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binary" PartName="/xl/commentsmeta11"/>
  <Override ContentType="application/binary" PartName="/xl/commentsmeta12"/>
  <Override ContentType="application/binary" PartName="/xl/commentsmeta13"/>
  <Override ContentType="application/binary" PartName="/xl/commentsmeta14"/>
  <Override ContentType="application/binary" PartName="/xl/commentsmeta30"/>
  <Override ContentType="application/binary" PartName="/xl/commentsmeta31"/>
  <Override ContentType="application/binary" PartName="/xl/commentsmeta10"/>
  <Override ContentType="application/binary" PartName="/xl/commentsmeta19"/>
  <Override ContentType="application/binary" PartName="/xl/commentsmeta15"/>
  <Override ContentType="application/binary" PartName="/xl/commentsmeta16"/>
  <Override ContentType="application/binary" PartName="/xl/commentsmeta17"/>
  <Override ContentType="application/binary" PartName="/xl/commentsmeta18"/>
  <Override ContentType="application/binary" PartName="/xl/commentsmeta22"/>
  <Override ContentType="application/binary" PartName="/xl/commentsmeta23"/>
  <Override ContentType="application/binary" PartName="/xl/commentsmeta24"/>
  <Override ContentType="application/binary" PartName="/xl/commentsmeta25"/>
  <Override ContentType="application/binary" PartName="/xl/commentsmeta20"/>
  <Override ContentType="application/binary" PartName="/xl/commentsmeta21"/>
  <Override ContentType="application/binary" PartName="/xl/commentsmeta4"/>
  <Override ContentType="application/binary" PartName="/xl/commentsmeta5"/>
  <Override ContentType="application/binary" PartName="/xl/commentsmeta2"/>
  <Override ContentType="application/binary" PartName="/xl/commentsmeta3"/>
  <Override ContentType="application/binary" PartName="/xl/commentsmeta0"/>
  <Override ContentType="application/binary" PartName="/xl/commentsmeta26"/>
  <Override ContentType="application/binary" PartName="/xl/commentsmeta1"/>
  <Override ContentType="application/binary" PartName="/xl/commentsmeta27"/>
  <Override ContentType="application/binary" PartName="/xl/commentsmeta28"/>
  <Override ContentType="application/binary" PartName="/xl/commentsmeta29"/>
  <Override ContentType="application/binary" PartName="/xl/commentsmeta8"/>
  <Override ContentType="application/binary" PartName="/xl/commentsmeta9"/>
  <Override ContentType="application/binary" PartName="/xl/commentsmeta6"/>
  <Override ContentType="application/binary" PartName="/xl/commentsmeta7"/>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21.xml"/>
  <Override ContentType="application/vnd.openxmlformats-officedocument.spreadsheetml.comments+xml" PartName="/xl/comments26.xml"/>
  <Override ContentType="application/vnd.openxmlformats-officedocument.spreadsheetml.comments+xml" PartName="/xl/comments9.xml"/>
  <Override ContentType="application/vnd.openxmlformats-officedocument.spreadsheetml.comments+xml" PartName="/xl/comments30.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27.xml"/>
  <Override ContentType="application/vnd.openxmlformats-officedocument.spreadsheetml.comments+xml" PartName="/xl/comments22.xml"/>
  <Override ContentType="application/vnd.openxmlformats-officedocument.spreadsheetml.comments+xml" PartName="/xl/comments31.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32.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6.xml"/>
  <Override ContentType="application/vnd.openxmlformats-officedocument.spreadsheetml.comments+xml" PartName="/xl/comments28.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1.xml"/>
  <Override ContentType="application/vnd.openxmlformats-officedocument.spreadsheetml.comments+xml" PartName="/xl/comments20.xml"/>
  <Override ContentType="application/vnd.openxmlformats-officedocument.spreadsheetml.comments+xml" PartName="/xl/comments25.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29.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nu" sheetId="1" r:id="rId4"/>
    <sheet state="visible" name="Daftar Tabel" sheetId="2" r:id="rId5"/>
    <sheet state="visible" name="PS✓" sheetId="3" r:id="rId6"/>
    <sheet state="visible" name="1 ✓" sheetId="4" r:id="rId7"/>
    <sheet state="visible" name="2a1" sheetId="5" r:id="rId8"/>
    <sheet state="visible" name="2a2" sheetId="6" r:id="rId9"/>
    <sheet state="visible" name="2a3" sheetId="7" r:id="rId10"/>
    <sheet state="hidden" name="PSPPI" sheetId="8" r:id="rId11"/>
    <sheet state="visible" name="2b ✓" sheetId="9" r:id="rId12"/>
    <sheet state="visible" name="3a1 ✓" sheetId="10" r:id="rId13"/>
    <sheet state="visible" name="3a3" sheetId="11" r:id="rId14"/>
    <sheet state="visible" name="3b✓" sheetId="12" r:id="rId15"/>
    <sheet state="visible" name="3c✓" sheetId="13" r:id="rId16"/>
    <sheet state="visible" name="4a✓" sheetId="14" r:id="rId17"/>
    <sheet state="hidden" name="3a2" sheetId="15" r:id="rId18"/>
    <sheet state="hidden" name="3a4" sheetId="16" r:id="rId19"/>
    <sheet state="hidden" name="3a5" sheetId="17" r:id="rId20"/>
    <sheet state="visible" name="4b✓" sheetId="18" r:id="rId21"/>
    <sheet state="visible" name="4c✓" sheetId="19" r:id="rId22"/>
    <sheet state="visible" name="Copy of 4c✓" sheetId="20" r:id="rId23"/>
    <sheet state="visible" name="4d✓" sheetId="21" r:id="rId24"/>
    <sheet state="visible" name="4f-1✓" sheetId="22" r:id="rId25"/>
    <sheet state="visible" name="4f-2✓" sheetId="23" r:id="rId26"/>
    <sheet state="hidden" name="4e" sheetId="24" r:id="rId27"/>
    <sheet state="visible" name="4f-3✓" sheetId="25" r:id="rId28"/>
    <sheet state="visible" name="4f-4✓" sheetId="26" r:id="rId29"/>
    <sheet state="visible" name="4h✓" sheetId="27" r:id="rId30"/>
    <sheet state="visible" name="4i✓" sheetId="28" r:id="rId31"/>
    <sheet state="hidden" name="4g" sheetId="29" r:id="rId32"/>
    <sheet state="visible" name="4j✓" sheetId="30" r:id="rId33"/>
    <sheet state="visible" name="5a" sheetId="31" r:id="rId34"/>
    <sheet state="hidden" name="4k" sheetId="32" r:id="rId35"/>
    <sheet state="visible" name="5b" sheetId="33" r:id="rId36"/>
    <sheet state="visible" name="5c✓" sheetId="34" r:id="rId37"/>
    <sheet state="visible" name="6a✓" sheetId="35" r:id="rId38"/>
    <sheet state="visible" name="6b✓" sheetId="36" r:id="rId39"/>
    <sheet state="visible" name="6c1✓" sheetId="37" r:id="rId40"/>
    <sheet state="visible" name="6d✓" sheetId="38" r:id="rId41"/>
    <sheet state="visible" name="6e1✓" sheetId="39" r:id="rId42"/>
    <sheet state="hidden" name="6c2" sheetId="40" r:id="rId43"/>
    <sheet state="visible" name="6e3-1✓" sheetId="41" r:id="rId44"/>
    <sheet state="visible" name="6e3-2✓" sheetId="42" r:id="rId45"/>
    <sheet state="visible" name="6e3-3✓" sheetId="43" r:id="rId46"/>
    <sheet state="hidden" name="6e2" sheetId="44" r:id="rId47"/>
    <sheet state="visible" name="6e3-4✓" sheetId="45" r:id="rId48"/>
    <sheet state="visible" name="6h1✓" sheetId="46" r:id="rId49"/>
    <sheet state="visible" name="6h2" sheetId="47" r:id="rId50"/>
    <sheet state="visible" name="6i✓" sheetId="48" r:id="rId51"/>
    <sheet state="visible" name="7a✓" sheetId="49" r:id="rId52"/>
    <sheet state="hidden" name="6e4" sheetId="50" r:id="rId53"/>
    <sheet state="hidden" name="6f1" sheetId="51" r:id="rId54"/>
    <sheet state="hidden" name="6f2" sheetId="52" r:id="rId55"/>
    <sheet state="hidden" name="6g1" sheetId="53" r:id="rId56"/>
    <sheet state="hidden" name="6g2" sheetId="54" r:id="rId57"/>
    <sheet state="visible" name="7b" sheetId="55" r:id="rId58"/>
  </sheets>
  <definedNames>
    <definedName name="ValidDosen">'4a'!$B$14:INDEX('4a'!$B$14:$B$1000,MAX(( '4a'!$B$14:$B$1000&lt;&gt;"")*(ROW('4a'!$B$14:$B$1000)-ROW('4a'!$B$14)+1)))</definedName>
    <definedName localSheetId="42" name="diploma">#REF!</definedName>
    <definedName name="diploma">#REF!</definedName>
    <definedName localSheetId="12" name="diploma">#REF!</definedName>
    <definedName localSheetId="39" name="diploma">#REF!</definedName>
    <definedName localSheetId="40" name="diploma">#REF!</definedName>
    <definedName localSheetId="46" name="diploma">#REF!</definedName>
    <definedName localSheetId="43" name="diploma">#REF!</definedName>
    <definedName localSheetId="51" name="diploma">#REF!</definedName>
    <definedName localSheetId="49" name="diploma">#REF!</definedName>
    <definedName localSheetId="38" name="diploma">#REF!</definedName>
    <definedName localSheetId="44" name="diploma">#REF!</definedName>
    <definedName localSheetId="22" name="diploma">#REF!</definedName>
    <definedName localSheetId="25" name="diploma">#REF!</definedName>
    <definedName localSheetId="28" name="diploma">#REF!</definedName>
    <definedName localSheetId="10" name="diploma">#REF!</definedName>
    <definedName localSheetId="27" name="diploma">#REF!</definedName>
    <definedName localSheetId="45" name="diploma">#REF!</definedName>
    <definedName localSheetId="41" name="diploma">#REF!</definedName>
    <definedName localSheetId="47" name="diploma">#REF!</definedName>
    <definedName localSheetId="24" name="diploma">#REF!</definedName>
    <definedName localSheetId="21" name="diploma">#REF!</definedName>
    <definedName hidden="1" localSheetId="4" name="_xlnm._FilterDatabase">'2a1'!$F$1:$F$995</definedName>
  </definedNames>
  <calcPr/>
  <extLst>
    <ext uri="GoogleSheetsCustomDataVersion2">
      <go:sheetsCustomData xmlns:go="http://customooxmlschemas.google.com/" r:id="rId59" roundtripDataChecksum="alMUqHosk6mgVuQxGgsZsxoC5FXEoMArAabe2HKG1O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4">
      <text>
        <t xml:space="preserve">======
ID#AAABr4ZZ5Uo
    (2025-10-03 01:58:50)
Diisi dengan jumlah mahasiswa aktif di masing-masing PS saat TS.</t>
      </text>
    </comment>
  </commentList>
  <extLst>
    <ext uri="GoogleSheetsCustomDataVersion2">
      <go:sheetsCustomData xmlns:go="http://customooxmlschemas.google.com/" r:id="rId1" roundtripDataSignature="AMtx7mgEDMPMR47LsSOtr/pB/mwbo2ZHE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1">
      <text>
        <t xml:space="preserve">======
ID#AAABsibsg28
Keiza Dudestiga Budiman    (2025-10-17 01:27:00)
cek kembali</t>
      </text>
    </comment>
  </commentList>
  <extLst>
    <ext uri="GoogleSheetsCustomDataVersion2">
      <go:sheetsCustomData xmlns:go="http://customooxmlschemas.google.com/" r:id="rId1" roundtripDataSignature="AMtx7mjmZB72hDCfhVpnVmGUUVj3pSHrr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0">
      <text>
        <t xml:space="preserve">======
ID#AAABr4ZZ5VM
    (2025-10-03 01:58:50)
Bukti kerjasama dapat berupa Surat Penugasan, Surat Perjanjian Kerjasama (SPK), bukti-bukti pelaksanaan (laporan, hasil kerjasama, luaran kerjasama), atau bukti lain yang relevan. Dokumen Memorandum of Understanding (MoU), Memorandum of Agreement (MoA), atau dokumen sejenis yang memayungi pelaksanaan kerjasama, tidak dapat dijadikan bukti realisasi kerjasama.</t>
      </text>
    </comment>
    <comment authorId="0" ref="F10">
      <text>
        <t xml:space="preserve">======
ID#AAABr4ZZ5VE
    (2025-10-03 01:58:50)
Diisi dengan judul kegiatan kerjasama yang sudah terimplementasikan, melibatkan
sumber daya dan memberikan manfaat bagi Program Studi yang diakreditasi.</t>
      </text>
    </comment>
    <comment authorId="0" ref="C10">
      <text>
        <t xml:space="preserve">======
ID#AAABr4ZZ5Tk
    (2025-10-03 01:58:50)
Beri tanda V pada kolom yang sesuai.</t>
      </text>
    </comment>
  </commentList>
  <extLst>
    <ext uri="GoogleSheetsCustomDataVersion2">
      <go:sheetsCustomData xmlns:go="http://customooxmlschemas.google.com/" r:id="rId1" roundtripDataSignature="AMtx7mjSXWXlUHkJ1E+rOjnXUSkDKgJTBw=="/>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9">
      <text>
        <t xml:space="preserve">======
ID#AAABr4ZZ5Uk
    (2025-10-03 01:58:50)
Beri tanda V pada kolom yang sesuai.</t>
      </text>
    </comment>
    <comment authorId="0" ref="L9">
      <text>
        <t xml:space="preserve">======
ID#AAABr4ZZ5Co
    (2025-10-03 01:58:50)
Bukti kerjasama dapat berupa Surat Penugasan, Surat Perjanjian Kerjasama (SPK), bukti-bukti pelaksanaan (laporan, hasil kerjasama, luaran kerjasama), atau bukti lain yang relevan. Dokumen Memorandum of Understanding (MoU), Memorandum of Agreement (MoA), atau dokumen sejenis yang memayungi pelaksanaan kerjasama, tidak dapat dijadikan bukti realisasi kerjasama.</t>
      </text>
    </comment>
  </commentList>
  <extLst>
    <ext uri="GoogleSheetsCustomDataVersion2">
      <go:sheetsCustomData xmlns:go="http://customooxmlschemas.google.com/" r:id="rId1" roundtripDataSignature="AMtx7mgU71HXjEwPP97NYCZyR/+9DTqBlA=="/>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9">
      <text>
        <t xml:space="preserve">======
ID#AAABr4ZZ5TE
    (2025-10-03 01:58:50)
Beri tanda V pada kolom yang sesuai.</t>
      </text>
    </comment>
    <comment authorId="0" ref="L9">
      <text>
        <t xml:space="preserve">======
ID#AAABr4ZZ5Cs
    (2025-10-03 01:58:50)
Bukti kerjasama dapat berupa Surat Penugasan, Surat Perjanjian Kerjasama (SPK), bukti-bukti pelaksanaan (laporan, hasil kerjasama, luaran kerjasama), atau bukti lain yang relevan. Dokumen Memorandum of Understanding (MoU), Memorandum of Agreement (MoA), atau dokumen sejenis yang memayungi pelaksanaan kerjasama, tidak dapat dijadikan bukti realisasi kerjasama.</t>
      </text>
    </comment>
  </commentList>
  <extLst>
    <ext uri="GoogleSheetsCustomDataVersion2">
      <go:sheetsCustomData xmlns:go="http://customooxmlschemas.google.com/" r:id="rId1" roundtripDataSignature="AMtx7mh8JYgIbd8FYcbWOH6+gFX4cGKaTQ=="/>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4">
      <text>
        <t xml:space="preserve">======
ID#AAABr4ZZ5SM
    (2025-10-03 01:58:50)
Beri tanda centang pada sel yang sesuai untuk tiap disiplin teknik yang diselenggarakan pada program profesi keinsinyuran di perguruan tinggi.</t>
      </text>
    </comment>
  </commentList>
  <extLst>
    <ext uri="GoogleSheetsCustomDataVersion2">
      <go:sheetsCustomData xmlns:go="http://customooxmlschemas.google.com/" r:id="rId1" roundtripDataSignature="AMtx7mgjdwLfVSr7LwPxfbl1sSYFZKjXHA=="/>
    </ext>
  </extL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I7">
      <text>
        <t xml:space="preserve">======
ID#AAABr4ZZ5UY
    (2025-10-03 01:58:50)
Diisi dengan konversi bobot kredit ke jam pelaksanaan pembelajaran. Data ini diisi oleh pengusul dari program studi pada program Diploma Satu/Diploma Dua/Diploma Tiga/Sarjana Terapan.</t>
      </text>
    </comment>
    <comment authorId="0" ref="E7">
      <text>
        <t xml:space="preserve">======
ID#AAABr4ZZ5Sw
    (2025-10-03 01:58:50)
Diisi dengan tanda centang V jika mata kuliah termasuk dalam mata kuliah kompetensi program studi.</t>
      </text>
    </comment>
  </commentList>
  <extLst>
    <ext uri="GoogleSheetsCustomDataVersion2">
      <go:sheetsCustomData xmlns:go="http://customooxmlschemas.google.com/" r:id="rId1" roundtripDataSignature="AMtx7mht9ih/rPTILB3toCGGkHXK34mRhg=="/>
    </ext>
  </extL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3">
      <text>
        <t xml:space="preserve">======
ID#AAABv5WpYn8
Magencha Official    (2025-11-11 08:44:47)
minta buktinya dan masukkan ke drive lampiran, di narasinya kasih link yang masuk ke lampiran drive</t>
      </text>
    </comment>
    <comment authorId="0" ref="E10">
      <text>
        <t xml:space="preserve">======
ID#AAABr4ZZ5U4
    (2025-10-03 01:58:50)
Bentuk integrasi dapat berupa tambahan materi perkuliahan, studi kasus, Bab/ Subbab dalam buku ajar, bahan ajar, atau bentuk lain yang relevan.</t>
      </text>
    </comment>
    <comment authorId="0" ref="D10">
      <text>
        <t xml:space="preserve">======
ID#AAABr4ZZ5Ts
IT LAM Teknik    (2025-10-03 01:58:50)
Mata kuliah inti Program Studi.</t>
      </text>
    </comment>
    <comment authorId="0" ref="C10">
      <text>
        <t xml:space="preserve">======
ID#AAABr4ZZ5Cw
    (2025-10-03 01:58:50)
Judul Penelitian dan PkM tercatat di unit/lembaga yang mengelola kegiatan Penelitian/PkM di tingkat Perguruan Tinggi/UPPS.</t>
      </text>
    </comment>
  </commentList>
  <extLst>
    <ext uri="GoogleSheetsCustomDataVersion2">
      <go:sheetsCustomData xmlns:go="http://customooxmlschemas.google.com/" r:id="rId1" roundtripDataSignature="AMtx7miR0qJHngpCaxXy6ibLdLnQRPMFXw=="/>
    </ext>
  </extL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9">
      <text>
        <t xml:space="preserve">======
ID#AAABr4ZZ5T8
    (2025-10-03 01:58:50)
PT: Kegiatan penelitian tercatat di unit/lembaga yang mengelola kegiatan penelitian di tingkat Perguruan Tinggi/UPPS.
Mandiri: Penelitian dengan sumber pembiayaan dari DTPS.</t>
      </text>
    </comment>
  </commentList>
  <extLst>
    <ext uri="GoogleSheetsCustomDataVersion2">
      <go:sheetsCustomData xmlns:go="http://customooxmlschemas.google.com/" r:id="rId1" roundtripDataSignature="AMtx7miYG/DjLctBuu/2KfQKjjHC4sKPDw=="/>
    </ext>
  </extL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0">
      <text>
        <t xml:space="preserve">======
ID#AAABr4ZZ5UI
    (2025-10-03 01:58:50)
PT: Kegiatan PkM tercatat di unit / lembaga yang mengelola kegiatan PkM di tingkat Perguruan Tinggi/UPPS.
Mandiri: PkM dengan sumber pembiayaan dari DTPS.</t>
      </text>
    </comment>
    <comment authorId="0" ref="A3">
      <text>
        <t xml:space="preserve">======
ID#AAABr4ZZ5Tw
    (2025-10-03 01:58:50)
Kegiatan PkM tercatat di unit/lembaga yang mengelola kegiatan PkM di tingkat Perguruan Tinggi/UPPS.</t>
      </text>
    </comment>
  </commentList>
  <extLst>
    <ext uri="GoogleSheetsCustomDataVersion2">
      <go:sheetsCustomData xmlns:go="http://customooxmlschemas.google.com/" r:id="rId1" roundtripDataSignature="AMtx7mi8gYN3nkjCxB9b+9TTncBi/WEi7A=="/>
    </ext>
  </extL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1">
      <text>
        <t xml:space="preserve">======
ID#AAABr4ZZ5VQ
IT LAM Teknik    (2025-10-03 01:58:50)
Diisi dengan NIDN / NIDK / NUPTK. Bila tidak memiliki NIDN / NIDK / NUPTK, harap dikosongkan</t>
      </text>
    </comment>
    <comment authorId="0" ref="Y17">
      <text>
        <t xml:space="preserve">======
ID#AAABr4ZZ5VI
    (2025-10-03 01:58:50)
diambil dari Jumlah Mata Kuliah yang diampu (data unik)</t>
      </text>
    </comment>
    <comment authorId="0" ref="O11">
      <text>
        <t xml:space="preserve">======
ID#AAABr4ZZ5UQ
IT LAM Teknik    (2025-10-03 01:58:50)
Diisi dengan tanggal terakhir berlakunya sertifikasi kompetensi insinyur profesional dan surat tanda registrasi insinyur.</t>
      </text>
    </comment>
    <comment authorId="0" ref="S11">
      <text>
        <t xml:space="preserve">======
ID#AAABr4ZZ5UE
    (2025-10-03 01:58:50)
Diisi dengan nama mata kuliah yang diampu pada Program Studi lain pada saat TS-2 s.d. TS.</t>
      </text>
    </comment>
    <comment authorId="0" ref="Q11">
      <text>
        <t xml:space="preserve">======
ID#AAABr4ZZ5Tc
    (2025-10-03 01:58:50)
Diisi dengan nama mata kuliah yang diampu pada Program Studi yang diakreditasi pada saat TS-2 s.d. TS.</t>
      </text>
    </comment>
    <comment authorId="0" ref="D11">
      <text>
        <t xml:space="preserve">======
ID#AAABr4ZZ5TQ
IT LAM Teknik    (2025-10-03 01:58:50)
Pilih salah satu opsi
- Dosen Tetap: Dosen Tetap Perguruan Tinggi yang ditugaskan sebagai pengampu mata kuliah di Program Studi yang diakreditasi.
- Dosen Tidak Tetap
- Dosen Industri</t>
      </text>
    </comment>
    <comment authorId="0" ref="I11">
      <text>
        <t xml:space="preserve">======
ID#AAABr4ZZ5TA
IT LAM Teknik    (2025-10-03 01:58:50)
Diisi dengan nama perusahaan atau industri (untuk program vokasi dan profesi insinyur).</t>
      </text>
    </comment>
    <comment authorId="0" ref="J11">
      <text>
        <t xml:space="preserve">======
ID#AAABr4ZZ5S8
    (2025-10-03 01:58:50)
Diisi dengan tanda centang V jika bidang keahlian sesuai dengan kompetensi inti Program Studi yang diakreditasi.</t>
      </text>
    </comment>
    <comment authorId="0" ref="H11">
      <text>
        <t xml:space="preserve">======
ID#AAABr4ZZ5S4
    (2025-10-03 01:58:50)
Diisi dengan bidang keahlian sesuai pendidikan pasca sarjana yang relevan dengan mata kuliah yang diampu.</t>
      </text>
    </comment>
    <comment authorId="0" ref="R11">
      <text>
        <t xml:space="preserve">======
ID#AAABr4ZZ5SQ
    (2025-10-03 01:58:50)
Diisi dengan tanda centang V jika bidang keahlian sesuai dengan mata kuliah yang diampu.</t>
      </text>
    </comment>
  </commentList>
  <extLst>
    <ext uri="GoogleSheetsCustomDataVersion2">
      <go:sheetsCustomData xmlns:go="http://customooxmlschemas.google.com/" r:id="rId1" roundtripDataSignature="AMtx7mjHMRG4lUbO53gci2YGk+ZAAbovNw=="/>
    </ext>
  </extL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7">
      <text>
        <t xml:space="preserve">======
ID#AAABr4ZZ5T0
IT LAM Teknik    (2025-10-03 01:58:50)
Jam pembelajaran teori dan praktik diisi dengan jumlah jam riil pelaksanaannya dalam 1 semester</t>
      </text>
    </comment>
    <comment authorId="0" ref="F7">
      <text>
        <t xml:space="preserve">======
ID#AAABr4ZZ5TY
IT LAM Teknik    (2025-10-03 01:58:50)
Kelengkapan diisi dengan tanda centang (√) sel yang sesuai jika mata kuliah dilengkapi dengan Rencana Pembelajaran Semester (RPS).</t>
      </text>
    </comment>
    <comment authorId="0" ref="B7">
      <text>
        <t xml:space="preserve">======
ID#AAABr4ZZ5Sk
IT LAM Teknik    (2025-10-03 01:58:50)
Sesuai dengan ketentuan Forkom PSPPI</t>
      </text>
    </comment>
  </commentList>
  <extLst>
    <ext uri="GoogleSheetsCustomDataVersion2">
      <go:sheetsCustomData xmlns:go="http://customooxmlschemas.google.com/" r:id="rId1" roundtripDataSignature="AMtx7mjWCZoHM1yLfdBkvic1CA7IVxN4ng=="/>
    </ext>
  </extL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
ID#AAABr4ZZ5SU
IT LAM Teknik    (2025-10-03 01:58:50)
Luaran penelitian/PkM yang mendapat pengakuan Hak Kekayaan Intelektual (HKI) dibuktikan dengan penerbitan paten oleh Kementerian Hukum.</t>
      </text>
    </comment>
    <comment authorId="0" ref="C4">
      <text>
        <t xml:space="preserve">======
ID#AAABr4ZZ5SA
IT LAM Teknik    (2025-10-03 01:58:50)
Tanggal ditulis dengan tanggal perolehan paten (granted) sampai dengan akhir masa berlaku paten</t>
      </text>
    </comment>
  </commentList>
  <extLst>
    <ext uri="GoogleSheetsCustomDataVersion2">
      <go:sheetsCustomData xmlns:go="http://customooxmlschemas.google.com/" r:id="rId1" roundtripDataSignature="AMtx7mjmPJfsuywKm8DERtc4i+h568tbYg=="/>
    </ext>
  </extL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
ID#AAABr4ZZ5TU
IT LAM Teknik    (2025-10-03 01:58:50)
Tanggal ditulis dengan tanggal perolehan HKI pada saat TS-*. Contoh: 20/04/2020</t>
      </text>
    </comment>
    <comment authorId="0" ref="D4">
      <text>
        <t xml:space="preserve">======
ID#AAABr4ZZ5R0
IT LAM Teknik    (2025-10-03 01:58:50)
Luaran penelitian/PkM yang mendapat pengakuan Hak Kekayaan Intelektual (HKI) dibuktikan dengan penerbitan sertifikat oleh Kementerian Hukum atau kementerian lain yang berwenang.</t>
      </text>
    </comment>
  </commentList>
  <extLst>
    <ext uri="GoogleSheetsCustomDataVersion2">
      <go:sheetsCustomData xmlns:go="http://customooxmlschemas.google.com/" r:id="rId1" roundtripDataSignature="AMtx7mj6m7Coc/GKUBMARjiMxLb0oLxZ+w=="/>
    </ext>
  </extL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3">
      <text>
        <t xml:space="preserve">======
ID#AAABr4ZZ5VU
IT LAM Teknik    (2025-10-03 01:58:50)
Luaran penelitian/PkM yang mendapat sertifikat TKT dari Kemendiktisaintek atau kementerian/lembaga lain yang berwenang.</t>
      </text>
    </comment>
    <comment authorId="0" ref="C13">
      <text>
        <t xml:space="preserve">======
ID#AAABr4ZZ5SY
IT LAM Teknik    (2025-10-03 01:58:50)
Tanggal ditulis dengan tanggal perolehan Teknologi Tepat Guna dan Produk pada saat TS-*. Contoh: 20/04/2020</t>
      </text>
    </comment>
  </commentList>
  <extLst>
    <ext uri="GoogleSheetsCustomDataVersion2">
      <go:sheetsCustomData xmlns:go="http://customooxmlschemas.google.com/" r:id="rId1" roundtripDataSignature="AMtx7mgzrDj/L6Z+RevJuM9piS3Cwlv8Uw=="/>
    </ext>
  </extL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
ID#AAABr4ZZ5UA
IT LAM Teknik    (2025-10-03 01:58:50)
Masukan tanggal penerbitan buku pada saat TS-*. Contoh: 20/05/2020</t>
      </text>
    </comment>
  </commentList>
  <extLst>
    <ext uri="GoogleSheetsCustomDataVersion2">
      <go:sheetsCustomData xmlns:go="http://customooxmlschemas.google.com/" r:id="rId1" roundtripDataSignature="AMtx7mg8DBKCwHd7iHRbDUNg2wfEb1b02w=="/>
    </ext>
  </extL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F9">
      <text>
        <t xml:space="preserve">======
ID#AAABr4ZZ5Us
    (2025-10-03 01:58:50)
Diisi dengan tanda centang V pada kolom yang sesuai.</t>
      </text>
    </comment>
  </commentList>
  <extLst>
    <ext uri="GoogleSheetsCustomDataVersion2">
      <go:sheetsCustomData xmlns:go="http://customooxmlschemas.google.com/" r:id="rId1" roundtripDataSignature="AMtx7mhL6ypxsKg2kpGhlv3dy9Obffxq5A=="/>
    </ext>
  </extL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7">
      <text>
        <t xml:space="preserve">======
ID#AAABr4ZZ5Ug
IT LAM Teknik    (2025-10-03 01:58:50)
media pembelajaran, perangkat elektronik, alat praktik laboratorium;</t>
      </text>
    </comment>
    <comment authorId="0" ref="K7">
      <text>
        <t xml:space="preserve">======
ID#AAABr4ZZ5To
    (2025-10-03 01:58:50)
Diisi oleh pengusul dari program studi pada program Diploma Satu/Diploma Dua/Diploma Tiga/Sarjana Terapan/Magister
Terapan/Doktor Terapan.</t>
      </text>
    </comment>
    <comment authorId="0" ref="B7">
      <text>
        <t xml:space="preserve">======
ID#AAABr4ZZ5TI
IT LAM Teknik    (2025-10-03 01:58:50)
ruang kelas, ruang diskusi, laboratorium sesuai dengan panduan asosiasi penyelenggara program studi, pusat kesehatan, konseling, pusat layanan karir, ibadah, dan perpustakaan;</t>
      </text>
    </comment>
    <comment authorId="0" ref="M7">
      <text>
        <t xml:space="preserve">======
ID#AAABr4ZZ5R4
    (2025-10-03 01:58:50)
Diisi oleh pengusul dari program studi pada program Diploma Satu/Diploma Dua/Diploma Tiga/Sarjana Terapan/Magister
Terapan/Doktor Terapan.</t>
      </text>
    </comment>
  </commentList>
  <extLst>
    <ext uri="GoogleSheetsCustomDataVersion2">
      <go:sheetsCustomData xmlns:go="http://customooxmlschemas.google.com/" r:id="rId1" roundtripDataSignature="AMtx7mhO4SFH2rbn8uXAhJcndgvUAw+yfQ=="/>
    </ext>
  </extLst>
</comments>
</file>

<file path=xl/comments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
      <text>
        <t xml:space="preserve">======
ID#AAABr4ZZ5VA
    (2025-10-03 01:58:50)
Diisi dengan durasi kerja PL pada sub-bidang keinsinyuran yang diisi pada kolom (4), ditulis dalam tahun.</t>
      </text>
    </comment>
    <comment authorId="0" ref="K3">
      <text>
        <t xml:space="preserve">======
ID#AAABr4ZZ5U0
    (2025-10-03 01:58:50)
Diisi dengan jumlah mahasiswa moda pembelajaran reguler yang dibimbing di lapangan dalam 3 tahun terakhir
(mulai TS-2 sd TS).</t>
      </text>
    </comment>
    <comment authorId="0" ref="F3">
      <text>
        <t xml:space="preserve">======
ID#AAABr4ZZ5Uw
    (2025-10-03 01:58:50)
Diisi dengan data pendidikan tinggi yang pernah diikuti, dimulai dari program sarjana, profesi, magister, dan doktor, nama PT, nama PS, dan bidang studi/keahlian.</t>
      </text>
    </comment>
    <comment authorId="0" ref="C3">
      <text>
        <t xml:space="preserve">======
ID#AAABr4ZZ5T4
    (2025-10-03 01:58:50)
Diisi dengan nama/identitas industri asal dari PL.</t>
      </text>
    </comment>
    <comment authorId="0" ref="D3">
      <text>
        <t xml:space="preserve">======
ID#AAABr4ZZ5Sg
    (2025-10-03 01:58:50)
Diisi dengan bidang keinsinyuran PL.</t>
      </text>
    </comment>
    <comment authorId="0" ref="I3">
      <text>
        <t xml:space="preserve">======
ID#AAABr4ZZ5SE
    (2025-10-03 01:58:50)
Diisi dengan Nomor SIP yang dimiliki</t>
      </text>
    </comment>
  </commentList>
  <extLst>
    <ext uri="GoogleSheetsCustomDataVersion2">
      <go:sheetsCustomData xmlns:go="http://customooxmlschemas.google.com/" r:id="rId1" roundtripDataSignature="AMtx7mjAfsk3b1oLd6k6LF31iWl4qS3IHg=="/>
    </ext>
  </extLst>
</comments>
</file>

<file path=xl/comments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6">
      <text>
        <t xml:space="preserve">======
ID#AAABwdAgJUo
Keiza Dudestiga Budiman    (2025-11-18 04:22:02)
per ruangan</t>
      </text>
    </comment>
    <comment authorId="0" ref="C20">
      <text>
        <t xml:space="preserve">======
ID#AAABvSN0kvI
Keiza Dudestiga Budiman    (2025-11-07 08:04:42)
perlu dicari kembali dokumen msds yang 0ain</t>
      </text>
    </comment>
  </commentList>
  <extLst>
    <ext uri="GoogleSheetsCustomDataVersion2">
      <go:sheetsCustomData xmlns:go="http://customooxmlschemas.google.com/" r:id="rId1" roundtripDataSignature="AMtx7mgV9Q402x0Qpq847g2VwisvcEiWXw=="/>
    </ext>
  </extLst>
</comments>
</file>

<file path=xl/comments2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4">
      <text>
        <t xml:space="preserve">======
ID#AAABr4ZZ5Tg
IT LAM Teknik    (2025-10-03 01:58:50)
Beri tanda centang (V) pada kolom yang sesuai</t>
      </text>
    </comment>
  </commentList>
  <extLst>
    <ext uri="GoogleSheetsCustomDataVersion2">
      <go:sheetsCustomData xmlns:go="http://customooxmlschemas.google.com/" r:id="rId1" roundtripDataSignature="AMtx7mj0SLrUSa4l7v7DG0Qnlt9fvGDXeg=="/>
    </ext>
  </extLst>
</comments>
</file>

<file path=xl/comments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
ID#AAABr4ZZ5R8
IT LAM Teknik    (2025-10-03 01:58:50)
Isi tanda centang (V) pada prodi yang diakreditasi. Selain yang diakreditasi, agar dikosongkan</t>
      </text>
    </comment>
  </commentList>
  <extLst>
    <ext uri="GoogleSheetsCustomDataVersion2">
      <go:sheetsCustomData xmlns:go="http://customooxmlschemas.google.com/" r:id="rId1" roundtripDataSignature="AMtx7mgS+tVLZ4RB2zvgfD/o3ECn5N84Xg=="/>
    </ext>
  </extLst>
</comments>
</file>

<file path=xl/comments2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7">
      <text>
        <t xml:space="preserve">======
ID#AAABtXkLVPo
Keiza Dudestiga Budiman    (2025-10-31 07:30:23)
mengundurkan diri 2</t>
      </text>
    </comment>
  </commentList>
  <extLst>
    <ext uri="GoogleSheetsCustomDataVersion2">
      <go:sheetsCustomData xmlns:go="http://customooxmlschemas.google.com/" r:id="rId1" roundtripDataSignature="AMtx7miEzf2o1hm2PNr3XpjSRC6upR6BnA=="/>
    </ext>
  </extLst>
</comments>
</file>

<file path=xl/comments2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9">
      <text>
        <t xml:space="preserve">======
ID#AAABr4ZZ5Uc
IT LAM Teknik    (2025-10-03 01:58:50)
Tanggal ditulis dengan tanggal perolehan paten sampai dengan akhir masa berlaku paten</t>
      </text>
    </comment>
  </commentList>
  <extLst>
    <ext uri="GoogleSheetsCustomDataVersion2">
      <go:sheetsCustomData xmlns:go="http://customooxmlschemas.google.com/" r:id="rId1" roundtripDataSignature="AMtx7miHUAcaYeXgxUGG9OYgdAtns9bWHA=="/>
    </ext>
  </extLst>
</comments>
</file>

<file path=xl/comments2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
ID#AAABr4ZZ5So
IT LAM Teknik    (2025-10-03 01:58:50)
Tanggal ditulis dengan tanggal perolehan HKI pada saat TS-*. Contoh: 20/04/2020</t>
      </text>
    </comment>
    <comment authorId="0" ref="D5">
      <text>
        <t xml:space="preserve">======
ID#AAABr4ZZ5Sc
IT LAM Teknik    (2025-10-03 01:58:50)
Luaran penelitian/PkM yang mendapat pengakuan Hak Kekayaan Intelektual (HKI) dibuktikan dengan penerbitan sertifikat oleh Kementerian Hukum atau kementerian lain yang berwenang.</t>
      </text>
    </comment>
  </commentList>
  <extLst>
    <ext uri="GoogleSheetsCustomDataVersion2">
      <go:sheetsCustomData xmlns:go="http://customooxmlschemas.google.com/" r:id="rId1" roundtripDataSignature="AMtx7mgAOm7tWOCg1MENLRdtAz9GQsBiTg=="/>
    </ext>
  </extLst>
</comments>
</file>

<file path=xl/comments2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5">
      <text>
        <t xml:space="preserve">======
ID#AAABr4ZZ5SI
IT LAM Teknik    (2025-10-03 01:58:50)
Tanggal ditulis dengan tanggal perolehan Teknologi Tepat Guna dan Produk pada saat TS-*. Contoh: 20/04/2020</t>
      </text>
    </comment>
  </commentList>
  <extLst>
    <ext uri="GoogleSheetsCustomDataVersion2">
      <go:sheetsCustomData xmlns:go="http://customooxmlschemas.google.com/" r:id="rId1" roundtripDataSignature="AMtx7mgrL/5gXBhtklH7KtpV/s8J6P6s3A=="/>
    </ext>
  </extLst>
</comments>
</file>

<file path=xl/comments2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
ID#AAABr4ZZ5U8
IT LAM Teknik    (2025-10-03 01:58:50)
Masukan tanggal penerbitan buku pada saat TS-*. Contoh: 20/05/2020</t>
      </text>
    </comment>
  </commentList>
  <extLst>
    <ext uri="GoogleSheetsCustomDataVersion2">
      <go:sheetsCustomData xmlns:go="http://customooxmlschemas.google.com/" r:id="rId1" roundtripDataSignature="AMtx7mhP9urZzYSSUt7GcNLP1gHlHdYjHw=="/>
    </ext>
  </extLst>
</comments>
</file>

<file path=xl/comments28.xml><?xml version="1.0" encoding="utf-8"?>
<comments xmlns:r="http://schemas.openxmlformats.org/officeDocument/2006/relationships" xmlns="http://schemas.openxmlformats.org/spreadsheetml/2006/main" xmlns:xr="http://schemas.microsoft.com/office/spreadsheetml/2014/revision">
  <authors>
    <author/>
  </authors>
  <commentList>
    <comment authorId="0" ref="E9">
      <text>
        <t xml:space="preserve">======
ID#AAABr4ZZ5Cg
    (2025-10-03 01:58:50)
Judul kegiatan yang melibatkan mahasiswa dalam penelitian dosen dapat berupa Tugas
Akhir, Perancangan, Pengembangan Produk/Jasa, atau kegiatan lain yang relevan.
Untuk Program PPI, kegiatan penelitian dosen yang dalam pelaksanaannya melibatkan mahasiswa, kegiatan studi kasus dianggap sebagai bagian dari penelitian</t>
      </text>
    </comment>
  </commentList>
  <extLst>
    <ext uri="GoogleSheetsCustomDataVersion2">
      <go:sheetsCustomData xmlns:go="http://customooxmlschemas.google.com/" r:id="rId1" roundtripDataSignature="AMtx7mjCIJz5unfPoptJjQ8FSJu7aeUHxQ=="/>
    </ext>
  </extLst>
</comments>
</file>

<file path=xl/comments29.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
      <text>
        <t xml:space="preserve">======
ID#AAABr4ZZ5UM
    (2025-10-03 01:58:50)
Tesis/Disertasi mahasiswa yang merupakan bagian dari agenda penelitian dosen.</t>
      </text>
    </comment>
  </commentList>
  <extLst>
    <ext uri="GoogleSheetsCustomDataVersion2">
      <go:sheetsCustomData xmlns:go="http://customooxmlschemas.google.com/" r:id="rId1" roundtripDataSignature="AMtx7mirKTYRZnowA4I9H3l4uCFfb0A4YQ=="/>
    </ext>
  </extLst>
</comments>
</file>

<file path=xl/comments30.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
      <text>
        <t xml:space="preserve">======
ID#AAABr4ZZ5Ss
    (2025-10-03 01:58:50)
Untuk Program Akademik, kegiatan PkM dosen yang dalam pelaksanaannya melibatkan mahasiswa, tidak termasuk kegiatan KKN atau kegiatan lainnya yang merupakan bagian dari kegiatan kurikuler.
Untuk Program Vokasi, kegiatan PkM dosen yang dalam pelaksanaannya melibatkan mahasiswa.
Untuk Program PPI, kegiatan PkM dosen yang dalam pelaksanaannya melibatkan mahasiswa, kegiatan praktik keinsinyuran dianggap sebagai bagian dari PkM.</t>
      </text>
    </comment>
  </commentList>
  <extLst>
    <ext uri="GoogleSheetsCustomDataVersion2">
      <go:sheetsCustomData xmlns:go="http://customooxmlschemas.google.com/" r:id="rId1" roundtripDataSignature="AMtx7mgrI6Z69qWJYmJHgfwbdeP2n2l67A=="/>
    </ext>
  </extLst>
</comments>
</file>

<file path=xl/comments3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
      <text>
        <t xml:space="preserve">======
ID#AAABr4ZZ5UU
    (2025-10-03 01:58:50)
Jenis pekerjaan/posisi jabatan dalam pekerjaan cukup sesuai dengan profil lulusan yang direncanakan dalam dokumen kurikulum.</t>
      </text>
    </comment>
    <comment authorId="0" ref="D5">
      <text>
        <t xml:space="preserve">======
ID#AAABr4ZZ5S0
    (2025-10-03 01:58:50)
Jenis pekerjaan/posisi jabatan dalam pekerjaan tidak sesuai atau kurang sesuai dengan profil lulusan yang direncanakan dalam dokumen kurikulum.</t>
      </text>
    </comment>
    <comment authorId="0" ref="F5">
      <text>
        <t xml:space="preserve">======
ID#AAABr4ZZ5Ck
    (2025-10-03 01:58:50)
Jenis pekerjaan/posisi jabatan dalam pekerjaan sesuai atau sangat sesuai dengan profil lulusan yang direncanakan dalam dokumen kurikulum</t>
      </text>
    </comment>
  </commentList>
  <extLst>
    <ext uri="GoogleSheetsCustomDataVersion2">
      <go:sheetsCustomData xmlns:go="http://customooxmlschemas.google.com/" r:id="rId1" roundtripDataSignature="AMtx7mhWsVZAf5tFJczy4bPM7V4Apo/qZw=="/>
    </ext>
  </extLst>
</comments>
</file>

<file path=xl/comments3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ID#AAABtKdJ1u0
Keiza Dudestiga Budiman    (2025-10-24 09:11:16)
dokumen mutu internal dibuatkan (ibu Lolita) surat permintaan kepada KMI untuk menerbitkan hasil audit internal untuk 2023/2024</t>
      </text>
    </comment>
  </commentList>
  <extLst>
    <ext uri="GoogleSheetsCustomDataVersion2">
      <go:sheetsCustomData xmlns:go="http://customooxmlschemas.google.com/" r:id="rId1" roundtripDataSignature="AMtx7mg8DicM9US8YOk6CY9q3zh2Lp9OGg=="/>
    </ext>
  </extLst>
</comments>
</file>

<file path=xl/sharedStrings.xml><?xml version="1.0" encoding="utf-8"?>
<sst xmlns="http://schemas.openxmlformats.org/spreadsheetml/2006/main" count="8231" uniqueCount="2999">
  <si>
    <t>AKREDITASI PROGRAM STUDI</t>
  </si>
  <si>
    <t>LEMBAGA AKREDITASI MANDIRI - PROGRAM STUDI KETEKNIKAN</t>
  </si>
  <si>
    <t>PROGRAM AKADEMIK - VOKASI - PROGRAM PROFESI INSINYUR</t>
  </si>
  <si>
    <t>Perguruan Tinggi</t>
  </si>
  <si>
    <t xml:space="preserve">:   </t>
  </si>
  <si>
    <t>Institut Pertanian Bogor</t>
  </si>
  <si>
    <t>Unit Pengelola Program Studi</t>
  </si>
  <si>
    <t>Departemen Teknologi Industri Pertanian</t>
  </si>
  <si>
    <t>Jenis Program</t>
  </si>
  <si>
    <t>Doktor</t>
  </si>
  <si>
    <t>Diploma Satu</t>
  </si>
  <si>
    <t>Diploma Dua</t>
  </si>
  <si>
    <t>Diploma Tiga</t>
  </si>
  <si>
    <t>Sarjana</t>
  </si>
  <si>
    <t>Sarjana Terapan</t>
  </si>
  <si>
    <t>Magister</t>
  </si>
  <si>
    <t>Magister Terapan</t>
  </si>
  <si>
    <t>Doktor Terapan</t>
  </si>
  <si>
    <t>Nama Program Studi</t>
  </si>
  <si>
    <t>Teknik Industri Pertanian</t>
  </si>
  <si>
    <t>Unggul</t>
  </si>
  <si>
    <t>A</t>
  </si>
  <si>
    <t>Baik Sekali</t>
  </si>
  <si>
    <t>B</t>
  </si>
  <si>
    <t>Baik</t>
  </si>
  <si>
    <t>C</t>
  </si>
  <si>
    <t>Minimum</t>
  </si>
  <si>
    <t>Perguruan Tinggi Negeri - Satker</t>
  </si>
  <si>
    <t>Perguruan Tinggi Negeri - Badan Layanan Umum</t>
  </si>
  <si>
    <t>Perguruan Tinggi Negeri - Badan Hukum</t>
  </si>
  <si>
    <t>Perguruan Tinggi Swasta</t>
  </si>
  <si>
    <t xml:space="preserve">Alamat </t>
  </si>
  <si>
    <t>Jl. Kamper Lantai 2, Gedung Fakultas Teknologi Pertanian</t>
  </si>
  <si>
    <t xml:space="preserve">Kampus IPB Darmaga Bogor 16002 </t>
  </si>
  <si>
    <t xml:space="preserve">Kota/Kabupaten :  </t>
  </si>
  <si>
    <t>Bogor</t>
  </si>
  <si>
    <t xml:space="preserve">Kode Pos :  </t>
  </si>
  <si>
    <t>Nomor Telepon</t>
  </si>
  <si>
    <t>62 811-1187-812</t>
  </si>
  <si>
    <t>E-mail</t>
  </si>
  <si>
    <t>pascatip@apps.ipb.ac.id</t>
  </si>
  <si>
    <t>Website</t>
  </si>
  <si>
    <t>http://tin.ipb.ac.id</t>
  </si>
  <si>
    <t>Nomor SK Pendirian PT (1)</t>
  </si>
  <si>
    <t>Keputusan Menteri Perguruan Tinggi dan Ilmu Pengetahuan No. 91/1963</t>
  </si>
  <si>
    <t>Tanggal SK Pendirian PT</t>
  </si>
  <si>
    <t>Pejabat Penandatangan SK Pendirian PT</t>
  </si>
  <si>
    <t xml:space="preserve">Presiden Republik Indonesia (SUKARNO) </t>
  </si>
  <si>
    <t>Nomor SK Pembukaan PS (2)</t>
  </si>
  <si>
    <r>
      <rPr>
        <rFont val="Calibri"/>
        <b val="0"/>
        <color theme="1"/>
        <sz val="18.0"/>
      </rPr>
      <t>584/DIKTI/Kep/1993</t>
    </r>
  </si>
  <si>
    <t>Tanggal SK Pembukaan PS</t>
  </si>
  <si>
    <t>Pejabat Penandatangan SK Pembukaan PS</t>
  </si>
  <si>
    <t>Rektor Institut Pertanian Bogor</t>
  </si>
  <si>
    <t>Tahun Pertama Kali Menerima Mahasiswa</t>
  </si>
  <si>
    <t>Peringkat Terbaru Akreditasi PS (3)</t>
  </si>
  <si>
    <t>Nomor SK BAN-PT</t>
  </si>
  <si>
    <t>379/SK/BAN-PT/Ak-PPJ/D/I/2022;18 Jan 2022</t>
  </si>
  <si>
    <t>Nama Pengusul</t>
  </si>
  <si>
    <t>Prof. Dr. Ono Suparno, S.T.P., M.T.</t>
  </si>
  <si>
    <t>Tanggal (HH/BB/TTTT)</t>
  </si>
  <si>
    <t>TS (31/08/TTTT)</t>
  </si>
  <si>
    <t>:</t>
  </si>
  <si>
    <t>(1) Lampirkan salinan Surat Keputusan Pendirian Perguruan Tinggi.</t>
  </si>
  <si>
    <t>(2) Lampirkan salinan Surat Keputusan Pembukaan Program Studi</t>
  </si>
  <si>
    <t>(3) Lampirkan salinan Surat Keputusan Akreditasi Program Studi terbaru</t>
  </si>
  <si>
    <t>lam-tek</t>
  </si>
  <si>
    <t>versi 2.0</t>
  </si>
  <si>
    <t>UID</t>
  </si>
  <si>
    <t>685e1c626438d</t>
  </si>
  <si>
    <t>Profesi (PSPPI)</t>
  </si>
  <si>
    <t>DAFTAR TABEL - LAPORAN KINERJA PROGRAM STUDI - AKADEMIK VOKASI PROGRAM PROFESI INSINYUR</t>
  </si>
  <si>
    <t>No</t>
  </si>
  <si>
    <t>Nomor dan Judul Tabel</t>
  </si>
  <si>
    <t>Nama Sheet</t>
  </si>
  <si>
    <t>D1</t>
  </si>
  <si>
    <t>D2</t>
  </si>
  <si>
    <t>D3</t>
  </si>
  <si>
    <t>S</t>
  </si>
  <si>
    <t>STr</t>
  </si>
  <si>
    <t>M</t>
  </si>
  <si>
    <t>MTr</t>
  </si>
  <si>
    <t>D</t>
  </si>
  <si>
    <t>DTr</t>
  </si>
  <si>
    <t>PSPPI</t>
  </si>
  <si>
    <t>Ket.</t>
  </si>
  <si>
    <t>Tabel Daftar Program Studi di Unit Pengelola Program Studi</t>
  </si>
  <si>
    <t>PS</t>
  </si>
  <si>
    <t>√</t>
  </si>
  <si>
    <t>: Diisi</t>
  </si>
  <si>
    <t>Tabel Disiplin Teknik Keinsinyuran yang Diselenggarakan pada Program Studi Program Profesi Insinyur</t>
  </si>
  <si>
    <t>: Tidak diisi</t>
  </si>
  <si>
    <t>Tabel 1 Visi Misi Tujuan Strategi PT dan UPPS serta Visi Keilmuan Program Studi</t>
  </si>
  <si>
    <t>1</t>
  </si>
  <si>
    <t>Tabel 1 Kerjasama Tridharma Perguruan Tinggi - Pendidikan</t>
  </si>
  <si>
    <t>2a1</t>
  </si>
  <si>
    <t>Tabel 1 Kerjasama Tridharma Perguruan Tinggi - Penelitian</t>
  </si>
  <si>
    <t>2a2</t>
  </si>
  <si>
    <t>Tabel 1 Kerjasama Tridharma Perguruan Tinggi - Pengabdian kepada Masyarakat</t>
  </si>
  <si>
    <t>2a3</t>
  </si>
  <si>
    <t>Tabel 2.b) Penggunaan Dana</t>
  </si>
  <si>
    <t>2b</t>
  </si>
  <si>
    <t>Tabel 3.a.1) Kurikulum dan Rencana Pembelajaran</t>
  </si>
  <si>
    <t>3a1</t>
  </si>
  <si>
    <t>Tabel 3.a.2) Mata Kuliah dan Dokumen Pembelajaran</t>
  </si>
  <si>
    <t>3a2</t>
  </si>
  <si>
    <t>Tabel 3.a.3) Integrasi Kegiatan Penelitian/PkM dalam Pembelajaran</t>
  </si>
  <si>
    <t>3a3</t>
  </si>
  <si>
    <t>Tabel 3.a.4) Mata Kuliah Basic Science dan Matematika dalam Proses Pembelajaran</t>
  </si>
  <si>
    <t>3a4</t>
  </si>
  <si>
    <t>Tabel 3.a.5) Capstone Design dalam Proses Pembelajaran</t>
  </si>
  <si>
    <t>3a5</t>
  </si>
  <si>
    <t>Tabel 3.b) Penelitian DTPS</t>
  </si>
  <si>
    <t>3b</t>
  </si>
  <si>
    <t>Tabel 3.c) Pengabdian kepada Masyarakat DTPS</t>
  </si>
  <si>
    <t>3c</t>
  </si>
  <si>
    <t>Tabel 4.a) Profil Dosen</t>
  </si>
  <si>
    <t>4a</t>
  </si>
  <si>
    <t>Tabel 4.b) Data Tenaga Kependidikan Laboran / Teknisi / Administrator Sistem</t>
  </si>
  <si>
    <t>4b</t>
  </si>
  <si>
    <t>Tabel 4.c) Beban Kerja (BK) Dosen Tetap Perguruan Tinggi</t>
  </si>
  <si>
    <t>4c</t>
  </si>
  <si>
    <t>Tabel 4.d) Publikasi Ilmiah DTPS</t>
  </si>
  <si>
    <t>4d</t>
  </si>
  <si>
    <t>Tabel 4.e) Pagelaran/Pameran/Presentasi/Publikasi Ilmiah DTPS</t>
  </si>
  <si>
    <t>4e</t>
  </si>
  <si>
    <t>Tabel 4.f) Luaran Penelitian dan PkM oleh DTPS / DTPSPPI - HKI (Paten, Paten Sederhana)</t>
  </si>
  <si>
    <t>4f-1</t>
  </si>
  <si>
    <t>Tabel 4.f) Luaran Penelitian dan PkM oleh DTPS / DTPSPPI - HKI (Hak Cipta, Desain Produk Industri, dll.)</t>
  </si>
  <si>
    <t>4f-2</t>
  </si>
  <si>
    <t>Tabel 4.f) Luaran Penelitian dan PkM oleh DTPS / DTPSPPI - Teknologi Tepat Guna, Produk Terstandarisasi, Produk Tersertifikasi)</t>
  </si>
  <si>
    <t>4f-3</t>
  </si>
  <si>
    <r>
      <rPr>
        <rFont val="Calibri"/>
        <color theme="1"/>
        <sz val="11.0"/>
      </rPr>
      <t xml:space="preserve">Tabel 4.f) Luaran Penelitian dan PkM oleh DTPS / DTPSPPI - Buku ber-ISBN, </t>
    </r>
    <r>
      <rPr>
        <rFont val="Calibri"/>
        <i/>
        <color theme="1"/>
        <sz val="11.0"/>
      </rPr>
      <t>Book Chapter</t>
    </r>
  </si>
  <si>
    <t>4f-4</t>
  </si>
  <si>
    <t>Tabel 4.g) Produk/Jasa DTPS yang Diadopsi oleh Industri/Masyarakat</t>
  </si>
  <si>
    <t>4g</t>
  </si>
  <si>
    <t>Tabel 4.h) Kinerja DTPS Dalam Mendukung Keunggulan Kompetitif</t>
  </si>
  <si>
    <t>4h</t>
  </si>
  <si>
    <t>Tabel 4.i) Karya Ilmiah DTPS yang Disitasi</t>
  </si>
  <si>
    <t>4i</t>
  </si>
  <si>
    <t>Tabel 4.j) Pengakuan/Rekognisi Dosen</t>
  </si>
  <si>
    <t>4j</t>
  </si>
  <si>
    <t>Tabel 4.k) Pembimbing Lapangan</t>
  </si>
  <si>
    <t>4k</t>
  </si>
  <si>
    <t>Tabel 5.a) Prasarana dan Peralatan Utama Ruang Kelas/Ruang Diskusi / Laboratorium di UPPS yang digunakan oleh PS yang Diakreditasi</t>
  </si>
  <si>
    <t>5a</t>
  </si>
  <si>
    <t>Tabel 5.b) Dokumen K3L di UPPS</t>
  </si>
  <si>
    <t>5b</t>
  </si>
  <si>
    <t>Tabel 5.c) Fasilitas K3L di UPPS</t>
  </si>
  <si>
    <t>5c</t>
  </si>
  <si>
    <t>Tabel 6.a) Jumlah Mahasiswa (Reguler &amp; Asing)</t>
  </si>
  <si>
    <t>6a</t>
  </si>
  <si>
    <t>Tabel 6.b) IPK Lulusan</t>
  </si>
  <si>
    <t>6b</t>
  </si>
  <si>
    <t>Tabel 6.c.1) Prestasi Akademik Mahasiswa</t>
  </si>
  <si>
    <t>6c1</t>
  </si>
  <si>
    <t>Tabel 6.c.2) Prestasi Non-akademik Mahasiswa</t>
  </si>
  <si>
    <t>6c2</t>
  </si>
  <si>
    <t>Tabel 6.d) Masa Studi Lulusan Program Studi</t>
  </si>
  <si>
    <t>6d</t>
  </si>
  <si>
    <t>Tabel 6.e.1) Publikasi Ilmiah Mahasiswa</t>
  </si>
  <si>
    <t>'6e1</t>
  </si>
  <si>
    <t>Tabel 6.e.2) Pagelaran/Pameran/Presentasi/Publikasi Ilmiah Mahasiswa</t>
  </si>
  <si>
    <t>'6e2</t>
  </si>
  <si>
    <t>Tabel 6.e.3) Luaran Penelitian yang Dihasilkan Mahasiswa - HKI (Paten, Paten Sederhana)</t>
  </si>
  <si>
    <t>'6e3-1</t>
  </si>
  <si>
    <t>Tabel 6.e.3) Luaran Penelitian yang Dihasilkan Mahasiswa - HKI (Hak Cipta, Desain Produk Industri, dll.)</t>
  </si>
  <si>
    <t>'6e3-2</t>
  </si>
  <si>
    <t>Tabel 6.e.3) Luaran Penelitian yang Dihasilkan Mahasiswa -Teknologi Tepat Guna, Produk</t>
  </si>
  <si>
    <t>6e3-3</t>
  </si>
  <si>
    <r>
      <rPr>
        <rFont val="Calibri"/>
        <color theme="1"/>
        <sz val="11.0"/>
      </rPr>
      <t xml:space="preserve">Tabel 6.e.3) Luaran Penelitian yang Dihasilkan Mahasiswa - Buku ber-ISBN, </t>
    </r>
    <r>
      <rPr>
        <rFont val="Calibri"/>
        <i/>
        <color theme="1"/>
        <sz val="11.0"/>
      </rPr>
      <t>Book Chapter</t>
    </r>
  </si>
  <si>
    <t>6e3-4</t>
  </si>
  <si>
    <t>Tabel 6.e.4) Produk/Jasa yang Dihasilkan Mahasiswa yang Diadopsi oleh Industri/Masyarakat</t>
  </si>
  <si>
    <t>'6e4</t>
  </si>
  <si>
    <t>Tabel 6.f.1) Waktu Tunggu Lulusan</t>
  </si>
  <si>
    <t>'6f1</t>
  </si>
  <si>
    <t>Tabel 6.f.2) Kesesuaian Bidang Kerja Lulusan</t>
  </si>
  <si>
    <t>6f2</t>
  </si>
  <si>
    <t>Tabel 6.g.1) Tempat Kerja Lulusan</t>
  </si>
  <si>
    <t>6g1</t>
  </si>
  <si>
    <t>Tabel 6.g.2) Kepuasan Pengguna Lulusan</t>
  </si>
  <si>
    <t>6g2</t>
  </si>
  <si>
    <t>Tabel 6.h.1) Penelitian DTPS yang Melibatkan Mahasiswa</t>
  </si>
  <si>
    <t>6h1</t>
  </si>
  <si>
    <t>Tabel 6.h.2) Penelitian DTPS yang Menjadi Rujukan Tema Tesis/Disertasi</t>
  </si>
  <si>
    <t>6h2</t>
  </si>
  <si>
    <t>Tabel 6.i PkM DTPS yang Melibatkan Mahasiswa</t>
  </si>
  <si>
    <t>6i</t>
  </si>
  <si>
    <t>Tabel 7.a) Ketersediaan Dokumen/Buku Sistem Penjaminan Mutu Internal</t>
  </si>
  <si>
    <t>7a</t>
  </si>
  <si>
    <t>7b</t>
  </si>
  <si>
    <t>Tabel Daftar Program Studi di Unit Pengelola Program Studi (UPPS)</t>
  </si>
  <si>
    <t>&lt;&lt;&lt; Daftar Tabel</t>
  </si>
  <si>
    <t>Status/Peringkat</t>
  </si>
  <si>
    <t>Terakreditasi Unggul</t>
  </si>
  <si>
    <t>Terakreditasi A</t>
  </si>
  <si>
    <t>Terakreditasi Baik Sekali</t>
  </si>
  <si>
    <t>Terakreditasi B</t>
  </si>
  <si>
    <t>Terakreditasi Baik</t>
  </si>
  <si>
    <t>Terakreditasi C</t>
  </si>
  <si>
    <t>Terakreditasi Minimum</t>
  </si>
  <si>
    <t>Tidak Terakreditasi</t>
  </si>
  <si>
    <t xml:space="preserve">Diisi oleh Program Studi Sarjana, Magister, Doktor, Diploma 1, Diploma 2,  Diploma 3, Sarjana Terapan, Magister Terapan, Doktor Terapan  </t>
  </si>
  <si>
    <t>Nama 
Program Studi</t>
  </si>
  <si>
    <t>Akreditasi Program Studi</t>
  </si>
  <si>
    <t>Jumlah Mahasiswa saat TS</t>
  </si>
  <si>
    <t>Status/ Peringkat</t>
  </si>
  <si>
    <t>No. dan Tgl. SK</t>
  </si>
  <si>
    <t>Tgl. Kadaluarsa (HH/BB/TTTT)</t>
  </si>
  <si>
    <t xml:space="preserve">290/SK/BAN-PT/Akred-Itnl/S/VI/2023; 13 Juni 2023
</t>
  </si>
  <si>
    <t>0395/SK/LAM Teknik/AM/VIII/2025</t>
  </si>
  <si>
    <t>379/SK/BAN-PT/Ak-PPJ/D/I/2022</t>
  </si>
  <si>
    <t>Tabel 1 Visi Misi Tujuan Strategi Perguruan Tinggi dan UPPS serta Visi Keilmuan Program Studi</t>
  </si>
  <si>
    <t>Diisi oleh pengusul dari Program Studi untuk semua program</t>
  </si>
  <si>
    <t>No.</t>
  </si>
  <si>
    <t>Jenis VMTS</t>
  </si>
  <si>
    <t>Pernyataan</t>
  </si>
  <si>
    <t>No. Surat keputusan (SK)</t>
  </si>
  <si>
    <t>Link Dokumen</t>
  </si>
  <si>
    <t>VMTS PT</t>
  </si>
  <si>
    <t>Keputusan Menteri Pendirian IPB (1-9-1963).pdf</t>
  </si>
  <si>
    <t>Visi</t>
  </si>
  <si>
    <t>Menjadi perguruan tinggi berbasis riset dan terdepan dalam inovasi untuk kemandirian bangsa menuju techno-socio entrepreneurial university yang unggul di tingkat global pada bidang pertanian, kelautan, biosains tropika.</t>
  </si>
  <si>
    <t>Keputusan Menteri Perguruan Tinggi dan Ilmu Pengetahuan (PTIP) No. 91 Tahun 1963</t>
  </si>
  <si>
    <t>Misi</t>
  </si>
  <si>
    <t>1. Menyelenggarakan pendidikan tinggi dengan melakukan penguatan research base university agar menghasilkan lulusan techno-sociopreneur yang unggul, memiliki akhlak mulia yang berlandaskan iman dan takwa kepada Tuhan Yang Maha Esa, nasionalisme tinggi, kompetensi profesional, softskills millennium, jiwa kepemimpinan, berwawasan global dan menjadi trend setter inovasi dan perubahan.
2. Memelopori penelitian unggul dan terdepan dalam IPTEKS yang transformatif untuk terciptanya kualitas kehidupan berkelanjutan, serta inovasi untuk ekonomi rakyat dan industri nasional.
3. Mendalami ilmu-ilmu terkini di bidang pertanian, kelautan dan biosains tropika untuk menjadi penentu kecenderungan ilmu terkini di tingkat nasional dan global.
4. Meningkatkan layanan proaktif yang berkontribusi dan memecahkan persoalan masyarakat dan meningkatkan peran IPB dalam menentukan arah kebijakan nasional.
5. Memperkuat sistem manajemen PT yang mampu menjadi pedoman pengembangan sistem manajemen modern pendidikan tinggi di era 4.0.</t>
  </si>
  <si>
    <t>Tujuan</t>
  </si>
  <si>
    <t>1. Menghasilkan lulusan techno-sociopreneur unggul yg memiliki akhlak mulia berlandaskan iman dan takwa kepada Tuhan Yang Maha Esa, nasionalisme tinggi, kompetensi profesional, softskills milenium, jiwa kepemimpinan, berwawasan global dan menjadi trend setter inovasi dan perubahan.
2. Menghasilkan ilmu pengetahuan, teknologi, dan seni yang transformatif untuk terciptanya kualitas kehidupan berkelanjutan, serta inovasi konkrit untuk ekonomi rakyat dan industri nasional.
3. Menjadikan IPB sebagai penentu kecenderungan ilmu-ilmu terkini di bidang pertanian, kelautan dan biosains tropika di tingkat nasional dan global.
4. Menjadikan IPB sebagai perguruan tinggi proaktif memecahkan persoalan masyarakat dan penentu arah kebijakan nasional.
5. Menjadikan IPB sebagai pelopor pengembangan sistem manajemen modern pendidikan tinggi.</t>
  </si>
  <si>
    <t>Strategi</t>
  </si>
  <si>
    <r>
      <rPr>
        <rFont val="Calibri"/>
        <color theme="1"/>
      </rPr>
      <t xml:space="preserve">Berdasarkan dokumen rencana strategis IPB 2024-2028, sasaran strategis IPB adalah:
1. IPB sebagai pencetak </t>
    </r>
    <r>
      <rPr>
        <rFont val="Calibri"/>
        <i/>
        <color theme="1"/>
      </rPr>
      <t>future fit-in graduates/learners</t>
    </r>
    <r>
      <rPr>
        <rFont val="Calibri"/>
        <color theme="1"/>
      </rPr>
      <t xml:space="preserve">, yaitu </t>
    </r>
    <r>
      <rPr>
        <rFont val="Calibri"/>
        <i/>
        <color theme="1"/>
      </rPr>
      <t>techno-sociopreneur</t>
    </r>
    <r>
      <rPr>
        <rFont val="Calibri"/>
        <color theme="1"/>
      </rPr>
      <t xml:space="preserve"> unggul yang memiliki akhlah mulia, pola pikir tumbuh, nasionalisme tinggi, skillset masa depan dengan agilitas pola pikir, profesional, berwawasan global, komitmen keberlanjutan, serta mampu menjadi pemimpin perubahan
2. IPB sebagai penggerak riset &amp; inovasi unggul yang berdampak pada kualitas keidupan berkelanjutan
3. IPB sebagai penentu visi keilmuan (</t>
    </r>
    <r>
      <rPr>
        <rFont val="Calibri"/>
        <i/>
        <color theme="1"/>
      </rPr>
      <t>science vision</t>
    </r>
    <r>
      <rPr>
        <rFont val="Calibri"/>
        <color theme="1"/>
      </rPr>
      <t xml:space="preserve">) di bidang pertanian, kelautan, dan biosain tropika di tingkat nasional dan global
4. IPB sebagai perguruan tinggi yang selalu proaktif membangun resiliensi msyarakat dna penentu arah kebijakan
5. IPB sebagai pelopor sistem manajemen pendidikan tinggi yang </t>
    </r>
    <r>
      <rPr>
        <rFont val="Calibri"/>
        <i/>
        <color theme="1"/>
      </rPr>
      <t xml:space="preserve">resilien </t>
    </r>
    <r>
      <rPr>
        <rFont val="Calibri"/>
        <color theme="1"/>
      </rPr>
      <t xml:space="preserve">dan </t>
    </r>
    <r>
      <rPr>
        <rFont val="Calibri"/>
        <i/>
        <color theme="1"/>
      </rPr>
      <t>transformatif</t>
    </r>
  </si>
  <si>
    <t>VMTS UPPS</t>
  </si>
  <si>
    <t>001/K13/PP/2005</t>
  </si>
  <si>
    <t>001-K13-PP-2005 Penataan Departemen di Lingkungan IPB Mandat Departemen.pdf</t>
  </si>
  <si>
    <t>Menjadi program studi yang  unggul dan bertaraf  internasional dalam  menghasilkan sumber daya  manusia yang berkualitas dalam bidang teknologi  dan  manajemen agroindustri.</t>
  </si>
  <si>
    <t>Menyelenggarakan pendidikan, penelitian dan pengabdian kepada masyarakat dalam bidang  agroindustri dengan fokus pada:
1. Perbaikan berkelanjutan terhadap kualitas pendidikan yang mencakup aspek SDM, sarana dan  prasarana, kurikulum (proses pembelajaran dan penilaiannya), dan pengelolaan serta pelayanan  dalam menghasilkan lulusan yang berkualitas, 
2. Peningkatan kualitas penelitian dan penguatan keterkaitannya dengan kebutuhan stakeholder  serta berkontribusi terhadap pengembangan IPTEK melalui kerjasama nasional / internasional,  dan 
3. Intensifikasi dan ekstensifikasi kegiatan transfer teknologi kepada masyarakat untuk  meningkatkan kesejahteraannya.</t>
  </si>
  <si>
    <t>1. Menghasilkan lulusan yang :  i) Mampu berkarir di bidang agroindustri dengan melibatkan pekerjaan perencanaan, perancangan, implementasi, pengendalian dan pengembangan sistem agroindustri berkesinambungan, mencakup aspek manajerial, teknologi proses dan lingkungan;  ii) Mampu mengembangkan pengetahuan dan kemampuan diri melalui studi ke jenjang yang lebih tinggi sesuai dengan kebutuhan pengembangan agroindustri;  iii) Mampu berkarir di bidang pekerjaan yang terkait dengan teknologi industri baik sebagai profesional atau berkarya sebagai technopreneur untuk mencapai kesejahteraan bagi dirinya maupun bagi masyarakat dan kemajuan bangsa. 
2. Menghasilkan produk penelitian dan pengembangan yang berkontribusi dalam pembangunan agroindustri dan IPTEK, dan
3. Mendiseminasikan dan mempromosikan penerapan produk penelitian dan temuan inovatif dalam aspek teknologi proses dan teknik agroindustri yang berwawasan lingkungan kepada pihak pemangku kepentingan (stakeholders).</t>
  </si>
  <si>
    <r>
      <rPr>
        <rFont val="Calibri"/>
        <b/>
        <color theme="1"/>
        <sz val="11.0"/>
      </rPr>
      <t>1. Strategi dalam bidang pendidikan</t>
    </r>
    <r>
      <rPr>
        <rFont val="Calibri"/>
        <color theme="1"/>
        <sz val="11.0"/>
      </rPr>
      <t xml:space="preserve">, yaitu: 1) Pengembangan kurikulum yang relevan dan berkualitas sesuai dengan kebutuhan dunia kerja, perkembangan ilmu pengetahuan, dan industri agar lulusan memiliki kompetensi yang dibutuhkan masyarakat; 2) Penerapan metode pembelajaran efektif dan inovatif, termasuk pemanfaatan teknologi digital dan sistem informasi akademik (SIMAK) untuk mendukung proses belajar mengajar yang adaptif dan efisien; 3) Monitoring dan evaluasi berkala terhadap proses pendidikan untuk memastikan mutu dan pencapaian tujuan pembelajaran; 4) Pengembangan kompetensi dosen melalui pelatihan, penelitian, dan pengembangan diri agar mampu memberikan pengajaran yang bermutu dan sesuai standar akademik; 5) Penguatan soft skills dan karakter mahasiswa melalui kegiatan ekstrakurikuler dan pembinaan agar lulusan siap bersaing dan berkontribusi di masyarakat.
</t>
    </r>
    <r>
      <rPr>
        <rFont val="Calibri"/>
        <b/>
        <color theme="1"/>
        <sz val="11.0"/>
      </rPr>
      <t xml:space="preserve">2. Strategi dalam bidang penelitian </t>
    </r>
    <r>
      <rPr>
        <rFont val="Calibri"/>
        <color theme="1"/>
        <sz val="11.0"/>
      </rPr>
      <t xml:space="preserve">adalah: 1) Mendorong budaya penelitian aktif di kalangan dosen dan mahasiswa dengan menyediakan fasilitas yang memadai; 2) Fokus pada penelitian yang relevan dan aplikatif untuk menjawab permasalahan nyata dan berkontribusi pada pengembangan ilmu pengetahuan, teknologi, dan seni; 3) Publikasi hasil penelitian secara berkala di jurnal ilmiah nasional dan internasional untuk menyebarluaskan ilmu dan meningkatkan reputasi akademik; 4) Pengembangan kerjasama penelitian dengan institusi lain, baik nasional maupun internasional, untuk memperluas jaringan dan sumber daya penelitian; 5. Evaluasi dan monitoring kinerja penelitian sebagai bagian dari sistem penjaminan mutu tridharma perguruan tinggi.
</t>
    </r>
    <r>
      <rPr>
        <rFont val="Calibri"/>
        <b/>
        <color theme="1"/>
        <sz val="11.0"/>
      </rPr>
      <t>3. Strategi dalam bidang pengabdian</t>
    </r>
    <r>
      <rPr>
        <rFont val="Calibri"/>
        <color theme="1"/>
        <sz val="11.0"/>
      </rPr>
      <t xml:space="preserve"> kepada masyarakat adalah: 1) Pelaksanaan program pengabdian yang sesuai dengan kebutuhan dan potensi lokal masyarakat, sehingga memberikan kontribusi positif dan nyata; 2) Mengaktifkan partisipasi dosen dan mahasiswa dalam kegiatan pengabdian masyarakat sebagai wujud integrasi ilmu pengetahuan dengan kebutuhan Masyarakat; 3) Evaluasi dan pelaporan hasil pengabdian untuk memastikan kebermanfaatan dan keberlanjutan program; 4) Pengembangan kemitraan dengan berbagai pihak seperti pemerintah, industri, dan komunitas lokal untuk memperkuat dampak pengabdian masyarakat.
</t>
    </r>
  </si>
  <si>
    <t>Visi Keilmuan PS</t>
  </si>
  <si>
    <t>379/SK/BAN-PT/Ak-PPj/D/J/2022
031/K13/PP/2002</t>
  </si>
  <si>
    <t>Ijin Pendirian Prodi S3 TIP-2002.pdf</t>
  </si>
  <si>
    <t>Menjadi program studi doctor unggulan yang menghasilkan lulusan berkompetensi tinggi dalam Teknik industry pertanian, mampu menghadapi tantangan global melalui inovasi, keberlanjutan, dan teknologi mutakhir untuk decade mendatang.</t>
  </si>
  <si>
    <t>Tabel 2 Kerjasama Tridharma Perguruan Tinggi</t>
  </si>
  <si>
    <t>sudah ada bukti</t>
  </si>
  <si>
    <t>Tabel 2 Bagian-1 Kerjasama Pendidikan</t>
  </si>
  <si>
    <t>Validitas Kerjasama</t>
  </si>
  <si>
    <t>Surat Penugasan</t>
  </si>
  <si>
    <t>TS-3</t>
  </si>
  <si>
    <t>Surat Perjanjian Kerjasama (SPK)</t>
  </si>
  <si>
    <t>Check</t>
  </si>
  <si>
    <t>Bukti-bukti Pelaksanaan (Laporan, Hasil Kerjasama, Luaran Kerjasama)</t>
  </si>
  <si>
    <t>Bukti lain yang relevan</t>
  </si>
  <si>
    <t>V</t>
  </si>
  <si>
    <t>Lembaga Mitra</t>
  </si>
  <si>
    <t>Tingkat</t>
  </si>
  <si>
    <t>Judul Kegiatan Kerjasama</t>
  </si>
  <si>
    <t>Manfaat bagi PS yang Diakreditasi</t>
  </si>
  <si>
    <t>Tanggal Awal Kerjasama (HH/BB/TTTT)</t>
  </si>
  <si>
    <t>Tanggal Akhir Kerjasama (HH/BB/TTTT)</t>
  </si>
  <si>
    <t>Durasi (dalam tahun)</t>
  </si>
  <si>
    <t>Status Kerjasama</t>
  </si>
  <si>
    <t>Bukti Kerjasama</t>
  </si>
  <si>
    <t>Interna-sional</t>
  </si>
  <si>
    <t>Nasional</t>
  </si>
  <si>
    <t xml:space="preserve">Lokal/Wilayah </t>
  </si>
  <si>
    <t>Wocare Center</t>
  </si>
  <si>
    <t>Kerjasama Pendidikan dan Penelitian Tugas Akhir Produta dan Proyek Investigasi</t>
  </si>
  <si>
    <t>Peningkatan Kualitas Pendidikan, Transfer Pengetahuan, Penelitian</t>
  </si>
  <si>
    <t>Info:</t>
  </si>
  <si>
    <t>PT. Toyota Motor Manufacturing Indonesia</t>
  </si>
  <si>
    <t>Kerjasama Pendidikan dan Penelitian Tugas Akhir Produta</t>
  </si>
  <si>
    <t>Jumlah Kerjasama Pendidikan</t>
  </si>
  <si>
    <t>PT. Berkasih Sinar Utami</t>
  </si>
  <si>
    <t>Laporan akhir sama dengan toyota</t>
  </si>
  <si>
    <t>PT. Eteris Prima Wiyasa</t>
  </si>
  <si>
    <t>PT. Essodev Agro Lestari</t>
  </si>
  <si>
    <t>Jumlah Kerjasama Tingkat Internasional</t>
  </si>
  <si>
    <t>PT. Kelola Mina Laut</t>
  </si>
  <si>
    <t>PT. Laris Manis Utama</t>
  </si>
  <si>
    <t>PT. Cinta Bumi Nusantara</t>
  </si>
  <si>
    <t>Jumlah Kerjasama Tingkat Nasional</t>
  </si>
  <si>
    <t>PT. Agro Boga Utama</t>
  </si>
  <si>
    <t>Aquila Herb</t>
  </si>
  <si>
    <t>PT. Tanjung Enim Utama Pulp and Papper</t>
  </si>
  <si>
    <t>Jumlah Kerjasama Tingkat Lokal/Wilayah</t>
  </si>
  <si>
    <t>Pengrajin Batik Lasem</t>
  </si>
  <si>
    <t>https://drive.google.com/drive/folders/1lSq1GKFMnopKOEGem8NwI6w4vQvNWJsE</t>
  </si>
  <si>
    <t>Pondok Sagu Metro</t>
  </si>
  <si>
    <t>PT. Karya Baru Kita</t>
  </si>
  <si>
    <t>PT. Unilever Indonesia, Tbk.</t>
  </si>
  <si>
    <t>PT. Primafood Relasi Utama</t>
  </si>
  <si>
    <t>PT. LeGGit Boga Mandiri</t>
  </si>
  <si>
    <t>BUMD Dharma Jaya</t>
  </si>
  <si>
    <t>PT. Alam Indonesia Raharja</t>
  </si>
  <si>
    <t>CV. Bio Chitosan Indonesia</t>
  </si>
  <si>
    <t>Perum BULOG</t>
  </si>
  <si>
    <t>Koperasi Jasa Amanah Madani Halal (SIJAMAL)</t>
  </si>
  <si>
    <t>PT. Liza Herbal Internasional</t>
  </si>
  <si>
    <t>PT. Sukaraja Pangan Utama</t>
  </si>
  <si>
    <t>PT. Ratu Bio Indonesia</t>
  </si>
  <si>
    <t>Kerjasama Pendidikan dan Penelitian Tugas Akhir Produta dan Magang MBKM</t>
  </si>
  <si>
    <t>PT. Pertamina (Persero)</t>
  </si>
  <si>
    <t>BRIX Stevia</t>
  </si>
  <si>
    <t>Nong Lam University, Vietnam</t>
  </si>
  <si>
    <t>Kerjasama Pendidikan Perkuliahan Summer Course</t>
  </si>
  <si>
    <t>Universiti Putra Malaysia</t>
  </si>
  <si>
    <t>Universitas Airlangga</t>
  </si>
  <si>
    <t>1 Tahun</t>
  </si>
  <si>
    <t>Universitas Indonesia</t>
  </si>
  <si>
    <t>Universitas Sebelas Maret</t>
  </si>
  <si>
    <t>Universitas Singaperbangsa Karawang</t>
  </si>
  <si>
    <t>Universitas Wahid Hasyim</t>
  </si>
  <si>
    <t>Universitas Gajah Mada</t>
  </si>
  <si>
    <t>Villanova University</t>
  </si>
  <si>
    <t>Corolado School of Mines</t>
  </si>
  <si>
    <t>Maejo University</t>
  </si>
  <si>
    <t>Summer Course, Joint Module</t>
  </si>
  <si>
    <t>Meningkatkan kualitas pendidikan</t>
  </si>
  <si>
    <t>Selangor Islamic University</t>
  </si>
  <si>
    <t>Hillkoff.co.ltd</t>
  </si>
  <si>
    <t>L’ILE CROIX International Hospitality</t>
  </si>
  <si>
    <t>2023-Sekarang</t>
  </si>
  <si>
    <t>Institute of Agriculture Engineering and Post-Harvest Technology, Chavi Garden, Mylan Group dam Green Food</t>
  </si>
  <si>
    <t>Rumah Kopi Ranin</t>
  </si>
  <si>
    <t>https://drive.google.com/drive/folders/1ZAzy0zDP0mqyvDbv6YBH8fELJrqofX-W</t>
  </si>
  <si>
    <t>Kedai Teh Laresolo</t>
  </si>
  <si>
    <t>PT. Cau Chocolate</t>
  </si>
  <si>
    <t>PT DSM - Firmenich Indonesia</t>
  </si>
  <si>
    <t>PT. Fontera</t>
  </si>
  <si>
    <t>Kerjasama Pendidikan dan Penelitian</t>
  </si>
  <si>
    <t>6 bulan</t>
  </si>
  <si>
    <t>PT. Cisarua Mountain Dairy (CMD)</t>
  </si>
  <si>
    <t>CV. Cita Nasional</t>
  </si>
  <si>
    <t>PT. Bridgestone Tire Indonesia</t>
  </si>
  <si>
    <t>Queensland University</t>
  </si>
  <si>
    <t>PG Tersana Baru</t>
  </si>
  <si>
    <t>PKS Sei Mangkei PTPN III</t>
  </si>
  <si>
    <t>PKS Cikasungka PTPN VIII</t>
  </si>
  <si>
    <t>PT. Tom Cococha Indonesia,</t>
  </si>
  <si>
    <t>PT. Multi Hanna Kreasindo, Tbk.</t>
  </si>
  <si>
    <t>University of Gunadarma Techno Park</t>
  </si>
  <si>
    <t>CV. Samara Micron Saleronell</t>
  </si>
  <si>
    <t>Kana Vanilla</t>
  </si>
  <si>
    <t>PT. Pachira Distrinusa</t>
  </si>
  <si>
    <t>D'Mamam Sehatin Indonesia</t>
  </si>
  <si>
    <t>PT. Serambi Botani Indonesia</t>
  </si>
  <si>
    <t>PT. RTI Pertamina (Persero)</t>
  </si>
  <si>
    <t>IKM Alfiber</t>
  </si>
  <si>
    <t>CV. Graha Bangun Agroteknologi</t>
  </si>
  <si>
    <t>The Department of Chemical and Biomolecular Engineering, University of Delaware</t>
  </si>
  <si>
    <t>PT. Sukaharja Quail Indonesia</t>
  </si>
  <si>
    <t>PT. Bumitama Gunajaya Agro</t>
  </si>
  <si>
    <t>PT. Canggu Coco Liz</t>
  </si>
  <si>
    <t>CV. Kreasi Cipta Karya</t>
  </si>
  <si>
    <t>PT. Agrinesia Raya</t>
  </si>
  <si>
    <t>PT. Berkah Inovasi Kreatif Indonesia (BIKI)</t>
  </si>
  <si>
    <t>Adelaide University</t>
  </si>
  <si>
    <t>Double Degree, International Seminar</t>
  </si>
  <si>
    <t>Universitas Islam Indonesia</t>
  </si>
  <si>
    <t>Nueva Ecija University of Science and Technology</t>
  </si>
  <si>
    <t>Universitas Brawijaya</t>
  </si>
  <si>
    <t>Institut Teknologi Bandung</t>
  </si>
  <si>
    <t>Universitas Negeri Semarang</t>
  </si>
  <si>
    <t>Rhine-Waal University of Applied Sciences</t>
  </si>
  <si>
    <t>Kerjasama Pendidikan Perkuliahan Summer Course, International Seminar</t>
  </si>
  <si>
    <t>University of Tokyo</t>
  </si>
  <si>
    <t>Universitas Udayana</t>
  </si>
  <si>
    <t>Universitas Negeri Jakarta</t>
  </si>
  <si>
    <t>Universitas Trunojoyo</t>
  </si>
  <si>
    <t>Universitas Pendidikan Indonesia</t>
  </si>
  <si>
    <t>The Islamia university of Bahawalpur Pakistan</t>
  </si>
  <si>
    <t>Universitas Soerdirman</t>
  </si>
  <si>
    <t>Universitas Padjajaran</t>
  </si>
  <si>
    <t>Vietnam Institute of Vietnam Postharvest Losses
and Postharvest 7 Agriculture Engineering and Post-
Harvest Technology</t>
  </si>
  <si>
    <t>Universitas Djuanda</t>
  </si>
  <si>
    <t>Magang Dosen</t>
  </si>
  <si>
    <t>Kementerian Perencanaan Pembangunan Nasional</t>
  </si>
  <si>
    <t>International Seminar</t>
  </si>
  <si>
    <t>Commonwealth Scientific and Industrial Research Organisation (CSIRO), Australia</t>
  </si>
  <si>
    <t>Ming Chi University of Technology, Taiwan</t>
  </si>
  <si>
    <t>Dewan Atsiri Indonesia</t>
  </si>
  <si>
    <t>Dalsey, Hillblom and Lynn (DHL) Singapura</t>
  </si>
  <si>
    <t>PT. Sarana Prima Logistindo</t>
  </si>
  <si>
    <t>Kuliah Tamu Pengemasan</t>
  </si>
  <si>
    <t>Asosiasi Pengelola Rajungan Insdonesia</t>
  </si>
  <si>
    <t>Kuliah Tamu Sitem Logistik dan Rantai Pasok</t>
  </si>
  <si>
    <t>Kolej Uniti, Malaysia</t>
  </si>
  <si>
    <t>Cooperation and Collaboration in The Field of Technology, Research, Education, and in Training Programs on The Basis of Equality and Mutual Benefit</t>
  </si>
  <si>
    <t>Universitas Darussalam Gontor</t>
  </si>
  <si>
    <t>PT Perkebunan Nusantara IV</t>
  </si>
  <si>
    <t>Pasir Sarongge</t>
  </si>
  <si>
    <t>PT STarfood International</t>
  </si>
  <si>
    <t>AMDK Bening</t>
  </si>
  <si>
    <t>PT Berdikari</t>
  </si>
  <si>
    <t>PT CIpta Agri Pratama</t>
  </si>
  <si>
    <t>PT Corinthian</t>
  </si>
  <si>
    <t>CV Mekar Jaya</t>
  </si>
  <si>
    <t>Tabel 2 Bagian-2 Kerjasama Penelitian</t>
  </si>
  <si>
    <t>Lokal/Wilayah</t>
  </si>
  <si>
    <t>INFO</t>
  </si>
  <si>
    <t>Jumlah Kerjasama Penelitian</t>
  </si>
  <si>
    <t>PT. Alam Raya Raharja</t>
  </si>
  <si>
    <t>PT. Agrenesia Raya</t>
  </si>
  <si>
    <t>PT PG Rajawali I</t>
  </si>
  <si>
    <t>Kerjasama Bidang Industri Gula</t>
  </si>
  <si>
    <t>meningkatkan mutu pendidikan dan penelitian</t>
  </si>
  <si>
    <t>PT PG Rajawali II</t>
  </si>
  <si>
    <t>CV. Sari Sehat</t>
  </si>
  <si>
    <t>Kerjasama Penelitian</t>
  </si>
  <si>
    <t>PT. Cipta Agri Pratama</t>
  </si>
  <si>
    <t>PT Oremco Global Mandiri</t>
  </si>
  <si>
    <t>Rumah Produksi Roti Cipanas</t>
  </si>
  <si>
    <t>Rumah Sayur Cisarua</t>
  </si>
  <si>
    <t>CV. Tani Sadulur</t>
  </si>
  <si>
    <t>PT Corinthian Industries Indonesia</t>
  </si>
  <si>
    <t>PT. Kencana Bintang Terang Seafood Indonesia</t>
  </si>
  <si>
    <t>Dinas Perdagangan Koperasi Usaha Kecil
dan Menengah, Kabupaten Kutai Barat</t>
  </si>
  <si>
    <t>PT. Sumber Agro Semesta (SAS)</t>
  </si>
  <si>
    <t>PT. Berdikari</t>
  </si>
  <si>
    <t>PT. Fits Mandiri</t>
  </si>
  <si>
    <t>Indomarco (Indomaret)</t>
  </si>
  <si>
    <t>Java Halu</t>
  </si>
  <si>
    <t>PT. Sutan Vet Medika</t>
  </si>
  <si>
    <t>PT. LeGitt Boga Mandiri</t>
  </si>
  <si>
    <t>Pabrik Pengolahan Kulit Cibuluh</t>
  </si>
  <si>
    <t>Kelompok Tani Amanat Nanggung</t>
  </si>
  <si>
    <t>HnR Food</t>
  </si>
  <si>
    <t>Hillkoff Co., Ltd.</t>
  </si>
  <si>
    <t>Kelompok Tani Hutan Cibulao</t>
  </si>
  <si>
    <t>PT Sacha Inchi Sejahtera</t>
  </si>
  <si>
    <t>PT Prambanan Kencana</t>
  </si>
  <si>
    <t>UNIT PENGELOLAAN LIMBAH CANGKANG TERPADU (UPLCT)</t>
  </si>
  <si>
    <t>Pertamina Research and Technology Innovation (RTI)</t>
  </si>
  <si>
    <t>Pertamina Research and Technology Innovation</t>
  </si>
  <si>
    <t>PT. Tanjung Enim Lestari Pulp &amp; Papper</t>
  </si>
  <si>
    <t>Peningkatan Kualitas Pendidikan, Transfer Pengetahuan, Penelitian dosen dan mahasiswa</t>
  </si>
  <si>
    <t>PT. Pemalang Agro Wangi</t>
  </si>
  <si>
    <t>Direktorat Jenderal Energi Baru, Terbarukan, dan Konservasi Energi</t>
  </si>
  <si>
    <t>PT Riset Perkebunan Nusantara</t>
  </si>
  <si>
    <t>PT Bridgestone Tire Indonesia</t>
  </si>
  <si>
    <t>PT Sacha Inchi Sejahtera Indonesia (SAINS)</t>
  </si>
  <si>
    <t>Badan Pengelola Dana Perkebunan Kelapa Sawit (BPDPKS)</t>
  </si>
  <si>
    <t>PT Inagro Cipta Nusantara</t>
  </si>
  <si>
    <t>Industtri Kripik Pisang, Sentra PIK, Lampung</t>
  </si>
  <si>
    <t>Koperasi Wanita Srikandi Purworejo</t>
  </si>
  <si>
    <t>PT. Great Giant Pineapple, Lampung</t>
  </si>
  <si>
    <t>PT. ENERGI SEJAHTERA MAS, DUMAI</t>
  </si>
  <si>
    <t>PLTU Cilacap</t>
  </si>
  <si>
    <t>PT Mitra Mandala</t>
  </si>
  <si>
    <t>Pusat Inkubator Bisnis dan Pengembangan
Kewirausahaan IPB</t>
  </si>
  <si>
    <t>PT Enviro Karya Indonesia</t>
  </si>
  <si>
    <t>Dinas Lingkungan Hidup Provinsi DKI Jakarta</t>
  </si>
  <si>
    <t>Rumah Produksi Desa Ciloto</t>
  </si>
  <si>
    <t>PT Kita Satu Rasa</t>
  </si>
  <si>
    <t>Tabel 2 Bagian-3 Kerjasama Pengabdian kepada Masyarakat</t>
  </si>
  <si>
    <t xml:space="preserve"> Durasi (dalam tahun)</t>
  </si>
  <si>
    <t>PT. Pramana Pangan Utama</t>
  </si>
  <si>
    <t>Pemeriksaan sampel laboratorium uji</t>
  </si>
  <si>
    <t>Peningkatan Kualitas Penelitian dan Pengabdian Kepada Masyarakat</t>
  </si>
  <si>
    <t>2024-2025</t>
  </si>
  <si>
    <t>PT. Dagsap Endura Eatore</t>
  </si>
  <si>
    <t>PT. Vosen Pratita Kemindo</t>
  </si>
  <si>
    <t>Jumlah Kerjasama PkM</t>
  </si>
  <si>
    <t>PT. Agrinusa Jaya Santosa</t>
  </si>
  <si>
    <t>Peningkatan jejaring dan pengembangan keilmuan</t>
  </si>
  <si>
    <t>PT. Simex Pharmaceutical</t>
  </si>
  <si>
    <t>PT. Vaksindo Satwa Nusantara Plant 1</t>
  </si>
  <si>
    <t>PT. Haengnam Sejahtera Indonesia</t>
  </si>
  <si>
    <t>Pemeriksaan laboratorium sampel air limbah</t>
  </si>
  <si>
    <t>PT. Medifarma Laboratories</t>
  </si>
  <si>
    <t>Taman Safari Indonesia</t>
  </si>
  <si>
    <t>PT. Antam, Tbk</t>
  </si>
  <si>
    <t>PT. Asalta Surya Mandiri</t>
  </si>
  <si>
    <t>PT. Bentonit Alam Indonesia</t>
  </si>
  <si>
    <t>PT. Aspex Kumbong</t>
  </si>
  <si>
    <t>PT. Sunlee Jaya</t>
  </si>
  <si>
    <t>PT. Getsemani Benindo</t>
  </si>
  <si>
    <t>PT. Mulia Darma Sarana</t>
  </si>
  <si>
    <t>PT. Riasima Abadi</t>
  </si>
  <si>
    <t>CV. Warisan Matahari Makmur</t>
  </si>
  <si>
    <t>PT. Pramana Pangan</t>
  </si>
  <si>
    <t>PT. Asalta Mandiri Agung</t>
  </si>
  <si>
    <t>PT. Honoris Industry</t>
  </si>
  <si>
    <t>PT. Parisindo Pratama Putra</t>
  </si>
  <si>
    <t>Mc. Donalds Dramaga</t>
  </si>
  <si>
    <t>PT. Jasa Marga (TOL Jagorawi)</t>
  </si>
  <si>
    <t>Restoran Ngopi Di Sawah</t>
  </si>
  <si>
    <t>BRIN Cibinong</t>
  </si>
  <si>
    <t>Prodi Teknologi Hasil Pertanina-Universitas Pelita Bangsa</t>
  </si>
  <si>
    <t>Laboratorium Dept Ilmu Tanah</t>
  </si>
  <si>
    <t>DPSPL-IPB</t>
  </si>
  <si>
    <t>PT. Nagata Opto Works Indonesia</t>
  </si>
  <si>
    <t>Laboratorium Dept Agronomi dan Hortikultura</t>
  </si>
  <si>
    <t>PT. Millenium Masa Manunggal</t>
  </si>
  <si>
    <t>Mocaf Indonesia (Mocafin) atau Mocaf Taman Sari Bayawas</t>
  </si>
  <si>
    <t>PT. Boogie</t>
  </si>
  <si>
    <t>PT. Wasa Mintra Engginering</t>
  </si>
  <si>
    <t>PT. Liza Herbal International</t>
  </si>
  <si>
    <t>Departement ITP FATETA IPB</t>
  </si>
  <si>
    <t>UPTD Puskesmas Cinangka Depok</t>
  </si>
  <si>
    <t>Pesantren Modern Ummul Quro Al Islami</t>
  </si>
  <si>
    <t>PT. Sedari Alam</t>
  </si>
  <si>
    <t>Kampung Batik Cibuluh</t>
  </si>
  <si>
    <t>Dapur Kencana Depok</t>
  </si>
  <si>
    <t>Dapur Gunung Putri</t>
  </si>
  <si>
    <t>Lab TPPHP IPB</t>
  </si>
  <si>
    <t>Desa Pamijahan Kabupaten Bogor</t>
  </si>
  <si>
    <t>KKNT Mahasiswa 2025</t>
  </si>
  <si>
    <t>6 Bulan</t>
  </si>
  <si>
    <t>Desa Neglasari Kabupaten Bogor</t>
  </si>
  <si>
    <t>PT. ASTRA OTOPARTS TbK DIVISI AWP</t>
  </si>
  <si>
    <t>Klinik IPB, Darmaga Bogor</t>
  </si>
  <si>
    <t>Rumah Sakit Puri Cinere</t>
  </si>
  <si>
    <t>PT. Galenium Pharmasia Laboratories</t>
  </si>
  <si>
    <t>Pengembangan Inovasi Optimasi Sistem Pemetikan Teh dengan Dukungan IoT dan Edge Computing untuk Meningkatkan Kualitas dan Produktifitas Hasil Pemetikan Teh</t>
  </si>
  <si>
    <t>Pengembangan Industri Karet Reklamasi (Reclaimed Rubber) untuk Bahan Baku Produksi Ban di PT Bridgestone Tire Indonesia Area JABODETABEK</t>
  </si>
  <si>
    <t>Valid</t>
  </si>
  <si>
    <t>PT Astra International</t>
  </si>
  <si>
    <t>Circular Economy Institute</t>
  </si>
  <si>
    <t>Dukungan Pendanaan Kegiatan Workshop Karbonisasi Tandan Kosong Kelapa Sawit dan Pemanfaatannya sebagai Pupuk Organik untuk Substitusi Pupuk Kimia pada Perkebunan Kelapa Sawit</t>
  </si>
  <si>
    <t>Business Plan dan Detail Enjinering Desan (DED) Pendirian Industri Pengolahan Kelapa Terpadu di Pulau Buru</t>
  </si>
  <si>
    <t>Badan Pengawas Obat dan Makanan</t>
  </si>
  <si>
    <t>Melaksanakan Swakelola Pengadaan Jasa Konsultan dalam Rangka Analisis Kebijakan dengan Pendekatan System Dynamics</t>
  </si>
  <si>
    <t>Pekerjaan Kajian Teknis Pemanfaatan Sludge WWTP PT Tanjungenim Lestari Pulp &amp; Paper Tahap 3</t>
  </si>
  <si>
    <t>BULOG</t>
  </si>
  <si>
    <r>
      <rPr>
        <rFont val="Calibri"/>
        <color theme="1"/>
        <sz val="11.0"/>
      </rPr>
      <t>Perjanjian Jasa Konsultan Studi Kelayakan (</t>
    </r>
    <r>
      <rPr>
        <rFont val="Calibri"/>
        <i/>
        <color theme="1"/>
        <sz val="11.0"/>
      </rPr>
      <t>Feasibility Study</t>
    </r>
    <r>
      <rPr>
        <rFont val="Calibri"/>
        <color theme="1"/>
        <sz val="11.0"/>
      </rPr>
      <t>) Sarana Produksi dan Tempat Penyimpanan Atas Perubahan Penggunaan Tambahan Penyertaan Modal Negara Tahun Anggaran 2016</t>
    </r>
  </si>
  <si>
    <t>LPPOM MUI</t>
  </si>
  <si>
    <t>Implement the duties of Inspection/Audit of Materials &amp; Products along with Audit on the Implementation of Halal Product
Assurance System (HPAS) and Good Manufacturing Practices minimum requirements (for the category of foods, drugs, and
cosmetics products) to: HUAI AN HONEY FOOD CO., LTD, China</t>
  </si>
  <si>
    <t>Implement the duties of Inspection/Audit of Materials &amp; Products along with Audit on the Implementation of Halal Product
Assurance System (HPAS) and Good Manufacturing Practices minimum requirements (for the category of foods, drugs, and
cosmetics products) to: DONGGUAN SILANG FOODS CO., LTD, China</t>
  </si>
  <si>
    <t>APRI (Asosiasi Pengelolaan Rajungan Indonesia)</t>
  </si>
  <si>
    <t>DESAIN TEMPAT PENGELOLAAN LIMBAH CANGKANG TERPADU (TPLCT) SEBAGAI UPAYA PENINGKATAN NILAI TAMBAH LIMBAH PADAT RAJUNGAN</t>
  </si>
  <si>
    <t>RZBC IMP and EXP.CO.,LTD.</t>
  </si>
  <si>
    <t>to implement the duties of Product, material Inspection/Audit along with Audit on the Implementation of Halal Assurance System (HAS) and GMP minimum requirements (for Foods, Drugs, and Cosmetics) to : RZBC IMP dan EXP.CO., LTD, China</t>
  </si>
  <si>
    <t>Bm Pharmaceutical Co.,</t>
  </si>
  <si>
    <t>to implement the duties of Product, material Inspection/Audit along with Audit on the Implementation of Halal Assurance System (HAS) and GMP minimum requirements (for Foods, Drugs, and Cosmetics) to : Bm Pharmaceutical Co., Ltd., Korea Selatan</t>
  </si>
  <si>
    <t xml:space="preserve">Desa Cinangka </t>
  </si>
  <si>
    <t>KKNT Mahasiswa 2025_Pemberdayaan Potensi Desa Cinangka Dalam
Aspek Ekonomi, Kebersihan Lingkungan,
Kesehatan, dan Pertanian</t>
  </si>
  <si>
    <t>Science Technopark</t>
  </si>
  <si>
    <t>Pengembangan Produk Bioaditif berbasis minyak atsiri untuk bahan bakar minyak sesuai standar SNI</t>
  </si>
  <si>
    <t>implement the duties of Product, material Inspection/Audit along with Audit on the Implementation of Halal
Assurance System (HAS) and GMP minimum requirements (for Foods, Drugs, and Cosmetics) to : RZBC IMP and EXP.CO.,LTD.</t>
  </si>
  <si>
    <t>implement the duties of Product, material Inspection/Audit along with Audit on the Implementation of Halal Assurance
System (HAS) and GMP minimum requirements (for Foods, Drugs, and Cosmetics) to : BM Pharmaceutical Co., Ltd.</t>
  </si>
  <si>
    <t>Diisi oleh Program Studi Profesi Insinyur</t>
  </si>
  <si>
    <t>Disiplin Teknik Keinsinyuran</t>
  </si>
  <si>
    <t>Penyelenggaraan pada Program Profesi</t>
  </si>
  <si>
    <t>Ya</t>
  </si>
  <si>
    <t>Tidak</t>
  </si>
  <si>
    <t>Kebumian dan Energi</t>
  </si>
  <si>
    <t>Rekayasa Sipil dan Lingkungan Terbangun</t>
  </si>
  <si>
    <t>Industri</t>
  </si>
  <si>
    <t>Konservasi dan Pengelolaan Sumber Daya Alam</t>
  </si>
  <si>
    <t>Pertanian dan Hasil Pertanian</t>
  </si>
  <si>
    <t>Teknologi Kelautan dan Perkapalan</t>
  </si>
  <si>
    <t>Aeronotika dan Astronotika</t>
  </si>
  <si>
    <t>Tabel 2.b Penggunaan Dana</t>
  </si>
  <si>
    <t>Jenis Penggunaan</t>
  </si>
  <si>
    <t>Unit Pengelola Program Studi 
(Rupiah)</t>
  </si>
  <si>
    <t>Program Studi 
(Rupiah)</t>
  </si>
  <si>
    <t>pivot olah data</t>
  </si>
  <si>
    <t>TS-2</t>
  </si>
  <si>
    <t>TS-1</t>
  </si>
  <si>
    <t>TS</t>
  </si>
  <si>
    <t>Rata-rata</t>
  </si>
  <si>
    <t>Penggunaan Dana</t>
  </si>
  <si>
    <t>Biaya Operasional Pendidikan</t>
  </si>
  <si>
    <t>a. Biaya Dosen (Gaji, Honor)</t>
  </si>
  <si>
    <t>Poin 1. e) diisi oleh pengusul dari Program Studi pada Program Profesi Insinyur.</t>
  </si>
  <si>
    <t>b. Biaya Tenaga Kependidikan (Gaji, Honor)</t>
  </si>
  <si>
    <t>c. Biaya Operasional Pembelajaran (Bahan dan Peralatan Habis Pakai)</t>
  </si>
  <si>
    <t>d. Biaya Operasional Tidak Langsung (Listrik, Gas, Air, Pemeliharaan Gedung, Pemeliharaan Sarana, Uang Lembur, Telekomunikasi, Konsumsi, Transport Lokal, Pajak, Asuransi, dll.)</t>
  </si>
  <si>
    <t>e. Biaya Operasional Pendidikan diluar Perguruan Tinggi (Praktik Keinsinyuran, dll)*</t>
  </si>
  <si>
    <t>f. Biaya Investasi (SDM, Sarana dan Prasarana)</t>
  </si>
  <si>
    <t>Biaya operasional kemahasiswaan (penalaran, minat, bakat, dan kesejahteraan).</t>
  </si>
  <si>
    <t>Jumlah</t>
  </si>
  <si>
    <t>Biaya Penelitian</t>
  </si>
  <si>
    <t>DPD &gt; Rp30Jt</t>
  </si>
  <si>
    <t>Biaya PkM</t>
  </si>
  <si>
    <t>Total</t>
  </si>
  <si>
    <t>Universitas</t>
  </si>
  <si>
    <t>Ada</t>
  </si>
  <si>
    <t>Fakultas</t>
  </si>
  <si>
    <t>Tidak Ada</t>
  </si>
  <si>
    <t>Prodi</t>
  </si>
  <si>
    <t>Semester</t>
  </si>
  <si>
    <t>Kode Mata Kuliah</t>
  </si>
  <si>
    <t>Nama Mata Kuliah</t>
  </si>
  <si>
    <t>Mata Kuliah Kom-petensi</t>
  </si>
  <si>
    <t>Bobot Kredit  (sks)</t>
  </si>
  <si>
    <t>Konversi Kredit ke Jam (diisi oleh Pengusul Vokasi)</t>
  </si>
  <si>
    <t>Dokumen Rencana Pembelajaran</t>
  </si>
  <si>
    <t>Unit Penyelenggara</t>
  </si>
  <si>
    <t>Kuliah/ Responsi/ Tutorial</t>
  </si>
  <si>
    <t>Seminar</t>
  </si>
  <si>
    <t>Praktikum/ Praktik/ Praktik Lapangan / Penugasan</t>
  </si>
  <si>
    <t>Ganjil</t>
  </si>
  <si>
    <t>PPS702</t>
  </si>
  <si>
    <t>Falsafah Sains</t>
  </si>
  <si>
    <t>Ganjil/Genap</t>
  </si>
  <si>
    <t>PPS700</t>
  </si>
  <si>
    <t>Bahasa Inggris</t>
  </si>
  <si>
    <t>Jumlah Mata Kuliah</t>
  </si>
  <si>
    <t>TIN1711</t>
  </si>
  <si>
    <t>Rekayasa Sistem dan Strategi Agroindustri</t>
  </si>
  <si>
    <t>Jumlah Mata Kuliah Kompetensi / MKK</t>
  </si>
  <si>
    <t>TIN1721</t>
  </si>
  <si>
    <t>Rekayasa Proses untuk Pengembangan Produk Agroindustri</t>
  </si>
  <si>
    <t>Jumlah SKS Kuliah/Responsi/Tutorial</t>
  </si>
  <si>
    <t>TIN1761</t>
  </si>
  <si>
    <t>Rekayasa Eko-Teknologi dalam Agroindustri</t>
  </si>
  <si>
    <t>Jumlah SKS Seminar</t>
  </si>
  <si>
    <t>TIN1791</t>
  </si>
  <si>
    <t>Ujian Prakualifikasi Tertulis</t>
  </si>
  <si>
    <t>Jumlah SKS Praktikum/Praktik/Praktik Lapangan</t>
  </si>
  <si>
    <t>TIN1792</t>
  </si>
  <si>
    <t>Ujian Prakualifikasi Lisan</t>
  </si>
  <si>
    <t>Jumlah Konversi Kredit ke Jam</t>
  </si>
  <si>
    <t>TIN1793</t>
  </si>
  <si>
    <t>Topik Khusus Penyusunan Proposal Disertasi</t>
  </si>
  <si>
    <t>JP (untuk akademik S1)</t>
  </si>
  <si>
    <t>TIN1794</t>
  </si>
  <si>
    <t>Kolokium</t>
  </si>
  <si>
    <t>JB (untuk akademik S1)</t>
  </si>
  <si>
    <t>PPS791</t>
  </si>
  <si>
    <t>Seminar Disertasi</t>
  </si>
  <si>
    <t>PPS792</t>
  </si>
  <si>
    <t>Publikasi Ilmiah Nasional</t>
  </si>
  <si>
    <t>PPS793</t>
  </si>
  <si>
    <t>Publikasi Ilmiah Internasional</t>
  </si>
  <si>
    <t>TIN1795</t>
  </si>
  <si>
    <t>Ujian Disertasi</t>
  </si>
  <si>
    <t>TIN1799</t>
  </si>
  <si>
    <t>Penelitian dan Penulisan Disertasi</t>
  </si>
  <si>
    <t>Genap</t>
  </si>
  <si>
    <t>TIN1611</t>
  </si>
  <si>
    <t>Teknik Optimasi Agroindustri</t>
  </si>
  <si>
    <t>TIN1612</t>
  </si>
  <si>
    <t>Rekayasa Sistem Mutu</t>
  </si>
  <si>
    <t>TIN1614</t>
  </si>
  <si>
    <t>Sistem Perencanaan dan Pengendalian Produksi</t>
  </si>
  <si>
    <t>TIN1615</t>
  </si>
  <si>
    <t>Simulasi Sistem Agroindustri</t>
  </si>
  <si>
    <t>TIN161A</t>
  </si>
  <si>
    <t>Komputasi Lunak untuk Agroindustri</t>
  </si>
  <si>
    <t>TIN1617</t>
  </si>
  <si>
    <t>Sistem Informasi Logistik dan Rantai Pasok</t>
  </si>
  <si>
    <t>TIN1618</t>
  </si>
  <si>
    <t>Teknik dan Manajemen Logistik</t>
  </si>
  <si>
    <t>TIN1619</t>
  </si>
  <si>
    <t>Sistem Intelijensia Bisnis</t>
  </si>
  <si>
    <t>TIN1621</t>
  </si>
  <si>
    <t>Rekayasa Proses dan Produk Berbasis Pati</t>
  </si>
  <si>
    <t>TIN1622</t>
  </si>
  <si>
    <t>Rekayasa Proses dan Produk Berbasis Minyak/Lemak</t>
  </si>
  <si>
    <t>TIN1623</t>
  </si>
  <si>
    <t>Rekayasa Proses dan Produk Berbasis Minyak Atsiri</t>
  </si>
  <si>
    <t>TIN1624</t>
  </si>
  <si>
    <t>Rekayasa Proses dan Produk Berbasis Hasil Hutan</t>
  </si>
  <si>
    <t>TIN1625</t>
  </si>
  <si>
    <t>Rekayasa Proses dan Produk Berbasis Kulit</t>
  </si>
  <si>
    <t>TIN1629</t>
  </si>
  <si>
    <t>Nanoteknologi untuk Agroindustri</t>
  </si>
  <si>
    <t>TIN162A</t>
  </si>
  <si>
    <t>Rekayasa Proses dan Produk Bioenergi</t>
  </si>
  <si>
    <t>TIN162B</t>
  </si>
  <si>
    <t>Rekayasa Proses dan Produk Berbasis Polimer Alami</t>
  </si>
  <si>
    <t>TIN1631</t>
  </si>
  <si>
    <t>Rekayasa Bioproses</t>
  </si>
  <si>
    <t>TIN1632</t>
  </si>
  <si>
    <t>Teknologi Enzim Industri</t>
  </si>
  <si>
    <t>TIN1633</t>
  </si>
  <si>
    <t>Teknologi Biotransformasi</t>
  </si>
  <si>
    <t>TIN1643</t>
  </si>
  <si>
    <t>Dinamika Kemasan Distribusi</t>
  </si>
  <si>
    <t>TIN1644</t>
  </si>
  <si>
    <t>Rekayasa Proses Pengemasan dan Mutu Produk</t>
  </si>
  <si>
    <t>TIN1646</t>
  </si>
  <si>
    <t>Inovasi Teknologi Kemasan</t>
  </si>
  <si>
    <t>TIN1651</t>
  </si>
  <si>
    <t>Pengendalian Mutu</t>
  </si>
  <si>
    <t>TIN1661</t>
  </si>
  <si>
    <t>Teknologi Pengolahan Air dan Air Limbah</t>
  </si>
  <si>
    <t>TIN1662</t>
  </si>
  <si>
    <t>Teknologi Pengelolaan Limbah Padat dan B3</t>
  </si>
  <si>
    <t>TIN1663</t>
  </si>
  <si>
    <t>Teknologi Pengendalian dan Pencemaran Udara</t>
  </si>
  <si>
    <t>TIN1664</t>
  </si>
  <si>
    <t>Analisis dan Pengelolaan Resiko Lingkungan</t>
  </si>
  <si>
    <t>TIN1665</t>
  </si>
  <si>
    <t>Ekologi Industri</t>
  </si>
  <si>
    <t>TIN1671</t>
  </si>
  <si>
    <t>Rantai Pasok Agroindustri</t>
  </si>
  <si>
    <t>TIN1672</t>
  </si>
  <si>
    <t>Strategi Teknologi dan Manajemen Inovasi</t>
  </si>
  <si>
    <t>TIN1673</t>
  </si>
  <si>
    <t>Inovasi dan Strategi Pemasaran Agroindustri</t>
  </si>
  <si>
    <t>TIN1674</t>
  </si>
  <si>
    <t>Rekayasa Keterandalan</t>
  </si>
  <si>
    <t>TIN1675</t>
  </si>
  <si>
    <t>Teknopreneurship dan Inovasi Bisnis</t>
  </si>
  <si>
    <t>TIN1676</t>
  </si>
  <si>
    <t>Kreasi dan Pengembangan Bisnis Agroindustri</t>
  </si>
  <si>
    <t>TIN1677</t>
  </si>
  <si>
    <t>Kebijakan dan Regulasi Logistik</t>
  </si>
  <si>
    <t>TIN1678</t>
  </si>
  <si>
    <t>Teknik Distribusi dan Transportasi</t>
  </si>
  <si>
    <t>TIN1679</t>
  </si>
  <si>
    <t>Inovasi Produk dan Bisnis Bioenergi</t>
  </si>
  <si>
    <t>TIN1712</t>
  </si>
  <si>
    <t>Komputasi Metaheuristik Terapan</t>
  </si>
  <si>
    <t>TIN1713</t>
  </si>
  <si>
    <t>Sistem Penunjang Keputusan</t>
  </si>
  <si>
    <t>TIN1714</t>
  </si>
  <si>
    <t>Rekayasa Sistem Pengetahuan Agroindustri</t>
  </si>
  <si>
    <t>Tabel 3.a.3 Integrasi Kegiatan Penelitian/PkM dalam Pembelajaran</t>
  </si>
  <si>
    <t>Tambahan Materi Perkuliahan</t>
  </si>
  <si>
    <t>Studi Kasus</t>
  </si>
  <si>
    <t>Bab/ Subbab dalam buku ajar</t>
  </si>
  <si>
    <t>Naskah Hibah</t>
  </si>
  <si>
    <t>Bahan Ajar</t>
  </si>
  <si>
    <t>Laporan Akhir</t>
  </si>
  <si>
    <t>Bentuk Lain yang Relevan</t>
  </si>
  <si>
    <t>Sesuai</t>
  </si>
  <si>
    <t>Publikasi</t>
  </si>
  <si>
    <t>Tidak Sesuai</t>
  </si>
  <si>
    <t>Bukti Sahih Lainnya</t>
  </si>
  <si>
    <t>Nama Dosen</t>
  </si>
  <si>
    <t>Judul Penelitian/PkM</t>
  </si>
  <si>
    <t>Mata Kuliah</t>
  </si>
  <si>
    <t>Bentuk Integrasi</t>
  </si>
  <si>
    <t>Tahun Penelitian/PkM</t>
  </si>
  <si>
    <t>Kesesuaian Penelitian dengan Peta Jalan (Sesuai / Tidak Sesuai)</t>
  </si>
  <si>
    <t>Bukti Sahih</t>
  </si>
  <si>
    <t>Kesesuaian Rencana Pembelajaran Semester (RPS)</t>
  </si>
  <si>
    <t>Prof. Dr. Ono Suparno, S.T.P., M.T.
 Dr. Ir. Meika Syahbana Rusli, M.Sc.Agr.
 Dr.Ir. Is Fatimah</t>
  </si>
  <si>
    <t>Pengembangan Hidrogel dari Hidrolisat Kolagen Limbah Padat Kulit Samak dan Aplikasinya sebagai Pelapis Pupuk Lambat Urai</t>
  </si>
  <si>
    <t>TIN1799 Disertasi</t>
  </si>
  <si>
    <t>Info</t>
  </si>
  <si>
    <t>Prof. Dr. Ir. Erliza Noor
 Prof. Dr. Farah Fahma, S.T.P., M.T.
 Prof. Dr. Ir. Titi Candra Sunarti, M.Si.</t>
  </si>
  <si>
    <t>Rekayasa Proses Ekstraksi dan Nanoenkapsulasi Ekstrak Buah Malaka sebagai Sumber Antioksidan</t>
  </si>
  <si>
    <t>Jumlah Dosen</t>
  </si>
  <si>
    <t>Prof. Dr. Ir. Marimin, M.Sc.
 Prof. Dr. Ir. Suprihatin
 Dr. Ir. Mulyorini Rahayuningsih, M.Si.
 Dr. Eng. Wisnu Ananta Kusuma, S.T., M.T</t>
  </si>
  <si>
    <t>Desain Model Prediksi dan Mitigasi Bencana dalam Rantai Pasok Agroindustri Kelapa Sawit Berkelanjutan</t>
  </si>
  <si>
    <t>Jumlah Judul Penelitian/PkM</t>
  </si>
  <si>
    <t>Prof. Dr. Ir. Yandra, M.Eng.
 Prof. Dr. Ir. Machfud, M.S.
 Dr. Indah Yuliasih, S.T.P., M.Si</t>
  </si>
  <si>
    <t>Sistem Traceability pada Rantai Pasok Komoditas Cabai Merah Berbasis Teknologi Blockchain</t>
  </si>
  <si>
    <t>Prof. Dr. Ir. Hartrisari Hardjomidjojo, D.E.A.
 Prof. Dr. Ir. Machfud, M.S.
 Dr. Dwi Setyaningsih, S.T.P., M.Si.</t>
  </si>
  <si>
    <t>Strategi Pengembangan Agroindustri Rumput Laut di Kepulauan Seribu</t>
  </si>
  <si>
    <t>Jumlah Penelitian dengan roadmap yang sesuai</t>
  </si>
  <si>
    <t>Prof. Dr. Taufik, S.T.P., M.Si.
 Prof. Dr. Ir. Nastiti Siswi Indrasti
 Dr. Ir. Sugiarto, M.Si.</t>
  </si>
  <si>
    <t>DESAIN GAMIFIKASI REPRODUKSI WARNA KEMASAN BERWAWASAN LINGKUNGAN</t>
  </si>
  <si>
    <t>Jumlah Penelitian dengan roadmap yang tidak sesuai</t>
  </si>
  <si>
    <t>Prof. Dr. Ir. Sukardi, M.M.
 Dr. Elisa Anggraeni, S.T.P., M.Sc.
 Dr. Ir. Sapta Raharja, D.E.A.</t>
  </si>
  <si>
    <t>Rekayasa Model Transfer Teknologi pada Taman Teknologi Pertanian</t>
  </si>
  <si>
    <t>Prof. Dr. Ir. Moh. Yani, M.Eng.
 Prof. Dr. Ir. Nastiti Siswi Indrasti
 Dr Gunawan , S.Hut, M.Si</t>
  </si>
  <si>
    <t>Rekayasa Katalis Metal Organic Framework dari Limbah Cangkang Udang untuk Deklorinasi Polychloro Biphenyls</t>
  </si>
  <si>
    <t>Prof. Dr. Ir. Marimin, M.Sc.
 Prof. Dr. Ir. Erliza Noor
 Prof. Dr. Ir. Muhammad Romli, M.Sc.St</t>
  </si>
  <si>
    <t>Rancang Bangun Model Manajemen Risiko Reverse Supply Chain pada Agroindustri Gula Aren Berkelanjutan</t>
  </si>
  <si>
    <t>Prof. Dr. Ir. Sukardi, M.M.
 Prof. Dr. Ir. Muhammad Romli, M.Sc.St.
 Dr. Ir. Sapta Raharja, D.E.A.</t>
  </si>
  <si>
    <t>Perancangan Model Kelembagaan dan Sistem Kemitraan Peternak Sapi Rakyat dengan Konsep Creating Shared Value (CSV) Tanpa Bunga pada PT XYZ</t>
  </si>
  <si>
    <t>Prof. Dr. Ir. Suprihatin
 Prof. Dr. Ir. Muhammad Romli, M.Sc.St.
 Dr. Prayoga Suryadarma, S.T.P., M.T.</t>
  </si>
  <si>
    <t>Green Synthesis Fotokatalis TiO₂ untuk Pengolahan Tingkat Lanjut Limbah Cair Pabrik Minyak Kelapa Sawit dengan Metode Fotokatalitik</t>
  </si>
  <si>
    <t>Prof. Dr. Ir. Machfud, M.S.
 Prof. Dr. Ir. Marimin, M.Sc.
 Prof. Dr. Ir. Titi Candra Sunarti, M.Si.</t>
  </si>
  <si>
    <t>Rancang Bangun Rantai Pasok Agroindustri Sagu Berkelanjutan di Kabupaten Kepulauan Meranti, Provinsi Riau</t>
  </si>
  <si>
    <t>Prof. Dr. Ir. Marimin, M.Sc.
 Dr. Ir. Sapta Raharja, D.E.A.
 Prof. Dr. Mala Nurilmala, S.Pi., M.Si.</t>
  </si>
  <si>
    <t>Model Sistem Pengambilan Keputusan Berbasis Spasial pada Rantai Pasok Agroindustri Ikan Patin (Pangasius.sp) di Jawa Barat</t>
  </si>
  <si>
    <t>Prof. Dr. Ir. Machfud, M.S.
 Prof. Dr. Ir. Sukardi, M.M.
 Prof. Dr. Ir. Erliza Noor
 Dr. Dwi Purnomo,, S.T.P., M.T.</t>
  </si>
  <si>
    <t>Model Agilitas Bisnis di Industri Daging Ayam Indonesia</t>
  </si>
  <si>
    <t>Prof. Dr. Ir. Marimin, M.Sc.
 Prof. Dr. Ir. Suprihatin
 Prof. Dr. Ir. Sukardi, M.M.
 Dr. Ir. Gatot Pramuhadi, M.Si.</t>
  </si>
  <si>
    <t>Desain Sistem Rantai Nilai Agroindustri Kopi Robusta Berbasis Total Faktor Produktivitas Hijau: Studi Kasus di Kalibaru, Banyuwangi</t>
  </si>
  <si>
    <t>Prof. Dr. Ir. Erliza Noor
 Dr. Dwi Setyaningsih, S.T.P., M.Si.
 Prof. Dr. Taufik, S.T.P., M.Si.
 Dr. Ir. Irmansyah, M.Si.</t>
  </si>
  <si>
    <t>Desain Sensor Cerdas Berbasis Near Infrared (NIR) untuk Pemantauan Kadar Rhodinol dalam Fraksi Minyak Sereh Wangi</t>
  </si>
  <si>
    <t>Prof. Dr. Ir. Anas Miftah Fauzi, M.Eng.
 Prof. Dr. Ir. Yandra, M.Eng.
 Prof. Dr. Ir. Muhammad Romli, M.Sc.St.</t>
  </si>
  <si>
    <t>Rekayasa Kelembagaan Agroindustri Susu Berbasis Koperasi Wakaf</t>
  </si>
  <si>
    <t>Prof. Dr. Ir. Yandra, M.Eng.
 Prof. Dr. Ir. Marimin, M.Sc.
 Prof. Dr. Ir. Erliza, M.Si.</t>
  </si>
  <si>
    <t>Rancang Bangun Model Pendukung Keputusan Spasial pada Rantai Pasok Bioenergi</t>
  </si>
  <si>
    <t>Prof. Dr. Ir. Yandra, M.Eng.
 Dr. Ir. Liesbetini Haditjaroko, M.S.
 Dr. Andes Ismayana, S.T.P., M.T.
 Ir. Mohammad Nabil Almunawar,, M.Sc., Ph.D</t>
  </si>
  <si>
    <t>Rancang Bangun Halal Supply Chain Agroindustri Olahan Daging menggunakan Teknologi Blockchain</t>
  </si>
  <si>
    <t>Prof. Dr. Ir. Moh. Yani, M.Eng.
 Prof. Dr. Ir. Nastiti Siswi Indrasti
 Dr. Ir. Chandra Indrawanto, , M.Sc</t>
  </si>
  <si>
    <t>Pengembangan Agroindustri Minyak Goreng Kelapa dengan Pendekatan Life Cycle Sustainability Assessment</t>
  </si>
  <si>
    <t>Prof. Dr. Ir. Erliza, M.Si.
 Prof. Dr. Farah Fahma, S.T.P., M.T.
 Dr. Dwi Setyaningsih, S.T.P., M.Si.</t>
  </si>
  <si>
    <t>Rekayasa Proses Emulsi Pickering Berbasis Nanofiber Selulosa dan Enkapsulasi dalam Alginate Hydrogel Bead</t>
  </si>
  <si>
    <t>Prof. Dr. Ir. Nastiti Siswi Indrasti
 Prof. Dr. Ir. Moh. Yani, M.Eng.
 Prof. Dr. Taufik, S.T.P., M.Si.</t>
  </si>
  <si>
    <t>Desain Eco-Industrial Park dengan Pendekatan Simbiosis Industri Untuk Optimasi Penciptaan Nilai Tambah pada Agroindustri Kopi</t>
  </si>
  <si>
    <t>Prof. Dr. Ir. Illah Sailah, M.S.
 Prof. Dr. Ika Amalia Kartika, S.T.P., M.Si.
 Prof. Dr. Ono Suparno, S.T.P., M.T.
 Prof. Ir. Yazid Bindar, M.Sc., Ph.D</t>
  </si>
  <si>
    <t>Rekayasa Proses Produk Buah Nyamplung Melalui Ekstraksi dan Transformasi Secara Komprehensif</t>
  </si>
  <si>
    <t>Prof. Dr. Ir. Suprihatin
 Prof. Dr. Farah Fahma, S.T.P., M.T.
 Prof. Dr. Ono Suparno, S.T.P., M.T</t>
  </si>
  <si>
    <t>Pengembangan Pemanfaatan Cangkang Rajungan untuk Meningkatkan Nilai Tambah dengan Pendekatan Life Cycle Assessment dan Analisis Berkelanjutan</t>
  </si>
  <si>
    <t>Prof. Dr. Ir. Marimin, M.Sc.
 Dr. Ir. Meika Syahbana Rusli, M.Sc.Agr.
 Prof. Dr. Ir. Sukardi, M.M.</t>
  </si>
  <si>
    <t>Model Proses Bisnis Ketelusuran Status Halal Logistik Produk Susu Impor Menggunakan Smart scanner Berbasis LogikaBlockchain</t>
  </si>
  <si>
    <t>Prof. Dr. Ir. Suprihatin
 Prof. Dr. Ir. Nastiti Siswi Indrasti
 Prof. Ir. Yazid Bindar, M.Sc., Ph.D.
 Prof.Dr.Ir Udin Hasanudin, MT</t>
  </si>
  <si>
    <t>Rekayasa Pemanfaatan Tandan Kosong Kelapa Sawit sebagai Adsorben untuk Pengolahan Limbah Industri Kelapa Sawit Terintegrasi</t>
  </si>
  <si>
    <t>Prof. Dr. Ir. Illah Sailah, M.S.
 Prof. Dr. Ir. Muhammad Romli, M.Sc.St.
 Prof. Dr. Ir. Marimin, M.Sc.
 Dr. Ir. Alex Denni, M.M</t>
  </si>
  <si>
    <t>Strategi Kebijakan Pengembangan Sumber Daya Manusia Unggul Agroindustri Gula Tebu di Era Industri 4.0</t>
  </si>
  <si>
    <t>Prof. Dr. Ono Suparno, S.T.P., M.T.
 Dr. Ir. Liesbetini Haditjaroko, M.S.
 Dr. Kustiariyah, S.Pi., M.Si.
 Prof. drh. Agus Setiyono, M.S., Ph.D.</t>
  </si>
  <si>
    <t>Rekayasa Proses Enkapsulasi Hidrolisat Kolagen Kulit Ikan Patin (Pangasius sp.) dengan Nanostructured Lipid Carrier (NLC) sebagai Serum Kosmetik yang Diperkaya Ekstrak Lidah Buaya</t>
  </si>
  <si>
    <t>Prof. Dr. Ir. Yandra, M.Eng.
 Prof. Dr. Ir. Khaswar Syamsu, M.Sc.St.
 Prof. Dr. Ir. Erliza, M.Si.</t>
  </si>
  <si>
    <t>Rancang Bangun Sistem Rantai Pasok Cerdas Tandan Buah Segar Kelapa Sawit Petani Swadaya Berbasis Blockchain dan Artificial Intelligence</t>
  </si>
  <si>
    <t>Prof. Dr. Ir. Yandra, M.Eng.
 Prof. Dr. Ir. Yohanes Aris Purwanto, M.Sc.
 Dr. Ir. Faqih Udin, M.Sc.</t>
  </si>
  <si>
    <t>Integrasi Internet of Things dan Machine Learning untuk Logistik 4.0 pada Agroindustri Mangga Segar</t>
  </si>
  <si>
    <t>Illah Sailah</t>
  </si>
  <si>
    <t>Rekayasa Proses Produksi Alkid Resin dari Buah Nyamplung melalui Alkoholisis in Situ</t>
  </si>
  <si>
    <t>Strategi Teknologi dan Manajemen Inovasi, STMI (TIN1672)</t>
  </si>
  <si>
    <t>Anas M Fauzi</t>
  </si>
  <si>
    <t>Pengembangan kawasan technopark berbasis kopi (Kalahiyang) dan nanas (Kampar dan Pemalang, Kajian pemasaran OSD berbasis risiko)</t>
  </si>
  <si>
    <t>Teknoekonomi dan Perencanaan Terpadu Agroindustri (TIN1571)</t>
  </si>
  <si>
    <t>IKA AMALIA KARTIKA</t>
  </si>
  <si>
    <t>Optimasi proses ekstraksi minyak dan resin dari biji nyamplung dengan pelarut biner</t>
  </si>
  <si>
    <t>Topsus (TIN1691), Metodologi Penelitian (TIN1592)</t>
  </si>
  <si>
    <t>Nastiti Siswi Indrasti</t>
  </si>
  <si>
    <t>Teknologi Maju Proses Pemanfaatan Limbah untuk Mendukung Mewujudkan  Ekonomi Sirkular Berbasis Limbah Kelapa Sawit</t>
  </si>
  <si>
    <t>Teknologi Pengelolaan Limbah Padat dan B3, TPLPB3 (TIN1662)</t>
  </si>
  <si>
    <t>Taufik Djatna</t>
  </si>
  <si>
    <t>Riset dan Pengembangan Teknologi Blockchain pada Proses Bisnis Delivery Order Online</t>
  </si>
  <si>
    <t>Analisis &amp; Desain Sistem Produksi Agroindustri  (TIN1511)</t>
  </si>
  <si>
    <t>Meika Syahbana Rusli</t>
  </si>
  <si>
    <t>Bioaditif Berbasis Minyak Atsiri Untuk Meningkatkan Mutu dan Kinerja Biosolar</t>
  </si>
  <si>
    <t>Rekayasa Proses dan Produk Berbasis Minyak Atsiri (TIN1623)</t>
  </si>
  <si>
    <t>Hartrisari H</t>
  </si>
  <si>
    <t>Pengukuran kinerja ukm</t>
  </si>
  <si>
    <t>Analisis dan Desain Sistem Produksi Agroindustri, ADSPA (TIN1511)</t>
  </si>
  <si>
    <t>Erliza Noor</t>
  </si>
  <si>
    <t>Pemurnian gula stevia dengan kombinasi mikrofiltrasi dan nanofiltrasi, ekstraksi porang dengan teknik mikrobubble.</t>
  </si>
  <si>
    <t>Teknologi Nano, Proses hilir, Rekayasa Perancangan Proses.</t>
  </si>
  <si>
    <t>Studi kasus</t>
  </si>
  <si>
    <t>Machfud</t>
  </si>
  <si>
    <t>Strategi Penguatan Kinerja Inovasi Teknologi Agroindustri di Masa Perubahan</t>
  </si>
  <si>
    <t>Rekayasa Sistem dan Strategi Agroindusri</t>
  </si>
  <si>
    <t>Tambahan materi perkuliahan</t>
  </si>
  <si>
    <t>Moh. Yani</t>
  </si>
  <si>
    <t>Pemanfaatan OSD pada pemulihan lahan dan peraiaran tercemar minyak bumi</t>
  </si>
  <si>
    <t>Rekayasa dan Pengelolaan Lingkungan Industri, RPLI (TIN1563)</t>
  </si>
  <si>
    <t>Pengembangan Agroindustri Minyak dan Resin Nyamplung untk Pangan dan Kosmetika</t>
  </si>
  <si>
    <t>Topsus (TIN1691), metodologi penelitian (TIN1592)</t>
  </si>
  <si>
    <t>Marimin</t>
  </si>
  <si>
    <t>Transformasi digital agroindustri 4.0 berkelanjutan</t>
  </si>
  <si>
    <t>Aplikasi Sistem Digital Agroindustri</t>
  </si>
  <si>
    <t>Indah Yuliasih</t>
  </si>
  <si>
    <t>MINIMALLY PROCESS PADA DAUN KALE DAN LABU SIAM POTONG</t>
  </si>
  <si>
    <t>Pengembangan Produk Agroindustri, PPA (TIN1551)</t>
  </si>
  <si>
    <t>Dwi Setyaningsih</t>
  </si>
  <si>
    <t>Potensi Ketersediaan Nipah sebagai Bahan Baku Bioetanol di Pulau Jawa</t>
  </si>
  <si>
    <t>Inovasi Produk dan Bisnis Bioenergi (TIN1679)</t>
  </si>
  <si>
    <t>Khaswar Syamsu</t>
  </si>
  <si>
    <t>Peningkatan  Produksi Bioetanol  Langsung dari Bagas Sorgum Manis (Sorghum bicolor (L.) Moench) Melalui Rekayasa Sakarifikasi dan Fermentasi Simultan Menggunakan  Trichoderma reesei dan Saccharomyces cerevisiae</t>
  </si>
  <si>
    <t>Rekayasa Bioproses (TIN1631); 2. Rekayasa Proses dan Produk Berbasis Polimer Alami, RPPPA (TIN162B)</t>
  </si>
  <si>
    <t>Farah Fahma</t>
  </si>
  <si>
    <t>production of cellulose nanofibers and their nanocomposites</t>
  </si>
  <si>
    <t>Nanoteknologi untuk agroindustri (TIN1629)</t>
  </si>
  <si>
    <t>Suprihatin</t>
  </si>
  <si>
    <t>Teknologi Maju Proses Pemanfaatan Limbah untuk Mendukung Mewujudkan Ekonomi Sirkular Berbasis Limbah Kelapa Sawit</t>
  </si>
  <si>
    <t>Ekologi Industri (TIN1665); Rekayasa Pengelolaan Limbah Padat dan B3 (TIN1662); Rekayasa Pengelolaan Air dan Air Limbah (TIN1661)</t>
  </si>
  <si>
    <t>Pengembangan Industri Kelapa Sawit Mandiri Energi dengan Pendekatan Biorefenery dan Pemikiran Daur Hidup dan Keberlanjutan.</t>
  </si>
  <si>
    <t>Ekologi Industri (TIN1665); Pengelolaan Limbah Padat dan B3 (TIN1662)</t>
  </si>
  <si>
    <t>Elisa Anggraeni</t>
  </si>
  <si>
    <t>Strategi Teknologi dan Manajemen Inovasi, STMI (TIN1672) 
Inovasi dan Strategi Pasar agroindustri (TIN1673)</t>
  </si>
  <si>
    <t>Designing a decision support system for integrated production and distribution planning in shrimp agro-industry</t>
  </si>
  <si>
    <t>v</t>
  </si>
  <si>
    <t>Tuliskan jumlah judul penelitian yang dilaksanakan oleh DTPS berdasarkan sumber pembiayaan, yang relevan dengan bidang Program Studi pada TS-2 sampai dengan TS dengan mengikuti format Tabel 3.b) berikut ini.</t>
  </si>
  <si>
    <t>Sumber Pembiayaan</t>
  </si>
  <si>
    <t>Jumlah Judul Penelitian</t>
  </si>
  <si>
    <t>NPMhs</t>
  </si>
  <si>
    <t>Skor</t>
  </si>
  <si>
    <t>NTM</t>
  </si>
  <si>
    <t>NPD</t>
  </si>
  <si>
    <t>PPTM</t>
  </si>
  <si>
    <t>PPDMhs</t>
  </si>
  <si>
    <t>a) Perguruan tinggi
b) Mandiri</t>
  </si>
  <si>
    <t>Lembaga dalam negeri (diluar PT)</t>
  </si>
  <si>
    <t>NI</t>
  </si>
  <si>
    <t>RI</t>
  </si>
  <si>
    <t>SKOR</t>
  </si>
  <si>
    <t>Lembaga luar negeri</t>
  </si>
  <si>
    <t>NN</t>
  </si>
  <si>
    <t>RN</t>
  </si>
  <si>
    <t>NL</t>
  </si>
  <si>
    <t>RL</t>
  </si>
  <si>
    <t>Keterangan</t>
  </si>
  <si>
    <r>
      <rPr>
        <rFont val="Calibri"/>
        <color theme="1"/>
        <sz val="11.0"/>
      </rPr>
      <t xml:space="preserve">Khusus untuk </t>
    </r>
    <r>
      <rPr>
        <rFont val="Calibri"/>
        <b/>
        <color theme="1"/>
        <sz val="11.0"/>
      </rPr>
      <t>Program Profesi Insinyur, tuliskan judul penelitian kolaboratif industri</t>
    </r>
  </si>
  <si>
    <r>
      <rPr>
        <rFont val="Calibri"/>
        <b/>
        <color theme="1"/>
        <sz val="11.0"/>
      </rPr>
      <t>NI</t>
    </r>
    <r>
      <rPr>
        <rFont val="Calibri"/>
        <color theme="1"/>
        <sz val="11.0"/>
      </rPr>
      <t xml:space="preserve"> = Jumlah penelitian dengan sumber pembiayaan luar negeri dalam 3 tahun terakhir.</t>
    </r>
  </si>
  <si>
    <t>Judul Penelitian Kolaboratif Industri</t>
  </si>
  <si>
    <r>
      <rPr>
        <rFont val="Calibri"/>
        <b/>
        <color theme="1"/>
        <sz val="11.0"/>
      </rPr>
      <t xml:space="preserve">NN = </t>
    </r>
    <r>
      <rPr>
        <rFont val="Calibri"/>
        <color theme="1"/>
        <sz val="11.0"/>
      </rPr>
      <t>Jumlah penelitian dengan sumber pembiayaan dalam negeri dalam 3 tahun terakhir.</t>
    </r>
  </si>
  <si>
    <r>
      <rPr>
        <rFont val="Calibri"/>
        <b/>
        <color theme="1"/>
        <sz val="11.0"/>
      </rPr>
      <t xml:space="preserve">NL = </t>
    </r>
    <r>
      <rPr>
        <rFont val="Calibri"/>
        <color theme="1"/>
        <sz val="11.0"/>
      </rPr>
      <t>Jumlah penelitian dengan sumber pembiayaan PT/ mandiri dalam 3 tahun terakhir.</t>
    </r>
  </si>
  <si>
    <t>Mandiri</t>
  </si>
  <si>
    <t>Tuliskan jumlah judul Pengabdian kepada Masyarakat (PkM) yang dilaksanakan oleh DTPS berdasarkan sumber pembiayaan, yang relevan dengan bidang Program Studi pada TS-2 sampai dengan TS, dengan mengikuti format Tabel 3.c) berikut ini.</t>
  </si>
  <si>
    <t>PKDMhs</t>
  </si>
  <si>
    <t>Jumlah Judul PkM</t>
  </si>
  <si>
    <t>NPKMhs</t>
  </si>
  <si>
    <t>NPKD</t>
  </si>
  <si>
    <t>&gt; 0,1</t>
  </si>
  <si>
    <t>Skor 4</t>
  </si>
  <si>
    <t>menunggu respon lppom UI</t>
  </si>
  <si>
    <r>
      <rPr>
        <rFont val="Calibri"/>
        <color theme="1"/>
        <sz val="11.0"/>
      </rPr>
      <t xml:space="preserve">Khusus untuk </t>
    </r>
    <r>
      <rPr>
        <rFont val="Calibri"/>
        <b/>
        <color theme="1"/>
        <sz val="11.0"/>
      </rPr>
      <t>Program Profesi Insinyur, tuliskan judul PkM kolaboratif industri</t>
    </r>
  </si>
  <si>
    <r>
      <rPr>
        <rFont val="Calibri"/>
        <b/>
        <color theme="1"/>
        <sz val="11.0"/>
      </rPr>
      <t>NI</t>
    </r>
    <r>
      <rPr>
        <rFont val="Calibri"/>
        <color theme="1"/>
        <sz val="11.0"/>
      </rPr>
      <t xml:space="preserve"> = Jumlah PkM dengan sumber pembiayaan luar negeri dalam 3 tahun terakhir.</t>
    </r>
  </si>
  <si>
    <r>
      <rPr>
        <rFont val="Calibri"/>
        <b/>
        <color theme="1"/>
        <sz val="11.0"/>
      </rPr>
      <t xml:space="preserve">NN = </t>
    </r>
    <r>
      <rPr>
        <rFont val="Calibri"/>
        <color theme="1"/>
        <sz val="11.0"/>
      </rPr>
      <t>Jumlah PkM dengan sumber pembiayaan dalam negeri dalam 3 tahun terakhir.</t>
    </r>
  </si>
  <si>
    <r>
      <rPr>
        <rFont val="Calibri"/>
        <b/>
        <color theme="1"/>
        <sz val="11.0"/>
      </rPr>
      <t xml:space="preserve">NL = </t>
    </r>
    <r>
      <rPr>
        <rFont val="Calibri"/>
        <color theme="1"/>
        <sz val="11.0"/>
      </rPr>
      <t>Jumlah PkM dengan sumber pembiayaan PT/ mandiri dalam 3 tahun terakhir.</t>
    </r>
  </si>
  <si>
    <t>JA</t>
  </si>
  <si>
    <t>Tenaga Pengajar</t>
  </si>
  <si>
    <t>Asisten Ahli</t>
  </si>
  <si>
    <t>Dosen Tetap</t>
  </si>
  <si>
    <t>Lektor</t>
  </si>
  <si>
    <t>Dosen Tidak Tetap</t>
  </si>
  <si>
    <t>IPM</t>
  </si>
  <si>
    <t>Lektor Kepala</t>
  </si>
  <si>
    <t>Dosen Industri</t>
  </si>
  <si>
    <t>IPU</t>
  </si>
  <si>
    <t>Guru Besar</t>
  </si>
  <si>
    <t>NIDN/NIDK/ NUPTK</t>
  </si>
  <si>
    <t>Kategori Dosen</t>
  </si>
  <si>
    <t>Nama Prodi Tempat Dosen Menyelesaikan Studi dan Bidang Ilmu</t>
  </si>
  <si>
    <t xml:space="preserve">Bidang Keahlian </t>
  </si>
  <si>
    <t>Perusahaan / Industri</t>
  </si>
  <si>
    <t>Kesesuaian dengan Kompetensi Inti PS</t>
  </si>
  <si>
    <t>Jabatan Akademik</t>
  </si>
  <si>
    <t>Nomor Sertifikat Pendidik Profesional</t>
  </si>
  <si>
    <t>Sertifikat  Kompetensi/ Profesi/  Industri</t>
  </si>
  <si>
    <t>Sertifikat  Keinsinyuran</t>
  </si>
  <si>
    <t xml:space="preserve">Mata Kuliah yang Diampu pada PS yang Diakreditasi </t>
  </si>
  <si>
    <t>Kesesuaian Bidang Keahlian dengan Mata Kuliah yang Diampu</t>
  </si>
  <si>
    <t>Mata Kuliah yang Diampu pada PS Lain</t>
  </si>
  <si>
    <t>Sarjana / Sarjana Terapan</t>
  </si>
  <si>
    <t>Magister / Magister Terapan</t>
  </si>
  <si>
    <t>Doktor/ Doktor Terapan</t>
  </si>
  <si>
    <t>Bidang Sertifikasi</t>
  </si>
  <si>
    <t>Lembaga Penerbit</t>
  </si>
  <si>
    <t>SKIP (Sertifikat Kompetensi Insinyur Profesional)</t>
  </si>
  <si>
    <t>STRI (Surat Tanda Registrasi Insinyur)</t>
  </si>
  <si>
    <t>Anas Miftah Fauzi</t>
  </si>
  <si>
    <t>0019046008</t>
  </si>
  <si>
    <t>Teknologi Hasil Pertanian, Institut Pertanian Bogor</t>
  </si>
  <si>
    <t>Teknologi Fermentasi, Osaka University</t>
  </si>
  <si>
    <t>Biosciences, University of Kent At Canterbury</t>
  </si>
  <si>
    <t>Teknologi Fermentasi dan Biosains</t>
  </si>
  <si>
    <t>Insinyur Profesional Utama (IPU)</t>
  </si>
  <si>
    <t>Persatuan Insinyur Indonesia (PII)</t>
  </si>
  <si>
    <t xml:space="preserve">(TIN1664) Analisis dan Pengelolaan Risiko Lingkungan*                       (TIN1793) Topik Khusus Penyusunan Proposal Disertasi                                                                          </t>
  </si>
  <si>
    <t>(TIN1562) Produksi Bersih Lanjut
(TIN1571) Teknoekonomi dan Perancangan Terpadu Agroindustri
(TIN1691) Topik Khusus Penyusunan Proposal Tesis                            (TIN1100) Pengantar Agroindustri                                                                             (TIN1460) Produksi Bersih 
(TSL1664) Bioteknologi Lingkungan</t>
  </si>
  <si>
    <t>Andes Ismayana</t>
  </si>
  <si>
    <t>0019127005</t>
  </si>
  <si>
    <t>Teknologi Industri Pertanian, Institut Pertanian Bogor</t>
  </si>
  <si>
    <t>Teknik Lingkungan ITB</t>
  </si>
  <si>
    <t>Teknologi Industri Pertanian, IPB</t>
  </si>
  <si>
    <t xml:space="preserve">Teknik Lingkungan dan Teknologi Industri
Pertanian
</t>
  </si>
  <si>
    <t xml:space="preserve"> (TIN1793) Topik Khusus Penyusunan Proposal Disertasi 
</t>
  </si>
  <si>
    <t xml:space="preserve">(TIN1562) Produksi Bersih Lanjut                                                       (TIN1691) Topik Khusus Penyusunan Proposal Tesis                                                         </t>
  </si>
  <si>
    <t>Dwi  Setyaningsih</t>
  </si>
  <si>
    <t>0003017008</t>
  </si>
  <si>
    <t>Teknologi Pangan, Institut Pertanian Bogor</t>
  </si>
  <si>
    <t>Ilmu Pangan, IPB</t>
  </si>
  <si>
    <t>Biologi, IPB</t>
  </si>
  <si>
    <t>Penjaminan Mutu Pangan dan Biologi</t>
  </si>
  <si>
    <t>Insinyur Profesional Madya (IPM)</t>
  </si>
  <si>
    <t xml:space="preserve">(TIN 162A) Rekayasa Proses dan Produk Berbasis Bioenergi*                             
(TIN 1623) Rekayasa Proses dan Produk Berbasis Minyak Atsiri*
(TIN 1625) Rekayasa Proses dan Produk Berbasis Kulit*
(TIN1679)Inovasi Produk dan Bisnis Bioenergi*
(TIN 1651) Pengendalian Mutu*                                                                          (TIN 679) Inovasi Produk dan Bisnis Bioenergy*                                             (TIN1793) Topik Khusus Penyusunan Proposal Disertasi </t>
  </si>
  <si>
    <t xml:space="preserve">(TIN 62A) Rekayasa Proses dan Produk Berbasis Bioenergi*                                                                                                                                                                                 TIN1679 Inovasi Produk dan Bisnis Bioenergi                      (TIN1651)Pengendalian Mutu
(TIN1691) Topik Khusus Penyusunan Proposal Tesis                                                                                 (TIN 623) Rekayasa Proses dan Produk Berbasis Minyak Atsiri*
(TIN 625) Rekayasa Proses dan Produk Berbasis Kulit*
(TIN 628) Teknologi Bioenergi*
(TIN 651) Pengendalian Mutu*                                                                                                                    </t>
  </si>
  <si>
    <t>NDT</t>
  </si>
  <si>
    <t>NDGB</t>
  </si>
  <si>
    <t>NDI</t>
  </si>
  <si>
    <t>0026117402</t>
  </si>
  <si>
    <t>Teknologi Industri Pertanian, Universitas Gadjah Mada</t>
  </si>
  <si>
    <t>System Engineering - DELFT UNIVERSITY OF TECHNOLOGY</t>
  </si>
  <si>
    <t>Innovation Studies - DELFT UNIVERSITY OF TECHNOLOGY</t>
  </si>
  <si>
    <t>Teknologi Industri Pertanian</t>
  </si>
  <si>
    <t>(TIN 1615) Simulasi Sistem Agroindustri                                                             (TIN 1673) Inovasi dan Strategi Pemasaran Agroindustri                                      (TIN 1675) Teknopreneurship dan Inovasi Bisnis                                               (TIN 1676) Kreasi dan Pengembangan Bisnis Agroindustri                                                                                                                  (TIN 1793) Topik Khusus Penyusunan Proposal Disertasi</t>
  </si>
  <si>
    <t xml:space="preserve">(TIN 1615) Simulasi Sistem Agroindustri                                                             (TIN 1673) Inovasi dan Strategi Pemasaran Agroindustri                                      (TIN 1675) Teknopreneurship dan Inovasi Bisnis                                               (TIN 672) Kreasi dan Pengembangan Bisnis Agroindustri                                                                                                                 (TIN 1691) Topik Khusus Penyusunan Proposal Tesis                                (MAN 545) Manajemen Pengetahuan                                                       (SBI529) Design Thinking dan Inovasi Korporat                                                                         (SBI 656) Manajemen Pengetahuan dan Inovasi                                           (SBI723) Topik Khusus Kewirausahaan                                                              (SBI724) Teori Kewirausahaan dan Manajemen Inovasi                 </t>
  </si>
  <si>
    <t>NDTPS</t>
  </si>
  <si>
    <t>NDLK</t>
  </si>
  <si>
    <t>MKKI</t>
  </si>
  <si>
    <t>Endang Warsiki</t>
  </si>
  <si>
    <t>0005037105</t>
  </si>
  <si>
    <t>Teknik Kimia,  ITB</t>
  </si>
  <si>
    <t>Polymer and Packaging Technology, Victoria University</t>
  </si>
  <si>
    <t>Teknik Polimer dan Pengemasan</t>
  </si>
  <si>
    <t xml:space="preserve">(TIN 162B) Rekayasa Proses dan Produk Berbasis Polimer Alami*             
(TIN 1625) Rekayasa Proses dan Produk Berbasis Kulit*                                                                                                           (TIN 1643) Dinamika Kemasan Distribusi*
(TIN 1644) Rekayasa Proses Pengemasan dan Mutu Produk*
(TIN 1645) Pengembangan Teknologi Kemasan*
(TIN 1646) Inovasi Teknologi Kemasan*
(TIN 1793) Topik Khusus Penyusunan Proposal Disertasi </t>
  </si>
  <si>
    <t>(TIN 162B) Rekayasa Proses dan Produk Berbasis Polimer Alami*                                                                                                                                                (TIN 1691) Topik Khusus Penyusunan Proposal Tesis
(TIN 625) Rekayasa Proses dan Produk Berbasis Kulit*                                                                                                                                                                                                                                                                                                                                                   (TIN 643) Dinamika Kemasan Distribusi*
(TIN 644) Rekayasa Proses Pengemasan dan Mutu Produk*
(TIN 646) Inovasi Teknologi Kemasan*
(TMB 424) Praktikum Terpadu Teknik Pengendalian Lingkungan Biosistem
(DIP 117) Pengantar Agroindustri
(JMP 202) Pengemasan Pangan</t>
  </si>
  <si>
    <t>NDS3</t>
  </si>
  <si>
    <t>NDL</t>
  </si>
  <si>
    <t>NDIPU</t>
  </si>
  <si>
    <t>Erliza Hambali</t>
  </si>
  <si>
    <t>0021086210</t>
  </si>
  <si>
    <t>(TIN162A) Rekayasa Proses dan Produk Berbasis Bioenergi*
(TIN1793) Topik Khusus Penyusunan Proposal Disertasi
(TIN1622) Rekayasa Proses dan Produk Berbasis Minyak Lemak*
(TIN 1672) Strategi Teknologi dan Manajemen Inovasi*                                 (TIN 1679) Inovasi Produk dan Bisnis Bioenergy*</t>
  </si>
  <si>
    <t>(TIN 1551) Pengembangan Produk Agroindustri                                   (TIN 162A) Rekayasa Proses dan Produk Berbasis Bioenergi*
(TIN 1691)Topik Khussus Penyusunan Proposal Tesis
(TIN 1622) Rekayasa Proses dan Produk Berbasis Minyak Lemak*
(TIN 1672) Strategi Teknologi dan Manajemen Inovasi*                                (TIN 1679) Inovasi Produk dan Bisnis Bioenergy*</t>
  </si>
  <si>
    <t>NDSK</t>
  </si>
  <si>
    <t>NDTT</t>
  </si>
  <si>
    <t>0001026009</t>
  </si>
  <si>
    <t>Teknik Kimia, ITB</t>
  </si>
  <si>
    <t>Teknik Kimia, The University of Queensland</t>
  </si>
  <si>
    <t>Teknik Proses</t>
  </si>
  <si>
    <t>(TIN 1611) Teknik Optimasi Agroindustri*
(TIN 1627) Teknologi Membran*                                                                            (TIN1 629) Nanoteknologi untuk Agroindustri*                                             (TIN1793) Topik Khusus Penyusunan Proposal Disertasi
(TIN 721) Rekayasa Proses untuk Pengembangan Produk Agroindustri</t>
  </si>
  <si>
    <t xml:space="preserve">(TIN 1521) Rekayasa Perancangan Proses
(TIN 1532) Teknologi Proses Hilir
(TIN1691) Topik Khusus Penyusunan Proposal Tesis
(TIN 1611) Teknik Optimasi Agroindustri*
(TIN 1629) Nanoteknologi untuk Agroindustri*                                              </t>
  </si>
  <si>
    <t>0018057703</t>
  </si>
  <si>
    <t>Teknik Kimia, ITS</t>
  </si>
  <si>
    <t>Biomaterial Science, Tokyo University</t>
  </si>
  <si>
    <t>Teknik Kimia dan Ilmu Biomaterial</t>
  </si>
  <si>
    <t xml:space="preserve">(TIN1621) Rekayasa Proses dan Produk Berbasis Pati*                                (TIN1625) Rekayasa Proses dan Produk Berbasis Kulit*                              (TIN1629) Nanoteknologi untuk Agroindustri*
(TIN1646) Inovasi Teknologi Kemasan*
(TIN1793) Topik Khusus Penyusunan Proposal Disertasi
 </t>
  </si>
  <si>
    <t>(TIN 1691) Topik Khusus Penyusunan Proposal Tesis                                                                                   (TIN 1621) Rekayasa Proses dan Produk Berbasis Pati*                                (TIN 1625) Rekayasa Proses dan Produk Berbasis Kulit*                              (TIN1629) Nanoteknologi untuk Agroindustri*                        
(TIN1646) Inovasi Teknologi Kemasan*                                                   (TMB 424) Praktikum Terpadu Teknik Pengendalian Lingkungan Biosistem</t>
  </si>
  <si>
    <t>Hartrisari Hardjomidjojo</t>
  </si>
  <si>
    <t>0030066107</t>
  </si>
  <si>
    <t>Teknik Kimia, ENGREF</t>
  </si>
  <si>
    <t>Rekayasa Bioindustri,  Ecole Nationale Du Génie Rural Des Eaux Et Des Forest</t>
  </si>
  <si>
    <t>Teknik Kimia, dan Rekayasa Bioindustri</t>
  </si>
  <si>
    <t xml:space="preserve">(TIN 1612) Rekayasa Sistem Mutu*
(TIN 1615) Simulasi Sistem Agroindustri*
(TIN1793) Topik Khusus Penyusunan Proposal Disertasi                                                                                    (TIN 1713) Sistem Penunjang Keputusan                                                              </t>
  </si>
  <si>
    <t>(TIN1511) Analisis dan Desain Sistem Produksi Agroindustri
(TIN1521) Rekayasa Perancangan Proses
(TIN 1691) Topik Khusus Penyusunan Proposal Tesis                                                                                      (TI1612) Rekayasa Sistem Mutu*
(TIN1615) Simulasi Sistem Agroindustri*
 (ITM 512) Modeling of System Dynamics
(ITM 516) Modeling of System Dynamics
(ITM 510) Natural Resources Inventory and Management
(SBI 310) Simulasi Bisnis
(IPB 107) Pengantar Ilmu Pertanian
(PPS 634) Pendekatan Sistem dalam Pengelolaan Sumberdaya Alam dan Lingkungan
(PPS 527) Manajamen dan Pengendalian Mutu
(ITM 524) Decision Support System
(ITM 517) Decision Support System</t>
  </si>
  <si>
    <r>
      <rPr>
        <rFont val="Calibri"/>
        <b/>
        <color theme="1"/>
        <sz val="11.0"/>
      </rPr>
      <t>NDT</t>
    </r>
    <r>
      <rPr>
        <rFont val="Calibri"/>
        <color theme="1"/>
        <sz val="11.0"/>
      </rPr>
      <t xml:space="preserve"> = Jumlah Dosen Tetap Perguruan Tinggi yang ditugaskan sebagai pengampu mata kuliah di Program Studi yang diakreditasi.</t>
    </r>
  </si>
  <si>
    <t>Ika Amalia Kartika</t>
  </si>
  <si>
    <t>0005056807</t>
  </si>
  <si>
    <t>Teknologi Proses, Institut National Polytechnique Toulouse</t>
  </si>
  <si>
    <t>Teknik Kimia, dan Teknologi Proses</t>
  </si>
  <si>
    <t xml:space="preserve">(TIN1793) Topik Khusus Penyusunan Proposal Disertasi                                                                                         (TIN1622) Rekayasa Proses dan Produk Berbasis Minyak Lemak*
(TIN162A) Rekayasa Proses dan Produk Berbasis Bioenergi*
(TIN 1721) Rekayasa Proses untuk Pengembangan Produk Agroindustri                                                                                                 </t>
  </si>
  <si>
    <t>(TIN 1691) Topik Khusus Penyusunan Proposal Tesis                                                                                         (TIN 1622) Rekayasa Proses dan Produk Berbasis Minyak Lemak*
(TIN 1627) Teknologi Membran*
(TIN1 62A) Rekayasa Proses dan Produk Berbasis Bioenergi*
(DIP 117) Pengantar Agroindustri</t>
  </si>
  <si>
    <t>0021055810</t>
  </si>
  <si>
    <t>Teknik Kimia</t>
  </si>
  <si>
    <t xml:space="preserve">(TIN1672) Strategi Teknologi dan Manajemen Inovasi*                             (TIN162B) Rekayasa Proses dan Produk Berbasis Polimer Alami*                                                  (TIN1793) Topik Khusus Penyusunan Proposal Disertasi
</t>
  </si>
  <si>
    <t xml:space="preserve">(TIN 1691) Topik Khusus Penyusunan Proposal Tesiss                                                                                                                                                                          (TIN 162B) Rekayasa Proses dan Produk Berbasis Polimer Alami
(TIN 1672) Strategi Teknologi dan Manajemen Inovasi*                                             
</t>
  </si>
  <si>
    <t>0018077011</t>
  </si>
  <si>
    <t xml:space="preserve">(TIN 1621) Rekayasa Proses dan Produk Berbasis Pati*
(TIN 1646) Inovasi Teknologi Kemasan*                                                          (TIN1793) Topik Khusus Penyusunan Proposal Disertasi
</t>
  </si>
  <si>
    <t xml:space="preserve">(TIN 1691) Topik Khusus Penyusunan Proposal Tesis                                                                                             (TIN1621) Rekayasa Proses dan Produk Berbasis Pati*
(TIN1646) Inovasi Teknologi Kemasan*                                                          
</t>
  </si>
  <si>
    <t>0017086308</t>
  </si>
  <si>
    <t>Teknik Kimia,  Queensland University</t>
  </si>
  <si>
    <t>Bioteknologi dan Teknik Kimia</t>
  </si>
  <si>
    <t>(TIN1631) Rekayasa Bioproses*
(TIN1793) Topik Khusus Penyusunan Proposal Disertasi                                                                                      (PPS 703) Falsafah Sains                                                                          (TIN1721) Rekayasa Proses untuk Pengembangan Produk Agroindustri</t>
  </si>
  <si>
    <t xml:space="preserve">(TIN 1532) Teknologi Proses Hilir
(TIN 1691) Topik Khusus Penyusunan Proposal Tesis                                                                                      (TIN1631) Rekayasa Bioproses*
                                                                                        </t>
  </si>
  <si>
    <t>0005096104</t>
  </si>
  <si>
    <t>Ilmu Komputer, Western Ontario</t>
  </si>
  <si>
    <t>Systems Engineering, Osaka University</t>
  </si>
  <si>
    <t>Ilmu Komputer dan Systems Engineering</t>
  </si>
  <si>
    <t xml:space="preserve">(TIN 161A) Komputasi Lunak dalam Agroindustri*                                                                                                                          (TIN 1617) Sistem Informasi Logistik dan Rantai Pasok*
(TIN 1619) Sistem Intelejensia Bisnis*
(TIN 1671) Rantai Pasok Agroindustri*
(TIN 1677) Kebijakan dan Regulasi Logistik*                                                      TIN 1793) Topik Khusus Penyusunan Proposal Disertasi                                                                                   (TIN 1711) Rekayasa Sistem dan Strategi Agroindustri                                                   (TIN 1713) Sistem Penunjang Keputusan                                                             (TIN 1714) Rekayasa Sistem Pengetahuan Agroindustri
 </t>
  </si>
  <si>
    <t xml:space="preserve">(TIN 161A) Komputasi Lunak dalam Agroindustri*                                         (TIN 1691) Topik Khusus Penyusunan Proposal Tesis                                                                                (TIN 1617) Sistem Informasi Logistik dan Rantai Pasok*
(TIN 1619) Sistem Intelejensia Bisnis*
(TIN 1671) Rantai Pasok Agroindustri*
(TIN 1677) Kebijakan dan Regulasi Logistik*                                                               (KOM 201) Penerapan Komputer
(KOM 695) Metode Penelitian dan Penyajian Ilmiah
(KOM 621) Topik dalam Sistem Pakar dan Sistem Penunjang Keputusan
(ESL 729) Kebijakan Laut Berkelanjutan
(PPS 63L) Metode Pengambilan Keputusan
(MAN 602) Pengambilan keputusan Manajerial
(MI 205) Sistem Pendukung Keputusan
(ESL 725) Kebijakan Ekonomi Dalam Pengelolaan Pembangunan Kelautan Berkelanjutan
(PPS 734) Rekayasa Sistem dalam Pengelolaan Sumberdaya Alam dan Lingkungan
(SBI 521) Manajemen Produksi dan Operasi                                                    </t>
  </si>
  <si>
    <r>
      <rPr>
        <rFont val="Calibri"/>
        <b/>
        <color theme="1"/>
        <sz val="11.0"/>
      </rPr>
      <t>NDTPS</t>
    </r>
    <r>
      <rPr>
        <rFont val="Calibri"/>
        <color theme="1"/>
        <sz val="11.0"/>
      </rPr>
      <t xml:space="preserve"> = Jumlah Dosen Tetap Perguruan Tinggi yang ditugaskan sebagai pengampu mata kuliah dengan bidang keahlian yang sesuai dengan kompetensi inti program studi yang diakreditasi. DTPS yang diakui berasal dari kelompok eksakta yang ditunjukkan dengan bukti kompetensi dosen yang mengajar Body of Knowledge (BoK) dan terlibat dalam tridharma. BoK dapat merujuk pada dokumen panduan yang dikeluarkan asosiasi Prodi atau profesi</t>
    </r>
  </si>
  <si>
    <t>0005056213</t>
  </si>
  <si>
    <t>Pertanian Tropis, University Gottingen</t>
  </si>
  <si>
    <t>: Teknik Pertanian, University Gottingen</t>
  </si>
  <si>
    <t>Teknik, Pertanian</t>
  </si>
  <si>
    <t>(TIN 1623) Rekayasa Proses dan Produk Berbasis Minyak Atsiri*                                                                                                                                                                       (TIN 1672) Strategi Teknologi dan Manajemen Inovasi*                                 (TIN 1676) Kreasi dan Pengembangan Bisnis Agroindustri*
(PPS 702) Falsafah Sains 
TIN 1793) Topik Khusus Penyusunan Proposal Disertasi</t>
  </si>
  <si>
    <t xml:space="preserve">(TIN 1623) Rekayasa Proses dan Produk Berbasis Minyak Atsiri*                                                                                                                                                      (TIN 1672) Strategi Teknologi dan Manajemen Inovasi*                                 (TIN 1676) Kreasi dan Pengembangan Bisnis Agroindustri*
(TIN 1691) Topik Khusus Penyusunan Proposal Tesis 
</t>
  </si>
  <si>
    <t>Muhammad Romli</t>
  </si>
  <si>
    <t>0005126010</t>
  </si>
  <si>
    <t>Bioteknologi, The University of Queensland</t>
  </si>
  <si>
    <t>(TIN 1661) Teknologi Pengolahan Air dan Air Limbah*
(TIN 1665) Ekologi Industri*
TIN 1793) Topik Khusus Penyusunan Proposal Disertasi</t>
  </si>
  <si>
    <t xml:space="preserve">(TIN 1532) Teknologi Proses Hilir                                                                         (TIN 1563) Rekayasa dan Pengelolaan Lingkungan Industri
(TIN 562) Produksi Bersih Lanjut                                                                        
(TIN 1592) Metodologi Penelitian                                                                      TIN 1691) Topik Khusus Penyusunan Proposal Tesis                                                                                       
(TIN 1661) Teknologi Pengolahan Air dan Air Limbah*
(TIN 1665) Ekologi Industri*
 </t>
  </si>
  <si>
    <t>Mulyorini Rahayuningsih</t>
  </si>
  <si>
    <t>0010086406</t>
  </si>
  <si>
    <t xml:space="preserve">(TIN 1793) Topik Khusus Penyusunan Proposal Disertasi                                           
(TIN 1631) Rekayasa Bioproses*                                                                              </t>
  </si>
  <si>
    <t xml:space="preserve">(TIN 1691) Topik Khusus Penyusunan Proposal Tesis
(TIN 1631) Rekayasa Bioproses*                                                                        (TIN 430) Rekayasa Proses pada Bioindustri                                                             (DIP 117) Pengantar Agroindustri                                                                </t>
  </si>
  <si>
    <t>Muslich</t>
  </si>
  <si>
    <t>0001046807</t>
  </si>
  <si>
    <t>(TIN 1612) Rekayasa Sistem Mutu*                                                                                             (TIN 1644) Rekayasa Proses Pengemasan dan Mutu Produk*                     (TIN 1651) Pengendalian Mutu*                                                                            
(TIN 1793) Topik Khusus Penyusunan Proposal Disertasi</t>
  </si>
  <si>
    <t xml:space="preserve">(TIN 1612) Rekayasa Sistem Mutu*                                                                                                                                                            (TIN 1644) Rekayasa Proses Pengemasan dan Mutu Produk*                                                                                    (TIN 1651) Pengendalian Mutu*                                                                              
(TIN 1691) Topik Khusus Penyusunan Proposal Tesis                                           (STK211) Metode Statistika </t>
  </si>
  <si>
    <t>0005086307</t>
  </si>
  <si>
    <t>Teknik Kimia dan Bioteknologi Lingkungan, Tokyo Institute of Technology</t>
  </si>
  <si>
    <t>Teknik Kimia dan Bioteknologi Lingkungan</t>
  </si>
  <si>
    <t xml:space="preserve">(TIN 663) Teknologi Pengendalian dan Pencemaran Udara*
(TIN 664) Analisis dan Pengelolaan Risiko Lingkungan*
(TIN 1793) Topik Khusus Penyusunan Proposal Disertasi                                                                                
</t>
  </si>
  <si>
    <t xml:space="preserve">(TIN 1563) Rekayasa dan Pengelolaan Lingkungan Industri
(TIN 1691) Topik Khusus Penyusunan Proposal Tesis                                                                                                                                            (TIN 1663) Teknologi Pengendalian dan Pencemaran Udara*
(TIN 1664) Analisis dan Pengelolaan Risiko Lingkungan*
</t>
  </si>
  <si>
    <t>0009106213</t>
  </si>
  <si>
    <t>Teknologi dan Manajemen Limbah Padat, Rheinische Friedrich Wilhelms Universitat Bonn</t>
  </si>
  <si>
    <t>Teknologi Lingkungan</t>
  </si>
  <si>
    <t>3.023.21.1.2.00004505</t>
  </si>
  <si>
    <t>(TIN 662) Teknologi Pengolahan Limbah Padat dan B3*
(TIN 1793) Topik Khusus Penyusunan Proposal Disertasi                                                                                       (TIN 1761) Rekayasa Eco-Teknologi dalam Agroindustri</t>
  </si>
  <si>
    <t xml:space="preserve">(TIN 1563) Rekayasa dan Pengelolaan Lingkungan Industri
(TIN 1691) Topik Khusus Penyusunan Proposal Tesis                                                                                                                                                              (TIN 1662) Teknologi Pengolahan Limbah Padat dan B3*               (FTP 200) Pengantar Teknologi Pertanian
                                                                                                                                                                                                                      </t>
  </si>
  <si>
    <t>Ono Suparno</t>
  </si>
  <si>
    <t>0003127205</t>
  </si>
  <si>
    <t>Teknik Lingkungan, ITB</t>
  </si>
  <si>
    <t>Teknologi Kulit Samak, University of Leicester</t>
  </si>
  <si>
    <t>Teknologi Proses, Teknologi Kulit Samak</t>
  </si>
  <si>
    <t>Insinyur Profesional Madya (IPM) dari Persatuan Insinyur Indonesia (PII); Entrepeneurship dan Smal Business (ESB) dari Certiport; Certified International Internal Quaity Auditor (CIIQA) dari Quantum HRM International; Fellow of the Society of Leather Technologists and Chemists (FSLTC) dari Society of Leather Technologists and Chemists (SLTC), UK</t>
  </si>
  <si>
    <t>Persatuan Insinyur Indonesia (PII), Society of Leather Technologists and Chemists (SLTC)</t>
  </si>
  <si>
    <t xml:space="preserve">(TIN 162B) Rekayasa Proses dan Produk Berbasis Polimer Alami*                                                     
(TIN 1625) Rekayasa Proses dan Produk Berbasis Kulit*                                                                                                         (TIN 1675) Teknopreneurship dan Inovasi Bisnis*
(TIN 1676) Kreasi dan Pengembangan Bisnis Agroindustri*
(TIN 1793) Topik Khusus Penyusunan Proposal Disertasi                                                                                  
</t>
  </si>
  <si>
    <t xml:space="preserve">(TIN 162B) Rekayasa Proses dan Produk Berbasis Polimer Alami*                                                                                                                                                       (TIN 1691) Topik Khusus Penyusunan Proposal Tesis
(TIN 1625) Rekayasa Proses dan Produk Berbasis Kulit*                                                                                                                                                               (TIN 1675) Teknopreneurship dan Inovasi Bisnis*
(TIN 1676) Kreasi dan Pengembangan Bisnis Agroindustri*        (MNI 202) Pengelolaan Lingkungan Industri
(FTP 200) Pengantar Teknologi Pertanian
(SBI 522) Inovasi dan Kewirausahaan
</t>
  </si>
  <si>
    <t>Prayoga Suryadarma</t>
  </si>
  <si>
    <t>0010117406</t>
  </si>
  <si>
    <t>Teknik Kimia, Osaka University</t>
  </si>
  <si>
    <t>Teknik Kimia, Material Engineering Science</t>
  </si>
  <si>
    <t>(TIN 1611) Teknik Optimasi                                                                      (TIN 1631) Rekayasa Bioproses                                                                                                     (TIN 1793) Topik Khusus Penyusunan Proposal Disertasi                                                                          (TIN 1631) Rekayasa Bioproses</t>
  </si>
  <si>
    <t xml:space="preserve">(TIN 1611) Teknik Optimasi                                                                 (TIN 1631) Rekayasa Bioproses                                                                                                     (TIN 1691) Topik Khusus Penyusunan Proposal Tesis                (ESL 680) Bio-based Economics untuk Sumberdaya Alam dan Lingkungan                                                                                                                   (PPS 511) Prinsip Bioteknologi                                                                           (PPS 515) Metodologi Penelitian dan Teknik Penulisan Ilmiah </t>
  </si>
  <si>
    <t>Sapta Raharja</t>
  </si>
  <si>
    <t>0026106310</t>
  </si>
  <si>
    <t>Kimia Pertanian INPT</t>
  </si>
  <si>
    <t>Kimia Pertanian INPT-ENSCT-Toulouse</t>
  </si>
  <si>
    <t>Kimia Pertanian</t>
  </si>
  <si>
    <t xml:space="preserve">(TIN 1612) Rekayasa Sistem Mutu*
(TIN1 1651) Pengendalian Mutu*
(TIN 1793) Topik Khusus Penyusunan Proposal Disertasi                                                                                  </t>
  </si>
  <si>
    <t xml:space="preserve">TIN 1551)Pengembangan Produk Agroindustri                            (TIN 1691) Topik Khusus Penyusunan Proposal Tesis
(TIN 1612) Rekayasa Sistem Mutu*
(TIN 1651) Pengendalian Mutu*                                                              (PPS 523) Pengetahuan Bahan Agro Industri
(PPS 52D) Teknologi Proses Agro Industri Kecil Menengah
(TMP 310) Pengetahuan Bahan dan Teknologi Pengolahan Agroindustri Tebu
 </t>
  </si>
  <si>
    <t>Sugiarto</t>
  </si>
  <si>
    <t>0018056907</t>
  </si>
  <si>
    <t>Teknologi Pascapanen, IPB</t>
  </si>
  <si>
    <t>Teknologi Pascapanen dan Teknologi Industri Pertanian</t>
  </si>
  <si>
    <t>(TIN 643) Dinamika Kemasan Distribusi                                                              (TIN 644) Rekayasa Proses Pengemasan dan Mutu Produk                    (TIN 1793) Topik Khusus Penyusunan Proposal Disertasi</t>
  </si>
  <si>
    <t xml:space="preserve">(TIN 1643) Dinamika Kemasan Distribusi                                                              (TIN 1644) Rekayasa Proses Pengemasan dan Mutu Produk                    (TIN 1691) Topik Khusus Penyusunan Proposal Tesis </t>
  </si>
  <si>
    <t>0021126307</t>
  </si>
  <si>
    <t>Teknik Lingkungan, Universitas Stuttgart</t>
  </si>
  <si>
    <t>Teknik Proses Lingkungan, Technische Universitat Clausthal, Jerman</t>
  </si>
  <si>
    <t>Teknik Lingkungan dan Teknik Proses Lingkungan, Jerman</t>
  </si>
  <si>
    <t xml:space="preserve">(TIN 1661) Teknologi Pengolahan Air dan Air Limbah*
(TIN 1662) Teknologi Pengolahan Limbah Padat dan B3*
(TIN 1665) Ekologi Industri*
(TIN 1761) Rekayasa Eco-Teknologi dalam Agroindustri
(TIN 1793) Topik Khusus Penyusunan Proposal Disertasi </t>
  </si>
  <si>
    <t xml:space="preserve">(TIN 1563) Rekayasa dan Pengelolaan Lingkungan Industri          (TIN 1691) Topik Khusus Penyusunan Proposal Tesis 
(TIN 1661) Teknologi Pengolahan Air dan Air Limbah*
(TIN 1662) Teknologi Pengolahan Limbah Padat dan B3*
(TIN 1665) Ekologi Industri*
(STK 211) Metode Statistika
(FTP 200) Pengantar Teknologi Pertanian </t>
  </si>
  <si>
    <t>Tajuddin Bantacut</t>
  </si>
  <si>
    <t>0003055907</t>
  </si>
  <si>
    <t>Teknik Lingkungan Asian Institute of Technology</t>
  </si>
  <si>
    <t>Geographics Science and Regional Planning, The University of Queensland</t>
  </si>
  <si>
    <t>Teknik Lingkungan dan Perencanaan Wilayah dan Lingkungan</t>
  </si>
  <si>
    <t xml:space="preserve">(TIN 1761) Rekayasa Eco-Teknologi dalam Agroindustri
(TIN 1793) Topik Khusus Penyusunan Proposal Disertasi                                                                                     (TIN 1663) Teknologi Pengendalian dan Pencemaran Udara*                 (TIN 1664) Analisis dan Pengelolaan Risiko Lingkungan*
(TIN 1665) Ekologi Industri*
</t>
  </si>
  <si>
    <t xml:space="preserve">(TIN 1592) Metodologi Penelitian
(TIN 1691) Topik Khusus Penyusunan Proposal Tesis                                                                                    (TIN 1663) Teknologi Pengendalian dan Pencemaran Udara*                 (TIN 1664) Analisis dan Pengelolaan Risiko Lingkungan*
(TIN 1665) Ekologi Industri*
</t>
  </si>
  <si>
    <t>0014067002</t>
  </si>
  <si>
    <t>Teknik Informasi, Hiroshima Univ.</t>
  </si>
  <si>
    <t>Teknologi Industri Pertanian dan Teknik Informasi</t>
  </si>
  <si>
    <t xml:space="preserve">(TIN 61A) Komputasi Lunak dalam Agroindustri*                                                                                                                     (TIN 617) Sistem Informasi Logistik dan Rantai Pasok*
(TIN 619) Sistem Intelejensia Bisnis*
(TIN 671) Rantai Pasok Agroindustri*
(TIN 1793) Topik Khusus Penyusunan Proposal Disertasi
(TIN 713) Sistem Penunjang Keputusan                                                                 (TIN 714) Rekayasa Sistem Pengetahuan Agroindustri
 </t>
  </si>
  <si>
    <t>(TIN 1511) Analisis dan Desain Sistem Produksi Agroindustri
(TIN 161A) Komputasi Lunak dalam Agroindustri*                                                (TIN 1691) Topik Khusus Penyusunan Proposal Tesis                                                                                          (TIN 1617) Sistem Informasi Logistik dan Rantai Pasok*
(TIN 1619) Sistem Intelejensia Bisnis*
(TIN 1671) Rantai Pasok Agroindustri*
(KOM 201) Penerapan Komputer
(KOM 503) Kapita Selekta                                                                                 Topik dalam Data Mining Terapan
(ITM 522) Spatial Database Management
(PPS 63L) Metode Pengambilan Keputusan
(PPS 52E) Sistem Informasi Industri dan Pemasaran
(SBI 521) Manajemen Produksi dan Operasi
(MKKTAR11) Hadis Tarbawi
(MPKTAR02) Akhlak Tasawuf</t>
  </si>
  <si>
    <t>Titi Candra Sunarti</t>
  </si>
  <si>
    <t>0019126610</t>
  </si>
  <si>
    <t>Ilmu Pangan, MIE University</t>
  </si>
  <si>
    <t>Biosains Terapan, Bioteknologi dan Ilmu Pangan</t>
  </si>
  <si>
    <t>Insinyur Profesional Madya (IPM), Fellow of the Society of Leather Technologists and Chemists (FSLTC)</t>
  </si>
  <si>
    <t xml:space="preserve">(TIN 1621) Rekayasa Proses dan Produk Berbasis Pati*                                       (TIN 1632) Teknologi Enzim Indstri*
(TIN 1793) Topik Khusus Penyusunan Proposal Disertasi
 </t>
  </si>
  <si>
    <t>(TIN 1551) Pengembangan Produk Agroindustri                                                (TIN 1691) Topik Khusus Penyusunan Proposal Tesis   
(TIN 1621) Rekayasa Proses dan Produk Berbasis Pati*                                   (TIN 1632) Teknologi Enzim Indstri*
 (TMB 704) Proposal Disertasi</t>
  </si>
  <si>
    <t>Yandra Arkaeman</t>
  </si>
  <si>
    <t>Teknik Manufaktur University of South Australia</t>
  </si>
  <si>
    <t>Teknik Manufaktur, University of South Australia</t>
  </si>
  <si>
    <t>Teknik Manufaktur</t>
  </si>
  <si>
    <t xml:space="preserve">(TIN 161A) Komputasi Lunak dalam Agroindustri*
(TIN 1611) Teknik Optimasi Agroindustri*                                                         (TIN 1618) Teknik dan Manajemen Logistik*                                                     (TIN 1671) Rantai Pasok Agroindustri*
(TIN 1673) Inovasi dan Strategi Pemasaran Agroindustri*
(TIN 1678) Teknik Distribusi dan Transportasi*
(TIN 1679) Inovasi Produk dan Bisnis Bioenergy*
((TIN 1793) Topik Khusus Penyusunan Proposal Disertasi
(TIN 1712) Komputasi Metaheuristik Terapan </t>
  </si>
  <si>
    <t xml:space="preserve">(TIN 161A) Komputasi Lunak dalam Agroindustri*
(TIN 1691) Topik Khusus Penyusunan Proposal Tesis
(TIN 1611) Teknik Optimasi Agroindustri*                                                         (TIN 1618) Teknik dan Manajemen Logistik*                                                                           (TIN 1671) Rantai Pasok Agroindustri*
(TIN 1673) Inovasi dan Strategi Pemasaran Agroindustri*
(TIN 1677) Kebijakan dan Regulasi Logistik*                                                             (TIN 1678) Teknik Distribusi dan Transportasi*
(TIN 1679) Inovasi Produk dan Bisnis Bioenergy*
(KOM 201) Penerapan Komputer
(KOM 521) Kecerdasan Komputasional
(KOM 701) Topik dalam Agro-Maritim Presisi
(SBI 521) Manajemen Produksi dan Operasi </t>
  </si>
  <si>
    <t>Teknik Industri, ITB</t>
  </si>
  <si>
    <t>S3 Teknologi Industri Pertanian, Institut Pertanian Bogor</t>
  </si>
  <si>
    <t>Teknologi Industri Pertanian, Teknik dan Manajemen Industri</t>
  </si>
  <si>
    <t xml:space="preserve">(TIN 1600) Topik Khusus
(TIN 1614) Sistem Perencanaan dan Pengendalian Produksi*
(TIN 1618) Teknik dan Manajemen Logistik*                                                               (TIN 1622) Rekayasa Proses dan Produk Berbasis Minyak Lemak*
(TIN 1628) Teknologi Bioenergi*                                                                 (TIN 1672) Strategi Teknologi dan Manajemen Inovasi*
(TIN 1677) Kebijakan dan Regulasi Logistik*
(TIN 1678) Teknik Distribusi dan Transportasi*                                             
(TIN 1679) Inovasi Produk dan Bisnis Bioenergy*                                           (TIN 1700) Topik Khusus 1                                                                               </t>
  </si>
  <si>
    <t xml:space="preserve">(TIN1310) Tata Letak dan Penanganan Bahan                                                                                            (TIN131B) Metode Kuantitatif Stokastik                                                                                                         (TIN131C) Sistem Logistik dan Rantai Pasok
(TIN1312) Perencanaan dan Pengendalian Produksi
(TIN 1511) Analisis dan Desain Sistem Produksi Agroindustri </t>
  </si>
  <si>
    <t>Justinus Satrio, PhD</t>
  </si>
  <si>
    <t>Adding Value to local commodities in Rural Areas</t>
  </si>
  <si>
    <t>Villanova University, USA</t>
  </si>
  <si>
    <t>IPB301 Summer Course</t>
  </si>
  <si>
    <t>Prof. Jordan Ermilio</t>
  </si>
  <si>
    <t>Villanova University, United States of America</t>
  </si>
  <si>
    <t>Assoc. Prof. Tuyen</t>
  </si>
  <si>
    <t>NONG LAM UNIVERSITY</t>
  </si>
  <si>
    <t>Dr. I. W. Alit. A.W</t>
  </si>
  <si>
    <t>Penyuluh Pertanian Utama</t>
  </si>
  <si>
    <t>Assoc. Prof. Yaya Rukayadi</t>
  </si>
  <si>
    <t>Universitas Putra Malayasia</t>
  </si>
  <si>
    <t>Narumeon Taksaudon</t>
  </si>
  <si>
    <t>Hillkof Company</t>
  </si>
  <si>
    <t>Assoc. Prof. Condro W</t>
  </si>
  <si>
    <t>Universitas Jendral Soedirman</t>
  </si>
  <si>
    <t>Ir. Tejo Pramono</t>
  </si>
  <si>
    <t>Ranin Coffee</t>
  </si>
  <si>
    <t>Mohamad Kundor</t>
  </si>
  <si>
    <t>Bambang Laresolo</t>
  </si>
  <si>
    <t>Founder Kedai Teh Laresolo Bogor</t>
  </si>
  <si>
    <t>Teach. Prof. Mirna</t>
  </si>
  <si>
    <t>Colorado School of Mines</t>
  </si>
  <si>
    <t>Dr. Channanpat Rardniyom</t>
  </si>
  <si>
    <t>Maejo University, Thailand</t>
  </si>
  <si>
    <t>Dr. Hung Minh Le</t>
  </si>
  <si>
    <t>Vietnam Institute of</t>
  </si>
  <si>
    <t>Dr. Anh Ha Hoang</t>
  </si>
  <si>
    <t>Dr. Preuk Choosung</t>
  </si>
  <si>
    <t>Muhammad Hamzah, S.T., M.Sc</t>
  </si>
  <si>
    <t>Teknik Bioproses</t>
  </si>
  <si>
    <t>Okinawa Institute of Science and Technology</t>
  </si>
  <si>
    <t>Rachmad Ardhianto, S.T., M.T</t>
  </si>
  <si>
    <t>Teknologi Elektrokoagulasi untuk Pengolahan Air Limbah</t>
  </si>
  <si>
    <t>PT. Selaras Alam Varia Energi</t>
  </si>
  <si>
    <t>MY T. Nguyen, PhD</t>
  </si>
  <si>
    <t>Mylan Group, Vietnam</t>
  </si>
  <si>
    <t>Ms Yen, M.Sc</t>
  </si>
  <si>
    <t>Green Food Company, Vietnam</t>
  </si>
  <si>
    <t>Nguyen Ngoc Thuy</t>
  </si>
  <si>
    <t>Department of Rural, Vietnam</t>
  </si>
  <si>
    <t>Muhammad Alrazi Bin Ahmad Nor Komar, M.Sc</t>
  </si>
  <si>
    <t>Selangor Islamic University, Malaysia</t>
  </si>
  <si>
    <t>Khairul Naim Md Padzil, PhD</t>
  </si>
  <si>
    <t>Naruemon Taksaudom</t>
  </si>
  <si>
    <t>Hillkof Innovation Center, Chiang Mai, Thailand</t>
  </si>
  <si>
    <t>Agriculture Engineering and Post Harvest Technology, Vietnam</t>
  </si>
  <si>
    <t>Prof. Delwar Akbar</t>
  </si>
  <si>
    <t>Supernation : Intergrating Research Platform from Economics, Social and Strategic Freedoms</t>
  </si>
  <si>
    <t>Queensland University, Australia</t>
  </si>
  <si>
    <t>Studium Generale BRAIN</t>
  </si>
  <si>
    <t>Dr. Imran Ali</t>
  </si>
  <si>
    <t>How to Publish in Top Quality Journal</t>
  </si>
  <si>
    <t>Dr. Yanto Rochmayanto</t>
  </si>
  <si>
    <t>Carbon Trading</t>
  </si>
  <si>
    <t>Direktorat Kebijakan Lingkungan Hidup, Kemaritiman, Sumber Daya Alam dan Ketenaganukliran - BRIN</t>
  </si>
  <si>
    <t>TIN1679 Inovasi Produk dan Bisnis Bioenergi</t>
  </si>
  <si>
    <t>Dr. Ir. Audy Joinaldy</t>
  </si>
  <si>
    <t>Agroindustri dan Implementasi Teknologi Digital Maju</t>
  </si>
  <si>
    <t>Plt. Gubernur Sumatera Barat</t>
  </si>
  <si>
    <t>Seminar BRAIN</t>
  </si>
  <si>
    <t>Hardianti Muthia Achas, S.TP.</t>
  </si>
  <si>
    <t>Yang Muda yang Berinovasi</t>
  </si>
  <si>
    <t>PT. Paragon Technology and Innovation</t>
  </si>
  <si>
    <t>Studium Generale Karir</t>
  </si>
  <si>
    <t>Shafeeq Ahmad, S.TP., MBA</t>
  </si>
  <si>
    <t>Relevansi Kompetensi Lulusan TIN dengan Peluang Kerja di LN</t>
  </si>
  <si>
    <t>SAP Consultant, Dyflex Solutuons Pty Ltd</t>
  </si>
  <si>
    <t>Aspar Susanto, S.TP., M.T.</t>
  </si>
  <si>
    <t>Kyoritsu Electric Corporation</t>
  </si>
  <si>
    <t>Assoc. Prof. Adiza V. Dela Cruz</t>
  </si>
  <si>
    <t>Assoc. Prof. Dr. Tuyen Chan Kha</t>
  </si>
  <si>
    <t>Assoc. Prof. Dr. Yaya Rukayadi</t>
  </si>
  <si>
    <t>Assoc. Prof. Teaching Mirna Mattjik</t>
  </si>
  <si>
    <t>Dr. Chananpat Rardniyom</t>
  </si>
  <si>
    <t>Dr. John T. Dumayas</t>
  </si>
  <si>
    <t>Dr. Muhammad Hazwan Bin Hamzah</t>
  </si>
  <si>
    <t>Dr. Nguyen Ngoc Thuy</t>
  </si>
  <si>
    <t>Engr. Jeffrey G. Dichoso</t>
  </si>
  <si>
    <t>Henry Ngo Tuong Hy</t>
  </si>
  <si>
    <t>Bluetech Ingredients</t>
  </si>
  <si>
    <t>Loc Phan</t>
  </si>
  <si>
    <t>Vietnam Food Joint Stock Company</t>
  </si>
  <si>
    <t>Muhammad Alrazi Bin Ahmad Nor Komar, MSc</t>
  </si>
  <si>
    <t>NGUYỄN VÂN AN</t>
  </si>
  <si>
    <t>Thien Huu Nguyen</t>
  </si>
  <si>
    <t xml:space="preserve"> </t>
  </si>
  <si>
    <t>Diisi oleh pengusul dari Program Studi pada Program Profesi Insinyur.</t>
  </si>
  <si>
    <t>Bobot (sks)</t>
  </si>
  <si>
    <t>Konversi Kredit ke Jam</t>
  </si>
  <si>
    <t>Kelengkapan Dokumen RPS</t>
  </si>
  <si>
    <t>Teori</t>
  </si>
  <si>
    <t>Praktik</t>
  </si>
  <si>
    <t>JP</t>
  </si>
  <si>
    <t>JB</t>
  </si>
  <si>
    <t>JP = jam pembelajaran praktik di industri</t>
  </si>
  <si>
    <t>JB = Jam pembelajaran total selama masa pendidikan.</t>
  </si>
  <si>
    <t>Diisi oleh pengusul dari program studi pada program Sarjana/Sarjana Terapan</t>
  </si>
  <si>
    <t>check</t>
  </si>
  <si>
    <t>Nama Mata Kuliah Basic Science dan Matematika</t>
  </si>
  <si>
    <t>Jumlah SKS</t>
  </si>
  <si>
    <t>Total SKS</t>
  </si>
  <si>
    <t>Nama Mata Kuliah Pendukung Capstone Design</t>
  </si>
  <si>
    <t>Jumlah SKS Nama Mata Kuliah Pendukung Capstone Design</t>
  </si>
  <si>
    <t>Nama Mata Kuliah Capstone Design</t>
  </si>
  <si>
    <t>Jumlah SKS Nama Mata Kuliah Capstone Design</t>
  </si>
  <si>
    <t>Cakupan Bahasan</t>
  </si>
  <si>
    <t>UPPS</t>
  </si>
  <si>
    <t>Program Studi</t>
  </si>
  <si>
    <t>Institusi</t>
  </si>
  <si>
    <t>Nama Laboran / Teknisi / Administrator Sistem</t>
  </si>
  <si>
    <t>Pendidikan Terakhir</t>
  </si>
  <si>
    <t>Sertifikat Kompetensi</t>
  </si>
  <si>
    <t>Unit Kerja</t>
  </si>
  <si>
    <t>S3</t>
  </si>
  <si>
    <t>S2</t>
  </si>
  <si>
    <t>S1</t>
  </si>
  <si>
    <t>D4</t>
  </si>
  <si>
    <t>SMA/SMK</t>
  </si>
  <si>
    <t>Dyah Purnawati, S.Si</t>
  </si>
  <si>
    <t xml:space="preserve">K3 Laboratorium, Laboran Kimia, Training Uji Banding Antar Laboratorium Batch II </t>
  </si>
  <si>
    <t>https://simpeg.ipb.ac.id/Files/SERTIFIKATKOMPETENSI/12544_70927.pdf</t>
  </si>
  <si>
    <t>Edi Sumantri</t>
  </si>
  <si>
    <t>-</t>
  </si>
  <si>
    <t>Egnawati Sari</t>
  </si>
  <si>
    <t>Webinar ASN Agile</t>
  </si>
  <si>
    <t>https://simpeg.ipb.ac.id/Files/DIKLAT/253f039c-14f2-49da-ba0c-eb2e524f3cec/2481003.pdf</t>
  </si>
  <si>
    <t>Sri Martini, S.Kom., M.Si.</t>
  </si>
  <si>
    <t xml:space="preserve">K3 Laboratorium, Kompetensi K3 Umum, Kompetensi Aplikasi Perkantoran </t>
  </si>
  <si>
    <t>https://simpeg.ipb.ac.id/Files/SERTIFIKATKOMPETENSI/12817_71215.pdf</t>
  </si>
  <si>
    <t>https://simpeg.ipb.ac.id/Files/SERTIFIKATKOMPETENSI/12599_71215.pdf</t>
  </si>
  <si>
    <t>Lolita Anggarini, SE. MM</t>
  </si>
  <si>
    <t xml:space="preserve">Kompetensi K3 Umum, Kompetensi MSDM, Webinar ASN Agile </t>
  </si>
  <si>
    <t>https://simpeg.ipb.ac.id/Files/SERTIFIKATKOMPETENSI/12816_69451.pdf</t>
  </si>
  <si>
    <t>https://simpeg.ipb.ac.id/Files/SERTIFIKATKOMPETENSI/12773_69451.pdf</t>
  </si>
  <si>
    <t>Dicky Zazuli Sumarno, A.Md.A.K</t>
  </si>
  <si>
    <t>Training Uji Banding Antar Laboratorium Batch II</t>
  </si>
  <si>
    <t>https://simpeg.ipb.ac.id/Files/SERTIFIKATKOMPETENSI/12545_71401.pdf</t>
  </si>
  <si>
    <t>Nina Ningsih</t>
  </si>
  <si>
    <t>https://drive.google.com/file/d/1cEvCDICfFLDE1TKIA5cgXhHFBO0zuxb9/view?usp=drive_link</t>
  </si>
  <si>
    <t>Yulianti</t>
  </si>
  <si>
    <t>Kompetensi Aplikasi Perkantoran, Webinar ASN Agile</t>
  </si>
  <si>
    <t>https://simpeg.ipb.ac.id/Files/SERTIFIKATKOMPETENSI/12583_71348.pdf</t>
  </si>
  <si>
    <t>Candra Agustiyadi</t>
  </si>
  <si>
    <t>Kompetensi Aplikasi Perkantoran</t>
  </si>
  <si>
    <t>https://simpeg.ipb.ac.id/Files/SERTIFIKATKOMPETENSI/12600_71013.pdf</t>
  </si>
  <si>
    <t>Nama Dosen (DT)</t>
  </si>
  <si>
    <t>DTPS</t>
  </si>
  <si>
    <t>Beban Kerja (BK) pada saat TS dalam satuan kredit semester (sks)</t>
  </si>
  <si>
    <t>Jumlah per Tahun (sks)</t>
  </si>
  <si>
    <t>Jumlah per Semester (sks)</t>
  </si>
  <si>
    <t>data aseli</t>
  </si>
  <si>
    <t>Pendidikan: Pembelajaran dan Pembimbingan</t>
  </si>
  <si>
    <t>Penelitian</t>
  </si>
  <si>
    <t>PkM</t>
  </si>
  <si>
    <t>Tugas Tambahan dan/atau Penunjang</t>
  </si>
  <si>
    <t>PS yang Diakreditasi</t>
  </si>
  <si>
    <t>PS Lain di dalam PT</t>
  </si>
  <si>
    <t>PS Lain di luar PT</t>
  </si>
  <si>
    <t>skor</t>
  </si>
  <si>
    <t>RBK</t>
  </si>
  <si>
    <t>Erliza</t>
  </si>
  <si>
    <t>Min</t>
  </si>
  <si>
    <t>Max</t>
  </si>
  <si>
    <t>Data tabel saat ini berasal dari normalisasi data awal dengan nilai max dan min dari data aseli</t>
  </si>
  <si>
    <t>Taufik</t>
  </si>
  <si>
    <t>Yandra</t>
  </si>
  <si>
    <t>Rata rata</t>
  </si>
  <si>
    <t>Data Aseli</t>
  </si>
  <si>
    <t>data normalisasi apabila min 0 SKS dan max 5 SKS</t>
  </si>
  <si>
    <t>Diisi oleh pengusul dari Program Studi pada program Sarjana/Magister/Doktor/Profesi Insinyur.</t>
  </si>
  <si>
    <t>Jenis Publikasi</t>
  </si>
  <si>
    <t xml:space="preserve">Jumlah Judul </t>
  </si>
  <si>
    <t>Jurnal nasional tidak terakreditasi</t>
  </si>
  <si>
    <t>NA1</t>
  </si>
  <si>
    <t>Jurnal nasional terakreditasi / majalah profesi nasional*</t>
  </si>
  <si>
    <t>NA2</t>
  </si>
  <si>
    <t>Konfirmasi data publikasi ilmiah DTPS sesuai data di SINTA</t>
  </si>
  <si>
    <t>Jurnal internasional</t>
  </si>
  <si>
    <t>NA3</t>
  </si>
  <si>
    <t>*) Majalah dan pertemuan himpunan profesi diisi oleh Program Profesi Insinyur.</t>
  </si>
  <si>
    <t>Jurnal internasional bereputasi / majalah profesi internasional*</t>
  </si>
  <si>
    <t>NA4</t>
  </si>
  <si>
    <t>Prosiding di seminar nasional/wilayah</t>
  </si>
  <si>
    <t>NB1</t>
  </si>
  <si>
    <t>Prosiding tidak terindeks di seminar internasional / pertemuan himpunan profesi nasional*</t>
  </si>
  <si>
    <t>NB2</t>
  </si>
  <si>
    <t>Prosiding terindeks Scopus / WoS di seminar internasional / pertemuan himpunan profesi internasional*</t>
  </si>
  <si>
    <t>NB3</t>
  </si>
  <si>
    <t>RW</t>
  </si>
  <si>
    <t>Tabel 4.f) Luaran Penelitian dan PkM oleh DTPS / DTPSPPI</t>
  </si>
  <si>
    <t>Tabel 4.f) Bagian-1 HKI (Paten, Paten Sederhana)</t>
  </si>
  <si>
    <t>Judul Luaran Penelitian dan PkM</t>
  </si>
  <si>
    <t>Nomor Paten (Granted)</t>
  </si>
  <si>
    <t>I</t>
  </si>
  <si>
    <t>HKI: a) Paten, b) Paten Sederhana</t>
  </si>
  <si>
    <t>Sintesis Dan Formulasi Surfaktan Metil Ester Sulfonat (MES) Dari Metil Ester Olein Sawit Untuk Chemical Flooding Pada Aplikasi Enhanced Oil Recovery (EOR)</t>
  </si>
  <si>
    <t xml:space="preserve"> IDP000081233</t>
  </si>
  <si>
    <t>Inventor: Erliza Hambali, Irzaman, Mira Rivai, Ani Suryani, Ari Imam Sutanto, Nomor paten: IDP000081233</t>
  </si>
  <si>
    <t>Peralatan Ekstraksi Minyak Sawit Mentah dan Minyak Sawit Merah Skala Miniplant</t>
  </si>
  <si>
    <t>18/3/2022</t>
  </si>
  <si>
    <t>S00202203403</t>
  </si>
  <si>
    <t>Inventor: Dwi Setyaningsih, Neli Muna, Aria Tri Wahyudi, Jenis paten: Paten Sederhana</t>
  </si>
  <si>
    <r>
      <rPr>
        <rFont val="Calibri"/>
        <b/>
        <color theme="1"/>
        <sz val="11.0"/>
      </rPr>
      <t>NPaten</t>
    </r>
    <r>
      <rPr>
        <rFont val="Calibri"/>
        <color theme="1"/>
        <sz val="11.0"/>
      </rPr>
      <t xml:space="preserve"> = Jumlah luaran penelitian dan PkM yang mendapat pengakuan HKI (Paten, Paten Sederhana)</t>
    </r>
  </si>
  <si>
    <t>Alat Distilasi Fraksinasi Vakum Untuk Pemisahan Komponen Utama Minyak Atsiri</t>
  </si>
  <si>
    <t>P00202204409</t>
  </si>
  <si>
    <t>Inventor: Meika Syahbana Rusli, Hari Setiapraja, Dwi Setyaningsih, Rini Purnawati, Egi Agustian, Obie Farobie</t>
  </si>
  <si>
    <t>Formulasi Dan Proses Pembuatan Fat Replacer Dari Minyak Nabati Sebagai Pengganti Lemak Hewani</t>
  </si>
  <si>
    <t>28/11/2022</t>
  </si>
  <si>
    <t>P00202213695</t>
  </si>
  <si>
    <t>Inventor: Dwi Setyaningsih, Neli Muna</t>
  </si>
  <si>
    <t>Reaktor elektrokoagulasi untuk pemurnian nira tebu</t>
  </si>
  <si>
    <t>IDP00090902</t>
  </si>
  <si>
    <t>Inventor: Suprihatin, Ade Iskandar, Noersatyo; Nomor Parten: IDP00090902</t>
  </si>
  <si>
    <t>Karton Bergelombang Penjerap Etilen Untuk Penyimpanan Buah dan Sayuran Berbahan Kalium Permanganat dan Arang Aktif Berserta Metode Pembuatannya</t>
  </si>
  <si>
    <t>IDP000091294</t>
  </si>
  <si>
    <t>Inventor: Endang Warsiki, Fenny Aprilliani, Nomor Paten: P00202107677</t>
  </si>
  <si>
    <t>Proses Pembuatan Film Antimikroba dari Selulosa Bakteri dengan Metode Penyisipan Ekstrak Kopi robusta</t>
  </si>
  <si>
    <t>IDS000008651</t>
  </si>
  <si>
    <t>Inventor: Farah Fahma, Afrinal Formanda, Purwoko</t>
  </si>
  <si>
    <t>*) Konfirmasi data luaran penelitian dan PkM sesuai data di SINTA.</t>
  </si>
  <si>
    <t>KATALIS NiMo TERIMPREGNASI PADA ?-Al2O3, PROSES PEMBUATAN DAN APLIKASINYA PADA HIDRORENGKAH MINYAK BIJI NYAMPLUNG (Calophyllum inophyllum L.) MENJADI BIOFUEL</t>
  </si>
  <si>
    <t>IDS000097316</t>
  </si>
  <si>
    <t>Inventor: Ika Amalia Kartika, Hartati, Rekna Widyawati, Rino Rakhmata Mukti, Wega Trisunaryanti</t>
  </si>
  <si>
    <t>Metode Ekstraksi Inulin Pedicel Buah Merah (Pandanus conoideus l)</t>
  </si>
  <si>
    <t>31/10/2023</t>
  </si>
  <si>
    <t>IDS000008855</t>
  </si>
  <si>
    <t>Inventor: Murtiningrum, Prayoga Suryadarma, Haryati Widyastuti</t>
  </si>
  <si>
    <t>STRUKTUR LAHAN BASAH BUATAN TERAPUNG</t>
  </si>
  <si>
    <t>IDS000008647</t>
  </si>
  <si>
    <t>Inventor: Amarudin, Ketut Junaedi, Eunike Nariswari, Muhammad Iqbal, Irdika Mansur, Fitri Arum Sekarjannah, Anas M. Fauzi, Zaenal Abidin</t>
  </si>
  <si>
    <t>PROSES ENKAPSULASI BAKTERI PROBIOTIK MENGGUNAKAN MATRIKS BERBAHAN DASAR INULIN SEBAGAI SINBIOTIK PAKAN FUNGSIONAL</t>
  </si>
  <si>
    <t>S00202415629</t>
  </si>
  <si>
    <t>Inventor: Indah Wijayanti, Sri Suharti, Yuli Retnani, Sumiati, Dilla Mareistia Fassah, Arif Darmawan, Widya Hermana, Roni Ridwan, Wulansih Dwi Astuti, Mulyorini Rahayuningsih</t>
  </si>
  <si>
    <t>KATALIS CoMo TERIMPREGNASI PADA ?-Al2O3, PROSES PEMBUATAN DAN APLIKASINYA PADA HIDRORENGKAH MINYAK BIJI NYAMPLUNG (Calophyllum inophyllum L.) MENJADI BIOFUEL</t>
  </si>
  <si>
    <t>IDP000081821</t>
  </si>
  <si>
    <t xml:space="preserve">Ika Amalia Kartika </t>
  </si>
  <si>
    <t>Tabel 4.f) Bagian-2 HKI (Hak Cipta, Desain Produk Industri, dll.)</t>
  </si>
  <si>
    <t>Keterangan (Nomor Sertifikat)</t>
  </si>
  <si>
    <t>II</t>
  </si>
  <si>
    <t>HKI: a) Hak Cipta, b) Desain Produk Industri,  c) Desain Tata Letak Sirkuit Terpadu, d) dll.)</t>
  </si>
  <si>
    <t>Modul Pencatatan Kebun Sawit Petani Independen Aplikasi Traceability TBS Berbasis Blockchain Cerdas Dan Edge Computing: Solusi Untuk Meningkatkan Trust Dan Transparansi Produk Petani Sawit Independen</t>
  </si>
  <si>
    <t>23/09/2023</t>
  </si>
  <si>
    <t>EC00202384866</t>
  </si>
  <si>
    <t>Penulis: Taufik, Irawan Afrianto, Rahman Insani, Aries Harry Pratama, I Gusti Made Teddy Pradana</t>
  </si>
  <si>
    <t>Aplikasi Traceability TBS Berbasis Blockchain Cerdas Dan Penerapan Edge Computing Terintegrasi Untuk Penelusuran, Transaksi Dan Pemetaan Kebun Sawit</t>
  </si>
  <si>
    <t>EC00202384864</t>
  </si>
  <si>
    <t>Penulis: Taufik, Agus Mulyana, Eddy Prasetyo Nugroho</t>
  </si>
  <si>
    <r>
      <rPr>
        <rFont val="Calibri"/>
        <b/>
        <color theme="1"/>
        <sz val="11.0"/>
      </rPr>
      <t xml:space="preserve">NHKI = </t>
    </r>
    <r>
      <rPr>
        <rFont val="Calibri"/>
        <b val="0"/>
        <color theme="1"/>
        <sz val="11.0"/>
      </rPr>
      <t>Jumlah luaran penelitian dan PkM yang mendapat pengakuan HKI (Hak Cipta, Desain Produk Industri, Desain Tata Letak Sirkuit Terpadu, dll.)</t>
    </r>
  </si>
  <si>
    <t>Aplikasi Traceability TBS Berbasis Blockchain Cerdas Dan Edge Computing Dengan Pemetaan Lahan Sawit Dengan Drone Secara Polygonal Dan Geofencing: Solusi Untuk Meningkatkan Trust Dan Transparansi Produk Petani Sawit Independen</t>
  </si>
  <si>
    <t>EC00202384865</t>
  </si>
  <si>
    <t>Model Dinamika Kecukupan Beras Domestik (MD KURASTIK)</t>
  </si>
  <si>
    <t>EC00202420749</t>
  </si>
  <si>
    <t>Penulis: Machfud, Bondansari</t>
  </si>
  <si>
    <t>Model Of Sustainable Landuse Planning For Settlement (MOSLASET)</t>
  </si>
  <si>
    <t>EC00202415137</t>
  </si>
  <si>
    <t>Penulis: Ulfah Choerunnisa Nurul Litasari, Widiatmaka, Khursatul Munibah, Machfud</t>
  </si>
  <si>
    <t>Aplikasi Mobile Untuk Pemantauan Mesin Produksi Berbasis IoT ERP</t>
  </si>
  <si>
    <t>30/12/2022</t>
  </si>
  <si>
    <t>EC002022116766</t>
  </si>
  <si>
    <t>Penulis: Taufik, Erliza, Agus Mulyana, Jenis: Rancangan dan Karya Teknologi yang dipatenkan atau Seni yang Terdaftar di HaKI</t>
  </si>
  <si>
    <t>Aplikasi Spasial Infrastruktur untuk Smart Community (ASISC)</t>
  </si>
  <si>
    <t>Penulis: Yeni Herdiyeni, Marimin, Suprehatin, Eneng Tita Tosida, Jenis: Rancangan dan Karya Teknologi yang dipatenkan atau Seni yang Terdaftar di HaKI</t>
  </si>
  <si>
    <t>Modul Accounting, Integrasi Enterprise Resource Planning (ERP), Standard Operating Procedure (SOP), Dan Pelatihan Untuk Industri Berbasis Rempah</t>
  </si>
  <si>
    <t>EC002022116787</t>
  </si>
  <si>
    <t>Penulis: Taufik, Erliza, Rista Fitria, Junjun Priatna Praja, Aries Harry Pratama, Aldo Shafa Pratama, Jenis: Rancangan dan Karya Teknologi yang dipatenkan atau Seni yang Terdaftar di HaKI</t>
  </si>
  <si>
    <t>Modul Contract Management, Integrasi Enterprise Resource Planning (ERP), Standard Operating Procedure (SOP), Dan Pelatiahan Untuk Industri Berbasis Rempah</t>
  </si>
  <si>
    <t>EC002022116788</t>
  </si>
  <si>
    <t>Modul Customer Relationship Management, Integrasi Enterprise Resource Planning (ERP), Standard Operating Procedure (SOP), Dan Pelatiahan Untuk Industri Berbasis Rempah</t>
  </si>
  <si>
    <t>EC002022116770</t>
  </si>
  <si>
    <t>Penulis: Taufik, Erliza, Rista Fitria, Junjun Priatna Praja, Aries Harry Pratama, Muhammad Sa'duddin, Jenis: Rancangan dan Karya Teknologi yang dipatenkan atau Seni yang Terdaftar di HaKI</t>
  </si>
  <si>
    <t>Modul Human Resource Development (HRD), Integrasi Enterprise Resource Planning (ERP), Standard Operating Procedure (SOP), Dan Pelatihan Untuk Industri Berbasis Rempah</t>
  </si>
  <si>
    <t>EC002022116789</t>
  </si>
  <si>
    <t>Penulis: Taufik, Erliza, Rista Fitria, Junjun Priatna Praja, Aries Harry Pratama, Laurencia Septina Siahaan, Jenis: Rancangan dan Karya Teknologi yang dipatenkan atau Seni yang Terdaftar di HaKI</t>
  </si>
  <si>
    <t>Modul New Product Development, Integrasi Enterprise Resource Planning (ERP), Standard Operating Procedure (SOP), Dan Pelatihan Untuk Industri Berbasis Rempah</t>
  </si>
  <si>
    <t>EC002022116763</t>
  </si>
  <si>
    <t>Modul Sales, Integrasi Enterprise Resource Planning (ERP), Standard Operating Procedure (SOP), Dan Pelatiahan Untuk Industri Berbasis Rempah</t>
  </si>
  <si>
    <t>EC002022116791</t>
  </si>
  <si>
    <t>SIPTA "Sistem Informasi Pengelolaan Tempat Pemrosesan Akhir Sampah (TPA)"</t>
  </si>
  <si>
    <t>23/11/2022</t>
  </si>
  <si>
    <t>EC00202296250</t>
  </si>
  <si>
    <t>Penulis: Beata Ratnawati, Mohamad Yani, Suprihatin, Hartrisari Hardjomidjojo, Jenis: Rancangan dan Karya Teknologi yang dipatenkan atau Seni yang Terdaftar di HaKI</t>
  </si>
  <si>
    <t>Sistem IoT ERP Pada Mesin Auger Untuk Pengisian Serbuk Bumbu Otomatis</t>
  </si>
  <si>
    <t>EC002022116769</t>
  </si>
  <si>
    <t>Sistem IoT ERP Pada Mesin Mixing Untuk Pencampuran Bahan Baku Menjadi Bumbu</t>
  </si>
  <si>
    <t>EC002022116790</t>
  </si>
  <si>
    <t>Sistem IoT ERP Pada Mesin Vertikal Untuk Pembuatan Kemasan Bumbu Otomatis</t>
  </si>
  <si>
    <t>EC002022116768</t>
  </si>
  <si>
    <t>Sistem IoT ERP Pada Proses Mesin Hot Shrink Untuk Pelapisan Kemasan Otomatis</t>
  </si>
  <si>
    <t>EC002022116764</t>
  </si>
  <si>
    <t>Sistem IoT ERP Untuk Pemantauan Ovenisasi Bahan Baku</t>
  </si>
  <si>
    <t>EC002022116767</t>
  </si>
  <si>
    <t>DIPLOMACY (Direct and Indirect Program Learning Outcome Measurement Annual Cycle)</t>
  </si>
  <si>
    <t>EC00202394861</t>
  </si>
  <si>
    <t>Penulis: Elisa Anggraeni, Muhammad Romli</t>
  </si>
  <si>
    <t>Edge Computing Pada Optimasi Sistem Manajemen Pemetikan Teh Untuk Meningkatkan Kualitas Dan Produktivitas Hasil Pemetikan Teh</t>
  </si>
  <si>
    <t>EC002023141144</t>
  </si>
  <si>
    <t>Penulis: Taufik, Sri Wahjuni, Heru Sukoco, Agus Mulyana</t>
  </si>
  <si>
    <t>Rantai Pasok dan Perubahan Mutu Mangga Arumanis dengan Pengiriman Jalan Darat, laut, dan Udara</t>
  </si>
  <si>
    <t>EC00202335922</t>
  </si>
  <si>
    <t>Penulis: Endang Warsiki, Y. Aris Purwanto, Listiana Ningrum, Sari Kailaku, Ali Khumaidi</t>
  </si>
  <si>
    <t>Dynamic Model For Sustainable Smallholder Sugarcane Plantation (DYMOS3P)</t>
  </si>
  <si>
    <t>EC00202420748</t>
  </si>
  <si>
    <t>Inventor: Marimin, Salis Deris Artikanur</t>
  </si>
  <si>
    <t>Perangkat Lunak Sistem Dinamik Penghitungan Nilai Susut Pascapanen Buah Manggis</t>
  </si>
  <si>
    <t>EC00202420184</t>
  </si>
  <si>
    <t>Penulis: Diyah Ratna Fauziana, Marimin, Heny Kuswanti Suwarsinah, Eko Agus Prasetio</t>
  </si>
  <si>
    <t>Perangkat Lunak Teknologi Blockchain Pada Proses Bisnis Delivery Order Online : INSWChain</t>
  </si>
  <si>
    <t>EC00202440808</t>
  </si>
  <si>
    <t>Penulis: Yandra, Marimin, Taufik, Irman Hermadi, Kudang Boro Seminar, Shelvie Nidya Neyman, Irawan Afrianto</t>
  </si>
  <si>
    <t>Perangkat Lunak/Program Komputer: Simulasi Sistem Dinamik Skenario Kebijakan Optimalisasi Pelabuhan</t>
  </si>
  <si>
    <t>EC00202432004</t>
  </si>
  <si>
    <t>Andi Hardianto, S.Kom, M.T., Prof. Dr. Ir. Marimin, M.Sc. dkk</t>
  </si>
  <si>
    <t>Rancangan Teknologi PROSES KOAGULASI KIMIA DAN ELEKTRIK PADA TEKNIK PEMISAHAN MIKROALGA</t>
  </si>
  <si>
    <t>EC00202468754</t>
  </si>
  <si>
    <t>Penulis: Lya Agustina, Suprihatin, Muhammad Romli</t>
  </si>
  <si>
    <t>Model Kawasan Halal Terpadu</t>
  </si>
  <si>
    <t>EC00202512181</t>
  </si>
  <si>
    <t>Rizal Bahara, Muhamma d Nur Aidi dkk</t>
  </si>
  <si>
    <t>Indeks Keberlanjutan HLARG</t>
  </si>
  <si>
    <t>EC00202511734</t>
  </si>
  <si>
    <t>Model Pengelolaan UKM Pangan Berkelanjutan Berbasis HLARG</t>
  </si>
  <si>
    <t>EC00202512176</t>
  </si>
  <si>
    <t>Modul Komperhensif Kekayaan Intelektual: Panduan
Perlindungan, Pendaftaran Digital, dan Pemanfaatan Hasil Riset</t>
  </si>
  <si>
    <t>EC002025111951</t>
  </si>
  <si>
    <t>Elisa Anggraeni, Nakia</t>
  </si>
  <si>
    <t>SERTIFIKAT MEREK daily us</t>
  </si>
  <si>
    <t>IDM001349832</t>
  </si>
  <si>
    <t>Inventor: Indah Yuliasih</t>
  </si>
  <si>
    <t>SERTIFIKAT MEREK rayara</t>
  </si>
  <si>
    <t>IDM001341940</t>
  </si>
  <si>
    <t>SERTIFIKAT MEREK the 63 coffee house</t>
  </si>
  <si>
    <t>IDM001351407</t>
  </si>
  <si>
    <t>SERTIFIKAT MEREK think fresh</t>
  </si>
  <si>
    <t>IDM001350026</t>
  </si>
  <si>
    <t>Rantai Pasok Dan Prediksi Rendemen Agro Industri Gula Tebu Berbasis Machine Learning(SATRIA-KEREN)</t>
  </si>
  <si>
    <t>EC00202501014</t>
  </si>
  <si>
    <t>Prof. Dr. Ir. Marimin, M.Sc, Prof. Dr. Ir. Mohamad Yani, M.Eng dkk</t>
  </si>
  <si>
    <t>Sistem Pengukuran Kinerja Rantai Pasok Dan Prediksi Rendemen
 (SATRIA KEREN)</t>
  </si>
  <si>
    <t>EC002024204534</t>
  </si>
  <si>
    <t>Inventor: Marimin, Mohamad Yani</t>
  </si>
  <si>
    <t>Desain Ekstraksi Protein Kacang Koro Pedang (Canavalia
  Ensiformis) Dengan Konsep Zero-Waste Untuk Mendukung Green
  Economy</t>
  </si>
  <si>
    <t>EC002024263519</t>
  </si>
  <si>
    <t>Inventor: Nanik Purwanti, Endang Warsiki, Dianika Lestari, Reynaldi Adam Zam Roni, Habib Nur Alamsyah, Bayu Nugroho, Sinta Hardiani</t>
  </si>
  <si>
    <t>Aplikasi IF-oPS (Independent Farmer Of Palm Oil Strategic System)</t>
  </si>
  <si>
    <t>EC00202259623</t>
  </si>
  <si>
    <t xml:space="preserve">Marimin </t>
  </si>
  <si>
    <t>Diisi oleh pengusul dari Program Studi pada program Diploma Satu/Diploma Dua/Diploma Tiga/Sarjana Terapan/Magister Terapan/Doktor Terapan.</t>
  </si>
  <si>
    <t>Jurnal nasional terakreditasi</t>
  </si>
  <si>
    <t>Jurnal internasional bereputasi</t>
  </si>
  <si>
    <t>Prosiding tidak terindeks di seminar internasional</t>
  </si>
  <si>
    <t>Prosiding terindeks Scopus / WoS di seminar internasional</t>
  </si>
  <si>
    <t>Pagelaran/pameran/presentasi dalam forum di tingkat wilayah</t>
  </si>
  <si>
    <t>NC1</t>
  </si>
  <si>
    <t>Pagelaran/pameran/presentasi dalam forum di tingkat nasional</t>
  </si>
  <si>
    <t>NC2</t>
  </si>
  <si>
    <t>Pagelaran/pameran/presentasi dalam forum di tingkat internasional</t>
  </si>
  <si>
    <t>NC3</t>
  </si>
  <si>
    <t>Tabel 4.f) Bagian-3 Teknologi Tepat Guna, Produk</t>
  </si>
  <si>
    <t>TKT 1</t>
  </si>
  <si>
    <t>TKT 2</t>
  </si>
  <si>
    <t>TKT 3</t>
  </si>
  <si>
    <t>TKT 4</t>
  </si>
  <si>
    <t>TKT 5</t>
  </si>
  <si>
    <t>TKT 6</t>
  </si>
  <si>
    <t>TKT 7</t>
  </si>
  <si>
    <t>TKT 8</t>
  </si>
  <si>
    <t>TKT 9</t>
  </si>
  <si>
    <t>Luaran Penelitian dan PkM</t>
  </si>
  <si>
    <t>Status (Tingkat Kesiapan Teknologi)</t>
  </si>
  <si>
    <t>Nomor Sertifikat HAki/Paten</t>
  </si>
  <si>
    <t>III</t>
  </si>
  <si>
    <t>Teknologi Tepat Guna, Produk (Produk Terstandarisasi, Produk Tersertifikasi)</t>
  </si>
  <si>
    <t>SINTESIS DAN FORMULASI SURFAKTAN METIL ESTER SULFONAT (MES) DARI METIL ESTER OLEIN SAWIT UNTUK CHEMICAL FLOODING PADA APLIKASI ENHANCED OIL RECOVERY (EOR)</t>
  </si>
  <si>
    <t>IDP000081233</t>
  </si>
  <si>
    <r>
      <rPr>
        <rFont val="Calibri"/>
        <b/>
        <color theme="1"/>
        <sz val="11.0"/>
      </rPr>
      <t xml:space="preserve">NTTG = </t>
    </r>
    <r>
      <rPr>
        <rFont val="Calibri"/>
        <b val="0"/>
        <color theme="1"/>
        <sz val="11.0"/>
      </rPr>
      <t>Jumlah luaran penelitian dan PkM dalam bentuk Teknologi Tepat Guna, Produk (Produk Terstandarisasi, Produk Tersertifikasi)</t>
    </r>
  </si>
  <si>
    <t>Karton Bergelombang Penjerap Etilen untuk Penyimpanan Buah dan Sayur Berbahan Kalium Permanganat dan Arang Aktif Beserta Metode Pembuatannya</t>
  </si>
  <si>
    <t>Muhammad Nur Aidi, Khaswar Syamsu, Euis Sunarti, Anuraga Jayanegara, Rizal Bahara</t>
  </si>
  <si>
    <t>Iwan Kaswar Syamsu</t>
  </si>
  <si>
    <r>
      <rPr>
        <rFont val="Calibri"/>
        <color theme="1"/>
        <sz val="11.0"/>
      </rPr>
      <t xml:space="preserve">Tabel 4.f) Bagian-4 Buku Ber-ISBN, </t>
    </r>
    <r>
      <rPr>
        <rFont val="Calibri"/>
        <i/>
        <color theme="1"/>
        <sz val="11.0"/>
      </rPr>
      <t>Book Chapter</t>
    </r>
  </si>
  <si>
    <t>Keterangan (Nomor ISBN)</t>
  </si>
  <si>
    <t>IV</t>
  </si>
  <si>
    <r>
      <rPr>
        <rFont val="Calibri"/>
        <b/>
        <color theme="1"/>
        <sz val="10.0"/>
      </rPr>
      <t xml:space="preserve">Buku ber-ISBN, </t>
    </r>
    <r>
      <rPr>
        <rFont val="Calibri"/>
        <b/>
        <i/>
        <color theme="1"/>
        <sz val="10.0"/>
      </rPr>
      <t>Book Chapter</t>
    </r>
  </si>
  <si>
    <t>Expanding and enhancing knowledge using Artificial Intelligence (AI) in the Asian agro-industrial sector</t>
  </si>
  <si>
    <t>978-1-003-16382-4</t>
  </si>
  <si>
    <r>
      <rPr>
        <rFont val="Calibri"/>
        <color rgb="FF0C0C0C"/>
        <sz val="10.0"/>
      </rPr>
      <t>Pengarang:</t>
    </r>
    <r>
      <rPr>
        <rFont val="Calibri"/>
        <b/>
        <color rgb="FF0C0C0C"/>
        <sz val="10.0"/>
      </rPr>
      <t xml:space="preserve"> </t>
    </r>
    <r>
      <rPr>
        <rFont val="Calibri"/>
        <color rgb="FF0C0C0C"/>
        <sz val="10.0"/>
      </rPr>
      <t>Rindra Yusianto</t>
    </r>
    <r>
      <rPr>
        <rFont val="Calibri"/>
        <b/>
        <color rgb="FF0C0C0C"/>
        <sz val="10.0"/>
      </rPr>
      <t>, Marimin, Suprihatin, Hartrisari,</t>
    </r>
    <r>
      <rPr>
        <rFont val="Calibri"/>
        <color rgb="FF0C0C0C"/>
        <sz val="10.0"/>
      </rPr>
      <t xml:space="preserve"> Jenis : Hasil Penelitian atau Hasil Pemikiran, ISBN 978-1-003-16382-4, Jumlah Halaman 282</t>
    </r>
  </si>
  <si>
    <t>Glycerol and Derivatives</t>
  </si>
  <si>
    <t>978-3-527-83074-9</t>
  </si>
  <si>
    <r>
      <rPr>
        <rFont val="Calibri"/>
        <b/>
        <color theme="1"/>
        <sz val="11.0"/>
      </rPr>
      <t xml:space="preserve">NBC = </t>
    </r>
    <r>
      <rPr>
        <rFont val="Calibri"/>
        <b val="0"/>
        <color theme="1"/>
        <sz val="11.0"/>
      </rPr>
      <t>Jumlah luaran penelitian dan PkM yang diterbitkan dalam bentuk Buku ber-ISBN, Book Chapter.</t>
    </r>
  </si>
  <si>
    <t>Propolis as Antibacterial and Anti Breast Cancer Substance</t>
  </si>
  <si>
    <t>978-1-913811-10-5</t>
  </si>
  <si>
    <t>Trust Uncertainty Modeling in Agri-Food Logistic Decision Making</t>
  </si>
  <si>
    <t>978-3-030-98018-4</t>
  </si>
  <si>
    <t>Analisis Rantai Pasok Agroindustri Apel</t>
  </si>
  <si>
    <t>978-623-467-189-6</t>
  </si>
  <si>
    <t>Kerangka Modernisasi Rumah Potong Hewan Halal</t>
  </si>
  <si>
    <t xml:space="preserve"> 978-623-99543-2-1</t>
  </si>
  <si>
    <t>SUSTAINABILITY BAHAN KEMASAN BERBASIS POLIPROPILEN</t>
  </si>
  <si>
    <t>978-623-467-349-4</t>
  </si>
  <si>
    <t>Pemadaman Kebakaran Lahan Gambut: Pengembangan foaming agent hasil saponifikasi asam lemak minyak sawit dan aplikasinya</t>
  </si>
  <si>
    <t>978-623-420-822-1</t>
  </si>
  <si>
    <t>Peran Bioteknologi dalam Proses Pengolahan Tepung Lokal</t>
  </si>
  <si>
    <t>978-623-467-663-1</t>
  </si>
  <si>
    <t>Extraction and classification of starch from different sources: Structure, properties, and characterization</t>
  </si>
  <si>
    <t>978-0-323-99853-6</t>
  </si>
  <si>
    <t>PROSES KOAGULASI KIMIA DAN ELEKTRIK PADA TEKNIK PEMISAHAN MIKROALGA</t>
  </si>
  <si>
    <t>978-623-89226-4-2</t>
  </si>
  <si>
    <t>Teknologi Surfaktan &amp; Metode Analisis Kinerja Surfaktan untuk Aplikasi Teknik EOR/IOR</t>
  </si>
  <si>
    <t>978-623-111-240-8</t>
  </si>
  <si>
    <t>Kulit Samoa (Chamois Leather): Produk Kulit Samak yang Khas dan Multiguna.</t>
  </si>
  <si>
    <t>978-623-111-175-3</t>
  </si>
  <si>
    <t>Pengembangan Proses Produksi Tertutup Agroindustri</t>
  </si>
  <si>
    <t>SERTIFIKASI HALAL RUMAH POTONG HEWAN (RPH) DI INDONESIA</t>
  </si>
  <si>
    <t>978-623-10-0624-0</t>
  </si>
  <si>
    <t>Pangsa Pasar Beras Pemerintah dan Stok Dinamis</t>
  </si>
  <si>
    <t>978-623-160-489-7</t>
  </si>
  <si>
    <t>Antimicrobial and antioxidant of biocomposite food packaging based on ginger tubers (Zingiber officinale)</t>
  </si>
  <si>
    <t>978-044-314-126-3</t>
  </si>
  <si>
    <t>Tren Kemasan Masa Kini : Aktif Cerdas dan Intelijen</t>
  </si>
  <si>
    <t>978-623-111-541-6</t>
  </si>
  <si>
    <t>Decarbonization in the Manufacturing Industrial Sector Post- ASEAN Vision 2025</t>
  </si>
  <si>
    <t>xx/03/2025</t>
  </si>
  <si>
    <t>979-836-935-350-9</t>
  </si>
  <si>
    <t>Agrologistik 4.0 Komoditas Kentang : Konsep dan Aplikasinya</t>
  </si>
  <si>
    <t>xx/06/2025</t>
  </si>
  <si>
    <t>978-623-111-646-8</t>
  </si>
  <si>
    <t>Rekayasa Termal Bioaktif: Pengeringan dan Fermentasi Panas Hasil Pertanian</t>
  </si>
  <si>
    <t>978-623-111-672-7</t>
  </si>
  <si>
    <t>Penerapan Life Cycle Assessment pada industri semen</t>
  </si>
  <si>
    <t>978-623-256-509-8</t>
  </si>
  <si>
    <t>AI-powered CRM in the post-COVID-19 pandemic</t>
  </si>
  <si>
    <t>979-889-113-757-8, 979-889-113-662-5</t>
  </si>
  <si>
    <t>Bioplastik</t>
  </si>
  <si>
    <t>978-623-256-894-5</t>
  </si>
  <si>
    <t>Tabel 4.h) Kinerja DTPS dalam mendukung keunggulan kompetitif</t>
  </si>
  <si>
    <t>Diisi oleh pengusul dari program studi pada program Sarjana/Sarjana Terapan/Magister/Magister Terapan/ Doktor/Doktor Terapan</t>
  </si>
  <si>
    <t>Pertukaran Mahasiswa</t>
  </si>
  <si>
    <t>Magang</t>
  </si>
  <si>
    <t>KKN Tematik/Mengembangkan Desa</t>
  </si>
  <si>
    <t>Proyek Mandiri</t>
  </si>
  <si>
    <t>Asistensi mengajar di Unit Pendidikan</t>
  </si>
  <si>
    <t>Proyek Kemanusiaaan</t>
  </si>
  <si>
    <t>Kewirausahaan</t>
  </si>
  <si>
    <t>Nama DTPS</t>
  </si>
  <si>
    <t>Jurnal internasional bereputasi / prosiding internasional ber-ISSN/ISBN terindeks Scopus/IEEE Explore/SPIE / paten</t>
  </si>
  <si>
    <t>Jumlah Publikasi</t>
  </si>
  <si>
    <t>Prof.Dr.Ir. Marimin, M.Sc</t>
  </si>
  <si>
    <t>Penulis Pertama</t>
  </si>
  <si>
    <t>Jumlah Karya Ilmiah</t>
  </si>
  <si>
    <t>Korespondensi</t>
  </si>
  <si>
    <t>Prof.Dr.Ir. Nastiti Siswi Indrasti</t>
  </si>
  <si>
    <t>Jumlah Dosen yang memiliki karya ilmiah</t>
  </si>
  <si>
    <t>Prof.Dr.Ir. Khaswar Syamsu, M.Sc,ST</t>
  </si>
  <si>
    <t>Prof.Dr.Ir. Suprihatin</t>
  </si>
  <si>
    <t>*) Konfirmasi karya ilmiah sesuai data di SINTA.</t>
  </si>
  <si>
    <t>Prof.Dr.Ir. Erliza, M.Si</t>
  </si>
  <si>
    <t>Prof.Dr.Ir. Erliza Noor</t>
  </si>
  <si>
    <t>Informasi pada kolom Keterangan:</t>
  </si>
  <si>
    <t>Prof.Dr.Ir. Muhammad Romli, M.Sc,ST</t>
  </si>
  <si>
    <t>Prof.Dr.Ir. Anas Miftah Fauzi, M.Eng</t>
  </si>
  <si>
    <t>Prof.Dr. Ono Suparno, S.TP,MT</t>
  </si>
  <si>
    <t>Prof.Dr.Ir. Yandra, M.Eng</t>
  </si>
  <si>
    <t>Prof.Dr.Ir. Illah Sailah, MS</t>
  </si>
  <si>
    <t>Prof.Dr.Ir. Tajuddin Bantacut, M.Sc</t>
  </si>
  <si>
    <t>Prof.Dr. Endang Warsiki, S.TP,M.Si</t>
  </si>
  <si>
    <t>Prof.Dr.Ir. Hartrisari Hardjomidjojo, DEA</t>
  </si>
  <si>
    <t>Prof.Dr. Taufik, S.TP,M.Si</t>
  </si>
  <si>
    <t>Prof.Dr.Ir. Titi Candra Sunarti, M.Si</t>
  </si>
  <si>
    <t>Dr. Indah Yuliasih S.TP, M.Si</t>
  </si>
  <si>
    <t>Prof.Dr.Ir. Moh. Yani, M.Eng</t>
  </si>
  <si>
    <t>Dr.Ir. Sapta Raharja, DEA</t>
  </si>
  <si>
    <t>Dr. Dwi Setyaningsih, S.TP,M.Si</t>
  </si>
  <si>
    <t>Prof.Dr. Farah Fahma, S.TP,MT</t>
  </si>
  <si>
    <t>Dr. Andes Ismayana, S.TP,MT</t>
  </si>
  <si>
    <t>Dr.Ir. Sugiarto, M.Si</t>
  </si>
  <si>
    <t>Dr. Elisa Anggraeni, S.TP,M.Sc</t>
  </si>
  <si>
    <t>Dr.Ir. Muslich, M.Si</t>
  </si>
  <si>
    <t>Dr.Ir. Meika Syahbana Rusli, M.Sc,A.gr</t>
  </si>
  <si>
    <t>Dr. Prayoga Suryadarma, S.TP,MT</t>
  </si>
  <si>
    <t>Dr.Ir. Mulyorini Rahayuningsih, M.Si</t>
  </si>
  <si>
    <t>Tabel 4.i) Karya Ilmiah DTPS yang Disitasi dalam 3 tahun terakhir</t>
  </si>
  <si>
    <t>Diisi oleh pengusul dari program studi pada program Sarjana/Sarjana Terapan/Magister/Magister Terapan/Doktor/Doktor Terapan</t>
  </si>
  <si>
    <t xml:space="preserve">Judul Artikel yang Disitasi (Jurnal/Buku/Prosiding, Volume, Tahun, Nomor, Halaman) </t>
  </si>
  <si>
    <t>Jumlah Sitasi</t>
  </si>
  <si>
    <t>Khaswar Syamsu, Farah Fahma</t>
  </si>
  <si>
    <t>3D printed cellulose based product applications (Materials Chemistry Frontiers, Volume 6, Tahun 2021, Halaman 254-279)</t>
  </si>
  <si>
    <t>Application of SWOT-AHP to Develop Organic Food Marketing Strategy (Academy of Strategic Management Journal, Volume 20, Tahun 2021, Halaman 1-8)</t>
  </si>
  <si>
    <t>KIB = Jumlah artikel yang disitasi.</t>
  </si>
  <si>
    <t>Business Survival of Small and Medium-Sized Restaurants through a Crisis: The Role of Government Support and Innovation (Sustainability, Volume 13, Tahun 2021, Halaman 10535)</t>
  </si>
  <si>
    <t>Eka Sudarmaji, Noer Azam Achsani, Yandra, Idqan Fahmi</t>
  </si>
  <si>
    <t>Can Energy Intensity Impede the CO2 Emissions in Indonesia? LMDI-Decomposition Index and ARDL: Comparison between Indonesia and ASEAN Countries (International Journal of Energy Economics and Policy, Volume 11, Tahun 2021, Halaman 308-318)</t>
  </si>
  <si>
    <t>%</t>
  </si>
  <si>
    <t>Creating a University-Based Entrepreneurial Ecosystem in Indonesia (Academic Journal of Interdisciplinary Studies, Volume 10, Tahun 2021, Halaman 174-183)</t>
  </si>
  <si>
    <t>Determinants of shipbuilding industry competitive factors and institutional model analysis (Decision Science Letters, Volume 10, Tahun 2021, Halaman 151-162)</t>
  </si>
  <si>
    <t>Dynamic managerial capability, trust in leadership and performance: the role of cynicism toward change (International Journal of Leadership in Education, Volume, Tahun, Halaman 1-31)</t>
  </si>
  <si>
    <t>Titi Candra Sunarti, Farah Fahma, Erliza Noor, Anting Wulandari, Toshiharu Enomae</t>
  </si>
  <si>
    <t>Encapsulation of purple sweet potato's anthocyanin in CMC-PVA matrix for development of paper strips as a colorimetric biosensor (Indian Journal of Biochemistry and Biophysics, Volume 58, Tahun 2021, Halaman 292-302)</t>
  </si>
  <si>
    <t>A Soft System Dynamic Approach for Designing Palm Kernel Shell Supply Chain (OPERATIONS AND SUPPLY CHAIN MANAGEMENT, Halaman 148-163)</t>
  </si>
  <si>
    <t>A Comparative Life Cycle Assessment of Palm Kernel Shell in Ceramic Tile Production: Managerial Implications for Renewable Energy Usage (Sustainability, Halaman 1-15)</t>
  </si>
  <si>
    <t>Moh. Yani, Machfud, Erliza, Marimin</t>
  </si>
  <si>
    <t>An Adaptive Fuzzy Multi-Criteria Model for Sustainability Assessment of Sugarcane Agroindustry Supply Chain (IEEE Access, Halaman 5497-5517)</t>
  </si>
  <si>
    <t>Machfud, Elisa Anggraeni, Sukardi</t>
  </si>
  <si>
    <t>An Integrated Production and Distribution Planning Model in Shrimp Agroindustry Supply Chain (Industrial Engineering and Management Systems, Halaman 1-19)</t>
  </si>
  <si>
    <t>Farah Fahma, Khaswar Syamsu</t>
  </si>
  <si>
    <t>Cellulose composites containing active constituents of coffee and tea: a prospective novel wound dressing (Materials Advances, Halaman 7463-7483)</t>
  </si>
  <si>
    <t>Controlled/slow-release fertilizer based on cellulose composite and its impact on sustainable agriculture: review (Biofuels, Bioproducts and Biorefining, Halaman 1-22)</t>
  </si>
  <si>
    <t>Decomposition Factors Household Energy Subsidy Consumption in Indonesia: Kaya Identity and Logarithmic Mean Divisia Index Approach</t>
  </si>
  <si>
    <t>Drivers, Barriers, and Strategies in the Community-Based Supply of Bamboo for Industrial-Scale Bamboo Utilization in Ngada Regency, East Nusa Tenggara, Indonesia</t>
  </si>
  <si>
    <t>Empowering leadership and behavioural support for change: the moderating role of a diverse climate</t>
  </si>
  <si>
    <t>Khaswar Syamsu, Sapta Raharja, Djumali</t>
  </si>
  <si>
    <t>Impact of controlled fermentation on the volatile aroma of roasted cocoa</t>
  </si>
  <si>
    <t>Erliza Noor, Meika Syahbana Rusli, Farah Fahma</t>
  </si>
  <si>
    <t>Improvement yield of applewood (Feronia limonia) flavor extract by liquid-liquid extraction with dichloromethane solvent</t>
  </si>
  <si>
    <t>Investigating the effect of technology-based village development towards smart economy: An application of variance-based structural equation modeling</t>
  </si>
  <si>
    <t>Life cycle assessment of Indonesian canned crab (Portunus pelagicus)</t>
  </si>
  <si>
    <t>Organizational Capability, Market Perspective, and Green Innovation Adoption: Insight From Indonesian Food Processing Small and Medium-Sized Enterprises</t>
  </si>
  <si>
    <t>Marimin, Erliza, Machfud, Moh. Yani</t>
  </si>
  <si>
    <t>Palm oil-based bioenergy sustainability and policy in Indonesia and Malaysia: A systematic review and future agendas</t>
  </si>
  <si>
    <t>Policy Allocation for Settlement Development Using Simple Allocation Matrix Rules and Geographic Information System</t>
  </si>
  <si>
    <t>Predicting Sugar Balance as the Impact of Land-Use/Land-Cover Change Dynamics in a Sugarcane Producing Regency in East Java, Indonesia</t>
  </si>
  <si>
    <t>Preparation of Ni- and Mo-based catalysts supported on ?-Al2O3 for hydrocracking of Calophyllum inophyllum oil</t>
  </si>
  <si>
    <t>Production of Cellulose and Chitin Nanofibers Based Masks for Protecting Against Corona Virus: A Review</t>
  </si>
  <si>
    <t>Production of Polyvinyl Alcohol–Alginate–Nanocellulose Fibers</t>
  </si>
  <si>
    <t>SMART VILLAGE BASED ON AGRICULTURE BIG DATA ANALYTIC: REVIEW AND FUTURE RESEARCH AGENDA</t>
  </si>
  <si>
    <t>Supply and Demand Characteristics of Palm Kernel Shell as a Renewable Energy Source for Industries</t>
  </si>
  <si>
    <t>Hartrisari Hardjomidjojo, Marimin, Suprihatin</t>
  </si>
  <si>
    <t>Sustainable Agro-industry Logistics Solutions using Spatial Analysis (OPERATIONS AND SUPPLY CHAIN MANAGEMENT, Halaman 41-55)</t>
  </si>
  <si>
    <t>Endang Warsiki, Khaswar Syamsu</t>
  </si>
  <si>
    <t>The potential of Eucheuma cottonii extract as a candidate for fish anesthetic agent (Aquaculture and Fisheries, Halaman 427-432)</t>
  </si>
  <si>
    <t>Ono Suparno, Nastiti Siswi Indrasti</t>
  </si>
  <si>
    <t>The Properties of Wet Blue Added Crude Enzyme from Rhizopus oligosporus in the Acid Bating Process (Tropical Animal Science Journal, Halaman 104-111)</t>
  </si>
  <si>
    <t>The role of information quality, trust and anxiety on intention to buy food supplements at the time of COVID-19 outbreak (International Journal of Pharmaceutical and Healthcare Marketing, Halaman 429-447)</t>
  </si>
  <si>
    <t>Endang Warsiki, Anas Miftah Fauzi, Illah Sailah</t>
  </si>
  <si>
    <t>Study of Anthocyanin Extraction from Red Banana (Musa sapientum L. var Rubra) Waste and Characteristics of Light Effects (Science and Technology Indonesia, Halaman 522-529)</t>
  </si>
  <si>
    <t>Nastiti Siswi Indrasti, Andes Ismayana</t>
  </si>
  <si>
    <t>ANALISIS DAMPAK PENGOLAHAN HASIL PERIKANAN MENGGUNAKAN METODE LIFE CYCLE ASSESSMENT (LCA): STUDI LITERATUR (Jurnal Teknologi Industri Pertanian, Halaman 274-282)</t>
  </si>
  <si>
    <t>Analysis of Owner Requirements of Purse Seine Vessel 180 GT for Fishing Activities on Fishing Line III-Fisheries Management Area (FMA) 572 (International Journal of Marine Engineering Innovation and Research, Halaman 77-85)</t>
  </si>
  <si>
    <t>Nastiti Siswi Indrasti, Moh. Yani</t>
  </si>
  <si>
    <t>KAJIAN DAMPAK LINGKUNGAN PRODUK TEPUNG AGAR MENGGUNAKAN METODE LIFE CYCLE ASSESSMENT (LCA) (Jurnal Teknologi Industri Pertanian, Halaman 343-355)</t>
  </si>
  <si>
    <t>Tajuddin Bantacut, Erliza Noor, Moh. Yani, Muhammad Romli</t>
  </si>
  <si>
    <t>Life Cycle Assessment of Gayo Arabica Coffee Green Bean at Aceh Province (HABITAT, Halaman 308-319)</t>
  </si>
  <si>
    <t>Taufik, Yandra, Marimin, Erliza</t>
  </si>
  <si>
    <t>Optimization of aggregate planning of rice husk charcoal production with Fuzzy Goal Programming approach (Sinergi, Halaman 65-72)</t>
  </si>
  <si>
    <t>Yandra, Suprihatin</t>
  </si>
  <si>
    <t>Smart Contract Blockchain Application Design Based on The Distribution of Product Return Transaction Data (International Journal of Artificial Intelligence Research, Halaman 1-10)</t>
  </si>
  <si>
    <t>Erliza Noor, Farah Fahma, Titi Candra Sunarti</t>
  </si>
  <si>
    <t>Teknik Ekstraksi dan Nanoenkapsulasi Komponen Bioaktif Buah Malaka: Tinjauan Literatur (Agrointek, Halaman 171-185)</t>
  </si>
  <si>
    <t>The Role of Social Support for Women Entrepreneurs in Reducing Conflict to Increase Business Performance (Indonesian Journal of Business and Entrepreneurship, Halaman 263-273)</t>
  </si>
  <si>
    <t>Characteristics of Fishery Industry MSMEs in Takalar Regency that are Resistant to Interferences in Uncertainty Era (Journal of Social Science, Halaman 851-853)</t>
  </si>
  <si>
    <t>Life Cycle Assessment (LCA) of Nutmeg Syrup Agroindustrial Products (Jurnal Agroekoteknologi Terapan, Halaman 8-15)</t>
  </si>
  <si>
    <t>A Model of Integrated Community-Based Bamboo Management for the Bamboo Industry in Ngada Regency, East Nusa Tenggara, Indonesia</t>
  </si>
  <si>
    <t>A Robust Optimizing Reverse Logistics Model for Beef Products Using Multi Depot Vehicle Routing Problem</t>
  </si>
  <si>
    <t>Sukardi, Elisa Anggraeni</t>
  </si>
  <si>
    <t>Actor-objectives analysis in technology transfer systems in agricultural technology parks using MACTOR analysis</t>
  </si>
  <si>
    <t>Annotated Datasets of Oil Palm Fruit Bunch Piles for Ripeness Grading Using Deep Learning</t>
  </si>
  <si>
    <t>Aroma precursor enhancing in dried cocoa beans fermentation using enzyme and heat addition</t>
  </si>
  <si>
    <t>Yandra, Marimin</t>
  </si>
  <si>
    <t>Assessment of rice husk inventory level prediction as briquette raw material with adaptive neuro-fuzzy inference system (adaptive Neuro-FIS)</t>
  </si>
  <si>
    <t>Endang Warsiki, Farah Fahma, Khaswar Syamsu</t>
  </si>
  <si>
    <t>Antimicrobial mechanism of nanocellulose composite packaging incorporated with essential oils</t>
  </si>
  <si>
    <t>Designing Bio-Based Color Sensor from Myofibrillar-Protein-Based Edible Film Incorporated with Sappan Wood (Caesalpinia sappan L.) Extract for Smart Food Packaging</t>
  </si>
  <si>
    <t>Silica Synthesis from Oil Palm Mill Boiler Ash Under Different Concentration of NaOH and Extraction Time</t>
  </si>
  <si>
    <t>The Effect of Temperature on Thermochromic Leuco Dyes: A Meta-Analysis</t>
  </si>
  <si>
    <t>Ono Suparno, Illah Sailah</t>
  </si>
  <si>
    <t>Virgin callpohyllum oil as a antioxidant potential and potential cosmetic active ingredient</t>
  </si>
  <si>
    <t>Ono Suparno, Farah Fahma</t>
  </si>
  <si>
    <t>Life Cycle Assessment Of Processing Crab Shells Into Chitosan, Liquid Organic Fertilizer, And Animal Feed–A Case Study In Karawang Regency, Indonesia</t>
  </si>
  <si>
    <t>Erliza Hambali, Farah Fahma</t>
  </si>
  <si>
    <t>Isolation of cellulose nanofibers (CNF) from oil palm empty fruit bunches (OPEFB) and its application as particle stabilizer pickering emulsion</t>
  </si>
  <si>
    <t>Erliza Noor, Machfud, Sukardi</t>
  </si>
  <si>
    <t>Indonesian agroindustry business agility: Enablers and challenges in the poultry industry based on ISM model</t>
  </si>
  <si>
    <t>Erliza Noor, Muhammad Romli</t>
  </si>
  <si>
    <t>Risk Management in Reverse Supply Chain for Sustainable Agri-food Industry: A Systematic Literature Review and Future Research Agenda</t>
  </si>
  <si>
    <t>Erliza Noor, Tanjudin Bantacut, Moh. Yani</t>
  </si>
  <si>
    <t>Carbon Footprint Calculation of Net CO2 in Agroforestry and Agroindustry of Gayo Arabica Coffee, Indonesia.</t>
  </si>
  <si>
    <t>Tajudin Bantacut, Muhammad Romli</t>
  </si>
  <si>
    <t>The Potential of Bio-Try Briquettes for Biomass Power Plant in Aceh Province–Case Study in South West Aceh, Indonesia</t>
  </si>
  <si>
    <t>Tajudin Bantacut</t>
  </si>
  <si>
    <t>Peta Strategi Pengembangan Keunggulan Kompetitif BULOG untuk Menjadi Pemimpin Pasar Beras di Indonesia</t>
  </si>
  <si>
    <t>SUSTAINABLE VALUE OF RICE SUPPLY CHAIN: A SYSTEMATIC LITERATURE REVIEW AND RESEARCH AGENDA</t>
  </si>
  <si>
    <t>Analisis Struktural Interpretatif untuk Merancang Transformasi Digital Pendidikan Tinggi di Indonesia</t>
  </si>
  <si>
    <t>Independent Learning-Independent Campus (MBKM) Policy: Perceptions and Attitudes of Private Universities</t>
  </si>
  <si>
    <t>Taufik, Andes Ismayana</t>
  </si>
  <si>
    <t>Carbon Footprint Analysis of Cocoa Product Indonesia Using Life Cycle Assessment Methods</t>
  </si>
  <si>
    <t>Comparative Analysis using Various Performance Metrics in Imbalanced Data for Multi-class Text Classification</t>
  </si>
  <si>
    <t>Optimization of beef quality in reverse logistic</t>
  </si>
  <si>
    <t>Mapping and predicting research trends in international journal publications using graph and topic modeling</t>
  </si>
  <si>
    <t>Plant-Disease Relation Model through BERT-BiLSTM-CRF Approach</t>
  </si>
  <si>
    <t>Penerapan Produksi Bersih pada Industri Kecil Menengah (IKM) Pengolahan Tahu di Indonesia: Literatur Review</t>
  </si>
  <si>
    <t>Design of intelligent decision support system for supply chain sustainability assessment</t>
  </si>
  <si>
    <t>PENGARUH HARGA DAN KOMUNIKASI PEMASARAN TERHADAP KEPUASAN PELANGGAN ROTAN MENTAH PADA UD. EMPAT SAUDARA</t>
  </si>
  <si>
    <t>PENGARUH LOKASI DAN HARGA TERHADAP MINAT BELI ULANG PADA COUNTER PULSA ALEA CELL DI SAMPIT</t>
  </si>
  <si>
    <t>Peningkatan Pemberdayaan UPTD Puskesmas Kertasemaya Dalam Hal Asesmen Kejiwaan Melalui Aplikasi Asesmen Kejiwaan Berbasis Mobile</t>
  </si>
  <si>
    <t>Analisis Daya Dukung Tanah Pondasi Berdasarkan Data Uji Cone Penetration Test</t>
  </si>
  <si>
    <t>Biopolymer-based slow/controlled-release fertilizer (SRF/CRF): Nutrient release mechanism and agricultural sustainability</t>
  </si>
  <si>
    <t>Farah Fahma, Khaswar Syamsu, Suprihatin</t>
  </si>
  <si>
    <t>Cellulose and its composite for sustainable oils/water (O/W) separation: From cellulose sponge to 3D printed nanocellulose</t>
  </si>
  <si>
    <t>High yield production of nanocrystalline cellulose from corn cob through a chemical-mechanical treatment under mild conditions</t>
  </si>
  <si>
    <t>Factors influencing the biodegradability of agro-biopolymer based slow or controlled release fertilizer</t>
  </si>
  <si>
    <t>Three-dimensional printed cellulose for wound dressing applications</t>
  </si>
  <si>
    <t>Honey-Loaded 3D Bioprinted Scaffolds: A Promising Fabrication with Wound Healing Properties</t>
  </si>
  <si>
    <t>Isolation and characterization of cellulose nanofibers from sweet sorghum with different ultrafine grinding modes</t>
  </si>
  <si>
    <t>Marimin, Machfud</t>
  </si>
  <si>
    <t>Sustainability performance assessment of sago industry supply chain using a multi-criteria adaptive fuzzy inference model</t>
  </si>
  <si>
    <t>The trend of parameters for evaluating port performance: A systematic literature review</t>
  </si>
  <si>
    <t>Conceptual model to manage supply chain performance (Case study: Pangasius. sp Agroindustry in Indonesia)</t>
  </si>
  <si>
    <t>Analisis Pengaruh E-Servicescape Terhadap Kepercayaan dan Niat Pembelian Kembali pada Website Lazada Indonesia</t>
  </si>
  <si>
    <t>Effect of Bio-additive Derived from Essential Oils on Particulate Matter and Water Content of B30 (30% of Biodiesel Blended Fuel)</t>
  </si>
  <si>
    <t>Application of Biogas with Fermenting Bacteria from Manure Raw Material on Stoves and Generators</t>
  </si>
  <si>
    <t>The Relationship of P and N Nutrient Contents with Chlorophyll-a Concentration in Tarakan Island Waters</t>
  </si>
  <si>
    <t>The role of social support for women entrepreneurs in reducing conflict to increase business performance</t>
  </si>
  <si>
    <t>Pendugaan Umur Simpan Produk Minuman Ginger Latte Menggunakan Model Arrhenius</t>
  </si>
  <si>
    <t>Enkapsulasi Campuran Minyak Atsiri sebagai Produk Sediaan Aromaterapi dengan Teknik Koaservasi Kompleks</t>
  </si>
  <si>
    <t>Proses Pemurnian Fraksi Kaya Rhodinol Minyak Sereh Wangi Menggunakan Spinning Band Distillation</t>
  </si>
  <si>
    <t>Formulating strategies for improving the competitiveness of cajuput small industry in Buru Regency's (a case study)</t>
  </si>
  <si>
    <t>Analysis and design of crowdfunding investment system as financing alternative for patchouli production in Aceh</t>
  </si>
  <si>
    <t>MESIN PENGERING GABAH MODEL BAK MENGGUNAKAN BAHAN BAKAR LPG</t>
  </si>
  <si>
    <t>Evaluation of water suitability for sustainable seaweed (Kappaphycus alvarezii) cultivation to support science technopark in North Kalimantan</t>
  </si>
  <si>
    <t>Green productivity in the indonesian leather-tanning industry</t>
  </si>
  <si>
    <t>Ono Suparno, Illah Sailah, Ika Amalia Kartika</t>
  </si>
  <si>
    <t>Eco-friendly alkyd resins based on vegetable oil</t>
  </si>
  <si>
    <t>Keberlanjutan Rantai Pasok Industri Kecil Dan Menengah (Ikm) Alas Kaki Di Kabupaten Dan Kota Bogor</t>
  </si>
  <si>
    <t>Potensi Dan Masa Depan Serat Alam Indonesia Sebagai Bahan Baku Aneka Industri</t>
  </si>
  <si>
    <t>Analisis potensi jejak karbon limbah cair dan listrik pada proses penyamakan kulit</t>
  </si>
  <si>
    <t>Strategi pengembangan usaha tani tomat dalam upaya menembus Singapura (Studi kasus mitra Tani Parahyangan)</t>
  </si>
  <si>
    <t>Sustainable business strategy at hotel selarong bogor</t>
  </si>
  <si>
    <t>Water reuse strategy in leather tannery process</t>
  </si>
  <si>
    <t>The effect of palm oil sulfatation time on fatliquor quality and finished leather product</t>
  </si>
  <si>
    <t>Ono Suparno, Hartrisari Hardjomidjojo</t>
  </si>
  <si>
    <t>Peramalan Permintaan Suku Cadang otomotif Karet Dengan Integrasi Agent Based Modelling dan Double Exponential Smoothing</t>
  </si>
  <si>
    <t>Ono Suparno, Machfud</t>
  </si>
  <si>
    <t>Measurement of supply chain performance using data envelopment analysis (dea) method in the district and city of Bogor</t>
  </si>
  <si>
    <t>Tomato Farming Business Development Strategy in an Effort to Penetrate Singapore (Case Study of Mitra Tani Parahyangan)</t>
  </si>
  <si>
    <t>Isolation of collagen from chicken feet with hydro-extraction method and its physico-chemical characterisation</t>
  </si>
  <si>
    <t>Fatliquoring process on tuna fish skin tanning for the shoe upper leather</t>
  </si>
  <si>
    <t>Aldehyde-vegetable combination tanning for tuna fish skin</t>
  </si>
  <si>
    <t>Illah Sailah, Anas Miftah Fauzi</t>
  </si>
  <si>
    <t>Sustainability of the use of natural dyes in the textile industry</t>
  </si>
  <si>
    <t>The Improving of Effectiveness School-Based Enterprise: A Structural Equation Modeling in Vocational School Management.</t>
  </si>
  <si>
    <t>An analysis of implementing total quality management in education: Succes and challenging factors</t>
  </si>
  <si>
    <t>Molecular Docking and Dynamics Simulations Study of Selected Phytoconstituents of" Pangi"(Pangium edule Reinw) Leaf as Anti-SARS-CoV-2.</t>
  </si>
  <si>
    <t>The collaborative strategy of total quality management and school governance to improving effectiveness of vocational school-based enterprise</t>
  </si>
  <si>
    <t>Strategy for Improving the Effectiveness of Management Vocational School-Based Enterprise in Indonesia.</t>
  </si>
  <si>
    <t>Analysis of the effect of school governance and total quality management on the effectiveness of vocational school-based enterprise in Indonesia</t>
  </si>
  <si>
    <t>Study of anthocyanin extraction from red banana (Musa sapientum L. var Rubra) waste and characteristics of light effects</t>
  </si>
  <si>
    <t>Strategi pengembangan sumber daya manusia yang berdaya saing dan berkelanjutan pada agroindustri tebu: tinjauan literatur dan agenda</t>
  </si>
  <si>
    <t>Kinerja karbon aktif dari kulit singkong dalam menurunkan konsentrasi fosfat pada air limbah laundry</t>
  </si>
  <si>
    <t>Perubahan sifat fisikokimia selama pengolahan bawang putih tunggal menjadi bawang hitam menggunakan rice cooker</t>
  </si>
  <si>
    <t>Analisis Kohesivitas Kelompok, Kepuasan Kerja dan Kemangkiran (Absenteeism) terhadap Produktivitas Kerja Guru di SMK Negeri Se-Kota Bekasi</t>
  </si>
  <si>
    <t>The effects of CaCl2 and cellulose concentrations on the cellulose/PVA/alginate-based filaments production by wet spinning</t>
  </si>
  <si>
    <t>A binary solvent for the simultaneous Calophyllum oil-resin extraction and purification</t>
  </si>
  <si>
    <t>Spatial-based model for oil palm plantation suitability rating and its smallholder farmers' competitiveness: A case study at Kampar Regency, Riau Province, Indonesia</t>
  </si>
  <si>
    <t>Faktor-faktor yang Memengaruhi Efektivitas Sekolah dengan Kemandirian Sekolah sebagai Variabel Intervening menggunakan Pendekatan Partial Least …</t>
  </si>
  <si>
    <t>Efektivitas Pengelolaan Sekolah Menengah Kejuruan Berstatus Badan Layanan Umum Daerah (Smk-Blud)</t>
  </si>
  <si>
    <t>Improving the quality of anaerobically-pretreated palm oil mill effluent using electrocoagulation</t>
  </si>
  <si>
    <t>Model konseptual pemetaan wilayah potensial hilirisasi kelapa sawit berdasarkan daya saing dan kelembagaan petani swadaya</t>
  </si>
  <si>
    <t>How to Improve Scientific Publication Performance of Private University Lecturers: An Empirical Analysis on Individual and Institutional Factors</t>
  </si>
  <si>
    <t>Smart logistics system in food horticulture industrial products: A systematic review and future research agenda</t>
  </si>
  <si>
    <t>Intelligent spatial decision support system concept in the potato agro-industry supply chain</t>
  </si>
  <si>
    <t>Intelligent Spatial Logistics DSS for tracking and tracing in horticultural food security</t>
  </si>
  <si>
    <t>Sustainable Agro-industry Logistics Solutions using Spatial Analysis</t>
  </si>
  <si>
    <t>Spatial analysis for crop land suitability evaluation: a case study of potatoes cultivation in Wonosobo, Indonesia</t>
  </si>
  <si>
    <t>The mapping of sustainability index in small and medium enterprises: A case study in lampung Indonesia</t>
  </si>
  <si>
    <t>Energy security scenario based on renewable resources: A case study of East Sumba, East Nusa Tenggara, Indonesia</t>
  </si>
  <si>
    <t>Pengembangan Mining Tourism Di Kawasan Pertambangan Sawahlunto</t>
  </si>
  <si>
    <t>An Interpretive Structural Modeling (ISM) approach for institutional development in the Central Java potato agroindustry</t>
  </si>
  <si>
    <t>Business Model Analysis of Agro-Industrial Development of Rice Husks-Based Silica By Business Model Canvas Approach</t>
  </si>
  <si>
    <t>Hartrisari Hardjomidjojo, Marimin, Taufik</t>
  </si>
  <si>
    <t>IOT Based smart agro-industrial technology with spatial analysis</t>
  </si>
  <si>
    <t>Manajemen Risiko Penyakit Unggas pada Peternak dan Pedagang Ayam Broiler di Jawa Barat</t>
  </si>
  <si>
    <t>Spatial analysis on potato cyst nematode (Globodera rostochiensis) Attacks Identification using the Fuzzy Mamdani Method</t>
  </si>
  <si>
    <t>Analisis Value Chain Dan Margin Pemasaran Rantai Pasok Tandan Buah Segar Sawit Rakyat Di Kabupaten Bengkalis</t>
  </si>
  <si>
    <t>Pengaruh penambahan bioaditif minyak atsiri pada bahan bakar biosolar terhadap kinerja mesin diesel</t>
  </si>
  <si>
    <t>Development of assessment instruments on limb and sensory materials based on the BATURADEN word wall application for elementary school students</t>
  </si>
  <si>
    <t>Diisi oleh pengusul dari program studi pada program Diploma Satu/Diploma Dua/Diploma Tiga/Sarjana Terapan/Magister Terapan/Doktor Terapan</t>
  </si>
  <si>
    <t>Nama Produk/Jasa</t>
  </si>
  <si>
    <t>Deskripsi Produk/Jasa</t>
  </si>
  <si>
    <t>Bukti</t>
  </si>
  <si>
    <r>
      <rPr>
        <rFont val="Calibri"/>
        <b/>
        <color theme="1"/>
        <sz val="11.0"/>
      </rPr>
      <t>NAPJ</t>
    </r>
    <r>
      <rPr>
        <rFont val="Calibri"/>
        <color theme="1"/>
        <sz val="11.0"/>
      </rPr>
      <t xml:space="preserve"> = Jumlah produk/jasa yang diadopsi oleh industri/masyarakat dalam 3 tahun terakhir.</t>
    </r>
  </si>
  <si>
    <t>Tabel 4j) Pengakuan/Rekognisi DTPS</t>
  </si>
  <si>
    <t>visiting lecturer atau visiting scholar</t>
  </si>
  <si>
    <t>keynote speaker/invited speaker</t>
  </si>
  <si>
    <t>editor atau mitra bestari</t>
  </si>
  <si>
    <t xml:space="preserve">staf ahli/narasumber </t>
  </si>
  <si>
    <t>penghargaan atas prestasi dan kinerja</t>
  </si>
  <si>
    <t>Bidang Keahlian</t>
  </si>
  <si>
    <t>Rekognisi dan Bukti Pendukung</t>
  </si>
  <si>
    <t>Tahun (YYYY)</t>
  </si>
  <si>
    <t>Rekognisi</t>
  </si>
  <si>
    <t>Bukti Pendukung</t>
  </si>
  <si>
    <t>Wilayah</t>
  </si>
  <si>
    <t>link bukti</t>
  </si>
  <si>
    <t>Tabel 4J</t>
  </si>
  <si>
    <t xml:space="preserve">Dosen dengan Publikasi Terbanyak Disitasi 2021; No. 031/IT3.F6.3/TU/2022	</t>
  </si>
  <si>
    <t xml:space="preserve">World Class Professor; No. 1122/E4/DT.04.03/2022	</t>
  </si>
  <si>
    <t>NR</t>
  </si>
  <si>
    <t>Dosen dengan Karya Ilmiah Terbanyak tahun 2021; No. 027/IT3.F6.3/TU/2022</t>
  </si>
  <si>
    <t>NRDTPS</t>
  </si>
  <si>
    <t>Skor 3</t>
  </si>
  <si>
    <t>Dosen dengan Publikasi Terbanyak Disitasi ke-3 tahun 2021; No. 032/IT3.F6.3/TU/2022</t>
  </si>
  <si>
    <t>https://simpeg.ipb.ac.id/Files/Penghargaan/2022/2022_196109051986091001_10023.jpg</t>
  </si>
  <si>
    <t>Dosen Terfavorit versi mahasiswa 2021' No. 045/IT3.F6.3/TU/2022</t>
  </si>
  <si>
    <t>di simpeg eror harus input setifikat lagi</t>
  </si>
  <si>
    <t>Dosen dengan Kinerja Pendidikan Terbaik Fakultas Teknologi Pertanian</t>
  </si>
  <si>
    <t>https://simpeg.ipb.ac.id/Files/Penghargaan/2022/2022_197705182005012001_10136.jpeg</t>
  </si>
  <si>
    <t>Peraih Peringkat 5 Jumlah Publikasi Scopus Tertinggi Capaian Publikasi Tahun 2020-2022; No: 127/PPI-DKSRA/VI/2023</t>
  </si>
  <si>
    <t>https://simpeg.ipb.ac.id/Files/Penghargaan/2022/2022_197705182005012001_10137.jpeg</t>
  </si>
  <si>
    <t xml:space="preserve">Pengakuan / rekognisi atas kepakaran/prestasi/kinerja dapat berupa:
- menjadi visiting lecturer atau visiting scholar di Program Studi/Perguruan Tinggi terakreditasi A/Unggul atau Program Studi/Perguruan Tinggi Internasional bereputasi.
- menjadi keynote speaker/invited speaker pada pertemuan ilmiah tingkat nasional/ internasional
- menjadi editor atau mitra bestari pada jurnal nasional terakreditasi/jurnal internasional bereputasi di bidang yang sesuai dengan bidang Program Studi.
- menjadi staf ahli/narasumber di lembaga tingkat wilayah/nasional/internasional pada bidang yang sesuai dengan bidang Program Studi (untuk pengusul dari Program Studi pada program Sarjana/Magister/Doktor), atau menjadi tenaga ahli/konsultan di lembaga/industri tingkat wilayah/nasional/ internasional pada bidang yang sesuai dengan bidang Program Studi (untuk pengusul dari Program Studi pada program Diploma Satu/Diploma Dua/Diploma Tiga/Sarjana Terapan/Magister Terapan/Doktor Terapan).
- mendapat penghargaan atas prestasi dan kinerja di tingkat
wilayah/nasional/internasional.
</t>
  </si>
  <si>
    <t xml:space="preserve">Peraih Peringkat 6 (top 20) Jumlah Publikasi Scopus Tertinggi Capaian Publikasi All Years; No. 148/PPI-DKSRA/VI/2023        </t>
  </si>
  <si>
    <t>https://simpeg.ipb.ac.id/Files/Penghargaan/2022/2022_195805211982112001_10038.jpeg</t>
  </si>
  <si>
    <t>Dosen dengan kinerja pendidikan terbaik Fakultas Teknologi Pertanian</t>
  </si>
  <si>
    <t>Certificate of reviewing April-June 2023; Editor of Supply chain Analytics</t>
  </si>
  <si>
    <t>https://simpeg.ipb.ac.id/Files/Penghargaan/2023/2023_196109051986091001_10879.pdf</t>
  </si>
  <si>
    <t>Penghargaan Capaian Publikasi Top20 Dosen All Years; No. 156/PPI-DKSRA/VI/2023</t>
  </si>
  <si>
    <t>https://simpeg.ipb.ac.id/Files/Penghargaan/2023/2023_196109051986091001_10880.pdf</t>
  </si>
  <si>
    <t>Pengabdian Luar Biasa Pembinaan Industri Pasta Bawang dan Bawang Goreng di Brebes; No. 314/MS/05/2023</t>
  </si>
  <si>
    <t>https://simpeg.ipb.ac.id/Files/Penghargaan/2023/2023_196109051986091001_11986.jpg</t>
  </si>
  <si>
    <t>Bioteknologi dan teknik kimia</t>
  </si>
  <si>
    <t>Best Trainer Indonesian Training Halal Training and Education Center</t>
  </si>
  <si>
    <t>https://simpeg.ipb.ac.id/Files/Penghargaan/2023/2023_197006141995121001_10876.pdf</t>
  </si>
  <si>
    <t>Top Cited Article</t>
  </si>
  <si>
    <t>https://simpeg.ipb.ac.id/Files/Penghargaan/2023/2023_197006141995121001_10877.pdf</t>
  </si>
  <si>
    <t>Academic Leader bidang Teknologi</t>
  </si>
  <si>
    <t>https://simpeg.ipb.ac.id/Files/Penghargaan/2023/2023_197007181995122001_10983.pdf</t>
  </si>
  <si>
    <t xml:space="preserve">Teknologi Lingkungan </t>
  </si>
  <si>
    <t>Invited Speaker</t>
  </si>
  <si>
    <t>https://simpeg.ipb.ac.id/Files/Penghargaan/2024/2024_196308171988031003_12159.jpg</t>
  </si>
  <si>
    <t>Mitra Bestari Jurnal Internasional  Bereputasi</t>
  </si>
  <si>
    <t>https://simpeg.ipb.ac.id/Files/Penghargaan/2024/2024_196308171988031003_12261.jpg</t>
  </si>
  <si>
    <t>Narasumber</t>
  </si>
  <si>
    <t>https://simpeg.ipb.ac.id/Files/Penghargaan/2024/2024_196208211987032003_12458.pdf</t>
  </si>
  <si>
    <t xml:space="preserve">Teknologi Proses </t>
  </si>
  <si>
    <t>Teknologi Proses</t>
  </si>
  <si>
    <t>Satyalanca Sujana Utama</t>
  </si>
  <si>
    <t>Presenter terbaik pada seminar nasional teknologi industri pertanian</t>
  </si>
  <si>
    <t>Research Excellence Aw</t>
  </si>
  <si>
    <t>Penghargaan narasumber pada Pekan Riset dan Inovasi IPB 2024</t>
  </si>
  <si>
    <t>Inovator dalam 116 Inovasi Indonesia Paling Prospektif 2024</t>
  </si>
  <si>
    <t>https://simpeg.ipb.ac.id/Files/Penghargaan/2024/2024_195805211982112001_12435.pdf</t>
  </si>
  <si>
    <t>https://simpeg.ipb.ac.id/Files/Penghargaan/2024/2024_196002011987032002_12461.pdf</t>
  </si>
  <si>
    <t>116 Karya Inovasi Indonesia Paling Prospektif - 2024</t>
  </si>
  <si>
    <t>https://simpeg.ipb.ac.id/Files/Penghargaan/2024/2024_195103211978031003_12472.pdf</t>
  </si>
  <si>
    <t>Certification of Reviewer. International Journal of. Engineering Application of Artificial Intelligence</t>
  </si>
  <si>
    <t>https://simpeg.ipb.ac.id/Files/Penghargaan/2025/2025_196308171988031003_12524.pdf</t>
  </si>
  <si>
    <t>Top 10 Jumlah Publikasi Scopus Tertinggi di tingkat IPB Capaian Publikasi Tahun 2022-2024</t>
  </si>
  <si>
    <t>https://simpeg.ipb.ac.id/Files/Penghargaan/2025/2025_196308171988031003_12522.jpg</t>
  </si>
  <si>
    <t>Peringkat 1 Jumlah Publikasi Scopus Tertinggi Fakultas Teknologi pertanian Capaian Publikasi Tahun 2022-2024</t>
  </si>
  <si>
    <t>https://simpeg.ipb.ac.id/Files/Penghargaan/2025/2025_196109051986091001_12525.pdf</t>
  </si>
  <si>
    <t>Peringkat 2 Jumlah H-indeks Scopus Tertinggi Departemen Teknologi Industri Pertanian Tahun 2025</t>
  </si>
  <si>
    <t>https://simpeg.ipb.ac.id/Files/Penghargaan/2025/2025_197006141995121001_12676.pdf</t>
  </si>
  <si>
    <t>Top 20 Jumlah Sitasi Scopus Tertinggi Capaian Publikasi Tahun 2020-2024</t>
  </si>
  <si>
    <t>https://simpeg.ipb.ac.id/Files/Penghargaan/2025/2025_196109051986091001_12639.pdf</t>
  </si>
  <si>
    <t>Top 10 Jumlah H-indeks Scopus Tertinggi Fakultas Teknologi Pertanian Tahun 2025</t>
  </si>
  <si>
    <t>https://simpeg.ipb.ac.id/Files/Penghargaan/2025/2025_196109051986091001_12640.pdf</t>
  </si>
  <si>
    <t>https://simpeg.ipb.ac.id/Files/Penghargaan/2025/2025_196109051986091001_12641.pdf</t>
  </si>
  <si>
    <t>https://simpeg.ipb.ac.id/Files/Penghargaan/2025/2025_196109051986091001_12642.pdf</t>
  </si>
  <si>
    <t>https://simpeg.ipb.ac.id/Files/Penghargaan/2025/2025_196109051986091001_12644.pdf</t>
  </si>
  <si>
    <t>Tuliskan prasarana dan peralatan utama ruang kelas/ ruang diskusi / laboratorium / pusat kesehatan / konseling, pusat layanan karir / ibadah / sarana / alat / peraga di UPPS dan perguruan tinggi yang digunakan oleh PS yang diakreditasi.</t>
  </si>
  <si>
    <t>Nama Prasarana</t>
  </si>
  <si>
    <t>Jumlah Prasarana</t>
  </si>
  <si>
    <t>Nama Sarana / Alat / Peraga</t>
  </si>
  <si>
    <t>Jumlah Alat</t>
  </si>
  <si>
    <t>Kepemilikan</t>
  </si>
  <si>
    <t>Kondisi</t>
  </si>
  <si>
    <t>Logbook (Diisi oleh Pengusul Vokasi)</t>
  </si>
  <si>
    <t>Rata-rata Waktu Penggunaan (Jam/Minggu, Diisi oleh Pengusul Vokasi)</t>
  </si>
  <si>
    <t>Standar Minimal</t>
  </si>
  <si>
    <t>Yang Dimiliki UPPS</t>
  </si>
  <si>
    <t>Sendiri</t>
  </si>
  <si>
    <t>Sewa</t>
  </si>
  <si>
    <t>Terawat</t>
  </si>
  <si>
    <t>Tidak Terawat</t>
  </si>
  <si>
    <t>Instrument 1</t>
  </si>
  <si>
    <t>Refraktometer</t>
  </si>
  <si>
    <t>Moisture Analizer</t>
  </si>
  <si>
    <t>Spektrofotometer</t>
  </si>
  <si>
    <t>Viscometer</t>
  </si>
  <si>
    <t>Conductometer</t>
  </si>
  <si>
    <t>pH Meter</t>
  </si>
  <si>
    <t>Polarimeter</t>
  </si>
  <si>
    <t>0,06</t>
  </si>
  <si>
    <t>Centrifuge</t>
  </si>
  <si>
    <t>Turbidity Meter</t>
  </si>
  <si>
    <t>AW Meter</t>
  </si>
  <si>
    <t>Multiparameter Water Quality Meters</t>
  </si>
  <si>
    <t>Lemari pendingin</t>
  </si>
  <si>
    <t>Vortex Mixer</t>
  </si>
  <si>
    <t>Instrument 2</t>
  </si>
  <si>
    <t>AAS (Atomic Absorption Spectrophotometer )</t>
  </si>
  <si>
    <t>Mikroskop</t>
  </si>
  <si>
    <t>Bioindustri</t>
  </si>
  <si>
    <t>Water Bath</t>
  </si>
  <si>
    <t>Clean Benches</t>
  </si>
  <si>
    <t>Anaerobic Jar Incubator</t>
  </si>
  <si>
    <t>Autoclave</t>
  </si>
  <si>
    <t>Incubator</t>
  </si>
  <si>
    <t>Shakerincobator</t>
  </si>
  <si>
    <t>Mini Jar Fermentor</t>
  </si>
  <si>
    <t>Refrigerator</t>
  </si>
  <si>
    <t>Freezer</t>
  </si>
  <si>
    <t>Drying Oven</t>
  </si>
  <si>
    <t>Colony Counter</t>
  </si>
  <si>
    <t>Flow Meter</t>
  </si>
  <si>
    <t>Balance</t>
  </si>
  <si>
    <t>Pompa Peristaltik</t>
  </si>
  <si>
    <t>Fumehood</t>
  </si>
  <si>
    <t>Karl Fisher Moisture Meter</t>
  </si>
  <si>
    <t>Automatic Potentiometric Autotitrator</t>
  </si>
  <si>
    <t>Spectrofotometer</t>
  </si>
  <si>
    <t>Rotary Evaporator</t>
  </si>
  <si>
    <t>Furnance</t>
  </si>
  <si>
    <t>Refrigerator Centrifuge</t>
  </si>
  <si>
    <t>Microwave Oven</t>
  </si>
  <si>
    <t>Oven</t>
  </si>
  <si>
    <t>Mixer</t>
  </si>
  <si>
    <t>Heating Drying Oven</t>
  </si>
  <si>
    <t>Heating mantel</t>
  </si>
  <si>
    <t>Analitical Balance</t>
  </si>
  <si>
    <t>Balance (30 kg)</t>
  </si>
  <si>
    <t>Balance (1kg)</t>
  </si>
  <si>
    <t>Safety Shower</t>
  </si>
  <si>
    <t>Pengemasan</t>
  </si>
  <si>
    <t>Tensil Strenght Tester</t>
  </si>
  <si>
    <t>Elemendorf Paper Tester HungTa</t>
  </si>
  <si>
    <t>Oven vacum</t>
  </si>
  <si>
    <t>Abrasiontester</t>
  </si>
  <si>
    <t>Vacum Packer</t>
  </si>
  <si>
    <t>Chamber</t>
  </si>
  <si>
    <t xml:space="preserve">Colorimeter </t>
  </si>
  <si>
    <t>Hardness Tester</t>
  </si>
  <si>
    <t>Hand Refractometer</t>
  </si>
  <si>
    <t>Timbangan</t>
  </si>
  <si>
    <t>Laboratorium Pengawasan Mutu</t>
  </si>
  <si>
    <t>Kjeldahl Destriction Set</t>
  </si>
  <si>
    <t>Destilation For Protein/Densitometer for Protein</t>
  </si>
  <si>
    <t>Furnace</t>
  </si>
  <si>
    <t>Water Bath Shaker</t>
  </si>
  <si>
    <t>Cleanbench</t>
  </si>
  <si>
    <t>Hot Plate</t>
  </si>
  <si>
    <t>Pompa vacuum</t>
  </si>
  <si>
    <t>Rotary drying / Oven</t>
  </si>
  <si>
    <t>Circulator</t>
  </si>
  <si>
    <t>Laboratoiummill</t>
  </si>
  <si>
    <t>Extraction Heating Unit</t>
  </si>
  <si>
    <t>Electromentel</t>
  </si>
  <si>
    <t>Penetrometer</t>
  </si>
  <si>
    <t>Magnetic Hot Plate Stirrers</t>
  </si>
  <si>
    <t>Module Membran</t>
  </si>
  <si>
    <t>Neraca Percisi Capasitas 1 kg</t>
  </si>
  <si>
    <t>Extraction Heating Mantle</t>
  </si>
  <si>
    <t>Steam Distillation</t>
  </si>
  <si>
    <t>Data Logger kelembaban dan suhu</t>
  </si>
  <si>
    <t>Homogenizer Head Dispering</t>
  </si>
  <si>
    <t>Refractometer Alkoholmeter</t>
  </si>
  <si>
    <t>Teknik Menejemen Lingkungan</t>
  </si>
  <si>
    <t>Gas Analiszer
Pompa Peristaltik
Refrigerator
Do Meter
PH Meter
Filing Cabinet Besi
Bod Incubator
Refrigerator
Refrigerator
Jartest
Oven
Lemari Besi/Metal
Dissolve Solidmeter
Pompa Peristaltik
Pompa Peristaltik
PC Unit
Refrigerator
Bod Incubator
Reaktor COD
MuffleFurnace/Tanur
Hot Plate</t>
  </si>
  <si>
    <t>DO Meter</t>
  </si>
  <si>
    <t>PH Meter</t>
  </si>
  <si>
    <t>BOD Incubator</t>
  </si>
  <si>
    <t>Jartest</t>
  </si>
  <si>
    <t>Dissolve Solidmeter</t>
  </si>
  <si>
    <t>PC Unit</t>
  </si>
  <si>
    <t>Bod Incubator</t>
  </si>
  <si>
    <t>Reaktor COD</t>
  </si>
  <si>
    <t>Muffle Furnace</t>
  </si>
  <si>
    <t>Unit Proses</t>
  </si>
  <si>
    <t>Micro Bubble</t>
  </si>
  <si>
    <t>Nano Bubble</t>
  </si>
  <si>
    <t>Sonifikator</t>
  </si>
  <si>
    <t>Distilation Electric</t>
  </si>
  <si>
    <t>Distilation Gas (Manual)</t>
  </si>
  <si>
    <t>Homo Mixer</t>
  </si>
  <si>
    <t>Kavitasi</t>
  </si>
  <si>
    <t>Dekortikator Serat</t>
  </si>
  <si>
    <t>Alat Pemintal Benang</t>
  </si>
  <si>
    <t>Dasar Ilmu Terapan</t>
  </si>
  <si>
    <t>Oven blower</t>
  </si>
  <si>
    <t>Waterbath</t>
  </si>
  <si>
    <t>Coloni Counter</t>
  </si>
  <si>
    <t xml:space="preserve">Timbangan </t>
  </si>
  <si>
    <t>Laminar Air Flow</t>
  </si>
  <si>
    <t>Grinder Coffe</t>
  </si>
  <si>
    <t>Ruang Lab.Teknik Sistem dan Industri</t>
  </si>
  <si>
    <t>Lemari Es</t>
  </si>
  <si>
    <t>Printer</t>
  </si>
  <si>
    <t>Facsimile</t>
  </si>
  <si>
    <t>Mesin Ketik Listrik</t>
  </si>
  <si>
    <t>Overhead Projector</t>
  </si>
  <si>
    <t>Rak Kayu</t>
  </si>
  <si>
    <t>Meja Kerja Besi/Metal</t>
  </si>
  <si>
    <t>Jam Elektronik</t>
  </si>
  <si>
    <t>AC Split</t>
  </si>
  <si>
    <t>Lemari Kayu</t>
  </si>
  <si>
    <t>Lemari Besi/Metal</t>
  </si>
  <si>
    <t>Kursi Besi/Metal</t>
  </si>
  <si>
    <t>White Board</t>
  </si>
  <si>
    <t>Meja Kerja Kayu</t>
  </si>
  <si>
    <t>Jam Dinding</t>
  </si>
  <si>
    <t>A.C. Split</t>
  </si>
  <si>
    <t>LCD Projector/Infocus</t>
  </si>
  <si>
    <t>Televisi</t>
  </si>
  <si>
    <t>Rak Besi</t>
  </si>
  <si>
    <t>Ruang Kuliah Pascasarjana TIP (a)</t>
  </si>
  <si>
    <t>TV</t>
  </si>
  <si>
    <t>Wifi IPB</t>
  </si>
  <si>
    <t>Ruang Kuliah Pascasarjana TIP (b)</t>
  </si>
  <si>
    <t>Ruang Ketua/Sekretaris Departemen</t>
  </si>
  <si>
    <t>Wifi</t>
  </si>
  <si>
    <t>Komputer</t>
  </si>
  <si>
    <t>Ruang Rapat dan Diskusi</t>
  </si>
  <si>
    <t>Ruang Tamu Sekretariat TIN</t>
  </si>
  <si>
    <t>R. Administrasi (Sekretariat TIN)</t>
  </si>
  <si>
    <t>Mesin Fotocopy</t>
  </si>
  <si>
    <t>Dispenser</t>
  </si>
  <si>
    <t>Microphone</t>
  </si>
  <si>
    <t>CCTV</t>
  </si>
  <si>
    <t>sound system</t>
  </si>
  <si>
    <t>Ruang Sidang Departemen</t>
  </si>
  <si>
    <t>Proyektor</t>
  </si>
  <si>
    <t>Ac</t>
  </si>
  <si>
    <t>Smart TV</t>
  </si>
  <si>
    <t>Soundsystem</t>
  </si>
  <si>
    <t>Camera</t>
  </si>
  <si>
    <t>Ruang Rapat (Agrin)</t>
  </si>
  <si>
    <t>Ruang Studio Mini</t>
  </si>
  <si>
    <t>Kamera</t>
  </si>
  <si>
    <t>Ruang UPT Akademik</t>
  </si>
  <si>
    <t>Ruang Organoleptik</t>
  </si>
  <si>
    <t>Bilik uji</t>
  </si>
  <si>
    <t>Microwave</t>
  </si>
  <si>
    <t>Ruang Persiapan Lab DIT</t>
  </si>
  <si>
    <t>Selasar Lab DIT</t>
  </si>
  <si>
    <t>Ruang Display Produk Agroindustri</t>
  </si>
  <si>
    <t>Ruang Stock Room Bahan Kimia</t>
  </si>
  <si>
    <t>Ruang Instrumen Lab Pengemasan</t>
  </si>
  <si>
    <t>Ruang Instrumen Lab Teknologi  Proses</t>
  </si>
  <si>
    <t>Ruang Dosen Erliza Noor/Illah Sailah/Meika SR</t>
  </si>
  <si>
    <t>Ruang Kuliah TIP Lantai 4</t>
  </si>
  <si>
    <t>Ruang Diskusi TIN A Lantai 4</t>
  </si>
  <si>
    <t>Ruang Dosen Departemen TIN Lantai 4</t>
  </si>
  <si>
    <t>Ruang CDSAP (Prof. Romli/Prof. Nastiti)</t>
  </si>
  <si>
    <t>Ruang UPT Kepegawaian</t>
  </si>
  <si>
    <t>Ruang Sekretariat Pascasarjana</t>
  </si>
  <si>
    <t>TV LED</t>
  </si>
  <si>
    <t>Ruang Lab Rantai Pasok</t>
  </si>
  <si>
    <t>Lemari Buku</t>
  </si>
  <si>
    <t>Wifi router</t>
  </si>
  <si>
    <t>Papan tulis</t>
  </si>
  <si>
    <t>Ruang Lab HPC (High-Performance Computing)</t>
  </si>
  <si>
    <t>smart TV</t>
  </si>
  <si>
    <t>Perangkat IoT</t>
  </si>
  <si>
    <t>Nama</t>
  </si>
  <si>
    <t>Bidang Keinsinyuran</t>
  </si>
  <si>
    <t>Pengalaman Kerja (tahun)</t>
  </si>
  <si>
    <t>Pendidikan Tinggi</t>
  </si>
  <si>
    <t>Kategori SIP</t>
  </si>
  <si>
    <t>Nomor SIP</t>
  </si>
  <si>
    <t>Tanggal Berakhir SIP (HH/BB/TTTT)</t>
  </si>
  <si>
    <t>Jumlah Bimbingan dalam 3 tahun</t>
  </si>
  <si>
    <t>NPL</t>
  </si>
  <si>
    <t>NMPL</t>
  </si>
  <si>
    <t>NPLIPM</t>
  </si>
  <si>
    <t>NPLIPU</t>
  </si>
  <si>
    <t>Jenis Dokumen</t>
  </si>
  <si>
    <t>Riwayat Pengesahan</t>
  </si>
  <si>
    <t>Buku Identifikasi Bahaya Dan penilaian Resiko</t>
  </si>
  <si>
    <t>Penerbit IPB Press, Juni 2021</t>
  </si>
  <si>
    <t>https://drive.google.com/file/d/1sYHtq9LOUeYUIA4c2aZm7uRrtla38fpF/view?usp=drive_link</t>
  </si>
  <si>
    <t>Pedoman Sistem Manajemen Keselamatan dan Kesehatan Kerja Serta Lingkungan (SMK3L)</t>
  </si>
  <si>
    <t>https://drive.google.com/file/d/1PGeBpUn98WhIrbjmU4CrkzbWJ9qghIZ-/view?usp=sharing</t>
  </si>
  <si>
    <t>KOMITMEN DAN KEBIJAKAN SISTEM MANAJEMEN K3 DAN LINGKUNGAN (SMK3L)
DEPARTEMEN TEKNOLOGI INDUSTRI PERTANIAN IPB</t>
  </si>
  <si>
    <t>https://drive.google.com/file/d/1QIo44gZwlSIM7UvwmF_VmC1QWZMpzHm-/view?usp=drive_link</t>
  </si>
  <si>
    <t>Dokumen MSDS</t>
  </si>
  <si>
    <t>Formulir Telepon Darurat</t>
  </si>
  <si>
    <t>Laboratorium Pengujian No. F078 13/08/2012</t>
  </si>
  <si>
    <t>https://drive.google.com/file/d/1OFJWz07GMmP1Ez8D5Ec2FX8xqoTYBxJ2/view?usp=drive_link</t>
  </si>
  <si>
    <t>Formulir Daftar Periksa P3K</t>
  </si>
  <si>
    <t>Laboratorium Pengujian No. F096 , 20/10/2020</t>
  </si>
  <si>
    <t>https://drive.google.com/file/d/1XLyVVTk_6ZFaqoxnFneqcslx4vw5FOB-/view?usp=drive_link</t>
  </si>
  <si>
    <t>Prosedur K3 Dan Tanggap Darurat</t>
  </si>
  <si>
    <t>Laboratorium Pengujian No. P23, 02/05/20</t>
  </si>
  <si>
    <t>https://drive.google.com/file/d/12-CQNMwPH751_06O0ZXx3XO5y4dsKbyA/view?usp=drive_link</t>
  </si>
  <si>
    <t>Tabel Identifikasi Bahaya dan Risiko</t>
  </si>
  <si>
    <t>FRM/FATETA/TIN/127-00 Tahun 2022</t>
  </si>
  <si>
    <t>https://drive.google.com/file/d/1zEQl_FclBoiYLey7-N24oR-YOZvr041s/view?usp=drive_link</t>
  </si>
  <si>
    <t>Daftar Inventaris Ruangan TIN K3L</t>
  </si>
  <si>
    <t>Dokumen Apr 2022</t>
  </si>
  <si>
    <t>https://docs.google.com/spreadsheets/d/1j8pvfKpmesTbs1aKmWz_VPJgVchyaSMO/edit?usp=drive_link&amp;ouid=103538815638502809315&amp;rtpof=true&amp;sd=true</t>
  </si>
  <si>
    <t>Poster Kebijakan K3L</t>
  </si>
  <si>
    <t>Safety Induction Ruang Sidang TIN</t>
  </si>
  <si>
    <t>25-10-2022</t>
  </si>
  <si>
    <t>https://youtu.be/XAelgg-TssE</t>
  </si>
  <si>
    <t>Laporan KUM 2023</t>
  </si>
  <si>
    <t>https://drive.google.com/file/d/10YB102XtzHC6yIVRN9WYbL2DGyoeNbZu/view?usp=drive_link</t>
  </si>
  <si>
    <t>Laporan KUM 2024</t>
  </si>
  <si>
    <t>25-06-2024</t>
  </si>
  <si>
    <t>Nama Sarana</t>
  </si>
  <si>
    <t>Fungsi</t>
  </si>
  <si>
    <t>Jumlah Unit</t>
  </si>
  <si>
    <t>akan dicek berkala</t>
  </si>
  <si>
    <t>Alarm kebakaran</t>
  </si>
  <si>
    <t>Pendeteksi potensi kebakaran dini</t>
  </si>
  <si>
    <t>Alat Pemadam Api Ringan (APAR)</t>
  </si>
  <si>
    <t>Fasilitas pemadaman api pada tahap awal atau kebakaran kecil</t>
  </si>
  <si>
    <t>Fire Hydrant</t>
  </si>
  <si>
    <t>Fasilitas sumber pasokan air bertekanan tinggi dan bervolume besar untuk kebakaran besar</t>
  </si>
  <si>
    <t>Jalur Evakuasi</t>
  </si>
  <si>
    <t>Rute pengamanan untuk memindahkan massa dari area berbahaya ke lokasi aman</t>
  </si>
  <si>
    <t>Pintu Evakuasi</t>
  </si>
  <si>
    <t>Memberi akses dan lindungi jalur pengamanan</t>
  </si>
  <si>
    <t>Kotak P3K</t>
  </si>
  <si>
    <t>Menyediakan peralatan medis dasar guna memberikan perawatan darurat sementara</t>
  </si>
  <si>
    <t>Tanda Beda Ketinggian (Tangga)</t>
  </si>
  <si>
    <t>Mencegah kecelakaan kerja, khususnya insiden terpeleset, tersandung, dan terjatuh (slips, trips, and falls)</t>
  </si>
  <si>
    <t>Tombol Darurat</t>
  </si>
  <si>
    <t>Sakelar pemutus cepat untuk menghentikan suatu kondisi atau proses yang berpotensi membahayakan secara instan</t>
  </si>
  <si>
    <t>Emergency Shower</t>
  </si>
  <si>
    <t>Memberikan pertolongan pertama terhadap kejadian kontaminasi bahan kimia di sekujur tubuh</t>
  </si>
  <si>
    <t>Eyewash Station</t>
  </si>
  <si>
    <t>Memberikan pertolongan pertama terhadap kejadian kontaminasi bahan kimia di mata</t>
  </si>
  <si>
    <t>Denah Lantai</t>
  </si>
  <si>
    <t>Sarana orientasi dan navigasi yang krusial, terutama dalam kondisi darurat</t>
  </si>
  <si>
    <t>Pengolahan Air Limbah</t>
  </si>
  <si>
    <t>Tempat penampungan limbah sementara</t>
  </si>
  <si>
    <t>Handy talky</t>
  </si>
  <si>
    <t>Memudahkan kamunikasi darurat</t>
  </si>
  <si>
    <t>Sarung tangan panas</t>
  </si>
  <si>
    <t>Mencegah panas</t>
  </si>
  <si>
    <t>Sarung tangan karet</t>
  </si>
  <si>
    <t>Mencegah bahan kimia</t>
  </si>
  <si>
    <t>Sepatu Boots</t>
  </si>
  <si>
    <t xml:space="preserve">mencegah tumpahan bahan </t>
  </si>
  <si>
    <t>Masker debu</t>
  </si>
  <si>
    <t>Mencegah debu</t>
  </si>
  <si>
    <t>Masker organik</t>
  </si>
  <si>
    <t>Mencegah terhirupnya gas kimia</t>
  </si>
  <si>
    <t>Tandu</t>
  </si>
  <si>
    <t xml:space="preserve">Membawa korban pada pertolongan darurat </t>
  </si>
  <si>
    <t>Kursi roda</t>
  </si>
  <si>
    <t>Kaca mata safety</t>
  </si>
  <si>
    <t>Melindungi mata</t>
  </si>
  <si>
    <t>Ear plug</t>
  </si>
  <si>
    <t>Melindungi dari kebisingan</t>
  </si>
  <si>
    <t>Fire blanket</t>
  </si>
  <si>
    <t>Melindungi body dari panas</t>
  </si>
  <si>
    <t>Jas lab</t>
  </si>
  <si>
    <t>Melindungi badan dari bahan kimia</t>
  </si>
  <si>
    <r>
      <rPr>
        <rFont val="Calibri"/>
        <color theme="1"/>
        <sz val="11.0"/>
      </rPr>
      <t>Tabel 6.a) Jumlah Mahasiswa (</t>
    </r>
    <r>
      <rPr>
        <rFont val="Calibri"/>
        <i/>
        <color theme="1"/>
        <sz val="11.0"/>
      </rPr>
      <t>Reguler dan Asing</t>
    </r>
    <r>
      <rPr>
        <rFont val="Calibri"/>
        <color theme="1"/>
        <sz val="11.0"/>
      </rPr>
      <t>)</t>
    </r>
  </si>
  <si>
    <t>Prodi yang Diakreditasi</t>
  </si>
  <si>
    <t>Jumlah Mahasiswa Aktif</t>
  </si>
  <si>
    <r>
      <rPr>
        <rFont val="Calibri"/>
        <b/>
        <color rgb="FF000000"/>
        <sz val="10.0"/>
      </rPr>
      <t>Jumlah Mahasiswa Asing Penuh Waktu (</t>
    </r>
    <r>
      <rPr>
        <rFont val="Calibri"/>
        <b/>
        <i/>
        <color rgb="FF000000"/>
        <sz val="10.0"/>
      </rPr>
      <t>Full-time</t>
    </r>
    <r>
      <rPr>
        <rFont val="Calibri"/>
        <b/>
        <color rgb="FF000000"/>
        <sz val="10.0"/>
      </rPr>
      <t>)</t>
    </r>
  </si>
  <si>
    <r>
      <rPr>
        <rFont val="Calibri"/>
        <b/>
        <color rgb="FF000000"/>
        <sz val="10.0"/>
      </rPr>
      <t>Jumlah Mahasiswa Asing Paruh Waktu (</t>
    </r>
    <r>
      <rPr>
        <rFont val="Calibri"/>
        <b/>
        <i/>
        <color rgb="FF000000"/>
        <sz val="10.0"/>
      </rPr>
      <t>Part-time</t>
    </r>
    <r>
      <rPr>
        <rFont val="Calibri"/>
        <b/>
        <color rgb="FF000000"/>
        <sz val="10.0"/>
      </rPr>
      <t>)</t>
    </r>
  </si>
  <si>
    <t>data olahan</t>
  </si>
  <si>
    <t>bahan tabel 6</t>
  </si>
  <si>
    <t>JM Aktif TS-2</t>
  </si>
  <si>
    <t>JM Aktif TS-1</t>
  </si>
  <si>
    <t>Program Studi Sarjana Teknik Industri Pertanian</t>
  </si>
  <si>
    <t>JM Aktif TS</t>
  </si>
  <si>
    <t>Program Studi Magister Teknik Industri Pertanian</t>
  </si>
  <si>
    <t>JM Asing FT TS-2</t>
  </si>
  <si>
    <t>Program Studi Doktor Teknik Industri Pertanian</t>
  </si>
  <si>
    <t>JM Asing FT TS-1</t>
  </si>
  <si>
    <t>JM Asing FT TS</t>
  </si>
  <si>
    <t>JM Asing PT TS-2</t>
  </si>
  <si>
    <t>JM Asing PT TS-1</t>
  </si>
  <si>
    <t>JM Asing PT TS</t>
  </si>
  <si>
    <t>NMUPPS</t>
  </si>
  <si>
    <t>NMAFT</t>
  </si>
  <si>
    <t>NMAPT</t>
  </si>
  <si>
    <t>NM</t>
  </si>
  <si>
    <t>Mahasiswa asing dapat terdaftar untuk mengikuti program pendidikan secara penuh waktu (full-time) atau paruh waktu (part-time).
Mahasiswa asing paruh waktu adalah mahasiswa yang terdaftar di Program Studi untuk mengikuti kegiatan pertukaran studi (student
exchange), credit earning, atau kegiatan sejenis yang relevan.</t>
  </si>
  <si>
    <t>ticks_no</t>
  </si>
  <si>
    <t>Tahun Lulus</t>
  </si>
  <si>
    <t>Jumlah Lulusan</t>
  </si>
  <si>
    <t>Indeks Prestasi Kumulatif</t>
  </si>
  <si>
    <t>Min.</t>
  </si>
  <si>
    <t>Maks</t>
  </si>
  <si>
    <t xml:space="preserve">Diisi oleh Program Studi Diploma 1/ Diploma 2/  Diploma 3/ Sarjana/ Sarjana Terapan/ Magister/ Magister Terapan/ Doktor/ Doktor Terapan  </t>
  </si>
  <si>
    <t>Nama Kegiatan</t>
  </si>
  <si>
    <t>Waktu Perolehan (HH/BB/TTTT)</t>
  </si>
  <si>
    <t>Prestasi yang Dicapai</t>
  </si>
  <si>
    <t>Lokal/ Wilayah</t>
  </si>
  <si>
    <t>Nasio-nal</t>
  </si>
  <si>
    <t>Indonesia Student &amp; Lecturer Competition (ISLC)</t>
  </si>
  <si>
    <t>Medali emas kategori rancangan robotik</t>
  </si>
  <si>
    <t>12th International Symposium on IWoRS</t>
  </si>
  <si>
    <t>Oral Presenter</t>
  </si>
  <si>
    <t>NI = Jumlah prestasi akademik internasional</t>
  </si>
  <si>
    <t>IEOM Malaysisia 2022 Awards</t>
  </si>
  <si>
    <t>First Place Winner Graduate Student Paper Competition</t>
  </si>
  <si>
    <t>NN = Jumlah prestasi akademik nasional.</t>
  </si>
  <si>
    <t>University Consortium (UC) Graduate Forum di Chiang Mai_2023</t>
  </si>
  <si>
    <t>Delegasi IPB</t>
  </si>
  <si>
    <t>NW = Jumlah prestasi akademik wilayah/lokal.</t>
  </si>
  <si>
    <t>Seminar Nasional Teknologi Komputer &amp; Sains (SAINTEKS 2023)</t>
  </si>
  <si>
    <t>Best Presenter</t>
  </si>
  <si>
    <t>Best Paper</t>
  </si>
  <si>
    <t>Regional Congress On Membrane Technology</t>
  </si>
  <si>
    <t xml:space="preserve">Best Oral Presentation </t>
  </si>
  <si>
    <t>&gt; 0,2</t>
  </si>
  <si>
    <t xml:space="preserve">Tabel 6.d) Masa Studi Lulusan </t>
  </si>
  <si>
    <t>Diisi oleh pengusul dari Program Studi pada Program Diploma Satu</t>
  </si>
  <si>
    <t>Tahun Masuk</t>
  </si>
  <si>
    <t>Jumlah Mahasiswa Masuk</t>
  </si>
  <si>
    <t>Jumlah Mahasiswa Lulus</t>
  </si>
  <si>
    <r>
      <rPr>
        <rFont val="Calibri"/>
        <b/>
        <color theme="1"/>
        <sz val="10.0"/>
      </rPr>
      <t xml:space="preserve">0,5 &lt; MS </t>
    </r>
    <r>
      <rPr>
        <rFont val="Calibri"/>
        <b/>
        <color theme="1"/>
        <sz val="10.0"/>
      </rPr>
      <t>≤</t>
    </r>
    <r>
      <rPr>
        <rFont val="Calibri"/>
        <b/>
        <color theme="1"/>
        <sz val="10.0"/>
      </rPr>
      <t xml:space="preserve"> 1,5</t>
    </r>
  </si>
  <si>
    <r>
      <rPr>
        <rFont val="Calibri"/>
        <b/>
        <color theme="1"/>
        <sz val="10.0"/>
      </rPr>
      <t xml:space="preserve">1,5 &lt; MS </t>
    </r>
    <r>
      <rPr>
        <rFont val="Calibri"/>
        <b/>
        <color theme="1"/>
        <sz val="10.0"/>
      </rPr>
      <t>≤</t>
    </r>
    <r>
      <rPr>
        <rFont val="Calibri"/>
        <b/>
        <color theme="1"/>
        <sz val="10.0"/>
      </rPr>
      <t xml:space="preserve"> 2</t>
    </r>
  </si>
  <si>
    <r>
      <rPr>
        <rFont val="Calibri"/>
        <b/>
        <color theme="1"/>
        <sz val="10.0"/>
      </rPr>
      <t xml:space="preserve"> MS </t>
    </r>
    <r>
      <rPr>
        <rFont val="Calibri"/>
        <b/>
        <color theme="1"/>
        <sz val="10.0"/>
      </rPr>
      <t>≤</t>
    </r>
    <r>
      <rPr>
        <rFont val="Calibri"/>
        <b/>
        <color theme="1"/>
        <sz val="10.0"/>
      </rPr>
      <t xml:space="preserve"> 0,5</t>
    </r>
  </si>
  <si>
    <t>* MS = Masa studi lulusan</t>
  </si>
  <si>
    <t>(a)</t>
  </si>
  <si>
    <t>(b)</t>
  </si>
  <si>
    <t>PTW</t>
  </si>
  <si>
    <t>&gt; 10%</t>
  </si>
  <si>
    <t>skor 1</t>
  </si>
  <si>
    <t>Diisi oleh pengusul dari Program Studi pada Program Diploma Dua</t>
  </si>
  <si>
    <r>
      <rPr>
        <rFont val="Calibri"/>
        <b/>
        <color theme="1"/>
        <sz val="10.0"/>
      </rPr>
      <t xml:space="preserve">1,5 &lt; MS </t>
    </r>
    <r>
      <rPr>
        <rFont val="Calibri"/>
        <b/>
        <color theme="1"/>
        <sz val="10.0"/>
      </rPr>
      <t>≤</t>
    </r>
    <r>
      <rPr>
        <rFont val="Calibri"/>
        <b/>
        <color theme="1"/>
        <sz val="10.0"/>
      </rPr>
      <t xml:space="preserve"> 2,5</t>
    </r>
  </si>
  <si>
    <r>
      <rPr>
        <rFont val="Calibri"/>
        <b/>
        <color theme="1"/>
        <sz val="10.0"/>
      </rPr>
      <t xml:space="preserve">2,5 &lt; MS </t>
    </r>
    <r>
      <rPr>
        <rFont val="Calibri"/>
        <b/>
        <color theme="1"/>
        <sz val="10.0"/>
      </rPr>
      <t>≤</t>
    </r>
    <r>
      <rPr>
        <rFont val="Calibri"/>
        <b/>
        <color theme="1"/>
        <sz val="10.0"/>
      </rPr>
      <t xml:space="preserve"> 4</t>
    </r>
  </si>
  <si>
    <r>
      <rPr>
        <rFont val="Calibri"/>
        <b/>
        <color theme="1"/>
        <sz val="10.0"/>
      </rPr>
      <t xml:space="preserve"> MS </t>
    </r>
    <r>
      <rPr>
        <rFont val="Calibri"/>
        <b/>
        <color theme="1"/>
        <sz val="10.0"/>
      </rPr>
      <t>≤</t>
    </r>
    <r>
      <rPr>
        <rFont val="Calibri"/>
        <b/>
        <color theme="1"/>
        <sz val="10.0"/>
      </rPr>
      <t xml:space="preserve"> 1,5</t>
    </r>
  </si>
  <si>
    <t>Diisi oleh pengusul dari Program Studi pada Program Diploma Tiga</t>
  </si>
  <si>
    <r>
      <rPr>
        <rFont val="Calibri"/>
        <b/>
        <color theme="1"/>
        <sz val="10.0"/>
      </rPr>
      <t xml:space="preserve">2,5 &lt; MS </t>
    </r>
    <r>
      <rPr>
        <rFont val="Calibri"/>
        <b/>
        <color theme="1"/>
        <sz val="10.0"/>
      </rPr>
      <t>≤</t>
    </r>
    <r>
      <rPr>
        <rFont val="Calibri"/>
        <b/>
        <color theme="1"/>
        <sz val="10.0"/>
      </rPr>
      <t xml:space="preserve"> 3,5</t>
    </r>
  </si>
  <si>
    <r>
      <rPr>
        <rFont val="Calibri"/>
        <b/>
        <color theme="1"/>
        <sz val="10.0"/>
      </rPr>
      <t xml:space="preserve">3,5 &lt; MS </t>
    </r>
    <r>
      <rPr>
        <rFont val="Calibri"/>
        <b/>
        <color theme="1"/>
        <sz val="10.0"/>
      </rPr>
      <t>≤</t>
    </r>
    <r>
      <rPr>
        <rFont val="Calibri"/>
        <b/>
        <color theme="1"/>
        <sz val="10.0"/>
      </rPr>
      <t xml:space="preserve"> 6</t>
    </r>
  </si>
  <si>
    <r>
      <rPr>
        <rFont val="Calibri"/>
        <b/>
        <color theme="1"/>
        <sz val="10.0"/>
      </rPr>
      <t xml:space="preserve"> MS ≤</t>
    </r>
    <r>
      <rPr>
        <rFont val="Calibri"/>
        <b/>
        <color theme="1"/>
        <sz val="10.0"/>
      </rPr>
      <t xml:space="preserve"> 2,5</t>
    </r>
  </si>
  <si>
    <t>TS-5</t>
  </si>
  <si>
    <t>TS-4</t>
  </si>
  <si>
    <t>Diisi oleh pengusul dari Program Studi pada Program Sarjana/Sarjana Terapan</t>
  </si>
  <si>
    <t>3,5 &lt; MS ≤ 4,5</t>
  </si>
  <si>
    <t>4,5 &lt; MS ≤ 5,5</t>
  </si>
  <si>
    <t>5,5 &lt; MS ≤ 6,5</t>
  </si>
  <si>
    <t>6,5 &lt; MS ≤ 8</t>
  </si>
  <si>
    <t>TS-7</t>
  </si>
  <si>
    <t>TS-6</t>
  </si>
  <si>
    <t>Diisi oleh pengusul dari Program Studi pada Program Magister/Magister Terapan</t>
  </si>
  <si>
    <t>1,5 &lt; MS ≤ 2,5</t>
  </si>
  <si>
    <t>2,5 &lt; MS ≤ 3,5</t>
  </si>
  <si>
    <t>3,5 &lt; MS ≤ 4</t>
  </si>
  <si>
    <t>Diisi oleh pengusul dari Program Studi pada Program Doktor/Doktor Terapan</t>
  </si>
  <si>
    <t>4,5 &lt; MS ≤ 6</t>
  </si>
  <si>
    <t>Diisi oleh pengusul dari Program Profesi Insinyur Moda Pembelajaran Reguler</t>
  </si>
  <si>
    <t>Jumlah Mahasiswa Lulus (Dalam Semester)</t>
  </si>
  <si>
    <t>2 ≤ MS ≤ 3</t>
  </si>
  <si>
    <t>3 &lt; MS ≤ 6</t>
  </si>
  <si>
    <t>MS &gt; 6</t>
  </si>
  <si>
    <t>Diisi oleh pengusul dari Program Profesi Insinyur Moda Pembelajaran RPL</t>
  </si>
  <si>
    <t>1 ≤ MS ≤ 2</t>
  </si>
  <si>
    <t>2 &lt; MS ≤ 3</t>
  </si>
  <si>
    <t>MS &gt; 3</t>
  </si>
  <si>
    <t>Tabel 6.e1) Publikasi Ilmiah Mahasiswa</t>
  </si>
  <si>
    <t>Diisi oleh pengusul dari Program Studi pada program Sarjana/Magister/Doktor.</t>
  </si>
  <si>
    <t>Media Publikasi</t>
  </si>
  <si>
    <t>&gt; 0,25</t>
  </si>
  <si>
    <t>lulus</t>
  </si>
  <si>
    <t>&gt;0,3</t>
  </si>
  <si>
    <t>Diisi oleh pengusul dari Program Studi pada program Diploma Satu/Diploma Dua/Diploma Tiga/Sarjana/Sarjana Terapan</t>
  </si>
  <si>
    <t>NI = Jumlah Prestasi nonakademik Internasional</t>
  </si>
  <si>
    <t>NN = Jumlah prestasi nonakademik nasional.</t>
  </si>
  <si>
    <t>NW = Jumlah prestasi nonakademik wilayah/lokal.</t>
  </si>
  <si>
    <t>lu</t>
  </si>
  <si>
    <t>Registered</t>
  </si>
  <si>
    <t>Granted</t>
  </si>
  <si>
    <t>Komersial</t>
  </si>
  <si>
    <t>Diisi oleh pengusul dari Program Studi pada program Sarjana/Sarjana Terapan/Magister/Magister Terapan/Doktor/Doktor Terapan</t>
  </si>
  <si>
    <t>Tabel 6.e.3) Bagian-1 HKI (Paten, Paten Sederhana)</t>
  </si>
  <si>
    <t>Status (Registered/Granted/Komersial)</t>
  </si>
  <si>
    <t>Nomor Registrasi/Paten</t>
  </si>
  <si>
    <t>NPaten (Paten, Paten Sederhana)</t>
  </si>
  <si>
    <t>perhitungan 6e3</t>
  </si>
  <si>
    <t>NLP</t>
  </si>
  <si>
    <t>&lt;3</t>
  </si>
  <si>
    <t>kurang</t>
  </si>
  <si>
    <t>maka,</t>
  </si>
  <si>
    <t>skor 3</t>
  </si>
  <si>
    <t>Tabel 6.e.3) Luaran Penelitian/PkM yang Dihasilkan Mahasiswa</t>
  </si>
  <si>
    <t>Tabel 6.e.3) Bagian-2 HKI (Hak Cipta, Desain Produk Industri, dll.)</t>
  </si>
  <si>
    <t>Nomor HKI</t>
  </si>
  <si>
    <t>NHKI (Hak Cipta, Desain Produk Industri, dll)</t>
  </si>
  <si>
    <t>Tabel 6.e.3) Bagian-3 Teknologi Tepat Guna, Produk</t>
  </si>
  <si>
    <t>Nomor Sertifikat TKT</t>
  </si>
  <si>
    <t>NTTG (Teknologi Tepat Guna, Produk (terstandarisasi, tersertifikasi))</t>
  </si>
  <si>
    <t>Diisi oleh pengusul dari Program Studi pada program Sarjana Terapan/Magister Terapan/Doktor Terapan.</t>
  </si>
  <si>
    <t>Publikasi di jurnal nasional tidak terakreditasi</t>
  </si>
  <si>
    <t>Publikasi di jurnal nasional terakreditasi</t>
  </si>
  <si>
    <t>Publikasi di jurnal internasional</t>
  </si>
  <si>
    <t>Publikasi di jurnal internasional bereputasi</t>
  </si>
  <si>
    <r>
      <rPr>
        <rFont val="Calibri"/>
        <color theme="1"/>
        <sz val="11.0"/>
      </rPr>
      <t xml:space="preserve">Tabel 6.e.3) Bagian-4 Buku Ber-ISBN, </t>
    </r>
    <r>
      <rPr>
        <rFont val="Calibri"/>
        <i/>
        <color theme="1"/>
        <sz val="11.0"/>
      </rPr>
      <t>Book Chapter</t>
    </r>
  </si>
  <si>
    <t>Nomor ISBN</t>
  </si>
  <si>
    <r>
      <rPr>
        <rFont val="Calibri"/>
        <b/>
        <color theme="1"/>
        <sz val="10.0"/>
      </rPr>
      <t xml:space="preserve">Buku ber-ISBN, </t>
    </r>
    <r>
      <rPr>
        <rFont val="Calibri"/>
        <b/>
        <i/>
        <color theme="1"/>
        <sz val="10.0"/>
      </rPr>
      <t>Book Chapter</t>
    </r>
  </si>
  <si>
    <r>
      <rPr>
        <rFont val="Calibri"/>
        <b/>
        <color theme="1"/>
        <sz val="11.0"/>
      </rPr>
      <t xml:space="preserve">NBC (Buku ber-ISBN, </t>
    </r>
    <r>
      <rPr>
        <rFont val="Calibri"/>
        <b/>
        <i/>
        <color theme="1"/>
        <sz val="11.0"/>
      </rPr>
      <t>Book Chapter</t>
    </r>
    <r>
      <rPr>
        <rFont val="Calibri"/>
        <b/>
        <color theme="1"/>
        <sz val="11.0"/>
      </rPr>
      <t>)</t>
    </r>
  </si>
  <si>
    <t>Tabel 6.h.1 Penelitian DTPS yang Melibatkan Mahasiswa</t>
  </si>
  <si>
    <t>Tugas Akhir</t>
  </si>
  <si>
    <t>Perancangan</t>
  </si>
  <si>
    <t>Pengembangan Produk/Jasa</t>
  </si>
  <si>
    <t>Kegiatan Lain yang Relevan</t>
  </si>
  <si>
    <t>Diisi oleh pengusul dari Program Studi pada program Sarjana/Sarjana Terapan/Magister/Magister Terapan/ Doktor/ Doktor Terapan/Program Profesi Insinyur (Reguler)</t>
  </si>
  <si>
    <t>Tema Penelitian sesuai Peta Jalan</t>
  </si>
  <si>
    <t>Nama Mahasiswa</t>
  </si>
  <si>
    <t>Judul Kegiatan</t>
  </si>
  <si>
    <t>Tahun
(YYYY)</t>
  </si>
  <si>
    <t>Teknik Sistem dan Industri</t>
  </si>
  <si>
    <t>Rindra Yusianto</t>
  </si>
  <si>
    <t xml:space="preserve">A synergy of spatial perspective based non-numeric ME-MCDM and modified Dijkstra algorithm for optimal distribution route selection </t>
  </si>
  <si>
    <t>Rohayati, Sri Mursidah</t>
  </si>
  <si>
    <t xml:space="preserve">An Adaptive Fuzzy Multi-Criteria Model for Sustainability Assessment of Sugarcane Agroindustry Supply Chain </t>
  </si>
  <si>
    <t>Lely Herlina</t>
  </si>
  <si>
    <t xml:space="preserve">An Integrated Production and Distribution Planning Model in Shrimp Agroindustry Supply Chain  </t>
  </si>
  <si>
    <t>Moh. Yani, Nastiti Siswi Indrasti</t>
  </si>
  <si>
    <t>Teknik Manajemen Lingkungan</t>
  </si>
  <si>
    <t>Dwindrata Basuki Aviantara</t>
  </si>
  <si>
    <t xml:space="preserve">An overview of technologies suitable for handling Indonesian agricultural soils contaminated with persistent organic pollutants  </t>
  </si>
  <si>
    <t>Marimin, Sapta Raharja, Machfud, Taufik</t>
  </si>
  <si>
    <t>Taufik Baidawi</t>
  </si>
  <si>
    <t>Factors Influencing the Biodegradability of Agro-biopolymer Based Slow or Controlled Release Fertilizer</t>
  </si>
  <si>
    <t>Teknologi Proses dan Bioproses</t>
  </si>
  <si>
    <t>Yogi Purna Rahardjo</t>
  </si>
  <si>
    <t>Marimin, Machfud, Elisa Anggraeni</t>
  </si>
  <si>
    <t>Daisy Ade Riany Diem</t>
  </si>
  <si>
    <t>MPLEMENTATION OF MARKET BASKET ANALYSIS AS A MARKETING IMPROVEMENT STRATEGY FOR LOCAL PAPER CHEMICAL PRODUCERS IN THE PAPER INDUSTRY (CASE STUDY AT PT. AKL)</t>
  </si>
  <si>
    <t>Agus Suyanto</t>
  </si>
  <si>
    <t xml:space="preserve">Improvement yield of applewood (Feronia limonia) flavor extract by liquid-liquid extraction with dichloromethane solvent      </t>
  </si>
  <si>
    <t>Institutional Development in the Supply Chain System of Oil Palm Agroindustry in South Kalimantan</t>
  </si>
  <si>
    <r>
      <rPr>
        <rFont val="Calibri"/>
        <color theme="1"/>
        <sz val="10.0"/>
      </rPr>
      <t>Machfud, Sapta Raharja</t>
    </r>
    <r>
      <rPr>
        <rFont val="Calibri"/>
        <b/>
        <color theme="1"/>
        <sz val="10.0"/>
      </rPr>
      <t>,</t>
    </r>
    <r>
      <rPr>
        <rFont val="Calibri"/>
        <color theme="1"/>
        <sz val="10.0"/>
      </rPr>
      <t xml:space="preserve"> Marimin</t>
    </r>
  </si>
  <si>
    <t>Muhammad Asrol</t>
  </si>
  <si>
    <t>INSTITUTIONAL STRENGTHENING OF OIL PALM INDEPENDENT SMALLHOLDERS SUPPLY CHAIN DURING COVID-19 PANDEMIC</t>
  </si>
  <si>
    <t>Marimin, Erliza Noor, Muhammad Romli</t>
  </si>
  <si>
    <t>Nurul Ummi</t>
  </si>
  <si>
    <t>MANAGING RISK IN PALM SUGAR REVERSE SUPPLY CHAIN USING INTEGRATION HOUSE OF RISK AND INTERPRETIVE STRUCTURAL MODELING</t>
  </si>
  <si>
    <t>Marimin, Suprihatin, Mulyorini Rahayuningsih</t>
  </si>
  <si>
    <t>MARKOV CHAIN ANALYSIS FOR NATURAL DISASTER PREDICTION OF PALM OIL INDUSTRY SUPPLY CHAIN AT JAMBI PROVINCE</t>
  </si>
  <si>
    <t>Evanila Silvi</t>
  </si>
  <si>
    <t>Erliza Noor, Dwi Setyaningsih, Taufik</t>
  </si>
  <si>
    <t>Dedi Wahyudi</t>
  </si>
  <si>
    <t>Prediction of the rhodinol content in Java citronella oil using NIR spectroscopy in the initial stage of developing a spectral smart sensor system – Case report</t>
  </si>
  <si>
    <t>Afrinal Firmanda, Mohamad Adnan Syarif, Syifa' Robbani, Muhammad Syukur Sarfat, Ridwansyah, Yessy Rosalina, Glory Shafire Pradipta, Syarifah Rohana Maghfiro, Elfa Susanti Thamrin, Renny Utami Somantri</t>
  </si>
  <si>
    <t>Yandra, Khaswar Syamsu</t>
  </si>
  <si>
    <t>Adhi Kusnadi, Sony Hartono Wijaya</t>
  </si>
  <si>
    <t>Certainty Factor-based Expert System for Meat Classification within an Enterprise Resource Planning Framework</t>
  </si>
  <si>
    <t>https://sipakaril.ipb.ac.id/Files/b5f44aca-dfaa-42c3-b623-311db62a51a3/paper_b5f44aca-dfaa-42c3-b623-311db62a51a3.pdf</t>
  </si>
  <si>
    <t>Elisa Anggraeni, Machfud</t>
  </si>
  <si>
    <t>Nurul Taufiqu Rochman, Kirana Rukmayuninda Ririh</t>
  </si>
  <si>
    <t>Distinctive Competencies and Process of Innovation During Organizationals Merger : The Moderating Effect of Knowledge Vacuum</t>
  </si>
  <si>
    <t>https://sipakaril.ipb.ac.id/Files/97474a4c-8cf2-4777-a0f9-c58acc5f858f/paper_97474a4c-8cf2-4777-a0f9-c58acc5f858f.pdf</t>
  </si>
  <si>
    <t>Machfud, Marimin, Titi Candra Sunarti, Yusmiati</t>
  </si>
  <si>
    <t>Yusmiati</t>
  </si>
  <si>
    <t>DISTRIBUSI KEUNTUNGAN YANG ADIL ANTAR AKTOR RANTAI PASOK AGROINDUSTRI SAGU DI KABUPATEN KEPULAUAN MERANTI, RIAU</t>
  </si>
  <si>
    <t>https://sipakaril.ipb.ac.id/Files/7293bd26-d049-43e8-bff0-a9ca6fc8e0dd/paper_7293bd26-d049-43e8-bff0-a9ca6fc8e0dd.pdf</t>
  </si>
  <si>
    <t>Rachmawati Noverina, Wireni Ayuningtyas, Firman Fuad Wirakusumah, Ahmad Faried, Sarah Sumayyah</t>
  </si>
  <si>
    <t>Dose and Time-Dependent Lipopolysaccharide Exposure on A549 Cell Model Influences Pro-Inflammatory Cytokine Interleukin 8</t>
  </si>
  <si>
    <t>https://sipakaril.ipb.ac.id/Files/5c1b1fd4-ef98-4bc6-bc99-42e362041375/paper_5c1b1fd4-ef98-4bc6-bc99-42e362041375.pdf</t>
  </si>
  <si>
    <t>Wiwik Sudarwati, Umi Marfuah, Siti Wardah</t>
  </si>
  <si>
    <t>INTEGRATION OF SCOR AND FUZZY AHP FOR LOCATION SELECTION OF EDIBLE WHITE COPRA AGRO-INDUSTRY</t>
  </si>
  <si>
    <t>https://sipakaril.ipb.ac.id/Files/ef31a445-dbaf-444f-980a-fa70daf3c9c9/paper_ef31a445-dbaf-444f-980a-fa70daf3c9c9.pdf</t>
  </si>
  <si>
    <t>Nastiti Siswi Indrasti, Andes Ismayana, Taufik, Indah Yuliasih</t>
  </si>
  <si>
    <t>Dianawati</t>
  </si>
  <si>
    <t>Measuring Indonesian Cocoa Agroindustry Competitiveness from a Global Value Chain Perspective (PengukuranDaya Saing Agroindustri Kakao Indonesia dari Perspektif Rantai Nilai Global)</t>
  </si>
  <si>
    <t>https://sipakaril.ipb.ac.id/Files/40b0c40f-dd14-47b4-860e-34c54814e7a5/paper_40b0c40f-dd14-47b4-860e-34c54814e7a5.pdf</t>
  </si>
  <si>
    <t>Imas Sukaesih Sitanggang, Irman Hermadi, Sri Wahjuni, Heru Sukoco, Agus Mulyana, Eddy Prasetyo Nugroho</t>
  </si>
  <si>
    <t>Metadata Modeling of LoRa Based Payload Information for Precision Agriculture Tea Plantation</t>
  </si>
  <si>
    <t>https://sipakaril.ipb.ac.id/Files/69bd2b07-80b1-4674-a7dd-a1a206c0d06e/paper_69bd2b07-80b1-4674-a7dd-a1a206c0d06e.pdf</t>
  </si>
  <si>
    <t>Suprihatin, Nastiti Siswi Indrasti</t>
  </si>
  <si>
    <t>Puti Retno Ali</t>
  </si>
  <si>
    <t>MODEL JARINGAN PEMANGKU KEPENTINGAN EKOSISTEM AGILE</t>
  </si>
  <si>
    <t>https://sipakaril.ipb.ac.id/Files/21e80ca0-0b3c-4589-a3ca-2daaef71fb33/paper_21e80ca0-0b3c-4589-a3ca-2daaef71fb33.pdf</t>
  </si>
  <si>
    <t>Bustanul Arifin MS, Idqan Fahmi, Topan Ruspayandi</t>
  </si>
  <si>
    <t>https://sipakaril.ipb.ac.id/Files/349d0629-33c9-423e-8c4c-cc1a5ae604e7/paper_349d0629-33c9-423e-8c4c-cc1a5ae604e7.pdf</t>
  </si>
  <si>
    <t>Organisasi dan Manajemen</t>
  </si>
  <si>
    <t>Arif Imam Suroso, Hermanto Siregar, Illah Sailah, Rini Dwiyani Hadiwidjaja</t>
  </si>
  <si>
    <t>Quality Improvement Strategies for State University-Public Sector Agency: Lessons from Student Satisfaction Study</t>
  </si>
  <si>
    <t>https://sipakaril.ipb.ac.id/Files/b0010978-a1b3-4773-aa10-dc22ce5e1a66/paper_b0010978-a1b3-4773-aa10-dc22ce5e1a66.pdf</t>
  </si>
  <si>
    <t>Satyanto Krido Saptomo, Kaswanto, Aplonia Bani</t>
  </si>
  <si>
    <t>Resource Equivalency Analysis (REA): Implication environmental of groundwater in Kupang East Nusa Tenggara</t>
  </si>
  <si>
    <t>https://sipakaril.ipb.ac.id/Files/d17e7a1b-4dae-4da0-9e3c-fb84a20abe95/paper_d17e7a1b-4dae-4da0-9e3c-fb84a20abe95.pdf</t>
  </si>
  <si>
    <t>Marimin, Tajuddin Bantacut, Elisa Anggraeni</t>
  </si>
  <si>
    <t>Nurul Maghfiroh</t>
  </si>
  <si>
    <t>https://sipakaril.ipb.ac.id/Files/69ac26d9-5c25-43eb-b257-c6d7620093c0/paper_69ac26d9-5c25-43eb-b257-c6d7620093c0.pdf</t>
  </si>
  <si>
    <t>Bustomi</t>
  </si>
  <si>
    <t>Anticancer Activity of Trigona sp. Honey against Breast Cancer, Colon Cancer, and Lung Cancer</t>
  </si>
  <si>
    <t>https://sipakaril.ipb.ac.id/Files/7660a139-0f5b-433c-840b-c5c0ac41007c/paper_7660a139-0f5b-433c-840b-c5c0ac41007c.pdf</t>
  </si>
  <si>
    <t xml:space="preserve">Anny Ratnawati, Idqan Fahmi, Agus Puji Widodo C K </t>
  </si>
  <si>
    <t>Influence of Coordination and Strategic Planning on Organizational Performance with Change Management Mediating Variables in the Era of Volatility, Uncertainty, Complexity and Ambiguity (VUCA)</t>
  </si>
  <si>
    <t>https://sipakaril.ipb.ac.id/Files/c9b715bd-b497-445c-80a7-070c0761ef72/paper_c9b715bd-b497-445c-80a7-070c0761ef72.pdf</t>
  </si>
  <si>
    <t>Franz Adeta Junior, Yosua Putra Koeswandy, Debi, Pratiwi Wahyu Nurhayati, Suharjito, Muhammad Asrol</t>
  </si>
  <si>
    <t>https://sipakaril.ipb.ac.id/Files/a4b0aeb4-ab6e-4358-bf9e-e1cdc2932dea/paper_a4b0aeb4-ab6e-4358-bf9e-e1cdc2932dea.pdf</t>
  </si>
  <si>
    <t>Yohanes Aris Purwanto, Faqih Udin, Sari Intan Kailaku</t>
  </si>
  <si>
    <t>Appropriate harvest age of mango (Mangifera indica cv. Arumanis) for quality assurance in long distance transportation planning in Indonesia</t>
  </si>
  <si>
    <t>https://sipakaril.ipb.ac.id/Files/86d62c74-929b-4f8c-bf05-4adaf1121c3b/paper_86d62c74-929b-4f8c-bf05-4adaf1121c3b.pdf</t>
  </si>
  <si>
    <t>Sapta Raharja, Khaswar Syamsu</t>
  </si>
  <si>
    <t>Samsudin, Yogi Purna Rahardjo</t>
  </si>
  <si>
    <t>https://sipakaril.ipb.ac.id/Files/9b125b98-8844-4ce0-853b-9bb6a19e890f/paper_9b125b98-8844-4ce0-853b-9bb6a19e890f.pdf</t>
  </si>
  <si>
    <t>Taufik, Indah Yuliasih</t>
  </si>
  <si>
    <t>Irman Hermadi, I Gusti Made Teddy Pradana</t>
  </si>
  <si>
    <t>Blockchain-based Traceability System for Indonesian Coffee Digital Business Ecosystem</t>
  </si>
  <si>
    <t>https://sipakaril.ipb.ac.id/Files/ca29cd10-2c61-462b-b633-643f168cfc8b/paper_ca29cd10-2c61-462b-b633-643f168cfc8b.pdf</t>
  </si>
  <si>
    <t>Nastiti Siswi Indrasti, Andes Ismayana, Indah Yuliasih, Taufik</t>
  </si>
  <si>
    <t>https://sipakaril.ipb.ac.id/Files/362e420c-a713-4299-9e53-d3a8d50876af/paper_362e420c-a713-4299-9e53-d3a8d50876af.pdf</t>
  </si>
  <si>
    <t>Tajuddin Bantacut, Erliza Noor, Mohamad Yani</t>
  </si>
  <si>
    <t>Yudi Setiawan, Heru Bagus Pulunggono, Sudradjat, Rahmat Pramulya, Moh. Zulfajrin</t>
  </si>
  <si>
    <t>Carbon Footprint Calculation of Net CO2 in Agroforestry and Agroindustry of Gayo Arabica Coffee, Indonesia</t>
  </si>
  <si>
    <t>https://sipakaril.ipb.ac.id/Files/b33187c5-23c2-45ae-9f61-7bcb5e5ca542/paper_b33187c5-23c2-45ae-9f61-7bcb5e5ca542.pdf</t>
  </si>
  <si>
    <t>S1/S3</t>
  </si>
  <si>
    <t>Marimin, Sapta Raharja</t>
  </si>
  <si>
    <t xml:space="preserve">Mala Nurilmala, Ahmad Andreas Tri Panudju </t>
  </si>
  <si>
    <t>Conceptual Model to Manage Supply Chain Performance (Case Study: Pangasius Sp. Agroindustry in Indonesia)</t>
  </si>
  <si>
    <t>https://sipakaril.ipb.ac.id/Files/c599646c-927f-4782-8062-193e40a26d73/paper_c599646c-927f-4782-8062-193e40a26d73.pdf</t>
  </si>
  <si>
    <t>Fuzi Suciati, Dwindrata Basuki Aviantara</t>
  </si>
  <si>
    <t>Dechlorination of selected polychlorinated biphenyl congeners using metal-impregnated pulverized shrimp shell catalyst from waste</t>
  </si>
  <si>
    <t>https://sipakaril.ipb.ac.id/Files/4000bdab-0b8c-44c8-8e78-7c1d06ae1115/paper_4000bdab-0b8c-44c8-8e78-7c1d06ae1115.pdf</t>
  </si>
  <si>
    <t>Decision Support System in Fisheries Industry: Current State and Future Agenda</t>
  </si>
  <si>
    <t>https://sipakaril.ipb.ac.id/Files/1f134338-9f5f-4abc-8444-452e4380e2a8/paper_1f134338-9f5f-4abc-8444-452e4380e2a8.pdf</t>
  </si>
  <si>
    <t>Mohamad Syamsul Ma'arif, Irman Hermadi, Suyus Windayana</t>
  </si>
  <si>
    <t>DESIGN OF BLOCKCHAIN SYSTEM FOR LAND SERVICES AT THE MINISTRY OF AGRARIAN AND SPATIAL PLANNING NATIONAL LAND AGENCY</t>
  </si>
  <si>
    <t>https://sipakaril.ipb.ac.id/Files/3fe335d3-664e-49bd-8025-0ec8a991209c/paper_3fe335d3-664e-49bd-8025-0ec8a991209c.pdf</t>
  </si>
  <si>
    <t xml:space="preserve">Sumardjo, Widiatmaka, Agit Kriswantriyono </t>
  </si>
  <si>
    <t>Ecological adaptation as a form of SDG's achievement attempts for the conflict community in Poso</t>
  </si>
  <si>
    <t>https://sipakaril.ipb.ac.id/Files/31cdd932-eb45-4ad5-9025-3de2d9e06468/paper_31cdd932-eb45-4ad5-9025-3de2d9e06468.pdf</t>
  </si>
  <si>
    <t>Muhammad Romli, Prayoga Suryadarma, Suprihatin</t>
  </si>
  <si>
    <t xml:space="preserve"> Lya Agustina</t>
  </si>
  <si>
    <t>Green synthesis of titanium dioxide photocatalyst using Lactobacillus bulgaricus for processing palm oil mill effluent</t>
  </si>
  <si>
    <t>https://sipakaril.ipb.ac.id/Files/9d57f3f5-f6ff-4688-9917-12981edf9196/paper_9d57f3f5-f6ff-4688-9917-12981edf9196.pdf</t>
  </si>
  <si>
    <t>Rizal Sjarief Sjaiful Nazli, Nurul Taufiqu Rochman, Meylani Tuti</t>
  </si>
  <si>
    <t>INCREASING ENTREPRENEURIAL COMPETITIVENESS THROUGH ENTREPRENEURIAL ORIENTATION</t>
  </si>
  <si>
    <t>https://sipakaril.ipb.ac.id/Files/765dd042-b511-46f1-b74b-03d9474c59be/paper_765dd042-b511-46f1-b74b-03d9474c59be.pdf</t>
  </si>
  <si>
    <t>Machfud, Erliza Noor</t>
  </si>
  <si>
    <t xml:space="preserve">Dwi Purnomo, Puti Retno Ali </t>
  </si>
  <si>
    <t>https://sipakaril.ipb.ac.id/Files/672f09b9-4ab2-418b-bb5d-e2f0ffc51c22/paper_672f09b9-4ab2-418b-bb5d-e2f0ffc51c22.pdf</t>
  </si>
  <si>
    <t>Ono Suparno, Kustiariyah</t>
  </si>
  <si>
    <t>Liesbetini Haditjaroko, Kustiariyah, Agus Setiyono, Aditya Wahyu Nugraha, Amalia Afifah</t>
  </si>
  <si>
    <t>Isolation and Characterization of Collagen from Salmon (Salmo salar) Skin Using Acid Method</t>
  </si>
  <si>
    <t>https://sipakaril.ipb.ac.id/Files/e2bc2efd-19f6-45d3-a9ac-b062801d1930/paper_e2bc2efd-19f6-45d3-a9ac-b062801d1930.pdf</t>
  </si>
  <si>
    <t>Chandra Indrawanto, Tyara Puspaningrum</t>
  </si>
  <si>
    <t>Life cycle assessment of coconut plantation, copra, and charcoal production</t>
  </si>
  <si>
    <t>https://sipakaril.ipb.ac.id/Files/69e545b7-2110-4149-af4f-ae6eb06cd49c/paper_69e545b7-2110-4149-af4f-ae6eb06cd49c.pdf</t>
  </si>
  <si>
    <t>Suprihatin, Farah Fahma, Ono Suparno, Nastiti Siswi Indrasti</t>
  </si>
  <si>
    <t>Kusnadi</t>
  </si>
  <si>
    <t>Life Cycle Assessment of Processing Crab Shells into Chitosan, Liquid Organic Fertilizer, and Animal Feed – A Case Study in Karawang Regency, Indonesia</t>
  </si>
  <si>
    <t>https://sipakaril.ipb.ac.id/Files/881cc18d-a8a7-49f5-902d-ea7c079a343e/paper_881cc18d-a8a7-49f5-902d-ea7c079a343e.pdf</t>
  </si>
  <si>
    <t>Ono Suparno, Meika Syahbana Rusli</t>
  </si>
  <si>
    <t>Iis Fatimah , Febriani Purba</t>
  </si>
  <si>
    <t>Novel method of hydrolysed collagen extraction from hide trimming waste</t>
  </si>
  <si>
    <t>https://sipakaril.ipb.ac.id/Files/82699d7a-4c65-42eb-a3dd-a444cd8bc23b/paper_82699d7a-4c65-42eb-a3dd-a444cd8bc23b.pdf</t>
  </si>
  <si>
    <t>Irdika Mansur, Zaenal Abidin, Fitri Arum Sekarjannah</t>
  </si>
  <si>
    <t>Phytoremediation of Acid Mine Drainage with Melaleuca cajuputi, Nauclea orientalis, and Vetiveria zizanioides in Floating Treatment Wetland</t>
  </si>
  <si>
    <t>https://sipakaril.ipb.ac.id/Files/7e6e29b3-093a-4357-a79f-9185d14911ae/paper_7e6e29b3-093a-4357-a79f-9185d14911ae.pdf</t>
  </si>
  <si>
    <t>https://sipakaril.ipb.ac.id/Files/f3fbd826-a04b-4b1d-80b9-4ac10066df7d/paper_f3fbd826-a04b-4b1d-80b9-4ac10066df7d.pdf</t>
  </si>
  <si>
    <t>Widiatmaka, Khursatul Munibah, Hefni Effendi, Ulfah Choerunnisa Nurul Litasari</t>
  </si>
  <si>
    <t>Spatial Distribution of Small and Big-Scale Modern Retail Through the Growth of Yogyakarta Urbanized Area</t>
  </si>
  <si>
    <t>https://sipakaril.ipb.ac.id/Files/a161bab5-6c62-42e4-93e0-a995f52b73eb/paper_a161bab5-6c62-42e4-93e0-a995f52b73eb.pdf</t>
  </si>
  <si>
    <t>Asep Sapei, Sigid Hariyadi, Wella Hekmuseta, Mardiana, Idham Khalik</t>
  </si>
  <si>
    <t>Study of Water Quality Status of &amp;lt;i&amp;gt;Dendam\nTak Sudah&amp;lt;/i&amp;gt; Lake in Bengkulu City, Indonesia:\nUsing CCME Index</t>
  </si>
  <si>
    <t>https://sipakaril.ipb.ac.id/Files/72d2de98-fc07-4164-9ebf-81062f421aff/paper_72d2de98-fc07-4164-9ebf-81062f421aff.pdf</t>
  </si>
  <si>
    <t>Mala Nurilmala, Ahmad Andreas Tri Panudju</t>
  </si>
  <si>
    <t>SUPPLY CHAIN PERFORMANCE EVALUATION USING THE SCOR® MODEL AND FUZZY-TOPSIS</t>
  </si>
  <si>
    <t>https://sipakaril.ipb.ac.id/Files/96fe95e1-e306-4c8e-ad96-b2ead6fb2715/paper_96fe95e1-e306-4c8e-ad96-b2ead6fb2715.pdf</t>
  </si>
  <si>
    <t>Suprihatin, Marimin</t>
  </si>
  <si>
    <t xml:space="preserve">Sukardi, Gatot Pramuhadi, Badrun Susantyo, Eko Wahyono, Agus Hari Hadi </t>
  </si>
  <si>
    <t>Sustainability Concept Design of Robusta Coffee Agroindustry Kalibaru with Soft System and Decisions Support System Methods</t>
  </si>
  <si>
    <t>https://sipakaril.ipb.ac.id/Files/2bec1a5b-8971-4ec2-a803-a06caac3040c/paper_2bec1a5b-8971-4ec2-a803-a06caac3040c.pdf</t>
  </si>
  <si>
    <t>Nastiti Siswi Indrasti, Suprihatin</t>
  </si>
  <si>
    <t xml:space="preserve">Udin Hasanudin, Yazid Bindar, Elsa Windiastuti </t>
  </si>
  <si>
    <t>The Influence of Pretreatment and Post Treatment with Alkaline Activators on the Adsorption Ability of Biochar from Palm Oil Empty Fruit</t>
  </si>
  <si>
    <t>https://sipakaril.ipb.ac.id/Files/3377e122-6a3f-4ab4-a489-caa64d419d8a/paper_3377e122-6a3f-4ab4-a489-caa64d419d8a.pdf</t>
  </si>
  <si>
    <t>Luky Adrianto, Idqan Fahmi, Andi Hardianto</t>
  </si>
  <si>
    <t>The Trend of Parameters for Evaluating Port Performance: A Systematic Literature Review</t>
  </si>
  <si>
    <t>https://sipakaril.ipb.ac.id/Files/ba8b2fd5-98ea-4517-beaa-5a353eaf6036/paper_ba8b2fd5-98ea-4517-beaa-5a353eaf6036.pdf</t>
  </si>
  <si>
    <t>Santun R. P. Sitorus, Lilik Budi Prasetyo, Umar Mansyur</t>
  </si>
  <si>
    <t>VALUATION OF TRANSPORTATION POLICY IN MAKASSAR CITY BASED ON VEHICLE EMISSION POLLUTION FOR SUSTAINABLE ZONE PLANNING</t>
  </si>
  <si>
    <t>https://sipakaril.ipb.ac.id/Files/1b7bac3a-3e7f-4f38-b25f-3e2fe31c72b4/paper_1b7bac3a-3e7f-4f38-b25f-3e2fe31c72b4.pdf</t>
  </si>
  <si>
    <t>Rr. Heny Kuswanti Suwarsinah, Eko Agus Prasetio, Diyah Ratna Fauziana</t>
  </si>
  <si>
    <t>What factors impact the adoption of postharvest loss-reduction technologies in mangosteen supply chain?</t>
  </si>
  <si>
    <t>https://sipakaril.ipb.ac.id/Files/005e65ab-69e8-46b9-90ad-18b97464addc/paper_005e65ab-69e8-46b9-90ad-18b97464addc.pdf</t>
  </si>
  <si>
    <t>Erliza, Farah Fahma, Dwi Setyaningsih</t>
  </si>
  <si>
    <t>Ira Desri Rahmi</t>
  </si>
  <si>
    <t>Pickering Emulsion Properties Generated by Nanofibrillated Cellulose Isolated from Oil Palm Fruit Bunch (OPEFB) as a Stabilizer</t>
  </si>
  <si>
    <t>https://sipakaril.ipb.ac.id/Files/18aeb519-e421-4950-80ab-343417f55fe6/paper_18aeb519-e421-4950-80ab-343417f55fe6.pdf</t>
  </si>
  <si>
    <t>Liesbetini Haditjaroko, Lesybeth Marlina Nubatonis</t>
  </si>
  <si>
    <t>Optimization of Ultrasonication Time and Amplitude to Obtain Microbial Nanocellulose with High Degree of Crystallinity</t>
  </si>
  <si>
    <t>https://sipakaril.ipb.ac.id/Files/ea2e4bf3-d06e-4b31-b688-c7bc3d6bf9fc/paper_ea2e4bf3-d06e-4b31-b688-c7bc3d6bf9fc.pdf</t>
  </si>
  <si>
    <t>The Application of FGD to Support Concept of Policy for Sustainable Groundwater Management in Kupang City, East Nusa Tenggara, Indonesia</t>
  </si>
  <si>
    <t>https://sipakaril.ipb.ac.id/Files/e76c8ff7-f6d0-4d99-a509-726eaf46a58b/paper_e76c8ff7-f6d0-4d99-a509-726eaf46a58b.pdf</t>
  </si>
  <si>
    <t>Illah Sailah, Ika Amalia Kartika, Ono Suparno</t>
  </si>
  <si>
    <t>Yajid Bindar, Okta Amelia</t>
  </si>
  <si>
    <t>UTILIZING NYAMPLUNG OIL EXTRACTION BYPRODUCTS FOR SUSTAINABLE PROCESSES: PROSPECTS AND CHALLENGES OF THE ZERO WASTE INDUSTRY</t>
  </si>
  <si>
    <t>https://sipakaril.ipb.ac.id/Files/2d941eaf-99d5-470f-b049-ea2fe71b8dfc/paper_2d941eaf-99d5-470f-b049-ea2fe71b8dfc.pdf</t>
  </si>
  <si>
    <t>Yohanes Aris Purwanto, Sobir, Heru Sukoco, Sony Hartono Wijaya, M. Rahmad Suhartanto, Muchamad Bachtiar, Ali Khumaidi, Sari Intan Kailaku, Listiana Ningrum</t>
  </si>
  <si>
    <t>Sistem Perangkat Cerdas Prediksi Perubahan Kualitas Buah Klimaterik Tropika untuk Mendukung Logistik 4.0 dalam Rangka Meningkatkan Ekspor</t>
  </si>
  <si>
    <t>https://sipakaril.ipb.ac.id/Files/4d01d931-7d52-4bd2-94ab-d62265a4a539/paper_4d01d931-7d52-4bd2-94ab-d62265a4a539.pdf</t>
  </si>
  <si>
    <t>Asep Sapei, Sigid Hariyadi,  Idham Khalik</t>
  </si>
  <si>
    <t>Development of clean water supply policies to achieve SDG 6 targets in Bengkulu City</t>
  </si>
  <si>
    <t>https://sipakaril.ipb.ac.id/Files/db0c375d-88c2-49d9-b87a-d8a10d3abab0/paper_db0c375d-88c2-49d9-b87a-d8a10d3abab0.pdf</t>
  </si>
  <si>
    <t>Taufik, Marimin</t>
  </si>
  <si>
    <t>Fitra Lestari, Dadang Kurnia, Irawan Afrianto, Taufik Baidawi, Harison, Sri Martini</t>
  </si>
  <si>
    <t>A conceptual modelling of digital contract for independent palm oil supply chain systems</t>
  </si>
  <si>
    <t>https://sipakaril.ipb.ac.id/Files/bffa0c3d-4f43-46da-9d1d-149376d1db88/paper_bffa0c3d-4f43-46da-9d1d-149376d1db88.pdf</t>
  </si>
  <si>
    <t>Machfud, Elisa Anggraeni, Sapta Raharja</t>
  </si>
  <si>
    <t>Harmi Andrianyta</t>
  </si>
  <si>
    <t>https://sipakaril.ipb.ac.id/Files/1b04e053-bf67-496c-b8ef-38ee8c46d4a8/paper_1b04e053-bf67-496c-b8ef-38ee8c46d4a8.pdf</t>
  </si>
  <si>
    <t>Yandra, Marimin, Erliza</t>
  </si>
  <si>
    <t>Erni Krisnaningsih</t>
  </si>
  <si>
    <t>https://sipakaril.ipb.ac.id/Files/670bd456-4b50-4de8-b67f-f94471d58766/paper_670bd456-4b50-4de8-b67f-f94471d58766.pdf</t>
  </si>
  <si>
    <t>Bibliometric mapping of biomass for energy supply chain model: Review and future research agenda</t>
  </si>
  <si>
    <t>https://sipakaril.ipb.ac.id/Files/1920f1e0-4898-4e67-9a97-1ebd4eb53d05/paper_1920f1e0-4898-4e67-9a97-1ebd4eb53d05.pdf</t>
  </si>
  <si>
    <t>Hartrisari Hardjomidjojo, Marimin</t>
  </si>
  <si>
    <t>Herwin Suprijono, Iswoyo, Amalia, Rindra Yusianto</t>
  </si>
  <si>
    <t>Blockchain-based Data Sharing Model for Assessment of Lubangsewu Erorejo Tourism Destinations</t>
  </si>
  <si>
    <t>https://sipakaril.ipb.ac.id/Files/cf027c5b-5411-497b-93dc-283a046d5fbb/paper_cf027c5b-5411-497b-93dc-283a046d5fbb.pdf</t>
  </si>
  <si>
    <t>Wisnu Ananta Kusuma, Taufik Baidawi</t>
  </si>
  <si>
    <t>Data mining based framework for identification and disaster risk assessment in the supply chain</t>
  </si>
  <si>
    <t>https://sipakaril.ipb.ac.id/Files/a9b0d6b0-ef0e-42ac-8655-ed94d04394db/paper_a9b0d6b0-ef0e-42ac-8655-ed94d04394db.pdf</t>
  </si>
  <si>
    <t>Taufik, Nastiti Siswi Indrasti, Sugiarto</t>
  </si>
  <si>
    <t>Arrahmah Aprilia</t>
  </si>
  <si>
    <t>Deep walk and PCA based conceptual model of sustainable packaging design</t>
  </si>
  <si>
    <t>https://sipakaril.ipb.ac.id/Files/1e6a4bd3-814b-4518-aea0-c79e04aa04af/paper_1e6a4bd3-814b-4518-aea0-c79e04aa04af.pdf</t>
  </si>
  <si>
    <t>Moh. Yani, Machfud, Marimin</t>
  </si>
  <si>
    <t>Muhammad Asrol, Petir Papilo, Sri Mursidah</t>
  </si>
  <si>
    <t>https://sipakaril.ipb.ac.id/Files/ff87bef1-a13a-4905-a6a9-409a44613a48/paper_ff87bef1-a13a-4905-a6a9-409a44613a48.pdf</t>
  </si>
  <si>
    <t>S2/S3</t>
  </si>
  <si>
    <t xml:space="preserve">Sukardi, Faqih Udin, Yani Nurhadryani, Harison </t>
  </si>
  <si>
    <t>E-C ommerce application of oil palm fresh fruit bunches supply chain</t>
  </si>
  <si>
    <t>https://sipakaril.ipb.ac.id/Files/7775565e-80ab-4700-9daa-75c3b3b19665/paper_7775565e-80ab-4700-9daa-75c3b3b19665.pdf</t>
  </si>
  <si>
    <t>Dadang Shafruddin, Yusman, Azhari Muslim</t>
  </si>
  <si>
    <t>Health impact reduction strategy design due to pesticide exposure</t>
  </si>
  <si>
    <t>https://sipakaril.ipb.ac.id/Files/476e30f7-25b7-47d3-b4a4-326a07f81f48/paper_476e30f7-25b7-47d3-b4a4-326a07f81f48.pdf</t>
  </si>
  <si>
    <t>Khaswar Syamsu, Titi Candra Sunarti</t>
  </si>
  <si>
    <t>Mala Nurilmala, L.P Manalu, Taufik Hidayat</t>
  </si>
  <si>
    <t>Prelimenary Study Technology Readiness Level and Techno-economic Analysis of Seaweed-Based Soft Capsule Prototypes</t>
  </si>
  <si>
    <t>https://sipakaril.ipb.ac.id/Files/9edced77-6b5a-4c70-bb93-732389358916/paper_9edced77-6b5a-4c70-bb93-732389358916.pdf</t>
  </si>
  <si>
    <t>Firda Ferdianita Adha</t>
  </si>
  <si>
    <t>https://sipakaril.ipb.ac.id/Files/54abbeb6-7cdd-43ad-a222-6211446cc201/paper_54abbeb6-7cdd-43ad-a222-6211446cc201.pdf</t>
  </si>
  <si>
    <t>Mukhamad Najib, N A Sasongko, Mayrianti Annisaa Anwar</t>
  </si>
  <si>
    <t xml:space="preserve">Sustainable plastic packaging waste management strategy based on a circular economy        </t>
  </si>
  <si>
    <t>https://sipakaril.ipb.ac.id/Files/2fb65105-e5e1-46d7-9d44-f0bb8ebee308/paper_2fb65105-e5e1-46d7-9d44-f0bb8ebee308.pdf</t>
  </si>
  <si>
    <t>Obie Farobie, Firman Arief Soejana</t>
  </si>
  <si>
    <t>Synthesis of Ketones from Palm Fatty Acids Over Layered Double Hydroxide Mg/Al/Cu Catalyst</t>
  </si>
  <si>
    <t>https://sipakaril.ipb.ac.id/Files/862cd069-176c-4b73-b2f2-57af4fe7afe3/paper_862cd069-176c-4b73-b2f2-57af4fe7afe3.pdf</t>
  </si>
  <si>
    <t>Widiatmaka,Khursatul Munibah, Wiwin Ambarwulan, Bondansari</t>
  </si>
  <si>
    <t>The alternative policies to sustain the level of sufficient domestic rice staple food supply for the population (A case study in Banyumas Regency, Central Java, Indonesia)</t>
  </si>
  <si>
    <t>https://sipakaril.ipb.ac.id/Files/d101533c-d779-4946-852d-679f4b20df09/paper_d101533c-d779-4946-852d-679f4b20df09.pdf</t>
  </si>
  <si>
    <t>Nastiti Siswi Indrasti, Taufik, Andes Ismayana, Indah Yuliasih</t>
  </si>
  <si>
    <t>Digital community readiness assessment for cocoa agroindustry in Lampung</t>
  </si>
  <si>
    <t>Erliza Noor, Titi Candra Sunarti, Tajuddin Bantacut</t>
  </si>
  <si>
    <t>Agus Eko Tjahyono, Abdurachman</t>
  </si>
  <si>
    <t>Efektifitas Fraksinasi Kering pada pengolahan Empulur Sagu dan Pemanfaatan Produk untuk Produksi Etanol</t>
  </si>
  <si>
    <t>https://sipakaril.ipb.ac.id/Files/377e1126-4594-4c8c-a01a-621fc7606b19/paper_377e1126-4594-4c8c-a01a-621fc7606b19.pdf</t>
  </si>
  <si>
    <t>Tajudin, Marimin</t>
  </si>
  <si>
    <t>Faqih udin, Evanila Silvia</t>
  </si>
  <si>
    <t>Kinerja rantai pasok PT. X dalam upaya peningkatan keberlanjutan dan responsivitas agroindustri kelapa sawit</t>
  </si>
  <si>
    <r>
      <rPr>
        <rFont val="Calibri"/>
        <color rgb="FF0000FF"/>
        <u/>
      </rPr>
      <t>paper_b630e729-a1ed-41e2-ac38-89fdabceedcd.pdf</t>
    </r>
  </si>
  <si>
    <t>Illah Sailah, Ono Suparno</t>
  </si>
  <si>
    <t>Madi Hermadi, Henry Prastanto</t>
  </si>
  <si>
    <t>Pengukuran Tingkat Kesiapan Teknologi (TKT) Penerapan Aspal Karet di Indonesia</t>
  </si>
  <si>
    <r>
      <rPr>
        <rFont val="Calibri"/>
        <color rgb="FF0000FF"/>
        <u/>
      </rPr>
      <t>paper_fdd1e987-ad51-405c-8a2d-bd70c0ae7988.pdf</t>
    </r>
  </si>
  <si>
    <t>Marimin, Yandra, Sugiarto</t>
  </si>
  <si>
    <t>Rini Prasetyani</t>
  </si>
  <si>
    <t>RANCANG BANGUN RANTAI PASOK AGROINDUSTRI SORGHUM DI JAWA BARAT: KAJIAN LITERATUR DAN AGENDA RISET</t>
  </si>
  <si>
    <r>
      <rPr>
        <rFont val="Calibri"/>
        <color rgb="FF0000FF"/>
        <u/>
      </rPr>
      <t>paper_aef0b961-4b4d-40e0-a882-7a09beeaf8ca.pdf</t>
    </r>
  </si>
  <si>
    <t>S1,S2,S3</t>
  </si>
  <si>
    <t xml:space="preserve">Anuraga Jayanegara,Chananpat Rardniyom,Indira Juniati,Elfa Susanti Thamrin, Aufa Nisrina Fadhila </t>
  </si>
  <si>
    <r>
      <rPr>
        <rFont val="Calibri"/>
        <color rgb="FF0000FF"/>
        <u/>
      </rPr>
      <t>paper_87d78c2b-0a26-42c8-ba46-29fc48e235f1.pdf</t>
    </r>
  </si>
  <si>
    <t>Erliza, Mulyorini, Ika Amalia KArtika</t>
  </si>
  <si>
    <t xml:space="preserve"> Slamet Budijanto,Ati Atul Quddus</t>
  </si>
  <si>
    <t>Various Methods of Reducing Calcium Oxalate Levels in Tubers: a Review</t>
  </si>
  <si>
    <r>
      <rPr>
        <rFont val="Calibri"/>
        <color rgb="FF0000FF"/>
        <u/>
      </rPr>
      <t>paper_e7da808b-c01d-447d-8f05-05b00cd94eb6.pdf</t>
    </r>
  </si>
  <si>
    <t>Zaenal Abidin,Cecep Kusmana,Achmad Gus Fahmi</t>
  </si>
  <si>
    <t xml:space="preserve">Antibiotic consumption and antibiotics occurrence into the environment: a case study of hospital in Metro, Lampung   </t>
  </si>
  <si>
    <r>
      <rPr>
        <rFont val="Calibri"/>
        <color rgb="FF0000FF"/>
        <u/>
      </rPr>
      <t>paper_362cf2ed-ba87-4484-96f9-95b192bdc103.pdf</t>
    </r>
  </si>
  <si>
    <t>Marimin, Macfud, M. Yani</t>
  </si>
  <si>
    <t xml:space="preserve">Muhammad Asrol </t>
  </si>
  <si>
    <t>An intelligent decision support system modelling for improving agroindustry's supply chain performance: a case study</t>
  </si>
  <si>
    <r>
      <rPr>
        <rFont val="Calibri"/>
        <color rgb="FF0000FF"/>
        <u/>
      </rPr>
      <t>paper_9055de60-9c09-4477-b182-6626d8241dbc.pdf</t>
    </r>
  </si>
  <si>
    <t>Nastiti Siswi Indrasti, Moh. Yani, Taufik</t>
  </si>
  <si>
    <t>Nur Laili</t>
  </si>
  <si>
    <t>Coffee Waste Management Using Valorization Technology: Potential Development of Eco-Industrial Park in Jember Regency, Indonesia</t>
  </si>
  <si>
    <t>https://sipakaril.ipb.ac.id/Files/65fcaa45-1c68-40d6-a9c4-cc4e7656ee0c/paper_65fcaa45-1c68-40d6-a9c4-cc4e7656ee0c.pdf</t>
  </si>
  <si>
    <t>Illah Sailah, Marimin, Muhammad Romli</t>
  </si>
  <si>
    <t xml:space="preserve">Alex Denni, Mursiti </t>
  </si>
  <si>
    <t>Competency mapping to develop human resources for Indonesia’s sugarcane agroindustry in the Industry 4.0 era</t>
  </si>
  <si>
    <t>https://sipakaril.ipb.ac.id/Files/885d87ba-30b2-49dd-bbd4-4b223f1f2566/paper_885d87ba-30b2-49dd-bbd4-4b223f1f2566.pdf</t>
  </si>
  <si>
    <t xml:space="preserve">Erni Krisnaningsih </t>
  </si>
  <si>
    <t>Decision Support System for Bioenergy Supply Chain Optimization: A Case Study at Lebak District, Banten Indonesia</t>
  </si>
  <si>
    <t>https://sipakaril.ipb.ac.id/Files/52af4ab3-6db8-4a06-85a1-8119265d941b/paper_52af4ab3-6db8-4a06-85a1-8119265d941b.pdf</t>
  </si>
  <si>
    <t>Machfud, Elisa Anggraeni</t>
  </si>
  <si>
    <t>Sukardi, Lely Herlina</t>
  </si>
  <si>
    <t>https://sipakaril.ipb.ac.id/Files/f9d6f2c1-0c50-44a8-bf4b-fd5f6e077496/paper_f9d6f2c1-0c50-44a8-bf4b-fd5f6e077496.pdf</t>
  </si>
  <si>
    <t>Anas Miftah Fauzi, Titi Candra Sunarti, Sapta Raharja</t>
  </si>
  <si>
    <t xml:space="preserve"> Fiora Helmi, Dewi Diniaty</t>
  </si>
  <si>
    <t>Determination of Superior Commodities For The Development of Small and Medium Industries in Kampar Regency</t>
  </si>
  <si>
    <t>https://sipakaril.ipb.ac.id/Files/75442faa-1111-4f68-a2f1-911a90965d3a/paper_75442faa-1111-4f68-a2f1-911a90965d3a.pdf</t>
  </si>
  <si>
    <t>Hadi Susilo Arifin, Kaswanto, Novia Fitriyati</t>
  </si>
  <si>
    <t>Enhancing Land Use Planning through Integrating Landscape Analysis and Flood Inundation Prediction Bekasi City’s in 2030</t>
  </si>
  <si>
    <t>https://sipakaril.ipb.ac.id/Files/886f8da3-6aaf-44ee-8e2f-640846b0c84e/paper_886f8da3-6aaf-44ee-8e2f-640846b0c84e.pdf</t>
  </si>
  <si>
    <t>Moh. Yani, Taufik, Marimin</t>
  </si>
  <si>
    <t>Siti Wardah</t>
  </si>
  <si>
    <t>Hybrid of machine learning-based multiple criteria decision making and mass balance analysis in the new coconut agro-industry product development</t>
  </si>
  <si>
    <t>https://sipakaril.ipb.ac.id/Files/2473d043-624d-412e-b7a1-1b3d9361ae60/paper_2473d043-624d-412e-b7a1-1b3d9361ae60.pdf</t>
  </si>
  <si>
    <t>Elisa Anggraeni, Sapta Raharja</t>
  </si>
  <si>
    <t>Sukardi, Harmi Andrianyta</t>
  </si>
  <si>
    <t>Location-specific technology transfer model in an agricultural technology park, Indonesia</t>
  </si>
  <si>
    <t>https://sipakaril.ipb.ac.id/Files/71c6d6e8-ae79-48ee-a3d6-dad88b1e169d/paper_71c6d6e8-ae79-48ee-a3d6-dad88b1e169d.pdf</t>
  </si>
  <si>
    <t xml:space="preserve">Imas Sukaesih Sitanggang, Tika Dewi Atikah, Slamet Riyanto </t>
  </si>
  <si>
    <t>https://sipakaril.ipb.ac.id/Files/e8b8d384-a48b-4d65-ab85-5fcef5998e13/paper_e8b8d384-a48b-4d65-ab85-5fcef5998e13.pdf</t>
  </si>
  <si>
    <t>Dwi Setyaningsih, Farah Fahma, Nastiti Siswi Indrasti</t>
  </si>
  <si>
    <t xml:space="preserve"> Muhammad Syukur Sarfat</t>
  </si>
  <si>
    <t>Polypropylene-based Bio-nano Composites Reinforced with Cellulose Nanocrystals and Added with Mono-diacylglycerols as Antistatic Agent</t>
  </si>
  <si>
    <t>https://sipakaril.ipb.ac.id/Files/393441b5-c0a6-45d5-8b27-29c1a0e37925/paper_393441b5-c0a6-45d5-8b27-29c1a0e37925.pdf</t>
  </si>
  <si>
    <t>Arif Imam Suroso, Bustanul Arifin, Rizal Sjarief Sjaiful Nazli, Indra Wahyudi</t>
  </si>
  <si>
    <t>The effect of corporate entrepreneurship on firm performance: evidence from lubricant distributor firms in Indonesia</t>
  </si>
  <si>
    <t>https://sipakaril.ipb.ac.id/Files/917c768f-e99c-480f-b3fd-a8ea8fd0901a/paper_917c768f-e99c-480f-b3fd-a8ea8fd0901a.pdf</t>
  </si>
  <si>
    <t>The Identification of Typologies and Levels Utilization of Non-Commercial Ports in Indonesia Using the Machine Learning Method</t>
  </si>
  <si>
    <t>https://sipakaril.ipb.ac.id/Files/fe181f35-b048-45ad-a312-a4797262634a/paper_fe181f35-b048-45ad-a312-a4797262634a.pdf</t>
  </si>
  <si>
    <t>https://sipakaril.ipb.ac.id/Files/da1d25a9-044d-44fa-96a1-8a931f9fc9d2/paper_da1d25a9-044d-44fa-96a1-8a931f9fc9d2.pdf</t>
  </si>
  <si>
    <t>Isolation and characterization of collagen from salmon (Salmo salar) skin using papain enzyme</t>
  </si>
  <si>
    <t>https://sipakaril.ipb.ac.id/Files/2bcffe95-d6f1-4dc1-849b-e9a310878ef9/paper_2bcffe95-d6f1-4dc1-849b-e9a310878ef9.pdf</t>
  </si>
  <si>
    <t>Sony Hartono Wijaya, Adhi Kusnadi</t>
  </si>
  <si>
    <t>Assurance of Halal Beef Products Using a Traceability System in Enterprise Resource Planning Applications</t>
  </si>
  <si>
    <t>https://sipakaril.ipb.ac.id/Files/c36fca79-16c4-45db-bff8-b7ecab06da9b/paper_c36fca79-16c4-45db-bff8-b7ecab06da9b.pdf</t>
  </si>
  <si>
    <t>Shelvie Nidya Neyman, Sri Wahjuni, Sopian Alviana</t>
  </si>
  <si>
    <t>Autonomous Cyber Physical System : Theoretical Model for Monitoring Green Tea Withering Process</t>
  </si>
  <si>
    <t>https://sipakaril.ipb.ac.id/Files/1e6b0bc8-2fc3-4ff4-aa99-22220e3dac6a/paper_1e6b0bc8-2fc3-4ff4-aa99-22220e3dac6a.pdf</t>
  </si>
  <si>
    <t>Tajuddin Bantacut, Nastiti Siswi Indrasti, Ika Amalia Kartika</t>
  </si>
  <si>
    <t>Agung Siswahyu</t>
  </si>
  <si>
    <t>Closed loop process development of vegetable oil refinery
integration with SBE processing and its application as a
source of Bioenergy</t>
  </si>
  <si>
    <t>https://sipakaril.ipb.ac.id/Files/c3be8f27-62a4-4afc-81ab-8190b1dcd9b5/paper_c3be8f27-62a4-4afc-81ab-8190b1dcd9b5.pdf</t>
  </si>
  <si>
    <t>Sri Wahjuni, Heru Sukoco, Agus Mulyana</t>
  </si>
  <si>
    <t>Computation Offloading Quality of Service Improvement with Multi Layer Approach Based on Pure Edge Sim Simulator</t>
  </si>
  <si>
    <t>https://sipakaril.ipb.ac.id/Files/5739e319-53dc-43d9-8709-384b3fe15fe6/paper_5739e319-53dc-43d9-8709-384b3fe15fe6.pdf</t>
  </si>
  <si>
    <t>Moh. Yani, Hartrisari Hardjomidjojo</t>
  </si>
  <si>
    <t xml:space="preserve">Tania June, Roy Wangintan </t>
  </si>
  <si>
    <t>Evaluation of Air Pollution Control Management In Jakarta by Crossed-Impact Matrix Multiplications Applied to Classification (MICMAC)</t>
  </si>
  <si>
    <t>https://sipakaril.ipb.ac.id/Files/7b17a73f-3f55-4381-81ba-76b0d4f55150/paper_7b17a73f-3f55-4381-81ba-76b0d4f55150.pdf</t>
  </si>
  <si>
    <t>Ono Suparno, Elisa Anggraeni</t>
  </si>
  <si>
    <t>Asep Taryana, Gatot Pramuhadi, Bubun Muhammad Hasbullo</t>
  </si>
  <si>
    <t>Existing Condition Analysis and Business Models Identification of Rice Farmer Corporation in Subang Regency</t>
  </si>
  <si>
    <t>https://sipakaril.ipb.ac.id/Files/9b5db130-7099-46cc-aacf-d62f0929c3d8/paper_9b5db130-7099-46cc-aacf-d62f0929c3d8.pdf</t>
  </si>
  <si>
    <t>Lina Karlinasari, A. E. Tjahjono, Nadia Dwi Kartika</t>
  </si>
  <si>
    <t>Exploring sago potential in Meranti Islands Regency: A comprehensive analysis for sustainable bioethanol production in Indonesia</t>
  </si>
  <si>
    <t>https://sipakaril.ipb.ac.id/Files/53069b4d-3894-49d0-a747-832344f2fc7e/paper_53069b4d-3894-49d0-a747-832344f2fc7e.pdf</t>
  </si>
  <si>
    <t>Adha Panca Wardanu</t>
  </si>
  <si>
    <t>Green Synthesis of Silica Nanoparticles (Si-NPs) from Palm Oil Fuel Ash (POFA) and its Application to Purification Water: A Review</t>
  </si>
  <si>
    <t>https://sipakaril.ipb.ac.id/Files/eb2df50c-e80d-43dd-b018-ef7802ec2299/paper_eb2df50c-e80d-43dd-b018-ef7802ec2299.pdf</t>
  </si>
  <si>
    <t>Erliza, Hartrisari Hardjomidjojo</t>
  </si>
  <si>
    <t>Solihin</t>
  </si>
  <si>
    <t>Investigation of Conceptual Supply Chain Design Process of Sustainable Shisha Briquette Production System</t>
  </si>
  <si>
    <t>https://sipakaril.ipb.ac.id/Files/3aa0b087-68ad-4194-97af-9c6dc7d760ee/paper_3aa0b087-68ad-4194-97af-9c6dc7d760ee.pdf</t>
  </si>
  <si>
    <t>https://sipakaril.ipb.ac.id/Files/729946bc-9cc4-44b6-aa35-674b31423d72/paper_729946bc-9cc4-44b6-aa35-674b31423d72.pdf</t>
  </si>
  <si>
    <t xml:space="preserve"> Mala Nurilmala, L Parulian Manalu, Taufik Hidayat</t>
  </si>
  <si>
    <t>Preliminary Study Effect of by-products of Biodiesel Glycerol in Increasing the Elasticity of Film sheets for Seaweed Derivative-Based Soft Capsules</t>
  </si>
  <si>
    <t>https://sipakaril.ipb.ac.id/Files/0ae9d537-5c02-45c1-be18-f84b0272771e/paper_0ae9d537-5c02-45c1-be18-f84b0272771e.pdf</t>
  </si>
  <si>
    <t>Khotijah</t>
  </si>
  <si>
    <t>Procurement Planning of Coffee Bean at Small Scale Agro-Industry in Kalibaru Banyuwangi Regency</t>
  </si>
  <si>
    <t>https://sipakaril.ipb.ac.id/Files/f5e503fc-d46e-4a66-b149-10b48f95eeb9/paper_f5e503fc-d46e-4a66-b149-10b48f95eeb9.pdf</t>
  </si>
  <si>
    <t>Faqih Udin, Fidelia Folasade Fousteen Pakasy, Abdullah Jabr Galtar Santoso, Nadine Gracella, Neli Muna</t>
  </si>
  <si>
    <t>Product Design of Vegetable Floss Made from Kluwih (Artocarpus camansi) Fruit</t>
  </si>
  <si>
    <t>https://sipakaril.ipb.ac.id/Files/ea0bd3ba-39fc-4991-873b-bfbb8a5a60f0/paper_ea0bd3ba-39fc-4991-873b-bfbb8a5a60f0.pdf</t>
  </si>
  <si>
    <t>Anas Miftah Fauzi, Titi Candra Sunarti</t>
  </si>
  <si>
    <t>Junita, Aton Yulianto</t>
  </si>
  <si>
    <t>Prospects of The Development of The Sustainable Natural Textile Dye Industry: A Systematic Literature Review</t>
  </si>
  <si>
    <t>https://sipakaril.ipb.ac.id/Files/7a507aba-e2c1-4fd6-8a98-3972f610a64f/paper_7a507aba-e2c1-4fd6-8a98-3972f610a64f.pdf</t>
  </si>
  <si>
    <t>Sugiarto, Khaswar Syamsu, Titi Candra Sunarti</t>
  </si>
  <si>
    <t xml:space="preserve"> Evi Savitri Iriani, Renny Utami Somantri</t>
  </si>
  <si>
    <t>Research situation for essential oil encapsulation based on bibliometric analysis</t>
  </si>
  <si>
    <t>https://sipakaril.ipb.ac.id/Files/3e00c7fe-8fd3-4213-9716-7eefedbd014b/paper_3e00c7fe-8fd3-4213-9716-7eefedbd014b.pdf</t>
  </si>
  <si>
    <t xml:space="preserve"> Alex Denni, Mursiti</t>
  </si>
  <si>
    <t>Situational analysis of human resources in the Indonesian sugarcane agro-industry in the era of industry 4.0</t>
  </si>
  <si>
    <t>https://sipakaril.ipb.ac.id/Files/8ce728b0-f719-42dd-9b3e-713e3e384acd/paper_8ce728b0-f719-42dd-9b3e-713e3e384acd.pdf</t>
  </si>
  <si>
    <t>Asep Sapei, Etty Riani, A Sunaryani, A B Santoso, S Nomosatryo, F Setiawan, A Rahmadya, Hadiid Agita Rustini</t>
  </si>
  <si>
    <t>Suitability assessment of a volcanic endorheic lake for aquaculture</t>
  </si>
  <si>
    <t>https://sipakaril.ipb.ac.id/Files/2a90fd68-83e0-4fd9-9a50-5c9d0bd2f559/paper_2a90fd68-83e0-4fd9-9a50-5c9d0bd2f559.pdf</t>
  </si>
  <si>
    <t>Muhammad Nur Aidi, Euis Sunarti, Anuraga Jayanegara, Rizal Bahara</t>
  </si>
  <si>
    <t>Sustainable improvement of food SMEs through halal certification: A meta-analysis</t>
  </si>
  <si>
    <t>https://sipakaril.ipb.ac.id/Files/26978dff-a9bd-4e0a-8185-46bc28eea440/paper_26978dff-a9bd-4e0a-8185-46bc28eea440.pdf</t>
  </si>
  <si>
    <t>Anas Miftah Fauzi, Mulyorini Rahayuningsih, Yandra</t>
  </si>
  <si>
    <t>Nizmah Jatisari Hidayah</t>
  </si>
  <si>
    <t>The behavior toward halal traceability using blockchain for beef-based micro, small, and medium enterprises (literature review)</t>
  </si>
  <si>
    <t>https://sipakaril.ipb.ac.id/Files/825605d2-6f92-4f6b-9dad-33307282e1e6/paper_825605d2-6f92-4f6b-9dad-33307282e1e6.pdf</t>
  </si>
  <si>
    <t>Erliza Noor, Meika Syahbana Rusli, Dwi Setyaningsih</t>
  </si>
  <si>
    <t>Sarifah Nurjanah, Tuti Tutuarima</t>
  </si>
  <si>
    <t>The Effect of Fractionation Temperature Using Spinning Band Distillation on the Myristicin Content of Nutmeg Oil (Myristica fragrans)</t>
  </si>
  <si>
    <t>https://sipakaril.ipb.ac.id/Files/c605b06a-ca18-4bd2-8354-e99908bfa135/paper_c605b06a-ca18-4bd2-8354-e99908bfa135.pdf</t>
  </si>
  <si>
    <t>Abdul Munif, Rini Purnawati, Lisman Suryanegara, Yukie Saito, Ika Atsari Dewi, Afrinal Firmanda</t>
  </si>
  <si>
    <t>The potential of oil palm empty fruit bunches from Blitar Regency Indonesia as a filling material for NPK slow-release fertilizer</t>
  </si>
  <si>
    <t>https://sipakaril.ipb.ac.id/Files/157e907e-443d-4d8f-8428-3d3424320f60/paper_157e907e-443d-4d8f-8428-3d3424320f60.pdf</t>
  </si>
  <si>
    <t>Sri Budiarti, N Sintawardani, Reza Wahyudi</t>
  </si>
  <si>
    <t>Water Quality Assessment and Determination of Water Quality Status in Kapuas River for Sustainable Water Resources, Sanggau Regency, West Kalimantan.</t>
  </si>
  <si>
    <t>https://sipakaril.ipb.ac.id/Files/23cf8089-f59e-403a-8552-1e6f32858539/paper_23cf8089-f59e-403a-8552-1e6f32858539.pdf</t>
  </si>
  <si>
    <t>Titi Candra Sunarti, Khaswar Syamsu</t>
  </si>
  <si>
    <t>Ridwansyah</t>
  </si>
  <si>
    <t>Desain Proses Nanoenkapsulasi Senyawa Bioaktif Kemenyan Asal Sumatera Utara dengan Nanokristal Pati Sebagai Antibakteri dan Antioksidan</t>
  </si>
  <si>
    <t>2022-2024</t>
  </si>
  <si>
    <t>Abdurachman</t>
  </si>
  <si>
    <t>OPTIMALISASI PEMANFAATAN BATANG SAGU MELALUI PROSES KERING UNTUK BIOFUEL DAN ANTIOKSIDAN</t>
  </si>
  <si>
    <t>2022-2023</t>
  </si>
  <si>
    <t>Farah Fahma, Khaswar Syamsu, Abdul Munif</t>
  </si>
  <si>
    <t>Ika Atsari Dewi</t>
  </si>
  <si>
    <t>PEMANFAATAN LIGNOSELULOSA TANDAN KOSONG KELAPA SAWIT UNTUK APLIKASI PUPUK LAJU LEPAS LAMBAT (SLOW RELEASE FERTILIZER)</t>
  </si>
  <si>
    <t>2023-2025</t>
  </si>
  <si>
    <t>Yandra, Taufik Djatna, Khaswar Syamsu</t>
  </si>
  <si>
    <t xml:space="preserve">Verry Surya Hendrawan	</t>
  </si>
  <si>
    <t>Pemodelan Enterprise Resource Planning Autentikasi Kehalalan Berbasis IoT untuk Daging Sapi Beku pada Manufacturing Shop Floor Control di Kawasan Industri Halal</t>
  </si>
  <si>
    <t>Mursiti</t>
  </si>
  <si>
    <t>Pengembangan Sumber Daya manusia Unggul Pada Agroindustri Gula Tebu (Kasus Kawasan Timur Indonesia)</t>
  </si>
  <si>
    <t>Teknik Sistem Industri</t>
  </si>
  <si>
    <t>Kirana Rukmayuninda Ririh</t>
  </si>
  <si>
    <t>Taufik, Marimin, Yandra</t>
  </si>
  <si>
    <t>Irawan Afrianto; Kursehi Falgenti ; Verry Surya Hendrawan; Hendri Wijaya; Irwansyah Saputra; Nizmah Jatisari Hidayah; Sari Intan Kailaku; Adhi Kusnadi; Aries Harry Pratama</t>
  </si>
  <si>
    <t>2023 - 2024</t>
  </si>
  <si>
    <t>Tajuddin Bantacut, Titi Candra Sunarti, Erliza Noor</t>
  </si>
  <si>
    <t>PROSES FRAKSINASI KERING PADA PENGOLAHAN BATANG SAGU UNTUK BIOFUEL DAN ANTIOKSIDAN</t>
  </si>
  <si>
    <t>2023 - 2025</t>
  </si>
  <si>
    <t>Modifikasi Nanoselulosa dari Serat Limbah Biomassa Sebagai Matriks Pelepasan Unsur Hara Tanaman</t>
  </si>
  <si>
    <t>Taufik, Yandra</t>
  </si>
  <si>
    <t>Supriyadi</t>
  </si>
  <si>
    <t>Pemodelan Transformasi Digital Pembiayaan Syariah Mudharabah Berbasis Blokchain dan Artificial Intelligence pada Peternakan Penggemukan Sapi Pondok Pesantren</t>
  </si>
  <si>
    <t>Farah Fahma, Khaswar Syamsu, Abdul Munif, Rini Purnawati</t>
  </si>
  <si>
    <t>Ika Atsari Dewi; Savira Astri Adriana</t>
  </si>
  <si>
    <t>Pemanfaatan Lignoselulosa Tandan Kosong Kelapa Sawit untuk Aplikasi Pupuk Laju Lepas Lambat (Slow-Release Fertilizer)</t>
  </si>
  <si>
    <t>2024 - 2025</t>
  </si>
  <si>
    <t>Marimin, Moh. Yani</t>
  </si>
  <si>
    <t>Rohayati</t>
  </si>
  <si>
    <t>Pengembangan Prototipe dan Pilot Project Implementasi Model Monitoring dan Peningkatan Kinerja Keberlanjutan Rantai Pasok Agroindustri Gula Tebu Berbasis Machine Learning</t>
  </si>
  <si>
    <t>Endang Warsiki, Nancy Dewi Yuliana, Khaswar Syamsu</t>
  </si>
  <si>
    <t>KENDRI WAHYUNINGSIH (F3601232027)</t>
  </si>
  <si>
    <t>STUDI FUNDAMENTAL SENSOR KOLORIMETRI BERBASIS SILIKA AEROGELNANOEMAS
 UNTUK DETEKSI VOCs SPESIFIK PADA DAGING BABI SEBAGAI
 INDIKATOR AUTENTIKASI HALAL</t>
  </si>
  <si>
    <t>Endang Warsiki, Chusnul Arif, Fithriya Yulisiasih Rohmawati, Brilliant Cahya Puspasari</t>
  </si>
  <si>
    <t>ENCIK EKO RIFKOWATY (F3601241003); Biru Langit Adzani (F3401221805); Adzkia Zavier Muhammad (F3401221812); NAUFAL AL FARIZI (F3401221053)</t>
  </si>
  <si>
    <t>Transformasi Produk Lokal Desa Dolokgede Kabupaten Bojonegoro
 Menuju Pasar Ekspor Melalui Sekolah Inovasi Pangan dan Kemasan
 Berkelanjutan</t>
  </si>
  <si>
    <t>Fery Haidir Irawan (F3601241017)</t>
  </si>
  <si>
    <t>Perancangan Smart Textile dari Serat Rami sebagai Self-Adaptive Cooling dan Heating Cloth</t>
  </si>
  <si>
    <t>Faradillah Raynita Yusuf (F3601241016)</t>
  </si>
  <si>
    <t>Pengembangan Industri Kelapa Sawit Mandiri Energi dengan Pendekatan Biorefinery dan Pemikiran Daur Hidup (Life Cycle Thinking)</t>
  </si>
  <si>
    <t>Khaswar Syamsu, Hartrisari Hardjomidjojo</t>
  </si>
  <si>
    <t>Tyasto Prima Ahmadi (F0603251019)</t>
  </si>
  <si>
    <t>Pengembangan Model Kinetika Fermentasi Bacterial Cellulose berbasis Real-Time Multicamera Image Processing</t>
  </si>
  <si>
    <t>Endang Warsiki, Farah Fahma, Kustiariyah</t>
  </si>
  <si>
    <t>Rosdiani Azis (F0603251025)</t>
  </si>
  <si>
    <t>Pengembangan Kemasan aktif Berbasis Rumput laut dan Ekstrak Kulit Manggis Melalui Teknologi Supercritical–Casting untuk Aplikasi Kemasan Bumbu Instan</t>
  </si>
  <si>
    <t>Illah Sailah, Anja Meryandini, Mulyorini Rahayuningsih</t>
  </si>
  <si>
    <t>Anni Nuraisyah (F0603251020)</t>
  </si>
  <si>
    <t>Eksplorasi Keragaman dan Peran Mikroba Indigenous dalam Pembentukan Profil Rasa 
 Kopi Robusta</t>
  </si>
  <si>
    <t>Erliza Noor, Yohanes Aris Purwanto</t>
  </si>
  <si>
    <t>Rozana (F3601211013)</t>
  </si>
  <si>
    <t>PRODUKSI SIKLODEKSTRIN DARI PATI TALAS MENGGUNAKAN KAVITASI FINEBUBBLE</t>
  </si>
  <si>
    <t>Indrastuti (F3601242019); Shinta Leonita (F0603251005)</t>
  </si>
  <si>
    <t>Karakterisasi Protein Legume Lokal Indonesia sebagai Sumber Peptida Bioaktif melalui Pendekatan Multi-Omics untuk Aplikasi Pangan Fungsional dan Kesehatan Berbasis Nanomaterial</t>
  </si>
  <si>
    <t>Prayoga Suryadarma, Anas Miftah Fauzi, Miftahudin</t>
  </si>
  <si>
    <t>Difa Nur Fauziyyah Kushana (P0501251003); Lidia Ester Cahyani (P0501251018); Elysia Clarissa (P0501251026)</t>
  </si>
  <si>
    <t>Pengembangan Biostimulan Terbarukan untuk Meningkatkan Pertanian Berkelanjutan Menuju Ketahanan Pangan</t>
  </si>
  <si>
    <t>Marimin, Irman Hermadi, Elisa Anggraeni, Gatot Pramuhadi, Raden Dikky Indrawan, Sendy Watazawwadu'ilmi</t>
  </si>
  <si>
    <t>Sesar Husen Santosa (F3601231013); Glisina Dwinoor Rembulan (K1601232038); Mira Santika Dewi (F0506251015); Thabed Tholib Baladraf (F3501241015)</t>
  </si>
  <si>
    <t>Model Pengambilan Keputusan Cerdas Prediksi Waktu Panen, Produktivitas, dan Kualitas Buah Pisang Berbasis Machine Learning</t>
  </si>
  <si>
    <t>Suprihatin, Nastiti Siswi Indrasti, Andes Ismayana, Beata Ratnawati</t>
  </si>
  <si>
    <t>Stephanus Benedictus Bera Liwun (F0603251022)</t>
  </si>
  <si>
    <t>PEMODELAN SMART REVERSE LOGISTIC UNTUK VALORISASI LIMBAH BUAH DAN SAYUR BERBASIS INTERNET OF THINGS</t>
  </si>
  <si>
    <t>Tabel 6.h.2 Penelitian DTPS yang Menjadi Rujukan Tema Tesis/Disertasi</t>
  </si>
  <si>
    <t>Diisi oleh pengusul dari Program Studi pada program Magister/Magister Terapan/ Doktor/ Doktor Terapan</t>
  </si>
  <si>
    <t>Tema Penelitian sesuai Roadmap</t>
  </si>
  <si>
    <t>Judul Tesis/Disertasi</t>
  </si>
  <si>
    <t>belum ada data 2025</t>
  </si>
  <si>
    <t>Firman Arief Soedjana</t>
  </si>
  <si>
    <t>Sintesi Keton C18 dai Asam Lemak Kelapa Sawit Menggunakan Katalis LDG</t>
  </si>
  <si>
    <t>IGM Teddy Pradana</t>
  </si>
  <si>
    <t>BlockChain Modeling in Coffee Agroindustry Supply Chain</t>
  </si>
  <si>
    <t>Januar Adi Lastanto</t>
  </si>
  <si>
    <t>Rancang Bangun Sistem Informasi Traceability untuk Sertifikasi Organik Daging Ayam</t>
  </si>
  <si>
    <t>Afifah Nur Afiana</t>
  </si>
  <si>
    <t>Rancang Bangun Sistem PPIC</t>
  </si>
  <si>
    <t>M. Adnan Syarif</t>
  </si>
  <si>
    <t>Produksi Bioplastik Berbasis Selulosa Asetat dari Tandan Kosong Kelapa Sawit dengan Penambahan Plasticizer Gliserol/Polikaprolakton</t>
  </si>
  <si>
    <t>Ayu Rahayu Saraswati</t>
  </si>
  <si>
    <t>Pemurnian Steviosida dengan Bentonit Teraktivasi asam</t>
  </si>
  <si>
    <t>Anania Rahmah</t>
  </si>
  <si>
    <t>Pengembangan Multi Absorber berbahan cacl2-kmn04 dari sekam padi</t>
  </si>
  <si>
    <t>Prof. Dr. Ir. Erliza Noor
 Dr Anto Tri Sugiarto, B.Eng, M.Eng</t>
  </si>
  <si>
    <t>Mohammad Amirul Muzakki</t>
  </si>
  <si>
    <t>Degradasi Kalsium Oksalat pada Tepung Porang Menggunakan Kavitasi Microbubble</t>
  </si>
  <si>
    <t>Prof. Dr. Ir. Suprihatin
 Prof. Dr. Ir. Moh. Yani, M.Eng.</t>
  </si>
  <si>
    <t>Reko Rinaldo</t>
  </si>
  <si>
    <t>Life Cycle Assessment Produksi Crude Palm Oil (CPO) (Studi Kasus: PT X Provinsi Bengkulu)</t>
  </si>
  <si>
    <t>Dr. Ir. Mulyorini Rahayuningsih, M.Si.
 Prof. Dr. Ir. Moh. Yani, M.Eng.</t>
  </si>
  <si>
    <t>Rozalia</t>
  </si>
  <si>
    <t>Optimasi Konsentrasi dari Nira Sorgum, Urea, dan Biotin pada Proses Fermentasi Asam Glutamat oleh Corynebacterium glutamicum</t>
  </si>
  <si>
    <t>Prof. Dr. Ir. Erliza, M.Si.
 Dr. Dwi Setyaningsih, S.T.P., M.Si.</t>
  </si>
  <si>
    <t>Arsat Koto</t>
  </si>
  <si>
    <t>Pengaruh Suhu dan Lama Penyimpanan terhadap Sifat Fisikokimia Minyak Ikan Tuna Mata Besar (Thunnus obesus)</t>
  </si>
  <si>
    <t>Prof. Dr. Farah Fahma, S.T.P., M.T.
 Prof. Dr. Ir. Khaswar Syamsu, M.Sc.St.</t>
  </si>
  <si>
    <t>Afrinal Firmanda</t>
  </si>
  <si>
    <t>Rancangan Matriks Komposit Pupuk Urea Laju Lepas Lambat dengan Penambahan Nanofiber Selulosa (CNF)</t>
  </si>
  <si>
    <t>Prof. Dr. Farah Fahma, S.T.P., M.T.
 Prof. Dr. Anuraga Jayanegara, S.Pt., M.Sc.</t>
  </si>
  <si>
    <t>Aspar Susanto</t>
  </si>
  <si>
    <t>Perbandingan Mikroselulosa dan Nanoselulosa sebagai Agen Penguat Matriks Polimer: Meta-analisis</t>
  </si>
  <si>
    <t>Prof. Dr. Ir. Nastiti Siswi Indrasti
 Dr. Andes Ismayana, S.T.P., M.T.</t>
  </si>
  <si>
    <t>Nurul Izzah Aulia</t>
  </si>
  <si>
    <t>Analisis Kajian Penerapan Produksi Bersih pada Industri Pupuk Urea (PT X) di Sumatera</t>
  </si>
  <si>
    <t>Prof. Dr. Ir. Erliza Noor
 Dr. Ir. Mulyorini Rahayuningsih, M.Si.</t>
  </si>
  <si>
    <t>Michael Silaen</t>
  </si>
  <si>
    <t>Peningkatan Proses Pemurnian Ekstrak Stevia Menggunakan Kombinasi Membran Mikrofiltrasi dan Ultrafiltrasi</t>
  </si>
  <si>
    <t>Prof. Dr. Taufik, S.T.P., M.Si.
 Dr. Dwi Setyaningsih, S.T.P., M.Si</t>
  </si>
  <si>
    <t>Aries Harry Pratama</t>
  </si>
  <si>
    <t>Pemodelan Sistem Lelang Berbasis Blockchain dan ERP Terintegrasi untuk Komoditi Crude Palm Oil (CPO)</t>
  </si>
  <si>
    <t>Dr. Elisa Anggraeni, S.T.P., M.Sc.
 Prof. Dr. Ir. Illah Sailah, M.S.</t>
  </si>
  <si>
    <t>Irpan Badrul Jamal</t>
  </si>
  <si>
    <t>Pengembangan Model Bisnis Sayuran Organik Berbasis Desa</t>
  </si>
  <si>
    <t>Prof. Dr. Ir. Titi Candra Sunarti, M.Si.
 Dr. Drs. Purwoko, M.Si.</t>
  </si>
  <si>
    <t>Syarifah Rohana Maghfiro</t>
  </si>
  <si>
    <t>Optimasi Hidrolisis Daging Buah Pala Menggunakan Enzim Amilase dan Pektinase</t>
  </si>
  <si>
    <t>Dr. Dwi Setyaningsih, S.T.P., M.Si.
 Dr. Ir. Meika Syahbana Rusli, M.Sc.Agr.</t>
  </si>
  <si>
    <t>Amalina Nastiti Rahajeng W. S.</t>
  </si>
  <si>
    <t>Sintesis para-Menthane-3,8-diol dari Fraksi Sitronelal Minyak Serai Wangi Sebagai Repelan Nyamuk</t>
  </si>
  <si>
    <t>Dr. Ir. Sapta Raharja, D.E.A.
 Dr. Ir. Faqih Udin, M.Sc.</t>
  </si>
  <si>
    <t>Majesty Cendikia</t>
  </si>
  <si>
    <t>Pengembangan Sistem Jaminan Mutu Kopi Bubuk Produk Usaha Kecil dan Menengah berbasis Standar Nasional Indonesia 8964:2021</t>
  </si>
  <si>
    <t>Prof. Dr. Ir. Khaswar Syamsu, M.Sc.St.
 Prof. Dr. Ika Amalia Kartika, S.T.P., M.Si.
 Dr Irvan Setiadi Kartawiria, ST.MSc</t>
  </si>
  <si>
    <t>Griselda Happy Ramadhani</t>
  </si>
  <si>
    <t>Aplikasi Sakarifkasi dan Ko-Fermentasi Simultan Direkayasa dalam Produksi Bioetanol dari Rebung</t>
  </si>
  <si>
    <t>Prof. Dr. Ir. Muhammad Romli, M.Sc.St.
 Prof. Dr. Ir. Suprihatin</t>
  </si>
  <si>
    <t>Teknik manajemen Lingkungan</t>
  </si>
  <si>
    <t>Fauzia Nosita</t>
  </si>
  <si>
    <t>Analisis Penilaian Daur Hidup (Life Cycle Assessment) Gula Semut Aren (Studi Kasus: KUB Mitra Mandala Banten)</t>
  </si>
  <si>
    <t>Dr. Dwi Setyaningsih, S.T.P., M.Si.
 Dr. Elisa Anggraeni, S.T.P., M.Sc.</t>
  </si>
  <si>
    <t>Ediningsih</t>
  </si>
  <si>
    <t>Formulasi, Karakterisasi, dan Pengembangan Model Bisnis Serum Minyak Sacha Inchi sebagai Pelembap Kulit</t>
  </si>
  <si>
    <t>Prof. Dr. Endang Warsiki, S.T.P., M.Si.
 Prof. Dr. Ir. Yohanes Aris Purwanto, M.Sc.
 Dr. Ir. Siti Mariana Widayanti, M.Si.</t>
  </si>
  <si>
    <t>Listiana Ningrum</t>
  </si>
  <si>
    <t>Evaluasi dan Rekomendasi Penyimpanan Distribusi Mangga Arumanis pada Berbagai Moda Transportasi</t>
  </si>
  <si>
    <t>Prof. Dr. Ir. Suprihatin
 Dr. Drs. Purwoko, M.Si.</t>
  </si>
  <si>
    <t>Efri Yulistika</t>
  </si>
  <si>
    <t>Pengembangan Industri Tahu dan Tempe untuk Mendukung Penerapan Konsep Ekonomi Sirkular</t>
  </si>
  <si>
    <t>Prof. Dr. Ir. Erliza, M.Si.
 Dr. Eng. Obie Farobie, S.Si., M.Si.</t>
  </si>
  <si>
    <t>Rahmadanis</t>
  </si>
  <si>
    <t>Sintesis Sukrosa Ester Berbahan Metil ester Asam Lemak Jenuh Menggunakan Katalis K₂CO₃ dan Na₂CO₃</t>
  </si>
  <si>
    <t>Dr. Ir. Muslich, M.Si.
 Dr. Indah Yuliasih, S.T.P., M.Si.</t>
  </si>
  <si>
    <t>Siti Hutami Adianengsih Gaffar</t>
  </si>
  <si>
    <t>Kemasan Ritel dengan Penambahan Absorber Etilen dan Oksigen untuk Mempertahankan Mutu Buah Duku (Lansium Domesticum)</t>
  </si>
  <si>
    <t>Dr. Ir. Faqih Udin, M.Sc.
 Prof. Dr. Ir. Hartrisari Hardjomidjojo, D.E.A.</t>
  </si>
  <si>
    <t>Sariati</t>
  </si>
  <si>
    <t>Strategi Pengembangan UMKM Kacang Mete di Kabupaten Muna</t>
  </si>
  <si>
    <t>Dr. Ir. Meika Syahbana Rusli, M.Sc.Agr.
 Prof. Dr. Ir. Sukardi, M.M.</t>
  </si>
  <si>
    <t>Martha Buge</t>
  </si>
  <si>
    <t>Strategi Pengembangan Industri Kecil dan Menengah (IKM) Pala di Kabupaten Bogor dengan Pembiayaan Partnership Bebas Bunga</t>
  </si>
  <si>
    <t>Ziedal Mafaaz Fafaaza Emha</t>
  </si>
  <si>
    <t>Sintesis Sukrosa Ester dari Asam Lemak Stearat dan Oleat Menggunakan Katalis K₂CO₃ dan NA₂CO₃</t>
  </si>
  <si>
    <t>Prof. Dr. Ir. Erliza, M.Si.
 Prof. Dr. Ika Amalia Kartika, S.T.P., M.Si.
 Dr. Ir. Sapta Raharja, D.E.A.</t>
  </si>
  <si>
    <t>Pinondang Simanjuntak</t>
  </si>
  <si>
    <t>Sintesis Sukrosa Ester dari Metil Ester Olein</t>
  </si>
  <si>
    <t>Prasetyo Hadi Utomo</t>
  </si>
  <si>
    <t>Evolusi Jejaring Sosial dan Peran Inkubator Bisnis dalam Tahapan Awal Proses Kewirausahaan Teknologi (Technopreneurship) Agroindustri</t>
  </si>
  <si>
    <t>Dr. Andes Ismayana, S.T.P., M.T.
 Prof. Dr. Ir. Moh. Yani, M.Eng.</t>
  </si>
  <si>
    <t>Fajar Rizki</t>
  </si>
  <si>
    <t>Analisis Penilaian Daur Hidup ( Life Cycle Assessment ) Produksi Gula Berbasis Kelapa Pada Unit Koperasi Di Kabupaten Purworejo</t>
  </si>
  <si>
    <t>Prof. Dr. Ir. Marimin, M.Sc.
 Dr. Ir. Faqih Udin, M.Sc.</t>
  </si>
  <si>
    <t>Dwi Anggraini</t>
  </si>
  <si>
    <t>Model Pengambilan Keputusan Hilirisasi Agroindustri Kelapa Sawit (Studi Kasus di Kabupaten Seluma, Provinsi Bengkulu)</t>
  </si>
  <si>
    <t>Rechal Perdana</t>
  </si>
  <si>
    <t>Analisis Penilaian Daur Hidup (Life Cycle Assessment) Agroindustri Keripik Pisang di Bandar Lampung</t>
  </si>
  <si>
    <t>Dr. Ir. Meika Syahbana Rusli, M.Sc.Agr.
 Dr. Dwi Setyaningsih, S.T.P., M.Si.</t>
  </si>
  <si>
    <t>Anggi Firdaus Agumsah</t>
  </si>
  <si>
    <t>Pengaruh Penambahan Bioaditif Berbasis Minyak Atsiri pada Biosolar 35% (B35) terhadap Kinerja dan Emisi Gas Buang Mesin Diesel</t>
  </si>
  <si>
    <t>Prof. Dr. Taufik, S.T.P., M.Si.
 Prof. Dr. Ir. Marimin, M.Sc.</t>
  </si>
  <si>
    <t>Procurement Planning, Production and Risk Analysis in Coffee Agroindustry (Case Study at KUB Srikandi Kalibaru, Banyuwangi Regency</t>
  </si>
  <si>
    <t>Dr. Ir. Meika Syahbana Rusli, M.Sc.Agr.
 Dr. Ir. Sapta Raharja, D.E.A</t>
  </si>
  <si>
    <t>Syarifah Fauziah Alawiah</t>
  </si>
  <si>
    <t>Rektifikasi Myristicin dari Fraksi Terpeneless Minyak Pala (Nutmeg Oil) menggunakan Spinning Band Distillation sebagai Bahan Antioksidan sediaan Kosmetik</t>
  </si>
  <si>
    <t>Puspa Mahardhika</t>
  </si>
  <si>
    <t>Penilaian Daur Hidup (Life Cycle Assessment) Produksi Fatty Acid dari Crude Palm Kernel Oil (CPKO)</t>
  </si>
  <si>
    <t>Prof. Dr. Ir. Titi Candra Sunarti, M.Si.
 Dr. Ir. Sapta Raharja, D.E.A.
 Prof. Dr. Ir. Khaswar Syamsu, M.Sc.St.</t>
  </si>
  <si>
    <t>Winda Herman</t>
  </si>
  <si>
    <t>Optimasi Formula Hard Capsule Berbasis Konjak Glukomanan dan Karagenan</t>
  </si>
  <si>
    <t>R. Muchamad Irchas Sukabudhi</t>
  </si>
  <si>
    <t>Penilaian Daur Hidup Pengelolaan Sampah Perkotaan dengan Biokonversi Lalat Tentara Hitam (Hermetia illucens) di Kota Depok</t>
  </si>
  <si>
    <t>Prof. Dr. Endang Warsiki, S.T.P., M.Si.
 Dr. Ir. Sri Yuliani, MT</t>
  </si>
  <si>
    <t>Aufa Nisrina Fadhila</t>
  </si>
  <si>
    <t>Rekayasa Kemasan Aktif dan Halokromik Cerdas Berbasis Nano Seng Oksida – Polianilin (nZnO – PANI)</t>
  </si>
  <si>
    <t>Alif Rizki Ulil Albab</t>
  </si>
  <si>
    <t>Analisis Penilaian Daur Hidup Produk Industri Pengalengan Rajungan di PT. X Makassar, Sulawesi Selatan</t>
  </si>
  <si>
    <t>Prof. Dr. Ir. Anas Miftah Fauzi, M.Eng.
 Prof. Dr. Ir. Erliza, M.S</t>
  </si>
  <si>
    <t>Andre Irawan</t>
  </si>
  <si>
    <t>Rancang Bangun Pabrik Bio Oil Spill Dispersant (Bio-OSD) Berbasis Surfaktan Sawit</t>
  </si>
  <si>
    <t>Prof. Dr. Ir. Moh. Yani, M.Eng.
 Dr. Andes Ismayana, S.T.P., M.T.</t>
  </si>
  <si>
    <t>Siti Yultria Fomico Sachie</t>
  </si>
  <si>
    <t>Analisis Penilaian Daur Hidup (Life Cycle Assessment) Nanas Kaleng di Sumatera, Indonesia</t>
  </si>
  <si>
    <t>Prof. Dr. Farah Fahma, S.T.P., M.T.
 Prof. Dr. Ir. Titi Candra Sunarti, M.Si.
 Prof. Dr. Anuraga Jayanegara, S.Pt., M.Sc</t>
  </si>
  <si>
    <t>Savira Astri Adriana</t>
  </si>
  <si>
    <t>Lignin sebagai Barrier Agent pada Biokomposit Controlled-Release Fertilizer: Kajian Meta-Analisis dan Validasinya</t>
  </si>
  <si>
    <t>Prof. Dr. Ir. Suprihatin
 Dr. Ir. Rudi Nugroho, M.En</t>
  </si>
  <si>
    <t>Yosep Widi Nugraha</t>
  </si>
  <si>
    <t>Redesain Sistem Instalasi Pengolahan Air Limbah (IPAL) Lindi Pembangkit Listrik Tenaga Sampah, Bantargebang, Bekasi</t>
  </si>
  <si>
    <t>Prof. Dr. Ir. Erliza, M.Si.
 Dr. Dwi Setyaningsih, S.T.P., M.Si</t>
  </si>
  <si>
    <t>teknologi Proses dan Bioproses</t>
  </si>
  <si>
    <t>Esti Mega Maulidayanti</t>
  </si>
  <si>
    <t>Penambahan Bioaktivator pada Produksi Refuse Derived Fuel (RDF) Biomassa Sampah Kota dengan Metode Biodrying</t>
  </si>
  <si>
    <t>Tema PkM sesuai Peta Jalan</t>
  </si>
  <si>
    <t>Judul Kegiatan PkM</t>
  </si>
  <si>
    <t>Suprihatin, Nastiti Siswi Indrasti, Puti Retno Ali</t>
  </si>
  <si>
    <t>Suprihatin, Purwoko, Efri Yulistika</t>
  </si>
  <si>
    <t>POTENSI PENERAPAN KONSEP EKONOMI SIRKULAR UNTUK PENGEMBANGAN INDUSTRI TAHU YANG BERKELANJUTAN</t>
  </si>
  <si>
    <t>NPkMM</t>
  </si>
  <si>
    <t>Suprihatin, Satyanto Krido Saptomo, Kaswanto, Aplonia Bani</t>
  </si>
  <si>
    <t>Aplonia Bani</t>
  </si>
  <si>
    <t>Asep Sapei, Sigid Hariyadi, Elisa Anggraeni, Wella Hekmuseta, Mardiana, Idham Khalik</t>
  </si>
  <si>
    <t>Idham Khalik</t>
  </si>
  <si>
    <t>Study of Water Quality Status of Dendam Lake in Bengkulu City, Indonesia Using CCME Index</t>
  </si>
  <si>
    <t>Santun R. P. Sitorus, Marimin, Lilik Budi Prasetyo, Umar Mansyur</t>
  </si>
  <si>
    <t>Umar Mansyur</t>
  </si>
  <si>
    <t>Supriyadi (F3601211017)</t>
  </si>
  <si>
    <t>Kirana Rukmayuninda Ririh (F3601211012)</t>
  </si>
  <si>
    <t>Farah Fahma, Abdul Munif, Khaswar Syamsu, Rini Purnawati</t>
  </si>
  <si>
    <t>Ika Atsari Dewi (F3601211006); Savira Astri Adriana (F3501211025)</t>
  </si>
  <si>
    <t>Pemanfaatan Lignoselulosa Tandan Kosong Kelapa Sawit untuk Aplikasi 
 Pupuk Laju Lepas Lambat (Slow-Release Fertilizer)</t>
  </si>
  <si>
    <t>Ika Atsari Dewi (F3601211006)</t>
  </si>
  <si>
    <t>Rohayati (F3601201004)</t>
  </si>
  <si>
    <t>Henni (F3601221009)</t>
  </si>
  <si>
    <t>Model Simulasi Manajemen Risiko Rantai Pasok Halal Pada Industri Kosmetika Perawatan Kulit dan Rambut Berbahan Baku Kolagen</t>
  </si>
  <si>
    <t>Prayoga Suryadarma, Miftahudin</t>
  </si>
  <si>
    <t>Dyah Ayu Puspitasari (P0501242067)</t>
  </si>
  <si>
    <t>Peningkatan Pertumbuhan dan Kadar Gula Pereduksi Ubi Cilembu melalui Aplikasi Bioinokulan Berbasis Providencia manganoxydans M7</t>
  </si>
  <si>
    <t>Endang Yuniarti, deasy maulida Maharani</t>
  </si>
  <si>
    <t>Pelatihan dan Pendampingan Pengolahan Pangan dan Pemilihan Bahan Halal</t>
  </si>
  <si>
    <t>Jenis Dokumen Penjaminan Mutu</t>
  </si>
  <si>
    <t>No Dokumen</t>
  </si>
  <si>
    <t>Tanggal Dokumen</t>
  </si>
  <si>
    <t>Kebijakan SPMI</t>
  </si>
  <si>
    <t>Kebijakan SPMI IPB</t>
  </si>
  <si>
    <t>https://drive.google.com/file/d/1cXf9x3DwgsxhxiXProyF_OoeAa03YiAr/view</t>
  </si>
  <si>
    <t>Pedoman penerapan siklus PPEPP standar pendidikan tinggi dalam SPMI</t>
  </si>
  <si>
    <t>Manual SPMI IPB</t>
  </si>
  <si>
    <t>https://drive.google.com/file/d/1SSE6-xe7pCxTqro00byhNHM9ITf45LOh/view</t>
  </si>
  <si>
    <t>Standar dan/atau kriteria, norma, acuan mutu penyelenggaraan pendidikan dan pengelolaan perguruan tinggi</t>
  </si>
  <si>
    <t>Standar SPMI IPB</t>
  </si>
  <si>
    <t>https://drive.google.com/file/d/1sPtQ0QfonMpJxUyXHhtBobwrkxbTZWqv/view</t>
  </si>
  <si>
    <t>Tata cara pendokumentasian implementasi SPMI</t>
  </si>
  <si>
    <t>Formulir SPMI IPB</t>
  </si>
  <si>
    <t>https://drive.google.com/file/d/132eLzu0XpyR3O9oHwvgGgJU0fP9xdeCo/view</t>
  </si>
  <si>
    <t>Diisi oleh pengusul dari Program Studi pada program Diploma Satu/Diploma Dua/Diploma Tiga/Sarjana Terapan/Magister Terapan/Doktor Terapan</t>
  </si>
  <si>
    <t>NAPJ = Jumlah produk/jasa karya mahasiswa</t>
  </si>
  <si>
    <t>Jumlah Lulusan yang Terlacak</t>
  </si>
  <si>
    <t>Jumlah Lulusan yang Dipesan Sebelum Lulus</t>
  </si>
  <si>
    <t xml:space="preserve">Jumlah Lulusan Terlacak dengan Waktu Tunggu Mendapatkan Pekerjaan </t>
  </si>
  <si>
    <t>WT &lt; 3 bulan</t>
  </si>
  <si>
    <r>
      <rPr>
        <rFont val="Calibri"/>
        <b/>
        <color theme="1"/>
        <sz val="10.0"/>
      </rPr>
      <t xml:space="preserve">3 </t>
    </r>
    <r>
      <rPr>
        <rFont val="Calibri"/>
        <b/>
        <color theme="1"/>
        <sz val="10.0"/>
      </rPr>
      <t>≤ WT ≤ 6 bulan</t>
    </r>
  </si>
  <si>
    <t>WT &gt; 6 bulan</t>
  </si>
  <si>
    <r>
      <rPr>
        <rFont val="Calibri"/>
        <b/>
        <color theme="1"/>
        <sz val="10.0"/>
      </rPr>
      <t xml:space="preserve">3 </t>
    </r>
    <r>
      <rPr>
        <rFont val="Calibri"/>
        <b/>
        <color theme="1"/>
        <sz val="10.0"/>
      </rPr>
      <t>≤ WT ≤ 6 bulan</t>
    </r>
  </si>
  <si>
    <t>3 ≤ WT ≤ 6 bulan</t>
  </si>
  <si>
    <t>Diisi oleh pengusul dari Program Studi pada Program Sarjana</t>
  </si>
  <si>
    <t>3 ≤ WT ≤ 18 bulan</t>
  </si>
  <si>
    <t>WT &gt; 18 bulan</t>
  </si>
  <si>
    <t>Diisi oleh pengusul dari Program Studi pada Program Sarjana Terapan</t>
  </si>
  <si>
    <t>Diisi oleh pengusul dari Program Studi pada Program Profesi Insinyur Moda Pembelajaran Reguler</t>
  </si>
  <si>
    <r>
      <rPr>
        <rFont val="Calibri"/>
        <b/>
        <color theme="1"/>
        <sz val="10.0"/>
      </rPr>
      <t xml:space="preserve">3 </t>
    </r>
    <r>
      <rPr>
        <rFont val="Calibri"/>
        <b/>
        <color theme="1"/>
        <sz val="10.0"/>
      </rPr>
      <t>≤ WT ≤ 6 bulan</t>
    </r>
  </si>
  <si>
    <t>Diisi oleh pengusul dari Program Studi pada program Diploma Satu/Diploma Dua/Diploma Tiga/Sarjana/Sarjana Terapan/Magister/Magister Terapan/ Program Profesi Insinyur (Reguler)</t>
  </si>
  <si>
    <t>Jumlah lulusan Terlacak dengan Tingkat Kesesuaian Bidang Kerja</t>
  </si>
  <si>
    <t>Rendah</t>
  </si>
  <si>
    <t>Sedang</t>
  </si>
  <si>
    <t>Tinggi</t>
  </si>
  <si>
    <t>Diisi oleh pengusul dari Program Studi pada program Diploma Satu/Diploma Dua/Diploma Tiga/Sarjana/Sarjana Terapan/Program Profesi Insinyur (Reguler)</t>
  </si>
  <si>
    <t>Jumlah Pengguna Lulusan yang Memberi Tanggapan</t>
  </si>
  <si>
    <t>Jumlah Lulusan Terlacak yang Bekerja Berdasarkan Tingkat/Ukuran Tempat Kerja/Berwirausaha</t>
  </si>
  <si>
    <t>Lokal/ Wilayah/ Berwirausaha tidak Berizin</t>
  </si>
  <si>
    <t>Nasional/ Berwirausaha Berizin</t>
  </si>
  <si>
    <t>Multinasional/ Internasional</t>
  </si>
  <si>
    <t>Diisi oleh pengusul dari Program Studi pada program Diploma Satu/ Diploma Dua/ Diploma Tiga/Sarjana/Sarjana Terapan/Magister/Magister Terapan/Program Profesi Insinyur (Reguler)</t>
  </si>
  <si>
    <t>Jenis Kemampuan</t>
  </si>
  <si>
    <t>Tingkat Kepuasan Pengguna
(%)</t>
  </si>
  <si>
    <t>Rencana Tindak Lanjut oleh UPPS/PS</t>
  </si>
  <si>
    <t>Sangat Baik</t>
  </si>
  <si>
    <t>Cukup</t>
  </si>
  <si>
    <t>Kurang</t>
  </si>
  <si>
    <t>Etika</t>
  </si>
  <si>
    <t>Keahlian pada bidang ilmu (kompetensi utama)</t>
  </si>
  <si>
    <t>Kemampuan berbahasa asing</t>
  </si>
  <si>
    <t>Penggunaan teknologi informasi</t>
  </si>
  <si>
    <t>Kemampuan berkomunikasi</t>
  </si>
  <si>
    <t>Kerjasama tim</t>
  </si>
  <si>
    <t>Pengembangan diri</t>
  </si>
  <si>
    <t>Tabel 7.b) Ketersediaan Dokumen Pelaksanaan Sistem Penjaminan Mutu Internal</t>
  </si>
  <si>
    <t>Dokumen</t>
  </si>
  <si>
    <t xml:space="preserve">Link Laporan Hasil Audit </t>
  </si>
  <si>
    <t>Link Laporan RTM</t>
  </si>
  <si>
    <t>Link Dokumen Peningkatan</t>
  </si>
  <si>
    <t>Penetapan</t>
  </si>
  <si>
    <t>https://drive.google.com/file/d/1dQSCeWe4k7w7GjJSX76o7BWnGHyaTLS5/view?usp=sharing</t>
  </si>
  <si>
    <t>Pelaksanaan</t>
  </si>
  <si>
    <t>Evaluasi</t>
  </si>
  <si>
    <t>Pengendalian</t>
  </si>
  <si>
    <t>Peningkatan</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</si>
</sst>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d/m/yyyy"/>
    <numFmt numFmtId="165" formatCode="dd&quot;/&quot;mm&quot;/&quot;yyyy"/>
    <numFmt numFmtId="166" formatCode="m/d/yyyy"/>
    <numFmt numFmtId="167" formatCode="[$Rp]#,##0"/>
    <numFmt numFmtId="168" formatCode="_(* #,##0.00_);_(* \(#,##0.00\);_(* &quot;-&quot;??_);_(@_)"/>
    <numFmt numFmtId="169" formatCode="mm/dd/yyyy"/>
    <numFmt numFmtId="170" formatCode="d&quot;/&quot;m&quot;/&quot;yyyy"/>
    <numFmt numFmtId="171" formatCode="mm/yyyy"/>
    <numFmt numFmtId="172" formatCode="0.0"/>
    <numFmt numFmtId="173" formatCode="mm-dd-yyyy"/>
    <numFmt numFmtId="174" formatCode="M/d/yyyy"/>
  </numFmts>
  <fonts count="85">
    <font>
      <sz val="11.0"/>
      <color theme="1"/>
      <name val="Arial"/>
      <scheme val="minor"/>
    </font>
    <font>
      <b/>
      <sz val="16.0"/>
      <color theme="0"/>
      <name val="Calibri"/>
    </font>
    <font>
      <sz val="11.0"/>
      <color theme="1"/>
      <name val="Calibri"/>
    </font>
    <font>
      <b/>
      <sz val="22.0"/>
      <color theme="1"/>
      <name val="Calibri"/>
    </font>
    <font/>
    <font>
      <b/>
      <sz val="26.0"/>
      <color rgb="FFFFFFFF"/>
      <name val="Calibri"/>
    </font>
    <font>
      <b/>
      <sz val="21.0"/>
      <color theme="1"/>
      <name val="Calibri"/>
    </font>
    <font>
      <sz val="18.0"/>
      <color theme="1"/>
      <name val="Calibri"/>
    </font>
    <font>
      <b/>
      <sz val="18.0"/>
      <color theme="1"/>
      <name val="Calibri"/>
    </font>
    <font>
      <sz val="11.0"/>
      <color theme="1"/>
      <name val="Arial"/>
    </font>
    <font>
      <b/>
      <sz val="18.0"/>
      <color rgb="FFFFFFFF"/>
      <name val="Calibri"/>
    </font>
    <font>
      <sz val="18.0"/>
      <color theme="1"/>
      <name val="Arial"/>
    </font>
    <font>
      <sz val="18.0"/>
      <color rgb="FF0000FF"/>
      <name val="Calibri"/>
    </font>
    <font>
      <sz val="14.0"/>
      <color rgb="FF92D050"/>
      <name val="Calibri"/>
    </font>
    <font>
      <sz val="14.0"/>
      <color rgb="FFFFFF00"/>
      <name val="Calibri"/>
    </font>
    <font>
      <sz val="11.0"/>
      <color rgb="FFFFFF00"/>
      <name val="Calibri"/>
    </font>
    <font>
      <sz val="11.0"/>
      <color rgb="FFFFFF00"/>
      <name val="Arial"/>
    </font>
    <font>
      <b/>
      <sz val="11.0"/>
      <color theme="1"/>
      <name val="Arial"/>
    </font>
    <font>
      <b/>
      <sz val="11.0"/>
      <color theme="1"/>
      <name val="Calibri"/>
    </font>
    <font>
      <u/>
      <sz val="11.0"/>
      <color theme="10"/>
      <name val="Arial"/>
    </font>
    <font>
      <sz val="12.0"/>
      <color rgb="FF00B050"/>
      <name val="Calibri"/>
    </font>
    <font>
      <b/>
      <sz val="12.0"/>
      <color rgb="FF00B050"/>
      <name val="Calibri"/>
    </font>
    <font>
      <u/>
      <sz val="11.0"/>
      <color theme="10"/>
      <name val="Arial"/>
    </font>
    <font>
      <sz val="11.0"/>
      <color rgb="FF00B050"/>
      <name val="Calibri"/>
    </font>
    <font>
      <u/>
      <sz val="11.0"/>
      <color theme="10"/>
      <name val="Arial"/>
    </font>
    <font>
      <b/>
      <sz val="11.0"/>
      <color rgb="FFFF0000"/>
      <name val="Calibri"/>
    </font>
    <font>
      <b/>
      <sz val="10.0"/>
      <color theme="1"/>
      <name val="Calibri"/>
    </font>
    <font>
      <sz val="9.0"/>
      <color theme="1"/>
      <name val="Calibri"/>
    </font>
    <font>
      <color theme="1"/>
      <name val="Calibri"/>
    </font>
    <font>
      <sz val="11.0"/>
      <color rgb="FF0000FF"/>
      <name val="Times New Roman"/>
    </font>
    <font>
      <sz val="10.0"/>
      <color theme="1"/>
      <name val="Calibri"/>
    </font>
    <font>
      <color theme="1"/>
      <name val="Arial"/>
      <scheme val="minor"/>
    </font>
    <font>
      <b/>
      <u/>
      <sz val="11.0"/>
      <color rgb="FFFF0000"/>
      <name val="Calibri"/>
    </font>
    <font>
      <b/>
      <sz val="10.0"/>
      <color rgb="FF000000"/>
      <name val="Calibri"/>
    </font>
    <font>
      <b/>
      <sz val="11.0"/>
      <color theme="0"/>
      <name val="Calibri"/>
    </font>
    <font>
      <sz val="8.0"/>
      <color rgb="FF000000"/>
      <name val="Calibri"/>
    </font>
    <font>
      <u/>
      <sz val="10.0"/>
      <color theme="1"/>
      <name val="Calibri"/>
    </font>
    <font>
      <sz val="10.0"/>
      <color theme="1"/>
      <name val="Arial"/>
      <scheme val="minor"/>
    </font>
    <font>
      <u/>
      <sz val="11.0"/>
      <color theme="10"/>
      <name val="Arial"/>
    </font>
    <font>
      <b/>
      <sz val="11.0"/>
      <color theme="0"/>
      <name val="Arial"/>
    </font>
    <font>
      <sz val="10.0"/>
      <color theme="1"/>
      <name val="Arimo"/>
    </font>
    <font>
      <u/>
      <sz val="11.0"/>
      <color theme="1"/>
      <name val="Calibri"/>
    </font>
    <font>
      <sz val="12.0"/>
      <color theme="1"/>
      <name val="Calibri"/>
    </font>
    <font>
      <sz val="10.0"/>
      <color rgb="FFFF0000"/>
      <name val="Calibri"/>
    </font>
    <font>
      <b/>
      <sz val="12.0"/>
      <color theme="1"/>
      <name val="Calibri"/>
    </font>
    <font>
      <u/>
      <sz val="11.0"/>
      <color theme="10"/>
      <name val="Calibri"/>
    </font>
    <font>
      <sz val="9.0"/>
      <color rgb="FF000000"/>
      <name val="Arial"/>
    </font>
    <font>
      <sz val="10.0"/>
      <color rgb="FF000000"/>
      <name val="Calibri"/>
    </font>
    <font>
      <sz val="11.0"/>
      <color rgb="FF434343"/>
      <name val="Calibri"/>
    </font>
    <font>
      <sz val="11.0"/>
      <color rgb="FFFF0000"/>
      <name val="Calibri"/>
    </font>
    <font>
      <b/>
      <color theme="1"/>
      <name val="Calibri"/>
    </font>
    <font>
      <color rgb="FFFF0000"/>
      <name val="Arial"/>
      <scheme val="minor"/>
    </font>
    <font>
      <color rgb="FF333333"/>
      <name val="Calibri"/>
    </font>
    <font>
      <vertAlign val="superscript"/>
      <sz val="10.0"/>
      <color theme="1"/>
      <name val="Calibri"/>
    </font>
    <font>
      <vertAlign val="superscript"/>
      <sz val="9.0"/>
      <color theme="1"/>
      <name val="Calibri"/>
    </font>
    <font>
      <sz val="8.0"/>
      <color theme="1"/>
      <name val="Calibri"/>
    </font>
    <font>
      <vertAlign val="superscript"/>
      <sz val="10.0"/>
      <color theme="1"/>
      <name val="Calibri"/>
    </font>
    <font>
      <vertAlign val="superscript"/>
      <sz val="16.0"/>
      <color theme="1"/>
      <name val="Calibri"/>
    </font>
    <font>
      <b/>
      <u/>
      <sz val="11.0"/>
      <color rgb="FFFF0000"/>
      <name val="Calibri"/>
    </font>
    <font>
      <u/>
      <sz val="10.0"/>
      <color rgb="FF0000FF"/>
      <name val="Calibri"/>
    </font>
    <font>
      <u/>
      <sz val="10.0"/>
      <color rgb="FF0000FF"/>
      <name val="Calibri"/>
    </font>
    <font>
      <u/>
      <color rgb="FF0000FF"/>
    </font>
    <font>
      <sz val="11.0"/>
      <color theme="0"/>
      <name val="Calibri"/>
    </font>
    <font>
      <u/>
      <sz val="11.0"/>
      <color theme="10"/>
      <name val="Calibri"/>
    </font>
    <font>
      <sz val="10.0"/>
      <color rgb="FF0C0C0C"/>
      <name val="Calibri"/>
    </font>
    <font>
      <u/>
      <color theme="1"/>
      <name val="Arial"/>
      <scheme val="minor"/>
    </font>
    <font>
      <u/>
      <color rgb="FF0000FF"/>
    </font>
    <font>
      <u/>
      <color rgb="FF0000FF"/>
      <name val="Calibri"/>
    </font>
    <font>
      <u/>
      <color rgb="FF0000FF"/>
      <name val="Calibri"/>
    </font>
    <font>
      <u/>
      <sz val="10.0"/>
      <color rgb="FF0000FF"/>
    </font>
    <font>
      <b/>
      <u/>
      <sz val="11.0"/>
      <color theme="1"/>
      <name val="Calibri"/>
    </font>
    <font>
      <u/>
      <sz val="10.0"/>
      <color theme="1"/>
      <name val="Calibri"/>
    </font>
    <font>
      <b/>
      <sz val="9.0"/>
      <color rgb="FF000000"/>
      <name val="Calibri"/>
    </font>
    <font>
      <u/>
      <sz val="11.0"/>
      <color theme="1"/>
      <name val="Calibri"/>
    </font>
    <font>
      <sz val="11.0"/>
      <color rgb="FFFF0000"/>
      <name val="Arial"/>
    </font>
    <font>
      <sz val="11.0"/>
      <color rgb="FF000000"/>
      <name val="Calibri"/>
    </font>
    <font>
      <b/>
      <color rgb="FFFF0000"/>
      <name val="Arial"/>
      <scheme val="minor"/>
    </font>
    <font>
      <u/>
      <color rgb="FF0000FF"/>
      <name val="Calibri"/>
    </font>
    <font>
      <u/>
      <sz val="11.0"/>
      <color rgb="FF0000FF"/>
      <name val="Calibri"/>
    </font>
    <font>
      <u/>
      <color rgb="FF0000FF"/>
      <name val="Calibri"/>
    </font>
    <font>
      <u/>
      <color rgb="FF0000FF"/>
      <name val="Calibri"/>
    </font>
    <font>
      <u/>
      <sz val="10.0"/>
      <color rgb="FF0000FF"/>
      <name val="Calibri"/>
    </font>
    <font>
      <sz val="10.0"/>
      <color rgb="FF000000"/>
      <name val="Arial"/>
    </font>
    <font>
      <u/>
      <sz val="11.0"/>
      <color rgb="FF0000FF"/>
      <name val="Arial"/>
    </font>
    <font>
      <u/>
      <sz val="10.0"/>
      <color theme="1"/>
      <name val="Calibri"/>
    </font>
  </fonts>
  <fills count="23">
    <fill>
      <patternFill patternType="none"/>
    </fill>
    <fill>
      <patternFill patternType="lightGray"/>
    </fill>
    <fill>
      <patternFill patternType="solid">
        <fgColor rgb="FF0099CC"/>
        <bgColor rgb="FF0099CC"/>
      </patternFill>
    </fill>
    <fill>
      <patternFill patternType="solid">
        <fgColor theme="9"/>
        <bgColor theme="9"/>
      </patternFill>
    </fill>
    <fill>
      <patternFill patternType="solid">
        <fgColor rgb="FFFBD4B4"/>
        <bgColor rgb="FFFBD4B4"/>
      </patternFill>
    </fill>
    <fill>
      <patternFill patternType="solid">
        <fgColor theme="0"/>
        <bgColor theme="0"/>
      </patternFill>
    </fill>
    <fill>
      <patternFill patternType="solid">
        <fgColor rgb="FF008080"/>
        <bgColor rgb="FF008080"/>
      </patternFill>
    </fill>
    <fill>
      <patternFill patternType="solid">
        <fgColor rgb="FF8DB3E2"/>
        <bgColor rgb="FF8DB3E2"/>
      </patternFill>
    </fill>
    <fill>
      <patternFill patternType="solid">
        <fgColor rgb="FFFF0000"/>
        <bgColor rgb="FFFF0000"/>
      </patternFill>
    </fill>
    <fill>
      <patternFill patternType="solid">
        <fgColor rgb="FFFFFFFF"/>
        <bgColor rgb="FFFFFFFF"/>
      </patternFill>
    </fill>
    <fill>
      <patternFill patternType="solid">
        <fgColor rgb="FF66FF33"/>
        <bgColor rgb="FF66FF33"/>
      </patternFill>
    </fill>
    <fill>
      <patternFill patternType="solid">
        <fgColor rgb="FFD9D9D9"/>
        <bgColor rgb="FFD9D9D9"/>
      </patternFill>
    </fill>
    <fill>
      <patternFill patternType="solid">
        <fgColor rgb="FFFFFF00"/>
        <bgColor rgb="FFFFFF00"/>
      </patternFill>
    </fill>
    <fill>
      <patternFill patternType="solid">
        <fgColor rgb="FFFCE5CD"/>
        <bgColor rgb="FFFCE5CD"/>
      </patternFill>
    </fill>
    <fill>
      <patternFill patternType="solid">
        <fgColor rgb="FF00FF00"/>
        <bgColor rgb="FF00FF00"/>
      </patternFill>
    </fill>
    <fill>
      <patternFill patternType="solid">
        <fgColor rgb="FFCCCCCC"/>
        <bgColor rgb="FFCCCCCC"/>
      </patternFill>
    </fill>
    <fill>
      <patternFill patternType="solid">
        <fgColor rgb="FFC2D69B"/>
        <bgColor rgb="FFC2D69B"/>
      </patternFill>
    </fill>
    <fill>
      <patternFill patternType="solid">
        <fgColor rgb="FF00B050"/>
        <bgColor rgb="FF00B050"/>
      </patternFill>
    </fill>
    <fill>
      <patternFill patternType="solid">
        <fgColor rgb="FFB6D7A8"/>
        <bgColor rgb="FFB6D7A8"/>
      </patternFill>
    </fill>
    <fill>
      <patternFill patternType="solid">
        <fgColor rgb="FFBFBFBF"/>
        <bgColor rgb="FFBFBFBF"/>
      </patternFill>
    </fill>
    <fill>
      <patternFill patternType="solid">
        <fgColor rgb="FFF4CCCC"/>
        <bgColor rgb="FFF4CCCC"/>
      </patternFill>
    </fill>
    <fill>
      <patternFill patternType="solid">
        <fgColor rgb="FFD9EAD3"/>
        <bgColor rgb="FFD9EAD3"/>
      </patternFill>
    </fill>
    <fill>
      <patternFill patternType="solid">
        <fgColor rgb="FFA5A5A5"/>
        <bgColor rgb="FFA5A5A5"/>
      </patternFill>
    </fill>
  </fills>
  <borders count="52">
    <border/>
    <border>
      <left/>
      <right/>
      <top/>
      <bottom/>
    </border>
    <border>
      <left/>
      <top/>
      <bottom/>
    </border>
    <border>
      <top/>
      <bottom/>
    </border>
    <border>
      <right/>
      <top/>
      <bottom/>
    </border>
    <border>
      <left/>
      <right style="double">
        <color rgb="FFFFFF00"/>
      </right>
      <top/>
      <bottom/>
    </border>
    <border>
      <left style="thin">
        <color rgb="FF000000"/>
      </left>
      <right style="thin">
        <color rgb="FF000000"/>
      </right>
      <top style="thin">
        <color rgb="FF000000"/>
      </top>
      <bottom style="thin">
        <color rgb="FF000000"/>
      </bottom>
    </border>
    <border>
      <left style="thin">
        <color rgb="FF000000"/>
      </left>
      <right/>
      <top/>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top style="thin">
        <color rgb="FF000000"/>
      </top>
      <bottom style="thin">
        <color rgb="FF000000"/>
      </bottom>
    </border>
    <border>
      <left style="thin">
        <color rgb="FF000000"/>
      </left>
      <right/>
      <top style="thin">
        <color rgb="FF000000"/>
      </top>
    </border>
    <border>
      <left style="thin">
        <color rgb="FF000000"/>
      </left>
      <right/>
      <bottom style="thin">
        <color rgb="FF000000"/>
      </bottom>
    </border>
    <border>
      <left style="thin">
        <color rgb="FF000000"/>
      </left>
      <right style="thin">
        <color rgb="FF000000"/>
      </right>
    </border>
    <border>
      <left style="thin">
        <color rgb="FF000000"/>
      </left>
    </border>
    <border>
      <left style="thin">
        <color rgb="FF000000"/>
      </left>
      <right style="thin">
        <color rgb="FF000000"/>
      </right>
      <top style="thin">
        <color rgb="FF000000"/>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right style="thin">
        <color rgb="FF000000"/>
      </right>
      <top style="thin">
        <color rgb="FF000000"/>
      </top>
      <bottom/>
    </border>
    <border>
      <left style="thin">
        <color rgb="FF000000"/>
      </left>
      <right/>
      <top style="thin">
        <color rgb="FF000000"/>
      </top>
      <bottom/>
    </border>
    <border>
      <right/>
      <top style="thin">
        <color rgb="FF000000"/>
      </top>
      <bottom style="thin">
        <color rgb="FF000000"/>
      </bottom>
    </border>
    <border>
      <left style="thin">
        <color rgb="FF000000"/>
      </left>
      <right/>
      <top/>
      <bottom style="thin">
        <color rgb="FF000000"/>
      </bottom>
    </border>
    <border>
      <bottom style="thin">
        <color rgb="FF000000"/>
      </bottom>
    </border>
    <border>
      <left/>
      <top style="thin">
        <color rgb="FF000000"/>
      </top>
    </border>
    <border>
      <top style="thin">
        <color rgb="FF000000"/>
      </top>
    </border>
    <border>
      <right/>
      <top style="thin">
        <color rgb="FF000000"/>
      </top>
    </border>
    <border>
      <left/>
      <bottom style="thin">
        <color rgb="FF000000"/>
      </bottom>
    </border>
    <border>
      <right/>
      <bottom style="thin">
        <color rgb="FF000000"/>
      </bottom>
    </border>
    <border>
      <left/>
      <top style="thin">
        <color rgb="FF000000"/>
      </top>
      <bottom/>
    </border>
    <border>
      <left/>
      <right style="thin">
        <color rgb="FF000000"/>
      </right>
      <top style="thin">
        <color rgb="FF000000"/>
      </top>
    </border>
    <border>
      <left/>
      <right style="thin">
        <color rgb="FF000000"/>
      </right>
      <bottom style="thin">
        <color rgb="FF000000"/>
      </bottom>
    </border>
    <border>
      <left/>
      <right style="thin">
        <color rgb="FF000000"/>
      </right>
      <top style="thin">
        <color rgb="FF000000"/>
      </top>
      <bottom style="thin">
        <color rgb="FF000000"/>
      </bottom>
    </border>
    <border>
      <left/>
      <right style="thin">
        <color rgb="FF000000"/>
      </right>
      <top/>
      <bottom style="thin">
        <color rgb="FF000000"/>
      </bottom>
    </border>
    <border>
      <right style="thin">
        <color rgb="FF000000"/>
      </right>
      <bottom style="thin">
        <color rgb="FF000000"/>
      </bottom>
    </border>
    <border>
      <left/>
      <top/>
    </border>
    <border>
      <top/>
    </border>
    <border>
      <right/>
      <top/>
    </border>
    <border>
      <left/>
      <bottom/>
    </border>
    <border>
      <bottom/>
    </border>
    <border>
      <right/>
      <bottom/>
    </border>
    <border>
      <left/>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bottom/>
    </border>
    <border>
      <left style="thin">
        <color rgb="FF000000"/>
      </left>
      <right style="thin">
        <color rgb="FF000000"/>
      </right>
      <top/>
    </border>
    <border>
      <left style="thin">
        <color rgb="FF000000"/>
      </left>
      <right/>
      <top/>
    </border>
    <border>
      <left/>
      <right/>
      <top/>
    </border>
    <border>
      <left/>
      <right/>
      <bottom/>
    </border>
    <border>
      <left style="thin">
        <color rgb="FF000000"/>
      </left>
      <top style="thin">
        <color rgb="FF000000"/>
      </top>
    </border>
  </borders>
  <cellStyleXfs count="1">
    <xf borderId="0" fillId="0" fontId="0" numFmtId="0" applyAlignment="1" applyFont="1"/>
  </cellStyleXfs>
  <cellXfs count="634">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2" numFmtId="0" xfId="0" applyAlignment="1" applyBorder="1" applyFont="1">
      <alignment vertical="center"/>
    </xf>
    <xf borderId="1" fillId="2" fontId="2" numFmtId="0" xfId="0" applyAlignment="1" applyBorder="1" applyFont="1">
      <alignment horizontal="center" vertical="center"/>
    </xf>
    <xf borderId="0" fillId="0" fontId="2" numFmtId="0" xfId="0" applyAlignment="1" applyFont="1">
      <alignment vertical="center"/>
    </xf>
    <xf borderId="2" fillId="3" fontId="3" numFmtId="0" xfId="0" applyAlignment="1" applyBorder="1" applyFill="1" applyFont="1">
      <alignment horizontal="center" vertical="center"/>
    </xf>
    <xf borderId="3" fillId="0" fontId="4" numFmtId="0" xfId="0" applyBorder="1" applyFont="1"/>
    <xf borderId="4" fillId="0" fontId="4" numFmtId="0" xfId="0" applyBorder="1" applyFont="1"/>
    <xf borderId="2" fillId="4" fontId="3" numFmtId="0" xfId="0" applyAlignment="1" applyBorder="1" applyFill="1" applyFont="1">
      <alignment horizontal="center" vertical="center"/>
    </xf>
    <xf borderId="1" fillId="2" fontId="5" numFmtId="0" xfId="0" applyAlignment="1" applyBorder="1" applyFont="1">
      <alignment vertical="center"/>
    </xf>
    <xf borderId="2" fillId="4" fontId="6" numFmtId="0" xfId="0" applyAlignment="1" applyBorder="1" applyFont="1">
      <alignment horizontal="center" vertical="center"/>
    </xf>
    <xf borderId="1" fillId="2" fontId="7" numFmtId="0" xfId="0" applyAlignment="1" applyBorder="1" applyFont="1">
      <alignment vertical="center"/>
    </xf>
    <xf borderId="1" fillId="2" fontId="8" numFmtId="0" xfId="0" applyAlignment="1" applyBorder="1" applyFont="1">
      <alignment vertical="center"/>
    </xf>
    <xf borderId="1" fillId="2" fontId="7" numFmtId="0" xfId="0" applyAlignment="1" applyBorder="1" applyFont="1">
      <alignment horizontal="right" vertical="center"/>
    </xf>
    <xf borderId="2" fillId="5" fontId="7" numFmtId="0" xfId="0" applyAlignment="1" applyBorder="1" applyFill="1" applyFont="1">
      <alignment horizontal="left" readingOrder="0" vertical="center"/>
    </xf>
    <xf borderId="0" fillId="0" fontId="7" numFmtId="0" xfId="0" applyAlignment="1" applyFont="1">
      <alignment vertical="center"/>
    </xf>
    <xf borderId="1" fillId="2" fontId="7" numFmtId="0" xfId="0" applyAlignment="1" applyBorder="1" applyFont="1">
      <alignment horizontal="left" vertical="center"/>
    </xf>
    <xf borderId="1" fillId="2" fontId="9" numFmtId="0" xfId="0" applyBorder="1" applyFont="1"/>
    <xf borderId="2" fillId="2" fontId="8" numFmtId="0" xfId="0" applyAlignment="1" applyBorder="1" applyFont="1">
      <alignment horizontal="left" shrinkToFit="0" vertical="center" wrapText="1"/>
    </xf>
    <xf borderId="2" fillId="5" fontId="7" numFmtId="0" xfId="0" applyAlignment="1" applyBorder="1" applyFont="1">
      <alignment horizontal="left" readingOrder="0" shrinkToFit="0" vertical="center" wrapText="1"/>
    </xf>
    <xf borderId="1" fillId="2" fontId="7" numFmtId="0" xfId="0" applyAlignment="1" applyBorder="1" applyFont="1">
      <alignment horizontal="left" shrinkToFit="0" vertical="center" wrapText="1"/>
    </xf>
    <xf borderId="1" fillId="2" fontId="10" numFmtId="0" xfId="0" applyAlignment="1" applyBorder="1" applyFont="1">
      <alignment shrinkToFit="0" vertical="center" wrapText="1"/>
    </xf>
    <xf borderId="1" fillId="6" fontId="10" numFmtId="0" xfId="0" applyAlignment="1" applyBorder="1" applyFill="1" applyFont="1">
      <alignment shrinkToFit="0" vertical="center" wrapText="1"/>
    </xf>
    <xf borderId="1" fillId="6" fontId="7" numFmtId="0" xfId="0" applyAlignment="1" applyBorder="1" applyFont="1">
      <alignment vertical="center"/>
    </xf>
    <xf borderId="1" fillId="6" fontId="11" numFmtId="0" xfId="0" applyAlignment="1" applyBorder="1" applyFont="1">
      <alignment horizontal="left" vertical="center"/>
    </xf>
    <xf borderId="1" fillId="6" fontId="7" numFmtId="0" xfId="0" applyAlignment="1" applyBorder="1" applyFont="1">
      <alignment horizontal="left" vertical="center"/>
    </xf>
    <xf borderId="1" fillId="6" fontId="7" numFmtId="0" xfId="0" applyAlignment="1" applyBorder="1" applyFont="1">
      <alignment horizontal="right" vertical="center"/>
    </xf>
    <xf borderId="1" fillId="6" fontId="8" numFmtId="0" xfId="0" applyAlignment="1" applyBorder="1" applyFont="1">
      <alignment vertical="center"/>
    </xf>
    <xf borderId="2" fillId="2" fontId="8" numFmtId="0" xfId="0" applyAlignment="1" applyBorder="1" applyFont="1">
      <alignment horizontal="left" vertical="center"/>
    </xf>
    <xf borderId="2" fillId="5" fontId="7" numFmtId="0" xfId="0" applyAlignment="1" applyBorder="1" applyFont="1">
      <alignment readingOrder="0" vertical="center"/>
    </xf>
    <xf borderId="2" fillId="2" fontId="8" numFmtId="0" xfId="0" applyAlignment="1" applyBorder="1" applyFont="1">
      <alignment horizontal="right" vertical="center"/>
    </xf>
    <xf borderId="2" fillId="5" fontId="12" numFmtId="0" xfId="0" applyAlignment="1" applyBorder="1" applyFont="1">
      <alignment readingOrder="0" vertical="center"/>
    </xf>
    <xf borderId="2" fillId="5" fontId="12" numFmtId="0" xfId="0" applyAlignment="1" applyBorder="1" applyFont="1">
      <alignment horizontal="left" readingOrder="0" vertical="center"/>
    </xf>
    <xf borderId="2" fillId="5" fontId="7" numFmtId="0" xfId="0" applyAlignment="1" applyBorder="1" applyFont="1">
      <alignment horizontal="left" readingOrder="0" shrinkToFit="0" vertical="center" wrapText="1"/>
    </xf>
    <xf borderId="2" fillId="5" fontId="7" numFmtId="14" xfId="0" applyAlignment="1" applyBorder="1" applyFont="1" applyNumberFormat="1">
      <alignment horizontal="left" readingOrder="0" shrinkToFit="0" vertical="center" wrapText="1"/>
    </xf>
    <xf borderId="2" fillId="5" fontId="8" numFmtId="0" xfId="0" applyAlignment="1" applyBorder="1" applyFont="1">
      <alignment horizontal="left" readingOrder="0" shrinkToFit="0" vertical="center" wrapText="1"/>
    </xf>
    <xf borderId="2" fillId="2" fontId="8" numFmtId="0" xfId="0" applyAlignment="1" applyBorder="1" applyFont="1">
      <alignment shrinkToFit="0" vertical="center" wrapText="1"/>
    </xf>
    <xf borderId="2" fillId="5" fontId="7" numFmtId="0" xfId="0" applyAlignment="1" applyBorder="1" applyFont="1">
      <alignment horizontal="center" readingOrder="0" vertical="center"/>
    </xf>
    <xf borderId="1" fillId="2" fontId="8" numFmtId="0" xfId="0" applyAlignment="1" applyBorder="1" applyFont="1">
      <alignment shrinkToFit="0" vertical="center" wrapText="1"/>
    </xf>
    <xf borderId="5" fillId="2" fontId="2" numFmtId="0" xfId="0" applyAlignment="1" applyBorder="1" applyFont="1">
      <alignment vertical="center"/>
    </xf>
    <xf borderId="1" fillId="2" fontId="13" numFmtId="0" xfId="0" applyAlignment="1" applyBorder="1" applyFont="1">
      <alignment vertical="center"/>
    </xf>
    <xf borderId="2" fillId="5" fontId="7" numFmtId="164" xfId="0" applyAlignment="1" applyBorder="1" applyFont="1" applyNumberFormat="1">
      <alignment horizontal="left" vertical="center"/>
    </xf>
    <xf borderId="1" fillId="2" fontId="7" numFmtId="15" xfId="0" applyAlignment="1" applyBorder="1" applyFont="1" applyNumberFormat="1">
      <alignment horizontal="left" vertical="center"/>
    </xf>
    <xf borderId="2" fillId="2" fontId="8" numFmtId="0" xfId="0" applyAlignment="1" applyBorder="1" applyFont="1">
      <alignment vertical="center"/>
    </xf>
    <xf borderId="1" fillId="2" fontId="7" numFmtId="0" xfId="0" applyAlignment="1" applyBorder="1" applyFont="1">
      <alignment horizontal="center" vertical="center"/>
    </xf>
    <xf borderId="1" fillId="2" fontId="14" numFmtId="0" xfId="0" applyAlignment="1" applyBorder="1" applyFont="1">
      <alignment vertical="center"/>
    </xf>
    <xf borderId="1" fillId="2" fontId="15" numFmtId="164" xfId="0" applyAlignment="1" applyBorder="1" applyFont="1" applyNumberFormat="1">
      <alignment vertical="center"/>
    </xf>
    <xf borderId="1" fillId="2" fontId="15" numFmtId="0" xfId="0" applyAlignment="1" applyBorder="1" applyFont="1">
      <alignment vertical="center"/>
    </xf>
    <xf borderId="1" fillId="2" fontId="16" numFmtId="0" xfId="0" applyAlignment="1" applyBorder="1" applyFont="1">
      <alignment vertical="center"/>
    </xf>
    <xf borderId="1" fillId="2" fontId="2" numFmtId="164" xfId="0" applyAlignment="1" applyBorder="1" applyFont="1" applyNumberFormat="1">
      <alignment vertical="center"/>
    </xf>
    <xf borderId="0" fillId="0" fontId="17" numFmtId="0" xfId="0" applyFont="1"/>
    <xf borderId="6" fillId="7" fontId="18" numFmtId="0" xfId="0" applyAlignment="1" applyBorder="1" applyFill="1" applyFont="1">
      <alignment horizontal="center" shrinkToFit="0" vertical="center" wrapText="1"/>
    </xf>
    <xf borderId="7" fillId="7" fontId="18" numFmtId="0" xfId="0" applyAlignment="1" applyBorder="1" applyFont="1">
      <alignment horizontal="center" shrinkToFit="0" vertical="center" wrapText="1"/>
    </xf>
    <xf borderId="0" fillId="0" fontId="18" numFmtId="0" xfId="0" applyAlignment="1" applyFont="1">
      <alignment horizontal="center" shrinkToFit="0" vertical="center" wrapText="1"/>
    </xf>
    <xf borderId="6" fillId="0" fontId="2" numFmtId="0" xfId="0" applyAlignment="1" applyBorder="1" applyFont="1">
      <alignment horizontal="center" vertical="center"/>
    </xf>
    <xf borderId="6" fillId="0" fontId="2" numFmtId="0" xfId="0" applyAlignment="1" applyBorder="1" applyFont="1">
      <alignment shrinkToFit="0" vertical="center" wrapText="1"/>
    </xf>
    <xf borderId="6" fillId="0" fontId="19" numFmtId="0" xfId="0" applyAlignment="1" applyBorder="1" applyFont="1">
      <alignment horizontal="center"/>
    </xf>
    <xf borderId="0" fillId="0" fontId="20" numFmtId="0" xfId="0" applyAlignment="1" applyFont="1">
      <alignment horizontal="center" vertical="center"/>
    </xf>
    <xf borderId="1" fillId="8" fontId="20" numFmtId="0" xfId="0" applyAlignment="1" applyBorder="1" applyFill="1" applyFont="1">
      <alignment horizontal="center" vertical="center"/>
    </xf>
    <xf borderId="1" fillId="8" fontId="2" numFmtId="0" xfId="0" applyAlignment="1" applyBorder="1" applyFont="1">
      <alignment vertical="center"/>
    </xf>
    <xf borderId="1" fillId="8" fontId="21" numFmtId="0" xfId="0" applyAlignment="1" applyBorder="1" applyFont="1">
      <alignment horizontal="center" vertical="center"/>
    </xf>
    <xf borderId="0" fillId="0" fontId="21" numFmtId="0" xfId="0" applyAlignment="1" applyFont="1">
      <alignment horizontal="center" vertical="center"/>
    </xf>
    <xf borderId="6" fillId="0" fontId="22" numFmtId="0" xfId="0" applyAlignment="1" applyBorder="1" applyFont="1">
      <alignment horizontal="center" vertical="center"/>
    </xf>
    <xf borderId="6" fillId="0" fontId="2" numFmtId="0" xfId="0" applyAlignment="1" applyBorder="1" applyFont="1">
      <alignment horizontal="left" shrinkToFit="0" vertical="center" wrapText="1"/>
    </xf>
    <xf borderId="6" fillId="9" fontId="2" numFmtId="0" xfId="0" applyAlignment="1" applyBorder="1" applyFill="1" applyFont="1">
      <alignment horizontal="left" shrinkToFit="0" vertical="center" wrapText="1"/>
    </xf>
    <xf borderId="0" fillId="0" fontId="2" numFmtId="0" xfId="0" applyAlignment="1" applyFont="1">
      <alignment horizontal="left" shrinkToFit="0" vertical="center" wrapText="1"/>
    </xf>
    <xf borderId="0" fillId="0" fontId="2" numFmtId="0" xfId="0" applyAlignment="1" applyFont="1">
      <alignment readingOrder="0" vertical="center"/>
    </xf>
    <xf borderId="0" fillId="0" fontId="23" numFmtId="0" xfId="0" applyAlignment="1" applyFont="1">
      <alignment horizontal="center"/>
    </xf>
    <xf borderId="1" fillId="10" fontId="24" numFmtId="0" xfId="0" applyAlignment="1" applyBorder="1" applyFill="1" applyFont="1">
      <alignment vertical="center"/>
    </xf>
    <xf borderId="0" fillId="0" fontId="25" numFmtId="0" xfId="0" applyAlignment="1" applyFont="1">
      <alignment vertical="center"/>
    </xf>
    <xf borderId="8" fillId="7" fontId="26" numFmtId="0" xfId="0" applyAlignment="1" applyBorder="1" applyFont="1">
      <alignment horizontal="center" shrinkToFit="0" vertical="center" wrapText="1"/>
    </xf>
    <xf borderId="9" fillId="7" fontId="26" numFmtId="0" xfId="0" applyAlignment="1" applyBorder="1" applyFont="1">
      <alignment horizontal="center" shrinkToFit="0" vertical="center" wrapText="1"/>
    </xf>
    <xf borderId="10" fillId="0" fontId="4" numFmtId="0" xfId="0" applyBorder="1" applyFont="1"/>
    <xf borderId="11" fillId="0" fontId="4" numFmtId="0" xfId="0" applyBorder="1" applyFont="1"/>
    <xf borderId="12" fillId="0" fontId="4" numFmtId="0" xfId="0" applyBorder="1" applyFont="1"/>
    <xf borderId="6" fillId="7" fontId="26" numFmtId="0" xfId="0" applyAlignment="1" applyBorder="1" applyFont="1">
      <alignment horizontal="center" shrinkToFit="0" vertical="center" wrapText="1"/>
    </xf>
    <xf borderId="6" fillId="11" fontId="27" numFmtId="0" xfId="0" applyAlignment="1" applyBorder="1" applyFill="1" applyFont="1">
      <alignment horizontal="center" shrinkToFit="0" vertical="center" wrapText="1"/>
    </xf>
    <xf borderId="6" fillId="0" fontId="28" numFmtId="0" xfId="0" applyAlignment="1" applyBorder="1" applyFont="1">
      <alignment horizontal="center" shrinkToFit="0" wrapText="1"/>
    </xf>
    <xf borderId="6" fillId="12" fontId="28" numFmtId="0" xfId="0" applyAlignment="1" applyBorder="1" applyFill="1" applyFont="1">
      <alignment shrinkToFit="0" wrapText="1"/>
    </xf>
    <xf borderId="6" fillId="12" fontId="2" numFmtId="0" xfId="0" applyAlignment="1" applyBorder="1" applyFont="1">
      <alignment horizontal="center" shrinkToFit="0" vertical="bottom" wrapText="1"/>
    </xf>
    <xf borderId="6" fillId="12" fontId="28" numFmtId="0" xfId="0" applyAlignment="1" applyBorder="1" applyFont="1">
      <alignment horizontal="center" shrinkToFit="0" wrapText="1"/>
    </xf>
    <xf borderId="6" fillId="12" fontId="29" numFmtId="164" xfId="0" applyAlignment="1" applyBorder="1" applyFont="1" applyNumberFormat="1">
      <alignment readingOrder="0" shrinkToFit="0" vertical="bottom" wrapText="1"/>
    </xf>
    <xf borderId="6" fillId="13" fontId="29" numFmtId="0" xfId="0" applyAlignment="1" applyBorder="1" applyFill="1" applyFont="1">
      <alignment horizontal="center" readingOrder="0" shrinkToFit="0" vertical="bottom" wrapText="1"/>
    </xf>
    <xf borderId="6" fillId="12" fontId="2" numFmtId="0" xfId="0" applyAlignment="1" applyBorder="1" applyFont="1">
      <alignment horizontal="left" readingOrder="0" shrinkToFit="0" vertical="bottom" wrapText="1"/>
    </xf>
    <xf borderId="6" fillId="12" fontId="2" numFmtId="0" xfId="0" applyAlignment="1" applyBorder="1" applyFont="1">
      <alignment horizontal="center" readingOrder="0" shrinkToFit="0" vertical="bottom" wrapText="1"/>
    </xf>
    <xf borderId="13" fillId="12" fontId="28" numFmtId="0" xfId="0" applyAlignment="1" applyBorder="1" applyFont="1">
      <alignment shrinkToFit="0" wrapText="1"/>
    </xf>
    <xf borderId="6" fillId="0" fontId="30" numFmtId="0" xfId="0" applyAlignment="1" applyBorder="1" applyFont="1">
      <alignment horizontal="center" shrinkToFit="0" vertical="center" wrapText="1"/>
    </xf>
    <xf borderId="13" fillId="12" fontId="30" numFmtId="0" xfId="0" applyAlignment="1" applyBorder="1" applyFont="1">
      <alignment horizontal="left" shrinkToFit="0" vertical="center" wrapText="1"/>
    </xf>
    <xf borderId="6" fillId="12" fontId="30" numFmtId="0" xfId="0" applyAlignment="1" applyBorder="1" applyFont="1">
      <alignment horizontal="left" shrinkToFit="0" vertical="center" wrapText="1"/>
    </xf>
    <xf borderId="6" fillId="12" fontId="30" numFmtId="164" xfId="0" applyAlignment="1" applyBorder="1" applyFont="1" applyNumberFormat="1">
      <alignment horizontal="left" shrinkToFit="0" vertical="center" wrapText="1"/>
    </xf>
    <xf borderId="0" fillId="0" fontId="31" numFmtId="0" xfId="0" applyFont="1"/>
    <xf borderId="0" fillId="0" fontId="2" numFmtId="0" xfId="0" applyFont="1"/>
    <xf borderId="0" fillId="0" fontId="32" numFmtId="0" xfId="0" applyFont="1"/>
    <xf borderId="8" fillId="7" fontId="33" numFmtId="0" xfId="0" applyAlignment="1" applyBorder="1" applyFont="1">
      <alignment horizontal="center" shrinkToFit="0" vertical="center" wrapText="1"/>
    </xf>
    <xf borderId="14" fillId="7" fontId="33" numFmtId="0" xfId="0" applyAlignment="1" applyBorder="1" applyFont="1">
      <alignment horizontal="center" shrinkToFit="0" vertical="center" wrapText="1"/>
    </xf>
    <xf borderId="0" fillId="0" fontId="2" numFmtId="0" xfId="0" applyAlignment="1" applyFont="1">
      <alignment horizontal="center"/>
    </xf>
    <xf borderId="1" fillId="5" fontId="34" numFmtId="0" xfId="0" applyAlignment="1" applyBorder="1" applyFont="1">
      <alignment vertical="center"/>
    </xf>
    <xf borderId="1" fillId="5" fontId="9" numFmtId="0" xfId="0" applyBorder="1" applyFont="1"/>
    <xf borderId="15" fillId="0" fontId="4" numFmtId="0" xfId="0" applyBorder="1" applyFont="1"/>
    <xf borderId="0" fillId="0" fontId="18" numFmtId="0" xfId="0" applyFont="1"/>
    <xf borderId="6" fillId="11" fontId="35" numFmtId="0" xfId="0" applyAlignment="1" applyBorder="1" applyFont="1">
      <alignment horizontal="center" shrinkToFit="0" vertical="center" wrapText="1"/>
    </xf>
    <xf borderId="9" fillId="12" fontId="18" numFmtId="0" xfId="0" applyAlignment="1" applyBorder="1" applyFont="1">
      <alignment readingOrder="0" shrinkToFit="0" vertical="center" wrapText="1"/>
    </xf>
    <xf borderId="6" fillId="12" fontId="30" numFmtId="0" xfId="0" applyAlignment="1" applyBorder="1" applyFont="1">
      <alignment horizontal="center" readingOrder="0" shrinkToFit="0" vertical="center" wrapText="1"/>
    </xf>
    <xf borderId="8" fillId="12" fontId="36" numFmtId="0" xfId="0" applyAlignment="1" applyBorder="1" applyFont="1">
      <alignment horizontal="center" readingOrder="0" shrinkToFit="0" vertical="center" wrapText="1"/>
    </xf>
    <xf borderId="6" fillId="12" fontId="30" numFmtId="0" xfId="0" applyAlignment="1" applyBorder="1" applyFont="1">
      <alignment readingOrder="0" shrinkToFit="0" vertical="center" wrapText="1"/>
    </xf>
    <xf borderId="6" fillId="12" fontId="2" numFmtId="0" xfId="0" applyAlignment="1" applyBorder="1" applyFont="1">
      <alignment readingOrder="0" shrinkToFit="0" vertical="center" wrapText="1"/>
    </xf>
    <xf borderId="8" fillId="12" fontId="30" numFmtId="0" xfId="0" applyAlignment="1" applyBorder="1" applyFont="1">
      <alignment horizontal="center" readingOrder="0" shrinkToFit="0" vertical="center" wrapText="1"/>
    </xf>
    <xf borderId="16" fillId="0" fontId="4" numFmtId="0" xfId="0" applyBorder="1" applyFont="1"/>
    <xf borderId="6" fillId="12" fontId="37" numFmtId="0" xfId="0" applyAlignment="1" applyBorder="1" applyFont="1">
      <alignment readingOrder="0"/>
    </xf>
    <xf borderId="6" fillId="12" fontId="28" numFmtId="0" xfId="0" applyAlignment="1" applyBorder="1" applyFont="1">
      <alignment readingOrder="0" shrinkToFit="0" vertical="center" wrapText="1"/>
    </xf>
    <xf borderId="0" fillId="0" fontId="30" numFmtId="0" xfId="0" applyAlignment="1" applyFont="1">
      <alignment horizontal="center" shrinkToFit="0" vertical="center" wrapText="1"/>
    </xf>
    <xf borderId="6" fillId="12" fontId="30" numFmtId="0" xfId="0" applyAlignment="1" applyBorder="1" applyFont="1">
      <alignment shrinkToFit="0" vertical="center" wrapText="1"/>
    </xf>
    <xf borderId="6" fillId="12" fontId="2" numFmtId="0" xfId="0" applyBorder="1" applyFont="1"/>
    <xf borderId="6" fillId="12" fontId="30" numFmtId="0" xfId="0" applyAlignment="1" applyBorder="1" applyFont="1">
      <alignment horizontal="center" shrinkToFit="0" vertical="center" wrapText="1"/>
    </xf>
    <xf borderId="0" fillId="0" fontId="2" numFmtId="0" xfId="0" applyAlignment="1" applyFont="1">
      <alignment shrinkToFit="0" vertical="center" wrapText="1"/>
    </xf>
    <xf borderId="0" fillId="12" fontId="31" numFmtId="0" xfId="0" applyFont="1"/>
    <xf borderId="6" fillId="12" fontId="2" numFmtId="0" xfId="0" applyAlignment="1" applyBorder="1" applyFont="1">
      <alignment readingOrder="0" shrinkToFit="0" wrapText="1"/>
    </xf>
    <xf borderId="0" fillId="14" fontId="2" numFmtId="0" xfId="0" applyAlignment="1" applyFill="1" applyFont="1">
      <alignment vertical="center"/>
    </xf>
    <xf borderId="0" fillId="0" fontId="2" numFmtId="165" xfId="0" applyAlignment="1" applyFont="1" applyNumberFormat="1">
      <alignment vertical="center"/>
    </xf>
    <xf borderId="0" fillId="0" fontId="38" numFmtId="0" xfId="0" applyAlignment="1" applyFont="1">
      <alignment vertical="center"/>
    </xf>
    <xf borderId="8" fillId="7" fontId="18" numFmtId="0" xfId="0" applyAlignment="1" applyBorder="1" applyFont="1">
      <alignment horizontal="center" shrinkToFit="0" vertical="center" wrapText="1"/>
    </xf>
    <xf borderId="9" fillId="7" fontId="18" numFmtId="0" xfId="0" applyAlignment="1" applyBorder="1" applyFont="1">
      <alignment horizontal="center" shrinkToFit="0" vertical="center" wrapText="1"/>
    </xf>
    <xf borderId="8" fillId="7" fontId="18" numFmtId="165" xfId="0" applyAlignment="1" applyBorder="1" applyFont="1" applyNumberFormat="1">
      <alignment horizontal="center" shrinkToFit="0" vertical="center" wrapText="1"/>
    </xf>
    <xf borderId="6" fillId="15" fontId="27" numFmtId="0" xfId="0" applyAlignment="1" applyBorder="1" applyFill="1" applyFont="1">
      <alignment horizontal="center" shrinkToFit="0" vertical="center" wrapText="1"/>
    </xf>
    <xf borderId="6" fillId="15" fontId="27" numFmtId="0" xfId="0" applyAlignment="1" applyBorder="1" applyFont="1">
      <alignment horizontal="center" readingOrder="0" shrinkToFit="0" vertical="center" wrapText="1"/>
    </xf>
    <xf borderId="6" fillId="0" fontId="2" numFmtId="0" xfId="0" applyAlignment="1" applyBorder="1" applyFont="1">
      <alignment horizontal="center" shrinkToFit="0" vertical="top" wrapText="1"/>
    </xf>
    <xf borderId="6" fillId="14" fontId="2" numFmtId="0" xfId="0" applyAlignment="1" applyBorder="1" applyFont="1">
      <alignment readingOrder="0" shrinkToFit="0" vertical="top" wrapText="1"/>
    </xf>
    <xf borderId="6" fillId="12" fontId="30" numFmtId="0" xfId="0" applyAlignment="1" applyBorder="1" applyFont="1">
      <alignment horizontal="center" shrinkToFit="0" vertical="top" wrapText="1"/>
    </xf>
    <xf borderId="6" fillId="12" fontId="30" numFmtId="0" xfId="0" applyAlignment="1" applyBorder="1" applyFont="1">
      <alignment horizontal="center" readingOrder="0" shrinkToFit="0" vertical="top" wrapText="1"/>
    </xf>
    <xf borderId="6" fillId="12" fontId="2" numFmtId="0" xfId="0" applyAlignment="1" applyBorder="1" applyFont="1">
      <alignment readingOrder="0" shrinkToFit="0" vertical="top" wrapText="1"/>
    </xf>
    <xf borderId="6" fillId="12" fontId="2" numFmtId="164" xfId="0" applyAlignment="1" applyBorder="1" applyFont="1" applyNumberFormat="1">
      <alignment readingOrder="0" shrinkToFit="0" vertical="top" wrapText="1"/>
    </xf>
    <xf borderId="6" fillId="12" fontId="2" numFmtId="165" xfId="0" applyAlignment="1" applyBorder="1" applyFont="1" applyNumberFormat="1">
      <alignment readingOrder="0" shrinkToFit="0" vertical="top" wrapText="1"/>
    </xf>
    <xf borderId="6" fillId="16" fontId="2" numFmtId="0" xfId="0" applyAlignment="1" applyBorder="1" applyFill="1" applyFont="1">
      <alignment horizontal="center" readingOrder="0" shrinkToFit="0" vertical="top" wrapText="1"/>
    </xf>
    <xf borderId="6" fillId="16" fontId="2" numFmtId="0" xfId="0" applyAlignment="1" applyBorder="1" applyFont="1">
      <alignment horizontal="center" shrinkToFit="0" vertical="top" wrapText="1"/>
    </xf>
    <xf borderId="2" fillId="17" fontId="39" numFmtId="0" xfId="0" applyAlignment="1" applyBorder="1" applyFill="1" applyFont="1">
      <alignment horizontal="center"/>
    </xf>
    <xf borderId="17" fillId="0" fontId="2" numFmtId="0" xfId="0" applyAlignment="1" applyBorder="1" applyFont="1">
      <alignment vertical="center"/>
    </xf>
    <xf borderId="0" fillId="0" fontId="40" numFmtId="0" xfId="0" applyAlignment="1" applyFont="1">
      <alignment horizontal="center" vertical="center"/>
    </xf>
    <xf borderId="0" fillId="0" fontId="2" numFmtId="0" xfId="0" applyAlignment="1" applyFont="1">
      <alignment horizontal="center" vertical="center"/>
    </xf>
    <xf borderId="6" fillId="12" fontId="2" numFmtId="164" xfId="0" applyAlignment="1" applyBorder="1" applyFont="1" applyNumberFormat="1">
      <alignment horizontal="right" shrinkToFit="0" vertical="top" wrapText="1"/>
    </xf>
    <xf borderId="0" fillId="0" fontId="41" numFmtId="0" xfId="0" applyAlignment="1" applyFont="1">
      <alignment readingOrder="0" vertical="center"/>
    </xf>
    <xf borderId="6" fillId="16" fontId="2" numFmtId="0" xfId="0" applyAlignment="1" applyBorder="1" applyFont="1">
      <alignment horizontal="center" shrinkToFit="0" vertical="top" wrapText="1"/>
    </xf>
    <xf borderId="6" fillId="12" fontId="2" numFmtId="164" xfId="0" applyAlignment="1" applyBorder="1" applyFont="1" applyNumberFormat="1">
      <alignment horizontal="right" readingOrder="0" shrinkToFit="0" vertical="top" wrapText="1"/>
    </xf>
    <xf borderId="6" fillId="12" fontId="2" numFmtId="0" xfId="0" applyAlignment="1" applyBorder="1" applyFont="1">
      <alignment shrinkToFit="0" vertical="top" wrapText="1"/>
    </xf>
    <xf borderId="6" fillId="12" fontId="2" numFmtId="164" xfId="0" applyAlignment="1" applyBorder="1" applyFont="1" applyNumberFormat="1">
      <alignment shrinkToFit="0" vertical="top" wrapText="1"/>
    </xf>
    <xf borderId="6" fillId="12" fontId="2" numFmtId="0" xfId="0" applyAlignment="1" applyBorder="1" applyFont="1">
      <alignment shrinkToFit="0" vertical="top" wrapText="1"/>
    </xf>
    <xf borderId="6" fillId="12" fontId="2" numFmtId="0" xfId="0" applyAlignment="1" applyBorder="1" applyFont="1">
      <alignment horizontal="center" shrinkToFit="0" vertical="top" wrapText="1"/>
    </xf>
    <xf borderId="6" fillId="12" fontId="9" numFmtId="0" xfId="0" applyAlignment="1" applyBorder="1" applyFont="1">
      <alignment vertical="top"/>
    </xf>
    <xf borderId="6" fillId="14" fontId="2" numFmtId="0" xfId="0" applyAlignment="1" applyBorder="1" applyFont="1">
      <alignment shrinkToFit="0" vertical="top" wrapText="1"/>
    </xf>
    <xf borderId="6" fillId="12" fontId="28" numFmtId="0" xfId="0" applyAlignment="1" applyBorder="1" applyFont="1">
      <alignment horizontal="center" shrinkToFit="0" vertical="top" wrapText="1"/>
    </xf>
    <xf borderId="6" fillId="12" fontId="2" numFmtId="0" xfId="0" applyAlignment="1" applyBorder="1" applyFont="1">
      <alignment horizontal="center" readingOrder="0" shrinkToFit="0" vertical="top" wrapText="1"/>
    </xf>
    <xf borderId="6" fillId="12" fontId="2" numFmtId="165" xfId="0" applyAlignment="1" applyBorder="1" applyFont="1" applyNumberFormat="1">
      <alignment shrinkToFit="0" vertical="top" wrapText="1"/>
    </xf>
    <xf borderId="1" fillId="5" fontId="2" numFmtId="0" xfId="0" applyAlignment="1" applyBorder="1" applyFont="1">
      <alignment horizontal="center" shrinkToFit="0" vertical="top" wrapText="1"/>
    </xf>
    <xf borderId="1" fillId="5" fontId="2" numFmtId="0" xfId="0" applyAlignment="1" applyBorder="1" applyFont="1">
      <alignment shrinkToFit="0" vertical="top" wrapText="1"/>
    </xf>
    <xf borderId="1" fillId="5" fontId="30" numFmtId="0" xfId="0" applyAlignment="1" applyBorder="1" applyFont="1">
      <alignment horizontal="center" shrinkToFit="0" vertical="top" wrapText="1"/>
    </xf>
    <xf borderId="1" fillId="5" fontId="2" numFmtId="165" xfId="0" applyAlignment="1" applyBorder="1" applyFont="1" applyNumberFormat="1">
      <alignment shrinkToFit="0" vertical="top" wrapText="1"/>
    </xf>
    <xf borderId="0" fillId="0" fontId="31" numFmtId="165" xfId="0" applyFont="1" applyNumberFormat="1"/>
    <xf borderId="6" fillId="0" fontId="2" numFmtId="0" xfId="0" applyAlignment="1" applyBorder="1" applyFont="1">
      <alignment horizontal="center" shrinkToFit="0" vertical="center" wrapText="1"/>
    </xf>
    <xf borderId="6" fillId="12" fontId="2" numFmtId="165" xfId="0" applyAlignment="1" applyBorder="1" applyFont="1" applyNumberFormat="1">
      <alignment horizontal="right" shrinkToFit="0" vertical="top" wrapText="1"/>
    </xf>
    <xf borderId="6" fillId="18" fontId="2" numFmtId="0" xfId="0" applyAlignment="1" applyBorder="1" applyFill="1" applyFont="1">
      <alignment horizontal="center" readingOrder="0" shrinkToFit="0" vertical="top" wrapText="1"/>
    </xf>
    <xf borderId="6" fillId="18" fontId="2" numFmtId="0" xfId="0" applyAlignment="1" applyBorder="1" applyFont="1">
      <alignment horizontal="center" shrinkToFit="0" vertical="top" wrapText="1"/>
    </xf>
    <xf borderId="2" fillId="17" fontId="34" numFmtId="0" xfId="0" applyAlignment="1" applyBorder="1" applyFont="1">
      <alignment horizontal="center"/>
    </xf>
    <xf borderId="6" fillId="12" fontId="2" numFmtId="165" xfId="0" applyAlignment="1" applyBorder="1" applyFont="1" applyNumberFormat="1">
      <alignment horizontal="right" readingOrder="0" shrinkToFit="0" vertical="top" wrapText="1"/>
    </xf>
    <xf borderId="6" fillId="12" fontId="2" numFmtId="166" xfId="0" applyAlignment="1" applyBorder="1" applyFont="1" applyNumberFormat="1">
      <alignment horizontal="right" readingOrder="0" shrinkToFit="0" vertical="top" wrapText="1"/>
    </xf>
    <xf borderId="6" fillId="0" fontId="2" numFmtId="0" xfId="0" applyAlignment="1" applyBorder="1" applyFont="1">
      <alignment readingOrder="0" vertical="center"/>
    </xf>
    <xf borderId="6" fillId="14" fontId="2" numFmtId="0" xfId="0" applyAlignment="1" applyBorder="1" applyFont="1">
      <alignment readingOrder="0" vertical="center"/>
    </xf>
    <xf borderId="6" fillId="12" fontId="2" numFmtId="0" xfId="0" applyAlignment="1" applyBorder="1" applyFont="1">
      <alignment vertical="center"/>
    </xf>
    <xf borderId="6" fillId="12" fontId="2" numFmtId="0" xfId="0" applyAlignment="1" applyBorder="1" applyFont="1">
      <alignment readingOrder="0" vertical="center"/>
    </xf>
    <xf borderId="0" fillId="12" fontId="2" numFmtId="0" xfId="0" applyAlignment="1" applyFont="1">
      <alignment readingOrder="0" vertical="center"/>
    </xf>
    <xf borderId="6" fillId="12" fontId="2" numFmtId="0" xfId="0" applyAlignment="1" applyBorder="1" applyFont="1">
      <alignment shrinkToFit="0" vertical="center" wrapText="1"/>
    </xf>
    <xf borderId="6" fillId="12" fontId="2" numFmtId="164" xfId="0" applyAlignment="1" applyBorder="1" applyFont="1" applyNumberFormat="1">
      <alignment horizontal="right" readingOrder="0" shrinkToFit="0" wrapText="1"/>
    </xf>
    <xf borderId="6" fillId="12" fontId="2" numFmtId="0" xfId="0" applyAlignment="1" applyBorder="1" applyFont="1">
      <alignment shrinkToFit="0" wrapText="1"/>
    </xf>
    <xf borderId="6" fillId="12" fontId="2" numFmtId="164" xfId="0" applyAlignment="1" applyBorder="1" applyFont="1" applyNumberFormat="1">
      <alignment horizontal="right" shrinkToFit="0" wrapText="1"/>
    </xf>
    <xf borderId="6" fillId="14" fontId="2" numFmtId="0" xfId="0" applyAlignment="1" applyBorder="1" applyFont="1">
      <alignment shrinkToFit="0" wrapText="1"/>
    </xf>
    <xf borderId="6" fillId="12" fontId="9" numFmtId="0" xfId="0" applyBorder="1" applyFont="1"/>
    <xf borderId="6" fillId="12" fontId="2" numFmtId="0" xfId="0" applyAlignment="1" applyBorder="1" applyFont="1">
      <alignment shrinkToFit="0" wrapText="1"/>
    </xf>
    <xf borderId="6" fillId="14" fontId="2" numFmtId="0" xfId="0" applyBorder="1" applyFont="1"/>
    <xf borderId="6" fillId="16" fontId="2" numFmtId="0" xfId="0" applyAlignment="1" applyBorder="1" applyFont="1">
      <alignment horizontal="center" shrinkToFit="0" wrapText="1"/>
    </xf>
    <xf borderId="6" fillId="14" fontId="2" numFmtId="0" xfId="0" applyAlignment="1" applyBorder="1" applyFont="1">
      <alignment readingOrder="0" shrinkToFit="0" wrapText="1"/>
    </xf>
    <xf borderId="6" fillId="12" fontId="2" numFmtId="0" xfId="0" applyAlignment="1" applyBorder="1" applyFont="1">
      <alignment readingOrder="0" shrinkToFit="0" wrapText="1"/>
    </xf>
    <xf borderId="0" fillId="0" fontId="18" numFmtId="0" xfId="0" applyAlignment="1" applyFont="1">
      <alignment vertical="center"/>
    </xf>
    <xf borderId="0" fillId="0" fontId="26" numFmtId="0" xfId="0" applyAlignment="1" applyFont="1">
      <alignment horizontal="center" shrinkToFit="0" vertical="center" wrapText="1"/>
    </xf>
    <xf borderId="0" fillId="0" fontId="27" numFmtId="0" xfId="0" applyAlignment="1" applyFont="1">
      <alignment horizontal="center" shrinkToFit="0" vertical="center" wrapText="1"/>
    </xf>
    <xf borderId="9" fillId="0" fontId="30" numFmtId="0" xfId="0" applyAlignment="1" applyBorder="1" applyFont="1">
      <alignment horizontal="left" shrinkToFit="0" vertical="center" wrapText="1"/>
    </xf>
    <xf borderId="0" fillId="0" fontId="30" numFmtId="0" xfId="0" applyAlignment="1" applyFont="1">
      <alignment horizontal="left" shrinkToFit="0" vertical="center" wrapText="1"/>
    </xf>
    <xf borderId="0" fillId="0" fontId="30" numFmtId="15" xfId="0" applyAlignment="1" applyFont="1" applyNumberFormat="1">
      <alignment horizontal="left" shrinkToFit="0" vertical="center" wrapText="1"/>
    </xf>
    <xf borderId="0" fillId="0" fontId="2" numFmtId="0" xfId="0" applyAlignment="1" applyFont="1">
      <alignment horizontal="left" vertical="center"/>
    </xf>
    <xf borderId="18" fillId="7" fontId="26" numFmtId="0" xfId="0" applyAlignment="1" applyBorder="1" applyFont="1">
      <alignment horizontal="center" shrinkToFit="0" vertical="center" wrapText="1"/>
    </xf>
    <xf borderId="6" fillId="0" fontId="30" numFmtId="0" xfId="0" applyAlignment="1" applyBorder="1" applyFont="1">
      <alignment shrinkToFit="0" vertical="center" wrapText="1"/>
    </xf>
    <xf borderId="6" fillId="19" fontId="30" numFmtId="0" xfId="0" applyAlignment="1" applyBorder="1" applyFill="1" applyFont="1">
      <alignment shrinkToFit="0" vertical="center" wrapText="1"/>
    </xf>
    <xf borderId="6" fillId="19" fontId="26" numFmtId="0" xfId="0" applyAlignment="1" applyBorder="1" applyFont="1">
      <alignment shrinkToFit="0" vertical="center" wrapText="1"/>
    </xf>
    <xf borderId="2" fillId="6" fontId="39" numFmtId="0" xfId="0" applyAlignment="1" applyBorder="1" applyFont="1">
      <alignment horizontal="center"/>
    </xf>
    <xf borderId="6" fillId="12" fontId="42" numFmtId="167" xfId="0" applyAlignment="1" applyBorder="1" applyFont="1" applyNumberFormat="1">
      <alignment readingOrder="0" shrinkToFit="0" vertical="center" wrapText="1"/>
    </xf>
    <xf borderId="6" fillId="20" fontId="42" numFmtId="167" xfId="0" applyAlignment="1" applyBorder="1" applyFill="1" applyFont="1" applyNumberFormat="1">
      <alignment shrinkToFit="0" vertical="center" wrapText="1"/>
    </xf>
    <xf borderId="6" fillId="5" fontId="42" numFmtId="167" xfId="0" applyAlignment="1" applyBorder="1" applyFont="1" applyNumberFormat="1">
      <alignment shrinkToFit="0" vertical="center" wrapText="1"/>
    </xf>
    <xf borderId="6" fillId="20" fontId="42" numFmtId="167" xfId="0" applyAlignment="1" applyBorder="1" applyFont="1" applyNumberFormat="1">
      <alignment readingOrder="0" shrinkToFit="0" vertical="center" wrapText="1"/>
    </xf>
    <xf borderId="0" fillId="0" fontId="25" numFmtId="0" xfId="0" applyAlignment="1" applyFont="1">
      <alignment horizontal="left" shrinkToFit="0" vertical="center" wrapText="1"/>
    </xf>
    <xf borderId="6" fillId="0" fontId="43" numFmtId="0" xfId="0" applyAlignment="1" applyBorder="1" applyFont="1">
      <alignment shrinkToFit="0" vertical="center" wrapText="1"/>
    </xf>
    <xf borderId="6" fillId="12" fontId="42" numFmtId="167" xfId="0" applyAlignment="1" applyBorder="1" applyFont="1" applyNumberFormat="1">
      <alignment shrinkToFit="0" vertical="center" wrapText="1"/>
    </xf>
    <xf borderId="6" fillId="20" fontId="42" numFmtId="167" xfId="0" applyAlignment="1" applyBorder="1" applyFont="1" applyNumberFormat="1">
      <alignment shrinkToFit="0" vertical="center" wrapText="1"/>
    </xf>
    <xf borderId="6" fillId="20" fontId="42" numFmtId="167" xfId="0" applyAlignment="1" applyBorder="1" applyFont="1" applyNumberFormat="1">
      <alignment shrinkToFit="0" vertical="center" wrapText="1"/>
    </xf>
    <xf borderId="0" fillId="0" fontId="31" numFmtId="167" xfId="0" applyFont="1" applyNumberFormat="1"/>
    <xf borderId="0" fillId="20" fontId="42" numFmtId="167" xfId="0" applyAlignment="1" applyFont="1" applyNumberFormat="1">
      <alignment readingOrder="0" vertical="center"/>
    </xf>
    <xf borderId="0" fillId="0" fontId="18" numFmtId="167" xfId="0" applyAlignment="1" applyFont="1" applyNumberFormat="1">
      <alignment shrinkToFit="0" vertical="center" wrapText="1"/>
    </xf>
    <xf borderId="0" fillId="0" fontId="9" numFmtId="2" xfId="0" applyAlignment="1" applyFont="1" applyNumberFormat="1">
      <alignment vertical="center"/>
    </xf>
    <xf borderId="9" fillId="0" fontId="18" numFmtId="0" xfId="0" applyAlignment="1" applyBorder="1" applyFont="1">
      <alignment horizontal="center" shrinkToFit="0" vertical="center" wrapText="1"/>
    </xf>
    <xf borderId="6" fillId="5" fontId="44" numFmtId="167" xfId="0" applyAlignment="1" applyBorder="1" applyFont="1" applyNumberFormat="1">
      <alignment shrinkToFit="0" vertical="center" wrapText="1"/>
    </xf>
    <xf borderId="6" fillId="20" fontId="44" numFmtId="167" xfId="0" applyAlignment="1" applyBorder="1" applyFont="1" applyNumberFormat="1">
      <alignment shrinkToFit="0" vertical="center" wrapText="1"/>
    </xf>
    <xf borderId="6" fillId="20" fontId="42" numFmtId="167" xfId="0" applyAlignment="1" applyBorder="1" applyFont="1" applyNumberFormat="1">
      <alignment horizontal="right" shrinkToFit="0" wrapText="1"/>
    </xf>
    <xf borderId="11" fillId="0" fontId="44" numFmtId="167" xfId="0" applyBorder="1" applyFont="1" applyNumberFormat="1"/>
    <xf borderId="1" fillId="10" fontId="45" numFmtId="0" xfId="0" applyAlignment="1" applyBorder="1" applyFont="1">
      <alignment vertical="center"/>
    </xf>
    <xf borderId="0" fillId="0" fontId="9" numFmtId="0" xfId="0" applyFont="1"/>
    <xf borderId="19" fillId="7" fontId="26" numFmtId="0" xfId="0" applyAlignment="1" applyBorder="1" applyFont="1">
      <alignment horizontal="center" shrinkToFit="0" vertical="center" wrapText="1"/>
    </xf>
    <xf borderId="20" fillId="0" fontId="4" numFmtId="0" xfId="0" applyBorder="1" applyFont="1"/>
    <xf borderId="21" fillId="0" fontId="4" numFmtId="0" xfId="0" applyBorder="1" applyFont="1"/>
    <xf borderId="6" fillId="0" fontId="46" numFmtId="0" xfId="0" applyAlignment="1" applyBorder="1" applyFont="1">
      <alignment horizontal="left" shrinkToFit="0" vertical="center" wrapText="1"/>
    </xf>
    <xf borderId="6" fillId="12" fontId="47" numFmtId="0" xfId="0" applyAlignment="1" applyBorder="1" applyFont="1">
      <alignment horizontal="left" readingOrder="0" shrinkToFit="0" vertical="center" wrapText="1"/>
    </xf>
    <xf borderId="6" fillId="12" fontId="47" numFmtId="0" xfId="0" applyAlignment="1" applyBorder="1" applyFont="1">
      <alignment horizontal="left" readingOrder="0" vertical="center"/>
    </xf>
    <xf borderId="6" fillId="12" fontId="46" numFmtId="0" xfId="0" applyAlignment="1" applyBorder="1" applyFont="1">
      <alignment horizontal="center" vertical="center"/>
    </xf>
    <xf borderId="6" fillId="12" fontId="47" numFmtId="0" xfId="0" applyAlignment="1" applyBorder="1" applyFont="1">
      <alignment horizontal="center" readingOrder="0" vertical="center"/>
    </xf>
    <xf borderId="6" fillId="12" fontId="47" numFmtId="0" xfId="0" applyAlignment="1" applyBorder="1" applyFont="1">
      <alignment horizontal="center" vertical="center"/>
    </xf>
    <xf borderId="6" fillId="12" fontId="46" numFmtId="3" xfId="0" applyAlignment="1" applyBorder="1" applyFont="1" applyNumberFormat="1">
      <alignment horizontal="center" readingOrder="0" shrinkToFit="0" vertical="center" wrapText="1"/>
    </xf>
    <xf borderId="6" fillId="12" fontId="47" numFmtId="0" xfId="0" applyAlignment="1" applyBorder="1" applyFont="1">
      <alignment horizontal="center" readingOrder="0" shrinkToFit="0" vertical="center" wrapText="1"/>
    </xf>
    <xf borderId="0" fillId="0" fontId="2" numFmtId="0" xfId="0" applyAlignment="1" applyFont="1">
      <alignment horizontal="left"/>
    </xf>
    <xf borderId="0" fillId="0" fontId="18" numFmtId="0" xfId="0" applyAlignment="1" applyFont="1">
      <alignment horizontal="left"/>
    </xf>
    <xf borderId="0" fillId="0" fontId="2" numFmtId="2" xfId="0" applyAlignment="1" applyFont="1" applyNumberFormat="1">
      <alignment horizontal="left"/>
    </xf>
    <xf borderId="6" fillId="12" fontId="46" numFmtId="0" xfId="0" applyAlignment="1" applyBorder="1" applyFont="1">
      <alignment horizontal="center" readingOrder="0" vertical="center"/>
    </xf>
    <xf borderId="6" fillId="12" fontId="46" numFmtId="0" xfId="0" applyAlignment="1" applyBorder="1" applyFont="1">
      <alignment horizontal="left" readingOrder="0" shrinkToFit="0" vertical="center" wrapText="1"/>
    </xf>
    <xf borderId="6" fillId="12" fontId="30" numFmtId="0" xfId="0" applyAlignment="1" applyBorder="1" applyFont="1">
      <alignment horizontal="center" readingOrder="0" vertical="center"/>
    </xf>
    <xf borderId="6" fillId="12" fontId="30" numFmtId="0" xfId="0" applyAlignment="1" applyBorder="1" applyFont="1">
      <alignment horizontal="center" readingOrder="0"/>
    </xf>
    <xf borderId="6" fillId="12" fontId="46" numFmtId="3" xfId="0" applyAlignment="1" applyBorder="1" applyFont="1" applyNumberFormat="1">
      <alignment horizontal="center" shrinkToFit="0" vertical="center" wrapText="1"/>
    </xf>
    <xf borderId="6" fillId="12" fontId="30" numFmtId="0" xfId="0" applyAlignment="1" applyBorder="1" applyFont="1">
      <alignment horizontal="center"/>
    </xf>
    <xf borderId="6" fillId="12" fontId="46" numFmtId="0" xfId="0" applyAlignment="1" applyBorder="1" applyFont="1">
      <alignment horizontal="left" readingOrder="0" vertical="center"/>
    </xf>
    <xf borderId="6" fillId="12" fontId="2" numFmtId="0" xfId="0" applyAlignment="1" applyBorder="1" applyFont="1">
      <alignment horizontal="left" readingOrder="0"/>
    </xf>
    <xf borderId="6" fillId="12" fontId="2" numFmtId="0" xfId="0" applyAlignment="1" applyBorder="1" applyFont="1">
      <alignment horizontal="center" readingOrder="0" vertical="center"/>
    </xf>
    <xf borderId="6" fillId="12" fontId="47" numFmtId="0" xfId="0" applyAlignment="1" applyBorder="1" applyFont="1">
      <alignment horizontal="center" readingOrder="0" vertical="top"/>
    </xf>
    <xf borderId="6" fillId="12" fontId="47" numFmtId="0" xfId="0" applyAlignment="1" applyBorder="1" applyFont="1">
      <alignment horizontal="center" vertical="top"/>
    </xf>
    <xf borderId="6" fillId="12" fontId="2" numFmtId="0" xfId="0" applyAlignment="1" applyBorder="1" applyFont="1">
      <alignment horizontal="center" readingOrder="0" vertical="top"/>
    </xf>
    <xf borderId="6" fillId="12" fontId="30" numFmtId="0" xfId="0" applyAlignment="1" applyBorder="1" applyFont="1">
      <alignment horizontal="center" readingOrder="0" vertical="top"/>
    </xf>
    <xf borderId="6" fillId="12" fontId="2" numFmtId="0" xfId="0" applyAlignment="1" applyBorder="1" applyFont="1">
      <alignment horizontal="center" readingOrder="0"/>
    </xf>
    <xf borderId="6" fillId="12" fontId="2" numFmtId="0" xfId="0" applyAlignment="1" applyBorder="1" applyFont="1">
      <alignment horizontal="center" vertical="top"/>
    </xf>
    <xf borderId="6" fillId="12" fontId="30" numFmtId="0" xfId="0" applyAlignment="1" applyBorder="1" applyFont="1">
      <alignment horizontal="left" readingOrder="0"/>
    </xf>
    <xf borderId="6" fillId="12" fontId="30" numFmtId="0" xfId="0" applyAlignment="1" applyBorder="1" applyFont="1">
      <alignment horizontal="left" readingOrder="0" shrinkToFit="0" wrapText="1"/>
    </xf>
    <xf borderId="6" fillId="12" fontId="2" numFmtId="0" xfId="0" applyAlignment="1" applyBorder="1" applyFont="1">
      <alignment horizontal="left"/>
    </xf>
    <xf borderId="6" fillId="12" fontId="30" numFmtId="0" xfId="0" applyAlignment="1" applyBorder="1" applyFont="1">
      <alignment horizontal="left"/>
    </xf>
    <xf borderId="6" fillId="12" fontId="30" numFmtId="0" xfId="0" applyAlignment="1" applyBorder="1" applyFont="1">
      <alignment horizontal="left" shrinkToFit="0" wrapText="1"/>
    </xf>
    <xf borderId="6" fillId="12" fontId="30" numFmtId="0" xfId="0" applyAlignment="1" applyBorder="1" applyFont="1">
      <alignment horizontal="center" vertical="top"/>
    </xf>
    <xf borderId="6" fillId="12" fontId="46" numFmtId="4" xfId="0" applyAlignment="1" applyBorder="1" applyFont="1" applyNumberFormat="1">
      <alignment horizontal="center" shrinkToFit="0" vertical="center" wrapText="1"/>
    </xf>
    <xf borderId="6" fillId="12" fontId="47" numFmtId="0" xfId="0" applyAlignment="1" applyBorder="1" applyFont="1">
      <alignment horizontal="center" shrinkToFit="0" vertical="center" wrapText="1"/>
    </xf>
    <xf borderId="6" fillId="12" fontId="47" numFmtId="0" xfId="0" applyAlignment="1" applyBorder="1" applyFont="1">
      <alignment horizontal="left" shrinkToFit="0" vertical="center" wrapText="1"/>
    </xf>
    <xf borderId="6" fillId="12" fontId="2" numFmtId="0" xfId="0" applyAlignment="1" applyBorder="1" applyFont="1">
      <alignment horizontal="left" vertical="center"/>
    </xf>
    <xf borderId="6" fillId="12" fontId="30" numFmtId="0" xfId="0" applyAlignment="1" applyBorder="1" applyFont="1">
      <alignment horizontal="left" vertical="center"/>
    </xf>
    <xf borderId="6" fillId="12" fontId="2" numFmtId="0" xfId="0" applyAlignment="1" applyBorder="1" applyFont="1">
      <alignment horizontal="center"/>
    </xf>
    <xf borderId="18" fillId="12" fontId="2" numFmtId="0" xfId="0" applyAlignment="1" applyBorder="1" applyFont="1">
      <alignment horizontal="left" vertical="center"/>
    </xf>
    <xf borderId="18" fillId="12" fontId="30" numFmtId="0" xfId="0" applyAlignment="1" applyBorder="1" applyFont="1">
      <alignment horizontal="left" vertical="center"/>
    </xf>
    <xf borderId="18" fillId="12" fontId="2" numFmtId="0" xfId="0" applyAlignment="1" applyBorder="1" applyFont="1">
      <alignment horizontal="center" vertical="center"/>
    </xf>
    <xf borderId="13" fillId="12" fontId="47" numFmtId="0" xfId="0" applyAlignment="1" applyBorder="1" applyFont="1">
      <alignment horizontal="center" vertical="top"/>
    </xf>
    <xf borderId="9" fillId="0" fontId="46" numFmtId="0" xfId="0" applyAlignment="1" applyBorder="1" applyFont="1">
      <alignment horizontal="left" shrinkToFit="0" vertical="center" wrapText="1"/>
    </xf>
    <xf borderId="6" fillId="12" fontId="2" numFmtId="0" xfId="0" applyAlignment="1" applyBorder="1" applyFont="1">
      <alignment horizontal="center" vertical="center"/>
    </xf>
    <xf borderId="22" fillId="12" fontId="30" numFmtId="0" xfId="0" applyAlignment="1" applyBorder="1" applyFont="1">
      <alignment horizontal="center" vertical="top"/>
    </xf>
    <xf borderId="18" fillId="12" fontId="2" numFmtId="0" xfId="0" applyAlignment="1" applyBorder="1" applyFont="1">
      <alignment horizontal="center" vertical="top"/>
    </xf>
    <xf borderId="23" fillId="12" fontId="47" numFmtId="0" xfId="0" applyAlignment="1" applyBorder="1" applyFont="1">
      <alignment horizontal="center" vertical="top"/>
    </xf>
    <xf borderId="18" fillId="12" fontId="9" numFmtId="0" xfId="0" applyBorder="1" applyFont="1"/>
    <xf borderId="18" fillId="12" fontId="2" numFmtId="0" xfId="0" applyAlignment="1" applyBorder="1" applyFont="1">
      <alignment horizontal="center"/>
    </xf>
    <xf borderId="1" fillId="5" fontId="2" numFmtId="0" xfId="0" applyBorder="1" applyFont="1"/>
    <xf borderId="2" fillId="5" fontId="18" numFmtId="0" xfId="0" applyAlignment="1" applyBorder="1" applyFont="1">
      <alignment horizontal="center"/>
    </xf>
    <xf borderId="1" fillId="5" fontId="2" numFmtId="0" xfId="0" applyAlignment="1" applyBorder="1" applyFont="1">
      <alignment horizontal="center" vertical="center"/>
    </xf>
    <xf borderId="1" fillId="5" fontId="2" numFmtId="0" xfId="0" applyAlignment="1" applyBorder="1" applyFont="1">
      <alignment horizontal="center"/>
    </xf>
    <xf borderId="18" fillId="12" fontId="47" numFmtId="0" xfId="0" applyAlignment="1" applyBorder="1" applyFont="1">
      <alignment horizontal="left" shrinkToFit="0" vertical="center" wrapText="1"/>
    </xf>
    <xf borderId="13" fillId="12" fontId="47" numFmtId="0" xfId="0" applyAlignment="1" applyBorder="1" applyFont="1">
      <alignment horizontal="center" shrinkToFit="0" vertical="center" wrapText="1"/>
    </xf>
    <xf borderId="1" fillId="5" fontId="46" numFmtId="4" xfId="0" applyAlignment="1" applyBorder="1" applyFont="1" applyNumberFormat="1">
      <alignment horizontal="center" shrinkToFit="0" vertical="center" wrapText="1"/>
    </xf>
    <xf borderId="0" fillId="0" fontId="47" numFmtId="0" xfId="0" applyAlignment="1" applyFont="1">
      <alignment horizontal="left" shrinkToFit="0" vertical="center" wrapText="1"/>
    </xf>
    <xf borderId="24" fillId="0" fontId="4" numFmtId="0" xfId="0" applyBorder="1" applyFont="1"/>
    <xf borderId="14" fillId="7" fontId="26" numFmtId="0" xfId="0" applyAlignment="1" applyBorder="1" applyFont="1">
      <alignment horizontal="center" shrinkToFit="0" vertical="center" wrapText="1"/>
    </xf>
    <xf borderId="13" fillId="7" fontId="26" numFmtId="0" xfId="0" applyAlignment="1" applyBorder="1" applyFont="1">
      <alignment horizontal="center" shrinkToFit="0" vertical="center" wrapText="1"/>
    </xf>
    <xf borderId="25" fillId="15" fontId="27" numFmtId="0" xfId="0" applyAlignment="1" applyBorder="1" applyFont="1">
      <alignment horizontal="center" shrinkToFit="0" vertical="center" wrapText="1"/>
    </xf>
    <xf borderId="6" fillId="12" fontId="30" numFmtId="0" xfId="0" applyAlignment="1" applyBorder="1" applyFont="1">
      <alignment horizontal="left" readingOrder="0" shrinkToFit="0" vertical="center" wrapText="1"/>
    </xf>
    <xf borderId="13" fillId="12" fontId="30" numFmtId="0" xfId="0" applyAlignment="1" applyBorder="1" applyFont="1">
      <alignment horizontal="center" readingOrder="0" shrinkToFit="0" vertical="center" wrapText="1"/>
    </xf>
    <xf borderId="2" fillId="17" fontId="34" numFmtId="0" xfId="0" applyAlignment="1" applyBorder="1" applyFont="1">
      <alignment horizontal="center" vertical="center"/>
    </xf>
    <xf borderId="6" fillId="12" fontId="2" numFmtId="0" xfId="0" applyAlignment="1" applyBorder="1" applyFont="1">
      <alignment horizontal="left" readingOrder="0" shrinkToFit="0" vertical="center" wrapText="1"/>
    </xf>
    <xf borderId="6" fillId="12" fontId="28" numFmtId="0" xfId="0" applyAlignment="1" applyBorder="1" applyFont="1">
      <alignment readingOrder="0" shrinkToFit="0" wrapText="1"/>
    </xf>
    <xf borderId="6" fillId="12" fontId="48" numFmtId="0" xfId="0" applyAlignment="1" applyBorder="1" applyFont="1">
      <alignment readingOrder="0" shrinkToFit="0" vertical="top" wrapText="1"/>
    </xf>
    <xf borderId="6" fillId="12" fontId="48" numFmtId="0" xfId="0" applyAlignment="1" applyBorder="1" applyFont="1">
      <alignment readingOrder="0" vertical="top"/>
    </xf>
    <xf borderId="6" fillId="12" fontId="28" numFmtId="0" xfId="0" applyAlignment="1" applyBorder="1" applyFont="1">
      <alignment horizontal="center" readingOrder="0" shrinkToFit="0" wrapText="1"/>
    </xf>
    <xf borderId="6" fillId="12" fontId="2" numFmtId="0" xfId="0" applyAlignment="1" applyBorder="1" applyFont="1">
      <alignment readingOrder="0" shrinkToFit="0" vertical="bottom" wrapText="1"/>
    </xf>
    <xf borderId="0" fillId="12" fontId="48" numFmtId="0" xfId="0" applyAlignment="1" applyFont="1">
      <alignment readingOrder="0" shrinkToFit="0" vertical="top" wrapText="1"/>
    </xf>
    <xf borderId="6" fillId="12" fontId="2" numFmtId="0" xfId="0" applyAlignment="1" applyBorder="1" applyFont="1">
      <alignment horizontal="left" shrinkToFit="0" vertical="center" wrapText="1"/>
    </xf>
    <xf borderId="13" fillId="12" fontId="30" numFmtId="0" xfId="0" applyAlignment="1" applyBorder="1" applyFont="1">
      <alignment horizontal="center" shrinkToFit="0" vertical="center" wrapText="1"/>
    </xf>
    <xf borderId="23" fillId="12" fontId="30" numFmtId="0" xfId="0" applyAlignment="1" applyBorder="1" applyFont="1">
      <alignment horizontal="center" shrinkToFit="0" vertical="center" wrapText="1"/>
    </xf>
    <xf borderId="26" fillId="0" fontId="4" numFmtId="0" xfId="0" applyBorder="1" applyFont="1"/>
    <xf borderId="0" fillId="0" fontId="49" numFmtId="0" xfId="0" applyAlignment="1" applyFont="1">
      <alignment vertical="center"/>
    </xf>
    <xf borderId="6" fillId="12" fontId="28" numFmtId="0" xfId="0" applyAlignment="1" applyBorder="1" applyFont="1">
      <alignment horizontal="center" shrinkToFit="0" wrapText="1"/>
    </xf>
    <xf borderId="2" fillId="6" fontId="34" numFmtId="0" xfId="0" applyAlignment="1" applyBorder="1" applyFont="1">
      <alignment horizontal="center" vertical="center"/>
    </xf>
    <xf borderId="0" fillId="0" fontId="31" numFmtId="0" xfId="0" applyAlignment="1" applyFont="1">
      <alignment readingOrder="0"/>
    </xf>
    <xf borderId="0" fillId="0" fontId="49" numFmtId="0" xfId="0" applyAlignment="1" applyFont="1">
      <alignment readingOrder="0" vertical="center"/>
    </xf>
    <xf borderId="6" fillId="12" fontId="2" numFmtId="0" xfId="0" applyAlignment="1" applyBorder="1" applyFont="1">
      <alignment readingOrder="0"/>
    </xf>
    <xf borderId="9" fillId="0" fontId="26" numFmtId="0" xfId="0" applyAlignment="1" applyBorder="1" applyFont="1">
      <alignment horizontal="center" shrinkToFit="0" vertical="center" wrapText="1"/>
    </xf>
    <xf borderId="6" fillId="0" fontId="50" numFmtId="0" xfId="0" applyAlignment="1" applyBorder="1" applyFont="1">
      <alignment horizontal="center" shrinkToFit="0" wrapText="1"/>
    </xf>
    <xf borderId="0" fillId="0" fontId="2" numFmtId="0" xfId="0" applyAlignment="1" applyFont="1">
      <alignment horizontal="left" shrinkToFit="0" wrapText="1"/>
    </xf>
    <xf borderId="27" fillId="7" fontId="26" numFmtId="0" xfId="0" applyAlignment="1" applyBorder="1" applyFont="1">
      <alignment horizontal="center" shrinkToFit="0" vertical="center" wrapText="1"/>
    </xf>
    <xf borderId="28" fillId="0" fontId="4" numFmtId="0" xfId="0" applyBorder="1" applyFont="1"/>
    <xf borderId="29" fillId="0" fontId="4" numFmtId="0" xfId="0" applyBorder="1" applyFont="1"/>
    <xf borderId="30" fillId="0" fontId="4" numFmtId="0" xfId="0" applyBorder="1" applyFont="1"/>
    <xf borderId="31" fillId="0" fontId="4" numFmtId="0" xfId="0" applyBorder="1" applyFont="1"/>
    <xf borderId="23" fillId="15" fontId="27" numFmtId="0" xfId="0" applyAlignment="1" applyBorder="1" applyFont="1">
      <alignment horizontal="center" shrinkToFit="0" vertical="center" wrapText="1"/>
    </xf>
    <xf borderId="32" fillId="15" fontId="27" numFmtId="0" xfId="0" applyAlignment="1" applyBorder="1" applyFont="1">
      <alignment horizontal="center" shrinkToFit="0" vertical="center" wrapText="1"/>
    </xf>
    <xf borderId="9" fillId="0" fontId="30" numFmtId="0" xfId="0" applyAlignment="1" applyBorder="1" applyFont="1">
      <alignment horizontal="center" shrinkToFit="0" vertical="center" wrapText="1"/>
    </xf>
    <xf borderId="9" fillId="12" fontId="30" numFmtId="0" xfId="0" applyAlignment="1" applyBorder="1" applyFont="1">
      <alignment horizontal="center" shrinkToFit="0" vertical="center" wrapText="1"/>
    </xf>
    <xf borderId="13" fillId="15" fontId="27" numFmtId="0" xfId="0" applyAlignment="1" applyBorder="1" applyFont="1">
      <alignment horizontal="center" shrinkToFit="0" vertical="center" wrapText="1"/>
    </xf>
    <xf borderId="0" fillId="0" fontId="51" numFmtId="0" xfId="0" applyAlignment="1" applyFont="1">
      <alignment readingOrder="0"/>
    </xf>
    <xf borderId="33" fillId="7" fontId="26" numFmtId="0" xfId="0" applyAlignment="1" applyBorder="1" applyFont="1">
      <alignment horizontal="center" shrinkToFit="0" vertical="center" wrapText="1"/>
    </xf>
    <xf borderId="34" fillId="0" fontId="4" numFmtId="0" xfId="0" applyBorder="1" applyFont="1"/>
    <xf borderId="6" fillId="7" fontId="33" numFmtId="0" xfId="0" applyAlignment="1" applyBorder="1" applyFont="1">
      <alignment horizontal="center" shrinkToFit="0" vertical="center" wrapText="1"/>
    </xf>
    <xf borderId="35" fillId="7" fontId="33" numFmtId="0" xfId="0" applyAlignment="1" applyBorder="1" applyFont="1">
      <alignment horizontal="center" shrinkToFit="0" vertical="center" wrapText="1"/>
    </xf>
    <xf borderId="36" fillId="7" fontId="33" numFmtId="0" xfId="0" applyAlignment="1" applyBorder="1" applyFont="1">
      <alignment horizontal="center" shrinkToFit="0" vertical="center" wrapText="1"/>
    </xf>
    <xf borderId="13" fillId="11" fontId="27" numFmtId="0" xfId="0" applyAlignment="1" applyBorder="1" applyFont="1">
      <alignment horizontal="center" shrinkToFit="0" vertical="center" wrapText="1"/>
    </xf>
    <xf borderId="9" fillId="11" fontId="27" numFmtId="0" xfId="0" applyAlignment="1" applyBorder="1" applyFont="1">
      <alignment horizontal="center" shrinkToFit="0" vertical="center" wrapText="1"/>
    </xf>
    <xf borderId="37" fillId="12" fontId="28" numFmtId="49" xfId="0" applyAlignment="1" applyBorder="1" applyFont="1" applyNumberFormat="1">
      <alignment shrinkToFit="0" vertical="top" wrapText="1"/>
    </xf>
    <xf borderId="6" fillId="12" fontId="30" numFmtId="0" xfId="0" applyAlignment="1" applyBorder="1" applyFont="1">
      <alignment horizontal="left" readingOrder="0" shrinkToFit="0" vertical="top" wrapText="1"/>
    </xf>
    <xf borderId="6" fillId="12" fontId="30" numFmtId="164" xfId="0" applyAlignment="1" applyBorder="1" applyFont="1" applyNumberFormat="1">
      <alignment horizontal="left" shrinkToFit="0" vertical="top" wrapText="1"/>
    </xf>
    <xf borderId="37" fillId="20" fontId="28" numFmtId="0" xfId="0" applyAlignment="1" applyBorder="1" applyFont="1">
      <alignment readingOrder="0" shrinkToFit="0" vertical="top" wrapText="1"/>
    </xf>
    <xf borderId="38" fillId="17" fontId="34" numFmtId="0" xfId="0" applyAlignment="1" applyBorder="1" applyFont="1">
      <alignment horizontal="center" vertical="center"/>
    </xf>
    <xf borderId="39" fillId="0" fontId="4" numFmtId="0" xfId="0" applyBorder="1" applyFont="1"/>
    <xf borderId="40" fillId="0" fontId="4" numFmtId="0" xfId="0" applyBorder="1" applyFont="1"/>
    <xf quotePrefix="1" borderId="37" fillId="12" fontId="28" numFmtId="49" xfId="0" applyAlignment="1" applyBorder="1" applyFont="1" applyNumberFormat="1">
      <alignment shrinkToFit="0" vertical="top" wrapText="1"/>
    </xf>
    <xf borderId="6" fillId="12" fontId="30" numFmtId="0" xfId="0" applyAlignment="1" applyBorder="1" applyFont="1">
      <alignment horizontal="left" shrinkToFit="0" vertical="top" wrapText="1"/>
    </xf>
    <xf borderId="37" fillId="20" fontId="28" numFmtId="0" xfId="0" applyAlignment="1" applyBorder="1" applyFont="1">
      <alignment shrinkToFit="0" vertical="top" wrapText="1"/>
    </xf>
    <xf borderId="41" fillId="0" fontId="4" numFmtId="0" xfId="0" applyBorder="1" applyFont="1"/>
    <xf borderId="42" fillId="0" fontId="4" numFmtId="0" xfId="0" applyBorder="1" applyFont="1"/>
    <xf borderId="43" fillId="0" fontId="4" numFmtId="0" xfId="0" applyBorder="1" applyFont="1"/>
    <xf quotePrefix="1" borderId="37" fillId="12" fontId="52" numFmtId="49" xfId="0" applyAlignment="1" applyBorder="1" applyFont="1" applyNumberFormat="1">
      <alignment vertical="top"/>
    </xf>
    <xf borderId="6" fillId="12" fontId="53" numFmtId="0" xfId="0" applyAlignment="1" applyBorder="1" applyFont="1">
      <alignment horizontal="left" readingOrder="0" shrinkToFit="0" vertical="center" wrapText="1"/>
    </xf>
    <xf borderId="6" fillId="12" fontId="30" numFmtId="0" xfId="0" applyAlignment="1" applyBorder="1" applyFont="1">
      <alignment readingOrder="0" vertical="center"/>
    </xf>
    <xf borderId="6" fillId="12" fontId="2" numFmtId="0" xfId="0" applyAlignment="1" applyBorder="1" applyFont="1">
      <alignment shrinkToFit="0" vertical="center" wrapText="1"/>
    </xf>
    <xf borderId="6" fillId="20" fontId="54" numFmtId="0" xfId="0" applyAlignment="1" applyBorder="1" applyFont="1">
      <alignment horizontal="left" readingOrder="0" shrinkToFit="0" vertical="center" wrapText="1"/>
    </xf>
    <xf borderId="6" fillId="21" fontId="2" numFmtId="0" xfId="0" applyAlignment="1" applyBorder="1" applyFill="1" applyFont="1">
      <alignment readingOrder="0" vertical="center"/>
    </xf>
    <xf borderId="6" fillId="21" fontId="30" numFmtId="0" xfId="0" applyAlignment="1" applyBorder="1" applyFont="1">
      <alignment shrinkToFit="0" vertical="center" wrapText="1"/>
    </xf>
    <xf borderId="6" fillId="21" fontId="30" numFmtId="0" xfId="0" applyAlignment="1" applyBorder="1" applyFont="1">
      <alignment readingOrder="0" shrinkToFit="0" vertical="center" wrapText="1"/>
    </xf>
    <xf borderId="6" fillId="21" fontId="30" numFmtId="0" xfId="0" applyAlignment="1" applyBorder="1" applyFont="1">
      <alignment horizontal="left" shrinkToFit="0" vertical="center" wrapText="1"/>
    </xf>
    <xf borderId="6" fillId="21" fontId="2" numFmtId="0" xfId="0" applyAlignment="1" applyBorder="1" applyFont="1">
      <alignment readingOrder="0" shrinkToFit="0" vertical="center" wrapText="1"/>
    </xf>
    <xf borderId="6" fillId="21" fontId="30" numFmtId="0" xfId="0" applyAlignment="1" applyBorder="1" applyFont="1">
      <alignment horizontal="center" shrinkToFit="0" vertical="center" wrapText="1"/>
    </xf>
    <xf borderId="6" fillId="21" fontId="30" numFmtId="0" xfId="0" applyAlignment="1" applyBorder="1" applyFont="1">
      <alignment horizontal="left" shrinkToFit="0" vertical="top" wrapText="1"/>
    </xf>
    <xf borderId="6" fillId="21" fontId="30" numFmtId="164" xfId="0" applyAlignment="1" applyBorder="1" applyFont="1" applyNumberFormat="1">
      <alignment horizontal="left" shrinkToFit="0" vertical="top" wrapText="1"/>
    </xf>
    <xf borderId="0" fillId="21" fontId="31" numFmtId="0" xfId="0" applyFont="1"/>
    <xf borderId="6" fillId="21" fontId="30" numFmtId="0" xfId="0" applyAlignment="1" applyBorder="1" applyFont="1">
      <alignment horizontal="left" readingOrder="0" shrinkToFit="0" vertical="center" wrapText="1"/>
    </xf>
    <xf borderId="6" fillId="21" fontId="30" numFmtId="0" xfId="0" applyAlignment="1" applyBorder="1" applyFont="1">
      <alignment horizontal="left" readingOrder="0" shrinkToFit="0" vertical="top" wrapText="1"/>
    </xf>
    <xf borderId="6" fillId="21" fontId="55" numFmtId="0" xfId="0" applyAlignment="1" applyBorder="1" applyFont="1">
      <alignment horizontal="left" shrinkToFit="0" vertical="center" wrapText="1"/>
    </xf>
    <xf borderId="6" fillId="21" fontId="56" numFmtId="0" xfId="0" applyAlignment="1" applyBorder="1" applyFont="1">
      <alignment horizontal="left" readingOrder="0" shrinkToFit="0" vertical="center" wrapText="1"/>
    </xf>
    <xf borderId="6" fillId="21" fontId="2" numFmtId="0" xfId="0" applyAlignment="1" applyBorder="1" applyFont="1">
      <alignment shrinkToFit="0" vertical="center" wrapText="1"/>
    </xf>
    <xf borderId="6" fillId="12" fontId="55" numFmtId="0" xfId="0" applyAlignment="1" applyBorder="1" applyFont="1">
      <alignment horizontal="left" shrinkToFit="0" vertical="center" wrapText="1"/>
    </xf>
    <xf borderId="6" fillId="12" fontId="30" numFmtId="0" xfId="0" applyAlignment="1" applyBorder="1" applyFont="1">
      <alignment shrinkToFit="0" vertical="top" wrapText="1"/>
    </xf>
    <xf borderId="6" fillId="12" fontId="57" numFmtId="0" xfId="0" applyAlignment="1" applyBorder="1" applyFont="1">
      <alignment horizontal="left" shrinkToFit="0" vertical="center" wrapText="1"/>
    </xf>
    <xf borderId="18" fillId="12" fontId="30" numFmtId="164" xfId="0" applyAlignment="1" applyBorder="1" applyFont="1" applyNumberFormat="1">
      <alignment horizontal="left" shrinkToFit="0" vertical="top" wrapText="1"/>
    </xf>
    <xf borderId="18" fillId="12" fontId="30" numFmtId="0" xfId="0" applyAlignment="1" applyBorder="1" applyFont="1">
      <alignment shrinkToFit="0" vertical="center" wrapText="1"/>
    </xf>
    <xf borderId="18" fillId="12" fontId="30" numFmtId="0" xfId="0" applyAlignment="1" applyBorder="1" applyFont="1">
      <alignment horizontal="left" shrinkToFit="0" vertical="center" wrapText="1"/>
    </xf>
    <xf borderId="23" fillId="12" fontId="30" numFmtId="0" xfId="0" applyAlignment="1" applyBorder="1" applyFont="1">
      <alignment horizontal="left" shrinkToFit="0" vertical="top" wrapText="1"/>
    </xf>
    <xf borderId="35" fillId="12" fontId="30" numFmtId="0" xfId="0" applyAlignment="1" applyBorder="1" applyFont="1">
      <alignment horizontal="left" shrinkToFit="0" vertical="center" wrapText="1"/>
    </xf>
    <xf borderId="1" fillId="12" fontId="30" numFmtId="0" xfId="0" applyAlignment="1" applyBorder="1" applyFont="1">
      <alignment shrinkToFit="0" vertical="center" wrapText="1"/>
    </xf>
    <xf borderId="35" fillId="12" fontId="30" numFmtId="0" xfId="0" applyAlignment="1" applyBorder="1" applyFont="1">
      <alignment shrinkToFit="0" vertical="center" wrapText="1"/>
    </xf>
    <xf borderId="13" fillId="12" fontId="30" numFmtId="0" xfId="0" applyAlignment="1" applyBorder="1" applyFont="1">
      <alignment horizontal="left" shrinkToFit="0" vertical="top" wrapText="1"/>
    </xf>
    <xf borderId="0" fillId="0" fontId="30" numFmtId="0" xfId="0" applyAlignment="1" applyFont="1">
      <alignment shrinkToFit="0" vertical="center" wrapText="1"/>
    </xf>
    <xf borderId="0" fillId="0" fontId="30" numFmtId="0" xfId="0" applyAlignment="1" applyFont="1">
      <alignment horizontal="left" shrinkToFit="0" vertical="top" wrapText="1"/>
    </xf>
    <xf borderId="0" fillId="0" fontId="30" numFmtId="164" xfId="0" applyAlignment="1" applyFont="1" applyNumberFormat="1">
      <alignment horizontal="left" shrinkToFit="0" vertical="top" wrapText="1"/>
    </xf>
    <xf borderId="0" fillId="0" fontId="26" numFmtId="0" xfId="0" applyAlignment="1" applyFont="1">
      <alignment shrinkToFit="0" vertical="center" wrapText="1"/>
    </xf>
    <xf borderId="35" fillId="7" fontId="26" numFmtId="0" xfId="0" applyAlignment="1" applyBorder="1" applyFont="1">
      <alignment horizontal="center" shrinkToFit="0" vertical="center" wrapText="1"/>
    </xf>
    <xf borderId="44" fillId="7" fontId="26" numFmtId="0" xfId="0" applyAlignment="1" applyBorder="1" applyFont="1">
      <alignment horizontal="center" shrinkToFit="0" vertical="center" wrapText="1"/>
    </xf>
    <xf borderId="45" fillId="11" fontId="27" numFmtId="0" xfId="0" applyAlignment="1" applyBorder="1" applyFont="1">
      <alignment horizontal="center" shrinkToFit="0" vertical="center" wrapText="1"/>
    </xf>
    <xf borderId="6" fillId="0" fontId="46" numFmtId="0" xfId="0" applyAlignment="1" applyBorder="1" applyFont="1">
      <alignment horizontal="center" shrinkToFit="0" vertical="center" wrapText="1"/>
    </xf>
    <xf borderId="6" fillId="12" fontId="47" numFmtId="0" xfId="0" applyAlignment="1" applyBorder="1" applyFont="1">
      <alignment horizontal="left" vertical="center"/>
    </xf>
    <xf borderId="0" fillId="0" fontId="47" numFmtId="0" xfId="0" applyAlignment="1" applyFont="1">
      <alignment horizontal="center" shrinkToFit="0" vertical="center" wrapText="1"/>
    </xf>
    <xf borderId="6" fillId="12" fontId="47" numFmtId="0" xfId="0" applyAlignment="1" applyBorder="1" applyFont="1">
      <alignment shrinkToFit="0" vertical="center" wrapText="1"/>
    </xf>
    <xf borderId="0" fillId="0" fontId="58" numFmtId="0" xfId="0" applyAlignment="1" applyFont="1">
      <alignment horizontal="left" vertical="center"/>
    </xf>
    <xf borderId="0" fillId="0" fontId="9" numFmtId="0" xfId="0" applyAlignment="1" applyFont="1">
      <alignment horizontal="center"/>
    </xf>
    <xf borderId="6" fillId="15" fontId="27" numFmtId="0" xfId="0" applyAlignment="1" applyBorder="1" applyFont="1">
      <alignment horizontal="center" shrinkToFit="0" vertical="top" wrapText="1"/>
    </xf>
    <xf borderId="45" fillId="15" fontId="27" numFmtId="0" xfId="0" applyAlignment="1" applyBorder="1" applyFont="1">
      <alignment horizontal="center" shrinkToFit="0" vertical="top" wrapText="1"/>
    </xf>
    <xf borderId="0" fillId="0" fontId="27" numFmtId="0" xfId="0" applyAlignment="1" applyFont="1">
      <alignment horizontal="center" shrinkToFit="0" vertical="top" wrapText="1"/>
    </xf>
    <xf borderId="2" fillId="17" fontId="34" numFmtId="0" xfId="0" applyAlignment="1" applyBorder="1" applyFont="1">
      <alignment horizontal="center" shrinkToFit="0" vertical="top" wrapText="1"/>
    </xf>
    <xf borderId="6" fillId="0" fontId="30" numFmtId="0" xfId="0" applyAlignment="1" applyBorder="1" applyFont="1">
      <alignment horizontal="center" shrinkToFit="0" vertical="top" wrapText="1"/>
    </xf>
    <xf borderId="0" fillId="0" fontId="30" numFmtId="0" xfId="0" applyAlignment="1" applyFont="1">
      <alignment horizontal="center" shrinkToFit="0" vertical="top" wrapText="1"/>
    </xf>
    <xf borderId="0" fillId="0" fontId="18" numFmtId="0" xfId="0" applyAlignment="1" applyFont="1">
      <alignment shrinkToFit="0" vertical="top" wrapText="1"/>
    </xf>
    <xf borderId="0" fillId="0" fontId="30" numFmtId="0" xfId="0" applyAlignment="1" applyFont="1">
      <alignment shrinkToFit="0" vertical="top" wrapText="1"/>
    </xf>
    <xf borderId="0" fillId="0" fontId="2" numFmtId="0" xfId="0" applyAlignment="1" applyFont="1">
      <alignment shrinkToFit="0" wrapText="1"/>
    </xf>
    <xf borderId="1" fillId="5" fontId="26" numFmtId="0" xfId="0" applyAlignment="1" applyBorder="1" applyFont="1">
      <alignment horizontal="center" shrinkToFit="0" vertical="center" wrapText="1"/>
    </xf>
    <xf borderId="1" fillId="5" fontId="2" numFmtId="0" xfId="0" applyAlignment="1" applyBorder="1" applyFont="1">
      <alignment horizontal="center" shrinkToFit="0" vertical="center" wrapText="1"/>
    </xf>
    <xf borderId="6" fillId="12" fontId="30" numFmtId="0" xfId="0" applyAlignment="1" applyBorder="1" applyFont="1">
      <alignment readingOrder="0" shrinkToFit="0" vertical="top" wrapText="1"/>
    </xf>
    <xf borderId="0" fillId="0" fontId="59" numFmtId="0" xfId="0" applyAlignment="1" applyFont="1">
      <alignment vertical="center"/>
    </xf>
    <xf borderId="0" fillId="0" fontId="60" numFmtId="0" xfId="0" applyAlignment="1" applyFont="1">
      <alignment readingOrder="0" vertical="center"/>
    </xf>
    <xf borderId="0" fillId="0" fontId="61" numFmtId="0" xfId="0" applyAlignment="1" applyFont="1">
      <alignment readingOrder="0"/>
    </xf>
    <xf borderId="8" fillId="7" fontId="18" numFmtId="0" xfId="0" applyAlignment="1" applyBorder="1" applyFont="1">
      <alignment horizontal="center" shrinkToFit="0" vertical="bottom" wrapText="1"/>
    </xf>
    <xf borderId="6" fillId="11" fontId="27" numFmtId="0" xfId="0" applyAlignment="1" applyBorder="1" applyFont="1">
      <alignment horizontal="center" shrinkToFit="0" vertical="bottom" wrapText="1"/>
    </xf>
    <xf borderId="37" fillId="12" fontId="2" numFmtId="0" xfId="0" applyAlignment="1" applyBorder="1" applyFont="1">
      <alignment vertical="bottom"/>
    </xf>
    <xf borderId="6" fillId="12" fontId="2" numFmtId="0" xfId="0" applyAlignment="1" applyBorder="1" applyFont="1">
      <alignment horizontal="center" shrinkToFit="0" vertical="bottom" wrapText="1"/>
    </xf>
    <xf borderId="37" fillId="12" fontId="2" numFmtId="4" xfId="0" applyAlignment="1" applyBorder="1" applyFont="1" applyNumberFormat="1">
      <alignment horizontal="right" vertical="bottom"/>
    </xf>
    <xf borderId="6" fillId="16" fontId="28" numFmtId="4" xfId="0" applyAlignment="1" applyBorder="1" applyFont="1" applyNumberFormat="1">
      <alignment horizontal="center" shrinkToFit="0" wrapText="1"/>
    </xf>
    <xf borderId="6" fillId="16" fontId="28" numFmtId="168" xfId="0" applyAlignment="1" applyBorder="1" applyFont="1" applyNumberFormat="1">
      <alignment horizontal="center" shrinkToFit="0" vertical="top" wrapText="1"/>
    </xf>
    <xf borderId="2" fillId="6" fontId="62" numFmtId="0" xfId="0" applyAlignment="1" applyBorder="1" applyFont="1">
      <alignment horizontal="center" vertical="center"/>
    </xf>
    <xf borderId="37" fillId="20" fontId="2" numFmtId="4" xfId="0" applyAlignment="1" applyBorder="1" applyFont="1" applyNumberFormat="1">
      <alignment horizontal="right" vertical="bottom"/>
    </xf>
    <xf borderId="0" fillId="0" fontId="2" numFmtId="2" xfId="0" applyAlignment="1" applyFont="1" applyNumberFormat="1">
      <alignment vertical="center"/>
    </xf>
    <xf borderId="37" fillId="4" fontId="2" numFmtId="4" xfId="0" applyAlignment="1" applyBorder="1" applyFont="1" applyNumberFormat="1">
      <alignment horizontal="right" vertical="bottom"/>
    </xf>
    <xf borderId="6" fillId="16" fontId="30" numFmtId="0" xfId="0" applyAlignment="1" applyBorder="1" applyFont="1">
      <alignment horizontal="center" shrinkToFit="0" vertical="center" wrapText="1"/>
    </xf>
    <xf borderId="6" fillId="16" fontId="30" numFmtId="168" xfId="0" applyAlignment="1" applyBorder="1" applyFont="1" applyNumberFormat="1">
      <alignment horizontal="center" shrinkToFit="0" vertical="top" wrapText="1"/>
    </xf>
    <xf borderId="18" fillId="16" fontId="30" numFmtId="168" xfId="0" applyAlignment="1" applyBorder="1" applyFont="1" applyNumberFormat="1">
      <alignment horizontal="center" shrinkToFit="0" vertical="top" wrapText="1"/>
    </xf>
    <xf borderId="0" fillId="0" fontId="30" numFmtId="168" xfId="0" applyAlignment="1" applyFont="1" applyNumberFormat="1">
      <alignment horizontal="center" shrinkToFit="0" vertical="top" wrapText="1"/>
    </xf>
    <xf borderId="6" fillId="12" fontId="30" numFmtId="4" xfId="0" applyAlignment="1" applyBorder="1" applyFont="1" applyNumberFormat="1">
      <alignment horizontal="center" shrinkToFit="0" vertical="center" wrapText="1"/>
    </xf>
    <xf borderId="0" fillId="0" fontId="31" numFmtId="0" xfId="0" applyFont="1"/>
    <xf borderId="8" fillId="0" fontId="30" numFmtId="0" xfId="0" applyAlignment="1" applyBorder="1" applyFont="1">
      <alignment shrinkToFit="0" vertical="center" wrapText="1"/>
    </xf>
    <xf borderId="35" fillId="12" fontId="30" numFmtId="0" xfId="0" applyAlignment="1" applyBorder="1" applyFont="1">
      <alignment horizontal="center" readingOrder="0" shrinkToFit="0" vertical="center" wrapText="1"/>
    </xf>
    <xf borderId="0" fillId="0" fontId="18" numFmtId="0" xfId="0" applyAlignment="1" applyFont="1">
      <alignment readingOrder="0" vertical="center"/>
    </xf>
    <xf borderId="6" fillId="0" fontId="26" numFmtId="0" xfId="0" applyAlignment="1" applyBorder="1" applyFont="1">
      <alignment horizontal="center" shrinkToFit="0" vertical="center" wrapText="1"/>
    </xf>
    <xf borderId="0" fillId="0" fontId="63" numFmtId="0" xfId="0" applyAlignment="1" applyFont="1">
      <alignment vertical="center"/>
    </xf>
    <xf borderId="6" fillId="0" fontId="26" numFmtId="0" xfId="0" applyAlignment="1" applyBorder="1" applyFont="1">
      <alignment horizontal="center" shrinkToFit="0" vertical="top" wrapText="1"/>
    </xf>
    <xf borderId="9" fillId="0" fontId="26" numFmtId="0" xfId="0" applyAlignment="1" applyBorder="1" applyFont="1">
      <alignment horizontal="left" shrinkToFit="0" vertical="top" wrapText="1"/>
    </xf>
    <xf borderId="6" fillId="12" fontId="30" numFmtId="169" xfId="0" applyAlignment="1" applyBorder="1" applyFont="1" applyNumberFormat="1">
      <alignment horizontal="center" readingOrder="0" shrinkToFit="0" vertical="top" wrapText="1"/>
    </xf>
    <xf borderId="0" fillId="0" fontId="9" numFmtId="0" xfId="0" applyAlignment="1" applyFont="1">
      <alignment horizontal="center" vertical="center"/>
    </xf>
    <xf borderId="6" fillId="12" fontId="2" numFmtId="164" xfId="0" applyAlignment="1" applyBorder="1" applyFont="1" applyNumberFormat="1">
      <alignment horizontal="center" readingOrder="0" shrinkToFit="0" vertical="center" wrapText="1"/>
    </xf>
    <xf borderId="6" fillId="12" fontId="30" numFmtId="166" xfId="0" applyAlignment="1" applyBorder="1" applyFont="1" applyNumberFormat="1">
      <alignment horizontal="center" readingOrder="0" shrinkToFit="0" vertical="top" wrapText="1"/>
    </xf>
    <xf borderId="9" fillId="0" fontId="30" numFmtId="0" xfId="0" applyAlignment="1" applyBorder="1" applyFont="1">
      <alignment horizontal="center" shrinkToFit="0" vertical="top" wrapText="1"/>
    </xf>
    <xf borderId="6" fillId="12" fontId="30" numFmtId="165" xfId="0" applyAlignment="1" applyBorder="1" applyFont="1" applyNumberFormat="1">
      <alignment horizontal="center" shrinkToFit="0" vertical="top" wrapText="1"/>
    </xf>
    <xf borderId="6" fillId="12" fontId="30" numFmtId="0" xfId="0" applyAlignment="1" applyBorder="1" applyFont="1">
      <alignment shrinkToFit="0" vertical="top" wrapText="1"/>
    </xf>
    <xf borderId="6" fillId="12" fontId="30" numFmtId="0" xfId="0" applyAlignment="1" applyBorder="1" applyFont="1">
      <alignment horizontal="center" shrinkToFit="0" vertical="top" wrapText="1"/>
    </xf>
    <xf borderId="6" fillId="0" fontId="30" numFmtId="0" xfId="0" applyAlignment="1" applyBorder="1" applyFont="1">
      <alignment horizontal="center" readingOrder="0" shrinkToFit="0" vertical="top" wrapText="1"/>
    </xf>
    <xf borderId="6" fillId="12" fontId="30" numFmtId="170" xfId="0" applyAlignment="1" applyBorder="1" applyFont="1" applyNumberFormat="1">
      <alignment horizontal="center" readingOrder="0" shrinkToFit="0" vertical="top" wrapText="1"/>
    </xf>
    <xf borderId="6" fillId="12" fontId="31" numFmtId="0" xfId="0" applyBorder="1" applyFont="1"/>
    <xf borderId="6" fillId="12" fontId="31" numFmtId="0" xfId="0" applyAlignment="1" applyBorder="1" applyFont="1">
      <alignment readingOrder="0"/>
    </xf>
    <xf borderId="6" fillId="12" fontId="30" numFmtId="164" xfId="0" applyAlignment="1" applyBorder="1" applyFont="1" applyNumberFormat="1">
      <alignment horizontal="center" shrinkToFit="0" vertical="top" wrapText="1"/>
    </xf>
    <xf borderId="18" fillId="12" fontId="30" numFmtId="164" xfId="0" applyAlignment="1" applyBorder="1" applyFont="1" applyNumberFormat="1">
      <alignment horizontal="center" shrinkToFit="0" vertical="top" wrapText="1"/>
    </xf>
    <xf borderId="35" fillId="12" fontId="30" numFmtId="0" xfId="0" applyAlignment="1" applyBorder="1" applyFont="1">
      <alignment shrinkToFit="0" vertical="top" wrapText="1"/>
    </xf>
    <xf borderId="0" fillId="0" fontId="30" numFmtId="164" xfId="0" applyAlignment="1" applyFont="1" applyNumberFormat="1">
      <alignment horizontal="center" shrinkToFit="0" vertical="top" wrapText="1"/>
    </xf>
    <xf borderId="0" fillId="0" fontId="18" numFmtId="0" xfId="0" applyAlignment="1" applyFont="1">
      <alignment horizontal="left" shrinkToFit="0" vertical="center" wrapText="1"/>
    </xf>
    <xf borderId="6" fillId="12" fontId="30" numFmtId="164" xfId="0" applyAlignment="1" applyBorder="1" applyFont="1" applyNumberFormat="1">
      <alignment horizontal="center" readingOrder="0" shrinkToFit="0" vertical="top" wrapText="1"/>
    </xf>
    <xf borderId="6" fillId="0" fontId="28" numFmtId="0" xfId="0" applyBorder="1" applyFont="1"/>
    <xf borderId="6" fillId="12" fontId="30" numFmtId="165" xfId="0" applyAlignment="1" applyBorder="1" applyFont="1" applyNumberFormat="1">
      <alignment horizontal="center" readingOrder="0" shrinkToFit="0" vertical="top" wrapText="1"/>
    </xf>
    <xf borderId="6" fillId="0" fontId="47" numFmtId="0" xfId="0" applyAlignment="1" applyBorder="1" applyFont="1">
      <alignment readingOrder="0" vertical="top"/>
    </xf>
    <xf borderId="0" fillId="0" fontId="18" numFmtId="0" xfId="0" applyAlignment="1" applyFont="1">
      <alignment shrinkToFit="0" vertical="center" wrapText="1"/>
    </xf>
    <xf borderId="6" fillId="7" fontId="26" numFmtId="0" xfId="0" applyAlignment="1" applyBorder="1" applyFont="1">
      <alignment horizontal="center" readingOrder="0" shrinkToFit="0" vertical="center" wrapText="1"/>
    </xf>
    <xf borderId="6" fillId="12" fontId="28" numFmtId="0" xfId="0" applyAlignment="1" applyBorder="1" applyFont="1">
      <alignment shrinkToFit="0" vertical="top" wrapText="1"/>
    </xf>
    <xf borderId="6" fillId="12" fontId="28" numFmtId="164" xfId="0" applyAlignment="1" applyBorder="1" applyFont="1" applyNumberFormat="1">
      <alignment horizontal="center" shrinkToFit="0" vertical="top" wrapText="1"/>
    </xf>
    <xf borderId="6" fillId="12" fontId="28" numFmtId="0" xfId="0" applyAlignment="1" applyBorder="1" applyFont="1">
      <alignment readingOrder="0" shrinkToFit="0" vertical="top" wrapText="1"/>
    </xf>
    <xf borderId="6" fillId="12" fontId="28" numFmtId="0" xfId="0" applyAlignment="1" applyBorder="1" applyFont="1">
      <alignment horizontal="center" readingOrder="0" shrinkToFit="0" vertical="top" wrapText="1"/>
    </xf>
    <xf borderId="0" fillId="0" fontId="9" numFmtId="0" xfId="0" applyAlignment="1" applyFont="1">
      <alignment vertical="bottom"/>
    </xf>
    <xf borderId="0" fillId="0" fontId="9" numFmtId="0" xfId="0" applyAlignment="1" applyFont="1">
      <alignment readingOrder="0" vertical="bottom"/>
    </xf>
    <xf borderId="6" fillId="12" fontId="28" numFmtId="165" xfId="0" applyAlignment="1" applyBorder="1" applyFont="1" applyNumberFormat="1">
      <alignment horizontal="center" shrinkToFit="0" vertical="top" wrapText="1"/>
    </xf>
    <xf borderId="6" fillId="0" fontId="2" numFmtId="0" xfId="0" applyAlignment="1" applyBorder="1" applyFont="1">
      <alignment vertical="bottom"/>
    </xf>
    <xf borderId="6" fillId="0" fontId="28" numFmtId="0" xfId="0" applyAlignment="1" applyBorder="1" applyFont="1">
      <alignment vertical="top"/>
    </xf>
    <xf borderId="18" fillId="12" fontId="30" numFmtId="0" xfId="0" applyAlignment="1" applyBorder="1" applyFont="1">
      <alignment horizontal="left" shrinkToFit="0" vertical="top" wrapText="1"/>
    </xf>
    <xf borderId="18" fillId="12" fontId="30" numFmtId="0" xfId="0" applyAlignment="1" applyBorder="1" applyFont="1">
      <alignment horizontal="center" shrinkToFit="0" vertical="top" wrapText="1"/>
    </xf>
    <xf borderId="18" fillId="12" fontId="30" numFmtId="0" xfId="0" applyAlignment="1" applyBorder="1" applyFont="1">
      <alignment shrinkToFit="0" vertical="top" wrapText="1"/>
    </xf>
    <xf borderId="6" fillId="5" fontId="64" numFmtId="0" xfId="0" applyAlignment="1" applyBorder="1" applyFont="1">
      <alignment shrinkToFit="0" vertical="center" wrapText="1"/>
    </xf>
    <xf borderId="6" fillId="12" fontId="30" numFmtId="171" xfId="0" applyAlignment="1" applyBorder="1" applyFont="1" applyNumberFormat="1">
      <alignment horizontal="center" readingOrder="0" shrinkToFit="0" vertical="top" wrapText="1"/>
    </xf>
    <xf borderId="6" fillId="12" fontId="28" numFmtId="0" xfId="0" applyAlignment="1" applyBorder="1" applyFont="1">
      <alignment shrinkToFit="0" vertical="top" wrapText="1"/>
    </xf>
    <xf borderId="6" fillId="12" fontId="28" numFmtId="0" xfId="0" applyAlignment="1" applyBorder="1" applyFont="1">
      <alignment shrinkToFit="0" vertical="bottom" wrapText="1"/>
    </xf>
    <xf borderId="46" fillId="15" fontId="27" numFmtId="0" xfId="0" applyAlignment="1" applyBorder="1" applyFont="1">
      <alignment horizontal="center" shrinkToFit="0" vertical="top" wrapText="1"/>
    </xf>
    <xf borderId="8" fillId="0" fontId="30" numFmtId="0" xfId="0" applyAlignment="1" applyBorder="1" applyFont="1">
      <alignment horizontal="center" shrinkToFit="0" vertical="top" wrapText="1"/>
    </xf>
    <xf borderId="8" fillId="12" fontId="30" numFmtId="0" xfId="0" applyAlignment="1" applyBorder="1" applyFont="1">
      <alignment horizontal="left" shrinkToFit="0" vertical="top" wrapText="1"/>
    </xf>
    <xf borderId="13" fillId="12" fontId="30" numFmtId="0" xfId="0" applyAlignment="1" applyBorder="1" applyFont="1">
      <alignment readingOrder="0" shrinkToFit="0" vertical="top" wrapText="1"/>
    </xf>
    <xf borderId="8" fillId="16" fontId="30" numFmtId="0" xfId="0" applyAlignment="1" applyBorder="1" applyFont="1">
      <alignment horizontal="center" shrinkToFit="0" vertical="top" wrapText="1"/>
    </xf>
    <xf borderId="0" fillId="0" fontId="2" numFmtId="0" xfId="0" applyAlignment="1" applyFont="1">
      <alignment horizontal="center" shrinkToFit="0" vertical="top" wrapText="1"/>
    </xf>
    <xf borderId="0" fillId="0" fontId="18" numFmtId="0" xfId="0" applyAlignment="1" applyFont="1">
      <alignment horizontal="left" shrinkToFit="0" vertical="top" wrapText="1"/>
    </xf>
    <xf borderId="9" fillId="12" fontId="30" numFmtId="0" xfId="0" applyAlignment="1" applyBorder="1" applyFont="1">
      <alignment readingOrder="0" shrinkToFit="0" vertical="top" wrapText="1"/>
    </xf>
    <xf borderId="6" fillId="16" fontId="30" numFmtId="0" xfId="0" applyAlignment="1" applyBorder="1" applyFont="1">
      <alignment horizontal="center" shrinkToFit="0" vertical="top" wrapText="1"/>
    </xf>
    <xf borderId="8" fillId="0" fontId="30" numFmtId="0" xfId="0" applyAlignment="1" applyBorder="1" applyFont="1">
      <alignment horizontal="center" readingOrder="0" shrinkToFit="0" vertical="top" wrapText="1"/>
    </xf>
    <xf borderId="13" fillId="12" fontId="30" numFmtId="0" xfId="0" applyAlignment="1" applyBorder="1" applyFont="1">
      <alignment shrinkToFit="0" vertical="top" wrapText="1"/>
    </xf>
    <xf borderId="0" fillId="0" fontId="18" numFmtId="0" xfId="0" applyAlignment="1" applyFont="1">
      <alignment horizontal="left" vertical="center"/>
    </xf>
    <xf borderId="0" fillId="0" fontId="2" numFmtId="2" xfId="0" applyAlignment="1" applyFont="1" applyNumberFormat="1">
      <alignment horizontal="center" vertical="center"/>
    </xf>
    <xf borderId="0" fillId="0" fontId="2" numFmtId="172" xfId="0" applyAlignment="1" applyFont="1" applyNumberFormat="1">
      <alignment horizontal="center" vertical="center"/>
    </xf>
    <xf borderId="0" fillId="0" fontId="2" numFmtId="0" xfId="0" applyAlignment="1" applyFont="1">
      <alignment horizontal="center" readingOrder="0" vertical="center"/>
    </xf>
    <xf borderId="0" fillId="0" fontId="2" numFmtId="1" xfId="0" applyAlignment="1" applyFont="1" applyNumberFormat="1">
      <alignment horizontal="center" vertical="center"/>
    </xf>
    <xf borderId="6" fillId="12" fontId="2" numFmtId="0" xfId="0" applyAlignment="1" applyBorder="1" applyFont="1">
      <alignment horizontal="left" readingOrder="0" vertical="center"/>
    </xf>
    <xf borderId="35" fillId="12" fontId="30" numFmtId="0" xfId="0" applyAlignment="1" applyBorder="1" applyFont="1">
      <alignment horizontal="left" shrinkToFit="0" vertical="top" wrapText="1"/>
    </xf>
    <xf borderId="0" fillId="0" fontId="9" numFmtId="0" xfId="0" applyAlignment="1" applyFont="1">
      <alignment shrinkToFit="0" wrapText="1"/>
    </xf>
    <xf borderId="0" fillId="0" fontId="31" numFmtId="0" xfId="0" applyAlignment="1" applyFont="1">
      <alignment readingOrder="0"/>
    </xf>
    <xf borderId="6" fillId="11" fontId="27" numFmtId="0" xfId="0" applyAlignment="1" applyBorder="1" applyFont="1">
      <alignment horizontal="center" shrinkToFit="0" vertical="top" wrapText="1"/>
    </xf>
    <xf borderId="6" fillId="11" fontId="27" numFmtId="0" xfId="0" applyAlignment="1" applyBorder="1" applyFont="1">
      <alignment horizontal="center" shrinkToFit="0" wrapText="1"/>
    </xf>
    <xf borderId="0" fillId="0" fontId="65" numFmtId="0" xfId="0" applyAlignment="1" applyFont="1">
      <alignment readingOrder="0"/>
    </xf>
    <xf quotePrefix="1" borderId="6" fillId="12" fontId="30" numFmtId="0" xfId="0" applyAlignment="1" applyBorder="1" applyFont="1">
      <alignment horizontal="left" readingOrder="0" shrinkToFit="0" vertical="center" wrapText="1"/>
    </xf>
    <xf quotePrefix="1" borderId="6" fillId="12" fontId="30" numFmtId="0" xfId="0" applyAlignment="1" applyBorder="1" applyFont="1">
      <alignment horizontal="left" readingOrder="0" shrinkToFit="0" vertical="top" wrapText="1"/>
    </xf>
    <xf borderId="0" fillId="0" fontId="51" numFmtId="0" xfId="0" applyFont="1"/>
    <xf borderId="0" fillId="0" fontId="66" numFmtId="0" xfId="0" applyAlignment="1" applyFont="1">
      <alignment readingOrder="0"/>
    </xf>
    <xf borderId="0" fillId="0" fontId="9" numFmtId="0" xfId="0" applyAlignment="1" applyFont="1">
      <alignment horizontal="left" shrinkToFit="0" vertical="top" wrapText="1"/>
    </xf>
    <xf borderId="17" fillId="9" fontId="67" numFmtId="0" xfId="0" applyAlignment="1" applyBorder="1" applyFont="1">
      <alignment shrinkToFit="0" vertical="center" wrapText="0"/>
    </xf>
    <xf borderId="17" fillId="9" fontId="68" numFmtId="0" xfId="0" applyAlignment="1" applyBorder="1" applyFont="1">
      <alignment shrinkToFit="0" vertical="center" wrapText="0"/>
    </xf>
    <xf borderId="6" fillId="12" fontId="28" numFmtId="0" xfId="0" applyBorder="1" applyFont="1"/>
    <xf borderId="0" fillId="0" fontId="69" numFmtId="0" xfId="0" applyAlignment="1" applyFont="1">
      <alignment readingOrder="0" vertical="center"/>
    </xf>
    <xf borderId="47" fillId="7" fontId="26" numFmtId="0" xfId="0" applyAlignment="1" applyBorder="1" applyFont="1">
      <alignment horizontal="center" shrinkToFit="0" vertical="center" wrapText="1"/>
    </xf>
    <xf borderId="36" fillId="7" fontId="26" numFmtId="0" xfId="0" applyAlignment="1" applyBorder="1" applyFont="1">
      <alignment horizontal="center" shrinkToFit="0" vertical="center" wrapText="1"/>
    </xf>
    <xf borderId="45" fillId="7" fontId="26" numFmtId="0" xfId="0" applyAlignment="1" applyBorder="1" applyFont="1">
      <alignment horizontal="center" shrinkToFit="0" vertical="center" wrapText="1"/>
    </xf>
    <xf borderId="25" fillId="7" fontId="26" numFmtId="0" xfId="0" applyAlignment="1" applyBorder="1" applyFont="1">
      <alignment horizontal="center" shrinkToFit="0" vertical="center" wrapText="1"/>
    </xf>
    <xf borderId="18" fillId="15" fontId="27" numFmtId="0" xfId="0" applyAlignment="1" applyBorder="1" applyFont="1">
      <alignment horizontal="center" shrinkToFit="0" vertical="top" wrapText="1"/>
    </xf>
    <xf borderId="6" fillId="12" fontId="28" numFmtId="0" xfId="0" applyAlignment="1" applyBorder="1" applyFont="1">
      <alignment shrinkToFit="0" vertical="bottom" wrapText="1"/>
    </xf>
    <xf borderId="6" fillId="12" fontId="28" numFmtId="0" xfId="0" applyAlignment="1" applyBorder="1" applyFont="1">
      <alignment horizontal="center" vertical="top"/>
    </xf>
    <xf borderId="6" fillId="12" fontId="9" numFmtId="0" xfId="0" applyAlignment="1" applyBorder="1" applyFont="1">
      <alignment readingOrder="0" vertical="top"/>
    </xf>
    <xf borderId="6" fillId="12" fontId="28" numFmtId="0" xfId="0" applyAlignment="1" applyBorder="1" applyFont="1">
      <alignment vertical="bottom"/>
    </xf>
    <xf borderId="6" fillId="12" fontId="28" numFmtId="0" xfId="0" applyAlignment="1" applyBorder="1" applyFont="1">
      <alignment horizontal="center" readingOrder="0" vertical="top"/>
    </xf>
    <xf borderId="0" fillId="12" fontId="28" numFmtId="0" xfId="0" applyAlignment="1" applyFont="1">
      <alignment vertical="bottom"/>
    </xf>
    <xf borderId="0" fillId="12" fontId="9" numFmtId="0" xfId="0" applyAlignment="1" applyFont="1">
      <alignment vertical="bottom"/>
    </xf>
    <xf borderId="0" fillId="12" fontId="28" numFmtId="0" xfId="0" applyAlignment="1" applyFont="1">
      <alignment readingOrder="0" shrinkToFit="0" vertical="bottom" wrapText="1"/>
    </xf>
    <xf borderId="6" fillId="12" fontId="28" numFmtId="0" xfId="0" applyAlignment="1" applyBorder="1" applyFont="1">
      <alignment readingOrder="0" shrinkToFit="0" vertical="bottom" wrapText="1"/>
    </xf>
    <xf borderId="0" fillId="12" fontId="28" numFmtId="0" xfId="0" applyAlignment="1" applyFont="1">
      <alignment readingOrder="0" vertical="bottom"/>
    </xf>
    <xf borderId="6" fillId="12" fontId="28" numFmtId="0" xfId="0" applyAlignment="1" applyBorder="1" applyFont="1">
      <alignment readingOrder="0" vertical="bottom"/>
    </xf>
    <xf borderId="11" fillId="12" fontId="28" numFmtId="0" xfId="0" applyAlignment="1" applyBorder="1" applyFont="1">
      <alignment readingOrder="0"/>
    </xf>
    <xf borderId="37" fillId="12" fontId="28" numFmtId="0" xfId="0" applyAlignment="1" applyBorder="1" applyFont="1">
      <alignment vertical="bottom"/>
    </xf>
    <xf borderId="35" fillId="12" fontId="9" numFmtId="0" xfId="0" applyAlignment="1" applyBorder="1" applyFont="1">
      <alignment vertical="bottom"/>
    </xf>
    <xf borderId="36" fillId="12" fontId="9" numFmtId="0" xfId="0" applyAlignment="1" applyBorder="1" applyFont="1">
      <alignment vertical="top"/>
    </xf>
    <xf borderId="36" fillId="12" fontId="9" numFmtId="0" xfId="0" applyAlignment="1" applyBorder="1" applyFont="1">
      <alignment vertical="bottom"/>
    </xf>
    <xf borderId="37" fillId="12" fontId="28" numFmtId="0" xfId="0" applyAlignment="1" applyBorder="1" applyFont="1">
      <alignment readingOrder="0" vertical="bottom"/>
    </xf>
    <xf borderId="6" fillId="12" fontId="28" numFmtId="0" xfId="0" applyAlignment="1" applyBorder="1" applyFont="1">
      <alignment readingOrder="0" vertical="top"/>
    </xf>
    <xf borderId="6" fillId="12" fontId="9" numFmtId="0" xfId="0" applyAlignment="1" applyBorder="1" applyFont="1">
      <alignment vertical="bottom"/>
    </xf>
    <xf borderId="6" fillId="12" fontId="28" numFmtId="0" xfId="0" applyAlignment="1" applyBorder="1" applyFont="1">
      <alignment horizontal="center" vertical="bottom"/>
    </xf>
    <xf borderId="6" fillId="12" fontId="28" numFmtId="0" xfId="0" applyAlignment="1" applyBorder="1" applyFont="1">
      <alignment horizontal="center" readingOrder="0" vertical="bottom"/>
    </xf>
    <xf borderId="9" fillId="12" fontId="9" numFmtId="0" xfId="0" applyAlignment="1" applyBorder="1" applyFont="1">
      <alignment vertical="bottom"/>
    </xf>
    <xf borderId="11" fillId="12" fontId="9" numFmtId="0" xfId="0" applyAlignment="1" applyBorder="1" applyFont="1">
      <alignment vertical="bottom"/>
    </xf>
    <xf borderId="9" fillId="12" fontId="30" numFmtId="0" xfId="0" applyAlignment="1" applyBorder="1" applyFont="1">
      <alignment horizontal="center" shrinkToFit="0" vertical="top" wrapText="1"/>
    </xf>
    <xf borderId="11" fillId="12" fontId="30" numFmtId="0" xfId="0" applyAlignment="1" applyBorder="1" applyFont="1">
      <alignment horizontal="center" shrinkToFit="0" vertical="top" wrapText="1"/>
    </xf>
    <xf borderId="13" fillId="12" fontId="30" numFmtId="0" xfId="0" applyAlignment="1" applyBorder="1" applyFont="1">
      <alignment horizontal="center" shrinkToFit="0" vertical="top" wrapText="1"/>
    </xf>
    <xf borderId="35" fillId="12" fontId="30" numFmtId="0" xfId="0" applyAlignment="1" applyBorder="1" applyFont="1">
      <alignment horizontal="center" shrinkToFit="0" vertical="top" wrapText="1"/>
    </xf>
    <xf borderId="6" fillId="13" fontId="28" numFmtId="0" xfId="0" applyAlignment="1" applyBorder="1" applyFont="1">
      <alignment vertical="bottom"/>
    </xf>
    <xf borderId="0" fillId="12" fontId="37" numFmtId="0" xfId="0" applyAlignment="1" applyFont="1">
      <alignment readingOrder="0"/>
    </xf>
    <xf borderId="6" fillId="12" fontId="2" numFmtId="0" xfId="0" applyAlignment="1" applyBorder="1" applyFont="1">
      <alignment horizontal="left" readingOrder="0" shrinkToFit="0" vertical="top" wrapText="1"/>
    </xf>
    <xf borderId="6" fillId="12" fontId="30" numFmtId="14" xfId="0" applyAlignment="1" applyBorder="1" applyFont="1" applyNumberFormat="1">
      <alignment horizontal="center" shrinkToFit="0" vertical="center" wrapText="1"/>
    </xf>
    <xf borderId="0" fillId="0" fontId="2" numFmtId="14" xfId="0" applyAlignment="1" applyFont="1" applyNumberFormat="1">
      <alignment vertical="center"/>
    </xf>
    <xf borderId="0" fillId="0" fontId="70" numFmtId="0" xfId="0" applyAlignment="1" applyFont="1">
      <alignment readingOrder="0" shrinkToFit="0" vertical="top" wrapText="1"/>
    </xf>
    <xf borderId="6" fillId="12" fontId="30" numFmtId="0" xfId="0" applyAlignment="1" applyBorder="1" applyFont="1">
      <alignment readingOrder="0"/>
    </xf>
    <xf borderId="0" fillId="0" fontId="71" numFmtId="0" xfId="0" applyAlignment="1" applyFont="1">
      <alignment readingOrder="0" shrinkToFit="0" vertical="top" wrapText="1"/>
    </xf>
    <xf borderId="6" fillId="20" fontId="30" numFmtId="0" xfId="0" applyAlignment="1" applyBorder="1" applyFont="1">
      <alignment readingOrder="0"/>
    </xf>
    <xf borderId="6" fillId="20" fontId="30" numFmtId="0" xfId="0" applyAlignment="1" applyBorder="1" applyFont="1">
      <alignment readingOrder="0" shrinkToFit="0" vertical="top" wrapText="1"/>
    </xf>
    <xf borderId="6" fillId="20" fontId="30" numFmtId="0" xfId="0" applyAlignment="1" applyBorder="1" applyFont="1">
      <alignment horizontal="left" readingOrder="0" shrinkToFit="0" vertical="top" wrapText="1"/>
    </xf>
    <xf borderId="6" fillId="20" fontId="30" numFmtId="0" xfId="0" applyAlignment="1" applyBorder="1" applyFont="1">
      <alignment shrinkToFit="0" vertical="top" wrapText="1"/>
    </xf>
    <xf borderId="6" fillId="12" fontId="30" numFmtId="173" xfId="0" applyAlignment="1" applyBorder="1" applyFont="1" applyNumberFormat="1">
      <alignment horizontal="center" readingOrder="0" shrinkToFit="0" vertical="top" wrapText="1"/>
    </xf>
    <xf borderId="0" fillId="0" fontId="26" numFmtId="0" xfId="0" applyAlignment="1" applyFont="1">
      <alignment horizontal="left" readingOrder="0" shrinkToFit="0" vertical="center" wrapText="1"/>
    </xf>
    <xf borderId="0" fillId="12" fontId="28" numFmtId="0" xfId="0" applyAlignment="1" applyFont="1">
      <alignment readingOrder="0"/>
    </xf>
    <xf borderId="0" fillId="0" fontId="31" numFmtId="0" xfId="0" applyAlignment="1" applyFont="1">
      <alignment horizontal="left"/>
    </xf>
    <xf borderId="9" fillId="7" fontId="33" numFmtId="0" xfId="0" applyAlignment="1" applyBorder="1" applyFont="1">
      <alignment horizontal="center" shrinkToFit="0" vertical="center" wrapText="1"/>
    </xf>
    <xf borderId="0" fillId="0" fontId="2" numFmtId="0" xfId="0" applyAlignment="1" applyFont="1">
      <alignment readingOrder="0"/>
    </xf>
    <xf borderId="6" fillId="7" fontId="72" numFmtId="0" xfId="0" applyAlignment="1" applyBorder="1" applyFont="1">
      <alignment horizontal="center" shrinkToFit="0" vertical="center" wrapText="1"/>
    </xf>
    <xf borderId="0" fillId="0" fontId="73" numFmtId="0" xfId="0" applyAlignment="1" applyFont="1">
      <alignment readingOrder="0"/>
    </xf>
    <xf borderId="6" fillId="12" fontId="2" numFmtId="0" xfId="0" applyAlignment="1" applyBorder="1" applyFont="1">
      <alignment horizontal="center" readingOrder="0" shrinkToFit="0" vertical="center" wrapText="1"/>
    </xf>
    <xf borderId="6" fillId="12" fontId="30" numFmtId="2" xfId="0" applyAlignment="1" applyBorder="1" applyFont="1" applyNumberFormat="1">
      <alignment horizontal="center" readingOrder="0" shrinkToFit="0" vertical="center" wrapText="1"/>
    </xf>
    <xf borderId="6" fillId="12" fontId="30" numFmtId="4" xfId="0" applyAlignment="1" applyBorder="1" applyFont="1" applyNumberFormat="1">
      <alignment horizontal="center" readingOrder="0" shrinkToFit="0" vertical="center" wrapText="1"/>
    </xf>
    <xf borderId="0" fillId="0" fontId="2" numFmtId="4" xfId="0" applyAlignment="1" applyFont="1" applyNumberFormat="1">
      <alignment vertical="center"/>
    </xf>
    <xf borderId="0" fillId="0" fontId="62" numFmtId="0" xfId="0" applyAlignment="1" applyFont="1">
      <alignment vertical="center"/>
    </xf>
    <xf borderId="6" fillId="12" fontId="30" numFmtId="164" xfId="0" applyAlignment="1" applyBorder="1" applyFont="1" applyNumberFormat="1">
      <alignment horizontal="center" readingOrder="0" shrinkToFit="0" vertical="center" wrapText="1"/>
    </xf>
    <xf borderId="6" fillId="12" fontId="2" numFmtId="164" xfId="0" applyAlignment="1" applyBorder="1" applyFont="1" applyNumberFormat="1">
      <alignment horizontal="center" readingOrder="0" vertical="center"/>
    </xf>
    <xf borderId="6" fillId="12" fontId="30" numFmtId="174" xfId="0" applyAlignment="1" applyBorder="1" applyFont="1" applyNumberFormat="1">
      <alignment horizontal="center" readingOrder="0" shrinkToFit="0" vertical="center" wrapText="1"/>
    </xf>
    <xf borderId="6" fillId="12" fontId="30" numFmtId="0" xfId="0" applyAlignment="1" applyBorder="1" applyFont="1">
      <alignment horizontal="left" readingOrder="0" vertical="center"/>
    </xf>
    <xf borderId="6" fillId="12" fontId="2" numFmtId="170" xfId="0" applyAlignment="1" applyBorder="1" applyFont="1" applyNumberFormat="1">
      <alignment horizontal="center" vertical="center"/>
    </xf>
    <xf borderId="6" fillId="12" fontId="30" numFmtId="170" xfId="0" applyAlignment="1" applyBorder="1" applyFont="1" applyNumberFormat="1">
      <alignment horizontal="center" shrinkToFit="0" vertical="center" wrapText="1"/>
    </xf>
    <xf borderId="6" fillId="12" fontId="2" numFmtId="170" xfId="0" applyAlignment="1" applyBorder="1" applyFont="1" applyNumberFormat="1">
      <alignment horizontal="center" readingOrder="0" vertical="center"/>
    </xf>
    <xf borderId="6" fillId="12" fontId="30" numFmtId="164" xfId="0" applyAlignment="1" applyBorder="1" applyFont="1" applyNumberFormat="1">
      <alignment horizontal="center" shrinkToFit="0" vertical="center" wrapText="1"/>
    </xf>
    <xf borderId="6" fillId="12" fontId="2" numFmtId="164" xfId="0" applyAlignment="1" applyBorder="1" applyFont="1" applyNumberFormat="1">
      <alignment horizontal="center" vertical="center"/>
    </xf>
    <xf borderId="6" fillId="12" fontId="30" numFmtId="0" xfId="0" applyAlignment="1" applyBorder="1" applyFont="1">
      <alignment horizontal="center" vertical="center"/>
    </xf>
    <xf borderId="0" fillId="0" fontId="2" numFmtId="164" xfId="0" applyAlignment="1" applyFont="1" applyNumberFormat="1">
      <alignment vertical="center"/>
    </xf>
    <xf borderId="25" fillId="11" fontId="27" numFmtId="0" xfId="0" applyAlignment="1" applyBorder="1" applyFont="1">
      <alignment horizontal="center" shrinkToFit="0" vertical="center" wrapText="1"/>
    </xf>
    <xf borderId="6" fillId="22" fontId="30" numFmtId="0" xfId="0" applyAlignment="1" applyBorder="1" applyFill="1" applyFont="1">
      <alignment horizontal="center" shrinkToFit="0" vertical="center" wrapText="1"/>
    </xf>
    <xf borderId="0" fillId="0" fontId="2" numFmtId="10" xfId="0" applyAlignment="1" applyFont="1" applyNumberFormat="1">
      <alignment readingOrder="0" vertical="center"/>
    </xf>
    <xf borderId="0" fillId="0" fontId="30" numFmtId="0" xfId="0" applyAlignment="1" applyFont="1">
      <alignment horizontal="center" readingOrder="0" shrinkToFit="0" vertical="center" wrapText="1"/>
    </xf>
    <xf borderId="0" fillId="0" fontId="74" numFmtId="0" xfId="0" applyAlignment="1" applyFont="1">
      <alignment readingOrder="0"/>
    </xf>
    <xf borderId="0" fillId="0" fontId="25" numFmtId="0" xfId="0" applyAlignment="1" applyFont="1">
      <alignment readingOrder="0" vertical="center"/>
    </xf>
    <xf borderId="48" fillId="7" fontId="26" numFmtId="0" xfId="0" applyAlignment="1" applyBorder="1" applyFont="1">
      <alignment horizontal="center" shrinkToFit="0" vertical="center" wrapText="1"/>
    </xf>
    <xf borderId="23" fillId="11" fontId="27" numFmtId="0" xfId="0" applyAlignment="1" applyBorder="1" applyFont="1">
      <alignment horizontal="center" shrinkToFit="0" vertical="center" wrapText="1"/>
    </xf>
    <xf borderId="18" fillId="11" fontId="27" numFmtId="0" xfId="0" applyAlignment="1" applyBorder="1" applyFont="1">
      <alignment horizontal="center" shrinkToFit="0" vertical="center" wrapText="1"/>
    </xf>
    <xf borderId="6" fillId="19" fontId="30" numFmtId="0" xfId="0" applyAlignment="1" applyBorder="1" applyFont="1">
      <alignment horizontal="center" shrinkToFit="0" vertical="center" wrapText="1"/>
    </xf>
    <xf borderId="49" fillId="5" fontId="26" numFmtId="0" xfId="0" applyAlignment="1" applyBorder="1" applyFont="1">
      <alignment horizontal="center" shrinkToFit="0" vertical="center" wrapText="1"/>
    </xf>
    <xf borderId="1" fillId="9" fontId="26" numFmtId="0" xfId="0" applyAlignment="1" applyBorder="1" applyFont="1">
      <alignment horizontal="center" shrinkToFit="0" vertical="center" wrapText="1"/>
    </xf>
    <xf borderId="50" fillId="0" fontId="4" numFmtId="0" xfId="0" applyBorder="1" applyFont="1"/>
    <xf borderId="1" fillId="5" fontId="27" numFmtId="0" xfId="0" applyAlignment="1" applyBorder="1" applyFont="1">
      <alignment horizontal="center" shrinkToFit="0" vertical="center" wrapText="1"/>
    </xf>
    <xf borderId="1" fillId="5" fontId="2" numFmtId="0" xfId="0" applyAlignment="1" applyBorder="1" applyFont="1">
      <alignment vertical="center"/>
    </xf>
    <xf borderId="51" fillId="0" fontId="30" numFmtId="0" xfId="0" applyAlignment="1" applyBorder="1" applyFont="1">
      <alignment horizontal="center" shrinkToFit="0" vertical="center" wrapText="1"/>
    </xf>
    <xf borderId="1" fillId="5" fontId="30" numFmtId="0" xfId="0" applyAlignment="1" applyBorder="1" applyFont="1">
      <alignment shrinkToFit="0" vertical="center" wrapText="1"/>
    </xf>
    <xf borderId="13" fillId="12" fontId="27" numFmtId="0" xfId="0" applyAlignment="1" applyBorder="1" applyFont="1">
      <alignment horizontal="center" readingOrder="0" shrinkToFit="0" vertical="center" wrapText="1"/>
    </xf>
    <xf borderId="6" fillId="19" fontId="30" numFmtId="0" xfId="0" applyAlignment="1" applyBorder="1" applyFont="1">
      <alignment horizontal="center" readingOrder="0" shrinkToFit="0" vertical="center" wrapText="1"/>
    </xf>
    <xf borderId="8" fillId="0" fontId="30" numFmtId="0" xfId="0" applyAlignment="1" applyBorder="1" applyFont="1">
      <alignment horizontal="center" readingOrder="0" shrinkToFit="0" vertical="center" wrapText="1"/>
    </xf>
    <xf borderId="6" fillId="0" fontId="30" numFmtId="0" xfId="0" applyAlignment="1" applyBorder="1" applyFont="1">
      <alignment horizontal="center" readingOrder="0" shrinkToFit="0" vertical="center" wrapText="1"/>
    </xf>
    <xf borderId="6" fillId="12" fontId="75" numFmtId="0" xfId="0" applyAlignment="1" applyBorder="1" applyFont="1">
      <alignment horizontal="center" readingOrder="0" shrinkToFit="0" vertical="bottom" wrapText="0"/>
    </xf>
    <xf borderId="8" fillId="0" fontId="30" numFmtId="0" xfId="0" applyAlignment="1" applyBorder="1" applyFont="1">
      <alignment horizontal="center" shrinkToFit="0" vertical="center" wrapText="1"/>
    </xf>
    <xf borderId="0" fillId="0" fontId="2" numFmtId="0" xfId="0" applyAlignment="1" applyFont="1">
      <alignment horizontal="left" readingOrder="0"/>
    </xf>
    <xf borderId="51" fillId="0" fontId="26" numFmtId="0" xfId="0" applyAlignment="1" applyBorder="1" applyFont="1">
      <alignment horizontal="left" shrinkToFit="0" vertical="top" wrapText="1"/>
    </xf>
    <xf borderId="6" fillId="12" fontId="28" numFmtId="169" xfId="0" applyAlignment="1" applyBorder="1" applyFont="1" applyNumberFormat="1">
      <alignment horizontal="center" shrinkToFit="0" vertical="top" wrapText="1"/>
    </xf>
    <xf borderId="6" fillId="12" fontId="2" numFmtId="164" xfId="0" applyAlignment="1" applyBorder="1" applyFont="1" applyNumberFormat="1">
      <alignment horizontal="center" shrinkToFit="0" wrapText="1"/>
    </xf>
    <xf borderId="6" fillId="12" fontId="28" numFmtId="166" xfId="0" applyAlignment="1" applyBorder="1" applyFont="1" applyNumberFormat="1">
      <alignment horizontal="center" shrinkToFit="0" vertical="top" wrapText="1"/>
    </xf>
    <xf borderId="0" fillId="0" fontId="76" numFmtId="0" xfId="0" applyAlignment="1" applyFont="1">
      <alignment readingOrder="0"/>
    </xf>
    <xf borderId="0" fillId="0" fontId="2" numFmtId="164" xfId="0" applyAlignment="1" applyFont="1" applyNumberFormat="1">
      <alignment horizontal="center"/>
    </xf>
    <xf borderId="6" fillId="12" fontId="2" numFmtId="164" xfId="0" applyAlignment="1" applyBorder="1" applyFont="1" applyNumberFormat="1">
      <alignment horizontal="center" shrinkToFit="0" vertical="top" wrapText="1"/>
    </xf>
    <xf borderId="6" fillId="20" fontId="28" numFmtId="0" xfId="0" applyAlignment="1" applyBorder="1" applyFont="1">
      <alignment horizontal="center" shrinkToFit="0" vertical="top" wrapText="1"/>
    </xf>
    <xf borderId="6" fillId="12" fontId="2" numFmtId="165" xfId="0" applyAlignment="1" applyBorder="1" applyFont="1" applyNumberFormat="1">
      <alignment horizontal="center" shrinkToFit="0" vertical="top" wrapText="1"/>
    </xf>
    <xf borderId="6" fillId="20" fontId="2" numFmtId="0" xfId="0" applyAlignment="1" applyBorder="1" applyFont="1">
      <alignment horizontal="center" shrinkToFit="0" vertical="top" wrapText="1"/>
    </xf>
    <xf borderId="35" fillId="12" fontId="30" numFmtId="0" xfId="0" applyAlignment="1" applyBorder="1" applyFont="1">
      <alignment horizontal="center" shrinkToFit="0" vertical="center" wrapText="1"/>
    </xf>
    <xf borderId="0" fillId="0" fontId="34" numFmtId="0" xfId="0" applyAlignment="1" applyFont="1">
      <alignment horizontal="center"/>
    </xf>
    <xf borderId="6" fillId="12" fontId="28" numFmtId="171" xfId="0" applyAlignment="1" applyBorder="1" applyFont="1" applyNumberFormat="1">
      <alignment horizontal="center" shrinkToFit="0" vertical="top" wrapText="1"/>
    </xf>
    <xf borderId="6" fillId="12" fontId="28" numFmtId="0" xfId="0" applyAlignment="1" applyBorder="1" applyFont="1">
      <alignment shrinkToFit="0" wrapText="1"/>
    </xf>
    <xf borderId="6" fillId="12" fontId="28" numFmtId="0" xfId="0" applyAlignment="1" applyBorder="1" applyFont="1">
      <alignment horizontal="center" shrinkToFit="0" wrapText="1"/>
    </xf>
    <xf borderId="6" fillId="12" fontId="28" numFmtId="0" xfId="0" applyBorder="1" applyFont="1"/>
    <xf borderId="6" fillId="12" fontId="2" numFmtId="0" xfId="0" applyAlignment="1" applyBorder="1" applyFont="1">
      <alignment shrinkToFit="0" wrapText="1"/>
    </xf>
    <xf borderId="6" fillId="12" fontId="28" numFmtId="0" xfId="0" applyAlignment="1" applyBorder="1" applyFont="1">
      <alignment shrinkToFit="0" vertical="center" wrapText="1"/>
    </xf>
    <xf borderId="0" fillId="9" fontId="77" numFmtId="0" xfId="0" applyFont="1"/>
    <xf borderId="0" fillId="9" fontId="28" numFmtId="0" xfId="0" applyFont="1"/>
    <xf borderId="0" fillId="0" fontId="28" numFmtId="0" xfId="0" applyAlignment="1" applyFont="1">
      <alignment readingOrder="0" shrinkToFit="0" vertical="center" wrapText="1"/>
    </xf>
    <xf borderId="6" fillId="12" fontId="28" numFmtId="0" xfId="0" applyAlignment="1" applyBorder="1" applyFont="1">
      <alignment horizontal="center"/>
    </xf>
    <xf borderId="0" fillId="0" fontId="28" numFmtId="0" xfId="0" applyAlignment="1" applyFont="1">
      <alignment shrinkToFit="0" vertical="center" wrapText="1"/>
    </xf>
    <xf borderId="18" fillId="12" fontId="28" numFmtId="0" xfId="0" applyAlignment="1" applyBorder="1" applyFont="1">
      <alignment readingOrder="0" shrinkToFit="0" vertical="center" wrapText="1"/>
    </xf>
    <xf borderId="18" fillId="12" fontId="28" numFmtId="0" xfId="0" applyAlignment="1" applyBorder="1" applyFont="1">
      <alignment shrinkToFit="0" vertical="center" wrapText="1"/>
    </xf>
    <xf borderId="18" fillId="12" fontId="28" numFmtId="0" xfId="0" applyAlignment="1" applyBorder="1" applyFont="1">
      <alignment horizontal="center" shrinkToFit="0" wrapText="1"/>
    </xf>
    <xf borderId="6" fillId="12" fontId="9" numFmtId="0" xfId="0" applyAlignment="1" applyBorder="1" applyFont="1">
      <alignment readingOrder="0" shrinkToFit="0" vertical="center" wrapText="1"/>
    </xf>
    <xf borderId="0" fillId="0" fontId="75" numFmtId="0" xfId="0" applyAlignment="1" applyFont="1">
      <alignment shrinkToFit="0" vertical="center" wrapText="1"/>
    </xf>
    <xf borderId="0" fillId="9" fontId="78" numFmtId="0" xfId="0" applyFont="1"/>
    <xf borderId="0" fillId="9" fontId="2" numFmtId="0" xfId="0" applyFont="1"/>
    <xf borderId="6" fillId="12" fontId="47" numFmtId="0" xfId="0" applyAlignment="1" applyBorder="1" applyFont="1">
      <alignment readingOrder="0" shrinkToFit="0" vertical="center" wrapText="1"/>
    </xf>
    <xf borderId="18" fillId="12" fontId="2" numFmtId="0" xfId="0" applyAlignment="1" applyBorder="1" applyFont="1">
      <alignment readingOrder="0" shrinkToFit="0" vertical="center" wrapText="1"/>
    </xf>
    <xf borderId="18" fillId="12" fontId="30" numFmtId="0" xfId="0" applyAlignment="1" applyBorder="1" applyFont="1">
      <alignment horizontal="left" readingOrder="0" shrinkToFit="0" vertical="center" wrapText="1"/>
    </xf>
    <xf borderId="18" fillId="12" fontId="2" numFmtId="0" xfId="0" applyAlignment="1" applyBorder="1" applyFont="1">
      <alignment shrinkToFit="0" vertical="center" wrapText="1"/>
    </xf>
    <xf borderId="18" fillId="12" fontId="30" numFmtId="0" xfId="0" applyAlignment="1" applyBorder="1" applyFont="1">
      <alignment horizontal="center" shrinkToFit="0" vertical="center" wrapText="1"/>
    </xf>
    <xf borderId="6" fillId="12" fontId="75" numFmtId="0" xfId="0" applyAlignment="1" applyBorder="1" applyFont="1">
      <alignment readingOrder="0" shrinkToFit="0" vertical="center" wrapText="1"/>
    </xf>
    <xf borderId="6" fillId="12" fontId="75" numFmtId="0" xfId="0" applyAlignment="1" applyBorder="1" applyFont="1">
      <alignment shrinkToFit="0" vertical="center" wrapText="1"/>
    </xf>
    <xf borderId="6" fillId="12" fontId="75" numFmtId="0" xfId="0" applyAlignment="1" applyBorder="1" applyFont="1">
      <alignment horizontal="center" shrinkToFit="0" vertical="center" wrapText="1"/>
    </xf>
    <xf borderId="0" fillId="9" fontId="79" numFmtId="0" xfId="0" applyAlignment="1" applyFont="1">
      <alignment readingOrder="0"/>
    </xf>
    <xf borderId="6" fillId="12" fontId="2" numFmtId="0" xfId="0" applyAlignment="1" applyBorder="1" applyFont="1">
      <alignment horizontal="center" shrinkToFit="0" vertical="center" wrapText="1"/>
    </xf>
    <xf borderId="0" fillId="0" fontId="80" numFmtId="0" xfId="0" applyFont="1"/>
    <xf borderId="0" fillId="0" fontId="2" numFmtId="0" xfId="0" applyAlignment="1" applyFont="1">
      <alignment readingOrder="0" shrinkToFit="0" vertical="center" wrapText="1"/>
    </xf>
    <xf borderId="0" fillId="9" fontId="81" numFmtId="0" xfId="0" applyAlignment="1" applyFont="1">
      <alignment vertical="center"/>
    </xf>
    <xf borderId="0" fillId="0" fontId="31" numFmtId="0" xfId="0" applyAlignment="1" applyFont="1">
      <alignment horizontal="center"/>
    </xf>
    <xf borderId="6" fillId="12" fontId="30" numFmtId="0" xfId="0" applyAlignment="1" applyBorder="1" applyFont="1">
      <alignment shrinkToFit="0" vertical="center" wrapText="1"/>
    </xf>
    <xf borderId="6" fillId="12" fontId="82" numFmtId="0" xfId="0" applyAlignment="1" applyBorder="1" applyFont="1">
      <alignment shrinkToFit="0" vertical="center" wrapText="1"/>
    </xf>
    <xf borderId="18" fillId="12" fontId="47" numFmtId="0" xfId="0" applyAlignment="1" applyBorder="1" applyFont="1">
      <alignment shrinkToFit="0" vertical="center" wrapText="1"/>
    </xf>
    <xf borderId="18" fillId="12" fontId="47" numFmtId="0" xfId="0" applyAlignment="1" applyBorder="1" applyFont="1">
      <alignment horizontal="center" shrinkToFit="0" vertical="center" wrapText="1"/>
    </xf>
    <xf borderId="18" fillId="12" fontId="82" numFmtId="0" xfId="0" applyAlignment="1" applyBorder="1" applyFont="1">
      <alignment shrinkToFit="0" vertical="center" wrapText="1"/>
    </xf>
    <xf borderId="6" fillId="12" fontId="30" numFmtId="0" xfId="0" applyAlignment="1" applyBorder="1" applyFont="1">
      <alignment horizontal="left" shrinkToFit="0" vertical="center" wrapText="1"/>
    </xf>
    <xf borderId="6" fillId="9" fontId="28" numFmtId="0" xfId="0" applyAlignment="1" applyBorder="1" applyFont="1">
      <alignment horizontal="center" shrinkToFit="0" wrapText="1"/>
    </xf>
    <xf borderId="6" fillId="9" fontId="28" numFmtId="0" xfId="0" applyAlignment="1" applyBorder="1" applyFont="1">
      <alignment horizontal="center" readingOrder="0" shrinkToFit="0" wrapText="1"/>
    </xf>
    <xf borderId="18" fillId="12" fontId="30" numFmtId="0" xfId="0" applyAlignment="1" applyBorder="1" applyFont="1">
      <alignment readingOrder="0" shrinkToFit="0" vertical="center" wrapText="1"/>
    </xf>
    <xf borderId="18" fillId="12" fontId="82" numFmtId="0" xfId="0" applyAlignment="1" applyBorder="1" applyFont="1">
      <alignment readingOrder="0" shrinkToFit="0" vertical="center" wrapText="1"/>
    </xf>
    <xf borderId="6" fillId="0" fontId="30" numFmtId="0" xfId="0" applyAlignment="1" applyBorder="1" applyFont="1">
      <alignment horizontal="left" shrinkToFit="0" vertical="center" wrapText="1"/>
    </xf>
    <xf borderId="0" fillId="0" fontId="83" numFmtId="0" xfId="0" applyAlignment="1" applyFont="1">
      <alignment vertical="bottom"/>
    </xf>
    <xf borderId="6" fillId="12" fontId="30" numFmtId="10" xfId="0" applyAlignment="1" applyBorder="1" applyFont="1" applyNumberFormat="1">
      <alignment horizontal="center" shrinkToFit="0" vertical="center" wrapText="1"/>
    </xf>
    <xf borderId="9" fillId="0" fontId="26" numFmtId="0" xfId="0" applyAlignment="1" applyBorder="1" applyFont="1">
      <alignment horizontal="center" vertical="center"/>
    </xf>
    <xf borderId="6" fillId="12" fontId="84" numFmtId="0" xfId="0" applyAlignment="1" applyBorder="1" applyFont="1">
      <alignment horizontal="center" readingOrder="0" shrinkToFit="0" vertical="center" wrapText="1"/>
    </xf>
    <xf borderId="6" fillId="22" fontId="30" numFmtId="164" xfId="0" applyAlignment="1" applyBorder="1" applyFont="1" applyNumberFormat="1">
      <alignment horizontal="center"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comments9.xml.rels><?xml version="1.0" encoding="UTF-8" standalone="yes"?><Relationships xmlns="http://schemas.openxmlformats.org/package/2006/relationships"><Relationship Id="rId1" Type="http://customschemas.google.com/relationships/workbookmetadata" Target="commentsmeta8"/></Relationships>
</file>

<file path=xl/_rels/comments10.xml.rels><?xml version="1.0" encoding="UTF-8" standalone="yes"?><Relationships xmlns="http://schemas.openxmlformats.org/package/2006/relationships"><Relationship Id="rId1" Type="http://customschemas.google.com/relationships/workbookmetadata" Target="commentsmeta9"/></Relationships>
</file>

<file path=xl/_rels/comments11.xml.rels><?xml version="1.0" encoding="UTF-8" standalone="yes"?><Relationships xmlns="http://schemas.openxmlformats.org/package/2006/relationships"><Relationship Id="rId1" Type="http://customschemas.google.com/relationships/workbookmetadata" Target="commentsmeta10"/></Relationships>
</file>

<file path=xl/_rels/comments12.xml.rels><?xml version="1.0" encoding="UTF-8" standalone="yes"?><Relationships xmlns="http://schemas.openxmlformats.org/package/2006/relationships"><Relationship Id="rId1" Type="http://customschemas.google.com/relationships/workbookmetadata" Target="commentsmeta11"/></Relationships>
</file>

<file path=xl/_rels/comments13.xml.rels><?xml version="1.0" encoding="UTF-8" standalone="yes"?><Relationships xmlns="http://schemas.openxmlformats.org/package/2006/relationships"><Relationship Id="rId1" Type="http://customschemas.google.com/relationships/workbookmetadata" Target="commentsmeta12"/></Relationships>
</file>

<file path=xl/_rels/comments14.xml.rels><?xml version="1.0" encoding="UTF-8" standalone="yes"?><Relationships xmlns="http://schemas.openxmlformats.org/package/2006/relationships"><Relationship Id="rId1" Type="http://customschemas.google.com/relationships/workbookmetadata" Target="commentsmeta13"/></Relationships>
</file>

<file path=xl/_rels/comments15.xml.rels><?xml version="1.0" encoding="UTF-8" standalone="yes"?><Relationships xmlns="http://schemas.openxmlformats.org/package/2006/relationships"><Relationship Id="rId1" Type="http://customschemas.google.com/relationships/workbookmetadata" Target="commentsmeta14"/></Relationships>
</file>

<file path=xl/_rels/comments16.xml.rels><?xml version="1.0" encoding="UTF-8" standalone="yes"?><Relationships xmlns="http://schemas.openxmlformats.org/package/2006/relationships"><Relationship Id="rId1" Type="http://customschemas.google.com/relationships/workbookmetadata" Target="commentsmeta15"/></Relationships>
</file>

<file path=xl/_rels/comments17.xml.rels><?xml version="1.0" encoding="UTF-8" standalone="yes"?><Relationships xmlns="http://schemas.openxmlformats.org/package/2006/relationships"><Relationship Id="rId1" Type="http://customschemas.google.com/relationships/workbookmetadata" Target="commentsmeta16"/></Relationships>
</file>

<file path=xl/_rels/comments18.xml.rels><?xml version="1.0" encoding="UTF-8" standalone="yes"?><Relationships xmlns="http://schemas.openxmlformats.org/package/2006/relationships"><Relationship Id="rId1" Type="http://customschemas.google.com/relationships/workbookmetadata" Target="commentsmeta17"/></Relationships>
</file>

<file path=xl/_rels/comments19.xml.rels><?xml version="1.0" encoding="UTF-8" standalone="yes"?><Relationships xmlns="http://schemas.openxmlformats.org/package/2006/relationships"><Relationship Id="rId1" Type="http://customschemas.google.com/relationships/workbookmetadata" Target="commentsmeta18"/></Relationships>
</file>

<file path=xl/_rels/comments20.xml.rels><?xml version="1.0" encoding="UTF-8" standalone="yes"?><Relationships xmlns="http://schemas.openxmlformats.org/package/2006/relationships"><Relationship Id="rId1" Type="http://customschemas.google.com/relationships/workbookmetadata" Target="commentsmeta19"/></Relationships>
</file>

<file path=xl/_rels/comments21.xml.rels><?xml version="1.0" encoding="UTF-8" standalone="yes"?><Relationships xmlns="http://schemas.openxmlformats.org/package/2006/relationships"><Relationship Id="rId1" Type="http://customschemas.google.com/relationships/workbookmetadata" Target="commentsmeta20"/></Relationships>
</file>

<file path=xl/_rels/comments22.xml.rels><?xml version="1.0" encoding="UTF-8" standalone="yes"?><Relationships xmlns="http://schemas.openxmlformats.org/package/2006/relationships"><Relationship Id="rId1" Type="http://customschemas.google.com/relationships/workbookmetadata" Target="commentsmeta21"/></Relationships>
</file>

<file path=xl/_rels/comments23.xml.rels><?xml version="1.0" encoding="UTF-8" standalone="yes"?><Relationships xmlns="http://schemas.openxmlformats.org/package/2006/relationships"><Relationship Id="rId1" Type="http://customschemas.google.com/relationships/workbookmetadata" Target="commentsmeta22"/></Relationships>
</file>

<file path=xl/_rels/comments24.xml.rels><?xml version="1.0" encoding="UTF-8" standalone="yes"?><Relationships xmlns="http://schemas.openxmlformats.org/package/2006/relationships"><Relationship Id="rId1" Type="http://customschemas.google.com/relationships/workbookmetadata" Target="commentsmeta23"/></Relationships>
</file>

<file path=xl/_rels/comments25.xml.rels><?xml version="1.0" encoding="UTF-8" standalone="yes"?><Relationships xmlns="http://schemas.openxmlformats.org/package/2006/relationships"><Relationship Id="rId1" Type="http://customschemas.google.com/relationships/workbookmetadata" Target="commentsmeta24"/></Relationships>
</file>

<file path=xl/_rels/comments26.xml.rels><?xml version="1.0" encoding="UTF-8" standalone="yes"?><Relationships xmlns="http://schemas.openxmlformats.org/package/2006/relationships"><Relationship Id="rId1" Type="http://customschemas.google.com/relationships/workbookmetadata" Target="commentsmeta25"/></Relationships>
</file>

<file path=xl/_rels/comments27.xml.rels><?xml version="1.0" encoding="UTF-8" standalone="yes"?><Relationships xmlns="http://schemas.openxmlformats.org/package/2006/relationships"><Relationship Id="rId1" Type="http://customschemas.google.com/relationships/workbookmetadata" Target="commentsmeta26"/></Relationships>
</file>

<file path=xl/_rels/comments28.xml.rels><?xml version="1.0" encoding="UTF-8" standalone="yes"?><Relationships xmlns="http://schemas.openxmlformats.org/package/2006/relationships"><Relationship Id="rId1" Type="http://customschemas.google.com/relationships/workbookmetadata" Target="commentsmeta27"/></Relationships>
</file>

<file path=xl/_rels/comments29.xml.rels><?xml version="1.0" encoding="UTF-8" standalone="yes"?><Relationships xmlns="http://schemas.openxmlformats.org/package/2006/relationships"><Relationship Id="rId1" Type="http://customschemas.google.com/relationships/workbookmetadata" Target="commentsmeta28"/></Relationships>
</file>

<file path=xl/_rels/comments30.xml.rels><?xml version="1.0" encoding="UTF-8" standalone="yes"?><Relationships xmlns="http://schemas.openxmlformats.org/package/2006/relationships"><Relationship Id="rId1" Type="http://customschemas.google.com/relationships/workbookmetadata" Target="commentsmeta29"/></Relationships>
</file>

<file path=xl/_rels/comments31.xml.rels><?xml version="1.0" encoding="UTF-8" standalone="yes"?><Relationships xmlns="http://schemas.openxmlformats.org/package/2006/relationships"><Relationship Id="rId1" Type="http://customschemas.google.com/relationships/workbookmetadata" Target="commentsmeta30"/></Relationships>
</file>

<file path=xl/_rels/comments32.xml.rels><?xml version="1.0" encoding="UTF-8" standalone="yes"?><Relationships xmlns="http://schemas.openxmlformats.org/package/2006/relationships"><Relationship Id="rId1" Type="http://customschemas.google.com/relationships/workbookmetadata" Target="commentsmeta31"/></Relationships>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55" Type="http://schemas.openxmlformats.org/officeDocument/2006/relationships/worksheet" Target="worksheets/sheet52.xml"/><Relationship Id="rId54" Type="http://schemas.openxmlformats.org/officeDocument/2006/relationships/worksheet" Target="worksheets/sheet51.xml"/><Relationship Id="rId57" Type="http://schemas.openxmlformats.org/officeDocument/2006/relationships/worksheet" Target="worksheets/sheet54.xml"/><Relationship Id="rId56" Type="http://schemas.openxmlformats.org/officeDocument/2006/relationships/worksheet" Target="worksheets/sheet53.xml"/><Relationship Id="rId59" Type="http://customschemas.google.com/relationships/workbookmetadata" Target="metadata"/><Relationship Id="rId58" Type="http://schemas.openxmlformats.org/officeDocument/2006/relationships/worksheet" Target="worksheets/sheet5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tin.ipb.ac.id/"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rive.google.com/file/d/1LVd8xpp3ZpE8-oi8SGOGYDyEnFQRJTTX/view?usp=sharing" TargetMode="External"/><Relationship Id="rId3" Type="http://schemas.openxmlformats.org/officeDocument/2006/relationships/hyperlink" Target="https://drive.google.com/file/d/1rTHQJrHDDRn87ldVDNfFqXp5Fkyja1vq/view?usp=sharing" TargetMode="External"/><Relationship Id="rId4" Type="http://schemas.openxmlformats.org/officeDocument/2006/relationships/hyperlink" Target="https://drive.google.com/file/d/1B7XOvjjiAxbu0ubfuxCti1i_5kNszcwy/view?usp=sharing" TargetMode="External"/><Relationship Id="rId5" Type="http://schemas.openxmlformats.org/officeDocument/2006/relationships/drawing" Target="../drawings/drawing4.xml"/><Relationship Id="rId6"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rive.google.com/drive/folders/1lSq1GKFMnopKOEGem8NwI6w4vQvNWJsE" TargetMode="External"/><Relationship Id="rId3" Type="http://schemas.openxmlformats.org/officeDocument/2006/relationships/hyperlink" Target="https://drive.google.com/drive/folders/1lSq1GKFMnopKOEGem8NwI6w4vQvNWJsE" TargetMode="External"/><Relationship Id="rId4" Type="http://schemas.openxmlformats.org/officeDocument/2006/relationships/hyperlink" Target="https://drive.google.com/drive/folders/1ZAzy0zDP0mqyvDbv6YBH8fELJrqofX-W" TargetMode="External"/><Relationship Id="rId5" Type="http://schemas.openxmlformats.org/officeDocument/2006/relationships/hyperlink" Target="https://drive.google.com/drive/folders/1ZAzy0zDP0mqyvDbv6YBH8fELJrqofX-W" TargetMode="External"/><Relationship Id="rId6" Type="http://schemas.openxmlformats.org/officeDocument/2006/relationships/drawing" Target="../drawings/drawing5.xml"/><Relationship Id="rId7"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spreadsheets/d/1cB4_p_bEJdM46y-h0ADQLlpBNbth1e2QtrKUF1O3s-c/edit?usp=sharing"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0.xml"/><Relationship Id="rId3"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1.xml"/><Relationship Id="rId3"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2.xml"/><Relationship Id="rId3"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3.xml"/><Relationship Id="rId3" Type="http://schemas.openxmlformats.org/officeDocument/2006/relationships/vmlDrawing" Target="../drawings/vmlDrawing10.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4.xml"/><Relationship Id="rId3" Type="http://schemas.openxmlformats.org/officeDocument/2006/relationships/vmlDrawing" Target="../drawings/vmlDrawing11.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5.xml"/><Relationship Id="rId3"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simpeg.ipb.ac.id/Files/SERTIFIKATKOMPETENSI/12544_70927.pdf" TargetMode="External"/><Relationship Id="rId2" Type="http://schemas.openxmlformats.org/officeDocument/2006/relationships/hyperlink" Target="https://simpeg.ipb.ac.id/Files/DIKLAT/253f039c-14f2-49da-ba0c-eb2e524f3cec/2481003.pdf" TargetMode="External"/><Relationship Id="rId3" Type="http://schemas.openxmlformats.org/officeDocument/2006/relationships/hyperlink" Target="https://simpeg.ipb.ac.id/Files/SERTIFIKATKOMPETENSI/12817_71215.pdf" TargetMode="External"/><Relationship Id="rId4" Type="http://schemas.openxmlformats.org/officeDocument/2006/relationships/hyperlink" Target="https://simpeg.ipb.ac.id/Files/SERTIFIKATKOMPETENSI/12599_71215.pdf" TargetMode="External"/><Relationship Id="rId11" Type="http://schemas.openxmlformats.org/officeDocument/2006/relationships/drawing" Target="../drawings/drawing18.xml"/><Relationship Id="rId10" Type="http://schemas.openxmlformats.org/officeDocument/2006/relationships/hyperlink" Target="https://simpeg.ipb.ac.id/Files/SERTIFIKATKOMPETENSI/12600_71013.pdf" TargetMode="External"/><Relationship Id="rId9" Type="http://schemas.openxmlformats.org/officeDocument/2006/relationships/hyperlink" Target="https://simpeg.ipb.ac.id/Files/SERTIFIKATKOMPETENSI/12583_71348.pdf" TargetMode="External"/><Relationship Id="rId5" Type="http://schemas.openxmlformats.org/officeDocument/2006/relationships/hyperlink" Target="https://simpeg.ipb.ac.id/Files/SERTIFIKATKOMPETENSI/12816_69451.pdf" TargetMode="External"/><Relationship Id="rId6" Type="http://schemas.openxmlformats.org/officeDocument/2006/relationships/hyperlink" Target="https://simpeg.ipb.ac.id/Files/SERTIFIKATKOMPETENSI/12773_69451.pdf" TargetMode="External"/><Relationship Id="rId7" Type="http://schemas.openxmlformats.org/officeDocument/2006/relationships/hyperlink" Target="https://simpeg.ipb.ac.id/Files/SERTIFIKATKOMPETENSI/12545_71401.pdf" TargetMode="External"/><Relationship Id="rId8" Type="http://schemas.openxmlformats.org/officeDocument/2006/relationships/hyperlink" Target="https://drive.google.com/file/d/1cEvCDICfFLDE1TKIA5cgXhHFBO0zuxb9/view?usp=drive_link"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22.xml"/><Relationship Id="rId3" Type="http://schemas.openxmlformats.org/officeDocument/2006/relationships/vmlDrawing" Target="../drawings/vmlDrawing13.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23.xml"/><Relationship Id="rId3" Type="http://schemas.openxmlformats.org/officeDocument/2006/relationships/vmlDrawing" Target="../drawings/vmlDrawing14.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25.xml"/><Relationship Id="rId3" Type="http://schemas.openxmlformats.org/officeDocument/2006/relationships/vmlDrawing" Target="../drawings/vmlDrawing15.vml"/></Relationships>
</file>

<file path=xl/worksheets/_rels/sheet2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26.xml"/><Relationship Id="rId3" Type="http://schemas.openxmlformats.org/officeDocument/2006/relationships/vmlDrawing" Target="../drawings/vmlDrawing16.v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20" Type="http://schemas.openxmlformats.org/officeDocument/2006/relationships/hyperlink" Target="https://simpeg.ipb.ac.id/Files/Penghargaan/2025/2025_196308171988031003_12522.jpg" TargetMode="External"/><Relationship Id="rId22" Type="http://schemas.openxmlformats.org/officeDocument/2006/relationships/hyperlink" Target="https://simpeg.ipb.ac.id/Files/Penghargaan/2025/2025_197006141995121001_12676.pdf" TargetMode="External"/><Relationship Id="rId21" Type="http://schemas.openxmlformats.org/officeDocument/2006/relationships/hyperlink" Target="https://simpeg.ipb.ac.id/Files/Penghargaan/2025/2025_196109051986091001_12525.pdf" TargetMode="External"/><Relationship Id="rId24" Type="http://schemas.openxmlformats.org/officeDocument/2006/relationships/hyperlink" Target="https://simpeg.ipb.ac.id/Files/Penghargaan/2025/2025_196109051986091001_12640.pdf" TargetMode="External"/><Relationship Id="rId23" Type="http://schemas.openxmlformats.org/officeDocument/2006/relationships/hyperlink" Target="https://simpeg.ipb.ac.id/Files/Penghargaan/2025/2025_196109051986091001_12639.pdf" TargetMode="External"/><Relationship Id="rId1" Type="http://schemas.openxmlformats.org/officeDocument/2006/relationships/comments" Target="../comments17.xml"/><Relationship Id="rId2" Type="http://schemas.openxmlformats.org/officeDocument/2006/relationships/hyperlink" Target="https://drive.google.com/drive/folders/1ZXedcUhupM_Jsx4hh6FHbhPXp-FJ4uKO?usp=drive_link" TargetMode="External"/><Relationship Id="rId3" Type="http://schemas.openxmlformats.org/officeDocument/2006/relationships/hyperlink" Target="https://simpeg.ipb.ac.id/Files/Penghargaan/2022/2022_196109051986091001_10023.jpg" TargetMode="External"/><Relationship Id="rId4" Type="http://schemas.openxmlformats.org/officeDocument/2006/relationships/hyperlink" Target="https://simpeg.ipb.ac.id/Files/Penghargaan/2022/2022_197705182005012001_10136.jpeg" TargetMode="External"/><Relationship Id="rId9" Type="http://schemas.openxmlformats.org/officeDocument/2006/relationships/hyperlink" Target="https://simpeg.ipb.ac.id/Files/Penghargaan/2023/2023_196109051986091001_11986.jpg" TargetMode="External"/><Relationship Id="rId26" Type="http://schemas.openxmlformats.org/officeDocument/2006/relationships/hyperlink" Target="https://simpeg.ipb.ac.id/Files/Penghargaan/2025/2025_196109051986091001_12642.pdf" TargetMode="External"/><Relationship Id="rId25" Type="http://schemas.openxmlformats.org/officeDocument/2006/relationships/hyperlink" Target="https://simpeg.ipb.ac.id/Files/Penghargaan/2025/2025_196109051986091001_12641.pdf" TargetMode="External"/><Relationship Id="rId28" Type="http://schemas.openxmlformats.org/officeDocument/2006/relationships/drawing" Target="../drawings/drawing30.xml"/><Relationship Id="rId27" Type="http://schemas.openxmlformats.org/officeDocument/2006/relationships/hyperlink" Target="https://simpeg.ipb.ac.id/Files/Penghargaan/2025/2025_196109051986091001_12644.pdf" TargetMode="External"/><Relationship Id="rId5" Type="http://schemas.openxmlformats.org/officeDocument/2006/relationships/hyperlink" Target="https://simpeg.ipb.ac.id/Files/Penghargaan/2022/2022_197705182005012001_10137.jpeg" TargetMode="External"/><Relationship Id="rId6" Type="http://schemas.openxmlformats.org/officeDocument/2006/relationships/hyperlink" Target="https://simpeg.ipb.ac.id/Files/Penghargaan/2022/2022_195805211982112001_10038.jpeg" TargetMode="External"/><Relationship Id="rId29" Type="http://schemas.openxmlformats.org/officeDocument/2006/relationships/vmlDrawing" Target="../drawings/vmlDrawing17.vml"/><Relationship Id="rId7" Type="http://schemas.openxmlformats.org/officeDocument/2006/relationships/hyperlink" Target="https://simpeg.ipb.ac.id/Files/Penghargaan/2023/2023_196109051986091001_10879.pdf" TargetMode="External"/><Relationship Id="rId8" Type="http://schemas.openxmlformats.org/officeDocument/2006/relationships/hyperlink" Target="https://simpeg.ipb.ac.id/Files/Penghargaan/2023/2023_196109051986091001_10880.pdf" TargetMode="External"/><Relationship Id="rId11" Type="http://schemas.openxmlformats.org/officeDocument/2006/relationships/hyperlink" Target="https://simpeg.ipb.ac.id/Files/Penghargaan/2023/2023_197006141995121001_10877.pdf" TargetMode="External"/><Relationship Id="rId10" Type="http://schemas.openxmlformats.org/officeDocument/2006/relationships/hyperlink" Target="https://simpeg.ipb.ac.id/Files/Penghargaan/2023/2023_197006141995121001_10876.pdf" TargetMode="External"/><Relationship Id="rId13" Type="http://schemas.openxmlformats.org/officeDocument/2006/relationships/hyperlink" Target="https://simpeg.ipb.ac.id/Files/Penghargaan/2024/2024_196308171988031003_12159.jpg" TargetMode="External"/><Relationship Id="rId12" Type="http://schemas.openxmlformats.org/officeDocument/2006/relationships/hyperlink" Target="https://simpeg.ipb.ac.id/Files/Penghargaan/2023/2023_197007181995122001_10983.pdf" TargetMode="External"/><Relationship Id="rId15" Type="http://schemas.openxmlformats.org/officeDocument/2006/relationships/hyperlink" Target="https://simpeg.ipb.ac.id/Files/Penghargaan/2024/2024_196208211987032003_12458.pdf" TargetMode="External"/><Relationship Id="rId14" Type="http://schemas.openxmlformats.org/officeDocument/2006/relationships/hyperlink" Target="https://simpeg.ipb.ac.id/Files/Penghargaan/2024/2024_196308171988031003_12261.jpg" TargetMode="External"/><Relationship Id="rId17" Type="http://schemas.openxmlformats.org/officeDocument/2006/relationships/hyperlink" Target="https://simpeg.ipb.ac.id/Files/Penghargaan/2024/2024_196002011987032002_12461.pdf" TargetMode="External"/><Relationship Id="rId16" Type="http://schemas.openxmlformats.org/officeDocument/2006/relationships/hyperlink" Target="https://simpeg.ipb.ac.id/Files/Penghargaan/2024/2024_195805211982112001_12435.pdf" TargetMode="External"/><Relationship Id="rId19" Type="http://schemas.openxmlformats.org/officeDocument/2006/relationships/hyperlink" Target="https://simpeg.ipb.ac.id/Files/Penghargaan/2025/2025_196308171988031003_12524.pdf" TargetMode="External"/><Relationship Id="rId18" Type="http://schemas.openxmlformats.org/officeDocument/2006/relationships/hyperlink" Target="https://simpeg.ipb.ac.id/Files/Penghargaan/2024/2024_195103211978031003_12472.pdf" TargetMode="External"/></Relationships>
</file>

<file path=xl/worksheets/_rels/sheet31.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31.xml"/><Relationship Id="rId3" Type="http://schemas.openxmlformats.org/officeDocument/2006/relationships/vmlDrawing" Target="../drawings/vmlDrawing18.vml"/></Relationships>
</file>

<file path=xl/worksheets/_rels/sheet32.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drawing" Target="../drawings/drawing32.xml"/><Relationship Id="rId3" Type="http://schemas.openxmlformats.org/officeDocument/2006/relationships/vmlDrawing" Target="../drawings/vmlDrawing19.vml"/></Relationships>
</file>

<file path=xl/worksheets/_rels/sheet33.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hyperlink" Target="https://drive.google.com/file/d/1sYHtq9LOUeYUIA4c2aZm7uRrtla38fpF/view?usp=drive_link" TargetMode="External"/><Relationship Id="rId3" Type="http://schemas.openxmlformats.org/officeDocument/2006/relationships/hyperlink" Target="https://drive.google.com/file/d/1PGeBpUn98WhIrbjmU4CrkzbWJ9qghIZ-/view?usp=sharing" TargetMode="External"/><Relationship Id="rId4" Type="http://schemas.openxmlformats.org/officeDocument/2006/relationships/hyperlink" Target="https://drive.google.com/file/d/1QIo44gZwlSIM7UvwmF_VmC1QWZMpzHm-/view?usp=drive_link" TargetMode="External"/><Relationship Id="rId9" Type="http://schemas.openxmlformats.org/officeDocument/2006/relationships/hyperlink" Target="https://docs.google.com/spreadsheets/d/1j8pvfKpmesTbs1aKmWz_VPJgVchyaSMO/edit?usp=drive_link&amp;ouid=103538815638502809315&amp;rtpof=true&amp;sd=true" TargetMode="External"/><Relationship Id="rId5" Type="http://schemas.openxmlformats.org/officeDocument/2006/relationships/hyperlink" Target="https://drive.google.com/file/d/1OFJWz07GMmP1Ez8D5Ec2FX8xqoTYBxJ2/view?usp=drive_link" TargetMode="External"/><Relationship Id="rId6" Type="http://schemas.openxmlformats.org/officeDocument/2006/relationships/hyperlink" Target="https://drive.google.com/file/d/1XLyVVTk_6ZFaqoxnFneqcslx4vw5FOB-/view?usp=drive_link" TargetMode="External"/><Relationship Id="rId7" Type="http://schemas.openxmlformats.org/officeDocument/2006/relationships/hyperlink" Target="https://drive.google.com/file/d/12-CQNMwPH751_06O0ZXx3XO5y4dsKbyA/view?usp=drive_link" TargetMode="External"/><Relationship Id="rId8" Type="http://schemas.openxmlformats.org/officeDocument/2006/relationships/hyperlink" Target="https://drive.google.com/file/d/1zEQl_FclBoiYLey7-N24oR-YOZvr041s/view?usp=drive_link" TargetMode="External"/><Relationship Id="rId11" Type="http://schemas.openxmlformats.org/officeDocument/2006/relationships/hyperlink" Target="https://drive.google.com/file/d/10YB102XtzHC6yIVRN9WYbL2DGyoeNbZu/view?usp=drive_link" TargetMode="External"/><Relationship Id="rId10" Type="http://schemas.openxmlformats.org/officeDocument/2006/relationships/hyperlink" Target="https://youtu.be/XAelgg-TssE" TargetMode="External"/><Relationship Id="rId13" Type="http://schemas.openxmlformats.org/officeDocument/2006/relationships/drawing" Target="../drawings/drawing33.xml"/><Relationship Id="rId12" Type="http://schemas.openxmlformats.org/officeDocument/2006/relationships/hyperlink" Target="https://drive.google.com/file/d/1zEQl_FclBoiYLey7-N24oR-YOZvr041s/view?usp=drive_link" TargetMode="External"/><Relationship Id="rId14" Type="http://schemas.openxmlformats.org/officeDocument/2006/relationships/vmlDrawing" Target="../drawings/vmlDrawing20.vml"/></Relationships>
</file>

<file path=xl/worksheets/_rels/sheet34.xml.rels><?xml version="1.0" encoding="UTF-8" standalone="yes"?><Relationships xmlns="http://schemas.openxmlformats.org/package/2006/relationships"><Relationship Id="rId1" Type="http://schemas.openxmlformats.org/officeDocument/2006/relationships/comments" Target="../comments21.xml"/><Relationship Id="rId2" Type="http://schemas.openxmlformats.org/officeDocument/2006/relationships/drawing" Target="../drawings/drawing34.xml"/><Relationship Id="rId3" Type="http://schemas.openxmlformats.org/officeDocument/2006/relationships/vmlDrawing" Target="../drawings/vmlDrawing21.vml"/></Relationships>
</file>

<file path=xl/worksheets/_rels/sheet35.xml.rels><?xml version="1.0" encoding="UTF-8" standalone="yes"?><Relationships xmlns="http://schemas.openxmlformats.org/package/2006/relationships"><Relationship Id="rId1" Type="http://schemas.openxmlformats.org/officeDocument/2006/relationships/comments" Target="../comments22.xml"/><Relationship Id="rId2" Type="http://schemas.openxmlformats.org/officeDocument/2006/relationships/hyperlink" Target="https://docs.google.com/spreadsheets/d/1TYTBVG2oy-C34Z-S7tzVUIV_vFObjUiw1pUsH2MGBck/edit?usp=sharing" TargetMode="External"/><Relationship Id="rId3" Type="http://schemas.openxmlformats.org/officeDocument/2006/relationships/drawing" Target="../drawings/drawing35.xml"/><Relationship Id="rId4" Type="http://schemas.openxmlformats.org/officeDocument/2006/relationships/vmlDrawing" Target="../drawings/vmlDrawing22.v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comments" Target="../comments23.xml"/><Relationship Id="rId2" Type="http://schemas.openxmlformats.org/officeDocument/2006/relationships/drawing" Target="../drawings/drawing38.xml"/><Relationship Id="rId3" Type="http://schemas.openxmlformats.org/officeDocument/2006/relationships/vmlDrawing" Target="../drawings/vmlDrawing23.vml"/></Relationships>
</file>

<file path=xl/worksheets/_rels/sheet39.xml.rels><?xml version="1.0" encoding="UTF-8" standalone="yes"?><Relationships xmlns="http://schemas.openxmlformats.org/package/2006/relationships"><Relationship Id="rId1" Type="http://schemas.openxmlformats.org/officeDocument/2006/relationships/hyperlink" Target="https://docs.google.com/spreadsheets/d/1TYTBVG2oy-C34Z-S7tzVUIV_vFObjUiw1pUsH2MGBck/edit?gid=1283815432" TargetMode="External"/><Relationship Id="rId2"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comments" Target="../comments24.xml"/><Relationship Id="rId2" Type="http://schemas.openxmlformats.org/officeDocument/2006/relationships/drawing" Target="../drawings/drawing41.xml"/><Relationship Id="rId3" Type="http://schemas.openxmlformats.org/officeDocument/2006/relationships/vmlDrawing" Target="../drawings/vmlDrawing24.vml"/></Relationships>
</file>

<file path=xl/worksheets/_rels/sheet42.xml.rels><?xml version="1.0" encoding="UTF-8" standalone="yes"?><Relationships xmlns="http://schemas.openxmlformats.org/package/2006/relationships"><Relationship Id="rId1" Type="http://schemas.openxmlformats.org/officeDocument/2006/relationships/comments" Target="../comments25.xml"/><Relationship Id="rId2" Type="http://schemas.openxmlformats.org/officeDocument/2006/relationships/drawing" Target="../drawings/drawing42.xml"/><Relationship Id="rId3" Type="http://schemas.openxmlformats.org/officeDocument/2006/relationships/vmlDrawing" Target="../drawings/vmlDrawing25.vml"/></Relationships>
</file>

<file path=xl/worksheets/_rels/sheet43.xml.rels><?xml version="1.0" encoding="UTF-8" standalone="yes"?><Relationships xmlns="http://schemas.openxmlformats.org/package/2006/relationships"><Relationship Id="rId1" Type="http://schemas.openxmlformats.org/officeDocument/2006/relationships/comments" Target="../comments26.xml"/><Relationship Id="rId2" Type="http://schemas.openxmlformats.org/officeDocument/2006/relationships/drawing" Target="../drawings/drawing43.xml"/><Relationship Id="rId3" Type="http://schemas.openxmlformats.org/officeDocument/2006/relationships/vmlDrawing" Target="../drawings/vmlDrawing26.v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comments" Target="../comments27.xml"/><Relationship Id="rId2" Type="http://schemas.openxmlformats.org/officeDocument/2006/relationships/drawing" Target="../drawings/drawing45.xml"/><Relationship Id="rId3" Type="http://schemas.openxmlformats.org/officeDocument/2006/relationships/vmlDrawing" Target="../drawings/vmlDrawing27.vml"/></Relationships>
</file>

<file path=xl/worksheets/_rels/sheet46.xml.rels><?xml version="1.0" encoding="UTF-8" standalone="yes"?><Relationships xmlns="http://schemas.openxmlformats.org/package/2006/relationships"><Relationship Id="rId40" Type="http://schemas.openxmlformats.org/officeDocument/2006/relationships/hyperlink" Target="https://sipakaril.ipb.ac.id/Files/3377e122-6a3f-4ab4-a489-caa64d419d8a/paper_3377e122-6a3f-4ab4-a489-caa64d419d8a.pdf" TargetMode="External"/><Relationship Id="rId42" Type="http://schemas.openxmlformats.org/officeDocument/2006/relationships/hyperlink" Target="https://sipakaril.ipb.ac.id/Files/1b7bac3a-3e7f-4f38-b25f-3e2fe31c72b4/paper_1b7bac3a-3e7f-4f38-b25f-3e2fe31c72b4.pdf" TargetMode="External"/><Relationship Id="rId41" Type="http://schemas.openxmlformats.org/officeDocument/2006/relationships/hyperlink" Target="https://sipakaril.ipb.ac.id/Files/ba8b2fd5-98ea-4517-beaa-5a353eaf6036/paper_ba8b2fd5-98ea-4517-beaa-5a353eaf6036.pdf" TargetMode="External"/><Relationship Id="rId44" Type="http://schemas.openxmlformats.org/officeDocument/2006/relationships/hyperlink" Target="https://sipakaril.ipb.ac.id/Files/18aeb519-e421-4950-80ab-343417f55fe6/paper_18aeb519-e421-4950-80ab-343417f55fe6.pdf" TargetMode="External"/><Relationship Id="rId43" Type="http://schemas.openxmlformats.org/officeDocument/2006/relationships/hyperlink" Target="https://sipakaril.ipb.ac.id/Files/005e65ab-69e8-46b9-90ad-18b97464addc/paper_005e65ab-69e8-46b9-90ad-18b97464addc.pdf" TargetMode="External"/><Relationship Id="rId46" Type="http://schemas.openxmlformats.org/officeDocument/2006/relationships/hyperlink" Target="https://sipakaril.ipb.ac.id/Files/e76c8ff7-f6d0-4d99-a509-726eaf46a58b/paper_e76c8ff7-f6d0-4d99-a509-726eaf46a58b.pdf" TargetMode="External"/><Relationship Id="rId45" Type="http://schemas.openxmlformats.org/officeDocument/2006/relationships/hyperlink" Target="https://sipakaril.ipb.ac.id/Files/ea2e4bf3-d06e-4b31-b688-c7bc3d6bf9fc/paper_ea2e4bf3-d06e-4b31-b688-c7bc3d6bf9fc.pdf" TargetMode="External"/><Relationship Id="rId107" Type="http://schemas.openxmlformats.org/officeDocument/2006/relationships/hyperlink" Target="https://sipakaril.ipb.ac.id/Files/157e907e-443d-4d8f-8428-3d3424320f60/paper_157e907e-443d-4d8f-8428-3d3424320f60.pdf" TargetMode="External"/><Relationship Id="rId106" Type="http://schemas.openxmlformats.org/officeDocument/2006/relationships/hyperlink" Target="https://sipakaril.ipb.ac.id/Files/c605b06a-ca18-4bd2-8354-e99908bfa135/paper_c605b06a-ca18-4bd2-8354-e99908bfa135.pdf" TargetMode="External"/><Relationship Id="rId105" Type="http://schemas.openxmlformats.org/officeDocument/2006/relationships/hyperlink" Target="https://sipakaril.ipb.ac.id/Files/825605d2-6f92-4f6b-9dad-33307282e1e6/paper_825605d2-6f92-4f6b-9dad-33307282e1e6.pdf" TargetMode="External"/><Relationship Id="rId104" Type="http://schemas.openxmlformats.org/officeDocument/2006/relationships/hyperlink" Target="https://sipakaril.ipb.ac.id/Files/26978dff-a9bd-4e0a-8185-46bc28eea440/paper_26978dff-a9bd-4e0a-8185-46bc28eea440.pdf" TargetMode="External"/><Relationship Id="rId109" Type="http://schemas.openxmlformats.org/officeDocument/2006/relationships/hyperlink" Target="https://sipakaril.ipb.ac.id/Files/23cf8089-f59e-403a-8552-1e6f32858539/paper_23cf8089-f59e-403a-8552-1e6f32858539.pdf" TargetMode="External"/><Relationship Id="rId108" Type="http://schemas.openxmlformats.org/officeDocument/2006/relationships/hyperlink" Target="https://sipakaril.ipb.ac.id/Files/23cf8089-f59e-403a-8552-1e6f32858539/paper_23cf8089-f59e-403a-8552-1e6f32858539.pdf" TargetMode="External"/><Relationship Id="rId48" Type="http://schemas.openxmlformats.org/officeDocument/2006/relationships/hyperlink" Target="https://sipakaril.ipb.ac.id/Files/4d01d931-7d52-4bd2-94ab-d62265a4a539/paper_4d01d931-7d52-4bd2-94ab-d62265a4a539.pdf" TargetMode="External"/><Relationship Id="rId47" Type="http://schemas.openxmlformats.org/officeDocument/2006/relationships/hyperlink" Target="https://sipakaril.ipb.ac.id/Files/2d941eaf-99d5-470f-b049-ea2fe71b8dfc/paper_2d941eaf-99d5-470f-b049-ea2fe71b8dfc.pdf" TargetMode="External"/><Relationship Id="rId49" Type="http://schemas.openxmlformats.org/officeDocument/2006/relationships/hyperlink" Target="https://sipakaril.ipb.ac.id/Files/db0c375d-88c2-49d9-b87a-d8a10d3abab0/paper_db0c375d-88c2-49d9-b87a-d8a10d3abab0.pdf" TargetMode="External"/><Relationship Id="rId103" Type="http://schemas.openxmlformats.org/officeDocument/2006/relationships/hyperlink" Target="https://sipakaril.ipb.ac.id/Files/2a90fd68-83e0-4fd9-9a50-5c9d0bd2f559/paper_2a90fd68-83e0-4fd9-9a50-5c9d0bd2f559.pdf" TargetMode="External"/><Relationship Id="rId102" Type="http://schemas.openxmlformats.org/officeDocument/2006/relationships/hyperlink" Target="https://sipakaril.ipb.ac.id/Files/8ce728b0-f719-42dd-9b3e-713e3e384acd/paper_8ce728b0-f719-42dd-9b3e-713e3e384acd.pdf" TargetMode="External"/><Relationship Id="rId101" Type="http://schemas.openxmlformats.org/officeDocument/2006/relationships/hyperlink" Target="https://sipakaril.ipb.ac.id/Files/3e00c7fe-8fd3-4213-9716-7eefedbd014b/paper_3e00c7fe-8fd3-4213-9716-7eefedbd014b.pdf" TargetMode="External"/><Relationship Id="rId100" Type="http://schemas.openxmlformats.org/officeDocument/2006/relationships/hyperlink" Target="https://sipakaril.ipb.ac.id/Files/7a507aba-e2c1-4fd6-8a98-3972f610a64f/paper_7a507aba-e2c1-4fd6-8a98-3972f610a64f.pdf" TargetMode="External"/><Relationship Id="rId31" Type="http://schemas.openxmlformats.org/officeDocument/2006/relationships/hyperlink" Target="https://sipakaril.ipb.ac.id/Files/69e545b7-2110-4149-af4f-ae6eb06cd49c/paper_69e545b7-2110-4149-af4f-ae6eb06cd49c.pdf" TargetMode="External"/><Relationship Id="rId30" Type="http://schemas.openxmlformats.org/officeDocument/2006/relationships/hyperlink" Target="https://sipakaril.ipb.ac.id/Files/e2bc2efd-19f6-45d3-a9ac-b062801d1930/paper_e2bc2efd-19f6-45d3-a9ac-b062801d1930.pdf" TargetMode="External"/><Relationship Id="rId33" Type="http://schemas.openxmlformats.org/officeDocument/2006/relationships/hyperlink" Target="https://sipakaril.ipb.ac.id/Files/82699d7a-4c65-42eb-a3dd-a444cd8bc23b/paper_82699d7a-4c65-42eb-a3dd-a444cd8bc23b.pdf" TargetMode="External"/><Relationship Id="rId32" Type="http://schemas.openxmlformats.org/officeDocument/2006/relationships/hyperlink" Target="https://sipakaril.ipb.ac.id/Files/881cc18d-a8a7-49f5-902d-ea7c079a343e/paper_881cc18d-a8a7-49f5-902d-ea7c079a343e.pdf" TargetMode="External"/><Relationship Id="rId35" Type="http://schemas.openxmlformats.org/officeDocument/2006/relationships/hyperlink" Target="https://sipakaril.ipb.ac.id/Files/f3fbd826-a04b-4b1d-80b9-4ac10066df7d/paper_f3fbd826-a04b-4b1d-80b9-4ac10066df7d.pdf" TargetMode="External"/><Relationship Id="rId34" Type="http://schemas.openxmlformats.org/officeDocument/2006/relationships/hyperlink" Target="https://sipakaril.ipb.ac.id/Files/7e6e29b3-093a-4357-a79f-9185d14911ae/paper_7e6e29b3-093a-4357-a79f-9185d14911ae.pdf" TargetMode="External"/><Relationship Id="rId37" Type="http://schemas.openxmlformats.org/officeDocument/2006/relationships/hyperlink" Target="https://sipakaril.ipb.ac.id/Files/72d2de98-fc07-4164-9ebf-81062f421aff/paper_72d2de98-fc07-4164-9ebf-81062f421aff.pdf" TargetMode="External"/><Relationship Id="rId36" Type="http://schemas.openxmlformats.org/officeDocument/2006/relationships/hyperlink" Target="https://sipakaril.ipb.ac.id/Files/a161bab5-6c62-42e4-93e0-a995f52b73eb/paper_a161bab5-6c62-42e4-93e0-a995f52b73eb.pdf" TargetMode="External"/><Relationship Id="rId39" Type="http://schemas.openxmlformats.org/officeDocument/2006/relationships/hyperlink" Target="https://sipakaril.ipb.ac.id/Files/2bec1a5b-8971-4ec2-a803-a06caac3040c/paper_2bec1a5b-8971-4ec2-a803-a06caac3040c.pdf" TargetMode="External"/><Relationship Id="rId38" Type="http://schemas.openxmlformats.org/officeDocument/2006/relationships/hyperlink" Target="https://sipakaril.ipb.ac.id/Files/96fe95e1-e306-4c8e-ad96-b2ead6fb2715/paper_96fe95e1-e306-4c8e-ad96-b2ead6fb2715.pdf" TargetMode="External"/><Relationship Id="rId20" Type="http://schemas.openxmlformats.org/officeDocument/2006/relationships/hyperlink" Target="https://sipakaril.ipb.ac.id/Files/362e420c-a713-4299-9e53-d3a8d50876af/paper_362e420c-a713-4299-9e53-d3a8d50876af.pdf" TargetMode="External"/><Relationship Id="rId22" Type="http://schemas.openxmlformats.org/officeDocument/2006/relationships/hyperlink" Target="https://sipakaril.ipb.ac.id/Files/c599646c-927f-4782-8062-193e40a26d73/paper_c599646c-927f-4782-8062-193e40a26d73.pdf" TargetMode="External"/><Relationship Id="rId21" Type="http://schemas.openxmlformats.org/officeDocument/2006/relationships/hyperlink" Target="https://sipakaril.ipb.ac.id/Files/b33187c5-23c2-45ae-9f61-7bcb5e5ca542/paper_b33187c5-23c2-45ae-9f61-7bcb5e5ca542.pdf" TargetMode="External"/><Relationship Id="rId24" Type="http://schemas.openxmlformats.org/officeDocument/2006/relationships/hyperlink" Target="https://sipakaril.ipb.ac.id/Files/1f134338-9f5f-4abc-8444-452e4380e2a8/paper_1f134338-9f5f-4abc-8444-452e4380e2a8.pdf" TargetMode="External"/><Relationship Id="rId23" Type="http://schemas.openxmlformats.org/officeDocument/2006/relationships/hyperlink" Target="https://sipakaril.ipb.ac.id/Files/4000bdab-0b8c-44c8-8e78-7c1d06ae1115/paper_4000bdab-0b8c-44c8-8e78-7c1d06ae1115.pdf" TargetMode="External"/><Relationship Id="rId26" Type="http://schemas.openxmlformats.org/officeDocument/2006/relationships/hyperlink" Target="https://sipakaril.ipb.ac.id/Files/31cdd932-eb45-4ad5-9025-3de2d9e06468/paper_31cdd932-eb45-4ad5-9025-3de2d9e06468.pdf" TargetMode="External"/><Relationship Id="rId25" Type="http://schemas.openxmlformats.org/officeDocument/2006/relationships/hyperlink" Target="https://sipakaril.ipb.ac.id/Files/3fe335d3-664e-49bd-8025-0ec8a991209c/paper_3fe335d3-664e-49bd-8025-0ec8a991209c.pdf" TargetMode="External"/><Relationship Id="rId28" Type="http://schemas.openxmlformats.org/officeDocument/2006/relationships/hyperlink" Target="https://sipakaril.ipb.ac.id/Files/765dd042-b511-46f1-b74b-03d9474c59be/paper_765dd042-b511-46f1-b74b-03d9474c59be.pdf" TargetMode="External"/><Relationship Id="rId27" Type="http://schemas.openxmlformats.org/officeDocument/2006/relationships/hyperlink" Target="https://sipakaril.ipb.ac.id/Files/9d57f3f5-f6ff-4688-9917-12981edf9196/paper_9d57f3f5-f6ff-4688-9917-12981edf9196.pdf" TargetMode="External"/><Relationship Id="rId29" Type="http://schemas.openxmlformats.org/officeDocument/2006/relationships/hyperlink" Target="https://sipakaril.ipb.ac.id/Files/672f09b9-4ab2-418b-bb5d-e2f0ffc51c22/paper_672f09b9-4ab2-418b-bb5d-e2f0ffc51c22.pdf" TargetMode="External"/><Relationship Id="rId95" Type="http://schemas.openxmlformats.org/officeDocument/2006/relationships/hyperlink" Target="https://sipakaril.ipb.ac.id/Files/3aa0b087-68ad-4194-97af-9c6dc7d760ee/paper_3aa0b087-68ad-4194-97af-9c6dc7d760ee.pdf" TargetMode="External"/><Relationship Id="rId94" Type="http://schemas.openxmlformats.org/officeDocument/2006/relationships/hyperlink" Target="https://sipakaril.ipb.ac.id/Files/eb2df50c-e80d-43dd-b018-ef7802ec2299/paper_eb2df50c-e80d-43dd-b018-ef7802ec2299.pdf" TargetMode="External"/><Relationship Id="rId97" Type="http://schemas.openxmlformats.org/officeDocument/2006/relationships/hyperlink" Target="https://sipakaril.ipb.ac.id/Files/0ae9d537-5c02-45c1-be18-f84b0272771e/paper_0ae9d537-5c02-45c1-be18-f84b0272771e.pdf" TargetMode="External"/><Relationship Id="rId96" Type="http://schemas.openxmlformats.org/officeDocument/2006/relationships/hyperlink" Target="https://sipakaril.ipb.ac.id/Files/729946bc-9cc4-44b6-aa35-674b31423d72/paper_729946bc-9cc4-44b6-aa35-674b31423d72.pdf" TargetMode="External"/><Relationship Id="rId11" Type="http://schemas.openxmlformats.org/officeDocument/2006/relationships/hyperlink" Target="https://sipakaril.ipb.ac.id/Files/b0010978-a1b3-4773-aa10-dc22ce5e1a66/paper_b0010978-a1b3-4773-aa10-dc22ce5e1a66.pdf" TargetMode="External"/><Relationship Id="rId99" Type="http://schemas.openxmlformats.org/officeDocument/2006/relationships/hyperlink" Target="https://sipakaril.ipb.ac.id/Files/ea0bd3ba-39fc-4991-873b-bfbb8a5a60f0/paper_ea0bd3ba-39fc-4991-873b-bfbb8a5a60f0.pdf" TargetMode="External"/><Relationship Id="rId10" Type="http://schemas.openxmlformats.org/officeDocument/2006/relationships/hyperlink" Target="https://sipakaril.ipb.ac.id/Files/349d0629-33c9-423e-8c4c-cc1a5ae604e7/paper_349d0629-33c9-423e-8c4c-cc1a5ae604e7.pdf" TargetMode="External"/><Relationship Id="rId98" Type="http://schemas.openxmlformats.org/officeDocument/2006/relationships/hyperlink" Target="https://sipakaril.ipb.ac.id/Files/f5e503fc-d46e-4a66-b149-10b48f95eeb9/paper_f5e503fc-d46e-4a66-b149-10b48f95eeb9.pdf" TargetMode="External"/><Relationship Id="rId13" Type="http://schemas.openxmlformats.org/officeDocument/2006/relationships/hyperlink" Target="https://sipakaril.ipb.ac.id/Files/69ac26d9-5c25-43eb-b257-c6d7620093c0/paper_69ac26d9-5c25-43eb-b257-c6d7620093c0.pdf" TargetMode="External"/><Relationship Id="rId12" Type="http://schemas.openxmlformats.org/officeDocument/2006/relationships/hyperlink" Target="https://sipakaril.ipb.ac.id/Files/d17e7a1b-4dae-4da0-9e3c-fb84a20abe95/paper_d17e7a1b-4dae-4da0-9e3c-fb84a20abe95.pdf" TargetMode="External"/><Relationship Id="rId91" Type="http://schemas.openxmlformats.org/officeDocument/2006/relationships/hyperlink" Target="https://sipakaril.ipb.ac.id/Files/7b17a73f-3f55-4381-81ba-76b0d4f55150/paper_7b17a73f-3f55-4381-81ba-76b0d4f55150.pdf" TargetMode="External"/><Relationship Id="rId90" Type="http://schemas.openxmlformats.org/officeDocument/2006/relationships/hyperlink" Target="https://sipakaril.ipb.ac.id/Files/5739e319-53dc-43d9-8709-384b3fe15fe6/paper_5739e319-53dc-43d9-8709-384b3fe15fe6.pdf" TargetMode="External"/><Relationship Id="rId93" Type="http://schemas.openxmlformats.org/officeDocument/2006/relationships/hyperlink" Target="https://sipakaril.ipb.ac.id/Files/53069b4d-3894-49d0-a747-832344f2fc7e/paper_53069b4d-3894-49d0-a747-832344f2fc7e.pdf" TargetMode="External"/><Relationship Id="rId92" Type="http://schemas.openxmlformats.org/officeDocument/2006/relationships/hyperlink" Target="https://sipakaril.ipb.ac.id/Files/9b5db130-7099-46cc-aacf-d62f0929c3d8/paper_9b5db130-7099-46cc-aacf-d62f0929c3d8.pdf" TargetMode="External"/><Relationship Id="rId15" Type="http://schemas.openxmlformats.org/officeDocument/2006/relationships/hyperlink" Target="https://sipakaril.ipb.ac.id/Files/c9b715bd-b497-445c-80a7-070c0761ef72/paper_c9b715bd-b497-445c-80a7-070c0761ef72.pdf" TargetMode="External"/><Relationship Id="rId110" Type="http://schemas.openxmlformats.org/officeDocument/2006/relationships/drawing" Target="../drawings/drawing46.xml"/><Relationship Id="rId14" Type="http://schemas.openxmlformats.org/officeDocument/2006/relationships/hyperlink" Target="https://sipakaril.ipb.ac.id/Files/7660a139-0f5b-433c-840b-c5c0ac41007c/paper_7660a139-0f5b-433c-840b-c5c0ac41007c.pdf" TargetMode="External"/><Relationship Id="rId17" Type="http://schemas.openxmlformats.org/officeDocument/2006/relationships/hyperlink" Target="https://sipakaril.ipb.ac.id/Files/86d62c74-929b-4f8c-bf05-4adaf1121c3b/paper_86d62c74-929b-4f8c-bf05-4adaf1121c3b.pdf" TargetMode="External"/><Relationship Id="rId16" Type="http://schemas.openxmlformats.org/officeDocument/2006/relationships/hyperlink" Target="https://sipakaril.ipb.ac.id/Files/a4b0aeb4-ab6e-4358-bf9e-e1cdc2932dea/paper_a4b0aeb4-ab6e-4358-bf9e-e1cdc2932dea.pdf" TargetMode="External"/><Relationship Id="rId19" Type="http://schemas.openxmlformats.org/officeDocument/2006/relationships/hyperlink" Target="https://sipakaril.ipb.ac.id/Files/ca29cd10-2c61-462b-b633-643f168cfc8b/paper_ca29cd10-2c61-462b-b633-643f168cfc8b.pdf" TargetMode="External"/><Relationship Id="rId18" Type="http://schemas.openxmlformats.org/officeDocument/2006/relationships/hyperlink" Target="https://sipakaril.ipb.ac.id/Files/9b125b98-8844-4ce0-853b-9bb6a19e890f/paper_9b125b98-8844-4ce0-853b-9bb6a19e890f.pdf" TargetMode="External"/><Relationship Id="rId111" Type="http://schemas.openxmlformats.org/officeDocument/2006/relationships/vmlDrawing" Target="../drawings/vmlDrawing28.vml"/><Relationship Id="rId84" Type="http://schemas.openxmlformats.org/officeDocument/2006/relationships/hyperlink" Target="https://sipakaril.ipb.ac.id/Files/fe181f35-b048-45ad-a312-a4797262634a/paper_fe181f35-b048-45ad-a312-a4797262634a.pdf" TargetMode="External"/><Relationship Id="rId83" Type="http://schemas.openxmlformats.org/officeDocument/2006/relationships/hyperlink" Target="https://sipakaril.ipb.ac.id/Files/917c768f-e99c-480f-b3fd-a8ea8fd0901a/paper_917c768f-e99c-480f-b3fd-a8ea8fd0901a.pdf" TargetMode="External"/><Relationship Id="rId86" Type="http://schemas.openxmlformats.org/officeDocument/2006/relationships/hyperlink" Target="https://sipakaril.ipb.ac.id/Files/2bcffe95-d6f1-4dc1-849b-e9a310878ef9/paper_2bcffe95-d6f1-4dc1-849b-e9a310878ef9.pdf" TargetMode="External"/><Relationship Id="rId85" Type="http://schemas.openxmlformats.org/officeDocument/2006/relationships/hyperlink" Target="https://sipakaril.ipb.ac.id/Files/da1d25a9-044d-44fa-96a1-8a931f9fc9d2/paper_da1d25a9-044d-44fa-96a1-8a931f9fc9d2.pdf" TargetMode="External"/><Relationship Id="rId88" Type="http://schemas.openxmlformats.org/officeDocument/2006/relationships/hyperlink" Target="https://sipakaril.ipb.ac.id/Files/1e6b0bc8-2fc3-4ff4-aa99-22220e3dac6a/paper_1e6b0bc8-2fc3-4ff4-aa99-22220e3dac6a.pdf" TargetMode="External"/><Relationship Id="rId87" Type="http://schemas.openxmlformats.org/officeDocument/2006/relationships/hyperlink" Target="https://sipakaril.ipb.ac.id/Files/c36fca79-16c4-45db-bff8-b7ecab06da9b/paper_c36fca79-16c4-45db-bff8-b7ecab06da9b.pdf" TargetMode="External"/><Relationship Id="rId89" Type="http://schemas.openxmlformats.org/officeDocument/2006/relationships/hyperlink" Target="https://sipakaril.ipb.ac.id/Files/c3be8f27-62a4-4afc-81ab-8190b1dcd9b5/paper_c3be8f27-62a4-4afc-81ab-8190b1dcd9b5.pdf" TargetMode="External"/><Relationship Id="rId80" Type="http://schemas.openxmlformats.org/officeDocument/2006/relationships/hyperlink" Target="https://sipakaril.ipb.ac.id/Files/71c6d6e8-ae79-48ee-a3d6-dad88b1e169d/paper_71c6d6e8-ae79-48ee-a3d6-dad88b1e169d.pdf" TargetMode="External"/><Relationship Id="rId82" Type="http://schemas.openxmlformats.org/officeDocument/2006/relationships/hyperlink" Target="https://sipakaril.ipb.ac.id/Files/393441b5-c0a6-45d5-8b27-29c1a0e37925/paper_393441b5-c0a6-45d5-8b27-29c1a0e37925.pdf" TargetMode="External"/><Relationship Id="rId81" Type="http://schemas.openxmlformats.org/officeDocument/2006/relationships/hyperlink" Target="https://sipakaril.ipb.ac.id/Files/e8b8d384-a48b-4d65-ab85-5fcef5998e13/paper_e8b8d384-a48b-4d65-ab85-5fcef5998e13.pdf" TargetMode="External"/><Relationship Id="rId1" Type="http://schemas.openxmlformats.org/officeDocument/2006/relationships/comments" Target="../comments28.xml"/><Relationship Id="rId2" Type="http://schemas.openxmlformats.org/officeDocument/2006/relationships/hyperlink" Target="https://sipakaril.ipb.ac.id/Files/b5f44aca-dfaa-42c3-b623-311db62a51a3/paper_b5f44aca-dfaa-42c3-b623-311db62a51a3.pdf" TargetMode="External"/><Relationship Id="rId3" Type="http://schemas.openxmlformats.org/officeDocument/2006/relationships/hyperlink" Target="https://sipakaril.ipb.ac.id/Files/97474a4c-8cf2-4777-a0f9-c58acc5f858f/paper_97474a4c-8cf2-4777-a0f9-c58acc5f858f.pdf" TargetMode="External"/><Relationship Id="rId4" Type="http://schemas.openxmlformats.org/officeDocument/2006/relationships/hyperlink" Target="https://sipakaril.ipb.ac.id/Files/7293bd26-d049-43e8-bff0-a9ca6fc8e0dd/paper_7293bd26-d049-43e8-bff0-a9ca6fc8e0dd.pdf" TargetMode="External"/><Relationship Id="rId9" Type="http://schemas.openxmlformats.org/officeDocument/2006/relationships/hyperlink" Target="https://sipakaril.ipb.ac.id/Files/21e80ca0-0b3c-4589-a3ca-2daaef71fb33/paper_21e80ca0-0b3c-4589-a3ca-2daaef71fb33.pdf" TargetMode="External"/><Relationship Id="rId5" Type="http://schemas.openxmlformats.org/officeDocument/2006/relationships/hyperlink" Target="https://sipakaril.ipb.ac.id/Files/5c1b1fd4-ef98-4bc6-bc99-42e362041375/paper_5c1b1fd4-ef98-4bc6-bc99-42e362041375.pdf" TargetMode="External"/><Relationship Id="rId6" Type="http://schemas.openxmlformats.org/officeDocument/2006/relationships/hyperlink" Target="https://sipakaril.ipb.ac.id/Files/ef31a445-dbaf-444f-980a-fa70daf3c9c9/paper_ef31a445-dbaf-444f-980a-fa70daf3c9c9.pdf" TargetMode="External"/><Relationship Id="rId7" Type="http://schemas.openxmlformats.org/officeDocument/2006/relationships/hyperlink" Target="https://sipakaril.ipb.ac.id/Files/40b0c40f-dd14-47b4-860e-34c54814e7a5/paper_40b0c40f-dd14-47b4-860e-34c54814e7a5.pdf" TargetMode="External"/><Relationship Id="rId8" Type="http://schemas.openxmlformats.org/officeDocument/2006/relationships/hyperlink" Target="https://sipakaril.ipb.ac.id/Files/69bd2b07-80b1-4674-a7dd-a1a206c0d06e/paper_69bd2b07-80b1-4674-a7dd-a1a206c0d06e.pdf" TargetMode="External"/><Relationship Id="rId73" Type="http://schemas.openxmlformats.org/officeDocument/2006/relationships/hyperlink" Target="https://sipakaril.ipb.ac.id/Files/65fcaa45-1c68-40d6-a9c4-cc4e7656ee0c/paper_65fcaa45-1c68-40d6-a9c4-cc4e7656ee0c.pdf" TargetMode="External"/><Relationship Id="rId72" Type="http://schemas.openxmlformats.org/officeDocument/2006/relationships/hyperlink" Target="https://sipakaril.ipb.ac.id/Files/9055de60-9c09-4477-b182-6626d8241dbc/paper_9055de60-9c09-4477-b182-6626d8241dbc.pdf" TargetMode="External"/><Relationship Id="rId75" Type="http://schemas.openxmlformats.org/officeDocument/2006/relationships/hyperlink" Target="https://sipakaril.ipb.ac.id/Files/52af4ab3-6db8-4a06-85a1-8119265d941b/paper_52af4ab3-6db8-4a06-85a1-8119265d941b.pdf" TargetMode="External"/><Relationship Id="rId74" Type="http://schemas.openxmlformats.org/officeDocument/2006/relationships/hyperlink" Target="https://sipakaril.ipb.ac.id/Files/885d87ba-30b2-49dd-bbd4-4b223f1f2566/paper_885d87ba-30b2-49dd-bbd4-4b223f1f2566.pdf" TargetMode="External"/><Relationship Id="rId77" Type="http://schemas.openxmlformats.org/officeDocument/2006/relationships/hyperlink" Target="https://sipakaril.ipb.ac.id/Files/75442faa-1111-4f68-a2f1-911a90965d3a/paper_75442faa-1111-4f68-a2f1-911a90965d3a.pdf" TargetMode="External"/><Relationship Id="rId76" Type="http://schemas.openxmlformats.org/officeDocument/2006/relationships/hyperlink" Target="https://sipakaril.ipb.ac.id/Files/f9d6f2c1-0c50-44a8-bf4b-fd5f6e077496/paper_f9d6f2c1-0c50-44a8-bf4b-fd5f6e077496.pdf" TargetMode="External"/><Relationship Id="rId79" Type="http://schemas.openxmlformats.org/officeDocument/2006/relationships/hyperlink" Target="https://sipakaril.ipb.ac.id/Files/2473d043-624d-412e-b7a1-1b3d9361ae60/paper_2473d043-624d-412e-b7a1-1b3d9361ae60.pdf" TargetMode="External"/><Relationship Id="rId78" Type="http://schemas.openxmlformats.org/officeDocument/2006/relationships/hyperlink" Target="https://sipakaril.ipb.ac.id/Files/886f8da3-6aaf-44ee-8e2f-640846b0c84e/paper_886f8da3-6aaf-44ee-8e2f-640846b0c84e.pdf" TargetMode="External"/><Relationship Id="rId71" Type="http://schemas.openxmlformats.org/officeDocument/2006/relationships/hyperlink" Target="https://sipakaril.ipb.ac.id/Files/362cf2ed-ba87-4484-96f9-95b192bdc103/paper_362cf2ed-ba87-4484-96f9-95b192bdc103.pdf" TargetMode="External"/><Relationship Id="rId70" Type="http://schemas.openxmlformats.org/officeDocument/2006/relationships/hyperlink" Target="https://sipakaril.ipb.ac.id/Files/e7da808b-c01d-447d-8f05-05b00cd94eb6/paper_e7da808b-c01d-447d-8f05-05b00cd94eb6.pdf" TargetMode="External"/><Relationship Id="rId62" Type="http://schemas.openxmlformats.org/officeDocument/2006/relationships/hyperlink" Target="https://sipakaril.ipb.ac.id/Files/2fb65105-e5e1-46d7-9d44-f0bb8ebee308/paper_2fb65105-e5e1-46d7-9d44-f0bb8ebee308.pdf" TargetMode="External"/><Relationship Id="rId61" Type="http://schemas.openxmlformats.org/officeDocument/2006/relationships/hyperlink" Target="https://sipakaril.ipb.ac.id/Files/54abbeb6-7cdd-43ad-a222-6211446cc201/paper_54abbeb6-7cdd-43ad-a222-6211446cc201.pdf" TargetMode="External"/><Relationship Id="rId64" Type="http://schemas.openxmlformats.org/officeDocument/2006/relationships/hyperlink" Target="https://sipakaril.ipb.ac.id/Files/d101533c-d779-4946-852d-679f4b20df09/paper_d101533c-d779-4946-852d-679f4b20df09.pdf" TargetMode="External"/><Relationship Id="rId63" Type="http://schemas.openxmlformats.org/officeDocument/2006/relationships/hyperlink" Target="https://sipakaril.ipb.ac.id/Files/862cd069-176c-4b73-b2f2-57af4fe7afe3/paper_862cd069-176c-4b73-b2f2-57af4fe7afe3.pdf" TargetMode="External"/><Relationship Id="rId66" Type="http://schemas.openxmlformats.org/officeDocument/2006/relationships/hyperlink" Target="https://sipakaril.ipb.ac.id/Files/b630e729-a1ed-41e2-ac38-89fdabceedcd/paper_b630e729-a1ed-41e2-ac38-89fdabceedcd.pdf" TargetMode="External"/><Relationship Id="rId65" Type="http://schemas.openxmlformats.org/officeDocument/2006/relationships/hyperlink" Target="https://sipakaril.ipb.ac.id/Files/377e1126-4594-4c8c-a01a-621fc7606b19/paper_377e1126-4594-4c8c-a01a-621fc7606b19.pdf" TargetMode="External"/><Relationship Id="rId68" Type="http://schemas.openxmlformats.org/officeDocument/2006/relationships/hyperlink" Target="https://sipakaril.ipb.ac.id/Files/aef0b961-4b4d-40e0-a882-7a09beeaf8ca/paper_aef0b961-4b4d-40e0-a882-7a09beeaf8ca.pdf" TargetMode="External"/><Relationship Id="rId67" Type="http://schemas.openxmlformats.org/officeDocument/2006/relationships/hyperlink" Target="https://sipakaril.ipb.ac.id/Files/fdd1e987-ad51-405c-8a2d-bd70c0ae7988/paper_fdd1e987-ad51-405c-8a2d-bd70c0ae7988.pdf" TargetMode="External"/><Relationship Id="rId60" Type="http://schemas.openxmlformats.org/officeDocument/2006/relationships/hyperlink" Target="https://sipakaril.ipb.ac.id/Files/9edced77-6b5a-4c70-bb93-732389358916/paper_9edced77-6b5a-4c70-bb93-732389358916.pdf" TargetMode="External"/><Relationship Id="rId69" Type="http://schemas.openxmlformats.org/officeDocument/2006/relationships/hyperlink" Target="https://sipakaril.ipb.ac.id/Files/87d78c2b-0a26-42c8-ba46-29fc48e235f1/paper_87d78c2b-0a26-42c8-ba46-29fc48e235f1.pdf" TargetMode="External"/><Relationship Id="rId51" Type="http://schemas.openxmlformats.org/officeDocument/2006/relationships/hyperlink" Target="https://sipakaril.ipb.ac.id/Files/1b04e053-bf67-496c-b8ef-38ee8c46d4a8/paper_1b04e053-bf67-496c-b8ef-38ee8c46d4a8.pdf" TargetMode="External"/><Relationship Id="rId50" Type="http://schemas.openxmlformats.org/officeDocument/2006/relationships/hyperlink" Target="https://sipakaril.ipb.ac.id/Files/bffa0c3d-4f43-46da-9d1d-149376d1db88/paper_bffa0c3d-4f43-46da-9d1d-149376d1db88.pdf" TargetMode="External"/><Relationship Id="rId53" Type="http://schemas.openxmlformats.org/officeDocument/2006/relationships/hyperlink" Target="https://sipakaril.ipb.ac.id/Files/1920f1e0-4898-4e67-9a97-1ebd4eb53d05/paper_1920f1e0-4898-4e67-9a97-1ebd4eb53d05.pdf" TargetMode="External"/><Relationship Id="rId52" Type="http://schemas.openxmlformats.org/officeDocument/2006/relationships/hyperlink" Target="https://sipakaril.ipb.ac.id/Files/670bd456-4b50-4de8-b67f-f94471d58766/paper_670bd456-4b50-4de8-b67f-f94471d58766.pdf" TargetMode="External"/><Relationship Id="rId55" Type="http://schemas.openxmlformats.org/officeDocument/2006/relationships/hyperlink" Target="https://sipakaril.ipb.ac.id/Files/a9b0d6b0-ef0e-42ac-8655-ed94d04394db/paper_a9b0d6b0-ef0e-42ac-8655-ed94d04394db.pdf" TargetMode="External"/><Relationship Id="rId54" Type="http://schemas.openxmlformats.org/officeDocument/2006/relationships/hyperlink" Target="https://sipakaril.ipb.ac.id/Files/cf027c5b-5411-497b-93dc-283a046d5fbb/paper_cf027c5b-5411-497b-93dc-283a046d5fbb.pdf" TargetMode="External"/><Relationship Id="rId57" Type="http://schemas.openxmlformats.org/officeDocument/2006/relationships/hyperlink" Target="https://sipakaril.ipb.ac.id/Files/ff87bef1-a13a-4905-a6a9-409a44613a48/paper_ff87bef1-a13a-4905-a6a9-409a44613a48.pdf" TargetMode="External"/><Relationship Id="rId56" Type="http://schemas.openxmlformats.org/officeDocument/2006/relationships/hyperlink" Target="https://sipakaril.ipb.ac.id/Files/1e6a4bd3-814b-4518-aea0-c79e04aa04af/paper_1e6a4bd3-814b-4518-aea0-c79e04aa04af.pdf" TargetMode="External"/><Relationship Id="rId59" Type="http://schemas.openxmlformats.org/officeDocument/2006/relationships/hyperlink" Target="https://sipakaril.ipb.ac.id/Files/476e30f7-25b7-47d3-b4a4-326a07f81f48/paper_476e30f7-25b7-47d3-b4a4-326a07f81f48.pdf" TargetMode="External"/><Relationship Id="rId58" Type="http://schemas.openxmlformats.org/officeDocument/2006/relationships/hyperlink" Target="https://sipakaril.ipb.ac.id/Files/7775565e-80ab-4700-9daa-75c3b3b19665/paper_7775565e-80ab-4700-9daa-75c3b3b19665.pdf" TargetMode="External"/></Relationships>
</file>

<file path=xl/worksheets/_rels/sheet47.xml.rels><?xml version="1.0" encoding="UTF-8" standalone="yes"?><Relationships xmlns="http://schemas.openxmlformats.org/package/2006/relationships"><Relationship Id="rId1" Type="http://schemas.openxmlformats.org/officeDocument/2006/relationships/comments" Target="../comments29.xml"/><Relationship Id="rId2" Type="http://schemas.openxmlformats.org/officeDocument/2006/relationships/drawing" Target="../drawings/drawing47.xml"/><Relationship Id="rId3" Type="http://schemas.openxmlformats.org/officeDocument/2006/relationships/vmlDrawing" Target="../drawings/vmlDrawing29.vml"/></Relationships>
</file>

<file path=xl/worksheets/_rels/sheet48.xml.rels><?xml version="1.0" encoding="UTF-8" standalone="yes"?><Relationships xmlns="http://schemas.openxmlformats.org/package/2006/relationships"><Relationship Id="rId1" Type="http://schemas.openxmlformats.org/officeDocument/2006/relationships/comments" Target="../comments30.xml"/><Relationship Id="rId2" Type="http://schemas.openxmlformats.org/officeDocument/2006/relationships/drawing" Target="../drawings/drawing48.xml"/><Relationship Id="rId3" Type="http://schemas.openxmlformats.org/officeDocument/2006/relationships/vmlDrawing" Target="../drawings/vmlDrawing30.vml"/></Relationships>
</file>

<file path=xl/worksheets/_rels/sheet49.xml.rels><?xml version="1.0" encoding="UTF-8" standalone="yes"?><Relationships xmlns="http://schemas.openxmlformats.org/package/2006/relationships"><Relationship Id="rId1" Type="http://schemas.openxmlformats.org/officeDocument/2006/relationships/hyperlink" Target="https://drive.google.com/file/d/1cXf9x3DwgsxhxiXProyF_OoeAa03YiAr/view" TargetMode="External"/><Relationship Id="rId2" Type="http://schemas.openxmlformats.org/officeDocument/2006/relationships/hyperlink" Target="https://drive.google.com/file/d/1SSE6-xe7pCxTqro00byhNHM9ITf45LOh/view" TargetMode="External"/><Relationship Id="rId3" Type="http://schemas.openxmlformats.org/officeDocument/2006/relationships/hyperlink" Target="https://drive.google.com/file/d/1sPtQ0QfonMpJxUyXHhtBobwrkxbTZWqv/view" TargetMode="External"/><Relationship Id="rId4" Type="http://schemas.openxmlformats.org/officeDocument/2006/relationships/hyperlink" Target="https://drive.google.com/file/d/132eLzu0XpyR3O9oHwvgGgJU0fP9xdeCo/view" TargetMode="External"/><Relationship Id="rId5"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comments" Target="../comments31.xml"/><Relationship Id="rId2" Type="http://schemas.openxmlformats.org/officeDocument/2006/relationships/drawing" Target="../drawings/drawing52.xml"/><Relationship Id="rId3" Type="http://schemas.openxmlformats.org/officeDocument/2006/relationships/vmlDrawing" Target="../drawings/vmlDrawing31.v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comments" Target="../comments32.xml"/><Relationship Id="rId2" Type="http://schemas.openxmlformats.org/officeDocument/2006/relationships/hyperlink" Target="https://drive.google.com/file/d/1dQSCeWe4k7w7GjJSX76o7BWnGHyaTLS5/view?usp=sharing" TargetMode="External"/><Relationship Id="rId3" Type="http://schemas.openxmlformats.org/officeDocument/2006/relationships/drawing" Target="../drawings/drawing55.xml"/><Relationship Id="rId4" Type="http://schemas.openxmlformats.org/officeDocument/2006/relationships/vmlDrawing" Target="../drawings/vmlDrawing3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8"/>
    <col customWidth="1" min="2" max="5" width="7.63"/>
    <col customWidth="1" min="6" max="6" width="14.0"/>
    <col customWidth="1" min="7" max="8" width="7.63"/>
    <col customWidth="1" min="9" max="9" width="2.13"/>
    <col customWidth="1" min="10" max="12" width="7.63"/>
    <col customWidth="1" min="13" max="14" width="2.63"/>
    <col customWidth="1" min="15" max="16" width="7.63"/>
    <col customWidth="1" min="17" max="17" width="13.13"/>
    <col customWidth="1" min="18" max="24" width="7.63"/>
    <col customWidth="1" min="25" max="25" width="2.5"/>
    <col customWidth="1" min="26" max="26" width="7.63"/>
  </cols>
  <sheetData>
    <row r="1" ht="15.0" customHeight="1">
      <c r="A1" s="1"/>
      <c r="B1" s="1"/>
      <c r="C1" s="1"/>
      <c r="D1" s="2"/>
      <c r="E1" s="2"/>
      <c r="F1" s="2"/>
      <c r="G1" s="2"/>
      <c r="H1" s="3"/>
      <c r="I1" s="3"/>
      <c r="J1" s="2"/>
      <c r="K1" s="2"/>
      <c r="L1" s="2"/>
      <c r="M1" s="2"/>
      <c r="N1" s="2"/>
      <c r="O1" s="2"/>
      <c r="P1" s="2"/>
      <c r="Q1" s="2"/>
      <c r="R1" s="2"/>
      <c r="S1" s="2"/>
      <c r="T1" s="2"/>
      <c r="U1" s="2"/>
      <c r="V1" s="2"/>
      <c r="W1" s="2"/>
      <c r="X1" s="2"/>
      <c r="Y1" s="2"/>
      <c r="Z1" s="4"/>
    </row>
    <row r="2" ht="27.0" customHeight="1">
      <c r="A2" s="5" t="s">
        <v>0</v>
      </c>
      <c r="B2" s="6"/>
      <c r="C2" s="6"/>
      <c r="D2" s="6"/>
      <c r="E2" s="6"/>
      <c r="F2" s="6"/>
      <c r="G2" s="6"/>
      <c r="H2" s="6"/>
      <c r="I2" s="6"/>
      <c r="J2" s="6"/>
      <c r="K2" s="6"/>
      <c r="L2" s="6"/>
      <c r="M2" s="6"/>
      <c r="N2" s="6"/>
      <c r="O2" s="6"/>
      <c r="P2" s="6"/>
      <c r="Q2" s="6"/>
      <c r="R2" s="6"/>
      <c r="S2" s="6"/>
      <c r="T2" s="6"/>
      <c r="U2" s="6"/>
      <c r="V2" s="6"/>
      <c r="W2" s="6"/>
      <c r="X2" s="6"/>
      <c r="Y2" s="7"/>
      <c r="Z2" s="4"/>
    </row>
    <row r="3" ht="27.0" customHeight="1">
      <c r="A3" s="8" t="s">
        <v>1</v>
      </c>
      <c r="B3" s="6"/>
      <c r="C3" s="6"/>
      <c r="D3" s="6"/>
      <c r="E3" s="6"/>
      <c r="F3" s="6"/>
      <c r="G3" s="6"/>
      <c r="H3" s="6"/>
      <c r="I3" s="6"/>
      <c r="J3" s="6"/>
      <c r="K3" s="6"/>
      <c r="L3" s="6"/>
      <c r="M3" s="6"/>
      <c r="N3" s="6"/>
      <c r="O3" s="6"/>
      <c r="P3" s="6"/>
      <c r="Q3" s="6"/>
      <c r="R3" s="6"/>
      <c r="S3" s="6"/>
      <c r="T3" s="6"/>
      <c r="U3" s="6"/>
      <c r="V3" s="6"/>
      <c r="W3" s="6"/>
      <c r="X3" s="6"/>
      <c r="Y3" s="7"/>
      <c r="Z3" s="4"/>
    </row>
    <row r="4" ht="15.0" customHeight="1">
      <c r="A4" s="2"/>
      <c r="B4" s="2"/>
      <c r="C4" s="2"/>
      <c r="D4" s="2"/>
      <c r="E4" s="2"/>
      <c r="F4" s="2"/>
      <c r="G4" s="9"/>
      <c r="H4" s="9"/>
      <c r="I4" s="9"/>
      <c r="J4" s="9"/>
      <c r="K4" s="9"/>
      <c r="L4" s="9"/>
      <c r="M4" s="9"/>
      <c r="N4" s="9"/>
      <c r="O4" s="9"/>
      <c r="P4" s="9"/>
      <c r="Q4" s="9"/>
      <c r="R4" s="9"/>
      <c r="S4" s="9"/>
      <c r="T4" s="2"/>
      <c r="U4" s="2"/>
      <c r="V4" s="2"/>
      <c r="W4" s="2"/>
      <c r="X4" s="2"/>
      <c r="Y4" s="2"/>
      <c r="Z4" s="4"/>
    </row>
    <row r="5">
      <c r="A5" s="10" t="s">
        <v>2</v>
      </c>
      <c r="B5" s="6"/>
      <c r="C5" s="6"/>
      <c r="D5" s="6"/>
      <c r="E5" s="6"/>
      <c r="F5" s="6"/>
      <c r="G5" s="6"/>
      <c r="H5" s="6"/>
      <c r="I5" s="6"/>
      <c r="J5" s="6"/>
      <c r="K5" s="6"/>
      <c r="L5" s="6"/>
      <c r="M5" s="6"/>
      <c r="N5" s="6"/>
      <c r="O5" s="6"/>
      <c r="P5" s="6"/>
      <c r="Q5" s="6"/>
      <c r="R5" s="6"/>
      <c r="S5" s="6"/>
      <c r="T5" s="6"/>
      <c r="U5" s="6"/>
      <c r="V5" s="6"/>
      <c r="W5" s="6"/>
      <c r="X5" s="6"/>
      <c r="Y5" s="7"/>
      <c r="Z5" s="4"/>
    </row>
    <row r="6" ht="15.0" customHeight="1">
      <c r="A6" s="2"/>
      <c r="B6" s="2"/>
      <c r="C6" s="2"/>
      <c r="D6" s="2"/>
      <c r="E6" s="2"/>
      <c r="F6" s="2"/>
      <c r="G6" s="9"/>
      <c r="H6" s="9"/>
      <c r="I6" s="9"/>
      <c r="J6" s="9"/>
      <c r="K6" s="9"/>
      <c r="L6" s="9"/>
      <c r="M6" s="9"/>
      <c r="N6" s="9"/>
      <c r="O6" s="9"/>
      <c r="P6" s="9"/>
      <c r="Q6" s="9"/>
      <c r="R6" s="9"/>
      <c r="S6" s="9"/>
      <c r="T6" s="2"/>
      <c r="U6" s="2"/>
      <c r="V6" s="2"/>
      <c r="W6" s="2"/>
      <c r="X6" s="2"/>
      <c r="Y6" s="2"/>
      <c r="Z6" s="4"/>
    </row>
    <row r="7">
      <c r="A7" s="2"/>
      <c r="B7" s="11"/>
      <c r="C7" s="12" t="s">
        <v>3</v>
      </c>
      <c r="D7" s="13"/>
      <c r="E7" s="11"/>
      <c r="F7" s="13"/>
      <c r="G7" s="13" t="s">
        <v>4</v>
      </c>
      <c r="H7" s="14" t="s">
        <v>5</v>
      </c>
      <c r="I7" s="6"/>
      <c r="J7" s="6"/>
      <c r="K7" s="6"/>
      <c r="L7" s="6"/>
      <c r="M7" s="6"/>
      <c r="N7" s="6"/>
      <c r="O7" s="6"/>
      <c r="P7" s="6"/>
      <c r="Q7" s="6"/>
      <c r="R7" s="6"/>
      <c r="S7" s="6"/>
      <c r="T7" s="6"/>
      <c r="U7" s="6"/>
      <c r="V7" s="6"/>
      <c r="W7" s="6"/>
      <c r="X7" s="7"/>
      <c r="Y7" s="11"/>
      <c r="Z7" s="15"/>
    </row>
    <row r="8" ht="5.25" customHeight="1">
      <c r="A8" s="2"/>
      <c r="B8" s="11"/>
      <c r="C8" s="12"/>
      <c r="D8" s="13"/>
      <c r="E8" s="11"/>
      <c r="F8" s="13"/>
      <c r="G8" s="13"/>
      <c r="H8" s="16"/>
      <c r="I8" s="17"/>
      <c r="J8" s="17"/>
      <c r="K8" s="17"/>
      <c r="L8" s="17"/>
      <c r="M8" s="17"/>
      <c r="N8" s="17"/>
      <c r="O8" s="17"/>
      <c r="P8" s="17"/>
      <c r="Q8" s="17"/>
      <c r="R8" s="17"/>
      <c r="S8" s="17"/>
      <c r="T8" s="17"/>
      <c r="U8" s="17"/>
      <c r="V8" s="17"/>
      <c r="W8" s="17"/>
      <c r="X8" s="17"/>
      <c r="Y8" s="11"/>
      <c r="Z8" s="15"/>
    </row>
    <row r="9" ht="39.75" customHeight="1">
      <c r="A9" s="2"/>
      <c r="B9" s="11"/>
      <c r="C9" s="18" t="s">
        <v>6</v>
      </c>
      <c r="D9" s="6"/>
      <c r="E9" s="6"/>
      <c r="F9" s="7"/>
      <c r="G9" s="13" t="s">
        <v>4</v>
      </c>
      <c r="H9" s="19" t="s">
        <v>7</v>
      </c>
      <c r="I9" s="6"/>
      <c r="J9" s="6"/>
      <c r="K9" s="6"/>
      <c r="L9" s="6"/>
      <c r="M9" s="6"/>
      <c r="N9" s="6"/>
      <c r="O9" s="6"/>
      <c r="P9" s="6"/>
      <c r="Q9" s="6"/>
      <c r="R9" s="6"/>
      <c r="S9" s="6"/>
      <c r="T9" s="6"/>
      <c r="U9" s="6"/>
      <c r="V9" s="6"/>
      <c r="W9" s="6"/>
      <c r="X9" s="7"/>
      <c r="Y9" s="11"/>
      <c r="Z9" s="15"/>
    </row>
    <row r="10" ht="5.25" customHeight="1">
      <c r="A10" s="2"/>
      <c r="B10" s="11"/>
      <c r="C10" s="12"/>
      <c r="D10" s="13"/>
      <c r="E10" s="11"/>
      <c r="F10" s="13"/>
      <c r="G10" s="13"/>
      <c r="H10" s="20"/>
      <c r="I10" s="17"/>
      <c r="J10" s="17"/>
      <c r="K10" s="17"/>
      <c r="L10" s="17"/>
      <c r="M10" s="17"/>
      <c r="N10" s="17"/>
      <c r="O10" s="17"/>
      <c r="P10" s="17"/>
      <c r="Q10" s="17"/>
      <c r="R10" s="17"/>
      <c r="S10" s="17"/>
      <c r="T10" s="17"/>
      <c r="U10" s="17"/>
      <c r="V10" s="17"/>
      <c r="W10" s="17"/>
      <c r="X10" s="17"/>
      <c r="Y10" s="11"/>
      <c r="Z10" s="15"/>
    </row>
    <row r="11">
      <c r="A11" s="2"/>
      <c r="B11" s="11"/>
      <c r="C11" s="12" t="s">
        <v>8</v>
      </c>
      <c r="D11" s="13"/>
      <c r="E11" s="11"/>
      <c r="F11" s="13"/>
      <c r="G11" s="13" t="s">
        <v>4</v>
      </c>
      <c r="H11" s="14" t="s">
        <v>9</v>
      </c>
      <c r="I11" s="6"/>
      <c r="J11" s="6"/>
      <c r="K11" s="6"/>
      <c r="L11" s="6"/>
      <c r="M11" s="6"/>
      <c r="N11" s="7"/>
      <c r="O11" s="21"/>
      <c r="P11" s="21"/>
      <c r="Q11" s="21"/>
      <c r="R11" s="21"/>
      <c r="S11" s="21"/>
      <c r="T11" s="21"/>
      <c r="U11" s="11"/>
      <c r="V11" s="11"/>
      <c r="W11" s="11"/>
      <c r="X11" s="11"/>
      <c r="Y11" s="11"/>
      <c r="Z11" s="15"/>
    </row>
    <row r="12" hidden="1">
      <c r="A12" s="2"/>
      <c r="B12" s="11"/>
      <c r="C12" s="12"/>
      <c r="D12" s="13"/>
      <c r="E12" s="11"/>
      <c r="F12" s="13"/>
      <c r="G12" s="21"/>
      <c r="H12" s="22"/>
      <c r="I12" s="22"/>
      <c r="J12" s="22"/>
      <c r="K12" s="22"/>
      <c r="L12" s="22"/>
      <c r="M12" s="22"/>
      <c r="N12" s="22"/>
      <c r="O12" s="22"/>
      <c r="P12" s="22"/>
      <c r="Q12" s="22"/>
      <c r="R12" s="22"/>
      <c r="S12" s="22"/>
      <c r="T12" s="22"/>
      <c r="U12" s="23"/>
      <c r="V12" s="23"/>
      <c r="W12" s="23"/>
      <c r="X12" s="23"/>
      <c r="Y12" s="11"/>
      <c r="Z12" s="15"/>
    </row>
    <row r="13" hidden="1">
      <c r="A13" s="2"/>
      <c r="B13" s="11"/>
      <c r="C13" s="11"/>
      <c r="D13" s="13"/>
      <c r="E13" s="11"/>
      <c r="F13" s="13"/>
      <c r="G13" s="13"/>
      <c r="H13" s="24" t="s">
        <v>10</v>
      </c>
      <c r="I13" s="25"/>
      <c r="J13" s="26"/>
      <c r="K13" s="26"/>
      <c r="L13" s="26"/>
      <c r="M13" s="26"/>
      <c r="N13" s="26"/>
      <c r="O13" s="26"/>
      <c r="P13" s="26"/>
      <c r="Q13" s="26"/>
      <c r="R13" s="26"/>
      <c r="S13" s="26"/>
      <c r="T13" s="26"/>
      <c r="U13" s="26"/>
      <c r="V13" s="26"/>
      <c r="W13" s="26"/>
      <c r="X13" s="26"/>
      <c r="Y13" s="11"/>
      <c r="Z13" s="15"/>
    </row>
    <row r="14" hidden="1">
      <c r="A14" s="2"/>
      <c r="B14" s="11"/>
      <c r="C14" s="11"/>
      <c r="D14" s="13"/>
      <c r="E14" s="11"/>
      <c r="F14" s="13"/>
      <c r="G14" s="13"/>
      <c r="H14" s="24" t="s">
        <v>11</v>
      </c>
      <c r="I14" s="25"/>
      <c r="J14" s="26"/>
      <c r="K14" s="26"/>
      <c r="L14" s="26"/>
      <c r="M14" s="26"/>
      <c r="N14" s="26"/>
      <c r="O14" s="26"/>
      <c r="P14" s="26"/>
      <c r="Q14" s="26"/>
      <c r="R14" s="26"/>
      <c r="S14" s="26"/>
      <c r="T14" s="26"/>
      <c r="U14" s="26"/>
      <c r="V14" s="26"/>
      <c r="W14" s="26"/>
      <c r="X14" s="26"/>
      <c r="Y14" s="11"/>
      <c r="Z14" s="15"/>
    </row>
    <row r="15" hidden="1">
      <c r="A15" s="2"/>
      <c r="B15" s="11"/>
      <c r="C15" s="11"/>
      <c r="D15" s="13"/>
      <c r="E15" s="11"/>
      <c r="F15" s="13"/>
      <c r="G15" s="13"/>
      <c r="H15" s="25" t="s">
        <v>12</v>
      </c>
      <c r="I15" s="25"/>
      <c r="J15" s="26"/>
      <c r="K15" s="26"/>
      <c r="L15" s="26"/>
      <c r="M15" s="26"/>
      <c r="N15" s="26"/>
      <c r="O15" s="26"/>
      <c r="P15" s="26"/>
      <c r="Q15" s="26"/>
      <c r="R15" s="26"/>
      <c r="S15" s="26"/>
      <c r="T15" s="26"/>
      <c r="U15" s="26"/>
      <c r="V15" s="26"/>
      <c r="W15" s="26"/>
      <c r="X15" s="26"/>
      <c r="Y15" s="11"/>
      <c r="Z15" s="15"/>
    </row>
    <row r="16" hidden="1">
      <c r="A16" s="2"/>
      <c r="B16" s="11"/>
      <c r="C16" s="11"/>
      <c r="D16" s="13"/>
      <c r="E16" s="11"/>
      <c r="F16" s="13"/>
      <c r="G16" s="13"/>
      <c r="H16" s="25" t="s">
        <v>13</v>
      </c>
      <c r="I16" s="25"/>
      <c r="J16" s="26"/>
      <c r="K16" s="26"/>
      <c r="L16" s="26"/>
      <c r="M16" s="26"/>
      <c r="N16" s="26"/>
      <c r="O16" s="26"/>
      <c r="P16" s="26"/>
      <c r="Q16" s="26"/>
      <c r="R16" s="26"/>
      <c r="S16" s="26"/>
      <c r="T16" s="26"/>
      <c r="U16" s="26"/>
      <c r="V16" s="26"/>
      <c r="W16" s="26"/>
      <c r="X16" s="26"/>
      <c r="Y16" s="11"/>
      <c r="Z16" s="15"/>
    </row>
    <row r="17" hidden="1">
      <c r="A17" s="2"/>
      <c r="B17" s="11"/>
      <c r="C17" s="11"/>
      <c r="D17" s="13"/>
      <c r="E17" s="11"/>
      <c r="F17" s="13"/>
      <c r="G17" s="13"/>
      <c r="H17" s="25" t="s">
        <v>14</v>
      </c>
      <c r="I17" s="25"/>
      <c r="J17" s="26"/>
      <c r="K17" s="26"/>
      <c r="L17" s="26"/>
      <c r="M17" s="26"/>
      <c r="N17" s="26"/>
      <c r="O17" s="26"/>
      <c r="P17" s="26"/>
      <c r="Q17" s="26"/>
      <c r="R17" s="26"/>
      <c r="S17" s="26"/>
      <c r="T17" s="26"/>
      <c r="U17" s="26"/>
      <c r="V17" s="26"/>
      <c r="W17" s="26"/>
      <c r="X17" s="26"/>
      <c r="Y17" s="11"/>
      <c r="Z17" s="15"/>
    </row>
    <row r="18" hidden="1">
      <c r="A18" s="2"/>
      <c r="B18" s="11"/>
      <c r="C18" s="11"/>
      <c r="D18" s="13"/>
      <c r="E18" s="11"/>
      <c r="F18" s="13"/>
      <c r="G18" s="13"/>
      <c r="H18" s="25" t="s">
        <v>15</v>
      </c>
      <c r="I18" s="25"/>
      <c r="J18" s="26"/>
      <c r="K18" s="26"/>
      <c r="L18" s="26"/>
      <c r="M18" s="26"/>
      <c r="N18" s="26"/>
      <c r="O18" s="26"/>
      <c r="P18" s="26"/>
      <c r="Q18" s="26"/>
      <c r="R18" s="26"/>
      <c r="S18" s="26"/>
      <c r="T18" s="26"/>
      <c r="U18" s="26"/>
      <c r="V18" s="26"/>
      <c r="W18" s="26"/>
      <c r="X18" s="26"/>
      <c r="Y18" s="11"/>
      <c r="Z18" s="15"/>
    </row>
    <row r="19" hidden="1">
      <c r="A19" s="2"/>
      <c r="B19" s="11"/>
      <c r="C19" s="11"/>
      <c r="D19" s="13"/>
      <c r="E19" s="11"/>
      <c r="F19" s="13"/>
      <c r="G19" s="13"/>
      <c r="H19" s="25" t="s">
        <v>16</v>
      </c>
      <c r="I19" s="25"/>
      <c r="J19" s="26"/>
      <c r="K19" s="26"/>
      <c r="L19" s="26"/>
      <c r="M19" s="26"/>
      <c r="N19" s="26"/>
      <c r="O19" s="26"/>
      <c r="P19" s="26"/>
      <c r="Q19" s="26"/>
      <c r="R19" s="26"/>
      <c r="S19" s="26"/>
      <c r="T19" s="26"/>
      <c r="U19" s="26"/>
      <c r="V19" s="26"/>
      <c r="W19" s="26"/>
      <c r="X19" s="26"/>
      <c r="Y19" s="11"/>
      <c r="Z19" s="15"/>
    </row>
    <row r="20" hidden="1">
      <c r="A20" s="2"/>
      <c r="B20" s="11"/>
      <c r="C20" s="11"/>
      <c r="D20" s="13"/>
      <c r="E20" s="11"/>
      <c r="F20" s="13"/>
      <c r="G20" s="13"/>
      <c r="H20" s="25" t="s">
        <v>9</v>
      </c>
      <c r="I20" s="25"/>
      <c r="J20" s="26"/>
      <c r="K20" s="26"/>
      <c r="L20" s="26"/>
      <c r="M20" s="26"/>
      <c r="N20" s="26"/>
      <c r="O20" s="26"/>
      <c r="P20" s="26"/>
      <c r="Q20" s="26"/>
      <c r="R20" s="26"/>
      <c r="S20" s="26"/>
      <c r="T20" s="26"/>
      <c r="U20" s="26"/>
      <c r="V20" s="26"/>
      <c r="W20" s="26"/>
      <c r="X20" s="26"/>
      <c r="Y20" s="11"/>
      <c r="Z20" s="15"/>
    </row>
    <row r="21" ht="15.75" hidden="1" customHeight="1">
      <c r="A21" s="2"/>
      <c r="B21" s="11"/>
      <c r="C21" s="11"/>
      <c r="D21" s="13"/>
      <c r="E21" s="11"/>
      <c r="F21" s="13"/>
      <c r="G21" s="13"/>
      <c r="H21" s="25" t="s">
        <v>17</v>
      </c>
      <c r="I21" s="25"/>
      <c r="J21" s="26"/>
      <c r="K21" s="26"/>
      <c r="L21" s="26"/>
      <c r="M21" s="26"/>
      <c r="N21" s="26"/>
      <c r="O21" s="26"/>
      <c r="P21" s="26"/>
      <c r="Q21" s="26"/>
      <c r="R21" s="26"/>
      <c r="S21" s="26"/>
      <c r="T21" s="26"/>
      <c r="U21" s="26"/>
      <c r="V21" s="26"/>
      <c r="W21" s="26"/>
      <c r="X21" s="26"/>
      <c r="Y21" s="11"/>
      <c r="Z21" s="15"/>
    </row>
    <row r="22" ht="3.0" customHeight="1">
      <c r="A22" s="2"/>
      <c r="B22" s="11"/>
      <c r="C22" s="11"/>
      <c r="D22" s="13"/>
      <c r="E22" s="11"/>
      <c r="F22" s="13"/>
      <c r="G22" s="13"/>
      <c r="H22" s="13"/>
      <c r="I22" s="13"/>
      <c r="J22" s="13"/>
      <c r="K22" s="13"/>
      <c r="L22" s="13"/>
      <c r="M22" s="13"/>
      <c r="N22" s="13"/>
      <c r="O22" s="13"/>
      <c r="P22" s="13"/>
      <c r="Q22" s="13"/>
      <c r="R22" s="13"/>
      <c r="S22" s="13"/>
      <c r="T22" s="13"/>
      <c r="U22" s="13"/>
      <c r="V22" s="13"/>
      <c r="W22" s="13"/>
      <c r="X22" s="13"/>
      <c r="Y22" s="11"/>
      <c r="Z22" s="15"/>
    </row>
    <row r="23" ht="15.75" customHeight="1">
      <c r="A23" s="2"/>
      <c r="B23" s="11"/>
      <c r="C23" s="12" t="s">
        <v>18</v>
      </c>
      <c r="D23" s="13"/>
      <c r="E23" s="11"/>
      <c r="F23" s="13"/>
      <c r="G23" s="13" t="s">
        <v>4</v>
      </c>
      <c r="H23" s="19" t="s">
        <v>19</v>
      </c>
      <c r="I23" s="6"/>
      <c r="J23" s="6"/>
      <c r="K23" s="6"/>
      <c r="L23" s="6"/>
      <c r="M23" s="6"/>
      <c r="N23" s="6"/>
      <c r="O23" s="6"/>
      <c r="P23" s="6"/>
      <c r="Q23" s="6"/>
      <c r="R23" s="6"/>
      <c r="S23" s="6"/>
      <c r="T23" s="6"/>
      <c r="U23" s="6"/>
      <c r="V23" s="6"/>
      <c r="W23" s="6"/>
      <c r="X23" s="7"/>
      <c r="Y23" s="11"/>
      <c r="Z23" s="15"/>
    </row>
    <row r="24" ht="15.75" hidden="1" customHeight="1">
      <c r="A24" s="2"/>
      <c r="B24" s="11"/>
      <c r="C24" s="12"/>
      <c r="D24" s="13"/>
      <c r="E24" s="11"/>
      <c r="F24" s="13"/>
      <c r="G24" s="13"/>
      <c r="H24" s="22"/>
      <c r="I24" s="22"/>
      <c r="J24" s="22"/>
      <c r="K24" s="22"/>
      <c r="L24" s="27"/>
      <c r="M24" s="22"/>
      <c r="N24" s="22"/>
      <c r="O24" s="22"/>
      <c r="P24" s="22"/>
      <c r="Q24" s="22"/>
      <c r="R24" s="22"/>
      <c r="S24" s="22"/>
      <c r="T24" s="22"/>
      <c r="U24" s="23"/>
      <c r="V24" s="23"/>
      <c r="W24" s="23"/>
      <c r="X24" s="23"/>
      <c r="Y24" s="11"/>
      <c r="Z24" s="15"/>
    </row>
    <row r="25" ht="15.75" hidden="1" customHeight="1">
      <c r="A25" s="2"/>
      <c r="B25" s="11"/>
      <c r="C25" s="11"/>
      <c r="D25" s="13"/>
      <c r="E25" s="11"/>
      <c r="F25" s="13"/>
      <c r="G25" s="13"/>
      <c r="H25" s="25" t="s">
        <v>20</v>
      </c>
      <c r="I25" s="26"/>
      <c r="J25" s="26"/>
      <c r="K25" s="26"/>
      <c r="L25" s="26"/>
      <c r="M25" s="26"/>
      <c r="N25" s="26"/>
      <c r="O25" s="26"/>
      <c r="P25" s="26"/>
      <c r="Q25" s="26"/>
      <c r="R25" s="26"/>
      <c r="S25" s="26"/>
      <c r="T25" s="26"/>
      <c r="U25" s="26"/>
      <c r="V25" s="26"/>
      <c r="W25" s="26"/>
      <c r="X25" s="26"/>
      <c r="Y25" s="11"/>
      <c r="Z25" s="15"/>
    </row>
    <row r="26" ht="15.75" hidden="1" customHeight="1">
      <c r="A26" s="2"/>
      <c r="B26" s="11"/>
      <c r="C26" s="11"/>
      <c r="D26" s="13"/>
      <c r="E26" s="11"/>
      <c r="F26" s="13"/>
      <c r="G26" s="13"/>
      <c r="H26" s="25" t="s">
        <v>21</v>
      </c>
      <c r="I26" s="26"/>
      <c r="J26" s="26"/>
      <c r="K26" s="26"/>
      <c r="L26" s="26"/>
      <c r="M26" s="26"/>
      <c r="N26" s="26"/>
      <c r="O26" s="26"/>
      <c r="P26" s="26"/>
      <c r="Q26" s="26"/>
      <c r="R26" s="26"/>
      <c r="S26" s="26"/>
      <c r="T26" s="26"/>
      <c r="U26" s="26"/>
      <c r="V26" s="26"/>
      <c r="W26" s="26"/>
      <c r="X26" s="26"/>
      <c r="Y26" s="11"/>
      <c r="Z26" s="15"/>
    </row>
    <row r="27" ht="15.75" hidden="1" customHeight="1">
      <c r="A27" s="2"/>
      <c r="B27" s="11"/>
      <c r="C27" s="11"/>
      <c r="D27" s="13"/>
      <c r="E27" s="11"/>
      <c r="F27" s="13"/>
      <c r="G27" s="13"/>
      <c r="H27" s="25" t="s">
        <v>22</v>
      </c>
      <c r="I27" s="26"/>
      <c r="J27" s="26"/>
      <c r="K27" s="26"/>
      <c r="L27" s="26"/>
      <c r="M27" s="26"/>
      <c r="N27" s="26"/>
      <c r="O27" s="26"/>
      <c r="P27" s="26"/>
      <c r="Q27" s="26"/>
      <c r="R27" s="26"/>
      <c r="S27" s="26"/>
      <c r="T27" s="26"/>
      <c r="U27" s="26"/>
      <c r="V27" s="26"/>
      <c r="W27" s="26"/>
      <c r="X27" s="26"/>
      <c r="Y27" s="11"/>
      <c r="Z27" s="15"/>
    </row>
    <row r="28" ht="15.75" hidden="1" customHeight="1">
      <c r="A28" s="2"/>
      <c r="B28" s="11"/>
      <c r="C28" s="11"/>
      <c r="D28" s="13"/>
      <c r="E28" s="11"/>
      <c r="F28" s="13"/>
      <c r="G28" s="13"/>
      <c r="H28" s="25" t="s">
        <v>23</v>
      </c>
      <c r="I28" s="26"/>
      <c r="J28" s="26"/>
      <c r="K28" s="26"/>
      <c r="L28" s="26"/>
      <c r="M28" s="26"/>
      <c r="N28" s="26"/>
      <c r="O28" s="26"/>
      <c r="P28" s="26"/>
      <c r="Q28" s="26"/>
      <c r="R28" s="26"/>
      <c r="S28" s="26"/>
      <c r="T28" s="26"/>
      <c r="U28" s="26"/>
      <c r="V28" s="26"/>
      <c r="W28" s="26"/>
      <c r="X28" s="26"/>
      <c r="Y28" s="11"/>
      <c r="Z28" s="15"/>
    </row>
    <row r="29" ht="15.75" hidden="1" customHeight="1">
      <c r="A29" s="2"/>
      <c r="B29" s="11"/>
      <c r="C29" s="11"/>
      <c r="D29" s="13"/>
      <c r="E29" s="11"/>
      <c r="F29" s="13"/>
      <c r="G29" s="13"/>
      <c r="H29" s="25" t="s">
        <v>24</v>
      </c>
      <c r="I29" s="26"/>
      <c r="J29" s="26"/>
      <c r="K29" s="26"/>
      <c r="L29" s="26"/>
      <c r="M29" s="26"/>
      <c r="N29" s="26"/>
      <c r="O29" s="26"/>
      <c r="P29" s="26"/>
      <c r="Q29" s="26"/>
      <c r="R29" s="26"/>
      <c r="S29" s="26"/>
      <c r="T29" s="26"/>
      <c r="U29" s="26"/>
      <c r="V29" s="26"/>
      <c r="W29" s="26"/>
      <c r="X29" s="26"/>
      <c r="Y29" s="11"/>
      <c r="Z29" s="15"/>
    </row>
    <row r="30" ht="15.75" hidden="1" customHeight="1">
      <c r="A30" s="2"/>
      <c r="B30" s="11"/>
      <c r="C30" s="11"/>
      <c r="D30" s="13"/>
      <c r="E30" s="11"/>
      <c r="F30" s="13"/>
      <c r="G30" s="13"/>
      <c r="H30" s="25" t="s">
        <v>25</v>
      </c>
      <c r="I30" s="26"/>
      <c r="J30" s="26"/>
      <c r="K30" s="26"/>
      <c r="L30" s="26"/>
      <c r="M30" s="26"/>
      <c r="N30" s="26"/>
      <c r="O30" s="26"/>
      <c r="P30" s="26"/>
      <c r="Q30" s="26"/>
      <c r="R30" s="26"/>
      <c r="S30" s="26"/>
      <c r="T30" s="26"/>
      <c r="U30" s="26"/>
      <c r="V30" s="26"/>
      <c r="W30" s="26"/>
      <c r="X30" s="26"/>
      <c r="Y30" s="11"/>
      <c r="Z30" s="15"/>
    </row>
    <row r="31" ht="15.75" hidden="1" customHeight="1">
      <c r="A31" s="2"/>
      <c r="B31" s="11"/>
      <c r="C31" s="11"/>
      <c r="D31" s="13"/>
      <c r="E31" s="11"/>
      <c r="F31" s="13"/>
      <c r="G31" s="13"/>
      <c r="H31" s="25" t="s">
        <v>26</v>
      </c>
      <c r="I31" s="26"/>
      <c r="J31" s="26"/>
      <c r="K31" s="26"/>
      <c r="L31" s="26"/>
      <c r="M31" s="26"/>
      <c r="N31" s="26"/>
      <c r="O31" s="26"/>
      <c r="P31" s="26"/>
      <c r="Q31" s="26"/>
      <c r="R31" s="26"/>
      <c r="S31" s="26"/>
      <c r="T31" s="26"/>
      <c r="U31" s="26"/>
      <c r="V31" s="26"/>
      <c r="W31" s="26"/>
      <c r="X31" s="26"/>
      <c r="Y31" s="11"/>
      <c r="Z31" s="15"/>
    </row>
    <row r="32" ht="5.25" customHeight="1">
      <c r="A32" s="2"/>
      <c r="B32" s="11"/>
      <c r="C32" s="11"/>
      <c r="D32" s="13"/>
      <c r="E32" s="11"/>
      <c r="F32" s="13"/>
      <c r="G32" s="13"/>
      <c r="H32" s="13"/>
      <c r="I32" s="13"/>
      <c r="J32" s="13"/>
      <c r="K32" s="13"/>
      <c r="L32" s="13"/>
      <c r="M32" s="13"/>
      <c r="N32" s="13"/>
      <c r="O32" s="13"/>
      <c r="P32" s="13"/>
      <c r="Q32" s="13"/>
      <c r="R32" s="13"/>
      <c r="S32" s="13"/>
      <c r="T32" s="13"/>
      <c r="U32" s="13"/>
      <c r="V32" s="13"/>
      <c r="W32" s="13"/>
      <c r="X32" s="13"/>
      <c r="Y32" s="11"/>
      <c r="Z32" s="15"/>
    </row>
    <row r="33" ht="24.75" hidden="1" customHeight="1">
      <c r="A33" s="2"/>
      <c r="B33" s="11"/>
      <c r="C33" s="11"/>
      <c r="D33" s="13"/>
      <c r="E33" s="11"/>
      <c r="F33" s="13"/>
      <c r="G33" s="13"/>
      <c r="H33" s="25"/>
      <c r="I33" s="25"/>
      <c r="J33" s="26"/>
      <c r="K33" s="26"/>
      <c r="L33" s="26"/>
      <c r="M33" s="26"/>
      <c r="N33" s="26"/>
      <c r="O33" s="26"/>
      <c r="P33" s="26"/>
      <c r="Q33" s="26"/>
      <c r="R33" s="26"/>
      <c r="S33" s="26"/>
      <c r="T33" s="26"/>
      <c r="U33" s="26"/>
      <c r="V33" s="26"/>
      <c r="W33" s="26"/>
      <c r="X33" s="26"/>
      <c r="Y33" s="11"/>
      <c r="Z33" s="15"/>
    </row>
    <row r="34" ht="24.75" hidden="1" customHeight="1">
      <c r="A34" s="2"/>
      <c r="B34" s="11"/>
      <c r="C34" s="11"/>
      <c r="D34" s="13"/>
      <c r="E34" s="11"/>
      <c r="F34" s="13"/>
      <c r="G34" s="13"/>
      <c r="H34" s="25" t="s">
        <v>27</v>
      </c>
      <c r="I34" s="25"/>
      <c r="J34" s="26"/>
      <c r="K34" s="26"/>
      <c r="L34" s="26"/>
      <c r="M34" s="26"/>
      <c r="N34" s="26"/>
      <c r="O34" s="26"/>
      <c r="P34" s="26"/>
      <c r="Q34" s="26"/>
      <c r="R34" s="26"/>
      <c r="S34" s="26"/>
      <c r="T34" s="26"/>
      <c r="U34" s="26"/>
      <c r="V34" s="26"/>
      <c r="W34" s="26"/>
      <c r="X34" s="26"/>
      <c r="Y34" s="11"/>
      <c r="Z34" s="15"/>
    </row>
    <row r="35" ht="24.75" hidden="1" customHeight="1">
      <c r="A35" s="2"/>
      <c r="B35" s="11"/>
      <c r="C35" s="11"/>
      <c r="D35" s="13"/>
      <c r="E35" s="11"/>
      <c r="F35" s="13"/>
      <c r="G35" s="13"/>
      <c r="H35" s="25" t="s">
        <v>28</v>
      </c>
      <c r="I35" s="25"/>
      <c r="J35" s="26"/>
      <c r="K35" s="26"/>
      <c r="L35" s="26"/>
      <c r="M35" s="26"/>
      <c r="N35" s="26"/>
      <c r="O35" s="26"/>
      <c r="P35" s="26"/>
      <c r="Q35" s="26"/>
      <c r="R35" s="26"/>
      <c r="S35" s="26"/>
      <c r="T35" s="26"/>
      <c r="U35" s="26"/>
      <c r="V35" s="26"/>
      <c r="W35" s="26"/>
      <c r="X35" s="26"/>
      <c r="Y35" s="11"/>
      <c r="Z35" s="15"/>
    </row>
    <row r="36" ht="24.75" hidden="1" customHeight="1">
      <c r="A36" s="2"/>
      <c r="B36" s="11"/>
      <c r="C36" s="11"/>
      <c r="D36" s="13"/>
      <c r="E36" s="11"/>
      <c r="F36" s="13"/>
      <c r="G36" s="13"/>
      <c r="H36" s="25" t="s">
        <v>29</v>
      </c>
      <c r="I36" s="25"/>
      <c r="J36" s="26"/>
      <c r="K36" s="26"/>
      <c r="L36" s="26"/>
      <c r="M36" s="26"/>
      <c r="N36" s="26"/>
      <c r="O36" s="26"/>
      <c r="P36" s="26"/>
      <c r="Q36" s="26"/>
      <c r="R36" s="26"/>
      <c r="S36" s="26"/>
      <c r="T36" s="26"/>
      <c r="U36" s="26"/>
      <c r="V36" s="26"/>
      <c r="W36" s="26"/>
      <c r="X36" s="26"/>
      <c r="Y36" s="11"/>
      <c r="Z36" s="15"/>
    </row>
    <row r="37" ht="24.75" hidden="1" customHeight="1">
      <c r="A37" s="2"/>
      <c r="B37" s="11"/>
      <c r="C37" s="11"/>
      <c r="D37" s="13"/>
      <c r="E37" s="11"/>
      <c r="F37" s="13"/>
      <c r="G37" s="13"/>
      <c r="H37" s="25" t="s">
        <v>30</v>
      </c>
      <c r="I37" s="25"/>
      <c r="J37" s="26"/>
      <c r="K37" s="26"/>
      <c r="L37" s="26"/>
      <c r="M37" s="26"/>
      <c r="N37" s="26"/>
      <c r="O37" s="26"/>
      <c r="P37" s="26"/>
      <c r="Q37" s="26"/>
      <c r="R37" s="26"/>
      <c r="S37" s="26"/>
      <c r="T37" s="26"/>
      <c r="U37" s="26"/>
      <c r="V37" s="26"/>
      <c r="W37" s="26"/>
      <c r="X37" s="26"/>
      <c r="Y37" s="11"/>
      <c r="Z37" s="15"/>
    </row>
    <row r="38" ht="5.25" hidden="1" customHeight="1">
      <c r="A38" s="2"/>
      <c r="B38" s="11"/>
      <c r="C38" s="11"/>
      <c r="D38" s="13"/>
      <c r="E38" s="11"/>
      <c r="F38" s="13"/>
      <c r="G38" s="13"/>
      <c r="H38" s="26"/>
      <c r="I38" s="26"/>
      <c r="J38" s="26"/>
      <c r="K38" s="26"/>
      <c r="L38" s="26"/>
      <c r="M38" s="26"/>
      <c r="N38" s="26"/>
      <c r="O38" s="26"/>
      <c r="P38" s="26"/>
      <c r="Q38" s="26"/>
      <c r="R38" s="26"/>
      <c r="S38" s="26"/>
      <c r="T38" s="26"/>
      <c r="U38" s="26"/>
      <c r="V38" s="26"/>
      <c r="W38" s="26"/>
      <c r="X38" s="26"/>
      <c r="Y38" s="11"/>
      <c r="Z38" s="15"/>
    </row>
    <row r="39" ht="24.0" customHeight="1">
      <c r="A39" s="2"/>
      <c r="B39" s="11"/>
      <c r="C39" s="12" t="s">
        <v>31</v>
      </c>
      <c r="D39" s="13"/>
      <c r="E39" s="11"/>
      <c r="F39" s="13"/>
      <c r="G39" s="13" t="s">
        <v>4</v>
      </c>
      <c r="H39" s="14" t="s">
        <v>32</v>
      </c>
      <c r="I39" s="6"/>
      <c r="J39" s="6"/>
      <c r="K39" s="6"/>
      <c r="L39" s="6"/>
      <c r="M39" s="6"/>
      <c r="N39" s="6"/>
      <c r="O39" s="6"/>
      <c r="P39" s="6"/>
      <c r="Q39" s="6"/>
      <c r="R39" s="6"/>
      <c r="S39" s="6"/>
      <c r="T39" s="6"/>
      <c r="U39" s="6"/>
      <c r="V39" s="6"/>
      <c r="W39" s="6"/>
      <c r="X39" s="7"/>
      <c r="Y39" s="11"/>
      <c r="Z39" s="15"/>
    </row>
    <row r="40" ht="5.25" customHeight="1">
      <c r="A40" s="2"/>
      <c r="B40" s="11"/>
      <c r="C40" s="11"/>
      <c r="D40" s="13"/>
      <c r="E40" s="11"/>
      <c r="F40" s="13"/>
      <c r="G40" s="13"/>
      <c r="H40" s="13"/>
      <c r="I40" s="13"/>
      <c r="J40" s="13"/>
      <c r="K40" s="13"/>
      <c r="L40" s="13"/>
      <c r="M40" s="13"/>
      <c r="N40" s="13"/>
      <c r="O40" s="13"/>
      <c r="P40" s="13"/>
      <c r="Q40" s="13"/>
      <c r="R40" s="13"/>
      <c r="S40" s="13"/>
      <c r="T40" s="13"/>
      <c r="U40" s="13"/>
      <c r="V40" s="13"/>
      <c r="W40" s="13"/>
      <c r="X40" s="13"/>
      <c r="Y40" s="11"/>
      <c r="Z40" s="15"/>
    </row>
    <row r="41" ht="24.0" customHeight="1">
      <c r="A41" s="2"/>
      <c r="B41" s="11"/>
      <c r="C41" s="12"/>
      <c r="D41" s="13"/>
      <c r="E41" s="11"/>
      <c r="F41" s="13"/>
      <c r="G41" s="13"/>
      <c r="H41" s="14" t="s">
        <v>33</v>
      </c>
      <c r="I41" s="6"/>
      <c r="J41" s="6"/>
      <c r="K41" s="6"/>
      <c r="L41" s="6"/>
      <c r="M41" s="6"/>
      <c r="N41" s="6"/>
      <c r="O41" s="6"/>
      <c r="P41" s="6"/>
      <c r="Q41" s="6"/>
      <c r="R41" s="6"/>
      <c r="S41" s="6"/>
      <c r="T41" s="6"/>
      <c r="U41" s="6"/>
      <c r="V41" s="6"/>
      <c r="W41" s="6"/>
      <c r="X41" s="7"/>
      <c r="Y41" s="11"/>
      <c r="Z41" s="15"/>
    </row>
    <row r="42" ht="5.25" customHeight="1">
      <c r="A42" s="2"/>
      <c r="B42" s="11"/>
      <c r="C42" s="11"/>
      <c r="D42" s="13"/>
      <c r="E42" s="11"/>
      <c r="F42" s="13"/>
      <c r="G42" s="13"/>
      <c r="H42" s="13"/>
      <c r="I42" s="13"/>
      <c r="J42" s="13"/>
      <c r="K42" s="13"/>
      <c r="L42" s="13"/>
      <c r="M42" s="13"/>
      <c r="N42" s="13"/>
      <c r="O42" s="13"/>
      <c r="P42" s="13"/>
      <c r="Q42" s="13"/>
      <c r="R42" s="13"/>
      <c r="S42" s="13"/>
      <c r="T42" s="13"/>
      <c r="U42" s="13"/>
      <c r="V42" s="13"/>
      <c r="W42" s="13"/>
      <c r="X42" s="13"/>
      <c r="Y42" s="11"/>
      <c r="Z42" s="15"/>
    </row>
    <row r="43" ht="24.0" customHeight="1">
      <c r="A43" s="2"/>
      <c r="B43" s="11"/>
      <c r="C43" s="12"/>
      <c r="D43" s="13"/>
      <c r="E43" s="11"/>
      <c r="F43" s="13"/>
      <c r="G43" s="13"/>
      <c r="H43" s="28" t="s">
        <v>34</v>
      </c>
      <c r="I43" s="6"/>
      <c r="J43" s="6"/>
      <c r="K43" s="7"/>
      <c r="L43" s="29" t="s">
        <v>35</v>
      </c>
      <c r="M43" s="6"/>
      <c r="N43" s="6"/>
      <c r="O43" s="6"/>
      <c r="P43" s="6"/>
      <c r="Q43" s="6"/>
      <c r="R43" s="6"/>
      <c r="S43" s="6"/>
      <c r="T43" s="7"/>
      <c r="U43" s="30" t="s">
        <v>36</v>
      </c>
      <c r="V43" s="7"/>
      <c r="W43" s="29">
        <v>16680.0</v>
      </c>
      <c r="X43" s="7"/>
      <c r="Y43" s="11"/>
      <c r="Z43" s="15"/>
    </row>
    <row r="44" ht="5.25" customHeight="1">
      <c r="A44" s="2"/>
      <c r="B44" s="11"/>
      <c r="C44" s="11"/>
      <c r="D44" s="13"/>
      <c r="E44" s="11"/>
      <c r="F44" s="13"/>
      <c r="G44" s="13"/>
      <c r="H44" s="13"/>
      <c r="I44" s="13"/>
      <c r="J44" s="13"/>
      <c r="K44" s="13"/>
      <c r="L44" s="13"/>
      <c r="M44" s="13"/>
      <c r="N44" s="13"/>
      <c r="O44" s="13"/>
      <c r="P44" s="13"/>
      <c r="Q44" s="13"/>
      <c r="R44" s="13"/>
      <c r="S44" s="13"/>
      <c r="T44" s="13"/>
      <c r="U44" s="11"/>
      <c r="V44" s="11"/>
      <c r="W44" s="13"/>
      <c r="X44" s="13"/>
      <c r="Y44" s="11"/>
      <c r="Z44" s="15"/>
    </row>
    <row r="45" ht="24.0" customHeight="1">
      <c r="A45" s="2"/>
      <c r="B45" s="11"/>
      <c r="C45" s="12" t="s">
        <v>37</v>
      </c>
      <c r="D45" s="13"/>
      <c r="E45" s="11"/>
      <c r="F45" s="13"/>
      <c r="G45" s="13" t="s">
        <v>4</v>
      </c>
      <c r="H45" s="14" t="s">
        <v>38</v>
      </c>
      <c r="I45" s="6"/>
      <c r="J45" s="6"/>
      <c r="K45" s="6"/>
      <c r="L45" s="6"/>
      <c r="M45" s="6"/>
      <c r="N45" s="7"/>
      <c r="O45" s="21"/>
      <c r="P45" s="21"/>
      <c r="Q45" s="21"/>
      <c r="R45" s="21"/>
      <c r="S45" s="21"/>
      <c r="T45" s="21"/>
      <c r="U45" s="11"/>
      <c r="V45" s="11"/>
      <c r="W45" s="11"/>
      <c r="X45" s="11"/>
      <c r="Y45" s="11"/>
      <c r="Z45" s="15"/>
    </row>
    <row r="46" ht="5.25" customHeight="1">
      <c r="A46" s="2"/>
      <c r="B46" s="11"/>
      <c r="C46" s="11"/>
      <c r="D46" s="13"/>
      <c r="E46" s="11"/>
      <c r="F46" s="13"/>
      <c r="G46" s="13"/>
      <c r="H46" s="13"/>
      <c r="I46" s="13"/>
      <c r="J46" s="13"/>
      <c r="K46" s="13"/>
      <c r="L46" s="13"/>
      <c r="M46" s="13"/>
      <c r="N46" s="13"/>
      <c r="O46" s="13"/>
      <c r="P46" s="13"/>
      <c r="Q46" s="13"/>
      <c r="R46" s="13"/>
      <c r="S46" s="13"/>
      <c r="T46" s="13"/>
      <c r="U46" s="13"/>
      <c r="V46" s="13"/>
      <c r="W46" s="13"/>
      <c r="X46" s="13"/>
      <c r="Y46" s="11"/>
      <c r="Z46" s="15"/>
    </row>
    <row r="47" ht="24.0" customHeight="1">
      <c r="A47" s="2"/>
      <c r="B47" s="11"/>
      <c r="C47" s="12" t="s">
        <v>39</v>
      </c>
      <c r="D47" s="13"/>
      <c r="E47" s="11"/>
      <c r="F47" s="13"/>
      <c r="G47" s="13" t="s">
        <v>4</v>
      </c>
      <c r="H47" s="31" t="s">
        <v>40</v>
      </c>
      <c r="I47" s="6"/>
      <c r="J47" s="6"/>
      <c r="K47" s="6"/>
      <c r="L47" s="6"/>
      <c r="M47" s="6"/>
      <c r="N47" s="6"/>
      <c r="O47" s="6"/>
      <c r="P47" s="7"/>
      <c r="Q47" s="17"/>
      <c r="R47" s="21"/>
      <c r="S47" s="21"/>
      <c r="T47" s="21"/>
      <c r="U47" s="11"/>
      <c r="V47" s="11"/>
      <c r="W47" s="11"/>
      <c r="X47" s="11"/>
      <c r="Y47" s="11"/>
      <c r="Z47" s="15"/>
    </row>
    <row r="48" ht="5.25" customHeight="1">
      <c r="A48" s="2"/>
      <c r="B48" s="11"/>
      <c r="C48" s="11"/>
      <c r="D48" s="13"/>
      <c r="E48" s="11"/>
      <c r="F48" s="13"/>
      <c r="G48" s="13"/>
      <c r="H48" s="13"/>
      <c r="I48" s="13"/>
      <c r="J48" s="13"/>
      <c r="K48" s="13"/>
      <c r="L48" s="13"/>
      <c r="M48" s="13"/>
      <c r="N48" s="13"/>
      <c r="O48" s="13"/>
      <c r="P48" s="13"/>
      <c r="Q48" s="13"/>
      <c r="R48" s="13"/>
      <c r="S48" s="13"/>
      <c r="T48" s="13"/>
      <c r="U48" s="13"/>
      <c r="V48" s="13"/>
      <c r="W48" s="13"/>
      <c r="X48" s="13"/>
      <c r="Y48" s="11"/>
      <c r="Z48" s="15"/>
    </row>
    <row r="49" ht="24.0" customHeight="1">
      <c r="A49" s="2"/>
      <c r="B49" s="11"/>
      <c r="C49" s="12" t="s">
        <v>41</v>
      </c>
      <c r="D49" s="13"/>
      <c r="E49" s="11"/>
      <c r="F49" s="13"/>
      <c r="G49" s="13" t="s">
        <v>4</v>
      </c>
      <c r="H49" s="32" t="s">
        <v>42</v>
      </c>
      <c r="I49" s="6"/>
      <c r="J49" s="6"/>
      <c r="K49" s="6"/>
      <c r="L49" s="6"/>
      <c r="M49" s="6"/>
      <c r="N49" s="6"/>
      <c r="O49" s="6"/>
      <c r="P49" s="7"/>
      <c r="Q49" s="21"/>
      <c r="R49" s="21"/>
      <c r="S49" s="21"/>
      <c r="T49" s="21"/>
      <c r="U49" s="11"/>
      <c r="V49" s="11"/>
      <c r="W49" s="11"/>
      <c r="X49" s="11"/>
      <c r="Y49" s="11"/>
      <c r="Z49" s="15"/>
    </row>
    <row r="50" ht="5.25" customHeight="1">
      <c r="A50" s="2"/>
      <c r="B50" s="11"/>
      <c r="C50" s="11"/>
      <c r="D50" s="13"/>
      <c r="E50" s="11"/>
      <c r="F50" s="13"/>
      <c r="G50" s="13"/>
      <c r="H50" s="13"/>
      <c r="I50" s="13"/>
      <c r="J50" s="13"/>
      <c r="K50" s="13"/>
      <c r="L50" s="13"/>
      <c r="M50" s="13"/>
      <c r="N50" s="13"/>
      <c r="O50" s="13"/>
      <c r="P50" s="13"/>
      <c r="Q50" s="13"/>
      <c r="R50" s="13"/>
      <c r="S50" s="13"/>
      <c r="T50" s="13"/>
      <c r="U50" s="13"/>
      <c r="V50" s="13"/>
      <c r="W50" s="13"/>
      <c r="X50" s="13"/>
      <c r="Y50" s="11"/>
      <c r="Z50" s="15"/>
    </row>
    <row r="51" ht="15.75" customHeight="1">
      <c r="A51" s="2"/>
      <c r="B51" s="11"/>
      <c r="C51" s="28" t="s">
        <v>43</v>
      </c>
      <c r="D51" s="6"/>
      <c r="E51" s="6"/>
      <c r="F51" s="7"/>
      <c r="G51" s="13" t="s">
        <v>4</v>
      </c>
      <c r="H51" s="33" t="s">
        <v>44</v>
      </c>
      <c r="I51" s="6"/>
      <c r="J51" s="6"/>
      <c r="K51" s="6"/>
      <c r="L51" s="6"/>
      <c r="M51" s="6"/>
      <c r="N51" s="6"/>
      <c r="O51" s="6"/>
      <c r="P51" s="7"/>
      <c r="Q51" s="21"/>
      <c r="R51" s="21"/>
      <c r="S51" s="21"/>
      <c r="T51" s="21"/>
      <c r="U51" s="11"/>
      <c r="V51" s="11"/>
      <c r="W51" s="11"/>
      <c r="X51" s="11"/>
      <c r="Y51" s="11"/>
      <c r="Z51" s="15"/>
    </row>
    <row r="52" ht="5.25" customHeight="1">
      <c r="A52" s="2"/>
      <c r="B52" s="11"/>
      <c r="C52" s="11"/>
      <c r="D52" s="13"/>
      <c r="E52" s="11"/>
      <c r="F52" s="13"/>
      <c r="G52" s="13"/>
      <c r="H52" s="13"/>
      <c r="I52" s="13"/>
      <c r="J52" s="13"/>
      <c r="K52" s="13"/>
      <c r="L52" s="13"/>
      <c r="M52" s="13"/>
      <c r="N52" s="13"/>
      <c r="O52" s="13"/>
      <c r="P52" s="13"/>
      <c r="Q52" s="13"/>
      <c r="R52" s="13"/>
      <c r="S52" s="13"/>
      <c r="T52" s="13"/>
      <c r="U52" s="13"/>
      <c r="V52" s="13"/>
      <c r="W52" s="13"/>
      <c r="X52" s="13"/>
      <c r="Y52" s="11"/>
      <c r="Z52" s="15"/>
    </row>
    <row r="53" ht="22.5" customHeight="1">
      <c r="A53" s="2"/>
      <c r="B53" s="11"/>
      <c r="C53" s="12" t="s">
        <v>45</v>
      </c>
      <c r="D53" s="13"/>
      <c r="E53" s="11"/>
      <c r="F53" s="13"/>
      <c r="G53" s="13" t="s">
        <v>4</v>
      </c>
      <c r="H53" s="34">
        <v>23224.0</v>
      </c>
      <c r="I53" s="6"/>
      <c r="J53" s="6"/>
      <c r="K53" s="6"/>
      <c r="L53" s="6"/>
      <c r="M53" s="6"/>
      <c r="N53" s="6"/>
      <c r="O53" s="6"/>
      <c r="P53" s="7"/>
      <c r="Q53" s="21"/>
      <c r="R53" s="21"/>
      <c r="S53" s="21"/>
      <c r="T53" s="21"/>
      <c r="U53" s="11"/>
      <c r="V53" s="11"/>
      <c r="W53" s="11"/>
      <c r="X53" s="11"/>
      <c r="Y53" s="11"/>
      <c r="Z53" s="15"/>
    </row>
    <row r="54" ht="5.25" customHeight="1">
      <c r="A54" s="2"/>
      <c r="B54" s="11"/>
      <c r="C54" s="11"/>
      <c r="D54" s="13"/>
      <c r="E54" s="11"/>
      <c r="F54" s="13"/>
      <c r="G54" s="13"/>
      <c r="H54" s="13"/>
      <c r="I54" s="13"/>
      <c r="J54" s="13"/>
      <c r="K54" s="13"/>
      <c r="L54" s="13"/>
      <c r="M54" s="13"/>
      <c r="N54" s="13"/>
      <c r="O54" s="13"/>
      <c r="P54" s="13"/>
      <c r="Q54" s="13"/>
      <c r="R54" s="13"/>
      <c r="S54" s="13"/>
      <c r="T54" s="13"/>
      <c r="U54" s="13"/>
      <c r="V54" s="13"/>
      <c r="W54" s="13"/>
      <c r="X54" s="13"/>
      <c r="Y54" s="11"/>
      <c r="Z54" s="15"/>
    </row>
    <row r="55" ht="40.5" customHeight="1">
      <c r="A55" s="2"/>
      <c r="B55" s="11"/>
      <c r="C55" s="18" t="s">
        <v>46</v>
      </c>
      <c r="D55" s="6"/>
      <c r="E55" s="6"/>
      <c r="F55" s="7"/>
      <c r="G55" s="13" t="s">
        <v>4</v>
      </c>
      <c r="H55" s="33" t="s">
        <v>47</v>
      </c>
      <c r="I55" s="6"/>
      <c r="J55" s="6"/>
      <c r="K55" s="6"/>
      <c r="L55" s="6"/>
      <c r="M55" s="6"/>
      <c r="N55" s="6"/>
      <c r="O55" s="6"/>
      <c r="P55" s="7"/>
      <c r="Q55" s="21"/>
      <c r="R55" s="21"/>
      <c r="S55" s="21"/>
      <c r="T55" s="21"/>
      <c r="U55" s="11"/>
      <c r="V55" s="11"/>
      <c r="W55" s="11"/>
      <c r="X55" s="11"/>
      <c r="Y55" s="11"/>
      <c r="Z55" s="15"/>
    </row>
    <row r="56" ht="5.25" customHeight="1">
      <c r="A56" s="2"/>
      <c r="B56" s="11"/>
      <c r="C56" s="11"/>
      <c r="D56" s="13"/>
      <c r="E56" s="11"/>
      <c r="F56" s="13"/>
      <c r="G56" s="13"/>
      <c r="H56" s="13"/>
      <c r="I56" s="13"/>
      <c r="J56" s="13"/>
      <c r="K56" s="13"/>
      <c r="L56" s="13"/>
      <c r="M56" s="13"/>
      <c r="N56" s="13"/>
      <c r="O56" s="13"/>
      <c r="P56" s="13"/>
      <c r="Q56" s="13"/>
      <c r="R56" s="13"/>
      <c r="S56" s="13"/>
      <c r="T56" s="13"/>
      <c r="U56" s="13"/>
      <c r="V56" s="13"/>
      <c r="W56" s="13"/>
      <c r="X56" s="13"/>
      <c r="Y56" s="11"/>
      <c r="Z56" s="15"/>
    </row>
    <row r="57" ht="15.75" customHeight="1">
      <c r="A57" s="2"/>
      <c r="B57" s="11"/>
      <c r="C57" s="28" t="s">
        <v>48</v>
      </c>
      <c r="D57" s="6"/>
      <c r="E57" s="6"/>
      <c r="F57" s="7"/>
      <c r="G57" s="13" t="s">
        <v>4</v>
      </c>
      <c r="H57" s="35" t="s">
        <v>49</v>
      </c>
      <c r="I57" s="6"/>
      <c r="J57" s="6"/>
      <c r="K57" s="6"/>
      <c r="L57" s="6"/>
      <c r="M57" s="6"/>
      <c r="N57" s="6"/>
      <c r="O57" s="6"/>
      <c r="P57" s="7"/>
      <c r="Q57" s="21"/>
      <c r="R57" s="21"/>
      <c r="S57" s="21"/>
      <c r="T57" s="21"/>
      <c r="U57" s="11"/>
      <c r="V57" s="11"/>
      <c r="W57" s="11"/>
      <c r="X57" s="11"/>
      <c r="Y57" s="11"/>
      <c r="Z57" s="15"/>
    </row>
    <row r="58" ht="5.25" customHeight="1">
      <c r="A58" s="2"/>
      <c r="B58" s="11"/>
      <c r="C58" s="11"/>
      <c r="D58" s="13"/>
      <c r="E58" s="11"/>
      <c r="F58" s="13"/>
      <c r="G58" s="13"/>
      <c r="H58" s="13"/>
      <c r="I58" s="13"/>
      <c r="J58" s="13"/>
      <c r="K58" s="13"/>
      <c r="L58" s="13"/>
      <c r="M58" s="13"/>
      <c r="N58" s="13"/>
      <c r="O58" s="13"/>
      <c r="P58" s="13"/>
      <c r="Q58" s="13"/>
      <c r="R58" s="13"/>
      <c r="S58" s="13"/>
      <c r="T58" s="13"/>
      <c r="U58" s="13"/>
      <c r="V58" s="13"/>
      <c r="W58" s="13"/>
      <c r="X58" s="13"/>
      <c r="Y58" s="11"/>
      <c r="Z58" s="15"/>
    </row>
    <row r="59" ht="15.75" customHeight="1">
      <c r="A59" s="2"/>
      <c r="B59" s="11"/>
      <c r="C59" s="28" t="s">
        <v>50</v>
      </c>
      <c r="D59" s="6"/>
      <c r="E59" s="6"/>
      <c r="F59" s="7"/>
      <c r="G59" s="13" t="s">
        <v>4</v>
      </c>
      <c r="H59" s="34">
        <v>34244.0</v>
      </c>
      <c r="I59" s="6"/>
      <c r="J59" s="6"/>
      <c r="K59" s="6"/>
      <c r="L59" s="6"/>
      <c r="M59" s="6"/>
      <c r="N59" s="6"/>
      <c r="O59" s="6"/>
      <c r="P59" s="7"/>
      <c r="Q59" s="21"/>
      <c r="R59" s="21"/>
      <c r="S59" s="21"/>
      <c r="T59" s="21"/>
      <c r="U59" s="11"/>
      <c r="V59" s="11"/>
      <c r="W59" s="11"/>
      <c r="X59" s="11"/>
      <c r="Y59" s="11"/>
      <c r="Z59" s="15"/>
    </row>
    <row r="60" ht="5.25" customHeight="1">
      <c r="A60" s="2"/>
      <c r="B60" s="11"/>
      <c r="C60" s="11"/>
      <c r="D60" s="13"/>
      <c r="E60" s="11"/>
      <c r="F60" s="13"/>
      <c r="G60" s="13"/>
      <c r="H60" s="13"/>
      <c r="I60" s="13"/>
      <c r="J60" s="13"/>
      <c r="K60" s="13"/>
      <c r="L60" s="13"/>
      <c r="M60" s="13"/>
      <c r="N60" s="13"/>
      <c r="O60" s="13"/>
      <c r="P60" s="13"/>
      <c r="Q60" s="13"/>
      <c r="R60" s="13"/>
      <c r="S60" s="13"/>
      <c r="T60" s="13"/>
      <c r="U60" s="13"/>
      <c r="V60" s="13"/>
      <c r="W60" s="13"/>
      <c r="X60" s="13"/>
      <c r="Y60" s="11"/>
      <c r="Z60" s="15"/>
    </row>
    <row r="61" ht="40.5" customHeight="1">
      <c r="A61" s="2"/>
      <c r="B61" s="11"/>
      <c r="C61" s="18" t="s">
        <v>51</v>
      </c>
      <c r="D61" s="6"/>
      <c r="E61" s="6"/>
      <c r="F61" s="7"/>
      <c r="G61" s="13" t="s">
        <v>4</v>
      </c>
      <c r="H61" s="33" t="s">
        <v>52</v>
      </c>
      <c r="I61" s="6"/>
      <c r="J61" s="6"/>
      <c r="K61" s="6"/>
      <c r="L61" s="6"/>
      <c r="M61" s="6"/>
      <c r="N61" s="6"/>
      <c r="O61" s="6"/>
      <c r="P61" s="7"/>
      <c r="Q61" s="21"/>
      <c r="R61" s="21"/>
      <c r="S61" s="21"/>
      <c r="T61" s="21"/>
      <c r="U61" s="11"/>
      <c r="V61" s="11"/>
      <c r="W61" s="11"/>
      <c r="X61" s="11"/>
      <c r="Y61" s="11"/>
      <c r="Z61" s="15"/>
    </row>
    <row r="62" ht="9.0" customHeight="1">
      <c r="A62" s="2"/>
      <c r="B62" s="11"/>
      <c r="C62" s="11"/>
      <c r="D62" s="13"/>
      <c r="E62" s="11"/>
      <c r="F62" s="13"/>
      <c r="G62" s="13"/>
      <c r="H62" s="13"/>
      <c r="I62" s="13"/>
      <c r="J62" s="13"/>
      <c r="K62" s="13"/>
      <c r="L62" s="13"/>
      <c r="M62" s="13"/>
      <c r="N62" s="13"/>
      <c r="O62" s="13"/>
      <c r="P62" s="13"/>
      <c r="Q62" s="13"/>
      <c r="R62" s="13"/>
      <c r="S62" s="13"/>
      <c r="T62" s="13"/>
      <c r="U62" s="13"/>
      <c r="V62" s="13"/>
      <c r="W62" s="13"/>
      <c r="X62" s="13"/>
      <c r="Y62" s="11"/>
      <c r="Z62" s="15"/>
    </row>
    <row r="63" ht="39.75" customHeight="1">
      <c r="A63" s="2"/>
      <c r="B63" s="11"/>
      <c r="C63" s="36" t="s">
        <v>53</v>
      </c>
      <c r="D63" s="6"/>
      <c r="E63" s="6"/>
      <c r="F63" s="7"/>
      <c r="G63" s="13" t="s">
        <v>4</v>
      </c>
      <c r="H63" s="37">
        <v>1993.0</v>
      </c>
      <c r="I63" s="6"/>
      <c r="J63" s="7"/>
      <c r="K63" s="21"/>
      <c r="L63" s="21"/>
      <c r="M63" s="21"/>
      <c r="N63" s="21"/>
      <c r="O63" s="21"/>
      <c r="P63" s="21"/>
      <c r="Q63" s="21"/>
      <c r="R63" s="21"/>
      <c r="S63" s="21"/>
      <c r="T63" s="21"/>
      <c r="U63" s="11"/>
      <c r="V63" s="11"/>
      <c r="W63" s="11"/>
      <c r="X63" s="11"/>
      <c r="Y63" s="11"/>
      <c r="Z63" s="15"/>
    </row>
    <row r="64" ht="7.5" customHeight="1">
      <c r="A64" s="2"/>
      <c r="B64" s="11"/>
      <c r="C64" s="11"/>
      <c r="D64" s="13"/>
      <c r="E64" s="11"/>
      <c r="F64" s="13"/>
      <c r="G64" s="13"/>
      <c r="H64" s="13"/>
      <c r="I64" s="13"/>
      <c r="J64" s="13"/>
      <c r="K64" s="13"/>
      <c r="L64" s="13"/>
      <c r="M64" s="13"/>
      <c r="N64" s="13"/>
      <c r="O64" s="13"/>
      <c r="P64" s="13"/>
      <c r="Q64" s="13"/>
      <c r="R64" s="13"/>
      <c r="S64" s="13"/>
      <c r="T64" s="13"/>
      <c r="U64" s="13"/>
      <c r="V64" s="13"/>
      <c r="W64" s="13"/>
      <c r="X64" s="13"/>
      <c r="Y64" s="11"/>
      <c r="Z64" s="15"/>
    </row>
    <row r="65" ht="41.25" customHeight="1">
      <c r="A65" s="2"/>
      <c r="B65" s="11"/>
      <c r="C65" s="36" t="s">
        <v>54</v>
      </c>
      <c r="D65" s="6"/>
      <c r="E65" s="6"/>
      <c r="F65" s="7"/>
      <c r="G65" s="13" t="s">
        <v>4</v>
      </c>
      <c r="H65" s="14" t="s">
        <v>20</v>
      </c>
      <c r="I65" s="6"/>
      <c r="J65" s="7"/>
      <c r="K65" s="21" t="str">
        <f>IF(H65="Minimum","Studi telah mendapt ijin pembukaan program studi baru. Pengajuan usulan akreditasi pertama","")</f>
        <v/>
      </c>
      <c r="L65" s="12"/>
      <c r="M65" s="21"/>
      <c r="N65" s="21"/>
      <c r="O65" s="21"/>
      <c r="P65" s="21"/>
      <c r="Q65" s="21"/>
      <c r="R65" s="21"/>
      <c r="S65" s="21"/>
      <c r="T65" s="21"/>
      <c r="U65" s="11"/>
      <c r="V65" s="11"/>
      <c r="W65" s="11"/>
      <c r="X65" s="11"/>
      <c r="Y65" s="11"/>
      <c r="Z65" s="15"/>
    </row>
    <row r="66" ht="6.0" customHeight="1">
      <c r="A66" s="2"/>
      <c r="B66" s="11"/>
      <c r="C66" s="38"/>
      <c r="D66" s="38"/>
      <c r="E66" s="38"/>
      <c r="F66" s="38"/>
      <c r="G66" s="13"/>
      <c r="H66" s="16"/>
      <c r="I66" s="17"/>
      <c r="J66" s="17"/>
      <c r="K66" s="21"/>
      <c r="L66" s="12"/>
      <c r="M66" s="21"/>
      <c r="N66" s="21"/>
      <c r="O66" s="21"/>
      <c r="P66" s="21"/>
      <c r="Q66" s="21"/>
      <c r="R66" s="21"/>
      <c r="S66" s="21"/>
      <c r="T66" s="21"/>
      <c r="U66" s="11"/>
      <c r="V66" s="11"/>
      <c r="W66" s="11"/>
      <c r="X66" s="11"/>
      <c r="Y66" s="11"/>
      <c r="Z66" s="15"/>
    </row>
    <row r="67" ht="22.5" customHeight="1">
      <c r="A67" s="2"/>
      <c r="B67" s="11"/>
      <c r="C67" s="12" t="s">
        <v>55</v>
      </c>
      <c r="D67" s="13"/>
      <c r="E67" s="11"/>
      <c r="F67" s="13"/>
      <c r="G67" s="13" t="s">
        <v>4</v>
      </c>
      <c r="H67" s="14" t="s">
        <v>56</v>
      </c>
      <c r="I67" s="6"/>
      <c r="J67" s="6"/>
      <c r="K67" s="6"/>
      <c r="L67" s="6"/>
      <c r="M67" s="6"/>
      <c r="N67" s="7"/>
      <c r="O67" s="21"/>
      <c r="P67" s="21"/>
      <c r="Q67" s="21"/>
      <c r="R67" s="21"/>
      <c r="S67" s="21"/>
      <c r="T67" s="21"/>
      <c r="U67" s="11"/>
      <c r="V67" s="11"/>
      <c r="W67" s="11"/>
      <c r="X67" s="11"/>
      <c r="Y67" s="11"/>
      <c r="Z67" s="15"/>
    </row>
    <row r="68" ht="9.75" customHeight="1">
      <c r="A68" s="2"/>
      <c r="B68" s="2"/>
      <c r="C68" s="2"/>
      <c r="D68" s="2"/>
      <c r="E68" s="2"/>
      <c r="F68" s="2"/>
      <c r="G68" s="2"/>
      <c r="H68" s="2"/>
      <c r="I68" s="2"/>
      <c r="J68" s="2"/>
      <c r="K68" s="2"/>
      <c r="L68" s="2"/>
      <c r="M68" s="39"/>
      <c r="N68" s="21"/>
      <c r="O68" s="11"/>
      <c r="P68" s="13"/>
      <c r="Q68" s="11"/>
      <c r="R68" s="13"/>
      <c r="S68" s="13"/>
      <c r="T68" s="13"/>
      <c r="U68" s="13"/>
      <c r="V68" s="13"/>
      <c r="W68" s="13"/>
      <c r="X68" s="2"/>
      <c r="Y68" s="11"/>
      <c r="Z68" s="4"/>
    </row>
    <row r="69" ht="24.0" customHeight="1">
      <c r="A69" s="2"/>
      <c r="B69" s="40"/>
      <c r="C69" s="2"/>
      <c r="D69" s="2"/>
      <c r="E69" s="2"/>
      <c r="F69" s="2"/>
      <c r="G69" s="2"/>
      <c r="H69" s="2"/>
      <c r="I69" s="2"/>
      <c r="J69" s="2"/>
      <c r="K69" s="2"/>
      <c r="L69" s="2"/>
      <c r="M69" s="39"/>
      <c r="N69" s="21"/>
      <c r="O69" s="12" t="s">
        <v>57</v>
      </c>
      <c r="P69" s="13"/>
      <c r="Q69" s="11"/>
      <c r="R69" s="13" t="s">
        <v>4</v>
      </c>
      <c r="S69" s="14" t="s">
        <v>58</v>
      </c>
      <c r="T69" s="6"/>
      <c r="U69" s="6"/>
      <c r="V69" s="6"/>
      <c r="W69" s="6"/>
      <c r="X69" s="7"/>
      <c r="Y69" s="11"/>
      <c r="Z69" s="4"/>
    </row>
    <row r="70" ht="2.25" customHeight="1">
      <c r="A70" s="2"/>
      <c r="B70" s="40"/>
      <c r="C70" s="2"/>
      <c r="D70" s="2"/>
      <c r="E70" s="2"/>
      <c r="F70" s="2"/>
      <c r="G70" s="2"/>
      <c r="H70" s="2"/>
      <c r="I70" s="2"/>
      <c r="J70" s="2"/>
      <c r="K70" s="2"/>
      <c r="L70" s="2"/>
      <c r="M70" s="39"/>
      <c r="N70" s="21"/>
      <c r="O70" s="12"/>
      <c r="P70" s="13"/>
      <c r="Q70" s="11"/>
      <c r="R70" s="13"/>
      <c r="S70" s="16"/>
      <c r="T70" s="17"/>
      <c r="U70" s="17"/>
      <c r="V70" s="17"/>
      <c r="W70" s="17"/>
      <c r="X70" s="17"/>
      <c r="Y70" s="11"/>
      <c r="Z70" s="4"/>
    </row>
    <row r="71" ht="15.75" customHeight="1">
      <c r="A71" s="2"/>
      <c r="B71" s="40"/>
      <c r="C71" s="2"/>
      <c r="D71" s="2"/>
      <c r="E71" s="2"/>
      <c r="F71" s="2"/>
      <c r="G71" s="2"/>
      <c r="H71" s="2"/>
      <c r="I71" s="2"/>
      <c r="J71" s="2"/>
      <c r="K71" s="2"/>
      <c r="L71" s="2"/>
      <c r="M71" s="39"/>
      <c r="N71" s="2"/>
      <c r="O71" s="12" t="s">
        <v>59</v>
      </c>
      <c r="P71" s="13"/>
      <c r="Q71" s="11"/>
      <c r="R71" s="13" t="s">
        <v>4</v>
      </c>
      <c r="S71" s="41"/>
      <c r="T71" s="6"/>
      <c r="U71" s="7"/>
      <c r="V71" s="2"/>
      <c r="W71" s="2"/>
      <c r="X71" s="2"/>
      <c r="Y71" s="2"/>
      <c r="Z71" s="4"/>
    </row>
    <row r="72" ht="1.5" customHeight="1">
      <c r="A72" s="2"/>
      <c r="B72" s="40"/>
      <c r="C72" s="2"/>
      <c r="D72" s="2"/>
      <c r="E72" s="2"/>
      <c r="F72" s="2"/>
      <c r="G72" s="2"/>
      <c r="H72" s="2"/>
      <c r="I72" s="2"/>
      <c r="J72" s="2"/>
      <c r="K72" s="2"/>
      <c r="L72" s="2"/>
      <c r="M72" s="39"/>
      <c r="N72" s="2"/>
      <c r="O72" s="12"/>
      <c r="P72" s="13"/>
      <c r="Q72" s="11"/>
      <c r="R72" s="13"/>
      <c r="S72" s="42"/>
      <c r="T72" s="17"/>
      <c r="U72" s="17"/>
      <c r="V72" s="2"/>
      <c r="W72" s="2"/>
      <c r="X72" s="2"/>
      <c r="Y72" s="2"/>
      <c r="Z72" s="4"/>
    </row>
    <row r="73" ht="15.75" customHeight="1">
      <c r="A73" s="2"/>
      <c r="B73" s="40"/>
      <c r="C73" s="2"/>
      <c r="D73" s="2"/>
      <c r="E73" s="2"/>
      <c r="F73" s="2"/>
      <c r="G73" s="2"/>
      <c r="H73" s="2"/>
      <c r="I73" s="2"/>
      <c r="J73" s="2"/>
      <c r="K73" s="2"/>
      <c r="L73" s="2"/>
      <c r="M73" s="39"/>
      <c r="N73" s="2"/>
      <c r="O73" s="43" t="s">
        <v>60</v>
      </c>
      <c r="P73" s="6"/>
      <c r="Q73" s="7"/>
      <c r="R73" s="44" t="s">
        <v>61</v>
      </c>
      <c r="S73" s="41"/>
      <c r="T73" s="6"/>
      <c r="U73" s="7"/>
      <c r="V73" s="2"/>
      <c r="W73" s="2"/>
      <c r="X73" s="2"/>
      <c r="Y73" s="2"/>
      <c r="Z73" s="4"/>
    </row>
    <row r="74" ht="24.0" customHeight="1">
      <c r="A74" s="2"/>
      <c r="B74" s="45" t="s">
        <v>62</v>
      </c>
      <c r="C74" s="46"/>
      <c r="D74" s="47"/>
      <c r="E74" s="47"/>
      <c r="F74" s="47"/>
      <c r="G74" s="47"/>
      <c r="H74" s="47"/>
      <c r="I74" s="47"/>
      <c r="J74" s="47"/>
      <c r="K74" s="2"/>
      <c r="L74" s="2"/>
      <c r="M74" s="39"/>
      <c r="N74" s="2"/>
      <c r="O74" s="17"/>
      <c r="P74" s="17"/>
      <c r="Q74" s="17"/>
      <c r="R74" s="17"/>
      <c r="S74" s="17"/>
      <c r="T74" s="17"/>
      <c r="U74" s="17"/>
      <c r="V74" s="2"/>
      <c r="W74" s="2"/>
      <c r="X74" s="2"/>
      <c r="Y74" s="2"/>
      <c r="Z74" s="4"/>
    </row>
    <row r="75" ht="24.0" customHeight="1">
      <c r="A75" s="2"/>
      <c r="B75" s="45" t="s">
        <v>63</v>
      </c>
      <c r="C75" s="46"/>
      <c r="D75" s="47"/>
      <c r="E75" s="47"/>
      <c r="F75" s="47"/>
      <c r="G75" s="47"/>
      <c r="H75" s="47"/>
      <c r="I75" s="47"/>
      <c r="J75" s="47"/>
      <c r="K75" s="2"/>
      <c r="L75" s="2"/>
      <c r="M75" s="39"/>
      <c r="N75" s="2"/>
      <c r="O75" s="12"/>
      <c r="P75" s="13"/>
      <c r="Q75" s="11"/>
      <c r="R75" s="13"/>
      <c r="S75" s="42"/>
      <c r="T75" s="17"/>
      <c r="U75" s="17"/>
      <c r="V75" s="2"/>
      <c r="W75" s="2"/>
      <c r="X75" s="2"/>
      <c r="Y75" s="2"/>
      <c r="Z75" s="4"/>
    </row>
    <row r="76" ht="24.0" customHeight="1">
      <c r="A76" s="2"/>
      <c r="B76" s="45" t="s">
        <v>64</v>
      </c>
      <c r="C76" s="46"/>
      <c r="D76" s="47"/>
      <c r="E76" s="47"/>
      <c r="F76" s="47"/>
      <c r="G76" s="47"/>
      <c r="H76" s="47"/>
      <c r="I76" s="47"/>
      <c r="J76" s="47"/>
      <c r="K76" s="2"/>
      <c r="L76" s="2"/>
      <c r="M76" s="39"/>
      <c r="N76" s="2"/>
      <c r="O76" s="12"/>
      <c r="P76" s="13"/>
      <c r="Q76" s="11"/>
      <c r="R76" s="13"/>
      <c r="S76" s="42"/>
      <c r="T76" s="17"/>
      <c r="U76" s="17"/>
      <c r="V76" s="2"/>
      <c r="W76" s="2"/>
      <c r="X76" s="2"/>
      <c r="Y76" s="2"/>
      <c r="Z76" s="4"/>
    </row>
    <row r="77" ht="24.0" customHeight="1">
      <c r="A77" s="2"/>
      <c r="B77" s="48" t="s">
        <v>65</v>
      </c>
      <c r="C77" s="48" t="s">
        <v>66</v>
      </c>
      <c r="D77" s="47"/>
      <c r="E77" s="47"/>
      <c r="F77" s="47"/>
      <c r="G77" s="47"/>
      <c r="H77" s="47"/>
      <c r="I77" s="47"/>
      <c r="J77" s="47"/>
      <c r="K77" s="2"/>
      <c r="L77" s="2"/>
      <c r="M77" s="39"/>
      <c r="N77" s="2"/>
      <c r="O77" s="2"/>
      <c r="P77" s="2"/>
      <c r="Q77" s="2"/>
      <c r="R77" s="2"/>
      <c r="S77" s="2"/>
      <c r="T77" s="2"/>
      <c r="U77" s="2"/>
      <c r="V77" s="2"/>
      <c r="W77" s="2"/>
      <c r="X77" s="2"/>
      <c r="Y77" s="2"/>
      <c r="Z77" s="4"/>
    </row>
    <row r="78" ht="15.0" customHeight="1">
      <c r="A78" s="2"/>
      <c r="B78" s="49"/>
      <c r="C78" s="48"/>
      <c r="D78" s="2"/>
      <c r="E78" s="2"/>
      <c r="F78" s="2"/>
      <c r="G78" s="2"/>
      <c r="H78" s="2"/>
      <c r="I78" s="2"/>
      <c r="J78" s="2"/>
      <c r="K78" s="2"/>
      <c r="L78" s="2"/>
      <c r="M78" s="2"/>
      <c r="N78" s="2"/>
      <c r="O78" s="2"/>
      <c r="P78" s="2"/>
      <c r="Q78" s="2"/>
      <c r="R78" s="2"/>
      <c r="S78" s="2"/>
      <c r="T78" s="2"/>
      <c r="U78" s="2"/>
      <c r="V78" s="2"/>
      <c r="W78" s="2"/>
      <c r="X78" s="2"/>
      <c r="Y78" s="2"/>
      <c r="Z78" s="4"/>
    </row>
    <row r="79" ht="15.75" hidden="1" customHeight="1">
      <c r="A79" s="4"/>
      <c r="B79" s="4" t="s">
        <v>67</v>
      </c>
      <c r="C79" s="4" t="s">
        <v>68</v>
      </c>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hidden="1" customHeight="1">
      <c r="A100" s="4"/>
      <c r="B100" s="4" t="s">
        <v>10</v>
      </c>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hidden="1" customHeight="1">
      <c r="A101" s="4"/>
      <c r="B101" s="4" t="s">
        <v>11</v>
      </c>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hidden="1" customHeight="1">
      <c r="A102" s="4"/>
      <c r="B102" s="4" t="s">
        <v>12</v>
      </c>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hidden="1" customHeight="1">
      <c r="A103" s="4"/>
      <c r="B103" s="4" t="s">
        <v>13</v>
      </c>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hidden="1" customHeight="1">
      <c r="A104" s="4"/>
      <c r="B104" s="4" t="s">
        <v>14</v>
      </c>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hidden="1" customHeight="1">
      <c r="A105" s="4"/>
      <c r="B105" s="4" t="s">
        <v>15</v>
      </c>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hidden="1" customHeight="1">
      <c r="A106" s="4"/>
      <c r="B106" s="4" t="s">
        <v>16</v>
      </c>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hidden="1" customHeight="1">
      <c r="A107" s="4"/>
      <c r="B107" s="4" t="s">
        <v>9</v>
      </c>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hidden="1" customHeight="1">
      <c r="A108" s="4"/>
      <c r="B108" s="4" t="s">
        <v>17</v>
      </c>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hidden="1" customHeight="1">
      <c r="A109" s="4"/>
      <c r="B109" s="4" t="s">
        <v>69</v>
      </c>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A2:Y2"/>
    <mergeCell ref="A3:Y3"/>
    <mergeCell ref="A5:Y5"/>
    <mergeCell ref="H7:X7"/>
    <mergeCell ref="C9:F9"/>
    <mergeCell ref="H9:X9"/>
    <mergeCell ref="H11:N11"/>
    <mergeCell ref="H23:X23"/>
    <mergeCell ref="H39:X39"/>
    <mergeCell ref="H41:X41"/>
    <mergeCell ref="H43:K43"/>
    <mergeCell ref="L43:T43"/>
    <mergeCell ref="U43:V43"/>
    <mergeCell ref="W43:X43"/>
    <mergeCell ref="C55:F55"/>
    <mergeCell ref="C57:F57"/>
    <mergeCell ref="C59:F59"/>
    <mergeCell ref="C61:F61"/>
    <mergeCell ref="C63:F63"/>
    <mergeCell ref="C65:F65"/>
    <mergeCell ref="H45:N45"/>
    <mergeCell ref="H47:P47"/>
    <mergeCell ref="H49:P49"/>
    <mergeCell ref="C51:F51"/>
    <mergeCell ref="H51:P51"/>
    <mergeCell ref="H53:P53"/>
    <mergeCell ref="H55:P55"/>
    <mergeCell ref="S71:U71"/>
    <mergeCell ref="O73:Q73"/>
    <mergeCell ref="S73:U73"/>
    <mergeCell ref="H57:P57"/>
    <mergeCell ref="H59:P59"/>
    <mergeCell ref="H61:P61"/>
    <mergeCell ref="H63:J63"/>
    <mergeCell ref="H65:J65"/>
    <mergeCell ref="H67:N67"/>
    <mergeCell ref="S69:X69"/>
  </mergeCells>
  <dataValidations>
    <dataValidation type="custom" allowBlank="1" showDropDown="1" showInputMessage="1" showErrorMessage="1" prompt="Tahun TS selalu diawali pada 1 September dan berakhir pada tanggal 31 Agustus pada tahun berikutnya. Untuk pengisian, prodi hanya cukup menentukan tahun saja. Contoh tahun TS adalah 2024-2025, maka penulisan tanggal akhir TS yang benar adalah 31/08/2025" sqref="S73">
      <formula1>OR(NOT(ISERROR(DATEVALUE(S73))), AND(ISNUMBER(S73), LEFT(CELL("format", S73))="D"))</formula1>
    </dataValidation>
    <dataValidation type="list" allowBlank="1" showErrorMessage="1" sqref="I13:N21 H33:N37">
      <formula1>#REF!</formula1>
    </dataValidation>
    <dataValidation type="list" allowBlank="1" showErrorMessage="1" sqref="H65">
      <formula1>$H$24:$H$31</formula1>
    </dataValidation>
    <dataValidation type="list" allowBlank="1" showErrorMessage="1" sqref="H11">
      <formula1>$B$100:$B$109</formula1>
    </dataValidation>
    <dataValidation type="custom" allowBlank="1" showDropDown="1" showInputMessage="1" showErrorMessage="1" prompt="Masukan data yang valid. Contoh tanggal : 29 Desember 2021, maka input yang valid adalah 29/12/2021" sqref="H53 H59 S71">
      <formula1>OR(NOT(ISERROR(DATEVALUE(H53))), AND(ISNUMBER(H53), LEFT(CELL("format", H53))="D"))</formula1>
    </dataValidation>
  </dataValidations>
  <hyperlinks>
    <hyperlink r:id="rId1" ref="H49"/>
  </hyperlinks>
  <printOptions/>
  <pageMargins bottom="0.75" footer="0.0" header="0.0" left="0.7" right="0.7" top="0.75"/>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4.63"/>
    <col customWidth="1" min="2" max="2" width="50.5"/>
    <col customWidth="1" min="3" max="3" width="11.13"/>
    <col customWidth="1" min="4" max="6" width="7.63"/>
    <col customWidth="1" min="7" max="15" width="5.63"/>
    <col customWidth="1" min="16" max="16" width="8.63"/>
    <col customWidth="1" min="17" max="28" width="7.63"/>
  </cols>
  <sheetData>
    <row r="1" ht="14.25" customHeight="1">
      <c r="A1" s="50" t="s">
        <v>70</v>
      </c>
    </row>
    <row r="2" ht="14.25" customHeight="1"/>
    <row r="3" ht="30.0" customHeight="1">
      <c r="A3" s="51" t="s">
        <v>71</v>
      </c>
      <c r="B3" s="51" t="s">
        <v>72</v>
      </c>
      <c r="C3" s="51" t="s">
        <v>73</v>
      </c>
      <c r="E3" s="52" t="s">
        <v>74</v>
      </c>
      <c r="F3" s="52" t="s">
        <v>75</v>
      </c>
      <c r="G3" s="52" t="s">
        <v>76</v>
      </c>
      <c r="H3" s="52" t="s">
        <v>77</v>
      </c>
      <c r="I3" s="52" t="s">
        <v>78</v>
      </c>
      <c r="J3" s="52" t="s">
        <v>79</v>
      </c>
      <c r="K3" s="52" t="s">
        <v>80</v>
      </c>
      <c r="L3" s="52" t="s">
        <v>81</v>
      </c>
      <c r="M3" s="52" t="s">
        <v>82</v>
      </c>
      <c r="N3" s="52" t="s">
        <v>83</v>
      </c>
      <c r="P3" s="53" t="s">
        <v>84</v>
      </c>
    </row>
    <row r="4" ht="14.25" customHeight="1">
      <c r="A4" s="54"/>
      <c r="B4" s="55" t="s">
        <v>85</v>
      </c>
      <c r="C4" s="56" t="s">
        <v>86</v>
      </c>
      <c r="D4" s="4"/>
      <c r="E4" s="57" t="s">
        <v>87</v>
      </c>
      <c r="F4" s="57" t="s">
        <v>87</v>
      </c>
      <c r="G4" s="57" t="s">
        <v>87</v>
      </c>
      <c r="H4" s="57" t="s">
        <v>87</v>
      </c>
      <c r="I4" s="57" t="s">
        <v>87</v>
      </c>
      <c r="J4" s="57" t="s">
        <v>87</v>
      </c>
      <c r="K4" s="57" t="s">
        <v>87</v>
      </c>
      <c r="L4" s="57" t="s">
        <v>87</v>
      </c>
      <c r="M4" s="57" t="s">
        <v>87</v>
      </c>
      <c r="N4" s="58"/>
      <c r="P4" s="57" t="s">
        <v>87</v>
      </c>
      <c r="Q4" s="4" t="s">
        <v>88</v>
      </c>
      <c r="R4" s="4"/>
      <c r="S4" s="4"/>
      <c r="T4" s="4"/>
      <c r="U4" s="4"/>
      <c r="V4" s="4"/>
      <c r="W4" s="4"/>
      <c r="X4" s="4"/>
      <c r="Y4" s="4"/>
      <c r="Z4" s="4"/>
      <c r="AA4" s="4"/>
      <c r="AB4" s="4"/>
    </row>
    <row r="5" ht="29.25" customHeight="1">
      <c r="A5" s="54"/>
      <c r="B5" s="55" t="s">
        <v>89</v>
      </c>
      <c r="C5" s="56" t="s">
        <v>83</v>
      </c>
      <c r="D5" s="4"/>
      <c r="E5" s="59"/>
      <c r="F5" s="59"/>
      <c r="G5" s="60"/>
      <c r="H5" s="59"/>
      <c r="I5" s="59"/>
      <c r="J5" s="59"/>
      <c r="K5" s="59"/>
      <c r="L5" s="59"/>
      <c r="M5" s="59"/>
      <c r="N5" s="57" t="s">
        <v>87</v>
      </c>
      <c r="P5" s="60"/>
      <c r="Q5" s="4" t="s">
        <v>90</v>
      </c>
      <c r="R5" s="4"/>
      <c r="S5" s="4"/>
      <c r="T5" s="4"/>
      <c r="U5" s="4"/>
      <c r="V5" s="4"/>
      <c r="W5" s="4"/>
      <c r="X5" s="4"/>
      <c r="Y5" s="4"/>
      <c r="Z5" s="4"/>
      <c r="AA5" s="4"/>
      <c r="AB5" s="4"/>
    </row>
    <row r="6" ht="31.5" customHeight="1">
      <c r="A6" s="54">
        <v>1.0</v>
      </c>
      <c r="B6" s="55" t="s">
        <v>91</v>
      </c>
      <c r="C6" s="56" t="s">
        <v>92</v>
      </c>
      <c r="D6" s="4"/>
      <c r="E6" s="57" t="s">
        <v>87</v>
      </c>
      <c r="F6" s="57" t="s">
        <v>87</v>
      </c>
      <c r="G6" s="57" t="s">
        <v>87</v>
      </c>
      <c r="H6" s="57" t="s">
        <v>87</v>
      </c>
      <c r="I6" s="57" t="s">
        <v>87</v>
      </c>
      <c r="J6" s="57" t="s">
        <v>87</v>
      </c>
      <c r="K6" s="57" t="s">
        <v>87</v>
      </c>
      <c r="L6" s="57" t="s">
        <v>87</v>
      </c>
      <c r="M6" s="57" t="s">
        <v>87</v>
      </c>
      <c r="N6" s="57" t="s">
        <v>87</v>
      </c>
      <c r="P6" s="61"/>
      <c r="Q6" s="4"/>
      <c r="R6" s="4"/>
      <c r="S6" s="4"/>
      <c r="T6" s="4"/>
      <c r="U6" s="4"/>
      <c r="V6" s="4"/>
      <c r="W6" s="4"/>
      <c r="X6" s="4"/>
      <c r="Y6" s="4"/>
      <c r="Z6" s="4"/>
      <c r="AA6" s="4"/>
      <c r="AB6" s="4"/>
    </row>
    <row r="7" ht="14.25" customHeight="1">
      <c r="A7" s="54">
        <v>2.0</v>
      </c>
      <c r="B7" s="55" t="s">
        <v>93</v>
      </c>
      <c r="C7" s="62" t="s">
        <v>94</v>
      </c>
      <c r="D7" s="4"/>
      <c r="E7" s="57" t="s">
        <v>87</v>
      </c>
      <c r="F7" s="57" t="s">
        <v>87</v>
      </c>
      <c r="G7" s="57" t="s">
        <v>87</v>
      </c>
      <c r="H7" s="57" t="s">
        <v>87</v>
      </c>
      <c r="I7" s="57" t="s">
        <v>87</v>
      </c>
      <c r="J7" s="57" t="s">
        <v>87</v>
      </c>
      <c r="K7" s="57" t="s">
        <v>87</v>
      </c>
      <c r="L7" s="57" t="s">
        <v>87</v>
      </c>
      <c r="M7" s="57" t="s">
        <v>87</v>
      </c>
      <c r="N7" s="57" t="s">
        <v>87</v>
      </c>
      <c r="R7" s="4"/>
      <c r="S7" s="4"/>
      <c r="T7" s="4"/>
      <c r="U7" s="4"/>
      <c r="V7" s="4"/>
      <c r="W7" s="4"/>
      <c r="X7" s="4"/>
      <c r="Y7" s="4"/>
      <c r="Z7" s="4"/>
      <c r="AA7" s="4"/>
      <c r="AB7" s="4"/>
    </row>
    <row r="8" ht="14.25" customHeight="1">
      <c r="A8" s="54">
        <v>3.0</v>
      </c>
      <c r="B8" s="55" t="s">
        <v>95</v>
      </c>
      <c r="C8" s="62" t="s">
        <v>96</v>
      </c>
      <c r="D8" s="4"/>
      <c r="E8" s="57" t="s">
        <v>87</v>
      </c>
      <c r="F8" s="57" t="s">
        <v>87</v>
      </c>
      <c r="G8" s="57" t="s">
        <v>87</v>
      </c>
      <c r="H8" s="57" t="s">
        <v>87</v>
      </c>
      <c r="I8" s="57" t="s">
        <v>87</v>
      </c>
      <c r="J8" s="57" t="s">
        <v>87</v>
      </c>
      <c r="K8" s="57" t="s">
        <v>87</v>
      </c>
      <c r="L8" s="57" t="s">
        <v>87</v>
      </c>
      <c r="M8" s="57" t="s">
        <v>87</v>
      </c>
      <c r="N8" s="57" t="s">
        <v>87</v>
      </c>
      <c r="O8" s="4"/>
      <c r="P8" s="4"/>
      <c r="Q8" s="4"/>
      <c r="R8" s="4"/>
      <c r="S8" s="4"/>
      <c r="T8" s="4"/>
      <c r="U8" s="4"/>
      <c r="V8" s="4"/>
      <c r="W8" s="4"/>
      <c r="X8" s="4"/>
      <c r="Y8" s="4"/>
      <c r="Z8" s="4"/>
      <c r="AA8" s="4"/>
      <c r="AB8" s="4"/>
    </row>
    <row r="9" ht="14.25" customHeight="1">
      <c r="A9" s="54">
        <v>4.0</v>
      </c>
      <c r="B9" s="55" t="s">
        <v>97</v>
      </c>
      <c r="C9" s="62" t="s">
        <v>98</v>
      </c>
      <c r="E9" s="57" t="s">
        <v>87</v>
      </c>
      <c r="F9" s="57" t="s">
        <v>87</v>
      </c>
      <c r="G9" s="57" t="s">
        <v>87</v>
      </c>
      <c r="H9" s="57" t="s">
        <v>87</v>
      </c>
      <c r="I9" s="57" t="s">
        <v>87</v>
      </c>
      <c r="J9" s="57" t="s">
        <v>87</v>
      </c>
      <c r="K9" s="57" t="s">
        <v>87</v>
      </c>
      <c r="L9" s="57" t="s">
        <v>87</v>
      </c>
      <c r="M9" s="57" t="s">
        <v>87</v>
      </c>
      <c r="N9" s="57" t="s">
        <v>87</v>
      </c>
      <c r="O9" s="4"/>
      <c r="P9" s="4"/>
      <c r="Q9" s="4"/>
      <c r="R9" s="4"/>
      <c r="S9" s="4"/>
      <c r="T9" s="4"/>
      <c r="U9" s="4"/>
      <c r="V9" s="4"/>
      <c r="W9" s="4"/>
      <c r="X9" s="4"/>
      <c r="Y9" s="4"/>
      <c r="Z9" s="4"/>
      <c r="AA9" s="4"/>
      <c r="AB9" s="4"/>
    </row>
    <row r="10" ht="14.25" customHeight="1">
      <c r="A10" s="54">
        <v>5.0</v>
      </c>
      <c r="B10" s="63" t="s">
        <v>99</v>
      </c>
      <c r="C10" s="62" t="s">
        <v>100</v>
      </c>
      <c r="E10" s="57" t="s">
        <v>87</v>
      </c>
      <c r="F10" s="57" t="s">
        <v>87</v>
      </c>
      <c r="G10" s="57" t="s">
        <v>87</v>
      </c>
      <c r="H10" s="57" t="s">
        <v>87</v>
      </c>
      <c r="I10" s="57" t="s">
        <v>87</v>
      </c>
      <c r="J10" s="57" t="s">
        <v>87</v>
      </c>
      <c r="K10" s="57" t="s">
        <v>87</v>
      </c>
      <c r="L10" s="57" t="s">
        <v>87</v>
      </c>
      <c r="M10" s="57" t="s">
        <v>87</v>
      </c>
      <c r="N10" s="57" t="s">
        <v>87</v>
      </c>
      <c r="O10" s="4"/>
      <c r="P10" s="4"/>
      <c r="Q10" s="4"/>
      <c r="R10" s="4"/>
      <c r="S10" s="4"/>
      <c r="T10" s="4"/>
      <c r="U10" s="4"/>
      <c r="V10" s="4"/>
      <c r="W10" s="4"/>
      <c r="X10" s="4"/>
      <c r="Y10" s="4"/>
      <c r="Z10" s="4"/>
      <c r="AA10" s="4"/>
      <c r="AB10" s="4"/>
    </row>
    <row r="11" ht="14.25" customHeight="1">
      <c r="A11" s="54">
        <v>6.0</v>
      </c>
      <c r="B11" s="64" t="s">
        <v>101</v>
      </c>
      <c r="C11" s="62" t="s">
        <v>102</v>
      </c>
      <c r="E11" s="57" t="s">
        <v>87</v>
      </c>
      <c r="F11" s="57" t="s">
        <v>87</v>
      </c>
      <c r="G11" s="57" t="s">
        <v>87</v>
      </c>
      <c r="H11" s="57" t="s">
        <v>87</v>
      </c>
      <c r="I11" s="57" t="s">
        <v>87</v>
      </c>
      <c r="J11" s="57" t="s">
        <v>87</v>
      </c>
      <c r="K11" s="57" t="s">
        <v>87</v>
      </c>
      <c r="L11" s="57" t="s">
        <v>87</v>
      </c>
      <c r="M11" s="57" t="s">
        <v>87</v>
      </c>
      <c r="N11" s="57" t="s">
        <v>87</v>
      </c>
      <c r="O11" s="4"/>
      <c r="P11" s="4"/>
      <c r="Q11" s="4"/>
      <c r="R11" s="4"/>
      <c r="S11" s="4"/>
      <c r="T11" s="4"/>
      <c r="U11" s="4"/>
      <c r="V11" s="4"/>
      <c r="W11" s="4"/>
      <c r="X11" s="4"/>
      <c r="Y11" s="4"/>
      <c r="Z11" s="4"/>
      <c r="AA11" s="4"/>
      <c r="AB11" s="4"/>
    </row>
    <row r="12" ht="14.25" customHeight="1">
      <c r="A12" s="54">
        <v>7.0</v>
      </c>
      <c r="B12" s="63" t="s">
        <v>103</v>
      </c>
      <c r="C12" s="62" t="s">
        <v>104</v>
      </c>
      <c r="E12" s="59"/>
      <c r="F12" s="59"/>
      <c r="G12" s="60"/>
      <c r="H12" s="59"/>
      <c r="I12" s="59"/>
      <c r="J12" s="59"/>
      <c r="K12" s="59"/>
      <c r="L12" s="59"/>
      <c r="M12" s="59"/>
      <c r="N12" s="57" t="s">
        <v>87</v>
      </c>
      <c r="O12" s="4"/>
      <c r="P12" s="4"/>
      <c r="Q12" s="4"/>
      <c r="R12" s="4"/>
      <c r="S12" s="4"/>
      <c r="T12" s="4"/>
      <c r="U12" s="4"/>
      <c r="V12" s="4"/>
      <c r="W12" s="4"/>
      <c r="X12" s="4"/>
      <c r="Y12" s="4"/>
      <c r="Z12" s="4"/>
      <c r="AA12" s="4"/>
      <c r="AB12" s="4"/>
    </row>
    <row r="13" ht="28.5" customHeight="1">
      <c r="A13" s="54">
        <v>8.0</v>
      </c>
      <c r="B13" s="65" t="s">
        <v>105</v>
      </c>
      <c r="C13" s="62" t="s">
        <v>106</v>
      </c>
      <c r="E13" s="57" t="s">
        <v>87</v>
      </c>
      <c r="F13" s="57" t="s">
        <v>87</v>
      </c>
      <c r="G13" s="57" t="s">
        <v>87</v>
      </c>
      <c r="H13" s="57" t="s">
        <v>87</v>
      </c>
      <c r="I13" s="57" t="s">
        <v>87</v>
      </c>
      <c r="J13" s="57" t="s">
        <v>87</v>
      </c>
      <c r="K13" s="57" t="s">
        <v>87</v>
      </c>
      <c r="L13" s="57" t="s">
        <v>87</v>
      </c>
      <c r="M13" s="57" t="s">
        <v>87</v>
      </c>
      <c r="N13" s="57" t="s">
        <v>87</v>
      </c>
      <c r="O13" s="4"/>
      <c r="P13" s="4"/>
      <c r="Q13" s="4"/>
      <c r="R13" s="4"/>
      <c r="S13" s="4"/>
      <c r="T13" s="4"/>
      <c r="U13" s="4"/>
      <c r="V13" s="4"/>
      <c r="W13" s="4"/>
      <c r="X13" s="4"/>
      <c r="Y13" s="4"/>
      <c r="Z13" s="4"/>
      <c r="AA13" s="4"/>
      <c r="AB13" s="4"/>
    </row>
    <row r="14" ht="29.25" customHeight="1">
      <c r="A14" s="54">
        <v>9.0</v>
      </c>
      <c r="B14" s="63" t="s">
        <v>107</v>
      </c>
      <c r="C14" s="62" t="s">
        <v>108</v>
      </c>
      <c r="E14" s="60"/>
      <c r="F14" s="60"/>
      <c r="G14" s="60"/>
      <c r="H14" s="57" t="s">
        <v>87</v>
      </c>
      <c r="I14" s="57" t="s">
        <v>87</v>
      </c>
      <c r="J14" s="60"/>
      <c r="K14" s="60"/>
      <c r="L14" s="60"/>
      <c r="M14" s="60"/>
      <c r="N14" s="60"/>
      <c r="O14" s="4"/>
      <c r="P14" s="4"/>
      <c r="Q14" s="4"/>
      <c r="R14" s="4"/>
      <c r="S14" s="4"/>
      <c r="T14" s="4"/>
      <c r="U14" s="4"/>
      <c r="V14" s="4"/>
      <c r="W14" s="4"/>
      <c r="X14" s="4"/>
      <c r="Y14" s="4"/>
      <c r="Z14" s="4"/>
      <c r="AA14" s="4"/>
      <c r="AB14" s="4"/>
    </row>
    <row r="15" ht="29.25" customHeight="1">
      <c r="A15" s="54">
        <v>10.0</v>
      </c>
      <c r="B15" s="63" t="s">
        <v>109</v>
      </c>
      <c r="C15" s="62" t="s">
        <v>110</v>
      </c>
      <c r="E15" s="60"/>
      <c r="F15" s="60"/>
      <c r="G15" s="60"/>
      <c r="H15" s="57" t="s">
        <v>87</v>
      </c>
      <c r="I15" s="57" t="s">
        <v>87</v>
      </c>
      <c r="J15" s="60"/>
      <c r="K15" s="60"/>
      <c r="L15" s="60"/>
      <c r="M15" s="60"/>
      <c r="N15" s="60"/>
      <c r="O15" s="4"/>
      <c r="P15" s="4"/>
      <c r="Q15" s="4"/>
      <c r="R15" s="66"/>
      <c r="S15" s="4"/>
      <c r="T15" s="4"/>
      <c r="U15" s="4"/>
      <c r="V15" s="4"/>
      <c r="W15" s="4"/>
      <c r="X15" s="4"/>
      <c r="Y15" s="4"/>
      <c r="Z15" s="4"/>
      <c r="AA15" s="4"/>
      <c r="AB15" s="4"/>
    </row>
    <row r="16" ht="29.25" customHeight="1">
      <c r="A16" s="54">
        <v>11.0</v>
      </c>
      <c r="B16" s="63" t="s">
        <v>111</v>
      </c>
      <c r="C16" s="62" t="s">
        <v>112</v>
      </c>
      <c r="E16" s="57" t="s">
        <v>87</v>
      </c>
      <c r="F16" s="57" t="s">
        <v>87</v>
      </c>
      <c r="G16" s="57" t="s">
        <v>87</v>
      </c>
      <c r="H16" s="57" t="s">
        <v>87</v>
      </c>
      <c r="I16" s="57" t="s">
        <v>87</v>
      </c>
      <c r="J16" s="57" t="s">
        <v>87</v>
      </c>
      <c r="K16" s="57" t="s">
        <v>87</v>
      </c>
      <c r="L16" s="57" t="s">
        <v>87</v>
      </c>
      <c r="M16" s="57" t="s">
        <v>87</v>
      </c>
      <c r="N16" s="57" t="s">
        <v>87</v>
      </c>
      <c r="O16" s="4"/>
      <c r="P16" s="4"/>
      <c r="Q16" s="4"/>
      <c r="R16" s="4"/>
      <c r="S16" s="4"/>
      <c r="T16" s="4"/>
      <c r="U16" s="4"/>
      <c r="V16" s="4"/>
      <c r="W16" s="4"/>
      <c r="X16" s="4"/>
      <c r="Y16" s="4"/>
      <c r="Z16" s="4"/>
      <c r="AA16" s="4"/>
      <c r="AB16" s="4"/>
    </row>
    <row r="17" ht="14.25" customHeight="1">
      <c r="A17" s="54">
        <v>12.0</v>
      </c>
      <c r="B17" s="63" t="s">
        <v>113</v>
      </c>
      <c r="C17" s="62" t="s">
        <v>114</v>
      </c>
      <c r="D17" s="4"/>
      <c r="E17" s="57" t="s">
        <v>87</v>
      </c>
      <c r="F17" s="57" t="s">
        <v>87</v>
      </c>
      <c r="G17" s="57" t="s">
        <v>87</v>
      </c>
      <c r="H17" s="57" t="s">
        <v>87</v>
      </c>
      <c r="I17" s="57" t="s">
        <v>87</v>
      </c>
      <c r="J17" s="57" t="s">
        <v>87</v>
      </c>
      <c r="K17" s="57" t="s">
        <v>87</v>
      </c>
      <c r="L17" s="57" t="s">
        <v>87</v>
      </c>
      <c r="M17" s="57" t="s">
        <v>87</v>
      </c>
      <c r="N17" s="57" t="s">
        <v>87</v>
      </c>
      <c r="O17" s="4"/>
      <c r="P17" s="4"/>
      <c r="Q17" s="4"/>
      <c r="R17" s="4"/>
      <c r="S17" s="4"/>
      <c r="T17" s="4"/>
      <c r="U17" s="4"/>
      <c r="V17" s="4"/>
      <c r="W17" s="4"/>
      <c r="X17" s="4"/>
      <c r="Y17" s="4"/>
      <c r="Z17" s="4"/>
      <c r="AA17" s="4"/>
      <c r="AB17" s="4"/>
    </row>
    <row r="18" ht="14.25" customHeight="1">
      <c r="A18" s="54">
        <v>13.0</v>
      </c>
      <c r="B18" s="55" t="s">
        <v>115</v>
      </c>
      <c r="C18" s="62" t="s">
        <v>116</v>
      </c>
      <c r="E18" s="57" t="s">
        <v>87</v>
      </c>
      <c r="F18" s="57" t="s">
        <v>87</v>
      </c>
      <c r="G18" s="57" t="s">
        <v>87</v>
      </c>
      <c r="H18" s="57" t="s">
        <v>87</v>
      </c>
      <c r="I18" s="57" t="s">
        <v>87</v>
      </c>
      <c r="J18" s="57" t="s">
        <v>87</v>
      </c>
      <c r="K18" s="57" t="s">
        <v>87</v>
      </c>
      <c r="L18" s="57" t="s">
        <v>87</v>
      </c>
      <c r="M18" s="57" t="s">
        <v>87</v>
      </c>
      <c r="N18" s="57" t="s">
        <v>87</v>
      </c>
      <c r="O18" s="4"/>
      <c r="P18" s="4"/>
      <c r="Q18" s="4"/>
      <c r="R18" s="4"/>
      <c r="S18" s="4"/>
      <c r="T18" s="4"/>
      <c r="U18" s="4"/>
      <c r="V18" s="4"/>
      <c r="W18" s="4"/>
      <c r="X18" s="4"/>
      <c r="Y18" s="4"/>
      <c r="Z18" s="4"/>
      <c r="AA18" s="4"/>
      <c r="AB18" s="4"/>
    </row>
    <row r="19" ht="27.75" customHeight="1">
      <c r="A19" s="54">
        <v>14.0</v>
      </c>
      <c r="B19" s="63" t="s">
        <v>117</v>
      </c>
      <c r="C19" s="62" t="s">
        <v>118</v>
      </c>
      <c r="D19" s="4"/>
      <c r="E19" s="57" t="s">
        <v>87</v>
      </c>
      <c r="F19" s="57" t="s">
        <v>87</v>
      </c>
      <c r="G19" s="57" t="s">
        <v>87</v>
      </c>
      <c r="H19" s="57" t="s">
        <v>87</v>
      </c>
      <c r="I19" s="57" t="s">
        <v>87</v>
      </c>
      <c r="J19" s="57" t="s">
        <v>87</v>
      </c>
      <c r="K19" s="57" t="s">
        <v>87</v>
      </c>
      <c r="L19" s="57" t="s">
        <v>87</v>
      </c>
      <c r="M19" s="57" t="s">
        <v>87</v>
      </c>
      <c r="N19" s="57" t="s">
        <v>87</v>
      </c>
      <c r="O19" s="4"/>
      <c r="P19" s="4"/>
      <c r="Q19" s="4"/>
      <c r="R19" s="4"/>
      <c r="S19" s="4"/>
      <c r="T19" s="4"/>
      <c r="U19" s="4"/>
      <c r="V19" s="4"/>
      <c r="W19" s="4"/>
      <c r="X19" s="4"/>
      <c r="Y19" s="4"/>
      <c r="Z19" s="4"/>
      <c r="AA19" s="4"/>
      <c r="AB19" s="4"/>
    </row>
    <row r="20" ht="18.75" customHeight="1">
      <c r="A20" s="54">
        <v>15.0</v>
      </c>
      <c r="B20" s="55" t="s">
        <v>119</v>
      </c>
      <c r="C20" s="62" t="s">
        <v>120</v>
      </c>
      <c r="E20" s="57" t="s">
        <v>87</v>
      </c>
      <c r="F20" s="57" t="s">
        <v>87</v>
      </c>
      <c r="G20" s="57" t="s">
        <v>87</v>
      </c>
      <c r="H20" s="57" t="s">
        <v>87</v>
      </c>
      <c r="I20" s="57" t="s">
        <v>87</v>
      </c>
      <c r="J20" s="57" t="s">
        <v>87</v>
      </c>
      <c r="K20" s="57" t="s">
        <v>87</v>
      </c>
      <c r="L20" s="57" t="s">
        <v>87</v>
      </c>
      <c r="M20" s="57" t="s">
        <v>87</v>
      </c>
      <c r="N20" s="57" t="s">
        <v>87</v>
      </c>
      <c r="O20" s="4"/>
      <c r="P20" s="4"/>
      <c r="Q20" s="4"/>
      <c r="R20" s="4"/>
      <c r="S20" s="4"/>
      <c r="T20" s="4"/>
      <c r="U20" s="4"/>
      <c r="V20" s="4"/>
      <c r="W20" s="4"/>
      <c r="X20" s="4"/>
      <c r="Y20" s="4"/>
      <c r="Z20" s="4"/>
      <c r="AA20" s="4"/>
      <c r="AB20" s="4"/>
    </row>
    <row r="21" ht="14.25" customHeight="1">
      <c r="A21" s="54">
        <v>16.0</v>
      </c>
      <c r="B21" s="63" t="s">
        <v>121</v>
      </c>
      <c r="C21" s="62" t="s">
        <v>122</v>
      </c>
      <c r="E21" s="59"/>
      <c r="F21" s="59"/>
      <c r="G21" s="60"/>
      <c r="H21" s="57" t="s">
        <v>87</v>
      </c>
      <c r="I21" s="60"/>
      <c r="J21" s="57" t="s">
        <v>87</v>
      </c>
      <c r="K21" s="60"/>
      <c r="L21" s="57" t="s">
        <v>87</v>
      </c>
      <c r="M21" s="60"/>
      <c r="N21" s="57" t="s">
        <v>87</v>
      </c>
      <c r="O21" s="4"/>
      <c r="P21" s="4"/>
      <c r="Q21" s="4"/>
      <c r="R21" s="4"/>
      <c r="S21" s="4"/>
      <c r="T21" s="4"/>
      <c r="U21" s="4"/>
      <c r="V21" s="4"/>
      <c r="W21" s="4"/>
      <c r="X21" s="4"/>
      <c r="Y21" s="4"/>
      <c r="Z21" s="4"/>
      <c r="AA21" s="4"/>
      <c r="AB21" s="4"/>
    </row>
    <row r="22" ht="14.25" customHeight="1">
      <c r="A22" s="54">
        <v>17.0</v>
      </c>
      <c r="B22" s="63" t="s">
        <v>123</v>
      </c>
      <c r="C22" s="62" t="s">
        <v>124</v>
      </c>
      <c r="E22" s="57" t="s">
        <v>87</v>
      </c>
      <c r="F22" s="57" t="s">
        <v>87</v>
      </c>
      <c r="G22" s="57" t="s">
        <v>87</v>
      </c>
      <c r="H22" s="60"/>
      <c r="I22" s="57" t="s">
        <v>87</v>
      </c>
      <c r="J22" s="60"/>
      <c r="K22" s="57" t="s">
        <v>87</v>
      </c>
      <c r="L22" s="60"/>
      <c r="M22" s="57" t="s">
        <v>87</v>
      </c>
      <c r="N22" s="57" t="s">
        <v>87</v>
      </c>
      <c r="O22" s="4"/>
      <c r="P22" s="4"/>
      <c r="Q22" s="4"/>
      <c r="R22" s="4"/>
      <c r="S22" s="4"/>
      <c r="T22" s="4"/>
      <c r="U22" s="4"/>
      <c r="V22" s="4"/>
      <c r="W22" s="4"/>
      <c r="X22" s="4"/>
      <c r="Y22" s="4"/>
      <c r="Z22" s="4"/>
      <c r="AA22" s="4"/>
      <c r="AB22" s="4"/>
    </row>
    <row r="23" ht="27.75" customHeight="1">
      <c r="A23" s="54">
        <v>18.0</v>
      </c>
      <c r="B23" s="63" t="s">
        <v>125</v>
      </c>
      <c r="C23" s="62" t="s">
        <v>126</v>
      </c>
      <c r="E23" s="57" t="s">
        <v>87</v>
      </c>
      <c r="F23" s="57" t="s">
        <v>87</v>
      </c>
      <c r="G23" s="57" t="s">
        <v>87</v>
      </c>
      <c r="H23" s="57" t="s">
        <v>87</v>
      </c>
      <c r="I23" s="57" t="s">
        <v>87</v>
      </c>
      <c r="J23" s="57" t="s">
        <v>87</v>
      </c>
      <c r="K23" s="57" t="s">
        <v>87</v>
      </c>
      <c r="L23" s="57" t="s">
        <v>87</v>
      </c>
      <c r="M23" s="57" t="s">
        <v>87</v>
      </c>
      <c r="N23" s="57" t="s">
        <v>87</v>
      </c>
      <c r="O23" s="4"/>
      <c r="P23" s="4"/>
      <c r="Q23" s="4"/>
      <c r="R23" s="4"/>
      <c r="S23" s="4"/>
      <c r="T23" s="4"/>
      <c r="U23" s="4"/>
      <c r="V23" s="4"/>
      <c r="W23" s="4"/>
      <c r="X23" s="4"/>
      <c r="Y23" s="4"/>
      <c r="Z23" s="4"/>
      <c r="AA23" s="4"/>
      <c r="AB23" s="4"/>
    </row>
    <row r="24" ht="28.5" customHeight="1">
      <c r="A24" s="54">
        <v>19.0</v>
      </c>
      <c r="B24" s="63" t="s">
        <v>127</v>
      </c>
      <c r="C24" s="62" t="s">
        <v>128</v>
      </c>
      <c r="E24" s="57" t="s">
        <v>87</v>
      </c>
      <c r="F24" s="57" t="s">
        <v>87</v>
      </c>
      <c r="G24" s="57" t="s">
        <v>87</v>
      </c>
      <c r="H24" s="57" t="s">
        <v>87</v>
      </c>
      <c r="I24" s="57" t="s">
        <v>87</v>
      </c>
      <c r="J24" s="57" t="s">
        <v>87</v>
      </c>
      <c r="K24" s="57" t="s">
        <v>87</v>
      </c>
      <c r="L24" s="57" t="s">
        <v>87</v>
      </c>
      <c r="M24" s="57" t="s">
        <v>87</v>
      </c>
      <c r="N24" s="57" t="s">
        <v>87</v>
      </c>
      <c r="O24" s="4"/>
      <c r="P24" s="4"/>
      <c r="Q24" s="4"/>
      <c r="R24" s="4"/>
      <c r="S24" s="4"/>
      <c r="T24" s="4"/>
      <c r="U24" s="4"/>
      <c r="V24" s="4"/>
      <c r="W24" s="4"/>
      <c r="X24" s="4"/>
      <c r="Y24" s="4"/>
      <c r="Z24" s="4"/>
      <c r="AA24" s="4"/>
      <c r="AB24" s="4"/>
    </row>
    <row r="25" ht="48.0" customHeight="1">
      <c r="A25" s="54">
        <v>20.0</v>
      </c>
      <c r="B25" s="63" t="s">
        <v>129</v>
      </c>
      <c r="C25" s="62" t="s">
        <v>130</v>
      </c>
      <c r="E25" s="57" t="s">
        <v>87</v>
      </c>
      <c r="F25" s="57" t="s">
        <v>87</v>
      </c>
      <c r="G25" s="57" t="s">
        <v>87</v>
      </c>
      <c r="H25" s="57" t="s">
        <v>87</v>
      </c>
      <c r="I25" s="57" t="s">
        <v>87</v>
      </c>
      <c r="J25" s="57" t="s">
        <v>87</v>
      </c>
      <c r="K25" s="57" t="s">
        <v>87</v>
      </c>
      <c r="L25" s="57" t="s">
        <v>87</v>
      </c>
      <c r="M25" s="57" t="s">
        <v>87</v>
      </c>
      <c r="N25" s="57" t="s">
        <v>87</v>
      </c>
      <c r="O25" s="4"/>
      <c r="P25" s="4"/>
      <c r="Q25" s="4"/>
      <c r="R25" s="4"/>
      <c r="S25" s="4"/>
      <c r="T25" s="4"/>
      <c r="U25" s="4"/>
      <c r="V25" s="4"/>
      <c r="W25" s="4"/>
      <c r="X25" s="4"/>
      <c r="Y25" s="4"/>
      <c r="Z25" s="4"/>
      <c r="AA25" s="4"/>
      <c r="AB25" s="4"/>
    </row>
    <row r="26" ht="27.75" customHeight="1">
      <c r="A26" s="54">
        <v>21.0</v>
      </c>
      <c r="B26" s="63" t="s">
        <v>131</v>
      </c>
      <c r="C26" s="62" t="s">
        <v>132</v>
      </c>
      <c r="E26" s="57" t="s">
        <v>87</v>
      </c>
      <c r="F26" s="57" t="s">
        <v>87</v>
      </c>
      <c r="G26" s="57" t="s">
        <v>87</v>
      </c>
      <c r="H26" s="57" t="s">
        <v>87</v>
      </c>
      <c r="I26" s="57" t="s">
        <v>87</v>
      </c>
      <c r="J26" s="57" t="s">
        <v>87</v>
      </c>
      <c r="K26" s="57" t="s">
        <v>87</v>
      </c>
      <c r="L26" s="57" t="s">
        <v>87</v>
      </c>
      <c r="M26" s="57" t="s">
        <v>87</v>
      </c>
      <c r="N26" s="57" t="s">
        <v>87</v>
      </c>
      <c r="O26" s="4"/>
      <c r="P26" s="4"/>
      <c r="Q26" s="4"/>
      <c r="R26" s="4"/>
      <c r="S26" s="4"/>
      <c r="T26" s="4"/>
      <c r="U26" s="4"/>
      <c r="V26" s="4"/>
      <c r="W26" s="4"/>
      <c r="X26" s="4"/>
      <c r="Y26" s="4"/>
      <c r="Z26" s="4"/>
      <c r="AA26" s="4"/>
      <c r="AB26" s="4"/>
    </row>
    <row r="27" ht="28.5" customHeight="1">
      <c r="A27" s="54">
        <v>22.0</v>
      </c>
      <c r="B27" s="63" t="s">
        <v>133</v>
      </c>
      <c r="C27" s="62" t="s">
        <v>134</v>
      </c>
      <c r="E27" s="57" t="s">
        <v>87</v>
      </c>
      <c r="F27" s="57" t="s">
        <v>87</v>
      </c>
      <c r="G27" s="57" t="s">
        <v>87</v>
      </c>
      <c r="H27" s="60"/>
      <c r="I27" s="57" t="s">
        <v>87</v>
      </c>
      <c r="J27" s="60"/>
      <c r="K27" s="57" t="s">
        <v>87</v>
      </c>
      <c r="L27" s="60"/>
      <c r="M27" s="57" t="s">
        <v>87</v>
      </c>
      <c r="N27" s="60"/>
      <c r="O27" s="4"/>
      <c r="P27" s="4"/>
      <c r="Q27" s="4"/>
      <c r="R27" s="4"/>
      <c r="S27" s="4"/>
      <c r="T27" s="4"/>
      <c r="U27" s="4"/>
      <c r="V27" s="4"/>
      <c r="W27" s="4"/>
      <c r="X27" s="4"/>
      <c r="Y27" s="4"/>
      <c r="Z27" s="4"/>
      <c r="AA27" s="4"/>
      <c r="AB27" s="4"/>
    </row>
    <row r="28" ht="27.75" customHeight="1">
      <c r="A28" s="54">
        <v>23.0</v>
      </c>
      <c r="B28" s="63" t="s">
        <v>135</v>
      </c>
      <c r="C28" s="62" t="s">
        <v>136</v>
      </c>
      <c r="E28" s="59"/>
      <c r="F28" s="59"/>
      <c r="G28" s="60"/>
      <c r="H28" s="57" t="s">
        <v>87</v>
      </c>
      <c r="I28" s="57" t="s">
        <v>87</v>
      </c>
      <c r="J28" s="57" t="s">
        <v>87</v>
      </c>
      <c r="K28" s="57" t="s">
        <v>87</v>
      </c>
      <c r="L28" s="57" t="s">
        <v>87</v>
      </c>
      <c r="M28" s="57" t="s">
        <v>87</v>
      </c>
      <c r="N28" s="60"/>
      <c r="O28" s="4"/>
      <c r="P28" s="4"/>
      <c r="Q28" s="4"/>
      <c r="R28" s="4"/>
      <c r="S28" s="4"/>
      <c r="T28" s="4"/>
      <c r="U28" s="4"/>
      <c r="V28" s="4"/>
      <c r="W28" s="4"/>
      <c r="X28" s="4"/>
      <c r="Y28" s="4"/>
      <c r="Z28" s="4"/>
      <c r="AA28" s="4"/>
      <c r="AB28" s="4"/>
    </row>
    <row r="29" ht="14.25" customHeight="1">
      <c r="A29" s="54">
        <v>24.0</v>
      </c>
      <c r="B29" s="63" t="s">
        <v>137</v>
      </c>
      <c r="C29" s="62" t="s">
        <v>138</v>
      </c>
      <c r="E29" s="59"/>
      <c r="F29" s="59"/>
      <c r="G29" s="60"/>
      <c r="H29" s="57" t="s">
        <v>87</v>
      </c>
      <c r="I29" s="57" t="s">
        <v>87</v>
      </c>
      <c r="J29" s="57" t="s">
        <v>87</v>
      </c>
      <c r="K29" s="57" t="s">
        <v>87</v>
      </c>
      <c r="L29" s="57" t="s">
        <v>87</v>
      </c>
      <c r="M29" s="57" t="s">
        <v>87</v>
      </c>
      <c r="N29" s="60"/>
      <c r="O29" s="4"/>
      <c r="P29" s="4"/>
      <c r="Q29" s="4"/>
      <c r="R29" s="4"/>
      <c r="S29" s="4"/>
      <c r="T29" s="4"/>
      <c r="U29" s="4"/>
      <c r="V29" s="4"/>
      <c r="W29" s="4"/>
      <c r="X29" s="4"/>
      <c r="Y29" s="4"/>
      <c r="Z29" s="4"/>
      <c r="AA29" s="4"/>
      <c r="AB29" s="4"/>
    </row>
    <row r="30" ht="14.25" customHeight="1">
      <c r="A30" s="54">
        <v>25.0</v>
      </c>
      <c r="B30" s="63" t="s">
        <v>139</v>
      </c>
      <c r="C30" s="62" t="s">
        <v>140</v>
      </c>
      <c r="E30" s="57" t="s">
        <v>87</v>
      </c>
      <c r="F30" s="57" t="s">
        <v>87</v>
      </c>
      <c r="G30" s="57" t="s">
        <v>87</v>
      </c>
      <c r="H30" s="57" t="s">
        <v>87</v>
      </c>
      <c r="I30" s="57" t="s">
        <v>87</v>
      </c>
      <c r="J30" s="57" t="s">
        <v>87</v>
      </c>
      <c r="K30" s="57" t="s">
        <v>87</v>
      </c>
      <c r="L30" s="57" t="s">
        <v>87</v>
      </c>
      <c r="M30" s="57" t="s">
        <v>87</v>
      </c>
      <c r="N30" s="57" t="s">
        <v>87</v>
      </c>
      <c r="O30" s="4"/>
      <c r="P30" s="4"/>
      <c r="Q30" s="4"/>
      <c r="R30" s="4"/>
      <c r="S30" s="4"/>
      <c r="T30" s="4"/>
      <c r="U30" s="4"/>
      <c r="V30" s="4"/>
      <c r="W30" s="4"/>
      <c r="X30" s="4"/>
      <c r="Y30" s="4"/>
      <c r="Z30" s="4"/>
      <c r="AA30" s="4"/>
      <c r="AB30" s="4"/>
    </row>
    <row r="31" ht="14.25" customHeight="1">
      <c r="A31" s="54">
        <v>26.0</v>
      </c>
      <c r="B31" s="63" t="s">
        <v>141</v>
      </c>
      <c r="C31" s="62" t="s">
        <v>142</v>
      </c>
      <c r="E31" s="59"/>
      <c r="F31" s="59"/>
      <c r="G31" s="60"/>
      <c r="H31" s="59"/>
      <c r="I31" s="59"/>
      <c r="J31" s="60"/>
      <c r="K31" s="59"/>
      <c r="L31" s="59"/>
      <c r="M31" s="60"/>
      <c r="N31" s="57" t="s">
        <v>87</v>
      </c>
      <c r="O31" s="4"/>
      <c r="P31" s="4"/>
      <c r="Q31" s="4"/>
      <c r="R31" s="4"/>
      <c r="S31" s="4"/>
      <c r="T31" s="4"/>
      <c r="U31" s="4"/>
      <c r="V31" s="4"/>
      <c r="W31" s="4"/>
      <c r="X31" s="4"/>
      <c r="Y31" s="4"/>
      <c r="Z31" s="4"/>
      <c r="AA31" s="4"/>
      <c r="AB31" s="4"/>
    </row>
    <row r="32" ht="42.75" customHeight="1">
      <c r="A32" s="54">
        <v>27.0</v>
      </c>
      <c r="B32" s="63" t="s">
        <v>143</v>
      </c>
      <c r="C32" s="62" t="s">
        <v>144</v>
      </c>
      <c r="E32" s="57" t="s">
        <v>87</v>
      </c>
      <c r="F32" s="57" t="s">
        <v>87</v>
      </c>
      <c r="G32" s="57" t="s">
        <v>87</v>
      </c>
      <c r="H32" s="57" t="s">
        <v>87</v>
      </c>
      <c r="I32" s="57" t="s">
        <v>87</v>
      </c>
      <c r="J32" s="57" t="s">
        <v>87</v>
      </c>
      <c r="K32" s="57" t="s">
        <v>87</v>
      </c>
      <c r="L32" s="57" t="s">
        <v>87</v>
      </c>
      <c r="M32" s="57" t="s">
        <v>87</v>
      </c>
      <c r="N32" s="57" t="s">
        <v>87</v>
      </c>
      <c r="O32" s="4"/>
      <c r="P32" s="4"/>
      <c r="Q32" s="4"/>
      <c r="R32" s="4"/>
      <c r="S32" s="4"/>
      <c r="T32" s="4"/>
      <c r="U32" s="4"/>
      <c r="V32" s="4"/>
      <c r="W32" s="4"/>
      <c r="X32" s="4"/>
      <c r="Y32" s="4"/>
      <c r="Z32" s="4"/>
      <c r="AA32" s="4"/>
      <c r="AB32" s="4"/>
    </row>
    <row r="33" ht="14.25" customHeight="1">
      <c r="A33" s="54">
        <v>28.0</v>
      </c>
      <c r="B33" s="63" t="s">
        <v>145</v>
      </c>
      <c r="C33" s="62" t="s">
        <v>146</v>
      </c>
      <c r="E33" s="57" t="s">
        <v>87</v>
      </c>
      <c r="F33" s="57" t="s">
        <v>87</v>
      </c>
      <c r="G33" s="57" t="s">
        <v>87</v>
      </c>
      <c r="H33" s="57" t="s">
        <v>87</v>
      </c>
      <c r="I33" s="57" t="s">
        <v>87</v>
      </c>
      <c r="J33" s="57" t="s">
        <v>87</v>
      </c>
      <c r="K33" s="57" t="s">
        <v>87</v>
      </c>
      <c r="L33" s="57" t="s">
        <v>87</v>
      </c>
      <c r="M33" s="57" t="s">
        <v>87</v>
      </c>
      <c r="N33" s="57" t="s">
        <v>87</v>
      </c>
      <c r="O33" s="4"/>
      <c r="P33" s="4"/>
      <c r="Q33" s="4"/>
      <c r="R33" s="4"/>
      <c r="S33" s="4"/>
      <c r="T33" s="4"/>
      <c r="U33" s="4"/>
      <c r="V33" s="4"/>
      <c r="W33" s="4"/>
      <c r="X33" s="4"/>
      <c r="Y33" s="4"/>
      <c r="Z33" s="4"/>
      <c r="AA33" s="4"/>
      <c r="AB33" s="4"/>
    </row>
    <row r="34" ht="14.25" customHeight="1">
      <c r="A34" s="54">
        <v>29.0</v>
      </c>
      <c r="B34" s="63" t="s">
        <v>147</v>
      </c>
      <c r="C34" s="62" t="s">
        <v>148</v>
      </c>
      <c r="E34" s="57" t="s">
        <v>87</v>
      </c>
      <c r="F34" s="57" t="s">
        <v>87</v>
      </c>
      <c r="G34" s="57" t="s">
        <v>87</v>
      </c>
      <c r="H34" s="57" t="s">
        <v>87</v>
      </c>
      <c r="I34" s="57" t="s">
        <v>87</v>
      </c>
      <c r="J34" s="57" t="s">
        <v>87</v>
      </c>
      <c r="K34" s="57" t="s">
        <v>87</v>
      </c>
      <c r="L34" s="57" t="s">
        <v>87</v>
      </c>
      <c r="M34" s="57" t="s">
        <v>87</v>
      </c>
      <c r="N34" s="57" t="s">
        <v>87</v>
      </c>
      <c r="O34" s="4"/>
      <c r="P34" s="4"/>
      <c r="Q34" s="4"/>
      <c r="R34" s="4"/>
      <c r="S34" s="4"/>
      <c r="T34" s="4"/>
      <c r="U34" s="4"/>
      <c r="V34" s="4"/>
      <c r="W34" s="4"/>
      <c r="X34" s="4"/>
      <c r="Y34" s="4"/>
      <c r="Z34" s="4"/>
      <c r="AA34" s="4"/>
      <c r="AB34" s="4"/>
    </row>
    <row r="35" ht="14.25" customHeight="1">
      <c r="A35" s="54">
        <v>30.0</v>
      </c>
      <c r="B35" s="55" t="s">
        <v>149</v>
      </c>
      <c r="C35" s="62" t="s">
        <v>150</v>
      </c>
      <c r="E35" s="57" t="s">
        <v>87</v>
      </c>
      <c r="F35" s="57" t="s">
        <v>87</v>
      </c>
      <c r="G35" s="57" t="s">
        <v>87</v>
      </c>
      <c r="H35" s="57" t="s">
        <v>87</v>
      </c>
      <c r="I35" s="57" t="s">
        <v>87</v>
      </c>
      <c r="J35" s="57" t="s">
        <v>87</v>
      </c>
      <c r="K35" s="57" t="s">
        <v>87</v>
      </c>
      <c r="L35" s="57" t="s">
        <v>87</v>
      </c>
      <c r="M35" s="57" t="s">
        <v>87</v>
      </c>
      <c r="N35" s="57" t="s">
        <v>87</v>
      </c>
      <c r="O35" s="4"/>
      <c r="P35" s="4"/>
      <c r="Q35" s="4"/>
      <c r="R35" s="4"/>
      <c r="S35" s="4"/>
      <c r="T35" s="4"/>
      <c r="U35" s="4"/>
      <c r="V35" s="4"/>
      <c r="W35" s="4"/>
      <c r="X35" s="4"/>
      <c r="Y35" s="4"/>
      <c r="Z35" s="4"/>
      <c r="AA35" s="4"/>
      <c r="AB35" s="4"/>
    </row>
    <row r="36" ht="14.25" customHeight="1">
      <c r="A36" s="54">
        <v>31.0</v>
      </c>
      <c r="B36" s="63" t="s">
        <v>151</v>
      </c>
      <c r="C36" s="62" t="s">
        <v>152</v>
      </c>
      <c r="D36" s="4"/>
      <c r="E36" s="57" t="s">
        <v>87</v>
      </c>
      <c r="F36" s="57" t="s">
        <v>87</v>
      </c>
      <c r="G36" s="57" t="s">
        <v>87</v>
      </c>
      <c r="H36" s="57" t="s">
        <v>87</v>
      </c>
      <c r="I36" s="57" t="s">
        <v>87</v>
      </c>
      <c r="J36" s="57" t="s">
        <v>87</v>
      </c>
      <c r="K36" s="57" t="s">
        <v>87</v>
      </c>
      <c r="L36" s="57" t="s">
        <v>87</v>
      </c>
      <c r="M36" s="57" t="s">
        <v>87</v>
      </c>
      <c r="N36" s="57" t="s">
        <v>87</v>
      </c>
      <c r="O36" s="4"/>
      <c r="P36" s="4"/>
      <c r="Q36" s="4"/>
      <c r="R36" s="4"/>
      <c r="S36" s="4"/>
      <c r="T36" s="4"/>
      <c r="U36" s="4"/>
      <c r="V36" s="4"/>
      <c r="W36" s="4"/>
      <c r="X36" s="4"/>
      <c r="Y36" s="4"/>
      <c r="Z36" s="4"/>
      <c r="AA36" s="4"/>
      <c r="AB36" s="4"/>
    </row>
    <row r="37" ht="14.25" customHeight="1">
      <c r="A37" s="54">
        <v>32.0</v>
      </c>
      <c r="B37" s="63" t="s">
        <v>153</v>
      </c>
      <c r="C37" s="62" t="s">
        <v>154</v>
      </c>
      <c r="D37" s="4"/>
      <c r="E37" s="57" t="s">
        <v>87</v>
      </c>
      <c r="F37" s="57" t="s">
        <v>87</v>
      </c>
      <c r="G37" s="57" t="s">
        <v>87</v>
      </c>
      <c r="H37" s="57" t="s">
        <v>87</v>
      </c>
      <c r="I37" s="57" t="s">
        <v>87</v>
      </c>
      <c r="J37" s="57" t="s">
        <v>87</v>
      </c>
      <c r="K37" s="57" t="s">
        <v>87</v>
      </c>
      <c r="L37" s="57" t="s">
        <v>87</v>
      </c>
      <c r="M37" s="57" t="s">
        <v>87</v>
      </c>
      <c r="N37" s="60"/>
      <c r="O37" s="4"/>
      <c r="P37" s="4"/>
      <c r="Q37" s="4"/>
      <c r="R37" s="4"/>
      <c r="S37" s="4"/>
      <c r="T37" s="4"/>
      <c r="U37" s="4"/>
      <c r="V37" s="4"/>
      <c r="W37" s="4"/>
      <c r="X37" s="4"/>
      <c r="Y37" s="4"/>
      <c r="Z37" s="4"/>
      <c r="AA37" s="4"/>
      <c r="AB37" s="4"/>
    </row>
    <row r="38" ht="14.25" customHeight="1">
      <c r="A38" s="54">
        <v>33.0</v>
      </c>
      <c r="B38" s="63" t="s">
        <v>155</v>
      </c>
      <c r="C38" s="62" t="s">
        <v>156</v>
      </c>
      <c r="D38" s="4"/>
      <c r="E38" s="57" t="s">
        <v>87</v>
      </c>
      <c r="F38" s="57" t="s">
        <v>87</v>
      </c>
      <c r="G38" s="57" t="s">
        <v>87</v>
      </c>
      <c r="H38" s="57" t="s">
        <v>87</v>
      </c>
      <c r="I38" s="57" t="s">
        <v>87</v>
      </c>
      <c r="J38" s="60"/>
      <c r="K38" s="59"/>
      <c r="L38" s="59"/>
      <c r="M38" s="60"/>
      <c r="N38" s="60"/>
      <c r="O38" s="4"/>
      <c r="P38" s="4"/>
      <c r="Q38" s="4"/>
      <c r="R38" s="4"/>
      <c r="S38" s="4"/>
      <c r="T38" s="4"/>
      <c r="U38" s="4"/>
      <c r="V38" s="4"/>
      <c r="W38" s="4"/>
      <c r="X38" s="4"/>
      <c r="Y38" s="4"/>
      <c r="Z38" s="4"/>
      <c r="AA38" s="4"/>
      <c r="AB38" s="4"/>
    </row>
    <row r="39" ht="14.25" customHeight="1">
      <c r="A39" s="54">
        <v>34.0</v>
      </c>
      <c r="B39" s="63" t="s">
        <v>157</v>
      </c>
      <c r="C39" s="62" t="s">
        <v>158</v>
      </c>
      <c r="D39" s="4"/>
      <c r="E39" s="57" t="s">
        <v>87</v>
      </c>
      <c r="F39" s="57" t="s">
        <v>87</v>
      </c>
      <c r="G39" s="57" t="s">
        <v>87</v>
      </c>
      <c r="H39" s="57" t="s">
        <v>87</v>
      </c>
      <c r="I39" s="57" t="s">
        <v>87</v>
      </c>
      <c r="J39" s="57" t="s">
        <v>87</v>
      </c>
      <c r="K39" s="57" t="s">
        <v>87</v>
      </c>
      <c r="L39" s="57" t="s">
        <v>87</v>
      </c>
      <c r="M39" s="57" t="s">
        <v>87</v>
      </c>
      <c r="N39" s="57" t="s">
        <v>87</v>
      </c>
      <c r="O39" s="4"/>
      <c r="P39" s="4"/>
      <c r="Q39" s="4"/>
      <c r="R39" s="4"/>
      <c r="S39" s="4"/>
      <c r="T39" s="4"/>
      <c r="U39" s="4"/>
      <c r="V39" s="4"/>
      <c r="W39" s="4"/>
      <c r="X39" s="4"/>
      <c r="Y39" s="4"/>
      <c r="Z39" s="4"/>
      <c r="AA39" s="4"/>
      <c r="AB39" s="4"/>
    </row>
    <row r="40" ht="14.25" customHeight="1">
      <c r="A40" s="54">
        <v>35.0</v>
      </c>
      <c r="B40" s="63" t="s">
        <v>159</v>
      </c>
      <c r="C40" s="62" t="s">
        <v>160</v>
      </c>
      <c r="D40" s="4"/>
      <c r="E40" s="59"/>
      <c r="F40" s="59"/>
      <c r="G40" s="60"/>
      <c r="H40" s="57" t="s">
        <v>87</v>
      </c>
      <c r="I40" s="59"/>
      <c r="J40" s="57" t="s">
        <v>87</v>
      </c>
      <c r="K40" s="59"/>
      <c r="L40" s="57" t="s">
        <v>87</v>
      </c>
      <c r="M40" s="60"/>
      <c r="N40" s="60"/>
      <c r="O40" s="4"/>
      <c r="P40" s="4"/>
      <c r="Q40" s="4"/>
      <c r="R40" s="4"/>
      <c r="S40" s="4"/>
      <c r="T40" s="4"/>
      <c r="U40" s="4"/>
      <c r="V40" s="4"/>
      <c r="W40" s="4"/>
      <c r="X40" s="4"/>
      <c r="Y40" s="4"/>
      <c r="Z40" s="4"/>
      <c r="AA40" s="4"/>
      <c r="AB40" s="4"/>
    </row>
    <row r="41" ht="28.5" customHeight="1">
      <c r="A41" s="54">
        <v>36.0</v>
      </c>
      <c r="B41" s="63" t="s">
        <v>161</v>
      </c>
      <c r="C41" s="62" t="s">
        <v>162</v>
      </c>
      <c r="D41" s="4"/>
      <c r="E41" s="59"/>
      <c r="F41" s="59"/>
      <c r="G41" s="60"/>
      <c r="H41" s="59"/>
      <c r="I41" s="57" t="s">
        <v>87</v>
      </c>
      <c r="J41" s="59"/>
      <c r="K41" s="57" t="s">
        <v>87</v>
      </c>
      <c r="L41" s="59"/>
      <c r="M41" s="57" t="s">
        <v>87</v>
      </c>
      <c r="N41" s="60"/>
      <c r="O41" s="4"/>
      <c r="P41" s="4"/>
      <c r="Q41" s="4"/>
      <c r="R41" s="4"/>
      <c r="S41" s="4"/>
      <c r="T41" s="4"/>
      <c r="U41" s="4"/>
      <c r="V41" s="4"/>
      <c r="W41" s="4"/>
      <c r="X41" s="4"/>
      <c r="Y41" s="4"/>
      <c r="Z41" s="4"/>
      <c r="AA41" s="4"/>
      <c r="AB41" s="4"/>
    </row>
    <row r="42" ht="28.5" customHeight="1">
      <c r="A42" s="54">
        <v>37.0</v>
      </c>
      <c r="B42" s="63" t="s">
        <v>163</v>
      </c>
      <c r="C42" s="62" t="s">
        <v>164</v>
      </c>
      <c r="E42" s="60"/>
      <c r="F42" s="60"/>
      <c r="G42" s="60"/>
      <c r="H42" s="57" t="s">
        <v>87</v>
      </c>
      <c r="I42" s="57" t="s">
        <v>87</v>
      </c>
      <c r="J42" s="57" t="s">
        <v>87</v>
      </c>
      <c r="K42" s="57" t="s">
        <v>87</v>
      </c>
      <c r="L42" s="57" t="s">
        <v>87</v>
      </c>
      <c r="M42" s="57" t="s">
        <v>87</v>
      </c>
      <c r="N42" s="60"/>
      <c r="O42" s="4"/>
      <c r="P42" s="4"/>
      <c r="Q42" s="4"/>
      <c r="R42" s="4"/>
      <c r="S42" s="4"/>
      <c r="T42" s="4"/>
      <c r="U42" s="4"/>
      <c r="V42" s="4"/>
      <c r="W42" s="4"/>
      <c r="X42" s="4"/>
      <c r="Y42" s="4"/>
      <c r="Z42" s="4"/>
      <c r="AA42" s="4"/>
      <c r="AB42" s="4"/>
    </row>
    <row r="43" ht="27.75" customHeight="1">
      <c r="A43" s="54">
        <v>38.0</v>
      </c>
      <c r="B43" s="63" t="s">
        <v>165</v>
      </c>
      <c r="C43" s="62" t="s">
        <v>166</v>
      </c>
      <c r="E43" s="60"/>
      <c r="F43" s="60"/>
      <c r="G43" s="60"/>
      <c r="H43" s="57" t="s">
        <v>87</v>
      </c>
      <c r="I43" s="57" t="s">
        <v>87</v>
      </c>
      <c r="J43" s="57" t="s">
        <v>87</v>
      </c>
      <c r="K43" s="57" t="s">
        <v>87</v>
      </c>
      <c r="L43" s="57" t="s">
        <v>87</v>
      </c>
      <c r="M43" s="57" t="s">
        <v>87</v>
      </c>
      <c r="N43" s="60"/>
      <c r="O43" s="4"/>
      <c r="P43" s="4"/>
      <c r="Q43" s="4"/>
      <c r="R43" s="4"/>
      <c r="S43" s="4"/>
      <c r="T43" s="4"/>
      <c r="U43" s="4"/>
      <c r="V43" s="4"/>
      <c r="W43" s="4"/>
      <c r="X43" s="4"/>
      <c r="Y43" s="4"/>
      <c r="Z43" s="4"/>
      <c r="AA43" s="4"/>
      <c r="AB43" s="4"/>
    </row>
    <row r="44" ht="37.5" customHeight="1">
      <c r="A44" s="54">
        <v>39.0</v>
      </c>
      <c r="B44" s="63" t="s">
        <v>167</v>
      </c>
      <c r="C44" s="62" t="s">
        <v>168</v>
      </c>
      <c r="E44" s="60"/>
      <c r="F44" s="60"/>
      <c r="G44" s="60"/>
      <c r="H44" s="57" t="s">
        <v>87</v>
      </c>
      <c r="I44" s="57" t="s">
        <v>87</v>
      </c>
      <c r="J44" s="57" t="s">
        <v>87</v>
      </c>
      <c r="K44" s="57" t="s">
        <v>87</v>
      </c>
      <c r="L44" s="57" t="s">
        <v>87</v>
      </c>
      <c r="M44" s="57" t="s">
        <v>87</v>
      </c>
      <c r="N44" s="60"/>
      <c r="O44" s="4"/>
      <c r="P44" s="4"/>
      <c r="Q44" s="4"/>
      <c r="R44" s="4"/>
      <c r="S44" s="4"/>
      <c r="T44" s="4"/>
      <c r="U44" s="4"/>
      <c r="V44" s="4"/>
      <c r="W44" s="4"/>
      <c r="X44" s="4"/>
      <c r="Y44" s="4"/>
      <c r="Z44" s="4"/>
      <c r="AA44" s="4"/>
      <c r="AB44" s="4"/>
    </row>
    <row r="45" ht="27.75" customHeight="1">
      <c r="A45" s="54">
        <v>40.0</v>
      </c>
      <c r="B45" s="63" t="s">
        <v>169</v>
      </c>
      <c r="C45" s="62" t="s">
        <v>170</v>
      </c>
      <c r="D45" s="4"/>
      <c r="E45" s="60"/>
      <c r="F45" s="60"/>
      <c r="G45" s="60"/>
      <c r="H45" s="57" t="s">
        <v>87</v>
      </c>
      <c r="I45" s="57" t="s">
        <v>87</v>
      </c>
      <c r="J45" s="57" t="s">
        <v>87</v>
      </c>
      <c r="K45" s="57" t="s">
        <v>87</v>
      </c>
      <c r="L45" s="57" t="s">
        <v>87</v>
      </c>
      <c r="M45" s="57" t="s">
        <v>87</v>
      </c>
      <c r="N45" s="60"/>
      <c r="O45" s="4"/>
      <c r="P45" s="4"/>
      <c r="Q45" s="4"/>
      <c r="R45" s="4"/>
      <c r="S45" s="4"/>
      <c r="T45" s="4"/>
      <c r="U45" s="4"/>
      <c r="V45" s="4"/>
      <c r="W45" s="4"/>
      <c r="X45" s="4"/>
      <c r="Y45" s="4"/>
      <c r="Z45" s="4"/>
      <c r="AA45" s="4"/>
      <c r="AB45" s="4"/>
    </row>
    <row r="46" ht="28.5" customHeight="1">
      <c r="A46" s="54">
        <v>41.0</v>
      </c>
      <c r="B46" s="63" t="s">
        <v>171</v>
      </c>
      <c r="C46" s="62" t="s">
        <v>172</v>
      </c>
      <c r="E46" s="57" t="s">
        <v>87</v>
      </c>
      <c r="F46" s="57" t="s">
        <v>87</v>
      </c>
      <c r="G46" s="57" t="s">
        <v>87</v>
      </c>
      <c r="H46" s="60"/>
      <c r="I46" s="57" t="s">
        <v>87</v>
      </c>
      <c r="J46" s="60"/>
      <c r="K46" s="57" t="s">
        <v>87</v>
      </c>
      <c r="L46" s="60"/>
      <c r="M46" s="57" t="s">
        <v>87</v>
      </c>
      <c r="N46" s="60"/>
      <c r="O46" s="4"/>
      <c r="P46" s="4"/>
      <c r="Q46" s="4"/>
      <c r="R46" s="4"/>
      <c r="S46" s="4"/>
      <c r="T46" s="4"/>
      <c r="U46" s="4"/>
      <c r="V46" s="4"/>
      <c r="W46" s="4"/>
      <c r="X46" s="4"/>
      <c r="Y46" s="4"/>
      <c r="Z46" s="4"/>
      <c r="AA46" s="4"/>
      <c r="AB46" s="4"/>
    </row>
    <row r="47" ht="14.25" customHeight="1">
      <c r="A47" s="54">
        <v>42.0</v>
      </c>
      <c r="B47" s="63" t="s">
        <v>173</v>
      </c>
      <c r="C47" s="62" t="s">
        <v>174</v>
      </c>
      <c r="D47" s="4"/>
      <c r="E47" s="57" t="s">
        <v>87</v>
      </c>
      <c r="F47" s="57" t="s">
        <v>87</v>
      </c>
      <c r="G47" s="57" t="s">
        <v>87</v>
      </c>
      <c r="H47" s="57" t="s">
        <v>87</v>
      </c>
      <c r="I47" s="57" t="s">
        <v>87</v>
      </c>
      <c r="J47" s="60"/>
      <c r="K47" s="60"/>
      <c r="L47" s="60"/>
      <c r="M47" s="60"/>
      <c r="N47" s="57" t="s">
        <v>87</v>
      </c>
      <c r="O47" s="4"/>
      <c r="P47" s="4"/>
      <c r="Q47" s="4"/>
      <c r="R47" s="4"/>
      <c r="S47" s="4"/>
      <c r="T47" s="4"/>
      <c r="U47" s="4"/>
      <c r="V47" s="4"/>
      <c r="W47" s="4"/>
      <c r="X47" s="4"/>
      <c r="Y47" s="4"/>
      <c r="Z47" s="4"/>
      <c r="AA47" s="4"/>
      <c r="AB47" s="4"/>
    </row>
    <row r="48" ht="14.25" customHeight="1">
      <c r="A48" s="54">
        <v>43.0</v>
      </c>
      <c r="B48" s="63" t="s">
        <v>175</v>
      </c>
      <c r="C48" s="62" t="s">
        <v>176</v>
      </c>
      <c r="E48" s="57" t="s">
        <v>87</v>
      </c>
      <c r="F48" s="57" t="s">
        <v>87</v>
      </c>
      <c r="G48" s="57" t="s">
        <v>87</v>
      </c>
      <c r="H48" s="57" t="s">
        <v>87</v>
      </c>
      <c r="I48" s="57" t="s">
        <v>87</v>
      </c>
      <c r="J48" s="57" t="s">
        <v>87</v>
      </c>
      <c r="K48" s="57" t="s">
        <v>87</v>
      </c>
      <c r="L48" s="60"/>
      <c r="M48" s="60"/>
      <c r="N48" s="60"/>
      <c r="O48" s="4"/>
      <c r="P48" s="4"/>
      <c r="Q48" s="4"/>
      <c r="R48" s="4"/>
      <c r="S48" s="4"/>
      <c r="T48" s="4"/>
      <c r="U48" s="4"/>
      <c r="V48" s="4"/>
      <c r="W48" s="4"/>
      <c r="X48" s="4"/>
      <c r="Y48" s="4"/>
      <c r="Z48" s="4"/>
      <c r="AA48" s="4"/>
      <c r="AB48" s="4"/>
    </row>
    <row r="49" ht="14.25" customHeight="1">
      <c r="A49" s="54">
        <v>44.0</v>
      </c>
      <c r="B49" s="63" t="s">
        <v>177</v>
      </c>
      <c r="C49" s="56" t="s">
        <v>178</v>
      </c>
      <c r="D49" s="4"/>
      <c r="E49" s="57" t="s">
        <v>87</v>
      </c>
      <c r="F49" s="57" t="s">
        <v>87</v>
      </c>
      <c r="G49" s="57" t="s">
        <v>87</v>
      </c>
      <c r="H49" s="57" t="s">
        <v>87</v>
      </c>
      <c r="I49" s="57" t="s">
        <v>87</v>
      </c>
      <c r="J49" s="60"/>
      <c r="K49" s="60"/>
      <c r="L49" s="60"/>
      <c r="M49" s="60"/>
      <c r="N49" s="57" t="s">
        <v>87</v>
      </c>
      <c r="O49" s="4"/>
      <c r="P49" s="4"/>
      <c r="Q49" s="4"/>
      <c r="R49" s="4"/>
      <c r="S49" s="4"/>
      <c r="T49" s="4"/>
      <c r="U49" s="4"/>
      <c r="V49" s="4"/>
      <c r="W49" s="4"/>
      <c r="X49" s="4"/>
      <c r="Y49" s="4"/>
      <c r="Z49" s="4"/>
      <c r="AA49" s="4"/>
      <c r="AB49" s="4"/>
    </row>
    <row r="50" ht="14.25" customHeight="1">
      <c r="A50" s="54">
        <v>45.0</v>
      </c>
      <c r="B50" s="63" t="s">
        <v>179</v>
      </c>
      <c r="C50" s="56" t="s">
        <v>180</v>
      </c>
      <c r="E50" s="57" t="s">
        <v>87</v>
      </c>
      <c r="F50" s="57" t="s">
        <v>87</v>
      </c>
      <c r="G50" s="57" t="s">
        <v>87</v>
      </c>
      <c r="H50" s="57" t="s">
        <v>87</v>
      </c>
      <c r="I50" s="57" t="s">
        <v>87</v>
      </c>
      <c r="J50" s="57" t="s">
        <v>87</v>
      </c>
      <c r="K50" s="57" t="s">
        <v>87</v>
      </c>
      <c r="L50" s="60"/>
      <c r="M50" s="60"/>
      <c r="N50" s="57" t="s">
        <v>87</v>
      </c>
      <c r="O50" s="4"/>
      <c r="P50" s="4"/>
      <c r="Q50" s="4"/>
      <c r="R50" s="4"/>
      <c r="S50" s="4"/>
      <c r="T50" s="4"/>
      <c r="U50" s="4"/>
      <c r="V50" s="4"/>
      <c r="W50" s="4"/>
      <c r="X50" s="4"/>
      <c r="Y50" s="4"/>
      <c r="Z50" s="4"/>
      <c r="AA50" s="4"/>
      <c r="AB50" s="4"/>
    </row>
    <row r="51" ht="14.25" customHeight="1">
      <c r="A51" s="54">
        <v>46.0</v>
      </c>
      <c r="B51" s="63" t="s">
        <v>181</v>
      </c>
      <c r="C51" s="62" t="s">
        <v>182</v>
      </c>
      <c r="D51" s="4"/>
      <c r="E51" s="60"/>
      <c r="F51" s="60"/>
      <c r="G51" s="60"/>
      <c r="H51" s="57" t="s">
        <v>87</v>
      </c>
      <c r="I51" s="57" t="s">
        <v>87</v>
      </c>
      <c r="J51" s="57" t="s">
        <v>87</v>
      </c>
      <c r="K51" s="57" t="s">
        <v>87</v>
      </c>
      <c r="L51" s="57" t="s">
        <v>87</v>
      </c>
      <c r="M51" s="57" t="s">
        <v>87</v>
      </c>
      <c r="N51" s="57" t="s">
        <v>87</v>
      </c>
      <c r="O51" s="4"/>
      <c r="P51" s="4"/>
      <c r="Q51" s="4"/>
      <c r="R51" s="4"/>
      <c r="S51" s="4"/>
      <c r="T51" s="4"/>
      <c r="U51" s="4"/>
      <c r="V51" s="4"/>
      <c r="W51" s="4"/>
      <c r="X51" s="4"/>
      <c r="Y51" s="4"/>
      <c r="Z51" s="4"/>
      <c r="AA51" s="4"/>
      <c r="AB51" s="4"/>
    </row>
    <row r="52" ht="28.5" customHeight="1">
      <c r="A52" s="54">
        <v>47.0</v>
      </c>
      <c r="B52" s="63" t="s">
        <v>183</v>
      </c>
      <c r="C52" s="62" t="s">
        <v>184</v>
      </c>
      <c r="D52" s="4"/>
      <c r="E52" s="60"/>
      <c r="F52" s="60"/>
      <c r="G52" s="60"/>
      <c r="H52" s="60"/>
      <c r="I52" s="60"/>
      <c r="J52" s="57" t="s">
        <v>87</v>
      </c>
      <c r="K52" s="57" t="s">
        <v>87</v>
      </c>
      <c r="L52" s="57" t="s">
        <v>87</v>
      </c>
      <c r="M52" s="57" t="s">
        <v>87</v>
      </c>
      <c r="N52" s="60"/>
      <c r="O52" s="4"/>
      <c r="P52" s="4"/>
      <c r="Q52" s="4"/>
      <c r="R52" s="4"/>
      <c r="S52" s="4"/>
      <c r="T52" s="4"/>
      <c r="U52" s="4"/>
      <c r="V52" s="4"/>
      <c r="W52" s="4"/>
      <c r="X52" s="4"/>
      <c r="Y52" s="4"/>
      <c r="Z52" s="4"/>
      <c r="AA52" s="4"/>
      <c r="AB52" s="4"/>
    </row>
    <row r="53" ht="14.25" customHeight="1">
      <c r="A53" s="54">
        <v>48.0</v>
      </c>
      <c r="B53" s="63" t="s">
        <v>185</v>
      </c>
      <c r="C53" s="62" t="s">
        <v>186</v>
      </c>
      <c r="D53" s="4"/>
      <c r="E53" s="57" t="s">
        <v>87</v>
      </c>
      <c r="F53" s="57" t="s">
        <v>87</v>
      </c>
      <c r="G53" s="57" t="s">
        <v>87</v>
      </c>
      <c r="H53" s="57" t="s">
        <v>87</v>
      </c>
      <c r="I53" s="57" t="s">
        <v>87</v>
      </c>
      <c r="J53" s="57" t="s">
        <v>87</v>
      </c>
      <c r="K53" s="57" t="s">
        <v>87</v>
      </c>
      <c r="L53" s="57" t="s">
        <v>87</v>
      </c>
      <c r="M53" s="57" t="s">
        <v>87</v>
      </c>
      <c r="N53" s="57" t="s">
        <v>87</v>
      </c>
      <c r="O53" s="4"/>
      <c r="P53" s="4"/>
      <c r="Q53" s="4"/>
      <c r="R53" s="4"/>
      <c r="S53" s="4"/>
      <c r="T53" s="4"/>
      <c r="U53" s="4"/>
      <c r="V53" s="4"/>
      <c r="W53" s="4"/>
      <c r="X53" s="4"/>
      <c r="Y53" s="4"/>
      <c r="Z53" s="4"/>
      <c r="AA53" s="4"/>
      <c r="AB53" s="4"/>
    </row>
    <row r="54" ht="29.25" customHeight="1">
      <c r="A54" s="54">
        <v>49.0</v>
      </c>
      <c r="B54" s="63" t="s">
        <v>187</v>
      </c>
      <c r="C54" s="62" t="s">
        <v>188</v>
      </c>
      <c r="E54" s="57" t="s">
        <v>87</v>
      </c>
      <c r="F54" s="57" t="s">
        <v>87</v>
      </c>
      <c r="G54" s="57" t="s">
        <v>87</v>
      </c>
      <c r="H54" s="57" t="s">
        <v>87</v>
      </c>
      <c r="I54" s="57" t="s">
        <v>87</v>
      </c>
      <c r="J54" s="57" t="s">
        <v>87</v>
      </c>
      <c r="K54" s="57" t="s">
        <v>87</v>
      </c>
      <c r="L54" s="57" t="s">
        <v>87</v>
      </c>
      <c r="M54" s="57" t="s">
        <v>87</v>
      </c>
      <c r="N54" s="57" t="s">
        <v>87</v>
      </c>
      <c r="O54" s="4"/>
      <c r="P54" s="4"/>
      <c r="Q54" s="4"/>
      <c r="R54" s="4"/>
      <c r="S54" s="4"/>
      <c r="T54" s="4"/>
      <c r="U54" s="4"/>
      <c r="V54" s="4"/>
      <c r="W54" s="4"/>
      <c r="X54" s="4"/>
      <c r="Y54" s="4"/>
      <c r="Z54" s="4"/>
      <c r="AA54" s="4"/>
      <c r="AB54" s="4"/>
    </row>
    <row r="55" ht="29.25" customHeight="1">
      <c r="A55" s="54">
        <v>50.0</v>
      </c>
      <c r="B55" s="63" t="s">
        <v>187</v>
      </c>
      <c r="C55" s="62" t="s">
        <v>189</v>
      </c>
      <c r="E55" s="57" t="s">
        <v>87</v>
      </c>
      <c r="F55" s="57" t="s">
        <v>87</v>
      </c>
      <c r="G55" s="57" t="s">
        <v>87</v>
      </c>
      <c r="H55" s="57" t="s">
        <v>87</v>
      </c>
      <c r="I55" s="57" t="s">
        <v>87</v>
      </c>
      <c r="J55" s="57" t="s">
        <v>87</v>
      </c>
      <c r="K55" s="57" t="s">
        <v>87</v>
      </c>
      <c r="L55" s="57" t="s">
        <v>87</v>
      </c>
      <c r="M55" s="57" t="s">
        <v>87</v>
      </c>
      <c r="N55" s="57" t="s">
        <v>87</v>
      </c>
      <c r="O55" s="4"/>
      <c r="P55" s="4"/>
      <c r="Q55" s="4"/>
      <c r="R55" s="4"/>
      <c r="S55" s="4"/>
      <c r="T55" s="4"/>
      <c r="U55" s="4"/>
      <c r="V55" s="4"/>
      <c r="W55" s="4"/>
      <c r="X55" s="4"/>
      <c r="Y55" s="4"/>
      <c r="Z55" s="4"/>
      <c r="AA55" s="4"/>
      <c r="AB55" s="4"/>
    </row>
    <row r="56" ht="14.25" customHeight="1">
      <c r="E56" s="67">
        <f t="shared" ref="E56:N56" si="1">COUNTA(E4:E55)</f>
        <v>36</v>
      </c>
      <c r="F56" s="67">
        <f t="shared" si="1"/>
        <v>36</v>
      </c>
      <c r="G56" s="67">
        <f t="shared" si="1"/>
        <v>36</v>
      </c>
      <c r="H56" s="67">
        <f t="shared" si="1"/>
        <v>44</v>
      </c>
      <c r="I56" s="67">
        <f t="shared" si="1"/>
        <v>46</v>
      </c>
      <c r="J56" s="67">
        <f t="shared" si="1"/>
        <v>40</v>
      </c>
      <c r="K56" s="67">
        <f t="shared" si="1"/>
        <v>42</v>
      </c>
      <c r="L56" s="67">
        <f t="shared" si="1"/>
        <v>38</v>
      </c>
      <c r="M56" s="67">
        <f t="shared" si="1"/>
        <v>40</v>
      </c>
      <c r="N56" s="67">
        <f t="shared" si="1"/>
        <v>35</v>
      </c>
    </row>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PS" location="'PS✓'!A1" ref="C4"/>
    <hyperlink display="PSPPI" location="PSPPI!A1" ref="C5"/>
    <hyperlink display="1" location="'1 ✓'!A1" ref="C6"/>
    <hyperlink display="2a1" location="'2a1'!A1" ref="C7"/>
    <hyperlink display="2a2" location="'2a2'!A1" ref="C8"/>
    <hyperlink display="2a3" location="'2a3'!A1" ref="C9"/>
    <hyperlink display="2b" location="'2b ✓'!A1" ref="C10"/>
    <hyperlink display="3a1" location="'3a1 ✓'!A1" ref="C11"/>
    <hyperlink display="3a2" location="'3a2'!A1" ref="C12"/>
    <hyperlink display="3a3" location="'3a3'!A1" ref="C13"/>
    <hyperlink display="3a4" location="'3a4'!A1" ref="C14"/>
    <hyperlink display="3a5" location="'3a5'!A1" ref="C15"/>
    <hyperlink display="3b" location="'3b✓'!A1" ref="C16"/>
    <hyperlink display="3c" location="'3c✓'!A1" ref="C17"/>
    <hyperlink display="4a" location="'4a✓'!A1" ref="C18"/>
    <hyperlink display="4b" location="'4b✓'!A1" ref="C19"/>
    <hyperlink display="4c" location="null!A1" ref="C20"/>
    <hyperlink display="4d" location="'4d✓'!A1" ref="C21"/>
    <hyperlink display="4e" location="'4e'!A1" ref="C22"/>
    <hyperlink display="4f-1" location="'Daftar Tabel'!A1" ref="C23"/>
    <hyperlink display="4f-2" location="'4f-2✓'!A1" ref="C24"/>
    <hyperlink display="4f-3" location="'4f-3✓'!A1" ref="C25"/>
    <hyperlink display="4f-4" location="'4f-4✓'!A1" ref="C26"/>
    <hyperlink display="4g" location="'4g'!A1" ref="C27"/>
    <hyperlink display="4h" location="'4h✓'!A1" ref="C28"/>
    <hyperlink display="4i" location="'4i✓'!A1" ref="C29"/>
    <hyperlink display="4j" location="'4j✓'!A1" ref="C30"/>
    <hyperlink display="4k" location="'4k'!A1" ref="C31"/>
    <hyperlink display="5a" location="'5a'!A1" ref="C32"/>
    <hyperlink display="5b" location="'5b'!A1" ref="C33"/>
    <hyperlink display="5c" location="'5c✓'!A1" ref="C34"/>
    <hyperlink display="6a" location="'6a✓'!A1" ref="C35"/>
    <hyperlink display="6b" location="'6b✓'!A1" ref="C36"/>
    <hyperlink display="6c1" location="'6c1✓'!A1" ref="C37"/>
    <hyperlink display="6c2" location="'6c2'!A1" ref="C38"/>
    <hyperlink display="6d" location="'6d✓'!A1" ref="C39"/>
    <hyperlink display="'6e1" location="'6e1✓'!A1" ref="C40"/>
    <hyperlink display="'6e2" location="'6e2'!A1" ref="C41"/>
    <hyperlink display="'6e3-1" location="'6e3-1✓'!A1" ref="C42"/>
    <hyperlink display="'6e3-2" location="'6e3-2✓'!A1" ref="C43"/>
    <hyperlink display="6e3-3" location="'6e3-3✓'!A1" ref="C44"/>
    <hyperlink display="6e3-4" location="'6e3-4✓'!A1" ref="C45"/>
    <hyperlink display="'6e4" location="'6e4'!A1" ref="C46"/>
    <hyperlink display="'6f1" location="'6f1'!A1" ref="C47"/>
    <hyperlink display="6f2" location="'6f2'!A1" ref="C48"/>
    <hyperlink display="6g1" location="'6g1'!A1" ref="C49"/>
    <hyperlink display="6g2" location="'6g2'!A1" ref="C50"/>
    <hyperlink display="6h1" location="'6h1✓'!A1" ref="C51"/>
    <hyperlink display="6h2" location="'6h2'!A1" ref="C52"/>
    <hyperlink display="6i" location="'6i✓'!A1" ref="C53"/>
    <hyperlink display="7a" location="'7a✓'!A1" ref="C54"/>
    <hyperlink display="7b" location="'7b'!A1" ref="C55"/>
  </hyperlink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63"/>
    <col customWidth="1" min="2" max="3" width="15.63"/>
    <col customWidth="1" min="4" max="4" width="24.0"/>
    <col customWidth="1" min="5" max="7" width="15.63"/>
  </cols>
  <sheetData>
    <row r="1" ht="14.25" customHeight="1">
      <c r="A1" s="4" t="s">
        <v>190</v>
      </c>
      <c r="B1" s="4"/>
      <c r="C1" s="4"/>
      <c r="D1" s="4"/>
      <c r="E1" s="4"/>
      <c r="F1" s="4"/>
      <c r="G1" s="4"/>
      <c r="H1" s="68" t="s">
        <v>191</v>
      </c>
    </row>
    <row r="2" ht="14.25" hidden="1" customHeight="1">
      <c r="A2" s="4"/>
      <c r="B2" s="4"/>
      <c r="C2" s="4"/>
      <c r="D2" s="4"/>
      <c r="E2" s="4"/>
      <c r="F2" s="4"/>
      <c r="G2" s="4"/>
    </row>
    <row r="3" ht="14.25" hidden="1" customHeight="1">
      <c r="A3" s="4"/>
      <c r="B3" s="4" t="s">
        <v>192</v>
      </c>
      <c r="C3" s="4"/>
      <c r="D3" s="4"/>
      <c r="E3" s="4"/>
      <c r="F3" s="4"/>
      <c r="G3" s="4"/>
    </row>
    <row r="4" ht="14.25" hidden="1" customHeight="1">
      <c r="A4" s="4"/>
      <c r="B4" s="4"/>
      <c r="C4" s="4"/>
      <c r="D4" s="4"/>
      <c r="E4" s="4"/>
      <c r="F4" s="4"/>
      <c r="G4" s="4"/>
    </row>
    <row r="5" ht="14.25" hidden="1" customHeight="1">
      <c r="A5" s="4"/>
      <c r="B5" s="4" t="s">
        <v>193</v>
      </c>
      <c r="C5" s="4"/>
      <c r="D5" s="4"/>
      <c r="E5" s="4"/>
      <c r="F5" s="4"/>
      <c r="G5" s="4"/>
    </row>
    <row r="6" ht="14.25" hidden="1" customHeight="1">
      <c r="A6" s="4"/>
      <c r="B6" s="4" t="s">
        <v>194</v>
      </c>
      <c r="C6" s="4"/>
      <c r="D6" s="4"/>
      <c r="E6" s="4"/>
      <c r="F6" s="4"/>
      <c r="G6" s="4"/>
    </row>
    <row r="7" ht="14.25" hidden="1" customHeight="1">
      <c r="A7" s="4"/>
      <c r="B7" s="4" t="s">
        <v>195</v>
      </c>
      <c r="C7" s="4"/>
      <c r="D7" s="4"/>
      <c r="E7" s="4"/>
      <c r="F7" s="4"/>
      <c r="G7" s="4"/>
    </row>
    <row r="8" ht="14.25" hidden="1" customHeight="1">
      <c r="A8" s="4"/>
      <c r="B8" s="4" t="s">
        <v>196</v>
      </c>
      <c r="C8" s="4"/>
      <c r="D8" s="4"/>
      <c r="E8" s="4"/>
      <c r="F8" s="4"/>
      <c r="G8" s="4"/>
    </row>
    <row r="9" ht="14.25" hidden="1" customHeight="1">
      <c r="A9" s="4"/>
      <c r="B9" s="4" t="s">
        <v>197</v>
      </c>
      <c r="C9" s="4"/>
      <c r="D9" s="4"/>
      <c r="E9" s="4"/>
      <c r="F9" s="4"/>
      <c r="G9" s="4"/>
    </row>
    <row r="10" ht="14.25" hidden="1" customHeight="1">
      <c r="A10" s="4"/>
      <c r="B10" s="4" t="s">
        <v>198</v>
      </c>
      <c r="C10" s="4"/>
      <c r="D10" s="4"/>
      <c r="E10" s="4"/>
      <c r="F10" s="4"/>
      <c r="G10" s="4"/>
    </row>
    <row r="11" ht="14.25" hidden="1" customHeight="1">
      <c r="A11" s="4"/>
      <c r="B11" s="4" t="s">
        <v>199</v>
      </c>
      <c r="C11" s="4"/>
      <c r="D11" s="4"/>
      <c r="E11" s="4"/>
      <c r="F11" s="4"/>
      <c r="G11" s="4"/>
    </row>
    <row r="12" ht="14.25" hidden="1" customHeight="1">
      <c r="A12" s="4"/>
      <c r="B12" s="4" t="s">
        <v>200</v>
      </c>
      <c r="C12" s="4"/>
      <c r="D12" s="4"/>
      <c r="E12" s="4"/>
      <c r="F12" s="4"/>
      <c r="G12" s="4"/>
    </row>
    <row r="13" ht="14.25" customHeight="1">
      <c r="A13" s="69" t="s">
        <v>201</v>
      </c>
      <c r="B13" s="4"/>
      <c r="C13" s="4"/>
      <c r="D13" s="4"/>
      <c r="E13" s="4"/>
      <c r="F13" s="4"/>
      <c r="G13" s="4"/>
    </row>
    <row r="14" ht="26.25" customHeight="1">
      <c r="A14" s="70" t="s">
        <v>71</v>
      </c>
      <c r="B14" s="70" t="s">
        <v>8</v>
      </c>
      <c r="C14" s="70" t="s">
        <v>202</v>
      </c>
      <c r="D14" s="71" t="s">
        <v>203</v>
      </c>
      <c r="E14" s="72"/>
      <c r="F14" s="73"/>
      <c r="G14" s="70" t="s">
        <v>204</v>
      </c>
    </row>
    <row r="15">
      <c r="A15" s="74"/>
      <c r="B15" s="74"/>
      <c r="C15" s="74"/>
      <c r="D15" s="75" t="s">
        <v>205</v>
      </c>
      <c r="E15" s="75" t="s">
        <v>206</v>
      </c>
      <c r="F15" s="75" t="s">
        <v>207</v>
      </c>
      <c r="G15" s="74"/>
    </row>
    <row r="16" ht="14.25" customHeight="1">
      <c r="A16" s="76">
        <v>1.0</v>
      </c>
      <c r="B16" s="76">
        <v>2.0</v>
      </c>
      <c r="C16" s="76">
        <v>3.0</v>
      </c>
      <c r="D16" s="76">
        <v>4.0</v>
      </c>
      <c r="E16" s="76">
        <v>5.0</v>
      </c>
      <c r="F16" s="76">
        <v>6.0</v>
      </c>
      <c r="G16" s="76">
        <v>7.0</v>
      </c>
    </row>
    <row r="17" ht="14.25" customHeight="1">
      <c r="A17" s="77">
        <v>1.0</v>
      </c>
      <c r="B17" s="78" t="s">
        <v>13</v>
      </c>
      <c r="C17" s="79" t="s">
        <v>19</v>
      </c>
      <c r="D17" s="78" t="s">
        <v>193</v>
      </c>
      <c r="E17" s="80" t="s">
        <v>208</v>
      </c>
      <c r="F17" s="81">
        <v>46843.0</v>
      </c>
      <c r="G17" s="82">
        <v>491.0</v>
      </c>
    </row>
    <row r="18" ht="14.25" customHeight="1">
      <c r="A18" s="77">
        <v>2.0</v>
      </c>
      <c r="B18" s="78" t="s">
        <v>15</v>
      </c>
      <c r="C18" s="79" t="s">
        <v>19</v>
      </c>
      <c r="D18" s="83" t="s">
        <v>193</v>
      </c>
      <c r="E18" s="84" t="s">
        <v>209</v>
      </c>
      <c r="F18" s="81">
        <v>47715.0</v>
      </c>
      <c r="G18" s="82">
        <v>55.0</v>
      </c>
    </row>
    <row r="19" ht="14.25" customHeight="1">
      <c r="A19" s="77">
        <v>3.0</v>
      </c>
      <c r="B19" s="85" t="s">
        <v>9</v>
      </c>
      <c r="C19" s="79" t="s">
        <v>19</v>
      </c>
      <c r="D19" s="78" t="s">
        <v>193</v>
      </c>
      <c r="E19" s="78" t="s">
        <v>210</v>
      </c>
      <c r="F19" s="81">
        <v>46246.0</v>
      </c>
      <c r="G19" s="82">
        <v>73.0</v>
      </c>
    </row>
    <row r="20" ht="14.25" customHeight="1">
      <c r="A20" s="86">
        <v>4.0</v>
      </c>
      <c r="B20" s="87"/>
      <c r="C20" s="88"/>
      <c r="D20" s="88"/>
      <c r="E20" s="88"/>
      <c r="F20" s="89"/>
      <c r="G20" s="88">
        <f>SUM(G17:G19)</f>
        <v>619</v>
      </c>
    </row>
    <row r="21" ht="14.25" customHeight="1">
      <c r="D21" s="90"/>
      <c r="G21" s="90"/>
    </row>
    <row r="22" ht="14.25" customHeight="1">
      <c r="D22" s="90"/>
      <c r="G22" s="90"/>
    </row>
    <row r="23" ht="14.25" customHeight="1">
      <c r="D23" s="90"/>
      <c r="G23" s="90"/>
    </row>
    <row r="24" ht="14.25" customHeight="1">
      <c r="D24" s="90"/>
      <c r="G24" s="90"/>
    </row>
    <row r="25" ht="14.25" customHeight="1">
      <c r="D25" s="90"/>
      <c r="G25" s="90"/>
    </row>
    <row r="26" ht="14.25" customHeight="1">
      <c r="D26" s="90"/>
      <c r="G26" s="90"/>
    </row>
    <row r="27" ht="14.25" customHeight="1">
      <c r="D27" s="90"/>
      <c r="G27" s="90"/>
    </row>
    <row r="28" ht="14.25" customHeight="1">
      <c r="D28" s="90"/>
      <c r="G28" s="90"/>
    </row>
    <row r="29" ht="14.25" customHeight="1">
      <c r="D29" s="90"/>
      <c r="G29" s="90"/>
    </row>
    <row r="30" ht="14.25" customHeight="1">
      <c r="D30" s="90"/>
      <c r="G30" s="90"/>
    </row>
    <row r="31" ht="14.25" customHeight="1">
      <c r="D31" s="90"/>
      <c r="G31" s="90"/>
    </row>
    <row r="32" ht="14.25" customHeight="1">
      <c r="D32" s="90"/>
      <c r="G32" s="90"/>
    </row>
    <row r="33" ht="14.25" customHeight="1">
      <c r="D33" s="90"/>
      <c r="G33" s="90"/>
    </row>
    <row r="34" ht="14.25" customHeight="1">
      <c r="D34" s="90"/>
      <c r="G34" s="90"/>
    </row>
    <row r="35" ht="14.25" customHeight="1">
      <c r="D35" s="90"/>
      <c r="G35" s="90"/>
    </row>
    <row r="36" ht="14.25" customHeight="1">
      <c r="D36" s="90"/>
      <c r="G36" s="90"/>
    </row>
    <row r="37" ht="14.25" customHeight="1">
      <c r="D37" s="90"/>
      <c r="G37" s="90"/>
    </row>
    <row r="38" ht="14.25" customHeight="1">
      <c r="D38" s="90"/>
      <c r="G38" s="90"/>
    </row>
    <row r="39" ht="14.25" customHeight="1">
      <c r="D39" s="90"/>
      <c r="G39" s="90"/>
    </row>
    <row r="40" ht="14.25" customHeight="1">
      <c r="D40" s="90"/>
      <c r="G40" s="90"/>
    </row>
    <row r="41" ht="14.25" customHeight="1">
      <c r="D41" s="90"/>
      <c r="G41" s="90"/>
    </row>
    <row r="42" ht="14.25" customHeight="1">
      <c r="D42" s="90"/>
      <c r="G42" s="90"/>
    </row>
    <row r="43" ht="14.25" customHeight="1">
      <c r="D43" s="90"/>
      <c r="G43" s="90"/>
    </row>
    <row r="44" ht="14.25" customHeight="1">
      <c r="D44" s="90"/>
      <c r="G44" s="90"/>
    </row>
    <row r="45" ht="14.25" customHeight="1">
      <c r="D45" s="90"/>
      <c r="G45" s="90"/>
    </row>
    <row r="46" ht="14.25" customHeight="1">
      <c r="D46" s="90"/>
      <c r="G46" s="90"/>
    </row>
    <row r="47" ht="14.25" customHeight="1">
      <c r="D47" s="90"/>
      <c r="G47" s="90"/>
    </row>
    <row r="48" ht="14.25" customHeight="1">
      <c r="D48" s="90"/>
      <c r="G48" s="90"/>
    </row>
    <row r="49" ht="14.25" customHeight="1">
      <c r="D49" s="90"/>
      <c r="G49" s="90"/>
    </row>
    <row r="50" ht="14.25" customHeight="1">
      <c r="D50" s="90"/>
      <c r="G50" s="90"/>
    </row>
    <row r="51" ht="14.25" customHeight="1">
      <c r="D51" s="90"/>
      <c r="G51" s="90"/>
    </row>
    <row r="52" ht="14.25" customHeight="1">
      <c r="D52" s="90"/>
      <c r="G52" s="90"/>
    </row>
    <row r="53" ht="14.25" customHeight="1">
      <c r="D53" s="90"/>
      <c r="G53" s="90"/>
    </row>
    <row r="54" ht="14.25" customHeight="1">
      <c r="D54" s="90"/>
      <c r="G54" s="90"/>
    </row>
    <row r="55" ht="14.25" customHeight="1">
      <c r="D55" s="90"/>
      <c r="G55" s="90"/>
    </row>
    <row r="56" ht="14.25" customHeight="1">
      <c r="D56" s="90"/>
      <c r="G56" s="90"/>
    </row>
    <row r="57" ht="14.25" customHeight="1">
      <c r="D57" s="90"/>
      <c r="G57" s="90"/>
    </row>
    <row r="58" ht="14.25" customHeight="1">
      <c r="D58" s="90"/>
      <c r="G58" s="90"/>
    </row>
    <row r="59" ht="14.25" customHeight="1">
      <c r="D59" s="90"/>
      <c r="G59" s="90"/>
    </row>
    <row r="60" ht="14.25" customHeight="1">
      <c r="D60" s="90"/>
      <c r="G60" s="90"/>
    </row>
    <row r="61" ht="14.25" customHeight="1">
      <c r="D61" s="90"/>
      <c r="G61" s="90"/>
    </row>
    <row r="62" ht="14.25" customHeight="1">
      <c r="D62" s="90"/>
      <c r="G62" s="90"/>
    </row>
    <row r="63" ht="14.25" customHeight="1">
      <c r="D63" s="90"/>
      <c r="G63" s="90"/>
    </row>
    <row r="64" ht="14.25" customHeight="1">
      <c r="D64" s="90"/>
      <c r="G64" s="90"/>
    </row>
    <row r="65" ht="14.25" customHeight="1">
      <c r="D65" s="90"/>
      <c r="G65" s="90"/>
    </row>
    <row r="66" ht="14.25" customHeight="1">
      <c r="D66" s="90"/>
      <c r="G66" s="90"/>
    </row>
    <row r="67" ht="14.25" customHeight="1">
      <c r="D67" s="90"/>
      <c r="G67" s="90"/>
    </row>
    <row r="68" ht="14.25" customHeight="1">
      <c r="D68" s="90"/>
      <c r="G68" s="90"/>
    </row>
    <row r="69" ht="14.25" customHeight="1">
      <c r="D69" s="90"/>
      <c r="G69" s="90"/>
    </row>
    <row r="70" ht="14.25" customHeight="1">
      <c r="D70" s="90"/>
      <c r="G70" s="90"/>
    </row>
    <row r="71" ht="14.25" customHeight="1">
      <c r="D71" s="90"/>
      <c r="G71" s="90"/>
    </row>
    <row r="72" ht="14.25" customHeight="1">
      <c r="D72" s="90"/>
      <c r="G72" s="90"/>
    </row>
    <row r="73" ht="14.25" customHeight="1">
      <c r="D73" s="90"/>
      <c r="G73" s="90"/>
    </row>
    <row r="74" ht="14.25" customHeight="1">
      <c r="D74" s="90"/>
      <c r="G74" s="90"/>
    </row>
    <row r="75" ht="14.25" customHeight="1">
      <c r="D75" s="90"/>
      <c r="G75" s="90"/>
    </row>
    <row r="76" ht="14.25" customHeight="1">
      <c r="D76" s="90"/>
      <c r="G76" s="90"/>
    </row>
    <row r="77" ht="14.25" customHeight="1">
      <c r="D77" s="90"/>
      <c r="G77" s="90"/>
    </row>
    <row r="78" ht="14.25" customHeight="1">
      <c r="D78" s="90"/>
      <c r="G78" s="90"/>
    </row>
    <row r="79" ht="14.25" customHeight="1">
      <c r="D79" s="90"/>
      <c r="G79" s="90"/>
    </row>
    <row r="80" ht="14.25" customHeight="1">
      <c r="D80" s="90"/>
      <c r="G80" s="90"/>
    </row>
    <row r="81" ht="14.25" customHeight="1">
      <c r="D81" s="90"/>
      <c r="G81" s="90"/>
    </row>
    <row r="82" ht="14.25" customHeight="1">
      <c r="D82" s="90"/>
      <c r="G82" s="90"/>
    </row>
    <row r="83" ht="14.25" customHeight="1">
      <c r="D83" s="90"/>
      <c r="G83" s="90"/>
    </row>
    <row r="84" ht="14.25" customHeight="1">
      <c r="D84" s="90"/>
      <c r="G84" s="90"/>
    </row>
    <row r="85" ht="14.25" customHeight="1">
      <c r="D85" s="90"/>
      <c r="G85" s="90"/>
    </row>
    <row r="86" ht="14.25" customHeight="1">
      <c r="D86" s="90"/>
      <c r="G86" s="90"/>
    </row>
    <row r="87" ht="14.25" customHeight="1">
      <c r="D87" s="90"/>
      <c r="G87" s="90"/>
    </row>
    <row r="88" ht="14.25" customHeight="1">
      <c r="D88" s="90"/>
      <c r="G88" s="90"/>
    </row>
    <row r="89" ht="14.25" customHeight="1">
      <c r="D89" s="90"/>
      <c r="G89" s="90"/>
    </row>
    <row r="90" ht="14.25" customHeight="1">
      <c r="D90" s="90"/>
      <c r="G90" s="90"/>
    </row>
    <row r="91" ht="14.25" customHeight="1">
      <c r="D91" s="90"/>
      <c r="G91" s="90"/>
    </row>
    <row r="92" ht="14.25" customHeight="1">
      <c r="D92" s="90"/>
      <c r="G92" s="90"/>
    </row>
    <row r="93" ht="14.25" customHeight="1">
      <c r="D93" s="90"/>
      <c r="G93" s="90"/>
    </row>
    <row r="94" ht="14.25" customHeight="1">
      <c r="D94" s="90"/>
      <c r="G94" s="90"/>
    </row>
    <row r="95" ht="14.25" customHeight="1">
      <c r="D95" s="90"/>
      <c r="G95" s="90"/>
    </row>
    <row r="96" ht="14.25" customHeight="1">
      <c r="D96" s="90"/>
      <c r="G96" s="90"/>
    </row>
    <row r="97" ht="14.25" customHeight="1">
      <c r="D97" s="90"/>
      <c r="G97" s="90"/>
    </row>
    <row r="98" ht="14.25" customHeight="1">
      <c r="D98" s="90"/>
      <c r="G98" s="90"/>
    </row>
    <row r="99" ht="14.25" customHeight="1">
      <c r="D99" s="90"/>
      <c r="G99" s="90"/>
    </row>
    <row r="100" ht="14.25" customHeight="1">
      <c r="D100" s="90"/>
      <c r="G100" s="90"/>
    </row>
    <row r="101" ht="14.25" customHeight="1">
      <c r="D101" s="90"/>
      <c r="G101" s="90"/>
    </row>
    <row r="102" ht="14.25" customHeight="1">
      <c r="D102" s="90"/>
      <c r="G102" s="90"/>
    </row>
    <row r="103" ht="14.25" customHeight="1">
      <c r="D103" s="90"/>
      <c r="G103" s="90"/>
    </row>
    <row r="104" ht="14.25" customHeight="1">
      <c r="D104" s="90"/>
      <c r="G104" s="90"/>
    </row>
    <row r="105" ht="14.25" customHeight="1">
      <c r="D105" s="90"/>
      <c r="G105" s="90"/>
    </row>
    <row r="106" ht="14.25" customHeight="1">
      <c r="D106" s="90"/>
      <c r="G106" s="90"/>
    </row>
    <row r="107" ht="14.25" customHeight="1">
      <c r="D107" s="90"/>
      <c r="G107" s="90"/>
    </row>
    <row r="108" ht="14.25" customHeight="1">
      <c r="D108" s="90"/>
      <c r="G108" s="90"/>
    </row>
    <row r="109" ht="14.25" customHeight="1">
      <c r="D109" s="90"/>
      <c r="G109" s="90"/>
    </row>
    <row r="110" ht="14.25" customHeight="1">
      <c r="D110" s="90"/>
      <c r="G110" s="90"/>
    </row>
    <row r="111" ht="14.25" customHeight="1">
      <c r="D111" s="90"/>
      <c r="G111" s="90"/>
    </row>
    <row r="112" ht="14.25" customHeight="1">
      <c r="D112" s="90"/>
      <c r="G112" s="90"/>
    </row>
    <row r="113" ht="14.25" customHeight="1">
      <c r="D113" s="90"/>
      <c r="G113" s="90"/>
    </row>
    <row r="114" ht="14.25" customHeight="1">
      <c r="D114" s="90"/>
      <c r="G114" s="90"/>
    </row>
    <row r="115" ht="14.25" customHeight="1">
      <c r="D115" s="90"/>
      <c r="G115" s="90"/>
    </row>
    <row r="116" ht="14.25" customHeight="1">
      <c r="D116" s="90"/>
      <c r="G116" s="90"/>
    </row>
    <row r="117" ht="14.25" customHeight="1">
      <c r="D117" s="90"/>
      <c r="G117" s="90"/>
    </row>
    <row r="118" ht="14.25" customHeight="1">
      <c r="D118" s="90"/>
      <c r="G118" s="90"/>
    </row>
    <row r="119" ht="14.25" customHeight="1">
      <c r="D119" s="90"/>
      <c r="G119" s="90"/>
    </row>
    <row r="120" ht="14.25" customHeight="1">
      <c r="D120" s="90"/>
      <c r="G120" s="90"/>
    </row>
    <row r="121" ht="14.25" customHeight="1">
      <c r="D121" s="90"/>
      <c r="G121" s="90"/>
    </row>
    <row r="122" ht="14.25" customHeight="1">
      <c r="D122" s="90"/>
      <c r="G122" s="90"/>
    </row>
    <row r="123" ht="14.25" customHeight="1">
      <c r="D123" s="90"/>
      <c r="G123" s="90"/>
    </row>
    <row r="124" ht="14.25" customHeight="1">
      <c r="D124" s="90"/>
      <c r="G124" s="90"/>
    </row>
    <row r="125" ht="14.25" customHeight="1">
      <c r="D125" s="90"/>
      <c r="G125" s="90"/>
    </row>
    <row r="126" ht="14.25" customHeight="1">
      <c r="D126" s="90"/>
      <c r="G126" s="90"/>
    </row>
    <row r="127" ht="14.25" customHeight="1">
      <c r="D127" s="90"/>
      <c r="G127" s="90"/>
    </row>
    <row r="128" ht="14.25" customHeight="1">
      <c r="D128" s="90"/>
      <c r="G128" s="90"/>
    </row>
    <row r="129" ht="14.25" customHeight="1">
      <c r="D129" s="90"/>
      <c r="G129" s="90"/>
    </row>
    <row r="130" ht="14.25" customHeight="1">
      <c r="D130" s="90"/>
      <c r="G130" s="90"/>
    </row>
    <row r="131" ht="14.25" customHeight="1">
      <c r="D131" s="90"/>
      <c r="G131" s="90"/>
    </row>
    <row r="132" ht="14.25" customHeight="1">
      <c r="D132" s="90"/>
      <c r="G132" s="90"/>
    </row>
    <row r="133" ht="14.25" customHeight="1">
      <c r="D133" s="90"/>
      <c r="G133" s="90"/>
    </row>
    <row r="134" ht="14.25" customHeight="1">
      <c r="D134" s="90"/>
      <c r="G134" s="90"/>
    </row>
    <row r="135" ht="14.25" customHeight="1">
      <c r="D135" s="90"/>
      <c r="G135" s="90"/>
    </row>
    <row r="136" ht="14.25" customHeight="1">
      <c r="D136" s="90"/>
      <c r="G136" s="90"/>
    </row>
    <row r="137" ht="14.25" customHeight="1">
      <c r="D137" s="90"/>
      <c r="G137" s="90"/>
    </row>
    <row r="138" ht="14.25" customHeight="1">
      <c r="D138" s="90"/>
      <c r="G138" s="90"/>
    </row>
    <row r="139" ht="14.25" customHeight="1">
      <c r="D139" s="90"/>
      <c r="G139" s="90"/>
    </row>
    <row r="140" ht="14.25" customHeight="1">
      <c r="D140" s="90"/>
      <c r="G140" s="90"/>
    </row>
    <row r="141" ht="14.25" customHeight="1">
      <c r="D141" s="90"/>
      <c r="G141" s="90"/>
    </row>
    <row r="142" ht="14.25" customHeight="1">
      <c r="D142" s="90"/>
      <c r="G142" s="90"/>
    </row>
    <row r="143" ht="14.25" customHeight="1">
      <c r="D143" s="90"/>
      <c r="G143" s="90"/>
    </row>
    <row r="144" ht="14.25" customHeight="1">
      <c r="D144" s="90"/>
      <c r="G144" s="90"/>
    </row>
    <row r="145" ht="14.25" customHeight="1">
      <c r="D145" s="90"/>
      <c r="G145" s="90"/>
    </row>
    <row r="146" ht="14.25" customHeight="1">
      <c r="D146" s="90"/>
      <c r="G146" s="90"/>
    </row>
    <row r="147" ht="14.25" customHeight="1">
      <c r="D147" s="90"/>
      <c r="G147" s="90"/>
    </row>
    <row r="148" ht="14.25" customHeight="1">
      <c r="D148" s="90"/>
      <c r="G148" s="90"/>
    </row>
    <row r="149" ht="14.25" customHeight="1">
      <c r="D149" s="90"/>
      <c r="G149" s="90"/>
    </row>
    <row r="150" ht="14.25" customHeight="1">
      <c r="D150" s="90"/>
      <c r="G150" s="90"/>
    </row>
    <row r="151" ht="14.25" customHeight="1">
      <c r="D151" s="90"/>
      <c r="G151" s="90"/>
    </row>
    <row r="152" ht="14.25" customHeight="1">
      <c r="D152" s="90"/>
      <c r="G152" s="90"/>
    </row>
    <row r="153" ht="14.25" customHeight="1">
      <c r="D153" s="90"/>
      <c r="G153" s="90"/>
    </row>
    <row r="154" ht="14.25" customHeight="1">
      <c r="D154" s="90"/>
      <c r="G154" s="90"/>
    </row>
    <row r="155" ht="14.25" customHeight="1">
      <c r="D155" s="90"/>
      <c r="G155" s="90"/>
    </row>
    <row r="156" ht="14.25" customHeight="1">
      <c r="D156" s="90"/>
      <c r="G156" s="90"/>
    </row>
    <row r="157" ht="14.25" customHeight="1">
      <c r="D157" s="90"/>
      <c r="G157" s="90"/>
    </row>
    <row r="158" ht="14.25" customHeight="1">
      <c r="D158" s="90"/>
      <c r="G158" s="90"/>
    </row>
    <row r="159" ht="14.25" customHeight="1">
      <c r="D159" s="90"/>
      <c r="G159" s="90"/>
    </row>
    <row r="160" ht="14.25" customHeight="1">
      <c r="D160" s="90"/>
      <c r="G160" s="90"/>
    </row>
    <row r="161" ht="14.25" customHeight="1">
      <c r="D161" s="90"/>
      <c r="G161" s="90"/>
    </row>
    <row r="162" ht="14.25" customHeight="1">
      <c r="D162" s="90"/>
      <c r="G162" s="90"/>
    </row>
    <row r="163" ht="14.25" customHeight="1">
      <c r="D163" s="90"/>
      <c r="G163" s="90"/>
    </row>
    <row r="164" ht="14.25" customHeight="1">
      <c r="D164" s="90"/>
      <c r="G164" s="90"/>
    </row>
    <row r="165" ht="14.25" customHeight="1">
      <c r="D165" s="90"/>
      <c r="G165" s="90"/>
    </row>
    <row r="166" ht="14.25" customHeight="1">
      <c r="D166" s="90"/>
      <c r="G166" s="90"/>
    </row>
    <row r="167" ht="14.25" customHeight="1">
      <c r="D167" s="90"/>
      <c r="G167" s="90"/>
    </row>
    <row r="168" ht="14.25" customHeight="1">
      <c r="D168" s="90"/>
      <c r="G168" s="90"/>
    </row>
    <row r="169" ht="14.25" customHeight="1">
      <c r="D169" s="90"/>
      <c r="G169" s="90"/>
    </row>
    <row r="170" ht="14.25" customHeight="1">
      <c r="D170" s="90"/>
      <c r="G170" s="90"/>
    </row>
    <row r="171" ht="14.25" customHeight="1">
      <c r="D171" s="90"/>
      <c r="G171" s="90"/>
    </row>
    <row r="172" ht="14.25" customHeight="1">
      <c r="D172" s="90"/>
      <c r="G172" s="90"/>
    </row>
    <row r="173" ht="14.25" customHeight="1">
      <c r="D173" s="90"/>
      <c r="G173" s="90"/>
    </row>
    <row r="174" ht="14.25" customHeight="1">
      <c r="D174" s="90"/>
      <c r="G174" s="90"/>
    </row>
    <row r="175" ht="14.25" customHeight="1">
      <c r="D175" s="90"/>
      <c r="G175" s="90"/>
    </row>
    <row r="176" ht="14.25" customHeight="1">
      <c r="D176" s="90"/>
      <c r="G176" s="90"/>
    </row>
    <row r="177" ht="14.25" customHeight="1">
      <c r="D177" s="90"/>
      <c r="G177" s="90"/>
    </row>
    <row r="178" ht="14.25" customHeight="1">
      <c r="D178" s="90"/>
      <c r="G178" s="90"/>
    </row>
    <row r="179" ht="14.25" customHeight="1">
      <c r="D179" s="90"/>
      <c r="G179" s="90"/>
    </row>
    <row r="180" ht="14.25" customHeight="1">
      <c r="D180" s="90"/>
      <c r="G180" s="90"/>
    </row>
    <row r="181" ht="14.25" customHeight="1">
      <c r="D181" s="90"/>
      <c r="G181" s="90"/>
    </row>
    <row r="182" ht="14.25" customHeight="1">
      <c r="D182" s="90"/>
      <c r="G182" s="90"/>
    </row>
    <row r="183" ht="14.25" customHeight="1">
      <c r="D183" s="90"/>
      <c r="G183" s="90"/>
    </row>
    <row r="184" ht="14.25" customHeight="1">
      <c r="D184" s="90"/>
      <c r="G184" s="90"/>
    </row>
    <row r="185" ht="14.25" customHeight="1">
      <c r="D185" s="90"/>
      <c r="G185" s="90"/>
    </row>
    <row r="186" ht="14.25" customHeight="1">
      <c r="D186" s="90"/>
      <c r="G186" s="90"/>
    </row>
    <row r="187" ht="14.25" customHeight="1">
      <c r="D187" s="90"/>
      <c r="G187" s="90"/>
    </row>
    <row r="188" ht="14.25" customHeight="1">
      <c r="D188" s="90"/>
      <c r="G188" s="90"/>
    </row>
    <row r="189" ht="14.25" customHeight="1">
      <c r="D189" s="90"/>
      <c r="G189" s="90"/>
    </row>
    <row r="190" ht="14.25" customHeight="1">
      <c r="D190" s="90"/>
      <c r="G190" s="90"/>
    </row>
    <row r="191" ht="14.25" customHeight="1">
      <c r="D191" s="90"/>
      <c r="G191" s="90"/>
    </row>
    <row r="192" ht="14.25" customHeight="1">
      <c r="D192" s="90"/>
      <c r="G192" s="90"/>
    </row>
    <row r="193" ht="14.25" customHeight="1">
      <c r="D193" s="90"/>
      <c r="G193" s="90"/>
    </row>
    <row r="194" ht="14.25" customHeight="1">
      <c r="D194" s="90"/>
      <c r="G194" s="90"/>
    </row>
    <row r="195" ht="14.25" customHeight="1">
      <c r="D195" s="90"/>
      <c r="G195" s="90"/>
    </row>
    <row r="196" ht="14.25" customHeight="1">
      <c r="D196" s="90"/>
      <c r="G196" s="90"/>
    </row>
    <row r="197" ht="14.25" customHeight="1">
      <c r="D197" s="90"/>
      <c r="G197" s="90"/>
    </row>
    <row r="198" ht="14.25" customHeight="1">
      <c r="D198" s="90"/>
      <c r="G198" s="90"/>
    </row>
    <row r="199" ht="14.25" customHeight="1">
      <c r="D199" s="90"/>
      <c r="G199" s="90"/>
    </row>
    <row r="200" ht="14.25" customHeight="1">
      <c r="D200" s="90"/>
      <c r="G200" s="90"/>
    </row>
    <row r="201" ht="14.25" customHeight="1">
      <c r="D201" s="90"/>
      <c r="G201" s="90"/>
    </row>
    <row r="202" ht="14.25" customHeight="1">
      <c r="D202" s="90"/>
      <c r="G202" s="90"/>
    </row>
    <row r="203" ht="14.25" customHeight="1">
      <c r="D203" s="90"/>
      <c r="G203" s="90"/>
    </row>
    <row r="204" ht="14.25" customHeight="1">
      <c r="D204" s="90"/>
      <c r="G204" s="90"/>
    </row>
    <row r="205" ht="14.25" customHeight="1">
      <c r="D205" s="90"/>
      <c r="G205" s="90"/>
    </row>
    <row r="206" ht="14.25" customHeight="1">
      <c r="D206" s="90"/>
      <c r="G206" s="90"/>
    </row>
    <row r="207" ht="14.25" customHeight="1">
      <c r="D207" s="90"/>
      <c r="G207" s="90"/>
    </row>
    <row r="208" ht="14.25" customHeight="1">
      <c r="D208" s="90"/>
      <c r="G208" s="90"/>
    </row>
    <row r="209" ht="14.25" customHeight="1">
      <c r="D209" s="90"/>
      <c r="G209" s="90"/>
    </row>
    <row r="210" ht="14.25" customHeight="1">
      <c r="D210" s="90"/>
      <c r="G210" s="90"/>
    </row>
    <row r="211" ht="14.25" customHeight="1">
      <c r="D211" s="90"/>
      <c r="G211" s="90"/>
    </row>
    <row r="212" ht="14.25" customHeight="1">
      <c r="D212" s="90"/>
      <c r="G212" s="90"/>
    </row>
    <row r="213" ht="14.25" customHeight="1">
      <c r="D213" s="90"/>
      <c r="G213" s="90"/>
    </row>
    <row r="214" ht="14.25" customHeight="1">
      <c r="D214" s="90"/>
      <c r="G214" s="90"/>
    </row>
    <row r="215" ht="14.25" customHeight="1">
      <c r="D215" s="90"/>
      <c r="G215" s="90"/>
    </row>
    <row r="216" ht="14.25" customHeight="1">
      <c r="D216" s="90"/>
      <c r="G216" s="90"/>
    </row>
    <row r="217" ht="14.25" customHeight="1">
      <c r="D217" s="90"/>
      <c r="G217" s="90"/>
    </row>
    <row r="218" ht="14.25" customHeight="1">
      <c r="D218" s="90"/>
      <c r="G218" s="90"/>
    </row>
    <row r="219" ht="14.25" customHeight="1">
      <c r="D219" s="90"/>
      <c r="G219" s="90"/>
    </row>
    <row r="220" ht="14.25" customHeight="1">
      <c r="D220" s="90"/>
      <c r="G220" s="90"/>
    </row>
    <row r="221" ht="15.75" customHeight="1">
      <c r="D221" s="90"/>
      <c r="G221" s="90"/>
    </row>
    <row r="222" ht="15.75" customHeight="1">
      <c r="D222" s="90"/>
      <c r="G222" s="90"/>
    </row>
    <row r="223" ht="15.75" customHeight="1">
      <c r="D223" s="90"/>
      <c r="G223" s="90"/>
    </row>
    <row r="224" ht="15.75" customHeight="1">
      <c r="D224" s="90"/>
      <c r="G224" s="90"/>
    </row>
    <row r="225" ht="15.75" customHeight="1">
      <c r="D225" s="90"/>
      <c r="G225" s="90"/>
    </row>
    <row r="226" ht="15.75" customHeight="1">
      <c r="D226" s="90"/>
      <c r="G226" s="90"/>
    </row>
    <row r="227" ht="15.75" customHeight="1">
      <c r="D227" s="90"/>
      <c r="G227" s="90"/>
    </row>
    <row r="228" ht="15.75" customHeight="1">
      <c r="D228" s="90"/>
      <c r="G228" s="90"/>
    </row>
    <row r="229" ht="15.75" customHeight="1">
      <c r="D229" s="90"/>
      <c r="G229" s="90"/>
    </row>
    <row r="230" ht="15.75" customHeight="1">
      <c r="D230" s="90"/>
      <c r="G230" s="90"/>
    </row>
    <row r="231" ht="15.75" customHeight="1">
      <c r="D231" s="90"/>
      <c r="G231" s="90"/>
    </row>
    <row r="232" ht="15.75" customHeight="1">
      <c r="D232" s="90"/>
      <c r="G232" s="90"/>
    </row>
    <row r="233" ht="15.75" customHeight="1">
      <c r="D233" s="90"/>
      <c r="G233" s="90"/>
    </row>
    <row r="234" ht="15.75" customHeight="1">
      <c r="D234" s="90"/>
      <c r="G234" s="90"/>
    </row>
    <row r="235" ht="15.75" customHeight="1">
      <c r="D235" s="90"/>
      <c r="G235" s="90"/>
    </row>
    <row r="236" ht="15.75" customHeight="1">
      <c r="D236" s="90"/>
      <c r="G236" s="90"/>
    </row>
    <row r="237" ht="15.75" customHeight="1">
      <c r="D237" s="90"/>
      <c r="G237" s="90"/>
    </row>
    <row r="238" ht="15.75" customHeight="1">
      <c r="D238" s="90"/>
      <c r="G238" s="90"/>
    </row>
    <row r="239" ht="15.75" customHeight="1">
      <c r="D239" s="90"/>
      <c r="G239" s="90"/>
    </row>
    <row r="240" ht="15.75" customHeight="1">
      <c r="D240" s="90"/>
      <c r="G240" s="90"/>
    </row>
    <row r="241" ht="15.75" customHeight="1">
      <c r="D241" s="90"/>
      <c r="G241" s="90"/>
    </row>
    <row r="242" ht="15.75" customHeight="1">
      <c r="D242" s="90"/>
      <c r="G242" s="90"/>
    </row>
    <row r="243" ht="15.75" customHeight="1">
      <c r="D243" s="90"/>
      <c r="G243" s="90"/>
    </row>
    <row r="244" ht="15.75" customHeight="1">
      <c r="D244" s="90"/>
      <c r="G244" s="90"/>
    </row>
    <row r="245" ht="15.75" customHeight="1">
      <c r="D245" s="90"/>
      <c r="G245" s="90"/>
    </row>
    <row r="246" ht="15.75" customHeight="1">
      <c r="D246" s="90"/>
      <c r="G246" s="90"/>
    </row>
    <row r="247" ht="15.75" customHeight="1">
      <c r="D247" s="90"/>
      <c r="G247" s="90"/>
    </row>
    <row r="248" ht="15.75" customHeight="1">
      <c r="D248" s="90"/>
      <c r="G248" s="90"/>
    </row>
    <row r="249" ht="15.75" customHeight="1">
      <c r="D249" s="90"/>
      <c r="G249" s="90"/>
    </row>
    <row r="250" ht="15.75" customHeight="1">
      <c r="D250" s="90"/>
      <c r="G250" s="90"/>
    </row>
    <row r="251" ht="15.75" customHeight="1">
      <c r="D251" s="90"/>
      <c r="G251" s="90"/>
    </row>
    <row r="252" ht="15.75" customHeight="1">
      <c r="D252" s="90"/>
      <c r="G252" s="90"/>
    </row>
    <row r="253" ht="15.75" customHeight="1">
      <c r="D253" s="90"/>
      <c r="G253" s="90"/>
    </row>
    <row r="254" ht="15.75" customHeight="1">
      <c r="D254" s="90"/>
      <c r="G254" s="90"/>
    </row>
    <row r="255" ht="15.75" customHeight="1">
      <c r="D255" s="90"/>
      <c r="G255" s="90"/>
    </row>
    <row r="256" ht="15.75" customHeight="1">
      <c r="D256" s="90"/>
      <c r="G256" s="90"/>
    </row>
    <row r="257" ht="15.75" customHeight="1">
      <c r="D257" s="90"/>
      <c r="G257" s="90"/>
    </row>
    <row r="258" ht="15.75" customHeight="1">
      <c r="D258" s="90"/>
      <c r="G258" s="90"/>
    </row>
    <row r="259" ht="15.75" customHeight="1">
      <c r="D259" s="90"/>
      <c r="G259" s="90"/>
    </row>
    <row r="260" ht="15.75" customHeight="1">
      <c r="D260" s="90"/>
      <c r="G260" s="90"/>
    </row>
    <row r="261" ht="15.75" customHeight="1">
      <c r="D261" s="90"/>
      <c r="G261" s="90"/>
    </row>
    <row r="262" ht="15.75" customHeight="1">
      <c r="D262" s="90"/>
      <c r="G262" s="90"/>
    </row>
    <row r="263" ht="15.75" customHeight="1">
      <c r="D263" s="90"/>
      <c r="G263" s="90"/>
    </row>
    <row r="264" ht="15.75" customHeight="1">
      <c r="D264" s="90"/>
      <c r="G264" s="90"/>
    </row>
    <row r="265" ht="15.75" customHeight="1">
      <c r="D265" s="90"/>
      <c r="G265" s="90"/>
    </row>
    <row r="266" ht="15.75" customHeight="1">
      <c r="D266" s="90"/>
      <c r="G266" s="90"/>
    </row>
    <row r="267" ht="15.75" customHeight="1">
      <c r="D267" s="90"/>
      <c r="G267" s="90"/>
    </row>
    <row r="268" ht="15.75" customHeight="1">
      <c r="D268" s="90"/>
      <c r="G268" s="90"/>
    </row>
    <row r="269" ht="15.75" customHeight="1">
      <c r="D269" s="90"/>
      <c r="G269" s="90"/>
    </row>
    <row r="270" ht="15.75" customHeight="1">
      <c r="D270" s="90"/>
      <c r="G270" s="90"/>
    </row>
    <row r="271" ht="15.75" customHeight="1">
      <c r="D271" s="90"/>
      <c r="G271" s="90"/>
    </row>
    <row r="272" ht="15.75" customHeight="1">
      <c r="D272" s="90"/>
      <c r="G272" s="90"/>
    </row>
    <row r="273" ht="15.75" customHeight="1">
      <c r="D273" s="90"/>
      <c r="G273" s="90"/>
    </row>
    <row r="274" ht="15.75" customHeight="1">
      <c r="D274" s="90"/>
      <c r="G274" s="90"/>
    </row>
    <row r="275" ht="15.75" customHeight="1">
      <c r="D275" s="90"/>
      <c r="G275" s="90"/>
    </row>
    <row r="276" ht="15.75" customHeight="1">
      <c r="D276" s="90"/>
      <c r="G276" s="90"/>
    </row>
    <row r="277" ht="15.75" customHeight="1">
      <c r="D277" s="90"/>
      <c r="G277" s="90"/>
    </row>
    <row r="278" ht="15.75" customHeight="1">
      <c r="D278" s="90"/>
      <c r="G278" s="90"/>
    </row>
    <row r="279" ht="15.75" customHeight="1">
      <c r="D279" s="90"/>
      <c r="G279" s="90"/>
    </row>
    <row r="280" ht="15.75" customHeight="1">
      <c r="D280" s="90"/>
      <c r="G280" s="90"/>
    </row>
    <row r="281" ht="15.75" customHeight="1">
      <c r="D281" s="90"/>
      <c r="G281" s="90"/>
    </row>
    <row r="282" ht="15.75" customHeight="1">
      <c r="D282" s="90"/>
      <c r="G282" s="90"/>
    </row>
    <row r="283" ht="15.75" customHeight="1">
      <c r="D283" s="90"/>
      <c r="G283" s="90"/>
    </row>
    <row r="284" ht="15.75" customHeight="1">
      <c r="D284" s="90"/>
      <c r="G284" s="90"/>
    </row>
    <row r="285" ht="15.75" customHeight="1">
      <c r="D285" s="90"/>
      <c r="G285" s="90"/>
    </row>
    <row r="286" ht="15.75" customHeight="1">
      <c r="D286" s="90"/>
      <c r="G286" s="90"/>
    </row>
    <row r="287" ht="15.75" customHeight="1">
      <c r="D287" s="90"/>
      <c r="G287" s="90"/>
    </row>
    <row r="288" ht="15.75" customHeight="1">
      <c r="D288" s="90"/>
      <c r="G288" s="90"/>
    </row>
    <row r="289" ht="15.75" customHeight="1">
      <c r="D289" s="90"/>
      <c r="G289" s="90"/>
    </row>
    <row r="290" ht="15.75" customHeight="1">
      <c r="D290" s="90"/>
      <c r="G290" s="90"/>
    </row>
    <row r="291" ht="15.75" customHeight="1">
      <c r="D291" s="90"/>
      <c r="G291" s="90"/>
    </row>
    <row r="292" ht="15.75" customHeight="1">
      <c r="D292" s="90"/>
      <c r="G292" s="90"/>
    </row>
    <row r="293" ht="15.75" customHeight="1">
      <c r="D293" s="90"/>
      <c r="G293" s="90"/>
    </row>
    <row r="294" ht="15.75" customHeight="1">
      <c r="D294" s="90"/>
      <c r="G294" s="90"/>
    </row>
    <row r="295" ht="15.75" customHeight="1">
      <c r="D295" s="90"/>
      <c r="G295" s="90"/>
    </row>
    <row r="296" ht="15.75" customHeight="1">
      <c r="D296" s="90"/>
      <c r="G296" s="90"/>
    </row>
    <row r="297" ht="15.75" customHeight="1">
      <c r="D297" s="90"/>
      <c r="G297" s="90"/>
    </row>
    <row r="298" ht="15.75" customHeight="1">
      <c r="D298" s="90"/>
      <c r="G298" s="90"/>
    </row>
    <row r="299" ht="15.75" customHeight="1">
      <c r="D299" s="90"/>
      <c r="G299" s="90"/>
    </row>
    <row r="300" ht="15.75" customHeight="1">
      <c r="D300" s="90"/>
      <c r="G300" s="90"/>
    </row>
    <row r="301" ht="15.75" customHeight="1">
      <c r="D301" s="90"/>
      <c r="G301" s="90"/>
    </row>
    <row r="302" ht="15.75" customHeight="1">
      <c r="D302" s="90"/>
      <c r="G302" s="90"/>
    </row>
    <row r="303" ht="15.75" customHeight="1">
      <c r="D303" s="90"/>
      <c r="G303" s="90"/>
    </row>
    <row r="304" ht="15.75" customHeight="1">
      <c r="D304" s="90"/>
      <c r="G304" s="90"/>
    </row>
    <row r="305" ht="15.75" customHeight="1">
      <c r="D305" s="90"/>
      <c r="G305" s="90"/>
    </row>
    <row r="306" ht="15.75" customHeight="1">
      <c r="D306" s="90"/>
      <c r="G306" s="90"/>
    </row>
    <row r="307" ht="15.75" customHeight="1">
      <c r="D307" s="90"/>
      <c r="G307" s="90"/>
    </row>
    <row r="308" ht="15.75" customHeight="1">
      <c r="D308" s="90"/>
      <c r="G308" s="90"/>
    </row>
    <row r="309" ht="15.75" customHeight="1">
      <c r="D309" s="90"/>
      <c r="G309" s="90"/>
    </row>
    <row r="310" ht="15.75" customHeight="1">
      <c r="D310" s="90"/>
      <c r="G310" s="90"/>
    </row>
    <row r="311" ht="15.75" customHeight="1">
      <c r="D311" s="90"/>
      <c r="G311" s="90"/>
    </row>
    <row r="312" ht="15.75" customHeight="1">
      <c r="D312" s="90"/>
      <c r="G312" s="90"/>
    </row>
    <row r="313" ht="15.75" customHeight="1">
      <c r="D313" s="90"/>
      <c r="G313" s="90"/>
    </row>
    <row r="314" ht="15.75" customHeight="1">
      <c r="D314" s="90"/>
      <c r="G314" s="90"/>
    </row>
    <row r="315" ht="15.75" customHeight="1">
      <c r="D315" s="90"/>
      <c r="G315" s="90"/>
    </row>
    <row r="316" ht="15.75" customHeight="1">
      <c r="D316" s="90"/>
      <c r="G316" s="90"/>
    </row>
    <row r="317" ht="15.75" customHeight="1">
      <c r="D317" s="90"/>
      <c r="G317" s="90"/>
    </row>
    <row r="318" ht="15.75" customHeight="1">
      <c r="D318" s="90"/>
      <c r="G318" s="90"/>
    </row>
    <row r="319" ht="15.75" customHeight="1">
      <c r="D319" s="90"/>
      <c r="G319" s="90"/>
    </row>
    <row r="320" ht="15.75" customHeight="1">
      <c r="D320" s="90"/>
      <c r="G320" s="90"/>
    </row>
    <row r="321" ht="15.75" customHeight="1">
      <c r="D321" s="90"/>
      <c r="G321" s="90"/>
    </row>
    <row r="322" ht="15.75" customHeight="1">
      <c r="D322" s="90"/>
      <c r="G322" s="90"/>
    </row>
    <row r="323" ht="15.75" customHeight="1">
      <c r="D323" s="90"/>
      <c r="G323" s="90"/>
    </row>
    <row r="324" ht="15.75" customHeight="1">
      <c r="D324" s="90"/>
      <c r="G324" s="90"/>
    </row>
    <row r="325" ht="15.75" customHeight="1">
      <c r="D325" s="90"/>
      <c r="G325" s="90"/>
    </row>
    <row r="326" ht="15.75" customHeight="1">
      <c r="D326" s="90"/>
      <c r="G326" s="90"/>
    </row>
    <row r="327" ht="15.75" customHeight="1">
      <c r="D327" s="90"/>
      <c r="G327" s="90"/>
    </row>
    <row r="328" ht="15.75" customHeight="1">
      <c r="D328" s="90"/>
      <c r="G328" s="90"/>
    </row>
    <row r="329" ht="15.75" customHeight="1">
      <c r="D329" s="90"/>
      <c r="G329" s="90"/>
    </row>
    <row r="330" ht="15.75" customHeight="1">
      <c r="D330" s="90"/>
      <c r="G330" s="90"/>
    </row>
    <row r="331" ht="15.75" customHeight="1">
      <c r="D331" s="90"/>
      <c r="G331" s="90"/>
    </row>
    <row r="332" ht="15.75" customHeight="1">
      <c r="D332" s="90"/>
      <c r="G332" s="90"/>
    </row>
    <row r="333" ht="15.75" customHeight="1">
      <c r="D333" s="90"/>
      <c r="G333" s="90"/>
    </row>
    <row r="334" ht="15.75" customHeight="1">
      <c r="D334" s="90"/>
      <c r="G334" s="90"/>
    </row>
    <row r="335" ht="15.75" customHeight="1">
      <c r="D335" s="90"/>
      <c r="G335" s="90"/>
    </row>
    <row r="336" ht="15.75" customHeight="1">
      <c r="D336" s="90"/>
      <c r="G336" s="90"/>
    </row>
    <row r="337" ht="15.75" customHeight="1">
      <c r="D337" s="90"/>
      <c r="G337" s="90"/>
    </row>
    <row r="338" ht="15.75" customHeight="1">
      <c r="D338" s="90"/>
      <c r="G338" s="90"/>
    </row>
    <row r="339" ht="15.75" customHeight="1">
      <c r="D339" s="90"/>
      <c r="G339" s="90"/>
    </row>
    <row r="340" ht="15.75" customHeight="1">
      <c r="D340" s="90"/>
      <c r="G340" s="90"/>
    </row>
    <row r="341" ht="15.75" customHeight="1">
      <c r="D341" s="90"/>
      <c r="G341" s="90"/>
    </row>
    <row r="342" ht="15.75" customHeight="1">
      <c r="D342" s="90"/>
      <c r="G342" s="90"/>
    </row>
    <row r="343" ht="15.75" customHeight="1">
      <c r="D343" s="90"/>
      <c r="G343" s="90"/>
    </row>
    <row r="344" ht="15.75" customHeight="1">
      <c r="D344" s="90"/>
      <c r="G344" s="90"/>
    </row>
    <row r="345" ht="15.75" customHeight="1">
      <c r="D345" s="90"/>
      <c r="G345" s="90"/>
    </row>
    <row r="346" ht="15.75" customHeight="1">
      <c r="D346" s="90"/>
      <c r="G346" s="90"/>
    </row>
    <row r="347" ht="15.75" customHeight="1">
      <c r="D347" s="90"/>
      <c r="G347" s="90"/>
    </row>
    <row r="348" ht="15.75" customHeight="1">
      <c r="D348" s="90"/>
      <c r="G348" s="90"/>
    </row>
    <row r="349" ht="15.75" customHeight="1">
      <c r="D349" s="90"/>
      <c r="G349" s="90"/>
    </row>
    <row r="350" ht="15.75" customHeight="1">
      <c r="D350" s="90"/>
      <c r="G350" s="90"/>
    </row>
    <row r="351" ht="15.75" customHeight="1">
      <c r="D351" s="90"/>
      <c r="G351" s="90"/>
    </row>
    <row r="352" ht="15.75" customHeight="1">
      <c r="D352" s="90"/>
      <c r="G352" s="90"/>
    </row>
    <row r="353" ht="15.75" customHeight="1">
      <c r="D353" s="90"/>
      <c r="G353" s="90"/>
    </row>
    <row r="354" ht="15.75" customHeight="1">
      <c r="D354" s="90"/>
      <c r="G354" s="90"/>
    </row>
    <row r="355" ht="15.75" customHeight="1">
      <c r="D355" s="90"/>
      <c r="G355" s="90"/>
    </row>
    <row r="356" ht="15.75" customHeight="1">
      <c r="D356" s="90"/>
      <c r="G356" s="90"/>
    </row>
    <row r="357" ht="15.75" customHeight="1">
      <c r="D357" s="90"/>
      <c r="G357" s="90"/>
    </row>
    <row r="358" ht="15.75" customHeight="1">
      <c r="D358" s="90"/>
      <c r="G358" s="90"/>
    </row>
    <row r="359" ht="15.75" customHeight="1">
      <c r="D359" s="90"/>
      <c r="G359" s="90"/>
    </row>
    <row r="360" ht="15.75" customHeight="1">
      <c r="D360" s="90"/>
      <c r="G360" s="90"/>
    </row>
    <row r="361" ht="15.75" customHeight="1">
      <c r="D361" s="90"/>
      <c r="G361" s="90"/>
    </row>
    <row r="362" ht="15.75" customHeight="1">
      <c r="D362" s="90"/>
      <c r="G362" s="90"/>
    </row>
    <row r="363" ht="15.75" customHeight="1">
      <c r="D363" s="90"/>
      <c r="G363" s="90"/>
    </row>
    <row r="364" ht="15.75" customHeight="1">
      <c r="D364" s="90"/>
      <c r="G364" s="90"/>
    </row>
    <row r="365" ht="15.75" customHeight="1">
      <c r="D365" s="90"/>
      <c r="G365" s="90"/>
    </row>
    <row r="366" ht="15.75" customHeight="1">
      <c r="D366" s="90"/>
      <c r="G366" s="90"/>
    </row>
    <row r="367" ht="15.75" customHeight="1">
      <c r="D367" s="90"/>
      <c r="G367" s="90"/>
    </row>
    <row r="368" ht="15.75" customHeight="1">
      <c r="D368" s="90"/>
      <c r="G368" s="90"/>
    </row>
    <row r="369" ht="15.75" customHeight="1">
      <c r="D369" s="90"/>
      <c r="G369" s="90"/>
    </row>
    <row r="370" ht="15.75" customHeight="1">
      <c r="D370" s="90"/>
      <c r="G370" s="90"/>
    </row>
    <row r="371" ht="15.75" customHeight="1">
      <c r="D371" s="90"/>
      <c r="G371" s="90"/>
    </row>
    <row r="372" ht="15.75" customHeight="1">
      <c r="D372" s="90"/>
      <c r="G372" s="90"/>
    </row>
    <row r="373" ht="15.75" customHeight="1">
      <c r="D373" s="90"/>
      <c r="G373" s="90"/>
    </row>
    <row r="374" ht="15.75" customHeight="1">
      <c r="D374" s="90"/>
      <c r="G374" s="90"/>
    </row>
    <row r="375" ht="15.75" customHeight="1">
      <c r="D375" s="90"/>
      <c r="G375" s="90"/>
    </row>
    <row r="376" ht="15.75" customHeight="1">
      <c r="D376" s="90"/>
      <c r="G376" s="90"/>
    </row>
    <row r="377" ht="15.75" customHeight="1">
      <c r="D377" s="90"/>
      <c r="G377" s="90"/>
    </row>
    <row r="378" ht="15.75" customHeight="1">
      <c r="D378" s="90"/>
      <c r="G378" s="90"/>
    </row>
    <row r="379" ht="15.75" customHeight="1">
      <c r="D379" s="90"/>
      <c r="G379" s="90"/>
    </row>
    <row r="380" ht="15.75" customHeight="1">
      <c r="D380" s="90"/>
      <c r="G380" s="90"/>
    </row>
    <row r="381" ht="15.75" customHeight="1">
      <c r="D381" s="90"/>
      <c r="G381" s="90"/>
    </row>
    <row r="382" ht="15.75" customHeight="1">
      <c r="D382" s="90"/>
      <c r="G382" s="90"/>
    </row>
    <row r="383" ht="15.75" customHeight="1">
      <c r="D383" s="90"/>
      <c r="G383" s="90"/>
    </row>
    <row r="384" ht="15.75" customHeight="1">
      <c r="D384" s="90"/>
      <c r="G384" s="90"/>
    </row>
    <row r="385" ht="15.75" customHeight="1">
      <c r="D385" s="90"/>
      <c r="G385" s="90"/>
    </row>
    <row r="386" ht="15.75" customHeight="1">
      <c r="D386" s="90"/>
      <c r="G386" s="90"/>
    </row>
    <row r="387" ht="15.75" customHeight="1">
      <c r="D387" s="90"/>
      <c r="G387" s="90"/>
    </row>
    <row r="388" ht="15.75" customHeight="1">
      <c r="D388" s="90"/>
      <c r="G388" s="90"/>
    </row>
    <row r="389" ht="15.75" customHeight="1">
      <c r="D389" s="90"/>
      <c r="G389" s="90"/>
    </row>
    <row r="390" ht="15.75" customHeight="1">
      <c r="D390" s="90"/>
      <c r="G390" s="90"/>
    </row>
    <row r="391" ht="15.75" customHeight="1">
      <c r="D391" s="90"/>
      <c r="G391" s="90"/>
    </row>
    <row r="392" ht="15.75" customHeight="1">
      <c r="D392" s="90"/>
      <c r="G392" s="90"/>
    </row>
    <row r="393" ht="15.75" customHeight="1">
      <c r="D393" s="90"/>
      <c r="G393" s="90"/>
    </row>
    <row r="394" ht="15.75" customHeight="1">
      <c r="D394" s="90"/>
      <c r="G394" s="90"/>
    </row>
    <row r="395" ht="15.75" customHeight="1">
      <c r="D395" s="90"/>
      <c r="G395" s="90"/>
    </row>
    <row r="396" ht="15.75" customHeight="1">
      <c r="D396" s="90"/>
      <c r="G396" s="90"/>
    </row>
    <row r="397" ht="15.75" customHeight="1">
      <c r="D397" s="90"/>
      <c r="G397" s="90"/>
    </row>
    <row r="398" ht="15.75" customHeight="1">
      <c r="D398" s="90"/>
      <c r="G398" s="90"/>
    </row>
    <row r="399" ht="15.75" customHeight="1">
      <c r="D399" s="90"/>
      <c r="G399" s="90"/>
    </row>
    <row r="400" ht="15.75" customHeight="1">
      <c r="D400" s="90"/>
      <c r="G400" s="90"/>
    </row>
    <row r="401" ht="15.75" customHeight="1">
      <c r="D401" s="90"/>
      <c r="G401" s="90"/>
    </row>
    <row r="402" ht="15.75" customHeight="1">
      <c r="D402" s="90"/>
      <c r="G402" s="90"/>
    </row>
    <row r="403" ht="15.75" customHeight="1">
      <c r="D403" s="90"/>
      <c r="G403" s="90"/>
    </row>
    <row r="404" ht="15.75" customHeight="1">
      <c r="D404" s="90"/>
      <c r="G404" s="90"/>
    </row>
    <row r="405" ht="15.75" customHeight="1">
      <c r="D405" s="90"/>
      <c r="G405" s="90"/>
    </row>
    <row r="406" ht="15.75" customHeight="1">
      <c r="D406" s="90"/>
      <c r="G406" s="90"/>
    </row>
    <row r="407" ht="15.75" customHeight="1">
      <c r="D407" s="90"/>
      <c r="G407" s="90"/>
    </row>
    <row r="408" ht="15.75" customHeight="1">
      <c r="D408" s="90"/>
      <c r="G408" s="90"/>
    </row>
    <row r="409" ht="15.75" customHeight="1">
      <c r="D409" s="90"/>
      <c r="G409" s="90"/>
    </row>
    <row r="410" ht="15.75" customHeight="1">
      <c r="D410" s="90"/>
      <c r="G410" s="90"/>
    </row>
    <row r="411" ht="15.75" customHeight="1">
      <c r="D411" s="90"/>
      <c r="G411" s="90"/>
    </row>
    <row r="412" ht="15.75" customHeight="1">
      <c r="D412" s="90"/>
      <c r="G412" s="90"/>
    </row>
    <row r="413" ht="15.75" customHeight="1">
      <c r="D413" s="90"/>
      <c r="G413" s="90"/>
    </row>
    <row r="414" ht="15.75" customHeight="1">
      <c r="D414" s="90"/>
      <c r="G414" s="90"/>
    </row>
    <row r="415" ht="15.75" customHeight="1">
      <c r="D415" s="90"/>
      <c r="G415" s="90"/>
    </row>
    <row r="416" ht="15.75" customHeight="1">
      <c r="D416" s="90"/>
      <c r="G416" s="90"/>
    </row>
    <row r="417" ht="15.75" customHeight="1">
      <c r="D417" s="90"/>
      <c r="G417" s="90"/>
    </row>
    <row r="418" ht="15.75" customHeight="1">
      <c r="D418" s="90"/>
      <c r="G418" s="90"/>
    </row>
    <row r="419" ht="15.75" customHeight="1">
      <c r="D419" s="90"/>
      <c r="G419" s="90"/>
    </row>
    <row r="420" ht="15.75" customHeight="1">
      <c r="D420" s="90"/>
      <c r="G420" s="90"/>
    </row>
    <row r="421" ht="15.75" customHeight="1">
      <c r="D421" s="90"/>
      <c r="G421" s="90"/>
    </row>
    <row r="422" ht="15.75" customHeight="1">
      <c r="D422" s="90"/>
      <c r="G422" s="90"/>
    </row>
    <row r="423" ht="15.75" customHeight="1">
      <c r="D423" s="90"/>
      <c r="G423" s="90"/>
    </row>
    <row r="424" ht="15.75" customHeight="1">
      <c r="D424" s="90"/>
      <c r="G424" s="90"/>
    </row>
    <row r="425" ht="15.75" customHeight="1">
      <c r="D425" s="90"/>
      <c r="G425" s="90"/>
    </row>
    <row r="426" ht="15.75" customHeight="1">
      <c r="D426" s="90"/>
      <c r="G426" s="90"/>
    </row>
    <row r="427" ht="15.75" customHeight="1">
      <c r="D427" s="90"/>
      <c r="G427" s="90"/>
    </row>
    <row r="428" ht="15.75" customHeight="1">
      <c r="D428" s="90"/>
      <c r="G428" s="90"/>
    </row>
    <row r="429" ht="15.75" customHeight="1">
      <c r="D429" s="90"/>
      <c r="G429" s="90"/>
    </row>
    <row r="430" ht="15.75" customHeight="1">
      <c r="D430" s="90"/>
      <c r="G430" s="90"/>
    </row>
    <row r="431" ht="15.75" customHeight="1">
      <c r="D431" s="90"/>
      <c r="G431" s="90"/>
    </row>
    <row r="432" ht="15.75" customHeight="1">
      <c r="D432" s="90"/>
      <c r="G432" s="90"/>
    </row>
    <row r="433" ht="15.75" customHeight="1">
      <c r="D433" s="90"/>
      <c r="G433" s="90"/>
    </row>
    <row r="434" ht="15.75" customHeight="1">
      <c r="D434" s="90"/>
      <c r="G434" s="90"/>
    </row>
    <row r="435" ht="15.75" customHeight="1">
      <c r="D435" s="90"/>
      <c r="G435" s="90"/>
    </row>
    <row r="436" ht="15.75" customHeight="1">
      <c r="D436" s="90"/>
      <c r="G436" s="90"/>
    </row>
    <row r="437" ht="15.75" customHeight="1">
      <c r="D437" s="90"/>
      <c r="G437" s="90"/>
    </row>
    <row r="438" ht="15.75" customHeight="1">
      <c r="D438" s="90"/>
      <c r="G438" s="90"/>
    </row>
    <row r="439" ht="15.75" customHeight="1">
      <c r="D439" s="90"/>
      <c r="G439" s="90"/>
    </row>
    <row r="440" ht="15.75" customHeight="1">
      <c r="D440" s="90"/>
      <c r="G440" s="90"/>
    </row>
    <row r="441" ht="15.75" customHeight="1">
      <c r="D441" s="90"/>
      <c r="G441" s="90"/>
    </row>
    <row r="442" ht="15.75" customHeight="1">
      <c r="D442" s="90"/>
      <c r="G442" s="90"/>
    </row>
    <row r="443" ht="15.75" customHeight="1">
      <c r="D443" s="90"/>
      <c r="G443" s="90"/>
    </row>
    <row r="444" ht="15.75" customHeight="1">
      <c r="D444" s="90"/>
      <c r="G444" s="90"/>
    </row>
    <row r="445" ht="15.75" customHeight="1">
      <c r="D445" s="90"/>
      <c r="G445" s="90"/>
    </row>
    <row r="446" ht="15.75" customHeight="1">
      <c r="D446" s="90"/>
      <c r="G446" s="90"/>
    </row>
    <row r="447" ht="15.75" customHeight="1">
      <c r="D447" s="90"/>
      <c r="G447" s="90"/>
    </row>
    <row r="448" ht="15.75" customHeight="1">
      <c r="D448" s="90"/>
      <c r="G448" s="90"/>
    </row>
    <row r="449" ht="15.75" customHeight="1">
      <c r="D449" s="90"/>
      <c r="G449" s="90"/>
    </row>
    <row r="450" ht="15.75" customHeight="1">
      <c r="D450" s="90"/>
      <c r="G450" s="90"/>
    </row>
    <row r="451" ht="15.75" customHeight="1">
      <c r="D451" s="90"/>
      <c r="G451" s="90"/>
    </row>
    <row r="452" ht="15.75" customHeight="1">
      <c r="D452" s="90"/>
      <c r="G452" s="90"/>
    </row>
    <row r="453" ht="15.75" customHeight="1">
      <c r="D453" s="90"/>
      <c r="G453" s="90"/>
    </row>
    <row r="454" ht="15.75" customHeight="1">
      <c r="D454" s="90"/>
      <c r="G454" s="90"/>
    </row>
    <row r="455" ht="15.75" customHeight="1">
      <c r="D455" s="90"/>
      <c r="G455" s="90"/>
    </row>
    <row r="456" ht="15.75" customHeight="1">
      <c r="D456" s="90"/>
      <c r="G456" s="90"/>
    </row>
    <row r="457" ht="15.75" customHeight="1">
      <c r="D457" s="90"/>
      <c r="G457" s="90"/>
    </row>
    <row r="458" ht="15.75" customHeight="1">
      <c r="D458" s="90"/>
      <c r="G458" s="90"/>
    </row>
    <row r="459" ht="15.75" customHeight="1">
      <c r="D459" s="90"/>
      <c r="G459" s="90"/>
    </row>
    <row r="460" ht="15.75" customHeight="1">
      <c r="D460" s="90"/>
      <c r="G460" s="90"/>
    </row>
    <row r="461" ht="15.75" customHeight="1">
      <c r="D461" s="90"/>
      <c r="G461" s="90"/>
    </row>
    <row r="462" ht="15.75" customHeight="1">
      <c r="D462" s="90"/>
      <c r="G462" s="90"/>
    </row>
    <row r="463" ht="15.75" customHeight="1">
      <c r="D463" s="90"/>
      <c r="G463" s="90"/>
    </row>
    <row r="464" ht="15.75" customHeight="1">
      <c r="D464" s="90"/>
      <c r="G464" s="90"/>
    </row>
    <row r="465" ht="15.75" customHeight="1">
      <c r="D465" s="90"/>
      <c r="G465" s="90"/>
    </row>
    <row r="466" ht="15.75" customHeight="1">
      <c r="D466" s="90"/>
      <c r="G466" s="90"/>
    </row>
    <row r="467" ht="15.75" customHeight="1">
      <c r="D467" s="90"/>
      <c r="G467" s="90"/>
    </row>
    <row r="468" ht="15.75" customHeight="1">
      <c r="D468" s="90"/>
      <c r="G468" s="90"/>
    </row>
    <row r="469" ht="15.75" customHeight="1">
      <c r="D469" s="90"/>
      <c r="G469" s="90"/>
    </row>
    <row r="470" ht="15.75" customHeight="1">
      <c r="D470" s="90"/>
      <c r="G470" s="90"/>
    </row>
    <row r="471" ht="15.75" customHeight="1">
      <c r="D471" s="90"/>
      <c r="G471" s="90"/>
    </row>
    <row r="472" ht="15.75" customHeight="1">
      <c r="D472" s="90"/>
      <c r="G472" s="90"/>
    </row>
    <row r="473" ht="15.75" customHeight="1">
      <c r="D473" s="90"/>
      <c r="G473" s="90"/>
    </row>
    <row r="474" ht="15.75" customHeight="1">
      <c r="D474" s="90"/>
      <c r="G474" s="90"/>
    </row>
    <row r="475" ht="15.75" customHeight="1">
      <c r="D475" s="90"/>
      <c r="G475" s="90"/>
    </row>
    <row r="476" ht="15.75" customHeight="1">
      <c r="D476" s="90"/>
      <c r="G476" s="90"/>
    </row>
    <row r="477" ht="15.75" customHeight="1">
      <c r="D477" s="90"/>
      <c r="G477" s="90"/>
    </row>
    <row r="478" ht="15.75" customHeight="1">
      <c r="D478" s="90"/>
      <c r="G478" s="90"/>
    </row>
    <row r="479" ht="15.75" customHeight="1">
      <c r="D479" s="90"/>
      <c r="G479" s="90"/>
    </row>
    <row r="480" ht="15.75" customHeight="1">
      <c r="D480" s="90"/>
      <c r="G480" s="90"/>
    </row>
    <row r="481" ht="15.75" customHeight="1">
      <c r="D481" s="90"/>
      <c r="G481" s="90"/>
    </row>
    <row r="482" ht="15.75" customHeight="1">
      <c r="D482" s="90"/>
      <c r="G482" s="90"/>
    </row>
    <row r="483" ht="15.75" customHeight="1">
      <c r="D483" s="90"/>
      <c r="G483" s="90"/>
    </row>
    <row r="484" ht="15.75" customHeight="1">
      <c r="D484" s="90"/>
      <c r="G484" s="90"/>
    </row>
    <row r="485" ht="15.75" customHeight="1">
      <c r="D485" s="90"/>
      <c r="G485" s="90"/>
    </row>
    <row r="486" ht="15.75" customHeight="1">
      <c r="D486" s="90"/>
      <c r="G486" s="90"/>
    </row>
    <row r="487" ht="15.75" customHeight="1">
      <c r="D487" s="90"/>
      <c r="G487" s="90"/>
    </row>
    <row r="488" ht="15.75" customHeight="1">
      <c r="D488" s="90"/>
      <c r="G488" s="90"/>
    </row>
    <row r="489" ht="15.75" customHeight="1">
      <c r="D489" s="90"/>
      <c r="G489" s="90"/>
    </row>
    <row r="490" ht="15.75" customHeight="1">
      <c r="D490" s="90"/>
      <c r="G490" s="90"/>
    </row>
    <row r="491" ht="15.75" customHeight="1">
      <c r="D491" s="90"/>
      <c r="G491" s="90"/>
    </row>
    <row r="492" ht="15.75" customHeight="1">
      <c r="D492" s="90"/>
      <c r="G492" s="90"/>
    </row>
    <row r="493" ht="15.75" customHeight="1">
      <c r="D493" s="90"/>
      <c r="G493" s="90"/>
    </row>
    <row r="494" ht="15.75" customHeight="1">
      <c r="D494" s="90"/>
      <c r="G494" s="90"/>
    </row>
    <row r="495" ht="15.75" customHeight="1">
      <c r="D495" s="90"/>
      <c r="G495" s="90"/>
    </row>
    <row r="496" ht="15.75" customHeight="1">
      <c r="D496" s="90"/>
      <c r="G496" s="90"/>
    </row>
    <row r="497" ht="15.75" customHeight="1">
      <c r="D497" s="90"/>
      <c r="G497" s="90"/>
    </row>
    <row r="498" ht="15.75" customHeight="1">
      <c r="D498" s="90"/>
      <c r="G498" s="90"/>
    </row>
    <row r="499" ht="15.75" customHeight="1">
      <c r="D499" s="90"/>
      <c r="G499" s="90"/>
    </row>
    <row r="500" ht="15.75" customHeight="1">
      <c r="D500" s="90"/>
      <c r="G500" s="90"/>
    </row>
    <row r="501" ht="15.75" customHeight="1">
      <c r="D501" s="90"/>
      <c r="G501" s="90"/>
    </row>
    <row r="502" ht="15.75" customHeight="1">
      <c r="D502" s="90"/>
      <c r="G502" s="90"/>
    </row>
    <row r="503" ht="15.75" customHeight="1">
      <c r="D503" s="90"/>
      <c r="G503" s="90"/>
    </row>
    <row r="504" ht="15.75" customHeight="1">
      <c r="D504" s="90"/>
      <c r="G504" s="90"/>
    </row>
    <row r="505" ht="15.75" customHeight="1">
      <c r="D505" s="90"/>
      <c r="G505" s="90"/>
    </row>
    <row r="506" ht="15.75" customHeight="1">
      <c r="D506" s="90"/>
      <c r="G506" s="90"/>
    </row>
    <row r="507" ht="15.75" customHeight="1">
      <c r="D507" s="90"/>
      <c r="G507" s="90"/>
    </row>
    <row r="508" ht="15.75" customHeight="1">
      <c r="D508" s="90"/>
      <c r="G508" s="90"/>
    </row>
    <row r="509" ht="15.75" customHeight="1">
      <c r="D509" s="90"/>
      <c r="G509" s="90"/>
    </row>
    <row r="510" ht="15.75" customHeight="1">
      <c r="D510" s="90"/>
      <c r="G510" s="90"/>
    </row>
    <row r="511" ht="15.75" customHeight="1">
      <c r="D511" s="90"/>
      <c r="G511" s="90"/>
    </row>
    <row r="512" ht="15.75" customHeight="1">
      <c r="D512" s="90"/>
      <c r="G512" s="90"/>
    </row>
    <row r="513" ht="15.75" customHeight="1">
      <c r="D513" s="90"/>
      <c r="G513" s="90"/>
    </row>
    <row r="514" ht="15.75" customHeight="1">
      <c r="D514" s="90"/>
      <c r="G514" s="90"/>
    </row>
    <row r="515" ht="15.75" customHeight="1">
      <c r="D515" s="90"/>
      <c r="G515" s="90"/>
    </row>
    <row r="516" ht="15.75" customHeight="1">
      <c r="D516" s="90"/>
      <c r="G516" s="90"/>
    </row>
    <row r="517" ht="15.75" customHeight="1">
      <c r="D517" s="90"/>
      <c r="G517" s="90"/>
    </row>
    <row r="518" ht="15.75" customHeight="1">
      <c r="D518" s="90"/>
      <c r="G518" s="90"/>
    </row>
    <row r="519" ht="15.75" customHeight="1">
      <c r="D519" s="90"/>
      <c r="G519" s="90"/>
    </row>
    <row r="520" ht="15.75" customHeight="1">
      <c r="D520" s="90"/>
      <c r="G520" s="90"/>
    </row>
    <row r="521" ht="15.75" customHeight="1">
      <c r="D521" s="90"/>
      <c r="G521" s="90"/>
    </row>
    <row r="522" ht="15.75" customHeight="1">
      <c r="D522" s="90"/>
      <c r="G522" s="90"/>
    </row>
    <row r="523" ht="15.75" customHeight="1">
      <c r="D523" s="90"/>
      <c r="G523" s="90"/>
    </row>
    <row r="524" ht="15.75" customHeight="1">
      <c r="D524" s="90"/>
      <c r="G524" s="90"/>
    </row>
    <row r="525" ht="15.75" customHeight="1">
      <c r="D525" s="90"/>
      <c r="G525" s="90"/>
    </row>
    <row r="526" ht="15.75" customHeight="1">
      <c r="D526" s="90"/>
      <c r="G526" s="90"/>
    </row>
    <row r="527" ht="15.75" customHeight="1">
      <c r="D527" s="90"/>
      <c r="G527" s="90"/>
    </row>
    <row r="528" ht="15.75" customHeight="1">
      <c r="D528" s="90"/>
      <c r="G528" s="90"/>
    </row>
    <row r="529" ht="15.75" customHeight="1">
      <c r="D529" s="90"/>
      <c r="G529" s="90"/>
    </row>
    <row r="530" ht="15.75" customHeight="1">
      <c r="D530" s="90"/>
      <c r="G530" s="90"/>
    </row>
    <row r="531" ht="15.75" customHeight="1">
      <c r="D531" s="90"/>
      <c r="G531" s="90"/>
    </row>
    <row r="532" ht="15.75" customHeight="1">
      <c r="D532" s="90"/>
      <c r="G532" s="90"/>
    </row>
    <row r="533" ht="15.75" customHeight="1">
      <c r="D533" s="90"/>
      <c r="G533" s="90"/>
    </row>
    <row r="534" ht="15.75" customHeight="1">
      <c r="D534" s="90"/>
      <c r="G534" s="90"/>
    </row>
    <row r="535" ht="15.75" customHeight="1">
      <c r="D535" s="90"/>
      <c r="G535" s="90"/>
    </row>
    <row r="536" ht="15.75" customHeight="1">
      <c r="D536" s="90"/>
      <c r="G536" s="90"/>
    </row>
    <row r="537" ht="15.75" customHeight="1">
      <c r="D537" s="90"/>
      <c r="G537" s="90"/>
    </row>
    <row r="538" ht="15.75" customHeight="1">
      <c r="D538" s="90"/>
      <c r="G538" s="90"/>
    </row>
    <row r="539" ht="15.75" customHeight="1">
      <c r="D539" s="90"/>
      <c r="G539" s="90"/>
    </row>
    <row r="540" ht="15.75" customHeight="1">
      <c r="D540" s="90"/>
      <c r="G540" s="90"/>
    </row>
    <row r="541" ht="15.75" customHeight="1">
      <c r="D541" s="90"/>
      <c r="G541" s="90"/>
    </row>
    <row r="542" ht="15.75" customHeight="1">
      <c r="D542" s="90"/>
      <c r="G542" s="90"/>
    </row>
    <row r="543" ht="15.75" customHeight="1">
      <c r="D543" s="90"/>
      <c r="G543" s="90"/>
    </row>
    <row r="544" ht="15.75" customHeight="1">
      <c r="D544" s="90"/>
      <c r="G544" s="90"/>
    </row>
    <row r="545" ht="15.75" customHeight="1">
      <c r="D545" s="90"/>
      <c r="G545" s="90"/>
    </row>
    <row r="546" ht="15.75" customHeight="1">
      <c r="D546" s="90"/>
      <c r="G546" s="90"/>
    </row>
    <row r="547" ht="15.75" customHeight="1">
      <c r="D547" s="90"/>
      <c r="G547" s="90"/>
    </row>
    <row r="548" ht="15.75" customHeight="1">
      <c r="D548" s="90"/>
      <c r="G548" s="90"/>
    </row>
    <row r="549" ht="15.75" customHeight="1">
      <c r="D549" s="90"/>
      <c r="G549" s="90"/>
    </row>
    <row r="550" ht="15.75" customHeight="1">
      <c r="D550" s="90"/>
      <c r="G550" s="90"/>
    </row>
    <row r="551" ht="15.75" customHeight="1">
      <c r="D551" s="90"/>
      <c r="G551" s="90"/>
    </row>
    <row r="552" ht="15.75" customHeight="1">
      <c r="D552" s="90"/>
      <c r="G552" s="90"/>
    </row>
    <row r="553" ht="15.75" customHeight="1">
      <c r="D553" s="90"/>
      <c r="G553" s="90"/>
    </row>
    <row r="554" ht="15.75" customHeight="1">
      <c r="D554" s="90"/>
      <c r="G554" s="90"/>
    </row>
    <row r="555" ht="15.75" customHeight="1">
      <c r="D555" s="90"/>
      <c r="G555" s="90"/>
    </row>
    <row r="556" ht="15.75" customHeight="1">
      <c r="D556" s="90"/>
      <c r="G556" s="90"/>
    </row>
    <row r="557" ht="15.75" customHeight="1">
      <c r="D557" s="90"/>
      <c r="G557" s="90"/>
    </row>
    <row r="558" ht="15.75" customHeight="1">
      <c r="D558" s="90"/>
      <c r="G558" s="90"/>
    </row>
    <row r="559" ht="15.75" customHeight="1">
      <c r="D559" s="90"/>
      <c r="G559" s="90"/>
    </row>
    <row r="560" ht="15.75" customHeight="1">
      <c r="D560" s="90"/>
      <c r="G560" s="90"/>
    </row>
    <row r="561" ht="15.75" customHeight="1">
      <c r="D561" s="90"/>
      <c r="G561" s="90"/>
    </row>
    <row r="562" ht="15.75" customHeight="1">
      <c r="D562" s="90"/>
      <c r="G562" s="90"/>
    </row>
    <row r="563" ht="15.75" customHeight="1">
      <c r="D563" s="90"/>
      <c r="G563" s="90"/>
    </row>
    <row r="564" ht="15.75" customHeight="1">
      <c r="D564" s="90"/>
      <c r="G564" s="90"/>
    </row>
    <row r="565" ht="15.75" customHeight="1">
      <c r="D565" s="90"/>
      <c r="G565" s="90"/>
    </row>
    <row r="566" ht="15.75" customHeight="1">
      <c r="D566" s="90"/>
      <c r="G566" s="90"/>
    </row>
    <row r="567" ht="15.75" customHeight="1">
      <c r="D567" s="90"/>
      <c r="G567" s="90"/>
    </row>
    <row r="568" ht="15.75" customHeight="1">
      <c r="D568" s="90"/>
      <c r="G568" s="90"/>
    </row>
    <row r="569" ht="15.75" customHeight="1">
      <c r="D569" s="90"/>
      <c r="G569" s="90"/>
    </row>
    <row r="570" ht="15.75" customHeight="1">
      <c r="D570" s="90"/>
      <c r="G570" s="90"/>
    </row>
    <row r="571" ht="15.75" customHeight="1">
      <c r="D571" s="90"/>
      <c r="G571" s="90"/>
    </row>
    <row r="572" ht="15.75" customHeight="1">
      <c r="D572" s="90"/>
      <c r="G572" s="90"/>
    </row>
    <row r="573" ht="15.75" customHeight="1">
      <c r="D573" s="90"/>
      <c r="G573" s="90"/>
    </row>
    <row r="574" ht="15.75" customHeight="1">
      <c r="D574" s="90"/>
      <c r="G574" s="90"/>
    </row>
    <row r="575" ht="15.75" customHeight="1">
      <c r="D575" s="90"/>
      <c r="G575" s="90"/>
    </row>
    <row r="576" ht="15.75" customHeight="1">
      <c r="D576" s="90"/>
      <c r="G576" s="90"/>
    </row>
    <row r="577" ht="15.75" customHeight="1">
      <c r="D577" s="90"/>
      <c r="G577" s="90"/>
    </row>
    <row r="578" ht="15.75" customHeight="1">
      <c r="D578" s="90"/>
      <c r="G578" s="90"/>
    </row>
    <row r="579" ht="15.75" customHeight="1">
      <c r="D579" s="90"/>
      <c r="G579" s="90"/>
    </row>
    <row r="580" ht="15.75" customHeight="1">
      <c r="D580" s="90"/>
      <c r="G580" s="90"/>
    </row>
    <row r="581" ht="15.75" customHeight="1">
      <c r="D581" s="90"/>
      <c r="G581" s="90"/>
    </row>
    <row r="582" ht="15.75" customHeight="1">
      <c r="D582" s="90"/>
      <c r="G582" s="90"/>
    </row>
    <row r="583" ht="15.75" customHeight="1">
      <c r="D583" s="90"/>
      <c r="G583" s="90"/>
    </row>
    <row r="584" ht="15.75" customHeight="1">
      <c r="D584" s="90"/>
      <c r="G584" s="90"/>
    </row>
    <row r="585" ht="15.75" customHeight="1">
      <c r="D585" s="90"/>
      <c r="G585" s="90"/>
    </row>
    <row r="586" ht="15.75" customHeight="1">
      <c r="D586" s="90"/>
      <c r="G586" s="90"/>
    </row>
    <row r="587" ht="15.75" customHeight="1">
      <c r="D587" s="90"/>
      <c r="G587" s="90"/>
    </row>
    <row r="588" ht="15.75" customHeight="1">
      <c r="D588" s="90"/>
      <c r="G588" s="90"/>
    </row>
    <row r="589" ht="15.75" customHeight="1">
      <c r="D589" s="90"/>
      <c r="G589" s="90"/>
    </row>
    <row r="590" ht="15.75" customHeight="1">
      <c r="D590" s="90"/>
      <c r="G590" s="90"/>
    </row>
    <row r="591" ht="15.75" customHeight="1">
      <c r="D591" s="90"/>
      <c r="G591" s="90"/>
    </row>
    <row r="592" ht="15.75" customHeight="1">
      <c r="D592" s="90"/>
      <c r="G592" s="90"/>
    </row>
    <row r="593" ht="15.75" customHeight="1">
      <c r="D593" s="90"/>
      <c r="G593" s="90"/>
    </row>
    <row r="594" ht="15.75" customHeight="1">
      <c r="D594" s="90"/>
      <c r="G594" s="90"/>
    </row>
    <row r="595" ht="15.75" customHeight="1">
      <c r="D595" s="90"/>
      <c r="G595" s="90"/>
    </row>
    <row r="596" ht="15.75" customHeight="1">
      <c r="D596" s="90"/>
      <c r="G596" s="90"/>
    </row>
    <row r="597" ht="15.75" customHeight="1">
      <c r="D597" s="90"/>
      <c r="G597" s="90"/>
    </row>
    <row r="598" ht="15.75" customHeight="1">
      <c r="D598" s="90"/>
      <c r="G598" s="90"/>
    </row>
    <row r="599" ht="15.75" customHeight="1">
      <c r="D599" s="90"/>
      <c r="G599" s="90"/>
    </row>
    <row r="600" ht="15.75" customHeight="1">
      <c r="D600" s="90"/>
      <c r="G600" s="90"/>
    </row>
    <row r="601" ht="15.75" customHeight="1">
      <c r="D601" s="90"/>
      <c r="G601" s="90"/>
    </row>
    <row r="602" ht="15.75" customHeight="1">
      <c r="D602" s="90"/>
      <c r="G602" s="90"/>
    </row>
    <row r="603" ht="15.75" customHeight="1">
      <c r="D603" s="90"/>
      <c r="G603" s="90"/>
    </row>
    <row r="604" ht="15.75" customHeight="1">
      <c r="D604" s="90"/>
      <c r="G604" s="90"/>
    </row>
    <row r="605" ht="15.75" customHeight="1">
      <c r="D605" s="90"/>
      <c r="G605" s="90"/>
    </row>
    <row r="606" ht="15.75" customHeight="1">
      <c r="D606" s="90"/>
      <c r="G606" s="90"/>
    </row>
    <row r="607" ht="15.75" customHeight="1">
      <c r="D607" s="90"/>
      <c r="G607" s="90"/>
    </row>
    <row r="608" ht="15.75" customHeight="1">
      <c r="D608" s="90"/>
      <c r="G608" s="90"/>
    </row>
    <row r="609" ht="15.75" customHeight="1">
      <c r="D609" s="90"/>
      <c r="G609" s="90"/>
    </row>
    <row r="610" ht="15.75" customHeight="1">
      <c r="D610" s="90"/>
      <c r="G610" s="90"/>
    </row>
    <row r="611" ht="15.75" customHeight="1">
      <c r="D611" s="90"/>
      <c r="G611" s="90"/>
    </row>
    <row r="612" ht="15.75" customHeight="1">
      <c r="D612" s="90"/>
      <c r="G612" s="90"/>
    </row>
    <row r="613" ht="15.75" customHeight="1">
      <c r="D613" s="90"/>
      <c r="G613" s="90"/>
    </row>
    <row r="614" ht="15.75" customHeight="1">
      <c r="D614" s="90"/>
      <c r="G614" s="90"/>
    </row>
    <row r="615" ht="15.75" customHeight="1">
      <c r="D615" s="90"/>
      <c r="G615" s="90"/>
    </row>
    <row r="616" ht="15.75" customHeight="1">
      <c r="D616" s="90"/>
      <c r="G616" s="90"/>
    </row>
    <row r="617" ht="15.75" customHeight="1">
      <c r="D617" s="90"/>
      <c r="G617" s="90"/>
    </row>
    <row r="618" ht="15.75" customHeight="1">
      <c r="D618" s="90"/>
      <c r="G618" s="90"/>
    </row>
    <row r="619" ht="15.75" customHeight="1">
      <c r="D619" s="90"/>
      <c r="G619" s="90"/>
    </row>
    <row r="620" ht="15.75" customHeight="1">
      <c r="D620" s="90"/>
      <c r="G620" s="90"/>
    </row>
    <row r="621" ht="15.75" customHeight="1">
      <c r="D621" s="90"/>
      <c r="G621" s="90"/>
    </row>
    <row r="622" ht="15.75" customHeight="1">
      <c r="D622" s="90"/>
      <c r="G622" s="90"/>
    </row>
    <row r="623" ht="15.75" customHeight="1">
      <c r="D623" s="90"/>
      <c r="G623" s="90"/>
    </row>
    <row r="624" ht="15.75" customHeight="1">
      <c r="D624" s="90"/>
      <c r="G624" s="90"/>
    </row>
    <row r="625" ht="15.75" customHeight="1">
      <c r="D625" s="90"/>
      <c r="G625" s="90"/>
    </row>
    <row r="626" ht="15.75" customHeight="1">
      <c r="D626" s="90"/>
      <c r="G626" s="90"/>
    </row>
    <row r="627" ht="15.75" customHeight="1">
      <c r="D627" s="90"/>
      <c r="G627" s="90"/>
    </row>
    <row r="628" ht="15.75" customHeight="1">
      <c r="D628" s="90"/>
      <c r="G628" s="90"/>
    </row>
    <row r="629" ht="15.75" customHeight="1">
      <c r="D629" s="90"/>
      <c r="G629" s="90"/>
    </row>
    <row r="630" ht="15.75" customHeight="1">
      <c r="D630" s="90"/>
      <c r="G630" s="90"/>
    </row>
    <row r="631" ht="15.75" customHeight="1">
      <c r="D631" s="90"/>
      <c r="G631" s="90"/>
    </row>
    <row r="632" ht="15.75" customHeight="1">
      <c r="D632" s="90"/>
      <c r="G632" s="90"/>
    </row>
    <row r="633" ht="15.75" customHeight="1">
      <c r="D633" s="90"/>
      <c r="G633" s="90"/>
    </row>
    <row r="634" ht="15.75" customHeight="1">
      <c r="D634" s="90"/>
      <c r="G634" s="90"/>
    </row>
    <row r="635" ht="15.75" customHeight="1">
      <c r="D635" s="90"/>
      <c r="G635" s="90"/>
    </row>
    <row r="636" ht="15.75" customHeight="1">
      <c r="D636" s="90"/>
      <c r="G636" s="90"/>
    </row>
    <row r="637" ht="15.75" customHeight="1">
      <c r="D637" s="90"/>
      <c r="G637" s="90"/>
    </row>
    <row r="638" ht="15.75" customHeight="1">
      <c r="D638" s="90"/>
      <c r="G638" s="90"/>
    </row>
    <row r="639" ht="15.75" customHeight="1">
      <c r="D639" s="90"/>
      <c r="G639" s="90"/>
    </row>
    <row r="640" ht="15.75" customHeight="1">
      <c r="D640" s="90"/>
      <c r="G640" s="90"/>
    </row>
    <row r="641" ht="15.75" customHeight="1">
      <c r="D641" s="90"/>
      <c r="G641" s="90"/>
    </row>
    <row r="642" ht="15.75" customHeight="1">
      <c r="D642" s="90"/>
      <c r="G642" s="90"/>
    </row>
    <row r="643" ht="15.75" customHeight="1">
      <c r="D643" s="90"/>
      <c r="G643" s="90"/>
    </row>
    <row r="644" ht="15.75" customHeight="1">
      <c r="D644" s="90"/>
      <c r="G644" s="90"/>
    </row>
    <row r="645" ht="15.75" customHeight="1">
      <c r="D645" s="90"/>
      <c r="G645" s="90"/>
    </row>
    <row r="646" ht="15.75" customHeight="1">
      <c r="D646" s="90"/>
      <c r="G646" s="90"/>
    </row>
    <row r="647" ht="15.75" customHeight="1">
      <c r="D647" s="90"/>
      <c r="G647" s="90"/>
    </row>
    <row r="648" ht="15.75" customHeight="1">
      <c r="D648" s="90"/>
      <c r="G648" s="90"/>
    </row>
    <row r="649" ht="15.75" customHeight="1">
      <c r="D649" s="90"/>
      <c r="G649" s="90"/>
    </row>
    <row r="650" ht="15.75" customHeight="1">
      <c r="D650" s="90"/>
      <c r="G650" s="90"/>
    </row>
    <row r="651" ht="15.75" customHeight="1">
      <c r="D651" s="90"/>
      <c r="G651" s="90"/>
    </row>
    <row r="652" ht="15.75" customHeight="1">
      <c r="D652" s="90"/>
      <c r="G652" s="90"/>
    </row>
    <row r="653" ht="15.75" customHeight="1">
      <c r="D653" s="90"/>
      <c r="G653" s="90"/>
    </row>
    <row r="654" ht="15.75" customHeight="1">
      <c r="D654" s="90"/>
      <c r="G654" s="90"/>
    </row>
    <row r="655" ht="15.75" customHeight="1">
      <c r="D655" s="90"/>
      <c r="G655" s="90"/>
    </row>
    <row r="656" ht="15.75" customHeight="1">
      <c r="D656" s="90"/>
      <c r="G656" s="90"/>
    </row>
    <row r="657" ht="15.75" customHeight="1">
      <c r="D657" s="90"/>
      <c r="G657" s="90"/>
    </row>
    <row r="658" ht="15.75" customHeight="1">
      <c r="D658" s="90"/>
      <c r="G658" s="90"/>
    </row>
    <row r="659" ht="15.75" customHeight="1">
      <c r="D659" s="90"/>
      <c r="G659" s="90"/>
    </row>
    <row r="660" ht="15.75" customHeight="1">
      <c r="D660" s="90"/>
      <c r="G660" s="90"/>
    </row>
    <row r="661" ht="15.75" customHeight="1">
      <c r="D661" s="90"/>
      <c r="G661" s="90"/>
    </row>
    <row r="662" ht="15.75" customHeight="1">
      <c r="D662" s="90"/>
      <c r="G662" s="90"/>
    </row>
    <row r="663" ht="15.75" customHeight="1">
      <c r="D663" s="90"/>
      <c r="G663" s="90"/>
    </row>
    <row r="664" ht="15.75" customHeight="1">
      <c r="D664" s="90"/>
      <c r="G664" s="90"/>
    </row>
    <row r="665" ht="15.75" customHeight="1">
      <c r="D665" s="90"/>
      <c r="G665" s="90"/>
    </row>
    <row r="666" ht="15.75" customHeight="1">
      <c r="D666" s="90"/>
      <c r="G666" s="90"/>
    </row>
    <row r="667" ht="15.75" customHeight="1">
      <c r="D667" s="90"/>
      <c r="G667" s="90"/>
    </row>
    <row r="668" ht="15.75" customHeight="1">
      <c r="D668" s="90"/>
      <c r="G668" s="90"/>
    </row>
    <row r="669" ht="15.75" customHeight="1">
      <c r="D669" s="90"/>
      <c r="G669" s="90"/>
    </row>
    <row r="670" ht="15.75" customHeight="1">
      <c r="D670" s="90"/>
      <c r="G670" s="90"/>
    </row>
    <row r="671" ht="15.75" customHeight="1">
      <c r="D671" s="90"/>
      <c r="G671" s="90"/>
    </row>
    <row r="672" ht="15.75" customHeight="1">
      <c r="D672" s="90"/>
      <c r="G672" s="90"/>
    </row>
    <row r="673" ht="15.75" customHeight="1">
      <c r="D673" s="90"/>
      <c r="G673" s="90"/>
    </row>
    <row r="674" ht="15.75" customHeight="1">
      <c r="D674" s="90"/>
      <c r="G674" s="90"/>
    </row>
    <row r="675" ht="15.75" customHeight="1">
      <c r="D675" s="90"/>
      <c r="G675" s="90"/>
    </row>
    <row r="676" ht="15.75" customHeight="1">
      <c r="D676" s="90"/>
      <c r="G676" s="90"/>
    </row>
    <row r="677" ht="15.75" customHeight="1">
      <c r="D677" s="90"/>
      <c r="G677" s="90"/>
    </row>
    <row r="678" ht="15.75" customHeight="1">
      <c r="D678" s="90"/>
      <c r="G678" s="90"/>
    </row>
    <row r="679" ht="15.75" customHeight="1">
      <c r="D679" s="90"/>
      <c r="G679" s="90"/>
    </row>
    <row r="680" ht="15.75" customHeight="1">
      <c r="D680" s="90"/>
      <c r="G680" s="90"/>
    </row>
    <row r="681" ht="15.75" customHeight="1">
      <c r="D681" s="90"/>
      <c r="G681" s="90"/>
    </row>
    <row r="682" ht="15.75" customHeight="1">
      <c r="D682" s="90"/>
      <c r="G682" s="90"/>
    </row>
    <row r="683" ht="15.75" customHeight="1">
      <c r="D683" s="90"/>
      <c r="G683" s="90"/>
    </row>
    <row r="684" ht="15.75" customHeight="1">
      <c r="D684" s="90"/>
      <c r="G684" s="90"/>
    </row>
    <row r="685" ht="15.75" customHeight="1">
      <c r="D685" s="90"/>
      <c r="G685" s="90"/>
    </row>
    <row r="686" ht="15.75" customHeight="1">
      <c r="D686" s="90"/>
      <c r="G686" s="90"/>
    </row>
    <row r="687" ht="15.75" customHeight="1">
      <c r="D687" s="90"/>
      <c r="G687" s="90"/>
    </row>
    <row r="688" ht="15.75" customHeight="1">
      <c r="D688" s="90"/>
      <c r="G688" s="90"/>
    </row>
    <row r="689" ht="15.75" customHeight="1">
      <c r="D689" s="90"/>
      <c r="G689" s="90"/>
    </row>
    <row r="690" ht="15.75" customHeight="1">
      <c r="D690" s="90"/>
      <c r="G690" s="90"/>
    </row>
    <row r="691" ht="15.75" customHeight="1">
      <c r="D691" s="90"/>
      <c r="G691" s="90"/>
    </row>
    <row r="692" ht="15.75" customHeight="1">
      <c r="D692" s="90"/>
      <c r="G692" s="90"/>
    </row>
    <row r="693" ht="15.75" customHeight="1">
      <c r="D693" s="90"/>
      <c r="G693" s="90"/>
    </row>
    <row r="694" ht="15.75" customHeight="1">
      <c r="D694" s="90"/>
      <c r="G694" s="90"/>
    </row>
    <row r="695" ht="15.75" customHeight="1">
      <c r="D695" s="90"/>
      <c r="G695" s="90"/>
    </row>
    <row r="696" ht="15.75" customHeight="1">
      <c r="D696" s="90"/>
      <c r="G696" s="90"/>
    </row>
    <row r="697" ht="15.75" customHeight="1">
      <c r="D697" s="90"/>
      <c r="G697" s="90"/>
    </row>
    <row r="698" ht="15.75" customHeight="1">
      <c r="D698" s="90"/>
      <c r="G698" s="90"/>
    </row>
    <row r="699" ht="15.75" customHeight="1">
      <c r="D699" s="90"/>
      <c r="G699" s="90"/>
    </row>
    <row r="700" ht="15.75" customHeight="1">
      <c r="D700" s="90"/>
      <c r="G700" s="90"/>
    </row>
    <row r="701" ht="15.75" customHeight="1">
      <c r="D701" s="90"/>
      <c r="G701" s="90"/>
    </row>
    <row r="702" ht="15.75" customHeight="1">
      <c r="D702" s="90"/>
      <c r="G702" s="90"/>
    </row>
    <row r="703" ht="15.75" customHeight="1">
      <c r="D703" s="90"/>
      <c r="G703" s="90"/>
    </row>
    <row r="704" ht="15.75" customHeight="1">
      <c r="D704" s="90"/>
      <c r="G704" s="90"/>
    </row>
    <row r="705" ht="15.75" customHeight="1">
      <c r="D705" s="90"/>
      <c r="G705" s="90"/>
    </row>
    <row r="706" ht="15.75" customHeight="1">
      <c r="D706" s="90"/>
      <c r="G706" s="90"/>
    </row>
    <row r="707" ht="15.75" customHeight="1">
      <c r="D707" s="90"/>
      <c r="G707" s="90"/>
    </row>
    <row r="708" ht="15.75" customHeight="1">
      <c r="D708" s="90"/>
      <c r="G708" s="90"/>
    </row>
    <row r="709" ht="15.75" customHeight="1">
      <c r="D709" s="90"/>
      <c r="G709" s="90"/>
    </row>
    <row r="710" ht="15.75" customHeight="1">
      <c r="D710" s="90"/>
      <c r="G710" s="90"/>
    </row>
    <row r="711" ht="15.75" customHeight="1">
      <c r="D711" s="90"/>
      <c r="G711" s="90"/>
    </row>
    <row r="712" ht="15.75" customHeight="1">
      <c r="D712" s="90"/>
      <c r="G712" s="90"/>
    </row>
    <row r="713" ht="15.75" customHeight="1">
      <c r="D713" s="90"/>
      <c r="G713" s="90"/>
    </row>
    <row r="714" ht="15.75" customHeight="1">
      <c r="D714" s="90"/>
      <c r="G714" s="90"/>
    </row>
    <row r="715" ht="15.75" customHeight="1">
      <c r="D715" s="90"/>
      <c r="G715" s="90"/>
    </row>
    <row r="716" ht="15.75" customHeight="1">
      <c r="D716" s="90"/>
      <c r="G716" s="90"/>
    </row>
    <row r="717" ht="15.75" customHeight="1">
      <c r="D717" s="90"/>
      <c r="G717" s="90"/>
    </row>
    <row r="718" ht="15.75" customHeight="1">
      <c r="D718" s="90"/>
      <c r="G718" s="90"/>
    </row>
    <row r="719" ht="15.75" customHeight="1">
      <c r="D719" s="90"/>
      <c r="G719" s="90"/>
    </row>
    <row r="720" ht="15.75" customHeight="1">
      <c r="D720" s="90"/>
      <c r="G720" s="90"/>
    </row>
    <row r="721" ht="15.75" customHeight="1">
      <c r="D721" s="90"/>
      <c r="G721" s="90"/>
    </row>
    <row r="722" ht="15.75" customHeight="1">
      <c r="D722" s="90"/>
      <c r="G722" s="90"/>
    </row>
    <row r="723" ht="15.75" customHeight="1">
      <c r="D723" s="90"/>
      <c r="G723" s="90"/>
    </row>
    <row r="724" ht="15.75" customHeight="1">
      <c r="D724" s="90"/>
      <c r="G724" s="90"/>
    </row>
    <row r="725" ht="15.75" customHeight="1">
      <c r="D725" s="90"/>
      <c r="G725" s="90"/>
    </row>
    <row r="726" ht="15.75" customHeight="1">
      <c r="D726" s="90"/>
      <c r="G726" s="90"/>
    </row>
    <row r="727" ht="15.75" customHeight="1">
      <c r="D727" s="90"/>
      <c r="G727" s="90"/>
    </row>
    <row r="728" ht="15.75" customHeight="1">
      <c r="D728" s="90"/>
      <c r="G728" s="90"/>
    </row>
    <row r="729" ht="15.75" customHeight="1">
      <c r="D729" s="90"/>
      <c r="G729" s="90"/>
    </row>
    <row r="730" ht="15.75" customHeight="1">
      <c r="D730" s="90"/>
      <c r="G730" s="90"/>
    </row>
    <row r="731" ht="15.75" customHeight="1">
      <c r="D731" s="90"/>
      <c r="G731" s="90"/>
    </row>
    <row r="732" ht="15.75" customHeight="1">
      <c r="D732" s="90"/>
      <c r="G732" s="90"/>
    </row>
    <row r="733" ht="15.75" customHeight="1">
      <c r="D733" s="90"/>
      <c r="G733" s="90"/>
    </row>
    <row r="734" ht="15.75" customHeight="1">
      <c r="D734" s="90"/>
      <c r="G734" s="90"/>
    </row>
    <row r="735" ht="15.75" customHeight="1">
      <c r="D735" s="90"/>
      <c r="G735" s="90"/>
    </row>
    <row r="736" ht="15.75" customHeight="1">
      <c r="D736" s="90"/>
      <c r="G736" s="90"/>
    </row>
    <row r="737" ht="15.75" customHeight="1">
      <c r="D737" s="90"/>
      <c r="G737" s="90"/>
    </row>
    <row r="738" ht="15.75" customHeight="1">
      <c r="D738" s="90"/>
      <c r="G738" s="90"/>
    </row>
    <row r="739" ht="15.75" customHeight="1">
      <c r="D739" s="90"/>
      <c r="G739" s="90"/>
    </row>
    <row r="740" ht="15.75" customHeight="1">
      <c r="D740" s="90"/>
      <c r="G740" s="90"/>
    </row>
    <row r="741" ht="15.75" customHeight="1">
      <c r="D741" s="90"/>
      <c r="G741" s="90"/>
    </row>
    <row r="742" ht="15.75" customHeight="1">
      <c r="D742" s="90"/>
      <c r="G742" s="90"/>
    </row>
    <row r="743" ht="15.75" customHeight="1">
      <c r="D743" s="90"/>
      <c r="G743" s="90"/>
    </row>
    <row r="744" ht="15.75" customHeight="1">
      <c r="D744" s="90"/>
      <c r="G744" s="90"/>
    </row>
    <row r="745" ht="15.75" customHeight="1">
      <c r="D745" s="90"/>
      <c r="G745" s="90"/>
    </row>
    <row r="746" ht="15.75" customHeight="1">
      <c r="D746" s="90"/>
      <c r="G746" s="90"/>
    </row>
    <row r="747" ht="15.75" customHeight="1">
      <c r="D747" s="90"/>
      <c r="G747" s="90"/>
    </row>
    <row r="748" ht="15.75" customHeight="1">
      <c r="D748" s="90"/>
      <c r="G748" s="90"/>
    </row>
    <row r="749" ht="15.75" customHeight="1">
      <c r="D749" s="90"/>
      <c r="G749" s="90"/>
    </row>
    <row r="750" ht="15.75" customHeight="1">
      <c r="D750" s="90"/>
      <c r="G750" s="90"/>
    </row>
    <row r="751" ht="15.75" customHeight="1">
      <c r="D751" s="90"/>
      <c r="G751" s="90"/>
    </row>
    <row r="752" ht="15.75" customHeight="1">
      <c r="D752" s="90"/>
      <c r="G752" s="90"/>
    </row>
    <row r="753" ht="15.75" customHeight="1">
      <c r="D753" s="90"/>
      <c r="G753" s="90"/>
    </row>
    <row r="754" ht="15.75" customHeight="1">
      <c r="D754" s="90"/>
      <c r="G754" s="90"/>
    </row>
    <row r="755" ht="15.75" customHeight="1">
      <c r="D755" s="90"/>
      <c r="G755" s="90"/>
    </row>
    <row r="756" ht="15.75" customHeight="1">
      <c r="D756" s="90"/>
      <c r="G756" s="90"/>
    </row>
    <row r="757" ht="15.75" customHeight="1">
      <c r="D757" s="90"/>
      <c r="G757" s="90"/>
    </row>
    <row r="758" ht="15.75" customHeight="1">
      <c r="D758" s="90"/>
      <c r="G758" s="90"/>
    </row>
    <row r="759" ht="15.75" customHeight="1">
      <c r="D759" s="90"/>
      <c r="G759" s="90"/>
    </row>
    <row r="760" ht="15.75" customHeight="1">
      <c r="D760" s="90"/>
      <c r="G760" s="90"/>
    </row>
    <row r="761" ht="15.75" customHeight="1">
      <c r="D761" s="90"/>
      <c r="G761" s="90"/>
    </row>
    <row r="762" ht="15.75" customHeight="1">
      <c r="D762" s="90"/>
      <c r="G762" s="90"/>
    </row>
    <row r="763" ht="15.75" customHeight="1">
      <c r="D763" s="90"/>
      <c r="G763" s="90"/>
    </row>
    <row r="764" ht="15.75" customHeight="1">
      <c r="D764" s="90"/>
      <c r="G764" s="90"/>
    </row>
    <row r="765" ht="15.75" customHeight="1">
      <c r="D765" s="90"/>
      <c r="G765" s="90"/>
    </row>
    <row r="766" ht="15.75" customHeight="1">
      <c r="D766" s="90"/>
      <c r="G766" s="90"/>
    </row>
    <row r="767" ht="15.75" customHeight="1">
      <c r="D767" s="90"/>
      <c r="G767" s="90"/>
    </row>
    <row r="768" ht="15.75" customHeight="1">
      <c r="D768" s="90"/>
      <c r="G768" s="90"/>
    </row>
    <row r="769" ht="15.75" customHeight="1">
      <c r="D769" s="90"/>
      <c r="G769" s="90"/>
    </row>
    <row r="770" ht="15.75" customHeight="1">
      <c r="D770" s="90"/>
      <c r="G770" s="90"/>
    </row>
    <row r="771" ht="15.75" customHeight="1">
      <c r="D771" s="90"/>
      <c r="G771" s="90"/>
    </row>
    <row r="772" ht="15.75" customHeight="1">
      <c r="D772" s="90"/>
      <c r="G772" s="90"/>
    </row>
    <row r="773" ht="15.75" customHeight="1">
      <c r="D773" s="90"/>
      <c r="G773" s="90"/>
    </row>
    <row r="774" ht="15.75" customHeight="1">
      <c r="D774" s="90"/>
      <c r="G774" s="90"/>
    </row>
    <row r="775" ht="15.75" customHeight="1">
      <c r="D775" s="90"/>
      <c r="G775" s="90"/>
    </row>
    <row r="776" ht="15.75" customHeight="1">
      <c r="D776" s="90"/>
      <c r="G776" s="90"/>
    </row>
    <row r="777" ht="15.75" customHeight="1">
      <c r="D777" s="90"/>
      <c r="G777" s="90"/>
    </row>
    <row r="778" ht="15.75" customHeight="1">
      <c r="D778" s="90"/>
      <c r="G778" s="90"/>
    </row>
    <row r="779" ht="15.75" customHeight="1">
      <c r="D779" s="90"/>
      <c r="G779" s="90"/>
    </row>
    <row r="780" ht="15.75" customHeight="1">
      <c r="D780" s="90"/>
      <c r="G780" s="90"/>
    </row>
    <row r="781" ht="15.75" customHeight="1">
      <c r="D781" s="90"/>
      <c r="G781" s="90"/>
    </row>
    <row r="782" ht="15.75" customHeight="1">
      <c r="D782" s="90"/>
      <c r="G782" s="90"/>
    </row>
    <row r="783" ht="15.75" customHeight="1">
      <c r="D783" s="90"/>
      <c r="G783" s="90"/>
    </row>
    <row r="784" ht="15.75" customHeight="1">
      <c r="D784" s="90"/>
      <c r="G784" s="90"/>
    </row>
    <row r="785" ht="15.75" customHeight="1">
      <c r="D785" s="90"/>
      <c r="G785" s="90"/>
    </row>
    <row r="786" ht="15.75" customHeight="1">
      <c r="D786" s="90"/>
      <c r="G786" s="90"/>
    </row>
    <row r="787" ht="15.75" customHeight="1">
      <c r="D787" s="90"/>
      <c r="G787" s="90"/>
    </row>
    <row r="788" ht="15.75" customHeight="1">
      <c r="D788" s="90"/>
      <c r="G788" s="90"/>
    </row>
    <row r="789" ht="15.75" customHeight="1">
      <c r="D789" s="90"/>
      <c r="G789" s="90"/>
    </row>
    <row r="790" ht="15.75" customHeight="1">
      <c r="D790" s="90"/>
      <c r="G790" s="90"/>
    </row>
    <row r="791" ht="15.75" customHeight="1">
      <c r="D791" s="90"/>
      <c r="G791" s="90"/>
    </row>
    <row r="792" ht="15.75" customHeight="1">
      <c r="D792" s="90"/>
      <c r="G792" s="90"/>
    </row>
    <row r="793" ht="15.75" customHeight="1">
      <c r="D793" s="90"/>
      <c r="G793" s="90"/>
    </row>
    <row r="794" ht="15.75" customHeight="1">
      <c r="D794" s="90"/>
      <c r="G794" s="90"/>
    </row>
    <row r="795" ht="15.75" customHeight="1">
      <c r="D795" s="90"/>
      <c r="G795" s="90"/>
    </row>
    <row r="796" ht="15.75" customHeight="1">
      <c r="D796" s="90"/>
      <c r="G796" s="90"/>
    </row>
    <row r="797" ht="15.75" customHeight="1">
      <c r="D797" s="90"/>
      <c r="G797" s="90"/>
    </row>
    <row r="798" ht="15.75" customHeight="1">
      <c r="D798" s="90"/>
      <c r="G798" s="90"/>
    </row>
    <row r="799" ht="15.75" customHeight="1">
      <c r="D799" s="90"/>
      <c r="G799" s="90"/>
    </row>
    <row r="800" ht="15.75" customHeight="1">
      <c r="D800" s="90"/>
      <c r="G800" s="90"/>
    </row>
    <row r="801" ht="15.75" customHeight="1">
      <c r="D801" s="90"/>
      <c r="G801" s="90"/>
    </row>
    <row r="802" ht="15.75" customHeight="1">
      <c r="D802" s="90"/>
      <c r="G802" s="90"/>
    </row>
    <row r="803" ht="15.75" customHeight="1">
      <c r="D803" s="90"/>
      <c r="G803" s="90"/>
    </row>
    <row r="804" ht="15.75" customHeight="1">
      <c r="D804" s="90"/>
      <c r="G804" s="90"/>
    </row>
    <row r="805" ht="15.75" customHeight="1">
      <c r="D805" s="90"/>
      <c r="G805" s="90"/>
    </row>
    <row r="806" ht="15.75" customHeight="1">
      <c r="D806" s="90"/>
      <c r="G806" s="90"/>
    </row>
    <row r="807" ht="15.75" customHeight="1">
      <c r="D807" s="90"/>
      <c r="G807" s="90"/>
    </row>
    <row r="808" ht="15.75" customHeight="1">
      <c r="D808" s="90"/>
      <c r="G808" s="90"/>
    </row>
    <row r="809" ht="15.75" customHeight="1">
      <c r="D809" s="90"/>
      <c r="G809" s="90"/>
    </row>
    <row r="810" ht="15.75" customHeight="1">
      <c r="D810" s="90"/>
      <c r="G810" s="90"/>
    </row>
    <row r="811" ht="15.75" customHeight="1">
      <c r="D811" s="90"/>
      <c r="G811" s="90"/>
    </row>
    <row r="812" ht="15.75" customHeight="1">
      <c r="D812" s="90"/>
      <c r="G812" s="90"/>
    </row>
    <row r="813" ht="15.75" customHeight="1">
      <c r="D813" s="90"/>
      <c r="G813" s="90"/>
    </row>
    <row r="814" ht="15.75" customHeight="1">
      <c r="D814" s="90"/>
      <c r="G814" s="90"/>
    </row>
    <row r="815" ht="15.75" customHeight="1">
      <c r="D815" s="90"/>
      <c r="G815" s="90"/>
    </row>
    <row r="816" ht="15.75" customHeight="1">
      <c r="D816" s="90"/>
      <c r="G816" s="90"/>
    </row>
    <row r="817" ht="15.75" customHeight="1">
      <c r="D817" s="90"/>
      <c r="G817" s="90"/>
    </row>
    <row r="818" ht="15.75" customHeight="1">
      <c r="D818" s="90"/>
      <c r="G818" s="90"/>
    </row>
    <row r="819" ht="15.75" customHeight="1">
      <c r="D819" s="90"/>
      <c r="G819" s="90"/>
    </row>
    <row r="820" ht="15.75" customHeight="1">
      <c r="D820" s="90"/>
      <c r="G820" s="90"/>
    </row>
    <row r="821" ht="15.75" customHeight="1">
      <c r="D821" s="90"/>
      <c r="G821" s="90"/>
    </row>
    <row r="822" ht="15.75" customHeight="1">
      <c r="D822" s="90"/>
      <c r="G822" s="90"/>
    </row>
    <row r="823" ht="15.75" customHeight="1">
      <c r="D823" s="90"/>
      <c r="G823" s="90"/>
    </row>
    <row r="824" ht="15.75" customHeight="1">
      <c r="D824" s="90"/>
      <c r="G824" s="90"/>
    </row>
    <row r="825" ht="15.75" customHeight="1">
      <c r="D825" s="90"/>
      <c r="G825" s="90"/>
    </row>
    <row r="826" ht="15.75" customHeight="1">
      <c r="D826" s="90"/>
      <c r="G826" s="90"/>
    </row>
    <row r="827" ht="15.75" customHeight="1">
      <c r="D827" s="90"/>
      <c r="G827" s="90"/>
    </row>
    <row r="828" ht="15.75" customHeight="1">
      <c r="D828" s="90"/>
      <c r="G828" s="90"/>
    </row>
    <row r="829" ht="15.75" customHeight="1">
      <c r="D829" s="90"/>
      <c r="G829" s="90"/>
    </row>
    <row r="830" ht="15.75" customHeight="1">
      <c r="D830" s="90"/>
      <c r="G830" s="90"/>
    </row>
    <row r="831" ht="15.75" customHeight="1">
      <c r="D831" s="90"/>
      <c r="G831" s="90"/>
    </row>
    <row r="832" ht="15.75" customHeight="1">
      <c r="D832" s="90"/>
      <c r="G832" s="90"/>
    </row>
    <row r="833" ht="15.75" customHeight="1">
      <c r="D833" s="90"/>
      <c r="G833" s="90"/>
    </row>
    <row r="834" ht="15.75" customHeight="1">
      <c r="D834" s="90"/>
      <c r="G834" s="90"/>
    </row>
    <row r="835" ht="15.75" customHeight="1">
      <c r="D835" s="90"/>
      <c r="G835" s="90"/>
    </row>
    <row r="836" ht="15.75" customHeight="1">
      <c r="D836" s="90"/>
      <c r="G836" s="90"/>
    </row>
    <row r="837" ht="15.75" customHeight="1">
      <c r="D837" s="90"/>
      <c r="G837" s="90"/>
    </row>
    <row r="838" ht="15.75" customHeight="1">
      <c r="D838" s="90"/>
      <c r="G838" s="90"/>
    </row>
    <row r="839" ht="15.75" customHeight="1">
      <c r="D839" s="90"/>
      <c r="G839" s="90"/>
    </row>
    <row r="840" ht="15.75" customHeight="1">
      <c r="D840" s="90"/>
      <c r="G840" s="90"/>
    </row>
    <row r="841" ht="15.75" customHeight="1">
      <c r="D841" s="90"/>
      <c r="G841" s="90"/>
    </row>
    <row r="842" ht="15.75" customHeight="1">
      <c r="D842" s="90"/>
      <c r="G842" s="90"/>
    </row>
    <row r="843" ht="15.75" customHeight="1">
      <c r="D843" s="90"/>
      <c r="G843" s="90"/>
    </row>
    <row r="844" ht="15.75" customHeight="1">
      <c r="D844" s="90"/>
      <c r="G844" s="90"/>
    </row>
    <row r="845" ht="15.75" customHeight="1">
      <c r="D845" s="90"/>
      <c r="G845" s="90"/>
    </row>
    <row r="846" ht="15.75" customHeight="1">
      <c r="D846" s="90"/>
      <c r="G846" s="90"/>
    </row>
    <row r="847" ht="15.75" customHeight="1">
      <c r="D847" s="90"/>
      <c r="G847" s="90"/>
    </row>
    <row r="848" ht="15.75" customHeight="1">
      <c r="D848" s="90"/>
      <c r="G848" s="90"/>
    </row>
    <row r="849" ht="15.75" customHeight="1">
      <c r="D849" s="90"/>
      <c r="G849" s="90"/>
    </row>
    <row r="850" ht="15.75" customHeight="1">
      <c r="D850" s="90"/>
      <c r="G850" s="90"/>
    </row>
    <row r="851" ht="15.75" customHeight="1">
      <c r="D851" s="90"/>
      <c r="G851" s="90"/>
    </row>
    <row r="852" ht="15.75" customHeight="1">
      <c r="D852" s="90"/>
      <c r="G852" s="90"/>
    </row>
    <row r="853" ht="15.75" customHeight="1">
      <c r="D853" s="90"/>
      <c r="G853" s="90"/>
    </row>
    <row r="854" ht="15.75" customHeight="1">
      <c r="D854" s="90"/>
      <c r="G854" s="90"/>
    </row>
    <row r="855" ht="15.75" customHeight="1">
      <c r="D855" s="90"/>
      <c r="G855" s="90"/>
    </row>
    <row r="856" ht="15.75" customHeight="1">
      <c r="D856" s="90"/>
      <c r="G856" s="90"/>
    </row>
    <row r="857" ht="15.75" customHeight="1">
      <c r="D857" s="90"/>
      <c r="G857" s="90"/>
    </row>
    <row r="858" ht="15.75" customHeight="1">
      <c r="D858" s="90"/>
      <c r="G858" s="90"/>
    </row>
    <row r="859" ht="15.75" customHeight="1">
      <c r="D859" s="90"/>
      <c r="G859" s="90"/>
    </row>
    <row r="860" ht="15.75" customHeight="1">
      <c r="D860" s="90"/>
      <c r="G860" s="90"/>
    </row>
    <row r="861" ht="15.75" customHeight="1">
      <c r="D861" s="90"/>
      <c r="G861" s="90"/>
    </row>
    <row r="862" ht="15.75" customHeight="1">
      <c r="D862" s="90"/>
      <c r="G862" s="90"/>
    </row>
    <row r="863" ht="15.75" customHeight="1">
      <c r="D863" s="90"/>
      <c r="G863" s="90"/>
    </row>
    <row r="864" ht="15.75" customHeight="1">
      <c r="D864" s="90"/>
      <c r="G864" s="90"/>
    </row>
    <row r="865" ht="15.75" customHeight="1">
      <c r="D865" s="90"/>
      <c r="G865" s="90"/>
    </row>
    <row r="866" ht="15.75" customHeight="1">
      <c r="D866" s="90"/>
      <c r="G866" s="90"/>
    </row>
    <row r="867" ht="15.75" customHeight="1">
      <c r="D867" s="90"/>
      <c r="G867" s="90"/>
    </row>
    <row r="868" ht="15.75" customHeight="1">
      <c r="D868" s="90"/>
      <c r="G868" s="90"/>
    </row>
    <row r="869" ht="15.75" customHeight="1">
      <c r="D869" s="90"/>
      <c r="G869" s="90"/>
    </row>
    <row r="870" ht="15.75" customHeight="1">
      <c r="D870" s="90"/>
      <c r="G870" s="90"/>
    </row>
    <row r="871" ht="15.75" customHeight="1">
      <c r="D871" s="90"/>
      <c r="G871" s="90"/>
    </row>
    <row r="872" ht="15.75" customHeight="1">
      <c r="D872" s="90"/>
      <c r="G872" s="90"/>
    </row>
    <row r="873" ht="15.75" customHeight="1">
      <c r="D873" s="90"/>
      <c r="G873" s="90"/>
    </row>
    <row r="874" ht="15.75" customHeight="1">
      <c r="D874" s="90"/>
      <c r="G874" s="90"/>
    </row>
    <row r="875" ht="15.75" customHeight="1">
      <c r="D875" s="90"/>
      <c r="G875" s="90"/>
    </row>
    <row r="876" ht="15.75" customHeight="1">
      <c r="D876" s="90"/>
      <c r="G876" s="90"/>
    </row>
    <row r="877" ht="15.75" customHeight="1">
      <c r="D877" s="90"/>
      <c r="G877" s="90"/>
    </row>
    <row r="878" ht="15.75" customHeight="1">
      <c r="D878" s="90"/>
      <c r="G878" s="90"/>
    </row>
    <row r="879" ht="15.75" customHeight="1">
      <c r="D879" s="90"/>
      <c r="G879" s="90"/>
    </row>
    <row r="880" ht="15.75" customHeight="1">
      <c r="D880" s="90"/>
      <c r="G880" s="90"/>
    </row>
    <row r="881" ht="15.75" customHeight="1">
      <c r="D881" s="90"/>
      <c r="G881" s="90"/>
    </row>
    <row r="882" ht="15.75" customHeight="1">
      <c r="D882" s="90"/>
      <c r="G882" s="90"/>
    </row>
    <row r="883" ht="15.75" customHeight="1">
      <c r="D883" s="90"/>
      <c r="G883" s="90"/>
    </row>
    <row r="884" ht="15.75" customHeight="1">
      <c r="D884" s="90"/>
      <c r="G884" s="90"/>
    </row>
    <row r="885" ht="15.75" customHeight="1">
      <c r="D885" s="90"/>
      <c r="G885" s="90"/>
    </row>
    <row r="886" ht="15.75" customHeight="1">
      <c r="D886" s="90"/>
      <c r="G886" s="90"/>
    </row>
    <row r="887" ht="15.75" customHeight="1">
      <c r="D887" s="90"/>
      <c r="G887" s="90"/>
    </row>
    <row r="888" ht="15.75" customHeight="1">
      <c r="D888" s="90"/>
      <c r="G888" s="90"/>
    </row>
    <row r="889" ht="15.75" customHeight="1">
      <c r="D889" s="90"/>
      <c r="G889" s="90"/>
    </row>
    <row r="890" ht="15.75" customHeight="1">
      <c r="D890" s="90"/>
      <c r="G890" s="90"/>
    </row>
    <row r="891" ht="15.75" customHeight="1">
      <c r="D891" s="90"/>
      <c r="G891" s="90"/>
    </row>
    <row r="892" ht="15.75" customHeight="1">
      <c r="D892" s="90"/>
      <c r="G892" s="90"/>
    </row>
    <row r="893" ht="15.75" customHeight="1">
      <c r="D893" s="90"/>
      <c r="G893" s="90"/>
    </row>
    <row r="894" ht="15.75" customHeight="1">
      <c r="D894" s="90"/>
      <c r="G894" s="90"/>
    </row>
    <row r="895" ht="15.75" customHeight="1">
      <c r="D895" s="90"/>
      <c r="G895" s="90"/>
    </row>
    <row r="896" ht="15.75" customHeight="1">
      <c r="D896" s="90"/>
      <c r="G896" s="90"/>
    </row>
    <row r="897" ht="15.75" customHeight="1">
      <c r="D897" s="90"/>
      <c r="G897" s="90"/>
    </row>
    <row r="898" ht="15.75" customHeight="1">
      <c r="D898" s="90"/>
      <c r="G898" s="90"/>
    </row>
    <row r="899" ht="15.75" customHeight="1">
      <c r="D899" s="90"/>
      <c r="G899" s="90"/>
    </row>
    <row r="900" ht="15.75" customHeight="1">
      <c r="D900" s="90"/>
      <c r="G900" s="90"/>
    </row>
    <row r="901" ht="15.75" customHeight="1">
      <c r="D901" s="90"/>
      <c r="G901" s="90"/>
    </row>
    <row r="902" ht="15.75" customHeight="1">
      <c r="D902" s="90"/>
      <c r="G902" s="90"/>
    </row>
    <row r="903" ht="15.75" customHeight="1">
      <c r="D903" s="90"/>
      <c r="G903" s="90"/>
    </row>
    <row r="904" ht="15.75" customHeight="1">
      <c r="D904" s="90"/>
      <c r="G904" s="90"/>
    </row>
  </sheetData>
  <mergeCells count="5">
    <mergeCell ref="A14:A15"/>
    <mergeCell ref="B14:B15"/>
    <mergeCell ref="C14:C15"/>
    <mergeCell ref="D14:F14"/>
    <mergeCell ref="G14:G15"/>
  </mergeCells>
  <dataValidations>
    <dataValidation type="list" allowBlank="1" showErrorMessage="1" sqref="D17:D19">
      <formula1>$B$4:$B$12</formula1>
    </dataValidation>
    <dataValidation type="decimal" operator="greaterThanOrEqual" allowBlank="1" showDropDown="1" showInputMessage="1" showErrorMessage="1" prompt="Data harus diisi dalam bentuk angka" sqref="G17:G904">
      <formula1>0.0</formula1>
    </dataValidation>
    <dataValidation type="custom" allowBlank="1" showDropDown="1" showInputMessage="1" showErrorMessage="1" prompt="Masukan data yang valid. Contoh tanggal : 29 Desember 2021, maka input yang valid adalah 29/12/2021" sqref="F17:F20">
      <formula1>OR(NOT(ISERROR(DATEVALUE(F17))), AND(ISNUMBER(F17), LEFT(CELL("format", F17))="D"))</formula1>
    </dataValidation>
    <dataValidation type="list" allowBlank="1" showInputMessage="1" showErrorMessage="1" prompt="Pilih salah satu opsi pada menu dropdown" sqref="D20:D904">
      <formula1>$B$4:$B$12</formula1>
    </dataValidation>
  </dataValidations>
  <hyperlinks>
    <hyperlink display="&lt;&lt;&lt; Daftar Tabel" location="'Daftar Tabel'!A1" ref="H1"/>
  </hyperlinks>
  <printOptions/>
  <pageMargins bottom="0.75" footer="0.0" header="0.0" left="0.25" right="0.25" top="0.75"/>
  <pageSetup paperSize="9"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2" width="19.5"/>
    <col customWidth="1" min="3" max="3" width="55.88"/>
    <col customWidth="1" min="4" max="4" width="38.75"/>
    <col customWidth="1" min="5" max="5" width="38.25"/>
    <col customWidth="1" min="6" max="6" width="12.88"/>
    <col customWidth="1" min="7" max="7" width="16.63"/>
    <col customWidth="1" min="8" max="20" width="7.63"/>
  </cols>
  <sheetData>
    <row r="1" ht="14.25" customHeight="1">
      <c r="A1" s="4" t="s">
        <v>211</v>
      </c>
      <c r="B1" s="4"/>
      <c r="C1" s="4"/>
      <c r="D1" s="4"/>
      <c r="E1" s="4"/>
      <c r="F1" s="68" t="s">
        <v>191</v>
      </c>
      <c r="G1" s="4"/>
      <c r="H1" s="4"/>
      <c r="I1" s="4"/>
      <c r="J1" s="4"/>
      <c r="K1" s="4"/>
      <c r="L1" s="4"/>
      <c r="M1" s="4"/>
      <c r="N1" s="4"/>
      <c r="O1" s="4"/>
      <c r="P1" s="4"/>
      <c r="Q1" s="4"/>
      <c r="R1" s="4"/>
      <c r="S1" s="4"/>
      <c r="T1" s="4"/>
    </row>
    <row r="2" ht="14.25" customHeight="1">
      <c r="A2" s="91"/>
      <c r="B2" s="91"/>
      <c r="C2" s="91"/>
      <c r="D2" s="91"/>
      <c r="E2" s="91"/>
      <c r="F2" s="91"/>
      <c r="G2" s="91"/>
      <c r="H2" s="91"/>
      <c r="I2" s="91"/>
      <c r="J2" s="91"/>
      <c r="K2" s="91"/>
      <c r="L2" s="91"/>
      <c r="M2" s="91"/>
      <c r="N2" s="91"/>
      <c r="O2" s="91"/>
      <c r="P2" s="91"/>
      <c r="Q2" s="91"/>
      <c r="R2" s="91"/>
      <c r="S2" s="91"/>
      <c r="T2" s="91"/>
    </row>
    <row r="3" ht="14.25" customHeight="1">
      <c r="A3" s="92" t="s">
        <v>212</v>
      </c>
      <c r="B3" s="4"/>
      <c r="C3" s="4"/>
      <c r="D3" s="4"/>
      <c r="E3" s="4"/>
      <c r="F3" s="4"/>
      <c r="G3" s="4"/>
      <c r="H3" s="4"/>
      <c r="I3" s="4"/>
      <c r="J3" s="4"/>
      <c r="K3" s="4"/>
      <c r="L3" s="4"/>
      <c r="M3" s="4"/>
      <c r="N3" s="4"/>
      <c r="O3" s="4"/>
      <c r="P3" s="4"/>
      <c r="Q3" s="4"/>
      <c r="R3" s="4"/>
      <c r="S3" s="4"/>
      <c r="T3" s="4"/>
    </row>
    <row r="4" ht="26.25" customHeight="1">
      <c r="A4" s="70" t="s">
        <v>213</v>
      </c>
      <c r="B4" s="93" t="s">
        <v>214</v>
      </c>
      <c r="C4" s="94" t="s">
        <v>215</v>
      </c>
      <c r="D4" s="94" t="s">
        <v>216</v>
      </c>
      <c r="E4" s="94" t="s">
        <v>217</v>
      </c>
      <c r="F4" s="95"/>
      <c r="G4" s="96"/>
      <c r="H4" s="97"/>
      <c r="I4" s="91"/>
      <c r="J4" s="91"/>
      <c r="K4" s="91"/>
      <c r="L4" s="91"/>
      <c r="M4" s="91"/>
      <c r="N4" s="91"/>
      <c r="O4" s="91"/>
      <c r="P4" s="91"/>
      <c r="Q4" s="91"/>
      <c r="R4" s="91"/>
      <c r="S4" s="91"/>
      <c r="T4" s="91"/>
    </row>
    <row r="5" ht="14.25" customHeight="1">
      <c r="A5" s="74"/>
      <c r="B5" s="74"/>
      <c r="C5" s="98"/>
      <c r="D5" s="98"/>
      <c r="E5" s="98"/>
      <c r="F5" s="91"/>
      <c r="G5" s="99"/>
      <c r="H5" s="95"/>
      <c r="L5" s="91"/>
      <c r="M5" s="91"/>
      <c r="N5" s="91"/>
      <c r="O5" s="91"/>
      <c r="P5" s="91"/>
      <c r="Q5" s="91"/>
      <c r="R5" s="91"/>
      <c r="S5" s="91"/>
      <c r="T5" s="91"/>
    </row>
    <row r="6" ht="14.25" customHeight="1">
      <c r="A6" s="100">
        <v>1.0</v>
      </c>
      <c r="B6" s="100">
        <v>2.0</v>
      </c>
      <c r="C6" s="100">
        <v>3.0</v>
      </c>
      <c r="D6" s="100">
        <v>4.0</v>
      </c>
      <c r="E6" s="100">
        <v>5.0</v>
      </c>
      <c r="F6" s="91"/>
      <c r="G6" s="99"/>
      <c r="H6" s="95"/>
      <c r="L6" s="91"/>
      <c r="M6" s="91"/>
      <c r="N6" s="91"/>
      <c r="O6" s="91"/>
      <c r="P6" s="91"/>
      <c r="Q6" s="91"/>
      <c r="R6" s="91"/>
      <c r="S6" s="91"/>
      <c r="T6" s="91"/>
    </row>
    <row r="7" ht="14.25" customHeight="1">
      <c r="A7" s="86">
        <v>1.0</v>
      </c>
      <c r="B7" s="101" t="s">
        <v>218</v>
      </c>
      <c r="C7" s="73"/>
      <c r="D7" s="102"/>
      <c r="E7" s="103" t="s">
        <v>219</v>
      </c>
      <c r="F7" s="91"/>
      <c r="G7" s="99"/>
      <c r="H7" s="95"/>
      <c r="L7" s="91"/>
      <c r="M7" s="91"/>
      <c r="N7" s="91"/>
      <c r="O7" s="91"/>
      <c r="P7" s="91"/>
      <c r="Q7" s="91"/>
      <c r="R7" s="91"/>
      <c r="S7" s="91"/>
      <c r="T7" s="91"/>
    </row>
    <row r="8" ht="51.0" customHeight="1">
      <c r="A8" s="86">
        <v>2.0</v>
      </c>
      <c r="B8" s="104" t="s">
        <v>220</v>
      </c>
      <c r="C8" s="105" t="s">
        <v>221</v>
      </c>
      <c r="D8" s="106" t="s">
        <v>222</v>
      </c>
      <c r="E8" s="107"/>
      <c r="F8" s="91"/>
      <c r="G8" s="99"/>
      <c r="H8" s="95"/>
      <c r="L8" s="91"/>
      <c r="M8" s="91"/>
      <c r="N8" s="91"/>
      <c r="O8" s="91"/>
      <c r="P8" s="91"/>
      <c r="Q8" s="91"/>
      <c r="R8" s="91"/>
      <c r="S8" s="91"/>
      <c r="T8" s="91"/>
    </row>
    <row r="9" ht="244.5" customHeight="1">
      <c r="A9" s="86">
        <v>3.0</v>
      </c>
      <c r="B9" s="108" t="s">
        <v>223</v>
      </c>
      <c r="C9" s="109" t="s">
        <v>224</v>
      </c>
      <c r="D9" s="107"/>
      <c r="E9" s="107"/>
      <c r="F9" s="91"/>
      <c r="G9" s="99"/>
      <c r="H9" s="95"/>
      <c r="L9" s="91"/>
      <c r="M9" s="91"/>
      <c r="N9" s="91"/>
      <c r="O9" s="91"/>
      <c r="P9" s="91"/>
      <c r="Q9" s="91"/>
      <c r="R9" s="91"/>
      <c r="S9" s="91"/>
      <c r="T9" s="91"/>
    </row>
    <row r="10" ht="213.0" customHeight="1">
      <c r="A10" s="86">
        <v>4.0</v>
      </c>
      <c r="B10" s="108" t="s">
        <v>225</v>
      </c>
      <c r="C10" s="109" t="s">
        <v>226</v>
      </c>
      <c r="D10" s="107"/>
      <c r="E10" s="107"/>
      <c r="F10" s="91"/>
      <c r="G10" s="99"/>
      <c r="H10" s="95"/>
      <c r="L10" s="91"/>
      <c r="M10" s="91"/>
      <c r="N10" s="91"/>
      <c r="O10" s="91"/>
      <c r="P10" s="91"/>
      <c r="Q10" s="91"/>
      <c r="R10" s="91"/>
      <c r="S10" s="91"/>
      <c r="T10" s="91"/>
    </row>
    <row r="11" ht="207.75" customHeight="1">
      <c r="A11" s="86">
        <v>5.0</v>
      </c>
      <c r="B11" s="108" t="s">
        <v>227</v>
      </c>
      <c r="C11" s="109" t="s">
        <v>228</v>
      </c>
      <c r="D11" s="74"/>
      <c r="E11" s="74"/>
      <c r="F11" s="91"/>
      <c r="G11" s="99"/>
      <c r="H11" s="95"/>
      <c r="L11" s="91"/>
      <c r="M11" s="91"/>
      <c r="N11" s="91"/>
      <c r="O11" s="91"/>
      <c r="P11" s="91"/>
      <c r="Q11" s="91"/>
      <c r="R11" s="91"/>
      <c r="S11" s="91"/>
      <c r="T11" s="91"/>
    </row>
    <row r="12" ht="14.25" customHeight="1">
      <c r="A12" s="86">
        <v>6.0</v>
      </c>
      <c r="B12" s="101" t="s">
        <v>229</v>
      </c>
      <c r="C12" s="73"/>
      <c r="D12" s="106" t="s">
        <v>230</v>
      </c>
      <c r="E12" s="103" t="s">
        <v>231</v>
      </c>
      <c r="F12" s="91"/>
      <c r="G12" s="99"/>
      <c r="H12" s="95"/>
      <c r="L12" s="91"/>
      <c r="M12" s="91"/>
      <c r="N12" s="91"/>
      <c r="O12" s="91"/>
      <c r="P12" s="91"/>
      <c r="Q12" s="91"/>
      <c r="R12" s="91"/>
      <c r="S12" s="91"/>
      <c r="T12" s="91"/>
    </row>
    <row r="13" ht="52.5" customHeight="1">
      <c r="A13" s="86">
        <v>7.0</v>
      </c>
      <c r="B13" s="104" t="s">
        <v>220</v>
      </c>
      <c r="C13" s="105" t="s">
        <v>232</v>
      </c>
      <c r="D13" s="107"/>
      <c r="E13" s="107"/>
      <c r="F13" s="91"/>
      <c r="G13" s="99"/>
      <c r="H13" s="95"/>
      <c r="L13" s="91"/>
      <c r="M13" s="91"/>
      <c r="N13" s="91"/>
      <c r="O13" s="91"/>
      <c r="P13" s="91"/>
      <c r="Q13" s="91"/>
      <c r="R13" s="91"/>
      <c r="S13" s="91"/>
      <c r="T13" s="91"/>
    </row>
    <row r="14" ht="157.5" customHeight="1">
      <c r="A14" s="86">
        <v>8.0</v>
      </c>
      <c r="B14" s="108" t="s">
        <v>223</v>
      </c>
      <c r="C14" s="105" t="s">
        <v>233</v>
      </c>
      <c r="D14" s="107"/>
      <c r="E14" s="107"/>
      <c r="F14" s="91"/>
      <c r="G14" s="99"/>
      <c r="H14" s="95"/>
      <c r="J14" s="91"/>
      <c r="K14" s="91"/>
      <c r="L14" s="91"/>
      <c r="M14" s="91"/>
      <c r="N14" s="91"/>
      <c r="O14" s="91"/>
      <c r="P14" s="91"/>
      <c r="Q14" s="91"/>
      <c r="R14" s="91"/>
      <c r="S14" s="91"/>
      <c r="T14" s="91"/>
    </row>
    <row r="15" ht="225.0" customHeight="1">
      <c r="A15" s="86">
        <v>9.0</v>
      </c>
      <c r="B15" s="108" t="s">
        <v>225</v>
      </c>
      <c r="C15" s="105" t="s">
        <v>234</v>
      </c>
      <c r="D15" s="107"/>
      <c r="E15" s="107"/>
      <c r="F15" s="91"/>
      <c r="G15" s="99"/>
      <c r="H15" s="95"/>
      <c r="I15" s="91"/>
      <c r="J15" s="91"/>
      <c r="K15" s="91"/>
      <c r="L15" s="91"/>
      <c r="M15" s="91"/>
      <c r="N15" s="91"/>
      <c r="O15" s="91"/>
      <c r="P15" s="91"/>
      <c r="Q15" s="91"/>
      <c r="R15" s="91"/>
      <c r="S15" s="91"/>
      <c r="T15" s="91"/>
    </row>
    <row r="16" ht="474.0" customHeight="1">
      <c r="A16" s="86">
        <v>10.0</v>
      </c>
      <c r="B16" s="108" t="s">
        <v>227</v>
      </c>
      <c r="C16" s="105" t="s">
        <v>235</v>
      </c>
      <c r="D16" s="74"/>
      <c r="E16" s="74"/>
      <c r="F16" s="91"/>
      <c r="G16" s="99"/>
      <c r="H16" s="95"/>
      <c r="I16" s="91"/>
      <c r="J16" s="91"/>
      <c r="K16" s="91"/>
      <c r="L16" s="91"/>
      <c r="M16" s="91"/>
      <c r="N16" s="91"/>
      <c r="O16" s="91"/>
      <c r="P16" s="91"/>
      <c r="Q16" s="91"/>
      <c r="R16" s="91"/>
      <c r="S16" s="91"/>
      <c r="T16" s="91"/>
    </row>
    <row r="17" ht="14.25" customHeight="1">
      <c r="A17" s="86">
        <v>11.0</v>
      </c>
      <c r="B17" s="101" t="s">
        <v>236</v>
      </c>
      <c r="C17" s="73"/>
      <c r="D17" s="106" t="s">
        <v>237</v>
      </c>
      <c r="E17" s="103" t="s">
        <v>238</v>
      </c>
      <c r="F17" s="110"/>
      <c r="G17" s="110"/>
      <c r="H17" s="110"/>
      <c r="I17" s="110"/>
      <c r="J17" s="110"/>
      <c r="K17" s="91"/>
      <c r="L17" s="91"/>
      <c r="M17" s="91"/>
      <c r="N17" s="91"/>
      <c r="O17" s="91"/>
      <c r="P17" s="91"/>
      <c r="Q17" s="91"/>
      <c r="R17" s="91"/>
      <c r="S17" s="91"/>
      <c r="T17" s="91"/>
    </row>
    <row r="18" ht="60.0" customHeight="1">
      <c r="A18" s="86">
        <v>12.0</v>
      </c>
      <c r="B18" s="104" t="s">
        <v>220</v>
      </c>
      <c r="C18" s="105" t="s">
        <v>239</v>
      </c>
      <c r="D18" s="74"/>
      <c r="E18" s="74"/>
      <c r="F18" s="91"/>
      <c r="I18" s="91"/>
      <c r="J18" s="91"/>
      <c r="K18" s="91"/>
      <c r="L18" s="91"/>
      <c r="M18" s="91"/>
      <c r="N18" s="91"/>
      <c r="O18" s="91"/>
      <c r="P18" s="91"/>
      <c r="Q18" s="91"/>
      <c r="R18" s="91"/>
      <c r="S18" s="91"/>
      <c r="T18" s="91"/>
    </row>
    <row r="19" ht="14.25" customHeight="1">
      <c r="A19" s="86">
        <v>13.0</v>
      </c>
      <c r="B19" s="111"/>
      <c r="C19" s="112"/>
      <c r="D19" s="113"/>
      <c r="E19" s="113"/>
      <c r="F19" s="91"/>
      <c r="G19" s="99"/>
      <c r="H19" s="91"/>
      <c r="I19" s="91"/>
      <c r="J19" s="91"/>
      <c r="K19" s="91"/>
      <c r="L19" s="91"/>
      <c r="M19" s="91"/>
      <c r="N19" s="91"/>
      <c r="O19" s="91"/>
      <c r="P19" s="91"/>
      <c r="Q19" s="91"/>
      <c r="R19" s="91"/>
      <c r="S19" s="91"/>
      <c r="T19" s="91"/>
    </row>
    <row r="20" ht="14.25" customHeight="1">
      <c r="A20" s="86">
        <v>14.0</v>
      </c>
      <c r="B20" s="111"/>
      <c r="C20" s="112"/>
      <c r="D20" s="113"/>
      <c r="E20" s="113"/>
      <c r="F20" s="91"/>
      <c r="G20" s="114"/>
      <c r="L20" s="91"/>
      <c r="M20" s="91"/>
      <c r="N20" s="91"/>
      <c r="O20" s="91"/>
      <c r="P20" s="91"/>
      <c r="Q20" s="91"/>
      <c r="R20" s="91"/>
      <c r="S20" s="91"/>
      <c r="T20" s="91"/>
    </row>
    <row r="21" ht="14.25" customHeight="1">
      <c r="A21" s="86">
        <v>15.0</v>
      </c>
      <c r="B21" s="115"/>
      <c r="C21" s="116"/>
      <c r="D21" s="113"/>
      <c r="E21" s="113"/>
      <c r="F21" s="91"/>
      <c r="L21" s="91"/>
      <c r="M21" s="91"/>
      <c r="N21" s="91"/>
      <c r="O21" s="91"/>
      <c r="P21" s="91"/>
      <c r="Q21" s="91"/>
      <c r="R21" s="91"/>
      <c r="S21" s="91"/>
      <c r="T21" s="91"/>
    </row>
    <row r="22" ht="14.25" customHeight="1">
      <c r="A22" s="86">
        <v>16.0</v>
      </c>
      <c r="B22" s="111"/>
      <c r="C22" s="112"/>
      <c r="D22" s="113"/>
      <c r="E22" s="113"/>
      <c r="F22" s="91"/>
      <c r="L22" s="91"/>
      <c r="M22" s="91"/>
      <c r="N22" s="91"/>
      <c r="O22" s="91"/>
      <c r="P22" s="91"/>
      <c r="Q22" s="91"/>
      <c r="R22" s="91"/>
      <c r="S22" s="91"/>
      <c r="T22" s="91"/>
    </row>
    <row r="23" ht="14.25" customHeight="1">
      <c r="A23" s="86">
        <v>17.0</v>
      </c>
      <c r="B23" s="115"/>
      <c r="C23" s="116"/>
      <c r="D23" s="113"/>
      <c r="E23" s="113"/>
      <c r="F23" s="91"/>
      <c r="L23" s="91"/>
      <c r="M23" s="91"/>
      <c r="N23" s="91"/>
      <c r="O23" s="91"/>
      <c r="P23" s="91"/>
      <c r="Q23" s="91"/>
      <c r="R23" s="91"/>
      <c r="S23" s="91"/>
      <c r="T23" s="91"/>
    </row>
    <row r="24" ht="14.25" customHeight="1">
      <c r="A24" s="86">
        <v>18.0</v>
      </c>
      <c r="B24" s="111"/>
      <c r="C24" s="112"/>
      <c r="D24" s="113"/>
      <c r="E24" s="113"/>
      <c r="F24" s="91"/>
      <c r="L24" s="91"/>
      <c r="M24" s="91"/>
      <c r="N24" s="91"/>
      <c r="O24" s="91"/>
      <c r="P24" s="91"/>
      <c r="Q24" s="91"/>
      <c r="R24" s="91"/>
      <c r="S24" s="91"/>
      <c r="T24" s="91"/>
    </row>
    <row r="25" ht="14.25" customHeight="1">
      <c r="A25" s="86">
        <v>19.0</v>
      </c>
      <c r="B25" s="111"/>
      <c r="C25" s="112"/>
      <c r="D25" s="113"/>
      <c r="E25" s="113"/>
      <c r="F25" s="91"/>
      <c r="L25" s="91"/>
      <c r="M25" s="91"/>
      <c r="N25" s="91"/>
      <c r="O25" s="91"/>
      <c r="P25" s="91"/>
      <c r="Q25" s="91"/>
      <c r="R25" s="91"/>
      <c r="S25" s="91"/>
      <c r="T25" s="91"/>
    </row>
    <row r="26" ht="14.25" customHeight="1">
      <c r="A26" s="86">
        <v>20.0</v>
      </c>
      <c r="B26" s="111"/>
      <c r="C26" s="112"/>
      <c r="D26" s="113"/>
      <c r="E26" s="113"/>
      <c r="F26" s="91"/>
      <c r="L26" s="91"/>
      <c r="M26" s="91"/>
      <c r="N26" s="91"/>
      <c r="O26" s="91"/>
      <c r="P26" s="91"/>
      <c r="Q26" s="91"/>
      <c r="R26" s="91"/>
      <c r="S26" s="91"/>
      <c r="T26" s="91"/>
    </row>
    <row r="27" ht="14.25" customHeight="1">
      <c r="A27" s="86">
        <v>21.0</v>
      </c>
      <c r="B27" s="111"/>
      <c r="C27" s="112"/>
      <c r="D27" s="113"/>
      <c r="E27" s="113"/>
      <c r="F27" s="91"/>
      <c r="L27" s="91"/>
      <c r="M27" s="91"/>
      <c r="N27" s="91"/>
      <c r="O27" s="91"/>
      <c r="P27" s="91"/>
      <c r="Q27" s="91"/>
      <c r="R27" s="91"/>
      <c r="S27" s="91"/>
      <c r="T27" s="91"/>
    </row>
    <row r="28" ht="14.25" customHeight="1">
      <c r="A28" s="86">
        <v>22.0</v>
      </c>
      <c r="B28" s="111"/>
      <c r="C28" s="112"/>
      <c r="D28" s="113"/>
      <c r="E28" s="113"/>
      <c r="F28" s="91"/>
      <c r="L28" s="91"/>
      <c r="M28" s="91"/>
      <c r="N28" s="91"/>
      <c r="O28" s="91"/>
      <c r="P28" s="91"/>
      <c r="Q28" s="91"/>
      <c r="R28" s="91"/>
      <c r="S28" s="91"/>
      <c r="T28" s="91"/>
    </row>
    <row r="29" ht="14.25" customHeight="1">
      <c r="A29" s="86">
        <v>23.0</v>
      </c>
      <c r="B29" s="111"/>
      <c r="C29" s="112"/>
      <c r="D29" s="113"/>
      <c r="E29" s="113"/>
      <c r="F29" s="91"/>
      <c r="G29" s="91"/>
      <c r="H29" s="91"/>
      <c r="I29" s="91"/>
      <c r="J29" s="91"/>
      <c r="K29" s="91"/>
      <c r="L29" s="91"/>
      <c r="M29" s="91"/>
      <c r="N29" s="91"/>
      <c r="O29" s="91"/>
      <c r="P29" s="91"/>
      <c r="Q29" s="91"/>
      <c r="R29" s="91"/>
      <c r="S29" s="91"/>
      <c r="T29" s="91"/>
    </row>
    <row r="30" ht="14.25" customHeight="1">
      <c r="A30" s="86">
        <v>24.0</v>
      </c>
      <c r="B30" s="111"/>
      <c r="C30" s="112"/>
      <c r="D30" s="113"/>
      <c r="E30" s="113"/>
      <c r="F30" s="91"/>
      <c r="G30" s="91"/>
      <c r="H30" s="91"/>
      <c r="I30" s="91"/>
      <c r="J30" s="91"/>
      <c r="K30" s="91"/>
      <c r="L30" s="91"/>
      <c r="M30" s="91"/>
      <c r="N30" s="91"/>
      <c r="O30" s="91"/>
      <c r="P30" s="91"/>
      <c r="Q30" s="91"/>
      <c r="R30" s="91"/>
      <c r="S30" s="91"/>
      <c r="T30" s="91"/>
    </row>
    <row r="31" ht="14.25" customHeight="1">
      <c r="A31" s="86">
        <v>25.0</v>
      </c>
      <c r="B31" s="111"/>
      <c r="C31" s="112"/>
      <c r="D31" s="113"/>
      <c r="E31" s="113"/>
      <c r="F31" s="91"/>
      <c r="G31" s="91"/>
      <c r="H31" s="91"/>
      <c r="I31" s="91"/>
      <c r="J31" s="91"/>
      <c r="K31" s="91"/>
      <c r="L31" s="91"/>
      <c r="M31" s="91"/>
      <c r="N31" s="91"/>
      <c r="O31" s="91"/>
      <c r="P31" s="91"/>
      <c r="Q31" s="91"/>
      <c r="R31" s="91"/>
      <c r="S31" s="91"/>
      <c r="T31" s="91"/>
    </row>
    <row r="32" ht="14.25" customHeight="1">
      <c r="A32" s="86">
        <v>26.0</v>
      </c>
      <c r="B32" s="111"/>
      <c r="C32" s="112"/>
      <c r="D32" s="113"/>
      <c r="E32" s="113"/>
      <c r="F32" s="91"/>
      <c r="G32" s="91"/>
      <c r="H32" s="91"/>
      <c r="I32" s="91"/>
      <c r="J32" s="91"/>
      <c r="K32" s="91"/>
      <c r="L32" s="91"/>
      <c r="M32" s="91"/>
      <c r="N32" s="91"/>
      <c r="O32" s="91"/>
      <c r="P32" s="91"/>
      <c r="Q32" s="91"/>
      <c r="R32" s="91"/>
      <c r="S32" s="91"/>
      <c r="T32" s="91"/>
    </row>
    <row r="33" ht="14.25" customHeight="1">
      <c r="A33" s="86">
        <v>27.0</v>
      </c>
      <c r="B33" s="111"/>
      <c r="C33" s="112"/>
      <c r="D33" s="113"/>
      <c r="E33" s="113"/>
      <c r="F33" s="91"/>
      <c r="G33" s="91"/>
      <c r="H33" s="91"/>
      <c r="I33" s="91"/>
      <c r="J33" s="91"/>
      <c r="K33" s="91"/>
      <c r="L33" s="91"/>
      <c r="M33" s="91"/>
      <c r="N33" s="91"/>
      <c r="O33" s="91"/>
      <c r="P33" s="91"/>
      <c r="Q33" s="91"/>
      <c r="R33" s="91"/>
      <c r="S33" s="91"/>
      <c r="T33" s="91"/>
    </row>
    <row r="34" ht="14.25" customHeight="1">
      <c r="A34" s="86">
        <v>28.0</v>
      </c>
      <c r="B34" s="111"/>
      <c r="C34" s="112"/>
      <c r="D34" s="113"/>
      <c r="E34" s="113"/>
      <c r="F34" s="91"/>
      <c r="G34" s="91"/>
      <c r="H34" s="91"/>
      <c r="I34" s="91"/>
      <c r="J34" s="91"/>
      <c r="K34" s="91"/>
      <c r="L34" s="91"/>
      <c r="M34" s="91"/>
      <c r="N34" s="91"/>
      <c r="O34" s="91"/>
      <c r="P34" s="91"/>
      <c r="Q34" s="91"/>
      <c r="R34" s="91"/>
      <c r="S34" s="91"/>
      <c r="T34" s="91"/>
    </row>
    <row r="35" ht="14.25" customHeight="1">
      <c r="A35" s="86">
        <v>29.0</v>
      </c>
      <c r="B35" s="111"/>
      <c r="C35" s="112"/>
      <c r="D35" s="113"/>
      <c r="E35" s="113"/>
      <c r="F35" s="91"/>
      <c r="G35" s="91"/>
      <c r="H35" s="91"/>
      <c r="I35" s="91"/>
      <c r="J35" s="91"/>
      <c r="K35" s="91"/>
      <c r="L35" s="91"/>
      <c r="M35" s="91"/>
      <c r="N35" s="91"/>
      <c r="O35" s="91"/>
      <c r="P35" s="91"/>
      <c r="Q35" s="91"/>
      <c r="R35" s="91"/>
      <c r="S35" s="91"/>
      <c r="T35" s="91"/>
    </row>
    <row r="36" ht="14.25" customHeight="1">
      <c r="A36" s="86">
        <v>30.0</v>
      </c>
      <c r="B36" s="111"/>
      <c r="C36" s="112"/>
      <c r="D36" s="113"/>
      <c r="E36" s="113"/>
      <c r="F36" s="91"/>
      <c r="G36" s="91"/>
      <c r="H36" s="91"/>
      <c r="I36" s="91"/>
      <c r="J36" s="91"/>
      <c r="K36" s="91"/>
      <c r="L36" s="91"/>
      <c r="M36" s="91"/>
      <c r="N36" s="91"/>
      <c r="O36" s="91"/>
      <c r="P36" s="91"/>
      <c r="Q36" s="91"/>
      <c r="R36" s="91"/>
      <c r="S36" s="91"/>
      <c r="T36" s="91"/>
    </row>
    <row r="37" ht="14.25" customHeight="1">
      <c r="A37" s="86">
        <v>31.0</v>
      </c>
      <c r="B37" s="111"/>
      <c r="C37" s="112"/>
      <c r="D37" s="113"/>
      <c r="E37" s="113"/>
      <c r="F37" s="91"/>
      <c r="G37" s="91"/>
      <c r="H37" s="91"/>
      <c r="I37" s="91"/>
      <c r="J37" s="91"/>
      <c r="K37" s="91"/>
      <c r="L37" s="91"/>
      <c r="M37" s="91"/>
      <c r="N37" s="91"/>
      <c r="O37" s="91"/>
      <c r="P37" s="91"/>
      <c r="Q37" s="91"/>
      <c r="R37" s="91"/>
      <c r="S37" s="91"/>
      <c r="T37" s="91"/>
    </row>
    <row r="38" ht="14.25" customHeight="1">
      <c r="A38" s="86">
        <v>32.0</v>
      </c>
      <c r="B38" s="111"/>
      <c r="C38" s="112"/>
      <c r="D38" s="113"/>
      <c r="E38" s="113"/>
      <c r="F38" s="91"/>
      <c r="G38" s="91"/>
      <c r="H38" s="91"/>
      <c r="I38" s="91"/>
      <c r="J38" s="91"/>
      <c r="K38" s="91"/>
      <c r="L38" s="91"/>
      <c r="M38" s="91"/>
      <c r="N38" s="91"/>
      <c r="O38" s="91"/>
      <c r="P38" s="91"/>
      <c r="Q38" s="91"/>
      <c r="R38" s="91"/>
      <c r="S38" s="91"/>
      <c r="T38" s="91"/>
    </row>
    <row r="39" ht="14.25" customHeight="1">
      <c r="A39" s="86">
        <v>33.0</v>
      </c>
      <c r="B39" s="111"/>
      <c r="C39" s="112"/>
      <c r="D39" s="113"/>
      <c r="E39" s="113"/>
      <c r="F39" s="91"/>
      <c r="G39" s="91"/>
      <c r="H39" s="91"/>
      <c r="I39" s="91"/>
      <c r="J39" s="91"/>
      <c r="K39" s="91"/>
      <c r="L39" s="91"/>
      <c r="M39" s="91"/>
      <c r="N39" s="91"/>
      <c r="O39" s="91"/>
      <c r="P39" s="91"/>
      <c r="Q39" s="91"/>
      <c r="R39" s="91"/>
      <c r="S39" s="91"/>
      <c r="T39" s="91"/>
    </row>
    <row r="40" ht="14.25" customHeight="1">
      <c r="A40" s="86">
        <v>34.0</v>
      </c>
      <c r="B40" s="111"/>
      <c r="C40" s="112"/>
      <c r="D40" s="113"/>
      <c r="E40" s="113"/>
      <c r="F40" s="91"/>
      <c r="G40" s="91"/>
      <c r="H40" s="91"/>
      <c r="I40" s="91"/>
      <c r="J40" s="91"/>
      <c r="K40" s="91"/>
      <c r="L40" s="91"/>
      <c r="M40" s="91"/>
      <c r="N40" s="91"/>
      <c r="O40" s="91"/>
      <c r="P40" s="91"/>
      <c r="Q40" s="91"/>
      <c r="R40" s="91"/>
      <c r="S40" s="91"/>
      <c r="T40" s="91"/>
    </row>
    <row r="41" ht="14.25" customHeight="1">
      <c r="A41" s="86">
        <v>35.0</v>
      </c>
      <c r="B41" s="111"/>
      <c r="C41" s="112"/>
      <c r="D41" s="113"/>
      <c r="E41" s="113"/>
      <c r="F41" s="91"/>
      <c r="G41" s="91"/>
      <c r="H41" s="91"/>
      <c r="I41" s="91"/>
      <c r="J41" s="91"/>
      <c r="K41" s="91"/>
      <c r="L41" s="91"/>
      <c r="M41" s="91"/>
      <c r="N41" s="91"/>
      <c r="O41" s="91"/>
      <c r="P41" s="91"/>
      <c r="Q41" s="91"/>
      <c r="R41" s="91"/>
      <c r="S41" s="91"/>
      <c r="T41" s="91"/>
    </row>
    <row r="42" ht="14.25" customHeight="1">
      <c r="A42" s="86">
        <v>36.0</v>
      </c>
      <c r="B42" s="111"/>
      <c r="C42" s="112"/>
      <c r="D42" s="113"/>
      <c r="E42" s="113"/>
      <c r="F42" s="91"/>
      <c r="G42" s="91"/>
      <c r="H42" s="91"/>
      <c r="I42" s="91"/>
      <c r="J42" s="91"/>
      <c r="K42" s="91"/>
      <c r="L42" s="91"/>
      <c r="M42" s="91"/>
      <c r="N42" s="91"/>
      <c r="O42" s="91"/>
      <c r="P42" s="91"/>
      <c r="Q42" s="91"/>
      <c r="R42" s="91"/>
      <c r="S42" s="91"/>
      <c r="T42" s="91"/>
    </row>
    <row r="43" ht="14.25" customHeight="1">
      <c r="A43" s="86">
        <v>37.0</v>
      </c>
      <c r="B43" s="111"/>
      <c r="C43" s="112"/>
      <c r="D43" s="113"/>
      <c r="E43" s="113"/>
      <c r="F43" s="91"/>
      <c r="G43" s="91"/>
      <c r="H43" s="91"/>
      <c r="I43" s="91"/>
      <c r="J43" s="91"/>
      <c r="K43" s="91"/>
      <c r="L43" s="91"/>
      <c r="M43" s="91"/>
      <c r="N43" s="91"/>
      <c r="O43" s="91"/>
      <c r="P43" s="91"/>
      <c r="Q43" s="91"/>
      <c r="R43" s="91"/>
      <c r="S43" s="91"/>
      <c r="T43" s="91"/>
    </row>
    <row r="44" ht="14.25" customHeight="1">
      <c r="A44" s="86">
        <v>38.0</v>
      </c>
      <c r="B44" s="111"/>
      <c r="C44" s="112"/>
      <c r="D44" s="113"/>
      <c r="E44" s="113"/>
      <c r="F44" s="91"/>
      <c r="G44" s="91"/>
      <c r="H44" s="91"/>
      <c r="I44" s="91"/>
      <c r="J44" s="91"/>
      <c r="K44" s="91"/>
      <c r="L44" s="91"/>
      <c r="M44" s="91"/>
      <c r="N44" s="91"/>
      <c r="O44" s="91"/>
      <c r="P44" s="91"/>
      <c r="Q44" s="91"/>
      <c r="R44" s="91"/>
      <c r="S44" s="91"/>
      <c r="T44" s="91"/>
    </row>
    <row r="45" ht="14.25" customHeight="1">
      <c r="A45" s="86">
        <v>39.0</v>
      </c>
      <c r="B45" s="111"/>
      <c r="C45" s="112"/>
      <c r="D45" s="113"/>
      <c r="E45" s="113"/>
      <c r="F45" s="91"/>
      <c r="G45" s="91"/>
      <c r="H45" s="91"/>
      <c r="I45" s="91"/>
      <c r="J45" s="91"/>
      <c r="K45" s="91"/>
      <c r="L45" s="91"/>
      <c r="M45" s="91"/>
      <c r="N45" s="91"/>
      <c r="O45" s="91"/>
      <c r="P45" s="91"/>
      <c r="Q45" s="91"/>
      <c r="R45" s="91"/>
      <c r="S45" s="91"/>
      <c r="T45" s="91"/>
    </row>
    <row r="46" ht="14.25" customHeight="1">
      <c r="A46" s="86">
        <v>40.0</v>
      </c>
      <c r="B46" s="111"/>
      <c r="C46" s="112"/>
      <c r="D46" s="113"/>
      <c r="E46" s="113"/>
      <c r="F46" s="91"/>
      <c r="G46" s="91"/>
      <c r="H46" s="91"/>
      <c r="I46" s="91"/>
      <c r="J46" s="91"/>
      <c r="K46" s="91"/>
      <c r="L46" s="91"/>
      <c r="M46" s="91"/>
      <c r="N46" s="91"/>
      <c r="O46" s="91"/>
      <c r="P46" s="91"/>
      <c r="Q46" s="91"/>
      <c r="R46" s="91"/>
      <c r="S46" s="91"/>
      <c r="T46" s="91"/>
    </row>
    <row r="47" ht="14.25" customHeight="1">
      <c r="A47" s="86">
        <v>41.0</v>
      </c>
      <c r="B47" s="111"/>
      <c r="C47" s="112"/>
      <c r="D47" s="113"/>
      <c r="E47" s="113"/>
      <c r="F47" s="91"/>
      <c r="G47" s="91"/>
      <c r="H47" s="91"/>
      <c r="I47" s="91"/>
      <c r="J47" s="91"/>
      <c r="K47" s="91"/>
      <c r="L47" s="91"/>
      <c r="M47" s="91"/>
      <c r="N47" s="91"/>
      <c r="O47" s="91"/>
      <c r="P47" s="91"/>
      <c r="Q47" s="91"/>
      <c r="R47" s="91"/>
      <c r="S47" s="91"/>
      <c r="T47" s="91"/>
    </row>
    <row r="48" ht="14.25" customHeight="1">
      <c r="A48" s="86">
        <v>42.0</v>
      </c>
      <c r="B48" s="111"/>
      <c r="C48" s="112"/>
      <c r="D48" s="113"/>
      <c r="E48" s="113"/>
      <c r="F48" s="91"/>
      <c r="G48" s="91"/>
      <c r="H48" s="91"/>
      <c r="I48" s="91"/>
      <c r="J48" s="91"/>
      <c r="K48" s="91"/>
      <c r="L48" s="91"/>
      <c r="M48" s="91"/>
      <c r="N48" s="91"/>
      <c r="O48" s="91"/>
      <c r="P48" s="91"/>
      <c r="Q48" s="91"/>
      <c r="R48" s="91"/>
      <c r="S48" s="91"/>
      <c r="T48" s="91"/>
    </row>
    <row r="49" ht="14.25" customHeight="1">
      <c r="A49" s="86">
        <v>43.0</v>
      </c>
      <c r="B49" s="111"/>
      <c r="C49" s="112"/>
      <c r="D49" s="113"/>
      <c r="E49" s="113"/>
      <c r="F49" s="91"/>
      <c r="G49" s="91"/>
      <c r="H49" s="91"/>
      <c r="I49" s="91"/>
      <c r="J49" s="91"/>
      <c r="K49" s="91"/>
      <c r="L49" s="91"/>
      <c r="M49" s="91"/>
      <c r="N49" s="91"/>
      <c r="O49" s="91"/>
      <c r="P49" s="91"/>
      <c r="Q49" s="91"/>
      <c r="R49" s="91"/>
      <c r="S49" s="91"/>
      <c r="T49" s="91"/>
    </row>
    <row r="50" ht="14.25" customHeight="1">
      <c r="A50" s="86">
        <v>44.0</v>
      </c>
      <c r="B50" s="111"/>
      <c r="C50" s="112"/>
      <c r="D50" s="113"/>
      <c r="E50" s="113"/>
      <c r="F50" s="91"/>
      <c r="G50" s="91"/>
      <c r="H50" s="91"/>
      <c r="I50" s="91"/>
      <c r="J50" s="91"/>
      <c r="K50" s="91"/>
      <c r="L50" s="91"/>
      <c r="M50" s="91"/>
      <c r="N50" s="91"/>
      <c r="O50" s="91"/>
      <c r="P50" s="91"/>
      <c r="Q50" s="91"/>
      <c r="R50" s="91"/>
      <c r="S50" s="91"/>
      <c r="T50" s="91"/>
    </row>
    <row r="51" ht="14.25" customHeight="1">
      <c r="A51" s="86">
        <v>45.0</v>
      </c>
      <c r="B51" s="111"/>
      <c r="C51" s="112"/>
      <c r="D51" s="113"/>
      <c r="E51" s="113"/>
      <c r="F51" s="91"/>
      <c r="G51" s="91"/>
      <c r="H51" s="91"/>
      <c r="I51" s="91"/>
      <c r="J51" s="91"/>
      <c r="K51" s="91"/>
      <c r="L51" s="91"/>
      <c r="M51" s="91"/>
      <c r="N51" s="91"/>
      <c r="O51" s="91"/>
      <c r="P51" s="91"/>
      <c r="Q51" s="91"/>
      <c r="R51" s="91"/>
      <c r="S51" s="91"/>
      <c r="T51" s="91"/>
    </row>
    <row r="52" ht="14.25" customHeight="1">
      <c r="A52" s="86">
        <v>46.0</v>
      </c>
      <c r="B52" s="111"/>
      <c r="C52" s="112"/>
      <c r="D52" s="113"/>
      <c r="E52" s="113"/>
      <c r="F52" s="91"/>
      <c r="G52" s="91"/>
      <c r="H52" s="91"/>
      <c r="I52" s="91"/>
      <c r="J52" s="91"/>
      <c r="K52" s="91"/>
      <c r="L52" s="91"/>
      <c r="M52" s="91"/>
      <c r="N52" s="91"/>
      <c r="O52" s="91"/>
      <c r="P52" s="91"/>
      <c r="Q52" s="91"/>
      <c r="R52" s="91"/>
      <c r="S52" s="91"/>
      <c r="T52" s="91"/>
    </row>
    <row r="53" ht="14.25" customHeight="1">
      <c r="A53" s="86">
        <v>47.0</v>
      </c>
      <c r="B53" s="111"/>
      <c r="C53" s="112"/>
      <c r="D53" s="113"/>
      <c r="E53" s="113"/>
      <c r="F53" s="91"/>
      <c r="G53" s="91"/>
      <c r="H53" s="91"/>
      <c r="I53" s="91"/>
      <c r="J53" s="91"/>
      <c r="K53" s="91"/>
      <c r="L53" s="91"/>
      <c r="M53" s="91"/>
      <c r="N53" s="91"/>
      <c r="O53" s="91"/>
      <c r="P53" s="91"/>
      <c r="Q53" s="91"/>
      <c r="R53" s="91"/>
      <c r="S53" s="91"/>
      <c r="T53" s="91"/>
    </row>
    <row r="54" ht="14.25" customHeight="1">
      <c r="A54" s="86">
        <v>48.0</v>
      </c>
      <c r="B54" s="111"/>
      <c r="C54" s="112"/>
      <c r="D54" s="113"/>
      <c r="E54" s="113"/>
      <c r="F54" s="91"/>
      <c r="G54" s="91"/>
      <c r="H54" s="91"/>
      <c r="I54" s="91"/>
      <c r="J54" s="91"/>
      <c r="K54" s="91"/>
      <c r="L54" s="91"/>
      <c r="M54" s="91"/>
      <c r="N54" s="91"/>
      <c r="O54" s="91"/>
      <c r="P54" s="91"/>
      <c r="Q54" s="91"/>
      <c r="R54" s="91"/>
      <c r="S54" s="91"/>
      <c r="T54" s="91"/>
    </row>
    <row r="55" ht="14.25" customHeight="1">
      <c r="A55" s="86">
        <v>49.0</v>
      </c>
      <c r="B55" s="111"/>
      <c r="C55" s="112"/>
      <c r="D55" s="113"/>
      <c r="E55" s="113"/>
      <c r="F55" s="91"/>
      <c r="G55" s="91"/>
      <c r="H55" s="91"/>
      <c r="I55" s="91"/>
      <c r="J55" s="91"/>
      <c r="K55" s="91"/>
      <c r="L55" s="91"/>
      <c r="M55" s="91"/>
      <c r="N55" s="91"/>
      <c r="O55" s="91"/>
      <c r="P55" s="91"/>
      <c r="Q55" s="91"/>
      <c r="R55" s="91"/>
      <c r="S55" s="91"/>
      <c r="T55" s="91"/>
    </row>
    <row r="56" ht="14.25" customHeight="1">
      <c r="A56" s="86">
        <v>50.0</v>
      </c>
      <c r="B56" s="111"/>
      <c r="C56" s="112"/>
      <c r="D56" s="113"/>
      <c r="E56" s="113"/>
      <c r="F56" s="91"/>
      <c r="G56" s="91"/>
      <c r="H56" s="91"/>
      <c r="I56" s="91"/>
      <c r="J56" s="91"/>
      <c r="K56" s="91"/>
      <c r="L56" s="91"/>
      <c r="M56" s="91"/>
      <c r="N56" s="91"/>
      <c r="O56" s="91"/>
      <c r="P56" s="91"/>
      <c r="Q56" s="91"/>
      <c r="R56" s="91"/>
      <c r="S56" s="91"/>
      <c r="T56" s="91"/>
    </row>
    <row r="57" ht="14.25" customHeight="1">
      <c r="A57" s="86">
        <v>51.0</v>
      </c>
      <c r="B57" s="111"/>
      <c r="C57" s="112"/>
      <c r="D57" s="113"/>
      <c r="E57" s="113"/>
      <c r="F57" s="91"/>
      <c r="G57" s="91"/>
      <c r="H57" s="91"/>
      <c r="I57" s="91"/>
      <c r="J57" s="91"/>
      <c r="K57" s="91"/>
      <c r="L57" s="91"/>
      <c r="M57" s="91"/>
      <c r="N57" s="91"/>
      <c r="O57" s="91"/>
      <c r="P57" s="91"/>
      <c r="Q57" s="91"/>
      <c r="R57" s="91"/>
      <c r="S57" s="91"/>
      <c r="T57" s="91"/>
    </row>
    <row r="58" ht="14.25" customHeight="1">
      <c r="A58" s="86">
        <v>52.0</v>
      </c>
      <c r="B58" s="111"/>
      <c r="C58" s="112"/>
      <c r="D58" s="113"/>
      <c r="E58" s="113"/>
      <c r="F58" s="91"/>
      <c r="G58" s="91"/>
      <c r="H58" s="91"/>
      <c r="I58" s="91"/>
      <c r="J58" s="91"/>
      <c r="K58" s="91"/>
      <c r="L58" s="91"/>
      <c r="M58" s="91"/>
      <c r="N58" s="91"/>
      <c r="O58" s="91"/>
      <c r="P58" s="91"/>
      <c r="Q58" s="91"/>
      <c r="R58" s="91"/>
      <c r="S58" s="91"/>
      <c r="T58" s="91"/>
    </row>
    <row r="59" ht="14.25" customHeight="1">
      <c r="A59" s="86">
        <v>53.0</v>
      </c>
      <c r="B59" s="111"/>
      <c r="C59" s="112"/>
      <c r="D59" s="113"/>
      <c r="E59" s="113"/>
      <c r="F59" s="91"/>
      <c r="G59" s="91"/>
      <c r="H59" s="91"/>
      <c r="I59" s="91"/>
      <c r="J59" s="91"/>
      <c r="K59" s="91"/>
      <c r="L59" s="91"/>
      <c r="M59" s="91"/>
      <c r="N59" s="91"/>
      <c r="O59" s="91"/>
      <c r="P59" s="91"/>
      <c r="Q59" s="91"/>
      <c r="R59" s="91"/>
      <c r="S59" s="91"/>
      <c r="T59" s="91"/>
    </row>
    <row r="60" ht="14.25" customHeight="1">
      <c r="A60" s="86">
        <v>54.0</v>
      </c>
      <c r="B60" s="111"/>
      <c r="C60" s="112"/>
      <c r="D60" s="113"/>
      <c r="E60" s="113"/>
      <c r="F60" s="91"/>
      <c r="G60" s="91"/>
      <c r="H60" s="91"/>
      <c r="I60" s="91"/>
      <c r="J60" s="91"/>
      <c r="K60" s="91"/>
      <c r="L60" s="91"/>
      <c r="M60" s="91"/>
      <c r="N60" s="91"/>
      <c r="O60" s="91"/>
      <c r="P60" s="91"/>
      <c r="Q60" s="91"/>
      <c r="R60" s="91"/>
      <c r="S60" s="91"/>
      <c r="T60" s="91"/>
    </row>
    <row r="61" ht="14.25" customHeight="1">
      <c r="A61" s="86">
        <v>55.0</v>
      </c>
      <c r="B61" s="111"/>
      <c r="C61" s="112"/>
      <c r="D61" s="113"/>
      <c r="E61" s="113"/>
      <c r="F61" s="91"/>
      <c r="G61" s="91"/>
      <c r="H61" s="91"/>
      <c r="I61" s="91"/>
      <c r="J61" s="91"/>
      <c r="K61" s="91"/>
      <c r="L61" s="91"/>
      <c r="M61" s="91"/>
      <c r="N61" s="91"/>
      <c r="O61" s="91"/>
      <c r="P61" s="91"/>
      <c r="Q61" s="91"/>
      <c r="R61" s="91"/>
      <c r="S61" s="91"/>
      <c r="T61" s="91"/>
    </row>
    <row r="62" ht="14.25" customHeight="1">
      <c r="A62" s="86">
        <v>56.0</v>
      </c>
      <c r="B62" s="111"/>
      <c r="C62" s="112"/>
      <c r="D62" s="113"/>
      <c r="E62" s="113"/>
      <c r="F62" s="91"/>
      <c r="G62" s="91"/>
      <c r="H62" s="91"/>
      <c r="I62" s="91"/>
      <c r="J62" s="91"/>
      <c r="K62" s="91"/>
      <c r="L62" s="91"/>
      <c r="M62" s="91"/>
      <c r="N62" s="91"/>
      <c r="O62" s="91"/>
      <c r="P62" s="91"/>
      <c r="Q62" s="91"/>
      <c r="R62" s="91"/>
      <c r="S62" s="91"/>
      <c r="T62" s="91"/>
    </row>
    <row r="63" ht="14.25" customHeight="1">
      <c r="A63" s="86">
        <v>57.0</v>
      </c>
      <c r="B63" s="111"/>
      <c r="C63" s="112"/>
      <c r="D63" s="113"/>
      <c r="E63" s="113"/>
      <c r="F63" s="91"/>
      <c r="G63" s="91"/>
      <c r="H63" s="91"/>
      <c r="I63" s="91"/>
      <c r="J63" s="91"/>
      <c r="K63" s="91"/>
      <c r="L63" s="91"/>
      <c r="M63" s="91"/>
      <c r="N63" s="91"/>
      <c r="O63" s="91"/>
      <c r="P63" s="91"/>
      <c r="Q63" s="91"/>
      <c r="R63" s="91"/>
      <c r="S63" s="91"/>
      <c r="T63" s="91"/>
    </row>
    <row r="64" ht="14.25" customHeight="1">
      <c r="A64" s="86">
        <v>58.0</v>
      </c>
      <c r="B64" s="111"/>
      <c r="C64" s="112"/>
      <c r="D64" s="113"/>
      <c r="E64" s="113"/>
      <c r="F64" s="91"/>
      <c r="G64" s="91"/>
      <c r="H64" s="91"/>
      <c r="I64" s="91"/>
      <c r="J64" s="91"/>
      <c r="K64" s="91"/>
      <c r="L64" s="91"/>
      <c r="M64" s="91"/>
      <c r="N64" s="91"/>
      <c r="O64" s="91"/>
      <c r="P64" s="91"/>
      <c r="Q64" s="91"/>
      <c r="R64" s="91"/>
      <c r="S64" s="91"/>
      <c r="T64" s="91"/>
    </row>
    <row r="65" ht="14.25" customHeight="1">
      <c r="A65" s="86">
        <v>59.0</v>
      </c>
      <c r="B65" s="111"/>
      <c r="C65" s="112"/>
      <c r="D65" s="113"/>
      <c r="E65" s="113"/>
      <c r="F65" s="91"/>
      <c r="G65" s="91"/>
      <c r="H65" s="91"/>
      <c r="I65" s="91"/>
      <c r="J65" s="91"/>
      <c r="K65" s="91"/>
      <c r="L65" s="91"/>
      <c r="M65" s="91"/>
      <c r="N65" s="91"/>
      <c r="O65" s="91"/>
      <c r="P65" s="91"/>
      <c r="Q65" s="91"/>
      <c r="R65" s="91"/>
      <c r="S65" s="91"/>
      <c r="T65" s="91"/>
    </row>
    <row r="66" ht="14.25" customHeight="1">
      <c r="A66" s="86">
        <v>60.0</v>
      </c>
      <c r="B66" s="111"/>
      <c r="C66" s="112"/>
      <c r="D66" s="113"/>
      <c r="E66" s="113"/>
      <c r="F66" s="91"/>
      <c r="G66" s="91"/>
      <c r="H66" s="91"/>
      <c r="I66" s="91"/>
      <c r="J66" s="91"/>
      <c r="K66" s="91"/>
      <c r="L66" s="91"/>
      <c r="M66" s="91"/>
      <c r="N66" s="91"/>
      <c r="O66" s="91"/>
      <c r="P66" s="91"/>
      <c r="Q66" s="91"/>
      <c r="R66" s="91"/>
      <c r="S66" s="91"/>
      <c r="T66" s="91"/>
    </row>
    <row r="67" ht="14.25" customHeight="1">
      <c r="A67" s="86">
        <v>61.0</v>
      </c>
      <c r="B67" s="111"/>
      <c r="C67" s="112"/>
      <c r="D67" s="113"/>
      <c r="E67" s="113"/>
      <c r="F67" s="91"/>
      <c r="G67" s="91"/>
      <c r="H67" s="91"/>
      <c r="I67" s="91"/>
      <c r="J67" s="91"/>
      <c r="K67" s="91"/>
      <c r="L67" s="91"/>
      <c r="M67" s="91"/>
      <c r="N67" s="91"/>
      <c r="O67" s="91"/>
      <c r="P67" s="91"/>
      <c r="Q67" s="91"/>
      <c r="R67" s="91"/>
      <c r="S67" s="91"/>
      <c r="T67" s="91"/>
    </row>
    <row r="68" ht="14.25" customHeight="1">
      <c r="A68" s="86">
        <v>62.0</v>
      </c>
      <c r="B68" s="111"/>
      <c r="C68" s="112"/>
      <c r="D68" s="113"/>
      <c r="E68" s="113"/>
      <c r="F68" s="91"/>
      <c r="G68" s="91"/>
      <c r="H68" s="91"/>
      <c r="I68" s="91"/>
      <c r="J68" s="91"/>
      <c r="K68" s="91"/>
      <c r="L68" s="91"/>
      <c r="M68" s="91"/>
      <c r="N68" s="91"/>
      <c r="O68" s="91"/>
      <c r="P68" s="91"/>
      <c r="Q68" s="91"/>
      <c r="R68" s="91"/>
      <c r="S68" s="91"/>
      <c r="T68" s="91"/>
    </row>
    <row r="69" ht="14.25" customHeight="1">
      <c r="A69" s="86">
        <v>63.0</v>
      </c>
      <c r="B69" s="111"/>
      <c r="C69" s="112"/>
      <c r="D69" s="113"/>
      <c r="E69" s="113"/>
      <c r="F69" s="91"/>
      <c r="G69" s="91"/>
      <c r="H69" s="91"/>
      <c r="I69" s="91"/>
      <c r="J69" s="91"/>
      <c r="K69" s="91"/>
      <c r="L69" s="91"/>
      <c r="M69" s="91"/>
      <c r="N69" s="91"/>
      <c r="O69" s="91"/>
      <c r="P69" s="91"/>
      <c r="Q69" s="91"/>
      <c r="R69" s="91"/>
      <c r="S69" s="91"/>
      <c r="T69" s="91"/>
    </row>
    <row r="70" ht="14.25" customHeight="1">
      <c r="A70" s="86">
        <v>64.0</v>
      </c>
      <c r="B70" s="111"/>
      <c r="C70" s="112"/>
      <c r="D70" s="113"/>
      <c r="E70" s="113"/>
      <c r="F70" s="91"/>
      <c r="G70" s="91"/>
      <c r="H70" s="91"/>
      <c r="I70" s="91"/>
      <c r="J70" s="91"/>
      <c r="K70" s="91"/>
      <c r="L70" s="91"/>
      <c r="M70" s="91"/>
      <c r="N70" s="91"/>
      <c r="O70" s="91"/>
      <c r="P70" s="91"/>
      <c r="Q70" s="91"/>
      <c r="R70" s="91"/>
      <c r="S70" s="91"/>
      <c r="T70" s="91"/>
    </row>
    <row r="71" ht="14.25" customHeight="1">
      <c r="A71" s="86">
        <v>65.0</v>
      </c>
      <c r="B71" s="111"/>
      <c r="C71" s="112"/>
      <c r="D71" s="113"/>
      <c r="E71" s="113"/>
      <c r="F71" s="91"/>
      <c r="G71" s="91"/>
      <c r="H71" s="91"/>
      <c r="I71" s="91"/>
      <c r="J71" s="91"/>
      <c r="K71" s="91"/>
      <c r="L71" s="91"/>
      <c r="M71" s="91"/>
      <c r="N71" s="91"/>
      <c r="O71" s="91"/>
      <c r="P71" s="91"/>
      <c r="Q71" s="91"/>
      <c r="R71" s="91"/>
      <c r="S71" s="91"/>
      <c r="T71" s="91"/>
    </row>
    <row r="72" ht="14.25" customHeight="1">
      <c r="A72" s="86">
        <v>66.0</v>
      </c>
      <c r="B72" s="111"/>
      <c r="C72" s="112"/>
      <c r="D72" s="113"/>
      <c r="E72" s="113"/>
      <c r="F72" s="91"/>
      <c r="G72" s="91"/>
      <c r="H72" s="91"/>
      <c r="I72" s="91"/>
      <c r="J72" s="91"/>
      <c r="K72" s="91"/>
      <c r="L72" s="91"/>
      <c r="M72" s="91"/>
      <c r="N72" s="91"/>
      <c r="O72" s="91"/>
      <c r="P72" s="91"/>
      <c r="Q72" s="91"/>
      <c r="R72" s="91"/>
      <c r="S72" s="91"/>
      <c r="T72" s="91"/>
    </row>
    <row r="73" ht="14.25" customHeight="1">
      <c r="A73" s="86">
        <v>67.0</v>
      </c>
      <c r="B73" s="111"/>
      <c r="C73" s="112"/>
      <c r="D73" s="113"/>
      <c r="E73" s="113"/>
      <c r="F73" s="91"/>
      <c r="G73" s="91"/>
      <c r="H73" s="91"/>
      <c r="I73" s="91"/>
      <c r="J73" s="91"/>
      <c r="K73" s="91"/>
      <c r="L73" s="91"/>
      <c r="M73" s="91"/>
      <c r="N73" s="91"/>
      <c r="O73" s="91"/>
      <c r="P73" s="91"/>
      <c r="Q73" s="91"/>
      <c r="R73" s="91"/>
      <c r="S73" s="91"/>
      <c r="T73" s="91"/>
    </row>
    <row r="74" ht="14.25" customHeight="1">
      <c r="A74" s="86">
        <v>68.0</v>
      </c>
      <c r="B74" s="111"/>
      <c r="C74" s="112"/>
      <c r="D74" s="113"/>
      <c r="E74" s="113"/>
      <c r="F74" s="91"/>
      <c r="G74" s="91"/>
      <c r="H74" s="91"/>
      <c r="I74" s="91"/>
      <c r="J74" s="91"/>
      <c r="K74" s="91"/>
      <c r="L74" s="91"/>
      <c r="M74" s="91"/>
      <c r="N74" s="91"/>
      <c r="O74" s="91"/>
      <c r="P74" s="91"/>
      <c r="Q74" s="91"/>
      <c r="R74" s="91"/>
      <c r="S74" s="91"/>
      <c r="T74" s="91"/>
    </row>
    <row r="75" ht="14.25" customHeight="1">
      <c r="A75" s="86">
        <v>69.0</v>
      </c>
      <c r="B75" s="111"/>
      <c r="C75" s="112"/>
      <c r="D75" s="113"/>
      <c r="E75" s="113"/>
      <c r="F75" s="91"/>
      <c r="G75" s="91"/>
      <c r="H75" s="91"/>
      <c r="I75" s="91"/>
      <c r="J75" s="91"/>
      <c r="K75" s="91"/>
      <c r="L75" s="91"/>
      <c r="M75" s="91"/>
      <c r="N75" s="91"/>
      <c r="O75" s="91"/>
      <c r="P75" s="91"/>
      <c r="Q75" s="91"/>
      <c r="R75" s="91"/>
      <c r="S75" s="91"/>
      <c r="T75" s="91"/>
    </row>
    <row r="76" ht="14.25" customHeight="1">
      <c r="A76" s="86">
        <v>70.0</v>
      </c>
      <c r="B76" s="111"/>
      <c r="C76" s="112"/>
      <c r="D76" s="113"/>
      <c r="E76" s="113"/>
      <c r="F76" s="91"/>
      <c r="G76" s="91"/>
      <c r="H76" s="91"/>
      <c r="I76" s="91"/>
      <c r="J76" s="91"/>
      <c r="K76" s="91"/>
      <c r="L76" s="91"/>
      <c r="M76" s="91"/>
      <c r="N76" s="91"/>
      <c r="O76" s="91"/>
      <c r="P76" s="91"/>
      <c r="Q76" s="91"/>
      <c r="R76" s="91"/>
      <c r="S76" s="91"/>
      <c r="T76" s="91"/>
    </row>
    <row r="77" ht="14.25" customHeight="1">
      <c r="A77" s="86">
        <v>71.0</v>
      </c>
      <c r="B77" s="111"/>
      <c r="C77" s="112"/>
      <c r="D77" s="113"/>
      <c r="E77" s="113"/>
      <c r="F77" s="91"/>
      <c r="G77" s="91"/>
      <c r="H77" s="91"/>
      <c r="I77" s="91"/>
      <c r="J77" s="91"/>
      <c r="K77" s="91"/>
      <c r="L77" s="91"/>
      <c r="M77" s="91"/>
      <c r="N77" s="91"/>
      <c r="O77" s="91"/>
      <c r="P77" s="91"/>
      <c r="Q77" s="91"/>
      <c r="R77" s="91"/>
      <c r="S77" s="91"/>
      <c r="T77" s="91"/>
    </row>
    <row r="78" ht="14.25" customHeight="1">
      <c r="A78" s="86">
        <v>72.0</v>
      </c>
      <c r="B78" s="111"/>
      <c r="C78" s="112"/>
      <c r="D78" s="113"/>
      <c r="E78" s="113"/>
      <c r="F78" s="91"/>
      <c r="G78" s="91"/>
      <c r="H78" s="91"/>
      <c r="I78" s="91"/>
      <c r="J78" s="91"/>
      <c r="K78" s="91"/>
      <c r="L78" s="91"/>
      <c r="M78" s="91"/>
      <c r="N78" s="91"/>
      <c r="O78" s="91"/>
      <c r="P78" s="91"/>
      <c r="Q78" s="91"/>
      <c r="R78" s="91"/>
      <c r="S78" s="91"/>
      <c r="T78" s="91"/>
    </row>
    <row r="79" ht="14.25" customHeight="1">
      <c r="A79" s="86">
        <v>73.0</v>
      </c>
      <c r="B79" s="111"/>
      <c r="C79" s="112"/>
      <c r="D79" s="113"/>
      <c r="E79" s="113"/>
      <c r="F79" s="91"/>
      <c r="G79" s="91"/>
      <c r="H79" s="91"/>
      <c r="I79" s="91"/>
      <c r="J79" s="91"/>
      <c r="K79" s="91"/>
      <c r="L79" s="91"/>
      <c r="M79" s="91"/>
      <c r="N79" s="91"/>
      <c r="O79" s="91"/>
      <c r="P79" s="91"/>
      <c r="Q79" s="91"/>
      <c r="R79" s="91"/>
      <c r="S79" s="91"/>
      <c r="T79" s="91"/>
    </row>
    <row r="80" ht="14.25" customHeight="1">
      <c r="A80" s="86">
        <v>74.0</v>
      </c>
      <c r="B80" s="111"/>
      <c r="C80" s="112"/>
      <c r="D80" s="113"/>
      <c r="E80" s="113"/>
      <c r="F80" s="91"/>
      <c r="G80" s="91"/>
      <c r="H80" s="91"/>
      <c r="I80" s="91"/>
      <c r="J80" s="91"/>
      <c r="K80" s="91"/>
      <c r="L80" s="91"/>
      <c r="M80" s="91"/>
      <c r="N80" s="91"/>
      <c r="O80" s="91"/>
      <c r="P80" s="91"/>
      <c r="Q80" s="91"/>
      <c r="R80" s="91"/>
      <c r="S80" s="91"/>
      <c r="T80" s="91"/>
    </row>
    <row r="81" ht="14.25" customHeight="1">
      <c r="A81" s="86">
        <v>75.0</v>
      </c>
      <c r="B81" s="111"/>
      <c r="C81" s="112"/>
      <c r="D81" s="113"/>
      <c r="E81" s="113"/>
      <c r="F81" s="91"/>
      <c r="G81" s="91"/>
      <c r="H81" s="91"/>
      <c r="I81" s="91"/>
      <c r="J81" s="91"/>
      <c r="K81" s="91"/>
      <c r="L81" s="91"/>
      <c r="M81" s="91"/>
      <c r="N81" s="91"/>
      <c r="O81" s="91"/>
      <c r="P81" s="91"/>
      <c r="Q81" s="91"/>
      <c r="R81" s="91"/>
      <c r="S81" s="91"/>
      <c r="T81" s="91"/>
    </row>
    <row r="82" ht="14.25" customHeight="1">
      <c r="A82" s="86">
        <v>76.0</v>
      </c>
      <c r="B82" s="111"/>
      <c r="C82" s="112"/>
      <c r="D82" s="113"/>
      <c r="E82" s="113"/>
      <c r="F82" s="91"/>
      <c r="G82" s="91"/>
      <c r="H82" s="91"/>
      <c r="I82" s="91"/>
      <c r="J82" s="91"/>
      <c r="K82" s="91"/>
      <c r="L82" s="91"/>
      <c r="M82" s="91"/>
      <c r="N82" s="91"/>
      <c r="O82" s="91"/>
      <c r="P82" s="91"/>
      <c r="Q82" s="91"/>
      <c r="R82" s="91"/>
      <c r="S82" s="91"/>
      <c r="T82" s="91"/>
    </row>
    <row r="83" ht="14.25" customHeight="1">
      <c r="A83" s="86">
        <v>77.0</v>
      </c>
      <c r="B83" s="111"/>
      <c r="C83" s="112"/>
      <c r="D83" s="113"/>
      <c r="E83" s="113"/>
      <c r="F83" s="91"/>
      <c r="G83" s="91"/>
      <c r="H83" s="91"/>
      <c r="I83" s="91"/>
      <c r="J83" s="91"/>
      <c r="K83" s="91"/>
      <c r="L83" s="91"/>
      <c r="M83" s="91"/>
      <c r="N83" s="91"/>
      <c r="O83" s="91"/>
      <c r="P83" s="91"/>
      <c r="Q83" s="91"/>
      <c r="R83" s="91"/>
      <c r="S83" s="91"/>
      <c r="T83" s="91"/>
    </row>
    <row r="84" ht="14.25" customHeight="1">
      <c r="A84" s="86">
        <v>78.0</v>
      </c>
      <c r="B84" s="111"/>
      <c r="C84" s="112"/>
      <c r="D84" s="113"/>
      <c r="E84" s="113"/>
      <c r="F84" s="91"/>
      <c r="G84" s="91"/>
      <c r="H84" s="91"/>
      <c r="I84" s="91"/>
      <c r="J84" s="91"/>
      <c r="K84" s="91"/>
      <c r="L84" s="91"/>
      <c r="M84" s="91"/>
      <c r="N84" s="91"/>
      <c r="O84" s="91"/>
      <c r="P84" s="91"/>
      <c r="Q84" s="91"/>
      <c r="R84" s="91"/>
      <c r="S84" s="91"/>
      <c r="T84" s="91"/>
    </row>
    <row r="85" ht="14.25" customHeight="1">
      <c r="A85" s="86">
        <v>79.0</v>
      </c>
      <c r="B85" s="111"/>
      <c r="C85" s="112"/>
      <c r="D85" s="113"/>
      <c r="E85" s="113"/>
      <c r="F85" s="91"/>
      <c r="G85" s="91"/>
      <c r="H85" s="91"/>
      <c r="I85" s="91"/>
      <c r="J85" s="91"/>
      <c r="K85" s="91"/>
      <c r="L85" s="91"/>
      <c r="M85" s="91"/>
      <c r="N85" s="91"/>
      <c r="O85" s="91"/>
      <c r="P85" s="91"/>
      <c r="Q85" s="91"/>
      <c r="R85" s="91"/>
      <c r="S85" s="91"/>
      <c r="T85" s="91"/>
    </row>
    <row r="86" ht="14.25" customHeight="1">
      <c r="A86" s="86">
        <v>80.0</v>
      </c>
      <c r="B86" s="111"/>
      <c r="C86" s="112"/>
      <c r="D86" s="113"/>
      <c r="E86" s="113"/>
      <c r="F86" s="91"/>
      <c r="G86" s="91"/>
      <c r="H86" s="91"/>
      <c r="I86" s="91"/>
      <c r="J86" s="91"/>
      <c r="K86" s="91"/>
      <c r="L86" s="91"/>
      <c r="M86" s="91"/>
      <c r="N86" s="91"/>
      <c r="O86" s="91"/>
      <c r="P86" s="91"/>
      <c r="Q86" s="91"/>
      <c r="R86" s="91"/>
      <c r="S86" s="91"/>
      <c r="T86" s="91"/>
    </row>
    <row r="87" ht="14.25" customHeight="1">
      <c r="A87" s="86">
        <v>81.0</v>
      </c>
      <c r="B87" s="111"/>
      <c r="C87" s="112"/>
      <c r="D87" s="113"/>
      <c r="E87" s="113"/>
      <c r="F87" s="91"/>
      <c r="G87" s="91"/>
      <c r="H87" s="91"/>
      <c r="I87" s="91"/>
      <c r="J87" s="91"/>
      <c r="K87" s="91"/>
      <c r="L87" s="91"/>
      <c r="M87" s="91"/>
      <c r="N87" s="91"/>
      <c r="O87" s="91"/>
      <c r="P87" s="91"/>
      <c r="Q87" s="91"/>
      <c r="R87" s="91"/>
      <c r="S87" s="91"/>
      <c r="T87" s="91"/>
    </row>
    <row r="88" ht="14.25" customHeight="1">
      <c r="A88" s="86">
        <v>82.0</v>
      </c>
      <c r="B88" s="111"/>
      <c r="C88" s="112"/>
      <c r="D88" s="113"/>
      <c r="E88" s="113"/>
      <c r="F88" s="91"/>
      <c r="G88" s="91"/>
      <c r="H88" s="91"/>
      <c r="I88" s="91"/>
      <c r="J88" s="91"/>
      <c r="K88" s="91"/>
      <c r="L88" s="91"/>
      <c r="M88" s="91"/>
      <c r="N88" s="91"/>
      <c r="O88" s="91"/>
      <c r="P88" s="91"/>
      <c r="Q88" s="91"/>
      <c r="R88" s="91"/>
      <c r="S88" s="91"/>
      <c r="T88" s="91"/>
    </row>
    <row r="89" ht="14.25" customHeight="1">
      <c r="A89" s="86">
        <v>83.0</v>
      </c>
      <c r="B89" s="111"/>
      <c r="C89" s="112"/>
      <c r="D89" s="113"/>
      <c r="E89" s="113"/>
      <c r="F89" s="91"/>
      <c r="G89" s="91"/>
      <c r="H89" s="91"/>
      <c r="I89" s="91"/>
      <c r="J89" s="91"/>
      <c r="K89" s="91"/>
      <c r="L89" s="91"/>
      <c r="M89" s="91"/>
      <c r="N89" s="91"/>
      <c r="O89" s="91"/>
      <c r="P89" s="91"/>
      <c r="Q89" s="91"/>
      <c r="R89" s="91"/>
      <c r="S89" s="91"/>
      <c r="T89" s="91"/>
    </row>
    <row r="90" ht="14.25" customHeight="1">
      <c r="A90" s="86">
        <v>84.0</v>
      </c>
      <c r="B90" s="111"/>
      <c r="C90" s="112"/>
      <c r="D90" s="113"/>
      <c r="E90" s="113"/>
      <c r="F90" s="91"/>
      <c r="G90" s="91"/>
      <c r="H90" s="91"/>
      <c r="I90" s="91"/>
      <c r="J90" s="91"/>
      <c r="K90" s="91"/>
      <c r="L90" s="91"/>
      <c r="M90" s="91"/>
      <c r="N90" s="91"/>
      <c r="O90" s="91"/>
      <c r="P90" s="91"/>
      <c r="Q90" s="91"/>
      <c r="R90" s="91"/>
      <c r="S90" s="91"/>
      <c r="T90" s="91"/>
    </row>
    <row r="91" ht="14.25" customHeight="1">
      <c r="A91" s="86">
        <v>85.0</v>
      </c>
      <c r="B91" s="111"/>
      <c r="C91" s="112"/>
      <c r="D91" s="113"/>
      <c r="E91" s="113"/>
      <c r="F91" s="91"/>
      <c r="G91" s="91"/>
      <c r="H91" s="91"/>
      <c r="I91" s="91"/>
      <c r="J91" s="91"/>
      <c r="K91" s="91"/>
      <c r="L91" s="91"/>
      <c r="M91" s="91"/>
      <c r="N91" s="91"/>
      <c r="O91" s="91"/>
      <c r="P91" s="91"/>
      <c r="Q91" s="91"/>
      <c r="R91" s="91"/>
      <c r="S91" s="91"/>
      <c r="T91" s="91"/>
    </row>
    <row r="92" ht="14.25" customHeight="1">
      <c r="A92" s="86">
        <v>86.0</v>
      </c>
      <c r="B92" s="111"/>
      <c r="C92" s="112"/>
      <c r="D92" s="113"/>
      <c r="E92" s="113"/>
      <c r="F92" s="91"/>
      <c r="G92" s="91"/>
      <c r="H92" s="91"/>
      <c r="I92" s="91"/>
      <c r="J92" s="91"/>
      <c r="K92" s="91"/>
      <c r="L92" s="91"/>
      <c r="M92" s="91"/>
      <c r="N92" s="91"/>
      <c r="O92" s="91"/>
      <c r="P92" s="91"/>
      <c r="Q92" s="91"/>
      <c r="R92" s="91"/>
      <c r="S92" s="91"/>
      <c r="T92" s="91"/>
    </row>
    <row r="93" ht="14.25" customHeight="1">
      <c r="A93" s="86">
        <v>87.0</v>
      </c>
      <c r="B93" s="111"/>
      <c r="C93" s="112"/>
      <c r="D93" s="113"/>
      <c r="E93" s="113"/>
      <c r="F93" s="91"/>
      <c r="G93" s="91"/>
      <c r="H93" s="91"/>
      <c r="I93" s="91"/>
      <c r="J93" s="91"/>
      <c r="K93" s="91"/>
      <c r="L93" s="91"/>
      <c r="M93" s="91"/>
      <c r="N93" s="91"/>
      <c r="O93" s="91"/>
      <c r="P93" s="91"/>
      <c r="Q93" s="91"/>
      <c r="R93" s="91"/>
      <c r="S93" s="91"/>
      <c r="T93" s="91"/>
    </row>
    <row r="94" ht="14.25" customHeight="1">
      <c r="A94" s="86">
        <v>88.0</v>
      </c>
      <c r="B94" s="111"/>
      <c r="C94" s="112"/>
      <c r="D94" s="113"/>
      <c r="E94" s="113"/>
      <c r="F94" s="91"/>
      <c r="G94" s="91"/>
      <c r="H94" s="91"/>
      <c r="I94" s="91"/>
      <c r="J94" s="91"/>
      <c r="K94" s="91"/>
      <c r="L94" s="91"/>
      <c r="M94" s="91"/>
      <c r="N94" s="91"/>
      <c r="O94" s="91"/>
      <c r="P94" s="91"/>
      <c r="Q94" s="91"/>
      <c r="R94" s="91"/>
      <c r="S94" s="91"/>
      <c r="T94" s="91"/>
    </row>
    <row r="95" ht="14.25" customHeight="1">
      <c r="A95" s="86">
        <v>89.0</v>
      </c>
      <c r="B95" s="111"/>
      <c r="C95" s="112"/>
      <c r="D95" s="113"/>
      <c r="E95" s="113"/>
      <c r="F95" s="91"/>
      <c r="G95" s="91"/>
      <c r="H95" s="91"/>
      <c r="I95" s="91"/>
      <c r="J95" s="91"/>
      <c r="K95" s="91"/>
      <c r="L95" s="91"/>
      <c r="M95" s="91"/>
      <c r="N95" s="91"/>
      <c r="O95" s="91"/>
      <c r="P95" s="91"/>
      <c r="Q95" s="91"/>
      <c r="R95" s="91"/>
      <c r="S95" s="91"/>
      <c r="T95" s="91"/>
    </row>
    <row r="96" ht="14.25" customHeight="1">
      <c r="A96" s="86">
        <v>90.0</v>
      </c>
      <c r="B96" s="111"/>
      <c r="C96" s="112"/>
      <c r="D96" s="113"/>
      <c r="E96" s="113"/>
      <c r="F96" s="91"/>
      <c r="G96" s="91"/>
      <c r="H96" s="91"/>
      <c r="I96" s="91"/>
      <c r="J96" s="91"/>
      <c r="K96" s="91"/>
      <c r="L96" s="91"/>
      <c r="M96" s="91"/>
      <c r="N96" s="91"/>
      <c r="O96" s="91"/>
      <c r="P96" s="91"/>
      <c r="Q96" s="91"/>
      <c r="R96" s="91"/>
      <c r="S96" s="91"/>
      <c r="T96" s="91"/>
    </row>
    <row r="97" ht="14.25" customHeight="1">
      <c r="A97" s="86">
        <v>91.0</v>
      </c>
      <c r="B97" s="111"/>
      <c r="C97" s="112"/>
      <c r="D97" s="113"/>
      <c r="E97" s="113"/>
      <c r="F97" s="91"/>
      <c r="G97" s="91"/>
      <c r="H97" s="91"/>
      <c r="I97" s="91"/>
      <c r="J97" s="91"/>
      <c r="K97" s="91"/>
      <c r="L97" s="91"/>
      <c r="M97" s="91"/>
      <c r="N97" s="91"/>
      <c r="O97" s="91"/>
      <c r="P97" s="91"/>
      <c r="Q97" s="91"/>
      <c r="R97" s="91"/>
      <c r="S97" s="91"/>
      <c r="T97" s="91"/>
    </row>
    <row r="98" ht="14.25" customHeight="1">
      <c r="A98" s="86">
        <v>92.0</v>
      </c>
      <c r="B98" s="111"/>
      <c r="C98" s="112"/>
      <c r="D98" s="113"/>
      <c r="E98" s="113"/>
      <c r="F98" s="91"/>
      <c r="G98" s="91"/>
      <c r="H98" s="91"/>
      <c r="I98" s="91"/>
      <c r="J98" s="91"/>
      <c r="K98" s="91"/>
      <c r="L98" s="91"/>
      <c r="M98" s="91"/>
      <c r="N98" s="91"/>
      <c r="O98" s="91"/>
      <c r="P98" s="91"/>
      <c r="Q98" s="91"/>
      <c r="R98" s="91"/>
      <c r="S98" s="91"/>
      <c r="T98" s="91"/>
    </row>
    <row r="99" ht="14.25" customHeight="1">
      <c r="A99" s="86">
        <v>93.0</v>
      </c>
      <c r="B99" s="111"/>
      <c r="C99" s="112"/>
      <c r="D99" s="113"/>
      <c r="E99" s="113"/>
      <c r="F99" s="91"/>
      <c r="G99" s="91"/>
      <c r="H99" s="91"/>
      <c r="I99" s="91"/>
      <c r="J99" s="91"/>
      <c r="K99" s="91"/>
      <c r="L99" s="91"/>
      <c r="M99" s="91"/>
      <c r="N99" s="91"/>
      <c r="O99" s="91"/>
      <c r="P99" s="91"/>
      <c r="Q99" s="91"/>
      <c r="R99" s="91"/>
      <c r="S99" s="91"/>
      <c r="T99" s="91"/>
    </row>
    <row r="100" ht="14.25" customHeight="1">
      <c r="A100" s="86">
        <v>94.0</v>
      </c>
      <c r="B100" s="111"/>
      <c r="C100" s="112"/>
      <c r="D100" s="113"/>
      <c r="E100" s="113"/>
      <c r="F100" s="91"/>
      <c r="G100" s="91"/>
      <c r="H100" s="91"/>
      <c r="I100" s="91"/>
      <c r="J100" s="91"/>
      <c r="K100" s="91"/>
      <c r="L100" s="91"/>
      <c r="M100" s="91"/>
      <c r="N100" s="91"/>
      <c r="O100" s="91"/>
      <c r="P100" s="91"/>
      <c r="Q100" s="91"/>
      <c r="R100" s="91"/>
      <c r="S100" s="91"/>
      <c r="T100" s="91"/>
    </row>
    <row r="101" ht="14.25" customHeight="1">
      <c r="A101" s="86">
        <v>95.0</v>
      </c>
      <c r="B101" s="111"/>
      <c r="C101" s="112"/>
      <c r="D101" s="113"/>
      <c r="E101" s="113"/>
      <c r="F101" s="91"/>
      <c r="G101" s="91"/>
      <c r="H101" s="91"/>
      <c r="I101" s="91"/>
      <c r="J101" s="91"/>
      <c r="K101" s="91"/>
      <c r="L101" s="91"/>
      <c r="M101" s="91"/>
      <c r="N101" s="91"/>
      <c r="O101" s="91"/>
      <c r="P101" s="91"/>
      <c r="Q101" s="91"/>
      <c r="R101" s="91"/>
      <c r="S101" s="91"/>
      <c r="T101" s="91"/>
    </row>
    <row r="102" ht="14.25" customHeight="1">
      <c r="A102" s="86">
        <v>96.0</v>
      </c>
      <c r="B102" s="111"/>
      <c r="C102" s="112"/>
      <c r="D102" s="113"/>
      <c r="E102" s="113"/>
      <c r="F102" s="91"/>
      <c r="G102" s="91"/>
      <c r="H102" s="91"/>
      <c r="I102" s="91"/>
      <c r="J102" s="91"/>
      <c r="K102" s="91"/>
      <c r="L102" s="91"/>
      <c r="M102" s="91"/>
      <c r="N102" s="91"/>
      <c r="O102" s="91"/>
      <c r="P102" s="91"/>
      <c r="Q102" s="91"/>
      <c r="R102" s="91"/>
      <c r="S102" s="91"/>
      <c r="T102" s="91"/>
    </row>
    <row r="103" ht="14.25" customHeight="1">
      <c r="A103" s="86">
        <v>97.0</v>
      </c>
      <c r="B103" s="111"/>
      <c r="C103" s="112"/>
      <c r="D103" s="113"/>
      <c r="E103" s="113"/>
      <c r="F103" s="91"/>
      <c r="G103" s="91"/>
      <c r="H103" s="91"/>
      <c r="I103" s="91"/>
      <c r="J103" s="91"/>
      <c r="K103" s="91"/>
      <c r="L103" s="91"/>
      <c r="M103" s="91"/>
      <c r="N103" s="91"/>
      <c r="O103" s="91"/>
      <c r="P103" s="91"/>
      <c r="Q103" s="91"/>
      <c r="R103" s="91"/>
      <c r="S103" s="91"/>
      <c r="T103" s="91"/>
    </row>
    <row r="104" ht="14.25" customHeight="1">
      <c r="A104" s="86">
        <v>98.0</v>
      </c>
      <c r="B104" s="111"/>
      <c r="C104" s="112"/>
      <c r="D104" s="113"/>
      <c r="E104" s="113"/>
      <c r="F104" s="91"/>
      <c r="G104" s="91"/>
      <c r="H104" s="91"/>
      <c r="I104" s="91"/>
      <c r="J104" s="91"/>
      <c r="K104" s="91"/>
      <c r="L104" s="91"/>
      <c r="M104" s="91"/>
      <c r="N104" s="91"/>
      <c r="O104" s="91"/>
      <c r="P104" s="91"/>
      <c r="Q104" s="91"/>
      <c r="R104" s="91"/>
      <c r="S104" s="91"/>
      <c r="T104" s="91"/>
    </row>
    <row r="105" ht="14.25" customHeight="1">
      <c r="A105" s="86">
        <v>99.0</v>
      </c>
      <c r="B105" s="111"/>
      <c r="C105" s="112"/>
      <c r="D105" s="113"/>
      <c r="E105" s="113"/>
      <c r="F105" s="91"/>
      <c r="G105" s="91"/>
      <c r="H105" s="91"/>
      <c r="I105" s="91"/>
      <c r="J105" s="91"/>
      <c r="K105" s="91"/>
      <c r="L105" s="91"/>
      <c r="M105" s="91"/>
      <c r="N105" s="91"/>
      <c r="O105" s="91"/>
      <c r="P105" s="91"/>
      <c r="Q105" s="91"/>
      <c r="R105" s="91"/>
      <c r="S105" s="91"/>
      <c r="T105" s="91"/>
    </row>
    <row r="106" ht="14.25" customHeight="1">
      <c r="A106" s="86">
        <v>100.0</v>
      </c>
      <c r="B106" s="111"/>
      <c r="C106" s="112"/>
      <c r="D106" s="113"/>
      <c r="E106" s="113"/>
      <c r="F106" s="91"/>
      <c r="G106" s="91"/>
      <c r="H106" s="91"/>
      <c r="I106" s="91"/>
      <c r="J106" s="91"/>
      <c r="K106" s="91"/>
      <c r="L106" s="91"/>
      <c r="M106" s="91"/>
      <c r="N106" s="91"/>
      <c r="O106" s="91"/>
      <c r="P106" s="91"/>
      <c r="Q106" s="91"/>
      <c r="R106" s="91"/>
      <c r="S106" s="91"/>
      <c r="T106" s="91"/>
    </row>
    <row r="107" ht="14.25" customHeight="1">
      <c r="A107" s="91"/>
      <c r="B107" s="91"/>
      <c r="C107" s="91"/>
      <c r="D107" s="91"/>
      <c r="E107" s="91"/>
      <c r="F107" s="91"/>
      <c r="G107" s="91"/>
      <c r="H107" s="91"/>
      <c r="I107" s="91"/>
      <c r="J107" s="91"/>
      <c r="K107" s="91"/>
      <c r="L107" s="91"/>
      <c r="M107" s="91"/>
      <c r="N107" s="91"/>
      <c r="O107" s="91"/>
      <c r="P107" s="91"/>
      <c r="Q107" s="91"/>
      <c r="R107" s="91"/>
      <c r="S107" s="91"/>
      <c r="T107" s="91"/>
    </row>
    <row r="108" ht="14.25" customHeight="1">
      <c r="A108" s="91"/>
      <c r="B108" s="91"/>
      <c r="C108" s="91"/>
      <c r="D108" s="91"/>
      <c r="E108" s="91"/>
      <c r="F108" s="91"/>
      <c r="G108" s="91"/>
      <c r="H108" s="91"/>
      <c r="I108" s="91"/>
      <c r="J108" s="91"/>
      <c r="K108" s="91"/>
      <c r="L108" s="91"/>
      <c r="M108" s="91"/>
      <c r="N108" s="91"/>
      <c r="O108" s="91"/>
      <c r="P108" s="91"/>
      <c r="Q108" s="91"/>
      <c r="R108" s="91"/>
      <c r="S108" s="91"/>
      <c r="T108" s="91"/>
    </row>
    <row r="109" ht="14.25" customHeight="1">
      <c r="A109" s="91"/>
      <c r="B109" s="91"/>
      <c r="C109" s="91"/>
      <c r="D109" s="91"/>
      <c r="E109" s="91"/>
      <c r="F109" s="91"/>
      <c r="G109" s="91"/>
      <c r="H109" s="91"/>
      <c r="I109" s="91"/>
      <c r="J109" s="91"/>
      <c r="K109" s="91"/>
      <c r="L109" s="91"/>
      <c r="M109" s="91"/>
      <c r="N109" s="91"/>
      <c r="O109" s="91"/>
      <c r="P109" s="91"/>
      <c r="Q109" s="91"/>
      <c r="R109" s="91"/>
      <c r="S109" s="91"/>
      <c r="T109" s="91"/>
    </row>
    <row r="110" ht="14.25" customHeight="1">
      <c r="A110" s="91"/>
      <c r="B110" s="91"/>
      <c r="C110" s="91"/>
      <c r="D110" s="91"/>
      <c r="E110" s="91"/>
      <c r="F110" s="91"/>
      <c r="G110" s="91"/>
      <c r="H110" s="91"/>
      <c r="I110" s="91"/>
      <c r="J110" s="91"/>
      <c r="K110" s="91"/>
      <c r="L110" s="91"/>
      <c r="M110" s="91"/>
      <c r="N110" s="91"/>
      <c r="O110" s="91"/>
      <c r="P110" s="91"/>
      <c r="Q110" s="91"/>
      <c r="R110" s="91"/>
      <c r="S110" s="91"/>
      <c r="T110" s="91"/>
    </row>
    <row r="111" ht="14.25" customHeight="1">
      <c r="A111" s="91"/>
      <c r="B111" s="91"/>
      <c r="C111" s="91"/>
      <c r="D111" s="91"/>
      <c r="E111" s="91"/>
      <c r="F111" s="91"/>
      <c r="G111" s="91"/>
      <c r="H111" s="91"/>
      <c r="I111" s="91"/>
      <c r="J111" s="91"/>
      <c r="K111" s="91"/>
      <c r="L111" s="91"/>
      <c r="M111" s="91"/>
      <c r="N111" s="91"/>
      <c r="O111" s="91"/>
      <c r="P111" s="91"/>
      <c r="Q111" s="91"/>
      <c r="R111" s="91"/>
      <c r="S111" s="91"/>
      <c r="T111" s="91"/>
    </row>
    <row r="112" ht="14.25" customHeight="1">
      <c r="A112" s="91"/>
      <c r="B112" s="91"/>
      <c r="C112" s="91"/>
      <c r="D112" s="91"/>
      <c r="E112" s="91"/>
      <c r="F112" s="91"/>
      <c r="G112" s="91"/>
      <c r="H112" s="91"/>
      <c r="I112" s="91"/>
      <c r="J112" s="91"/>
      <c r="K112" s="91"/>
      <c r="L112" s="91"/>
      <c r="M112" s="91"/>
      <c r="N112" s="91"/>
      <c r="O112" s="91"/>
      <c r="P112" s="91"/>
      <c r="Q112" s="91"/>
      <c r="R112" s="91"/>
      <c r="S112" s="91"/>
      <c r="T112" s="91"/>
    </row>
    <row r="113" ht="14.25" customHeight="1">
      <c r="A113" s="91"/>
      <c r="B113" s="91"/>
      <c r="C113" s="91"/>
      <c r="D113" s="91"/>
      <c r="E113" s="91"/>
      <c r="F113" s="91"/>
      <c r="G113" s="91"/>
      <c r="H113" s="91"/>
      <c r="I113" s="91"/>
      <c r="J113" s="91"/>
      <c r="K113" s="91"/>
      <c r="L113" s="91"/>
      <c r="M113" s="91"/>
      <c r="N113" s="91"/>
      <c r="O113" s="91"/>
      <c r="P113" s="91"/>
      <c r="Q113" s="91"/>
      <c r="R113" s="91"/>
      <c r="S113" s="91"/>
      <c r="T113" s="91"/>
    </row>
    <row r="114" ht="14.25" customHeight="1">
      <c r="A114" s="91"/>
      <c r="B114" s="91"/>
      <c r="C114" s="91"/>
      <c r="D114" s="91"/>
      <c r="E114" s="91"/>
      <c r="F114" s="91"/>
      <c r="G114" s="91"/>
      <c r="H114" s="91"/>
      <c r="I114" s="91"/>
      <c r="J114" s="91"/>
      <c r="K114" s="91"/>
      <c r="L114" s="91"/>
      <c r="M114" s="91"/>
      <c r="N114" s="91"/>
      <c r="O114" s="91"/>
      <c r="P114" s="91"/>
      <c r="Q114" s="91"/>
      <c r="R114" s="91"/>
      <c r="S114" s="91"/>
      <c r="T114" s="91"/>
    </row>
    <row r="115" ht="14.25" customHeight="1">
      <c r="A115" s="91"/>
      <c r="B115" s="91"/>
      <c r="C115" s="91"/>
      <c r="D115" s="91"/>
      <c r="E115" s="91"/>
      <c r="F115" s="91"/>
      <c r="G115" s="91"/>
      <c r="H115" s="91"/>
      <c r="I115" s="91"/>
      <c r="J115" s="91"/>
      <c r="K115" s="91"/>
      <c r="L115" s="91"/>
      <c r="M115" s="91"/>
      <c r="N115" s="91"/>
      <c r="O115" s="91"/>
      <c r="P115" s="91"/>
      <c r="Q115" s="91"/>
      <c r="R115" s="91"/>
      <c r="S115" s="91"/>
      <c r="T115" s="91"/>
    </row>
    <row r="116" ht="14.25" customHeight="1">
      <c r="A116" s="91"/>
      <c r="B116" s="91"/>
      <c r="C116" s="91"/>
      <c r="D116" s="91"/>
      <c r="E116" s="91"/>
      <c r="F116" s="91"/>
      <c r="G116" s="91"/>
      <c r="H116" s="91"/>
      <c r="I116" s="91"/>
      <c r="J116" s="91"/>
      <c r="K116" s="91"/>
      <c r="L116" s="91"/>
      <c r="M116" s="91"/>
      <c r="N116" s="91"/>
      <c r="O116" s="91"/>
      <c r="P116" s="91"/>
      <c r="Q116" s="91"/>
      <c r="R116" s="91"/>
      <c r="S116" s="91"/>
      <c r="T116" s="91"/>
    </row>
    <row r="117" ht="14.25" customHeight="1">
      <c r="A117" s="91"/>
      <c r="B117" s="91"/>
      <c r="C117" s="91"/>
      <c r="D117" s="91"/>
      <c r="E117" s="91"/>
      <c r="F117" s="91"/>
      <c r="G117" s="91"/>
      <c r="H117" s="91"/>
      <c r="I117" s="91"/>
      <c r="J117" s="91"/>
      <c r="K117" s="91"/>
      <c r="L117" s="91"/>
      <c r="M117" s="91"/>
      <c r="N117" s="91"/>
      <c r="O117" s="91"/>
      <c r="P117" s="91"/>
      <c r="Q117" s="91"/>
      <c r="R117" s="91"/>
      <c r="S117" s="91"/>
      <c r="T117" s="91"/>
    </row>
    <row r="118" ht="14.25" customHeight="1">
      <c r="A118" s="91"/>
      <c r="B118" s="91"/>
      <c r="C118" s="91"/>
      <c r="D118" s="91"/>
      <c r="E118" s="91"/>
      <c r="F118" s="91"/>
      <c r="G118" s="91"/>
      <c r="H118" s="91"/>
      <c r="I118" s="91"/>
      <c r="J118" s="91"/>
      <c r="K118" s="91"/>
      <c r="L118" s="91"/>
      <c r="M118" s="91"/>
      <c r="N118" s="91"/>
      <c r="O118" s="91"/>
      <c r="P118" s="91"/>
      <c r="Q118" s="91"/>
      <c r="R118" s="91"/>
      <c r="S118" s="91"/>
      <c r="T118" s="91"/>
    </row>
    <row r="119" ht="14.25" customHeight="1">
      <c r="A119" s="91"/>
      <c r="B119" s="91"/>
      <c r="C119" s="91"/>
      <c r="D119" s="91"/>
      <c r="E119" s="91"/>
      <c r="F119" s="91"/>
      <c r="G119" s="91"/>
      <c r="H119" s="91"/>
      <c r="I119" s="91"/>
      <c r="J119" s="91"/>
      <c r="K119" s="91"/>
      <c r="L119" s="91"/>
      <c r="M119" s="91"/>
      <c r="N119" s="91"/>
      <c r="O119" s="91"/>
      <c r="P119" s="91"/>
      <c r="Q119" s="91"/>
      <c r="R119" s="91"/>
      <c r="S119" s="91"/>
      <c r="T119" s="91"/>
    </row>
    <row r="120" ht="14.25" customHeight="1">
      <c r="A120" s="91"/>
      <c r="B120" s="91"/>
      <c r="C120" s="91"/>
      <c r="D120" s="91"/>
      <c r="E120" s="91"/>
      <c r="F120" s="91"/>
      <c r="G120" s="91"/>
      <c r="H120" s="91"/>
      <c r="I120" s="91"/>
      <c r="J120" s="91"/>
      <c r="K120" s="91"/>
      <c r="L120" s="91"/>
      <c r="M120" s="91"/>
      <c r="N120" s="91"/>
      <c r="O120" s="91"/>
      <c r="P120" s="91"/>
      <c r="Q120" s="91"/>
      <c r="R120" s="91"/>
      <c r="S120" s="91"/>
      <c r="T120" s="91"/>
    </row>
    <row r="121" ht="14.25" customHeight="1">
      <c r="A121" s="91"/>
      <c r="B121" s="91"/>
      <c r="C121" s="91"/>
      <c r="D121" s="91"/>
      <c r="E121" s="91"/>
      <c r="F121" s="91"/>
      <c r="G121" s="91"/>
      <c r="H121" s="91"/>
      <c r="I121" s="91"/>
      <c r="J121" s="91"/>
      <c r="K121" s="91"/>
      <c r="L121" s="91"/>
      <c r="M121" s="91"/>
      <c r="N121" s="91"/>
      <c r="O121" s="91"/>
      <c r="P121" s="91"/>
      <c r="Q121" s="91"/>
      <c r="R121" s="91"/>
      <c r="S121" s="91"/>
      <c r="T121" s="91"/>
    </row>
    <row r="122" ht="14.25" customHeight="1">
      <c r="A122" s="91"/>
      <c r="B122" s="91"/>
      <c r="C122" s="91"/>
      <c r="D122" s="91"/>
      <c r="E122" s="91"/>
      <c r="F122" s="91"/>
      <c r="G122" s="91"/>
      <c r="H122" s="91"/>
      <c r="I122" s="91"/>
      <c r="J122" s="91"/>
      <c r="K122" s="91"/>
      <c r="L122" s="91"/>
      <c r="M122" s="91"/>
      <c r="N122" s="91"/>
      <c r="O122" s="91"/>
      <c r="P122" s="91"/>
      <c r="Q122" s="91"/>
      <c r="R122" s="91"/>
      <c r="S122" s="91"/>
      <c r="T122" s="91"/>
    </row>
    <row r="123" ht="14.25" customHeight="1">
      <c r="A123" s="91"/>
      <c r="B123" s="91"/>
      <c r="C123" s="91"/>
      <c r="D123" s="91"/>
      <c r="E123" s="91"/>
      <c r="F123" s="91"/>
      <c r="G123" s="91"/>
      <c r="H123" s="91"/>
      <c r="I123" s="91"/>
      <c r="J123" s="91"/>
      <c r="K123" s="91"/>
      <c r="L123" s="91"/>
      <c r="M123" s="91"/>
      <c r="N123" s="91"/>
      <c r="O123" s="91"/>
      <c r="P123" s="91"/>
      <c r="Q123" s="91"/>
      <c r="R123" s="91"/>
      <c r="S123" s="91"/>
      <c r="T123" s="91"/>
    </row>
    <row r="124" ht="14.25" customHeight="1">
      <c r="A124" s="91"/>
      <c r="B124" s="91"/>
      <c r="C124" s="91"/>
      <c r="D124" s="91"/>
      <c r="E124" s="91"/>
      <c r="F124" s="91"/>
      <c r="G124" s="91"/>
      <c r="H124" s="91"/>
      <c r="I124" s="91"/>
      <c r="J124" s="91"/>
      <c r="K124" s="91"/>
      <c r="L124" s="91"/>
      <c r="M124" s="91"/>
      <c r="N124" s="91"/>
      <c r="O124" s="91"/>
      <c r="P124" s="91"/>
      <c r="Q124" s="91"/>
      <c r="R124" s="91"/>
      <c r="S124" s="91"/>
      <c r="T124" s="91"/>
    </row>
    <row r="125" ht="14.25" customHeight="1">
      <c r="A125" s="91"/>
      <c r="B125" s="91"/>
      <c r="C125" s="91"/>
      <c r="D125" s="91"/>
      <c r="E125" s="91"/>
      <c r="F125" s="91"/>
      <c r="G125" s="91"/>
      <c r="H125" s="91"/>
      <c r="I125" s="91"/>
      <c r="J125" s="91"/>
      <c r="K125" s="91"/>
      <c r="L125" s="91"/>
      <c r="M125" s="91"/>
      <c r="N125" s="91"/>
      <c r="O125" s="91"/>
      <c r="P125" s="91"/>
      <c r="Q125" s="91"/>
      <c r="R125" s="91"/>
      <c r="S125" s="91"/>
      <c r="T125" s="91"/>
    </row>
    <row r="126" ht="14.25" customHeight="1">
      <c r="A126" s="91"/>
      <c r="B126" s="91"/>
      <c r="C126" s="91"/>
      <c r="D126" s="91"/>
      <c r="E126" s="91"/>
      <c r="F126" s="91"/>
      <c r="G126" s="91"/>
      <c r="H126" s="91"/>
      <c r="I126" s="91"/>
      <c r="J126" s="91"/>
      <c r="K126" s="91"/>
      <c r="L126" s="91"/>
      <c r="M126" s="91"/>
      <c r="N126" s="91"/>
      <c r="O126" s="91"/>
      <c r="P126" s="91"/>
      <c r="Q126" s="91"/>
      <c r="R126" s="91"/>
      <c r="S126" s="91"/>
      <c r="T126" s="91"/>
    </row>
    <row r="127" ht="14.25" customHeight="1">
      <c r="A127" s="91"/>
      <c r="B127" s="91"/>
      <c r="C127" s="91"/>
      <c r="D127" s="91"/>
      <c r="E127" s="91"/>
      <c r="F127" s="91"/>
      <c r="G127" s="91"/>
      <c r="H127" s="91"/>
      <c r="I127" s="91"/>
      <c r="J127" s="91"/>
      <c r="K127" s="91"/>
      <c r="L127" s="91"/>
      <c r="M127" s="91"/>
      <c r="N127" s="91"/>
      <c r="O127" s="91"/>
      <c r="P127" s="91"/>
      <c r="Q127" s="91"/>
      <c r="R127" s="91"/>
      <c r="S127" s="91"/>
      <c r="T127" s="91"/>
    </row>
    <row r="128" ht="14.25" customHeight="1">
      <c r="A128" s="91"/>
      <c r="B128" s="91"/>
      <c r="C128" s="91"/>
      <c r="D128" s="91"/>
      <c r="E128" s="91"/>
      <c r="F128" s="91"/>
      <c r="G128" s="91"/>
      <c r="H128" s="91"/>
      <c r="I128" s="91"/>
      <c r="J128" s="91"/>
      <c r="K128" s="91"/>
      <c r="L128" s="91"/>
      <c r="M128" s="91"/>
      <c r="N128" s="91"/>
      <c r="O128" s="91"/>
      <c r="P128" s="91"/>
      <c r="Q128" s="91"/>
      <c r="R128" s="91"/>
      <c r="S128" s="91"/>
      <c r="T128" s="91"/>
    </row>
    <row r="129" ht="14.25" customHeight="1">
      <c r="A129" s="91"/>
      <c r="B129" s="91"/>
      <c r="C129" s="91"/>
      <c r="D129" s="91"/>
      <c r="E129" s="91"/>
      <c r="F129" s="91"/>
      <c r="G129" s="91"/>
      <c r="H129" s="91"/>
      <c r="I129" s="91"/>
      <c r="J129" s="91"/>
      <c r="K129" s="91"/>
      <c r="L129" s="91"/>
      <c r="M129" s="91"/>
      <c r="N129" s="91"/>
      <c r="O129" s="91"/>
      <c r="P129" s="91"/>
      <c r="Q129" s="91"/>
      <c r="R129" s="91"/>
      <c r="S129" s="91"/>
      <c r="T129" s="91"/>
    </row>
    <row r="130" ht="14.25" customHeight="1">
      <c r="A130" s="91"/>
      <c r="B130" s="91"/>
      <c r="C130" s="91"/>
      <c r="D130" s="91"/>
      <c r="E130" s="91"/>
      <c r="F130" s="91"/>
      <c r="G130" s="91"/>
      <c r="H130" s="91"/>
      <c r="I130" s="91"/>
      <c r="J130" s="91"/>
      <c r="K130" s="91"/>
      <c r="L130" s="91"/>
      <c r="M130" s="91"/>
      <c r="N130" s="91"/>
      <c r="O130" s="91"/>
      <c r="P130" s="91"/>
      <c r="Q130" s="91"/>
      <c r="R130" s="91"/>
      <c r="S130" s="91"/>
      <c r="T130" s="91"/>
    </row>
    <row r="131" ht="14.25" customHeight="1">
      <c r="A131" s="91"/>
      <c r="B131" s="91"/>
      <c r="C131" s="91"/>
      <c r="D131" s="91"/>
      <c r="E131" s="91"/>
      <c r="F131" s="91"/>
      <c r="G131" s="91"/>
      <c r="H131" s="91"/>
      <c r="I131" s="91"/>
      <c r="J131" s="91"/>
      <c r="K131" s="91"/>
      <c r="L131" s="91"/>
      <c r="M131" s="91"/>
      <c r="N131" s="91"/>
      <c r="O131" s="91"/>
      <c r="P131" s="91"/>
      <c r="Q131" s="91"/>
      <c r="R131" s="91"/>
      <c r="S131" s="91"/>
      <c r="T131" s="91"/>
    </row>
    <row r="132" ht="14.25" customHeight="1">
      <c r="A132" s="91"/>
      <c r="B132" s="91"/>
      <c r="C132" s="91"/>
      <c r="D132" s="91"/>
      <c r="E132" s="91"/>
      <c r="F132" s="91"/>
      <c r="G132" s="91"/>
      <c r="H132" s="91"/>
      <c r="I132" s="91"/>
      <c r="J132" s="91"/>
      <c r="K132" s="91"/>
      <c r="L132" s="91"/>
      <c r="M132" s="91"/>
      <c r="N132" s="91"/>
      <c r="O132" s="91"/>
      <c r="P132" s="91"/>
      <c r="Q132" s="91"/>
      <c r="R132" s="91"/>
      <c r="S132" s="91"/>
      <c r="T132" s="91"/>
    </row>
    <row r="133" ht="14.25" customHeight="1">
      <c r="A133" s="91"/>
      <c r="B133" s="91"/>
      <c r="C133" s="91"/>
      <c r="D133" s="91"/>
      <c r="E133" s="91"/>
      <c r="F133" s="91"/>
      <c r="G133" s="91"/>
      <c r="H133" s="91"/>
      <c r="I133" s="91"/>
      <c r="J133" s="91"/>
      <c r="K133" s="91"/>
      <c r="L133" s="91"/>
      <c r="M133" s="91"/>
      <c r="N133" s="91"/>
      <c r="O133" s="91"/>
      <c r="P133" s="91"/>
      <c r="Q133" s="91"/>
      <c r="R133" s="91"/>
      <c r="S133" s="91"/>
      <c r="T133" s="91"/>
    </row>
    <row r="134" ht="14.25" customHeight="1">
      <c r="A134" s="91"/>
      <c r="B134" s="91"/>
      <c r="C134" s="91"/>
      <c r="D134" s="91"/>
      <c r="E134" s="91"/>
      <c r="F134" s="91"/>
      <c r="G134" s="91"/>
      <c r="H134" s="91"/>
      <c r="I134" s="91"/>
      <c r="J134" s="91"/>
      <c r="K134" s="91"/>
      <c r="L134" s="91"/>
      <c r="M134" s="91"/>
      <c r="N134" s="91"/>
      <c r="O134" s="91"/>
      <c r="P134" s="91"/>
      <c r="Q134" s="91"/>
      <c r="R134" s="91"/>
      <c r="S134" s="91"/>
      <c r="T134" s="91"/>
    </row>
    <row r="135" ht="14.25" customHeight="1">
      <c r="A135" s="91"/>
      <c r="B135" s="91"/>
      <c r="C135" s="91"/>
      <c r="D135" s="91"/>
      <c r="E135" s="91"/>
      <c r="F135" s="91"/>
      <c r="G135" s="91"/>
      <c r="H135" s="91"/>
      <c r="I135" s="91"/>
      <c r="J135" s="91"/>
      <c r="K135" s="91"/>
      <c r="L135" s="91"/>
      <c r="M135" s="91"/>
      <c r="N135" s="91"/>
      <c r="O135" s="91"/>
      <c r="P135" s="91"/>
      <c r="Q135" s="91"/>
      <c r="R135" s="91"/>
      <c r="S135" s="91"/>
      <c r="T135" s="91"/>
    </row>
    <row r="136" ht="14.25" customHeight="1">
      <c r="A136" s="91"/>
      <c r="B136" s="91"/>
      <c r="C136" s="91"/>
      <c r="D136" s="91"/>
      <c r="E136" s="91"/>
      <c r="F136" s="91"/>
      <c r="G136" s="91"/>
      <c r="H136" s="91"/>
      <c r="I136" s="91"/>
      <c r="J136" s="91"/>
      <c r="K136" s="91"/>
      <c r="L136" s="91"/>
      <c r="M136" s="91"/>
      <c r="N136" s="91"/>
      <c r="O136" s="91"/>
      <c r="P136" s="91"/>
      <c r="Q136" s="91"/>
      <c r="R136" s="91"/>
      <c r="S136" s="91"/>
      <c r="T136" s="91"/>
    </row>
    <row r="137" ht="14.25" customHeight="1">
      <c r="A137" s="91"/>
      <c r="B137" s="91"/>
      <c r="C137" s="91"/>
      <c r="D137" s="91"/>
      <c r="E137" s="91"/>
      <c r="F137" s="91"/>
      <c r="G137" s="91"/>
      <c r="H137" s="91"/>
      <c r="I137" s="91"/>
      <c r="J137" s="91"/>
      <c r="K137" s="91"/>
      <c r="L137" s="91"/>
      <c r="M137" s="91"/>
      <c r="N137" s="91"/>
      <c r="O137" s="91"/>
      <c r="P137" s="91"/>
      <c r="Q137" s="91"/>
      <c r="R137" s="91"/>
      <c r="S137" s="91"/>
      <c r="T137" s="91"/>
    </row>
    <row r="138" ht="14.25" customHeight="1">
      <c r="A138" s="91"/>
      <c r="B138" s="91"/>
      <c r="C138" s="91"/>
      <c r="D138" s="91"/>
      <c r="E138" s="91"/>
      <c r="F138" s="91"/>
      <c r="G138" s="91"/>
      <c r="H138" s="91"/>
      <c r="I138" s="91"/>
      <c r="J138" s="91"/>
      <c r="K138" s="91"/>
      <c r="L138" s="91"/>
      <c r="M138" s="91"/>
      <c r="N138" s="91"/>
      <c r="O138" s="91"/>
      <c r="P138" s="91"/>
      <c r="Q138" s="91"/>
      <c r="R138" s="91"/>
      <c r="S138" s="91"/>
      <c r="T138" s="91"/>
    </row>
    <row r="139" ht="14.25" customHeight="1">
      <c r="A139" s="91"/>
      <c r="B139" s="91"/>
      <c r="C139" s="91"/>
      <c r="D139" s="91"/>
      <c r="E139" s="91"/>
      <c r="F139" s="91"/>
      <c r="G139" s="91"/>
      <c r="H139" s="91"/>
      <c r="I139" s="91"/>
      <c r="J139" s="91"/>
      <c r="K139" s="91"/>
      <c r="L139" s="91"/>
      <c r="M139" s="91"/>
      <c r="N139" s="91"/>
      <c r="O139" s="91"/>
      <c r="P139" s="91"/>
      <c r="Q139" s="91"/>
      <c r="R139" s="91"/>
      <c r="S139" s="91"/>
      <c r="T139" s="91"/>
    </row>
    <row r="140" ht="14.25" customHeight="1">
      <c r="A140" s="91"/>
      <c r="B140" s="91"/>
      <c r="C140" s="91"/>
      <c r="D140" s="91"/>
      <c r="E140" s="91"/>
      <c r="F140" s="91"/>
      <c r="G140" s="91"/>
      <c r="H140" s="91"/>
      <c r="I140" s="91"/>
      <c r="J140" s="91"/>
      <c r="K140" s="91"/>
      <c r="L140" s="91"/>
      <c r="M140" s="91"/>
      <c r="N140" s="91"/>
      <c r="O140" s="91"/>
      <c r="P140" s="91"/>
      <c r="Q140" s="91"/>
      <c r="R140" s="91"/>
      <c r="S140" s="91"/>
      <c r="T140" s="91"/>
    </row>
    <row r="141" ht="14.25" customHeight="1">
      <c r="A141" s="91"/>
      <c r="B141" s="91"/>
      <c r="C141" s="91"/>
      <c r="D141" s="91"/>
      <c r="E141" s="91"/>
      <c r="F141" s="91"/>
      <c r="G141" s="91"/>
      <c r="H141" s="91"/>
      <c r="I141" s="91"/>
      <c r="J141" s="91"/>
      <c r="K141" s="91"/>
      <c r="L141" s="91"/>
      <c r="M141" s="91"/>
      <c r="N141" s="91"/>
      <c r="O141" s="91"/>
      <c r="P141" s="91"/>
      <c r="Q141" s="91"/>
      <c r="R141" s="91"/>
      <c r="S141" s="91"/>
      <c r="T141" s="91"/>
    </row>
    <row r="142" ht="14.25" customHeight="1">
      <c r="A142" s="91"/>
      <c r="B142" s="91"/>
      <c r="C142" s="91"/>
      <c r="D142" s="91"/>
      <c r="E142" s="91"/>
      <c r="F142" s="91"/>
      <c r="G142" s="91"/>
      <c r="H142" s="91"/>
      <c r="I142" s="91"/>
      <c r="J142" s="91"/>
      <c r="K142" s="91"/>
      <c r="L142" s="91"/>
      <c r="M142" s="91"/>
      <c r="N142" s="91"/>
      <c r="O142" s="91"/>
      <c r="P142" s="91"/>
      <c r="Q142" s="91"/>
      <c r="R142" s="91"/>
      <c r="S142" s="91"/>
      <c r="T142" s="91"/>
    </row>
    <row r="143" ht="14.25" customHeight="1">
      <c r="A143" s="91"/>
      <c r="B143" s="91"/>
      <c r="C143" s="91"/>
      <c r="D143" s="91"/>
      <c r="E143" s="91"/>
      <c r="F143" s="91"/>
      <c r="G143" s="91"/>
      <c r="H143" s="91"/>
      <c r="I143" s="91"/>
      <c r="J143" s="91"/>
      <c r="K143" s="91"/>
      <c r="L143" s="91"/>
      <c r="M143" s="91"/>
      <c r="N143" s="91"/>
      <c r="O143" s="91"/>
      <c r="P143" s="91"/>
      <c r="Q143" s="91"/>
      <c r="R143" s="91"/>
      <c r="S143" s="91"/>
      <c r="T143" s="91"/>
    </row>
    <row r="144" ht="14.25" customHeight="1">
      <c r="A144" s="91"/>
      <c r="B144" s="91"/>
      <c r="C144" s="91"/>
      <c r="D144" s="91"/>
      <c r="E144" s="91"/>
      <c r="F144" s="91"/>
      <c r="G144" s="91"/>
      <c r="H144" s="91"/>
      <c r="I144" s="91"/>
      <c r="J144" s="91"/>
      <c r="K144" s="91"/>
      <c r="L144" s="91"/>
      <c r="M144" s="91"/>
      <c r="N144" s="91"/>
      <c r="O144" s="91"/>
      <c r="P144" s="91"/>
      <c r="Q144" s="91"/>
      <c r="R144" s="91"/>
      <c r="S144" s="91"/>
      <c r="T144" s="91"/>
    </row>
    <row r="145" ht="14.25" customHeight="1">
      <c r="A145" s="91"/>
      <c r="B145" s="91"/>
      <c r="C145" s="91"/>
      <c r="D145" s="91"/>
      <c r="E145" s="91"/>
      <c r="F145" s="91"/>
      <c r="G145" s="91"/>
      <c r="H145" s="91"/>
      <c r="I145" s="91"/>
      <c r="J145" s="91"/>
      <c r="K145" s="91"/>
      <c r="L145" s="91"/>
      <c r="M145" s="91"/>
      <c r="N145" s="91"/>
      <c r="O145" s="91"/>
      <c r="P145" s="91"/>
      <c r="Q145" s="91"/>
      <c r="R145" s="91"/>
      <c r="S145" s="91"/>
      <c r="T145" s="91"/>
    </row>
    <row r="146" ht="14.25" customHeight="1">
      <c r="A146" s="91"/>
      <c r="B146" s="91"/>
      <c r="C146" s="91"/>
      <c r="D146" s="91"/>
      <c r="E146" s="91"/>
      <c r="F146" s="91"/>
      <c r="G146" s="91"/>
      <c r="H146" s="91"/>
      <c r="I146" s="91"/>
      <c r="J146" s="91"/>
      <c r="K146" s="91"/>
      <c r="L146" s="91"/>
      <c r="M146" s="91"/>
      <c r="N146" s="91"/>
      <c r="O146" s="91"/>
      <c r="P146" s="91"/>
      <c r="Q146" s="91"/>
      <c r="R146" s="91"/>
      <c r="S146" s="91"/>
      <c r="T146" s="91"/>
    </row>
    <row r="147" ht="14.25" customHeight="1">
      <c r="A147" s="91"/>
      <c r="B147" s="91"/>
      <c r="C147" s="91"/>
      <c r="D147" s="91"/>
      <c r="E147" s="91"/>
      <c r="F147" s="91"/>
      <c r="G147" s="91"/>
      <c r="H147" s="91"/>
      <c r="I147" s="91"/>
      <c r="J147" s="91"/>
      <c r="K147" s="91"/>
      <c r="L147" s="91"/>
      <c r="M147" s="91"/>
      <c r="N147" s="91"/>
      <c r="O147" s="91"/>
      <c r="P147" s="91"/>
      <c r="Q147" s="91"/>
      <c r="R147" s="91"/>
      <c r="S147" s="91"/>
      <c r="T147" s="91"/>
    </row>
    <row r="148" ht="14.25" customHeight="1">
      <c r="A148" s="91"/>
      <c r="B148" s="91"/>
      <c r="C148" s="91"/>
      <c r="D148" s="91"/>
      <c r="E148" s="91"/>
      <c r="F148" s="91"/>
      <c r="G148" s="91"/>
      <c r="H148" s="91"/>
      <c r="I148" s="91"/>
      <c r="J148" s="91"/>
      <c r="K148" s="91"/>
      <c r="L148" s="91"/>
      <c r="M148" s="91"/>
      <c r="N148" s="91"/>
      <c r="O148" s="91"/>
      <c r="P148" s="91"/>
      <c r="Q148" s="91"/>
      <c r="R148" s="91"/>
      <c r="S148" s="91"/>
      <c r="T148" s="91"/>
    </row>
    <row r="149" ht="14.25" customHeight="1">
      <c r="A149" s="91"/>
      <c r="B149" s="91"/>
      <c r="C149" s="91"/>
      <c r="D149" s="91"/>
      <c r="E149" s="91"/>
      <c r="F149" s="91"/>
      <c r="G149" s="91"/>
      <c r="H149" s="91"/>
      <c r="I149" s="91"/>
      <c r="J149" s="91"/>
      <c r="K149" s="91"/>
      <c r="L149" s="91"/>
      <c r="M149" s="91"/>
      <c r="N149" s="91"/>
      <c r="O149" s="91"/>
      <c r="P149" s="91"/>
      <c r="Q149" s="91"/>
      <c r="R149" s="91"/>
      <c r="S149" s="91"/>
      <c r="T149" s="91"/>
    </row>
    <row r="150" ht="14.25" customHeight="1">
      <c r="A150" s="91"/>
      <c r="B150" s="91"/>
      <c r="C150" s="91"/>
      <c r="D150" s="91"/>
      <c r="E150" s="91"/>
      <c r="F150" s="91"/>
      <c r="G150" s="91"/>
      <c r="H150" s="91"/>
      <c r="I150" s="91"/>
      <c r="J150" s="91"/>
      <c r="K150" s="91"/>
      <c r="L150" s="91"/>
      <c r="M150" s="91"/>
      <c r="N150" s="91"/>
      <c r="O150" s="91"/>
      <c r="P150" s="91"/>
      <c r="Q150" s="91"/>
      <c r="R150" s="91"/>
      <c r="S150" s="91"/>
      <c r="T150" s="91"/>
    </row>
    <row r="151" ht="14.25" customHeight="1">
      <c r="A151" s="91"/>
      <c r="B151" s="91"/>
      <c r="C151" s="91"/>
      <c r="D151" s="91"/>
      <c r="E151" s="91"/>
      <c r="F151" s="91"/>
      <c r="G151" s="91"/>
      <c r="H151" s="91"/>
      <c r="I151" s="91"/>
      <c r="J151" s="91"/>
      <c r="K151" s="91"/>
      <c r="L151" s="91"/>
      <c r="M151" s="91"/>
      <c r="N151" s="91"/>
      <c r="O151" s="91"/>
      <c r="P151" s="91"/>
      <c r="Q151" s="91"/>
      <c r="R151" s="91"/>
      <c r="S151" s="91"/>
      <c r="T151" s="91"/>
    </row>
    <row r="152" ht="14.25" customHeight="1">
      <c r="A152" s="91"/>
      <c r="B152" s="91"/>
      <c r="C152" s="91"/>
      <c r="D152" s="91"/>
      <c r="E152" s="91"/>
      <c r="F152" s="91"/>
      <c r="G152" s="91"/>
      <c r="H152" s="91"/>
      <c r="I152" s="91"/>
      <c r="J152" s="91"/>
      <c r="K152" s="91"/>
      <c r="L152" s="91"/>
      <c r="M152" s="91"/>
      <c r="N152" s="91"/>
      <c r="O152" s="91"/>
      <c r="P152" s="91"/>
      <c r="Q152" s="91"/>
      <c r="R152" s="91"/>
      <c r="S152" s="91"/>
      <c r="T152" s="91"/>
    </row>
    <row r="153" ht="14.25" customHeight="1">
      <c r="A153" s="91"/>
      <c r="B153" s="91"/>
      <c r="C153" s="91"/>
      <c r="D153" s="91"/>
      <c r="E153" s="91"/>
      <c r="F153" s="91"/>
      <c r="G153" s="91"/>
      <c r="H153" s="91"/>
      <c r="I153" s="91"/>
      <c r="J153" s="91"/>
      <c r="K153" s="91"/>
      <c r="L153" s="91"/>
      <c r="M153" s="91"/>
      <c r="N153" s="91"/>
      <c r="O153" s="91"/>
      <c r="P153" s="91"/>
      <c r="Q153" s="91"/>
      <c r="R153" s="91"/>
      <c r="S153" s="91"/>
      <c r="T153" s="91"/>
    </row>
    <row r="154" ht="14.25" customHeight="1">
      <c r="A154" s="91"/>
      <c r="B154" s="91"/>
      <c r="C154" s="91"/>
      <c r="D154" s="91"/>
      <c r="E154" s="91"/>
      <c r="F154" s="91"/>
      <c r="G154" s="91"/>
      <c r="H154" s="91"/>
      <c r="I154" s="91"/>
      <c r="J154" s="91"/>
      <c r="K154" s="91"/>
      <c r="L154" s="91"/>
      <c r="M154" s="91"/>
      <c r="N154" s="91"/>
      <c r="O154" s="91"/>
      <c r="P154" s="91"/>
      <c r="Q154" s="91"/>
      <c r="R154" s="91"/>
      <c r="S154" s="91"/>
      <c r="T154" s="91"/>
    </row>
    <row r="155" ht="14.25" customHeight="1">
      <c r="A155" s="91"/>
      <c r="B155" s="91"/>
      <c r="C155" s="91"/>
      <c r="D155" s="91"/>
      <c r="E155" s="91"/>
      <c r="F155" s="91"/>
      <c r="G155" s="91"/>
      <c r="H155" s="91"/>
      <c r="I155" s="91"/>
      <c r="J155" s="91"/>
      <c r="K155" s="91"/>
      <c r="L155" s="91"/>
      <c r="M155" s="91"/>
      <c r="N155" s="91"/>
      <c r="O155" s="91"/>
      <c r="P155" s="91"/>
      <c r="Q155" s="91"/>
      <c r="R155" s="91"/>
      <c r="S155" s="91"/>
      <c r="T155" s="91"/>
    </row>
    <row r="156" ht="14.25" customHeight="1">
      <c r="A156" s="91"/>
      <c r="B156" s="91"/>
      <c r="C156" s="91"/>
      <c r="D156" s="91"/>
      <c r="E156" s="91"/>
      <c r="F156" s="91"/>
      <c r="G156" s="91"/>
      <c r="H156" s="91"/>
      <c r="I156" s="91"/>
      <c r="J156" s="91"/>
      <c r="K156" s="91"/>
      <c r="L156" s="91"/>
      <c r="M156" s="91"/>
      <c r="N156" s="91"/>
      <c r="O156" s="91"/>
      <c r="P156" s="91"/>
      <c r="Q156" s="91"/>
      <c r="R156" s="91"/>
      <c r="S156" s="91"/>
      <c r="T156" s="91"/>
    </row>
    <row r="157" ht="14.25" customHeight="1">
      <c r="A157" s="91"/>
      <c r="B157" s="91"/>
      <c r="C157" s="91"/>
      <c r="D157" s="91"/>
      <c r="E157" s="91"/>
      <c r="F157" s="91"/>
      <c r="G157" s="91"/>
      <c r="H157" s="91"/>
      <c r="I157" s="91"/>
      <c r="J157" s="91"/>
      <c r="K157" s="91"/>
      <c r="L157" s="91"/>
      <c r="M157" s="91"/>
      <c r="N157" s="91"/>
      <c r="O157" s="91"/>
      <c r="P157" s="91"/>
      <c r="Q157" s="91"/>
      <c r="R157" s="91"/>
      <c r="S157" s="91"/>
      <c r="T157" s="91"/>
    </row>
    <row r="158" ht="14.25" customHeight="1">
      <c r="A158" s="91"/>
      <c r="B158" s="91"/>
      <c r="C158" s="91"/>
      <c r="D158" s="91"/>
      <c r="E158" s="91"/>
      <c r="F158" s="91"/>
      <c r="G158" s="91"/>
      <c r="H158" s="91"/>
      <c r="I158" s="91"/>
      <c r="J158" s="91"/>
      <c r="K158" s="91"/>
      <c r="L158" s="91"/>
      <c r="M158" s="91"/>
      <c r="N158" s="91"/>
      <c r="O158" s="91"/>
      <c r="P158" s="91"/>
      <c r="Q158" s="91"/>
      <c r="R158" s="91"/>
      <c r="S158" s="91"/>
      <c r="T158" s="91"/>
    </row>
    <row r="159" ht="14.25" customHeight="1">
      <c r="A159" s="91"/>
      <c r="B159" s="91"/>
      <c r="C159" s="91"/>
      <c r="D159" s="91"/>
      <c r="E159" s="91"/>
      <c r="F159" s="91"/>
      <c r="G159" s="91"/>
      <c r="H159" s="91"/>
      <c r="I159" s="91"/>
      <c r="J159" s="91"/>
      <c r="K159" s="91"/>
      <c r="L159" s="91"/>
      <c r="M159" s="91"/>
      <c r="N159" s="91"/>
      <c r="O159" s="91"/>
      <c r="P159" s="91"/>
      <c r="Q159" s="91"/>
      <c r="R159" s="91"/>
      <c r="S159" s="91"/>
      <c r="T159" s="91"/>
    </row>
    <row r="160" ht="14.25" customHeight="1">
      <c r="A160" s="91"/>
      <c r="B160" s="91"/>
      <c r="C160" s="91"/>
      <c r="D160" s="91"/>
      <c r="E160" s="91"/>
      <c r="F160" s="91"/>
      <c r="G160" s="91"/>
      <c r="H160" s="91"/>
      <c r="I160" s="91"/>
      <c r="J160" s="91"/>
      <c r="K160" s="91"/>
      <c r="L160" s="91"/>
      <c r="M160" s="91"/>
      <c r="N160" s="91"/>
      <c r="O160" s="91"/>
      <c r="P160" s="91"/>
      <c r="Q160" s="91"/>
      <c r="R160" s="91"/>
      <c r="S160" s="91"/>
      <c r="T160" s="91"/>
    </row>
    <row r="161" ht="14.25" customHeight="1">
      <c r="A161" s="91"/>
      <c r="B161" s="91"/>
      <c r="C161" s="91"/>
      <c r="D161" s="91"/>
      <c r="E161" s="91"/>
      <c r="F161" s="91"/>
      <c r="G161" s="91"/>
      <c r="H161" s="91"/>
      <c r="I161" s="91"/>
      <c r="J161" s="91"/>
      <c r="K161" s="91"/>
      <c r="L161" s="91"/>
      <c r="M161" s="91"/>
      <c r="N161" s="91"/>
      <c r="O161" s="91"/>
      <c r="P161" s="91"/>
      <c r="Q161" s="91"/>
      <c r="R161" s="91"/>
      <c r="S161" s="91"/>
      <c r="T161" s="91"/>
    </row>
    <row r="162" ht="14.25" customHeight="1">
      <c r="A162" s="91"/>
      <c r="B162" s="91"/>
      <c r="C162" s="91"/>
      <c r="D162" s="91"/>
      <c r="E162" s="91"/>
      <c r="F162" s="91"/>
      <c r="G162" s="91"/>
      <c r="H162" s="91"/>
      <c r="I162" s="91"/>
      <c r="J162" s="91"/>
      <c r="K162" s="91"/>
      <c r="L162" s="91"/>
      <c r="M162" s="91"/>
      <c r="N162" s="91"/>
      <c r="O162" s="91"/>
      <c r="P162" s="91"/>
      <c r="Q162" s="91"/>
      <c r="R162" s="91"/>
      <c r="S162" s="91"/>
      <c r="T162" s="91"/>
    </row>
    <row r="163" ht="14.25" customHeight="1">
      <c r="A163" s="91"/>
      <c r="B163" s="91"/>
      <c r="C163" s="91"/>
      <c r="D163" s="91"/>
      <c r="E163" s="91"/>
      <c r="F163" s="91"/>
      <c r="G163" s="91"/>
      <c r="H163" s="91"/>
      <c r="I163" s="91"/>
      <c r="J163" s="91"/>
      <c r="K163" s="91"/>
      <c r="L163" s="91"/>
      <c r="M163" s="91"/>
      <c r="N163" s="91"/>
      <c r="O163" s="91"/>
      <c r="P163" s="91"/>
      <c r="Q163" s="91"/>
      <c r="R163" s="91"/>
      <c r="S163" s="91"/>
      <c r="T163" s="91"/>
    </row>
    <row r="164" ht="14.25" customHeight="1">
      <c r="A164" s="91"/>
      <c r="B164" s="91"/>
      <c r="C164" s="91"/>
      <c r="D164" s="91"/>
      <c r="E164" s="91"/>
      <c r="F164" s="91"/>
      <c r="G164" s="91"/>
      <c r="H164" s="91"/>
      <c r="I164" s="91"/>
      <c r="J164" s="91"/>
      <c r="K164" s="91"/>
      <c r="L164" s="91"/>
      <c r="M164" s="91"/>
      <c r="N164" s="91"/>
      <c r="O164" s="91"/>
      <c r="P164" s="91"/>
      <c r="Q164" s="91"/>
      <c r="R164" s="91"/>
      <c r="S164" s="91"/>
      <c r="T164" s="91"/>
    </row>
    <row r="165" ht="14.25" customHeight="1">
      <c r="A165" s="91"/>
      <c r="B165" s="91"/>
      <c r="C165" s="91"/>
      <c r="D165" s="91"/>
      <c r="E165" s="91"/>
      <c r="F165" s="91"/>
      <c r="G165" s="91"/>
      <c r="H165" s="91"/>
      <c r="I165" s="91"/>
      <c r="J165" s="91"/>
      <c r="K165" s="91"/>
      <c r="L165" s="91"/>
      <c r="M165" s="91"/>
      <c r="N165" s="91"/>
      <c r="O165" s="91"/>
      <c r="P165" s="91"/>
      <c r="Q165" s="91"/>
      <c r="R165" s="91"/>
      <c r="S165" s="91"/>
      <c r="T165" s="91"/>
    </row>
    <row r="166" ht="14.25" customHeight="1">
      <c r="A166" s="91"/>
      <c r="B166" s="91"/>
      <c r="C166" s="91"/>
      <c r="D166" s="91"/>
      <c r="E166" s="91"/>
      <c r="F166" s="91"/>
      <c r="G166" s="91"/>
      <c r="H166" s="91"/>
      <c r="I166" s="91"/>
      <c r="J166" s="91"/>
      <c r="K166" s="91"/>
      <c r="L166" s="91"/>
      <c r="M166" s="91"/>
      <c r="N166" s="91"/>
      <c r="O166" s="91"/>
      <c r="P166" s="91"/>
      <c r="Q166" s="91"/>
      <c r="R166" s="91"/>
      <c r="S166" s="91"/>
      <c r="T166" s="91"/>
    </row>
    <row r="167" ht="14.25" customHeight="1">
      <c r="A167" s="91"/>
      <c r="B167" s="91"/>
      <c r="C167" s="91"/>
      <c r="D167" s="91"/>
      <c r="E167" s="91"/>
      <c r="F167" s="91"/>
      <c r="G167" s="91"/>
      <c r="H167" s="91"/>
      <c r="I167" s="91"/>
      <c r="J167" s="91"/>
      <c r="K167" s="91"/>
      <c r="L167" s="91"/>
      <c r="M167" s="91"/>
      <c r="N167" s="91"/>
      <c r="O167" s="91"/>
      <c r="P167" s="91"/>
      <c r="Q167" s="91"/>
      <c r="R167" s="91"/>
      <c r="S167" s="91"/>
      <c r="T167" s="91"/>
    </row>
    <row r="168" ht="14.25" customHeight="1">
      <c r="A168" s="91"/>
      <c r="B168" s="91"/>
      <c r="C168" s="91"/>
      <c r="D168" s="91"/>
      <c r="E168" s="91"/>
      <c r="F168" s="91"/>
      <c r="G168" s="91"/>
      <c r="H168" s="91"/>
      <c r="I168" s="91"/>
      <c r="J168" s="91"/>
      <c r="K168" s="91"/>
      <c r="L168" s="91"/>
      <c r="M168" s="91"/>
      <c r="N168" s="91"/>
      <c r="O168" s="91"/>
      <c r="P168" s="91"/>
      <c r="Q168" s="91"/>
      <c r="R168" s="91"/>
      <c r="S168" s="91"/>
      <c r="T168" s="91"/>
    </row>
    <row r="169" ht="14.25" customHeight="1">
      <c r="A169" s="91"/>
      <c r="B169" s="91"/>
      <c r="C169" s="91"/>
      <c r="D169" s="91"/>
      <c r="E169" s="91"/>
      <c r="F169" s="91"/>
      <c r="G169" s="91"/>
      <c r="H169" s="91"/>
      <c r="I169" s="91"/>
      <c r="J169" s="91"/>
      <c r="K169" s="91"/>
      <c r="L169" s="91"/>
      <c r="M169" s="91"/>
      <c r="N169" s="91"/>
      <c r="O169" s="91"/>
      <c r="P169" s="91"/>
      <c r="Q169" s="91"/>
      <c r="R169" s="91"/>
      <c r="S169" s="91"/>
      <c r="T169" s="91"/>
    </row>
    <row r="170" ht="14.25" customHeight="1">
      <c r="A170" s="91"/>
      <c r="B170" s="91"/>
      <c r="C170" s="91"/>
      <c r="D170" s="91"/>
      <c r="E170" s="91"/>
      <c r="F170" s="91"/>
      <c r="G170" s="91"/>
      <c r="H170" s="91"/>
      <c r="I170" s="91"/>
      <c r="J170" s="91"/>
      <c r="K170" s="91"/>
      <c r="L170" s="91"/>
      <c r="M170" s="91"/>
      <c r="N170" s="91"/>
      <c r="O170" s="91"/>
      <c r="P170" s="91"/>
      <c r="Q170" s="91"/>
      <c r="R170" s="91"/>
      <c r="S170" s="91"/>
      <c r="T170" s="91"/>
    </row>
    <row r="171" ht="14.25" customHeight="1">
      <c r="A171" s="91"/>
      <c r="B171" s="91"/>
      <c r="C171" s="91"/>
      <c r="D171" s="91"/>
      <c r="E171" s="91"/>
      <c r="F171" s="91"/>
      <c r="G171" s="91"/>
      <c r="H171" s="91"/>
      <c r="I171" s="91"/>
      <c r="J171" s="91"/>
      <c r="K171" s="91"/>
      <c r="L171" s="91"/>
      <c r="M171" s="91"/>
      <c r="N171" s="91"/>
      <c r="O171" s="91"/>
      <c r="P171" s="91"/>
      <c r="Q171" s="91"/>
      <c r="R171" s="91"/>
      <c r="S171" s="91"/>
      <c r="T171" s="91"/>
    </row>
    <row r="172" ht="14.25" customHeight="1">
      <c r="A172" s="91"/>
      <c r="B172" s="91"/>
      <c r="C172" s="91"/>
      <c r="D172" s="91"/>
      <c r="E172" s="91"/>
      <c r="F172" s="91"/>
      <c r="G172" s="91"/>
      <c r="H172" s="91"/>
      <c r="I172" s="91"/>
      <c r="J172" s="91"/>
      <c r="K172" s="91"/>
      <c r="L172" s="91"/>
      <c r="M172" s="91"/>
      <c r="N172" s="91"/>
      <c r="O172" s="91"/>
      <c r="P172" s="91"/>
      <c r="Q172" s="91"/>
      <c r="R172" s="91"/>
      <c r="S172" s="91"/>
      <c r="T172" s="91"/>
    </row>
    <row r="173" ht="14.25" customHeight="1">
      <c r="A173" s="91"/>
      <c r="B173" s="91"/>
      <c r="C173" s="91"/>
      <c r="D173" s="91"/>
      <c r="E173" s="91"/>
      <c r="F173" s="91"/>
      <c r="G173" s="91"/>
      <c r="H173" s="91"/>
      <c r="I173" s="91"/>
      <c r="J173" s="91"/>
      <c r="K173" s="91"/>
      <c r="L173" s="91"/>
      <c r="M173" s="91"/>
      <c r="N173" s="91"/>
      <c r="O173" s="91"/>
      <c r="P173" s="91"/>
      <c r="Q173" s="91"/>
      <c r="R173" s="91"/>
      <c r="S173" s="91"/>
      <c r="T173" s="91"/>
    </row>
    <row r="174" ht="14.25" customHeight="1">
      <c r="A174" s="91"/>
      <c r="B174" s="91"/>
      <c r="C174" s="91"/>
      <c r="D174" s="91"/>
      <c r="E174" s="91"/>
      <c r="F174" s="91"/>
      <c r="G174" s="91"/>
      <c r="H174" s="91"/>
      <c r="I174" s="91"/>
      <c r="J174" s="91"/>
      <c r="K174" s="91"/>
      <c r="L174" s="91"/>
      <c r="M174" s="91"/>
      <c r="N174" s="91"/>
      <c r="O174" s="91"/>
      <c r="P174" s="91"/>
      <c r="Q174" s="91"/>
      <c r="R174" s="91"/>
      <c r="S174" s="91"/>
      <c r="T174" s="91"/>
    </row>
    <row r="175" ht="14.25" customHeight="1">
      <c r="A175" s="91"/>
      <c r="B175" s="91"/>
      <c r="C175" s="91"/>
      <c r="D175" s="91"/>
      <c r="E175" s="91"/>
      <c r="F175" s="91"/>
      <c r="G175" s="91"/>
      <c r="H175" s="91"/>
      <c r="I175" s="91"/>
      <c r="J175" s="91"/>
      <c r="K175" s="91"/>
      <c r="L175" s="91"/>
      <c r="M175" s="91"/>
      <c r="N175" s="91"/>
      <c r="O175" s="91"/>
      <c r="P175" s="91"/>
      <c r="Q175" s="91"/>
      <c r="R175" s="91"/>
      <c r="S175" s="91"/>
      <c r="T175" s="91"/>
    </row>
    <row r="176" ht="14.25" customHeight="1">
      <c r="A176" s="91"/>
      <c r="B176" s="91"/>
      <c r="C176" s="91"/>
      <c r="D176" s="91"/>
      <c r="E176" s="91"/>
      <c r="F176" s="91"/>
      <c r="G176" s="91"/>
      <c r="H176" s="91"/>
      <c r="I176" s="91"/>
      <c r="J176" s="91"/>
      <c r="K176" s="91"/>
      <c r="L176" s="91"/>
      <c r="M176" s="91"/>
      <c r="N176" s="91"/>
      <c r="O176" s="91"/>
      <c r="P176" s="91"/>
      <c r="Q176" s="91"/>
      <c r="R176" s="91"/>
      <c r="S176" s="91"/>
      <c r="T176" s="91"/>
    </row>
    <row r="177" ht="14.25" customHeight="1">
      <c r="A177" s="91"/>
      <c r="B177" s="91"/>
      <c r="C177" s="91"/>
      <c r="D177" s="91"/>
      <c r="E177" s="91"/>
      <c r="F177" s="91"/>
      <c r="G177" s="91"/>
      <c r="H177" s="91"/>
      <c r="I177" s="91"/>
      <c r="J177" s="91"/>
      <c r="K177" s="91"/>
      <c r="L177" s="91"/>
      <c r="M177" s="91"/>
      <c r="N177" s="91"/>
      <c r="O177" s="91"/>
      <c r="P177" s="91"/>
      <c r="Q177" s="91"/>
      <c r="R177" s="91"/>
      <c r="S177" s="91"/>
      <c r="T177" s="91"/>
    </row>
    <row r="178" ht="14.25" customHeight="1">
      <c r="A178" s="91"/>
      <c r="B178" s="91"/>
      <c r="C178" s="91"/>
      <c r="D178" s="91"/>
      <c r="E178" s="91"/>
      <c r="F178" s="91"/>
      <c r="G178" s="91"/>
      <c r="H178" s="91"/>
      <c r="I178" s="91"/>
      <c r="J178" s="91"/>
      <c r="K178" s="91"/>
      <c r="L178" s="91"/>
      <c r="M178" s="91"/>
      <c r="N178" s="91"/>
      <c r="O178" s="91"/>
      <c r="P178" s="91"/>
      <c r="Q178" s="91"/>
      <c r="R178" s="91"/>
      <c r="S178" s="91"/>
      <c r="T178" s="91"/>
    </row>
    <row r="179" ht="14.25" customHeight="1">
      <c r="A179" s="91"/>
      <c r="B179" s="91"/>
      <c r="C179" s="91"/>
      <c r="D179" s="91"/>
      <c r="E179" s="91"/>
      <c r="F179" s="91"/>
      <c r="G179" s="91"/>
      <c r="H179" s="91"/>
      <c r="I179" s="91"/>
      <c r="J179" s="91"/>
      <c r="K179" s="91"/>
      <c r="L179" s="91"/>
      <c r="M179" s="91"/>
      <c r="N179" s="91"/>
      <c r="O179" s="91"/>
      <c r="P179" s="91"/>
      <c r="Q179" s="91"/>
      <c r="R179" s="91"/>
      <c r="S179" s="91"/>
      <c r="T179" s="91"/>
    </row>
    <row r="180" ht="14.25" customHeight="1">
      <c r="A180" s="91"/>
      <c r="B180" s="91"/>
      <c r="C180" s="91"/>
      <c r="D180" s="91"/>
      <c r="E180" s="91"/>
      <c r="F180" s="91"/>
      <c r="G180" s="91"/>
      <c r="H180" s="91"/>
      <c r="I180" s="91"/>
      <c r="J180" s="91"/>
      <c r="K180" s="91"/>
      <c r="L180" s="91"/>
      <c r="M180" s="91"/>
      <c r="N180" s="91"/>
      <c r="O180" s="91"/>
      <c r="P180" s="91"/>
      <c r="Q180" s="91"/>
      <c r="R180" s="91"/>
      <c r="S180" s="91"/>
      <c r="T180" s="91"/>
    </row>
    <row r="181" ht="14.25" customHeight="1">
      <c r="A181" s="91"/>
      <c r="B181" s="91"/>
      <c r="C181" s="91"/>
      <c r="D181" s="91"/>
      <c r="E181" s="91"/>
      <c r="F181" s="91"/>
      <c r="G181" s="91"/>
      <c r="H181" s="91"/>
      <c r="I181" s="91"/>
      <c r="J181" s="91"/>
      <c r="K181" s="91"/>
      <c r="L181" s="91"/>
      <c r="M181" s="91"/>
      <c r="N181" s="91"/>
      <c r="O181" s="91"/>
      <c r="P181" s="91"/>
      <c r="Q181" s="91"/>
      <c r="R181" s="91"/>
      <c r="S181" s="91"/>
      <c r="T181" s="91"/>
    </row>
    <row r="182" ht="14.25" customHeight="1">
      <c r="A182" s="91"/>
      <c r="B182" s="91"/>
      <c r="C182" s="91"/>
      <c r="D182" s="91"/>
      <c r="E182" s="91"/>
      <c r="F182" s="91"/>
      <c r="G182" s="91"/>
      <c r="H182" s="91"/>
      <c r="I182" s="91"/>
      <c r="J182" s="91"/>
      <c r="K182" s="91"/>
      <c r="L182" s="91"/>
      <c r="M182" s="91"/>
      <c r="N182" s="91"/>
      <c r="O182" s="91"/>
      <c r="P182" s="91"/>
      <c r="Q182" s="91"/>
      <c r="R182" s="91"/>
      <c r="S182" s="91"/>
      <c r="T182" s="91"/>
    </row>
    <row r="183" ht="14.25" customHeight="1">
      <c r="A183" s="91"/>
      <c r="B183" s="91"/>
      <c r="C183" s="91"/>
      <c r="D183" s="91"/>
      <c r="E183" s="91"/>
      <c r="F183" s="91"/>
      <c r="G183" s="91"/>
      <c r="H183" s="91"/>
      <c r="I183" s="91"/>
      <c r="J183" s="91"/>
      <c r="K183" s="91"/>
      <c r="L183" s="91"/>
      <c r="M183" s="91"/>
      <c r="N183" s="91"/>
      <c r="O183" s="91"/>
      <c r="P183" s="91"/>
      <c r="Q183" s="91"/>
      <c r="R183" s="91"/>
      <c r="S183" s="91"/>
      <c r="T183" s="91"/>
    </row>
    <row r="184" ht="14.25" customHeight="1">
      <c r="A184" s="91"/>
      <c r="B184" s="91"/>
      <c r="C184" s="91"/>
      <c r="D184" s="91"/>
      <c r="E184" s="91"/>
      <c r="F184" s="91"/>
      <c r="G184" s="91"/>
      <c r="H184" s="91"/>
      <c r="I184" s="91"/>
      <c r="J184" s="91"/>
      <c r="K184" s="91"/>
      <c r="L184" s="91"/>
      <c r="M184" s="91"/>
      <c r="N184" s="91"/>
      <c r="O184" s="91"/>
      <c r="P184" s="91"/>
      <c r="Q184" s="91"/>
      <c r="R184" s="91"/>
      <c r="S184" s="91"/>
      <c r="T184" s="91"/>
    </row>
    <row r="185" ht="14.25" customHeight="1">
      <c r="A185" s="91"/>
      <c r="B185" s="91"/>
      <c r="C185" s="91"/>
      <c r="D185" s="91"/>
      <c r="E185" s="91"/>
      <c r="F185" s="91"/>
      <c r="G185" s="91"/>
      <c r="H185" s="91"/>
      <c r="I185" s="91"/>
      <c r="J185" s="91"/>
      <c r="K185" s="91"/>
      <c r="L185" s="91"/>
      <c r="M185" s="91"/>
      <c r="N185" s="91"/>
      <c r="O185" s="91"/>
      <c r="P185" s="91"/>
      <c r="Q185" s="91"/>
      <c r="R185" s="91"/>
      <c r="S185" s="91"/>
      <c r="T185" s="91"/>
    </row>
    <row r="186" ht="14.25" customHeight="1">
      <c r="A186" s="91"/>
      <c r="B186" s="91"/>
      <c r="C186" s="91"/>
      <c r="D186" s="91"/>
      <c r="E186" s="91"/>
      <c r="F186" s="91"/>
      <c r="G186" s="91"/>
      <c r="H186" s="91"/>
      <c r="I186" s="91"/>
      <c r="J186" s="91"/>
      <c r="K186" s="91"/>
      <c r="L186" s="91"/>
      <c r="M186" s="91"/>
      <c r="N186" s="91"/>
      <c r="O186" s="91"/>
      <c r="P186" s="91"/>
      <c r="Q186" s="91"/>
      <c r="R186" s="91"/>
      <c r="S186" s="91"/>
      <c r="T186" s="91"/>
    </row>
    <row r="187" ht="14.25" customHeight="1">
      <c r="A187" s="91"/>
      <c r="B187" s="91"/>
      <c r="C187" s="91"/>
      <c r="D187" s="91"/>
      <c r="E187" s="91"/>
      <c r="F187" s="91"/>
      <c r="G187" s="91"/>
      <c r="H187" s="91"/>
      <c r="I187" s="91"/>
      <c r="J187" s="91"/>
      <c r="K187" s="91"/>
      <c r="L187" s="91"/>
      <c r="M187" s="91"/>
      <c r="N187" s="91"/>
      <c r="O187" s="91"/>
      <c r="P187" s="91"/>
      <c r="Q187" s="91"/>
      <c r="R187" s="91"/>
      <c r="S187" s="91"/>
      <c r="T187" s="91"/>
    </row>
    <row r="188" ht="14.25" customHeight="1">
      <c r="A188" s="91"/>
      <c r="B188" s="91"/>
      <c r="C188" s="91"/>
      <c r="D188" s="91"/>
      <c r="E188" s="91"/>
      <c r="F188" s="91"/>
      <c r="G188" s="91"/>
      <c r="H188" s="91"/>
      <c r="I188" s="91"/>
      <c r="J188" s="91"/>
      <c r="K188" s="91"/>
      <c r="L188" s="91"/>
      <c r="M188" s="91"/>
      <c r="N188" s="91"/>
      <c r="O188" s="91"/>
      <c r="P188" s="91"/>
      <c r="Q188" s="91"/>
      <c r="R188" s="91"/>
      <c r="S188" s="91"/>
      <c r="T188" s="91"/>
    </row>
    <row r="189" ht="14.25" customHeight="1">
      <c r="A189" s="91"/>
      <c r="B189" s="91"/>
      <c r="C189" s="91"/>
      <c r="D189" s="91"/>
      <c r="E189" s="91"/>
      <c r="F189" s="91"/>
      <c r="G189" s="91"/>
      <c r="H189" s="91"/>
      <c r="I189" s="91"/>
      <c r="J189" s="91"/>
      <c r="K189" s="91"/>
      <c r="L189" s="91"/>
      <c r="M189" s="91"/>
      <c r="N189" s="91"/>
      <c r="O189" s="91"/>
      <c r="P189" s="91"/>
      <c r="Q189" s="91"/>
      <c r="R189" s="91"/>
      <c r="S189" s="91"/>
      <c r="T189" s="91"/>
    </row>
    <row r="190" ht="14.25" customHeight="1">
      <c r="A190" s="91"/>
      <c r="B190" s="91"/>
      <c r="C190" s="91"/>
      <c r="D190" s="91"/>
      <c r="E190" s="91"/>
      <c r="F190" s="91"/>
      <c r="G190" s="91"/>
      <c r="H190" s="91"/>
      <c r="I190" s="91"/>
      <c r="J190" s="91"/>
      <c r="K190" s="91"/>
      <c r="L190" s="91"/>
      <c r="M190" s="91"/>
      <c r="N190" s="91"/>
      <c r="O190" s="91"/>
      <c r="P190" s="91"/>
      <c r="Q190" s="91"/>
      <c r="R190" s="91"/>
      <c r="S190" s="91"/>
      <c r="T190" s="91"/>
    </row>
    <row r="191" ht="14.25" customHeight="1">
      <c r="A191" s="91"/>
      <c r="B191" s="91"/>
      <c r="C191" s="91"/>
      <c r="D191" s="91"/>
      <c r="E191" s="91"/>
      <c r="F191" s="91"/>
      <c r="G191" s="91"/>
      <c r="H191" s="91"/>
      <c r="I191" s="91"/>
      <c r="J191" s="91"/>
      <c r="K191" s="91"/>
      <c r="L191" s="91"/>
      <c r="M191" s="91"/>
      <c r="N191" s="91"/>
      <c r="O191" s="91"/>
      <c r="P191" s="91"/>
      <c r="Q191" s="91"/>
      <c r="R191" s="91"/>
      <c r="S191" s="91"/>
      <c r="T191" s="91"/>
    </row>
    <row r="192" ht="14.25" customHeight="1">
      <c r="A192" s="91"/>
      <c r="B192" s="91"/>
      <c r="C192" s="91"/>
      <c r="D192" s="91"/>
      <c r="E192" s="91"/>
      <c r="F192" s="91"/>
      <c r="G192" s="91"/>
      <c r="H192" s="91"/>
      <c r="I192" s="91"/>
      <c r="J192" s="91"/>
      <c r="K192" s="91"/>
      <c r="L192" s="91"/>
      <c r="M192" s="91"/>
      <c r="N192" s="91"/>
      <c r="O192" s="91"/>
      <c r="P192" s="91"/>
      <c r="Q192" s="91"/>
      <c r="R192" s="91"/>
      <c r="S192" s="91"/>
      <c r="T192" s="91"/>
    </row>
    <row r="193" ht="14.25" customHeight="1">
      <c r="A193" s="91"/>
      <c r="B193" s="91"/>
      <c r="C193" s="91"/>
      <c r="D193" s="91"/>
      <c r="E193" s="91"/>
      <c r="F193" s="91"/>
      <c r="G193" s="91"/>
      <c r="H193" s="91"/>
      <c r="I193" s="91"/>
      <c r="J193" s="91"/>
      <c r="K193" s="91"/>
      <c r="L193" s="91"/>
      <c r="M193" s="91"/>
      <c r="N193" s="91"/>
      <c r="O193" s="91"/>
      <c r="P193" s="91"/>
      <c r="Q193" s="91"/>
      <c r="R193" s="91"/>
      <c r="S193" s="91"/>
      <c r="T193" s="91"/>
    </row>
    <row r="194" ht="14.25" customHeight="1">
      <c r="A194" s="91"/>
      <c r="B194" s="91"/>
      <c r="C194" s="91"/>
      <c r="D194" s="91"/>
      <c r="E194" s="91"/>
      <c r="F194" s="91"/>
      <c r="G194" s="91"/>
      <c r="H194" s="91"/>
      <c r="I194" s="91"/>
      <c r="J194" s="91"/>
      <c r="K194" s="91"/>
      <c r="L194" s="91"/>
      <c r="M194" s="91"/>
      <c r="N194" s="91"/>
      <c r="O194" s="91"/>
      <c r="P194" s="91"/>
      <c r="Q194" s="91"/>
      <c r="R194" s="91"/>
      <c r="S194" s="91"/>
      <c r="T194" s="91"/>
    </row>
    <row r="195" ht="14.25" customHeight="1">
      <c r="A195" s="91"/>
      <c r="B195" s="91"/>
      <c r="C195" s="91"/>
      <c r="D195" s="91"/>
      <c r="E195" s="91"/>
      <c r="F195" s="91"/>
      <c r="G195" s="91"/>
      <c r="H195" s="91"/>
      <c r="I195" s="91"/>
      <c r="J195" s="91"/>
      <c r="K195" s="91"/>
      <c r="L195" s="91"/>
      <c r="M195" s="91"/>
      <c r="N195" s="91"/>
      <c r="O195" s="91"/>
      <c r="P195" s="91"/>
      <c r="Q195" s="91"/>
      <c r="R195" s="91"/>
      <c r="S195" s="91"/>
      <c r="T195" s="91"/>
    </row>
    <row r="196" ht="14.25" customHeight="1">
      <c r="A196" s="91"/>
      <c r="B196" s="91"/>
      <c r="C196" s="91"/>
      <c r="D196" s="91"/>
      <c r="E196" s="91"/>
      <c r="F196" s="91"/>
      <c r="G196" s="91"/>
      <c r="H196" s="91"/>
      <c r="I196" s="91"/>
      <c r="J196" s="91"/>
      <c r="K196" s="91"/>
      <c r="L196" s="91"/>
      <c r="M196" s="91"/>
      <c r="N196" s="91"/>
      <c r="O196" s="91"/>
      <c r="P196" s="91"/>
      <c r="Q196" s="91"/>
      <c r="R196" s="91"/>
      <c r="S196" s="91"/>
      <c r="T196" s="91"/>
    </row>
    <row r="197" ht="14.25" customHeight="1">
      <c r="A197" s="91"/>
      <c r="B197" s="91"/>
      <c r="C197" s="91"/>
      <c r="D197" s="91"/>
      <c r="E197" s="91"/>
      <c r="F197" s="91"/>
      <c r="G197" s="91"/>
      <c r="H197" s="91"/>
      <c r="I197" s="91"/>
      <c r="J197" s="91"/>
      <c r="K197" s="91"/>
      <c r="L197" s="91"/>
      <c r="M197" s="91"/>
      <c r="N197" s="91"/>
      <c r="O197" s="91"/>
      <c r="P197" s="91"/>
      <c r="Q197" s="91"/>
      <c r="R197" s="91"/>
      <c r="S197" s="91"/>
      <c r="T197" s="91"/>
    </row>
    <row r="198" ht="14.25" customHeight="1">
      <c r="A198" s="91"/>
      <c r="B198" s="91"/>
      <c r="C198" s="91"/>
      <c r="D198" s="91"/>
      <c r="E198" s="91"/>
      <c r="F198" s="91"/>
      <c r="G198" s="91"/>
      <c r="H198" s="91"/>
      <c r="I198" s="91"/>
      <c r="J198" s="91"/>
      <c r="K198" s="91"/>
      <c r="L198" s="91"/>
      <c r="M198" s="91"/>
      <c r="N198" s="91"/>
      <c r="O198" s="91"/>
      <c r="P198" s="91"/>
      <c r="Q198" s="91"/>
      <c r="R198" s="91"/>
      <c r="S198" s="91"/>
      <c r="T198" s="91"/>
    </row>
    <row r="199" ht="14.25" customHeight="1">
      <c r="A199" s="91"/>
      <c r="B199" s="91"/>
      <c r="C199" s="91"/>
      <c r="D199" s="91"/>
      <c r="E199" s="91"/>
      <c r="F199" s="91"/>
      <c r="G199" s="91"/>
      <c r="H199" s="91"/>
      <c r="I199" s="91"/>
      <c r="J199" s="91"/>
      <c r="K199" s="91"/>
      <c r="L199" s="91"/>
      <c r="M199" s="91"/>
      <c r="N199" s="91"/>
      <c r="O199" s="91"/>
      <c r="P199" s="91"/>
      <c r="Q199" s="91"/>
      <c r="R199" s="91"/>
      <c r="S199" s="91"/>
      <c r="T199" s="91"/>
    </row>
    <row r="200" ht="14.25" customHeight="1">
      <c r="A200" s="91"/>
      <c r="B200" s="91"/>
      <c r="C200" s="91"/>
      <c r="D200" s="91"/>
      <c r="E200" s="91"/>
      <c r="F200" s="91"/>
      <c r="G200" s="91"/>
      <c r="H200" s="91"/>
      <c r="I200" s="91"/>
      <c r="J200" s="91"/>
      <c r="K200" s="91"/>
      <c r="L200" s="91"/>
      <c r="M200" s="91"/>
      <c r="N200" s="91"/>
      <c r="O200" s="91"/>
      <c r="P200" s="91"/>
      <c r="Q200" s="91"/>
      <c r="R200" s="91"/>
      <c r="S200" s="91"/>
      <c r="T200" s="91"/>
    </row>
    <row r="201" ht="14.25" customHeight="1">
      <c r="A201" s="91"/>
      <c r="B201" s="91"/>
      <c r="C201" s="91"/>
      <c r="D201" s="91"/>
      <c r="E201" s="91"/>
      <c r="F201" s="91"/>
      <c r="G201" s="91"/>
      <c r="H201" s="91"/>
      <c r="I201" s="91"/>
      <c r="J201" s="91"/>
      <c r="K201" s="91"/>
      <c r="L201" s="91"/>
      <c r="M201" s="91"/>
      <c r="N201" s="91"/>
      <c r="O201" s="91"/>
      <c r="P201" s="91"/>
      <c r="Q201" s="91"/>
      <c r="R201" s="91"/>
      <c r="S201" s="91"/>
      <c r="T201" s="91"/>
    </row>
    <row r="202" ht="14.25" customHeight="1">
      <c r="A202" s="91"/>
      <c r="B202" s="91"/>
      <c r="C202" s="91"/>
      <c r="D202" s="91"/>
      <c r="E202" s="91"/>
      <c r="F202" s="91"/>
      <c r="G202" s="91"/>
      <c r="H202" s="91"/>
      <c r="I202" s="91"/>
      <c r="J202" s="91"/>
      <c r="K202" s="91"/>
      <c r="L202" s="91"/>
      <c r="M202" s="91"/>
      <c r="N202" s="91"/>
      <c r="O202" s="91"/>
      <c r="P202" s="91"/>
      <c r="Q202" s="91"/>
      <c r="R202" s="91"/>
      <c r="S202" s="91"/>
      <c r="T202" s="91"/>
    </row>
    <row r="203" ht="14.25" customHeight="1">
      <c r="A203" s="91"/>
      <c r="B203" s="91"/>
      <c r="C203" s="91"/>
      <c r="D203" s="91"/>
      <c r="E203" s="91"/>
      <c r="F203" s="91"/>
      <c r="G203" s="91"/>
      <c r="H203" s="91"/>
      <c r="I203" s="91"/>
      <c r="J203" s="91"/>
      <c r="K203" s="91"/>
      <c r="L203" s="91"/>
      <c r="M203" s="91"/>
      <c r="N203" s="91"/>
      <c r="O203" s="91"/>
      <c r="P203" s="91"/>
      <c r="Q203" s="91"/>
      <c r="R203" s="91"/>
      <c r="S203" s="91"/>
      <c r="T203" s="91"/>
    </row>
    <row r="204" ht="14.25" customHeight="1">
      <c r="A204" s="91"/>
      <c r="B204" s="91"/>
      <c r="C204" s="91"/>
      <c r="D204" s="91"/>
      <c r="E204" s="91"/>
      <c r="F204" s="91"/>
      <c r="G204" s="91"/>
      <c r="H204" s="91"/>
      <c r="I204" s="91"/>
      <c r="J204" s="91"/>
      <c r="K204" s="91"/>
      <c r="L204" s="91"/>
      <c r="M204" s="91"/>
      <c r="N204" s="91"/>
      <c r="O204" s="91"/>
      <c r="P204" s="91"/>
      <c r="Q204" s="91"/>
      <c r="R204" s="91"/>
      <c r="S204" s="91"/>
      <c r="T204" s="91"/>
    </row>
    <row r="205" ht="14.25" customHeight="1">
      <c r="A205" s="91"/>
      <c r="B205" s="91"/>
      <c r="C205" s="91"/>
      <c r="D205" s="91"/>
      <c r="E205" s="91"/>
      <c r="F205" s="91"/>
      <c r="G205" s="91"/>
      <c r="H205" s="91"/>
      <c r="I205" s="91"/>
      <c r="J205" s="91"/>
      <c r="K205" s="91"/>
      <c r="L205" s="91"/>
      <c r="M205" s="91"/>
      <c r="N205" s="91"/>
      <c r="O205" s="91"/>
      <c r="P205" s="91"/>
      <c r="Q205" s="91"/>
      <c r="R205" s="91"/>
      <c r="S205" s="91"/>
      <c r="T205" s="91"/>
    </row>
    <row r="206" ht="14.25" customHeight="1">
      <c r="A206" s="91"/>
      <c r="B206" s="91"/>
      <c r="C206" s="91"/>
      <c r="D206" s="91"/>
      <c r="E206" s="91"/>
      <c r="F206" s="91"/>
      <c r="G206" s="91"/>
      <c r="H206" s="91"/>
      <c r="I206" s="91"/>
      <c r="J206" s="91"/>
      <c r="K206" s="91"/>
      <c r="L206" s="91"/>
      <c r="M206" s="91"/>
      <c r="N206" s="91"/>
      <c r="O206" s="91"/>
      <c r="P206" s="91"/>
      <c r="Q206" s="91"/>
      <c r="R206" s="91"/>
      <c r="S206" s="91"/>
      <c r="T206" s="91"/>
    </row>
    <row r="207" ht="14.25" customHeight="1">
      <c r="A207" s="91"/>
      <c r="B207" s="91"/>
      <c r="C207" s="91"/>
      <c r="D207" s="91"/>
      <c r="E207" s="91"/>
      <c r="F207" s="91"/>
      <c r="G207" s="91"/>
      <c r="H207" s="91"/>
      <c r="I207" s="91"/>
      <c r="J207" s="91"/>
      <c r="K207" s="91"/>
      <c r="L207" s="91"/>
      <c r="M207" s="91"/>
      <c r="N207" s="91"/>
      <c r="O207" s="91"/>
      <c r="P207" s="91"/>
      <c r="Q207" s="91"/>
      <c r="R207" s="91"/>
      <c r="S207" s="91"/>
      <c r="T207" s="91"/>
    </row>
    <row r="208" ht="14.25" customHeight="1">
      <c r="A208" s="91"/>
      <c r="B208" s="91"/>
      <c r="C208" s="91"/>
      <c r="D208" s="91"/>
      <c r="E208" s="91"/>
      <c r="F208" s="91"/>
      <c r="G208" s="91"/>
      <c r="H208" s="91"/>
      <c r="I208" s="91"/>
      <c r="J208" s="91"/>
      <c r="K208" s="91"/>
      <c r="L208" s="91"/>
      <c r="M208" s="91"/>
      <c r="N208" s="91"/>
      <c r="O208" s="91"/>
      <c r="P208" s="91"/>
      <c r="Q208" s="91"/>
      <c r="R208" s="91"/>
      <c r="S208" s="91"/>
      <c r="T208" s="91"/>
    </row>
    <row r="209" ht="14.25" customHeight="1">
      <c r="A209" s="91"/>
      <c r="B209" s="91"/>
      <c r="C209" s="91"/>
      <c r="D209" s="91"/>
      <c r="E209" s="91"/>
      <c r="F209" s="91"/>
      <c r="G209" s="91"/>
      <c r="H209" s="91"/>
      <c r="I209" s="91"/>
      <c r="J209" s="91"/>
      <c r="K209" s="91"/>
      <c r="L209" s="91"/>
      <c r="M209" s="91"/>
      <c r="N209" s="91"/>
      <c r="O209" s="91"/>
      <c r="P209" s="91"/>
      <c r="Q209" s="91"/>
      <c r="R209" s="91"/>
      <c r="S209" s="91"/>
      <c r="T209" s="91"/>
    </row>
    <row r="210" ht="14.25" customHeight="1">
      <c r="A210" s="91"/>
      <c r="B210" s="91"/>
      <c r="C210" s="91"/>
      <c r="D210" s="91"/>
      <c r="E210" s="91"/>
      <c r="F210" s="91"/>
      <c r="G210" s="91"/>
      <c r="H210" s="91"/>
      <c r="I210" s="91"/>
      <c r="J210" s="91"/>
      <c r="K210" s="91"/>
      <c r="L210" s="91"/>
      <c r="M210" s="91"/>
      <c r="N210" s="91"/>
      <c r="O210" s="91"/>
      <c r="P210" s="91"/>
      <c r="Q210" s="91"/>
      <c r="R210" s="91"/>
      <c r="S210" s="91"/>
      <c r="T210" s="91"/>
    </row>
    <row r="211" ht="14.25" customHeight="1">
      <c r="A211" s="91"/>
      <c r="B211" s="91"/>
      <c r="C211" s="91"/>
      <c r="D211" s="91"/>
      <c r="E211" s="91"/>
      <c r="F211" s="91"/>
      <c r="G211" s="91"/>
      <c r="H211" s="91"/>
      <c r="I211" s="91"/>
      <c r="J211" s="91"/>
      <c r="K211" s="91"/>
      <c r="L211" s="91"/>
      <c r="M211" s="91"/>
      <c r="N211" s="91"/>
      <c r="O211" s="91"/>
      <c r="P211" s="91"/>
      <c r="Q211" s="91"/>
      <c r="R211" s="91"/>
      <c r="S211" s="91"/>
      <c r="T211" s="91"/>
    </row>
    <row r="212" ht="14.25" customHeight="1">
      <c r="A212" s="91"/>
      <c r="B212" s="91"/>
      <c r="C212" s="91"/>
      <c r="D212" s="91"/>
      <c r="E212" s="91"/>
      <c r="F212" s="91"/>
      <c r="G212" s="91"/>
      <c r="H212" s="91"/>
      <c r="I212" s="91"/>
      <c r="J212" s="91"/>
      <c r="K212" s="91"/>
      <c r="L212" s="91"/>
      <c r="M212" s="91"/>
      <c r="N212" s="91"/>
      <c r="O212" s="91"/>
      <c r="P212" s="91"/>
      <c r="Q212" s="91"/>
      <c r="R212" s="91"/>
      <c r="S212" s="91"/>
      <c r="T212" s="91"/>
    </row>
    <row r="213" ht="14.25" customHeight="1">
      <c r="A213" s="91"/>
      <c r="B213" s="91"/>
      <c r="C213" s="91"/>
      <c r="D213" s="91"/>
      <c r="E213" s="91"/>
      <c r="F213" s="91"/>
      <c r="G213" s="91"/>
      <c r="H213" s="91"/>
      <c r="I213" s="91"/>
      <c r="J213" s="91"/>
      <c r="K213" s="91"/>
      <c r="L213" s="91"/>
      <c r="M213" s="91"/>
      <c r="N213" s="91"/>
      <c r="O213" s="91"/>
      <c r="P213" s="91"/>
      <c r="Q213" s="91"/>
      <c r="R213" s="91"/>
      <c r="S213" s="91"/>
      <c r="T213" s="91"/>
    </row>
    <row r="214" ht="14.25" customHeight="1">
      <c r="A214" s="91"/>
      <c r="B214" s="91"/>
      <c r="C214" s="91"/>
      <c r="D214" s="91"/>
      <c r="E214" s="91"/>
      <c r="F214" s="91"/>
      <c r="G214" s="91"/>
      <c r="H214" s="91"/>
      <c r="I214" s="91"/>
      <c r="J214" s="91"/>
      <c r="K214" s="91"/>
      <c r="L214" s="91"/>
      <c r="M214" s="91"/>
      <c r="N214" s="91"/>
      <c r="O214" s="91"/>
      <c r="P214" s="91"/>
      <c r="Q214" s="91"/>
      <c r="R214" s="91"/>
      <c r="S214" s="91"/>
      <c r="T214" s="91"/>
    </row>
    <row r="215" ht="14.25" customHeight="1">
      <c r="A215" s="91"/>
      <c r="B215" s="91"/>
      <c r="C215" s="91"/>
      <c r="D215" s="91"/>
      <c r="E215" s="91"/>
      <c r="F215" s="91"/>
      <c r="G215" s="91"/>
      <c r="H215" s="91"/>
      <c r="I215" s="91"/>
      <c r="J215" s="91"/>
      <c r="K215" s="91"/>
      <c r="L215" s="91"/>
      <c r="M215" s="91"/>
      <c r="N215" s="91"/>
      <c r="O215" s="91"/>
      <c r="P215" s="91"/>
      <c r="Q215" s="91"/>
      <c r="R215" s="91"/>
      <c r="S215" s="91"/>
      <c r="T215" s="91"/>
    </row>
    <row r="216" ht="14.25" customHeight="1">
      <c r="A216" s="91"/>
      <c r="B216" s="91"/>
      <c r="C216" s="91"/>
      <c r="D216" s="91"/>
      <c r="E216" s="91"/>
      <c r="F216" s="91"/>
      <c r="G216" s="91"/>
      <c r="H216" s="91"/>
      <c r="I216" s="91"/>
      <c r="J216" s="91"/>
      <c r="K216" s="91"/>
      <c r="L216" s="91"/>
      <c r="M216" s="91"/>
      <c r="N216" s="91"/>
      <c r="O216" s="91"/>
      <c r="P216" s="91"/>
      <c r="Q216" s="91"/>
      <c r="R216" s="91"/>
      <c r="S216" s="91"/>
      <c r="T216" s="91"/>
    </row>
    <row r="217" ht="14.25" customHeight="1">
      <c r="A217" s="91"/>
      <c r="B217" s="91"/>
      <c r="C217" s="91"/>
      <c r="D217" s="91"/>
      <c r="E217" s="91"/>
      <c r="F217" s="91"/>
      <c r="G217" s="91"/>
      <c r="H217" s="91"/>
      <c r="I217" s="91"/>
      <c r="J217" s="91"/>
      <c r="K217" s="91"/>
      <c r="L217" s="91"/>
      <c r="M217" s="91"/>
      <c r="N217" s="91"/>
      <c r="O217" s="91"/>
      <c r="P217" s="91"/>
      <c r="Q217" s="91"/>
      <c r="R217" s="91"/>
      <c r="S217" s="91"/>
      <c r="T217" s="91"/>
    </row>
    <row r="218" ht="14.25" customHeight="1">
      <c r="A218" s="91"/>
      <c r="B218" s="91"/>
      <c r="C218" s="91"/>
      <c r="D218" s="91"/>
      <c r="E218" s="91"/>
      <c r="F218" s="91"/>
      <c r="G218" s="91"/>
      <c r="H218" s="91"/>
      <c r="I218" s="91"/>
      <c r="J218" s="91"/>
      <c r="K218" s="91"/>
      <c r="L218" s="91"/>
      <c r="M218" s="91"/>
      <c r="N218" s="91"/>
      <c r="O218" s="91"/>
      <c r="P218" s="91"/>
      <c r="Q218" s="91"/>
      <c r="R218" s="91"/>
      <c r="S218" s="91"/>
      <c r="T218" s="91"/>
    </row>
    <row r="219" ht="14.25" customHeight="1">
      <c r="A219" s="91"/>
      <c r="B219" s="91"/>
      <c r="C219" s="91"/>
      <c r="D219" s="91"/>
      <c r="E219" s="91"/>
      <c r="F219" s="91"/>
      <c r="G219" s="91"/>
      <c r="H219" s="91"/>
      <c r="I219" s="91"/>
      <c r="J219" s="91"/>
      <c r="K219" s="91"/>
      <c r="L219" s="91"/>
      <c r="M219" s="91"/>
      <c r="N219" s="91"/>
      <c r="O219" s="91"/>
      <c r="P219" s="91"/>
      <c r="Q219" s="91"/>
      <c r="R219" s="91"/>
      <c r="S219" s="91"/>
      <c r="T219" s="91"/>
    </row>
    <row r="220" ht="14.25" customHeight="1">
      <c r="A220" s="91"/>
      <c r="B220" s="91"/>
      <c r="C220" s="91"/>
      <c r="D220" s="91"/>
      <c r="E220" s="91"/>
      <c r="F220" s="91"/>
      <c r="G220" s="91"/>
      <c r="H220" s="91"/>
      <c r="I220" s="91"/>
      <c r="J220" s="91"/>
      <c r="K220" s="91"/>
      <c r="L220" s="91"/>
      <c r="M220" s="91"/>
      <c r="N220" s="91"/>
      <c r="O220" s="91"/>
      <c r="P220" s="91"/>
      <c r="Q220" s="91"/>
      <c r="R220" s="91"/>
      <c r="S220" s="91"/>
      <c r="T220" s="91"/>
    </row>
    <row r="221" ht="14.25" customHeight="1">
      <c r="A221" s="91"/>
      <c r="B221" s="91"/>
      <c r="C221" s="91"/>
      <c r="D221" s="91"/>
      <c r="E221" s="91"/>
      <c r="F221" s="91"/>
      <c r="G221" s="91"/>
      <c r="H221" s="91"/>
      <c r="I221" s="91"/>
      <c r="J221" s="91"/>
      <c r="K221" s="91"/>
      <c r="L221" s="91"/>
      <c r="M221" s="91"/>
      <c r="N221" s="91"/>
      <c r="O221" s="91"/>
      <c r="P221" s="91"/>
      <c r="Q221" s="91"/>
      <c r="R221" s="91"/>
      <c r="S221" s="91"/>
      <c r="T221" s="91"/>
    </row>
    <row r="222" ht="14.25" customHeight="1">
      <c r="A222" s="91"/>
      <c r="B222" s="91"/>
      <c r="C222" s="91"/>
      <c r="D222" s="91"/>
      <c r="E222" s="91"/>
      <c r="F222" s="91"/>
      <c r="G222" s="91"/>
      <c r="H222" s="91"/>
      <c r="I222" s="91"/>
      <c r="J222" s="91"/>
      <c r="K222" s="91"/>
      <c r="L222" s="91"/>
      <c r="M222" s="91"/>
      <c r="N222" s="91"/>
      <c r="O222" s="91"/>
      <c r="P222" s="91"/>
      <c r="Q222" s="91"/>
      <c r="R222" s="91"/>
      <c r="S222" s="91"/>
      <c r="T222" s="91"/>
    </row>
    <row r="223" ht="14.25" customHeight="1">
      <c r="A223" s="91"/>
      <c r="B223" s="91"/>
      <c r="C223" s="91"/>
      <c r="D223" s="91"/>
      <c r="E223" s="91"/>
      <c r="F223" s="91"/>
      <c r="G223" s="91"/>
      <c r="H223" s="91"/>
      <c r="I223" s="91"/>
      <c r="J223" s="91"/>
      <c r="K223" s="91"/>
      <c r="L223" s="91"/>
      <c r="M223" s="91"/>
      <c r="N223" s="91"/>
      <c r="O223" s="91"/>
      <c r="P223" s="91"/>
      <c r="Q223" s="91"/>
      <c r="R223" s="91"/>
      <c r="S223" s="91"/>
      <c r="T223" s="91"/>
    </row>
    <row r="224" ht="14.25" customHeight="1">
      <c r="A224" s="91"/>
      <c r="B224" s="91"/>
      <c r="C224" s="91"/>
      <c r="D224" s="91"/>
      <c r="E224" s="91"/>
      <c r="F224" s="91"/>
      <c r="G224" s="91"/>
      <c r="H224" s="91"/>
      <c r="I224" s="91"/>
      <c r="J224" s="91"/>
      <c r="K224" s="91"/>
      <c r="L224" s="91"/>
      <c r="M224" s="91"/>
      <c r="N224" s="91"/>
      <c r="O224" s="91"/>
      <c r="P224" s="91"/>
      <c r="Q224" s="91"/>
      <c r="R224" s="91"/>
      <c r="S224" s="91"/>
      <c r="T224" s="91"/>
    </row>
    <row r="225" ht="14.25" customHeight="1">
      <c r="A225" s="91"/>
      <c r="B225" s="91"/>
      <c r="C225" s="91"/>
      <c r="D225" s="91"/>
      <c r="E225" s="91"/>
      <c r="F225" s="91"/>
      <c r="G225" s="91"/>
      <c r="H225" s="91"/>
      <c r="I225" s="91"/>
      <c r="J225" s="91"/>
      <c r="K225" s="91"/>
      <c r="L225" s="91"/>
      <c r="M225" s="91"/>
      <c r="N225" s="91"/>
      <c r="O225" s="91"/>
      <c r="P225" s="91"/>
      <c r="Q225" s="91"/>
      <c r="R225" s="91"/>
      <c r="S225" s="91"/>
      <c r="T225" s="91"/>
    </row>
    <row r="226" ht="14.25" customHeight="1">
      <c r="A226" s="91"/>
      <c r="B226" s="91"/>
      <c r="C226" s="91"/>
      <c r="D226" s="91"/>
      <c r="E226" s="91"/>
      <c r="F226" s="91"/>
      <c r="G226" s="91"/>
      <c r="H226" s="91"/>
      <c r="I226" s="91"/>
      <c r="J226" s="91"/>
      <c r="K226" s="91"/>
      <c r="L226" s="91"/>
      <c r="M226" s="91"/>
      <c r="N226" s="91"/>
      <c r="O226" s="91"/>
      <c r="P226" s="91"/>
      <c r="Q226" s="91"/>
      <c r="R226" s="91"/>
      <c r="S226" s="91"/>
      <c r="T226" s="91"/>
    </row>
    <row r="227" ht="14.25" customHeight="1">
      <c r="A227" s="91"/>
      <c r="B227" s="91"/>
      <c r="C227" s="91"/>
      <c r="D227" s="91"/>
      <c r="E227" s="91"/>
      <c r="F227" s="91"/>
      <c r="G227" s="91"/>
      <c r="H227" s="91"/>
      <c r="I227" s="91"/>
      <c r="J227" s="91"/>
      <c r="K227" s="91"/>
      <c r="L227" s="91"/>
      <c r="M227" s="91"/>
      <c r="N227" s="91"/>
      <c r="O227" s="91"/>
      <c r="P227" s="91"/>
      <c r="Q227" s="91"/>
      <c r="R227" s="91"/>
      <c r="S227" s="91"/>
      <c r="T227" s="91"/>
    </row>
    <row r="228" ht="14.25" customHeight="1">
      <c r="A228" s="91"/>
      <c r="B228" s="91"/>
      <c r="C228" s="91"/>
      <c r="D228" s="91"/>
      <c r="E228" s="91"/>
      <c r="F228" s="91"/>
      <c r="G228" s="91"/>
      <c r="H228" s="91"/>
      <c r="I228" s="91"/>
      <c r="J228" s="91"/>
      <c r="K228" s="91"/>
      <c r="L228" s="91"/>
      <c r="M228" s="91"/>
      <c r="N228" s="91"/>
      <c r="O228" s="91"/>
      <c r="P228" s="91"/>
      <c r="Q228" s="91"/>
      <c r="R228" s="91"/>
      <c r="S228" s="91"/>
      <c r="T228" s="91"/>
    </row>
    <row r="229" ht="14.25" customHeight="1">
      <c r="A229" s="91"/>
      <c r="B229" s="91"/>
      <c r="C229" s="91"/>
      <c r="D229" s="91"/>
      <c r="E229" s="91"/>
      <c r="F229" s="91"/>
      <c r="G229" s="91"/>
      <c r="H229" s="91"/>
      <c r="I229" s="91"/>
      <c r="J229" s="91"/>
      <c r="K229" s="91"/>
      <c r="L229" s="91"/>
      <c r="M229" s="91"/>
      <c r="N229" s="91"/>
      <c r="O229" s="91"/>
      <c r="P229" s="91"/>
      <c r="Q229" s="91"/>
      <c r="R229" s="91"/>
      <c r="S229" s="91"/>
      <c r="T229" s="91"/>
    </row>
    <row r="230" ht="14.25" customHeight="1">
      <c r="A230" s="91"/>
      <c r="B230" s="91"/>
      <c r="C230" s="91"/>
      <c r="D230" s="91"/>
      <c r="E230" s="91"/>
      <c r="F230" s="91"/>
      <c r="G230" s="91"/>
      <c r="H230" s="91"/>
      <c r="I230" s="91"/>
      <c r="J230" s="91"/>
      <c r="K230" s="91"/>
      <c r="L230" s="91"/>
      <c r="M230" s="91"/>
      <c r="N230" s="91"/>
      <c r="O230" s="91"/>
      <c r="P230" s="91"/>
      <c r="Q230" s="91"/>
      <c r="R230" s="91"/>
      <c r="S230" s="91"/>
      <c r="T230" s="91"/>
    </row>
    <row r="231" ht="14.25" customHeight="1">
      <c r="A231" s="91"/>
      <c r="B231" s="91"/>
      <c r="C231" s="91"/>
      <c r="D231" s="91"/>
      <c r="E231" s="91"/>
      <c r="F231" s="91"/>
      <c r="G231" s="91"/>
      <c r="H231" s="91"/>
      <c r="I231" s="91"/>
      <c r="J231" s="91"/>
      <c r="K231" s="91"/>
      <c r="L231" s="91"/>
      <c r="M231" s="91"/>
      <c r="N231" s="91"/>
      <c r="O231" s="91"/>
      <c r="P231" s="91"/>
      <c r="Q231" s="91"/>
      <c r="R231" s="91"/>
      <c r="S231" s="91"/>
      <c r="T231" s="91"/>
    </row>
    <row r="232" ht="14.25" customHeight="1">
      <c r="A232" s="91"/>
      <c r="B232" s="91"/>
      <c r="C232" s="91"/>
      <c r="D232" s="91"/>
      <c r="E232" s="91"/>
      <c r="F232" s="91"/>
      <c r="G232" s="91"/>
      <c r="H232" s="91"/>
      <c r="I232" s="91"/>
      <c r="J232" s="91"/>
      <c r="K232" s="91"/>
      <c r="L232" s="91"/>
      <c r="M232" s="91"/>
      <c r="N232" s="91"/>
      <c r="O232" s="91"/>
      <c r="P232" s="91"/>
      <c r="Q232" s="91"/>
      <c r="R232" s="91"/>
      <c r="S232" s="91"/>
      <c r="T232" s="91"/>
    </row>
    <row r="233" ht="14.25" customHeight="1">
      <c r="A233" s="91"/>
      <c r="B233" s="91"/>
      <c r="C233" s="91"/>
      <c r="D233" s="91"/>
      <c r="E233" s="91"/>
      <c r="F233" s="91"/>
      <c r="G233" s="91"/>
      <c r="H233" s="91"/>
      <c r="I233" s="91"/>
      <c r="J233" s="91"/>
      <c r="K233" s="91"/>
      <c r="L233" s="91"/>
      <c r="M233" s="91"/>
      <c r="N233" s="91"/>
      <c r="O233" s="91"/>
      <c r="P233" s="91"/>
      <c r="Q233" s="91"/>
      <c r="R233" s="91"/>
      <c r="S233" s="91"/>
      <c r="T233" s="91"/>
    </row>
    <row r="234" ht="14.25" customHeight="1">
      <c r="A234" s="91"/>
      <c r="B234" s="91"/>
      <c r="C234" s="91"/>
      <c r="D234" s="91"/>
      <c r="E234" s="91"/>
      <c r="F234" s="91"/>
      <c r="G234" s="91"/>
      <c r="H234" s="91"/>
      <c r="I234" s="91"/>
      <c r="J234" s="91"/>
      <c r="K234" s="91"/>
      <c r="L234" s="91"/>
      <c r="M234" s="91"/>
      <c r="N234" s="91"/>
      <c r="O234" s="91"/>
      <c r="P234" s="91"/>
      <c r="Q234" s="91"/>
      <c r="R234" s="91"/>
      <c r="S234" s="91"/>
      <c r="T234" s="91"/>
    </row>
    <row r="235" ht="14.25" customHeight="1">
      <c r="A235" s="91"/>
      <c r="B235" s="91"/>
      <c r="C235" s="91"/>
      <c r="D235" s="91"/>
      <c r="E235" s="91"/>
      <c r="F235" s="91"/>
      <c r="G235" s="91"/>
      <c r="H235" s="91"/>
      <c r="I235" s="91"/>
      <c r="J235" s="91"/>
      <c r="K235" s="91"/>
      <c r="L235" s="91"/>
      <c r="M235" s="91"/>
      <c r="N235" s="91"/>
      <c r="O235" s="91"/>
      <c r="P235" s="91"/>
      <c r="Q235" s="91"/>
      <c r="R235" s="91"/>
      <c r="S235" s="91"/>
      <c r="T235" s="91"/>
    </row>
    <row r="236" ht="14.25" customHeight="1">
      <c r="A236" s="91"/>
      <c r="B236" s="91"/>
      <c r="C236" s="91"/>
      <c r="D236" s="91"/>
      <c r="E236" s="91"/>
      <c r="F236" s="91"/>
      <c r="G236" s="91"/>
      <c r="H236" s="91"/>
      <c r="I236" s="91"/>
      <c r="J236" s="91"/>
      <c r="K236" s="91"/>
      <c r="L236" s="91"/>
      <c r="M236" s="91"/>
      <c r="N236" s="91"/>
      <c r="O236" s="91"/>
      <c r="P236" s="91"/>
      <c r="Q236" s="91"/>
      <c r="R236" s="91"/>
      <c r="S236" s="91"/>
      <c r="T236" s="91"/>
    </row>
    <row r="237" ht="14.25" customHeight="1">
      <c r="A237" s="91"/>
      <c r="B237" s="91"/>
      <c r="C237" s="91"/>
      <c r="D237" s="91"/>
      <c r="E237" s="91"/>
      <c r="F237" s="91"/>
      <c r="G237" s="91"/>
      <c r="H237" s="91"/>
      <c r="I237" s="91"/>
      <c r="J237" s="91"/>
      <c r="K237" s="91"/>
      <c r="L237" s="91"/>
      <c r="M237" s="91"/>
      <c r="N237" s="91"/>
      <c r="O237" s="91"/>
      <c r="P237" s="91"/>
      <c r="Q237" s="91"/>
      <c r="R237" s="91"/>
      <c r="S237" s="91"/>
      <c r="T237" s="91"/>
    </row>
    <row r="238" ht="14.25" customHeight="1">
      <c r="A238" s="91"/>
      <c r="B238" s="91"/>
      <c r="C238" s="91"/>
      <c r="D238" s="91"/>
      <c r="E238" s="91"/>
      <c r="F238" s="91"/>
      <c r="G238" s="91"/>
      <c r="H238" s="91"/>
      <c r="I238" s="91"/>
      <c r="J238" s="91"/>
      <c r="K238" s="91"/>
      <c r="L238" s="91"/>
      <c r="M238" s="91"/>
      <c r="N238" s="91"/>
      <c r="O238" s="91"/>
      <c r="P238" s="91"/>
      <c r="Q238" s="91"/>
      <c r="R238" s="91"/>
      <c r="S238" s="91"/>
      <c r="T238" s="91"/>
    </row>
    <row r="239" ht="14.25" customHeight="1">
      <c r="A239" s="91"/>
      <c r="B239" s="91"/>
      <c r="C239" s="91"/>
      <c r="D239" s="91"/>
      <c r="E239" s="91"/>
      <c r="F239" s="91"/>
      <c r="G239" s="91"/>
      <c r="H239" s="91"/>
      <c r="I239" s="91"/>
      <c r="J239" s="91"/>
      <c r="K239" s="91"/>
      <c r="L239" s="91"/>
      <c r="M239" s="91"/>
      <c r="N239" s="91"/>
      <c r="O239" s="91"/>
      <c r="P239" s="91"/>
      <c r="Q239" s="91"/>
      <c r="R239" s="91"/>
      <c r="S239" s="91"/>
      <c r="T239" s="91"/>
    </row>
    <row r="240" ht="14.25" customHeight="1">
      <c r="A240" s="91"/>
      <c r="B240" s="91"/>
      <c r="C240" s="91"/>
      <c r="D240" s="91"/>
      <c r="E240" s="91"/>
      <c r="F240" s="91"/>
      <c r="G240" s="91"/>
      <c r="H240" s="91"/>
      <c r="I240" s="91"/>
      <c r="J240" s="91"/>
      <c r="K240" s="91"/>
      <c r="L240" s="91"/>
      <c r="M240" s="91"/>
      <c r="N240" s="91"/>
      <c r="O240" s="91"/>
      <c r="P240" s="91"/>
      <c r="Q240" s="91"/>
      <c r="R240" s="91"/>
      <c r="S240" s="91"/>
      <c r="T240" s="91"/>
    </row>
    <row r="241" ht="14.25" customHeight="1">
      <c r="A241" s="91"/>
      <c r="B241" s="91"/>
      <c r="C241" s="91"/>
      <c r="D241" s="91"/>
      <c r="E241" s="91"/>
      <c r="F241" s="91"/>
      <c r="G241" s="91"/>
      <c r="H241" s="91"/>
      <c r="I241" s="91"/>
      <c r="J241" s="91"/>
      <c r="K241" s="91"/>
      <c r="L241" s="91"/>
      <c r="M241" s="91"/>
      <c r="N241" s="91"/>
      <c r="O241" s="91"/>
      <c r="P241" s="91"/>
      <c r="Q241" s="91"/>
      <c r="R241" s="91"/>
      <c r="S241" s="91"/>
      <c r="T241" s="91"/>
    </row>
    <row r="242" ht="14.25" customHeight="1">
      <c r="A242" s="91"/>
      <c r="B242" s="91"/>
      <c r="C242" s="91"/>
      <c r="D242" s="91"/>
      <c r="E242" s="91"/>
      <c r="F242" s="91"/>
      <c r="G242" s="91"/>
      <c r="H242" s="91"/>
      <c r="I242" s="91"/>
      <c r="J242" s="91"/>
      <c r="K242" s="91"/>
      <c r="L242" s="91"/>
      <c r="M242" s="91"/>
      <c r="N242" s="91"/>
      <c r="O242" s="91"/>
      <c r="P242" s="91"/>
      <c r="Q242" s="91"/>
      <c r="R242" s="91"/>
      <c r="S242" s="91"/>
      <c r="T242" s="91"/>
    </row>
    <row r="243" ht="14.25" customHeight="1">
      <c r="A243" s="91"/>
      <c r="B243" s="91"/>
      <c r="C243" s="91"/>
      <c r="D243" s="91"/>
      <c r="E243" s="91"/>
      <c r="F243" s="91"/>
      <c r="G243" s="91"/>
      <c r="H243" s="91"/>
      <c r="I243" s="91"/>
      <c r="J243" s="91"/>
      <c r="K243" s="91"/>
      <c r="L243" s="91"/>
      <c r="M243" s="91"/>
      <c r="N243" s="91"/>
      <c r="O243" s="91"/>
      <c r="P243" s="91"/>
      <c r="Q243" s="91"/>
      <c r="R243" s="91"/>
      <c r="S243" s="91"/>
      <c r="T243" s="91"/>
    </row>
    <row r="244" ht="14.25" customHeight="1">
      <c r="A244" s="91"/>
      <c r="B244" s="91"/>
      <c r="C244" s="91"/>
      <c r="D244" s="91"/>
      <c r="E244" s="91"/>
      <c r="F244" s="91"/>
      <c r="G244" s="91"/>
      <c r="H244" s="91"/>
      <c r="I244" s="91"/>
      <c r="J244" s="91"/>
      <c r="K244" s="91"/>
      <c r="L244" s="91"/>
      <c r="M244" s="91"/>
      <c r="N244" s="91"/>
      <c r="O244" s="91"/>
      <c r="P244" s="91"/>
      <c r="Q244" s="91"/>
      <c r="R244" s="91"/>
      <c r="S244" s="91"/>
      <c r="T244" s="91"/>
    </row>
    <row r="245" ht="14.25" customHeight="1">
      <c r="A245" s="91"/>
      <c r="B245" s="91"/>
      <c r="C245" s="91"/>
      <c r="D245" s="91"/>
      <c r="E245" s="91"/>
      <c r="F245" s="91"/>
      <c r="G245" s="91"/>
      <c r="H245" s="91"/>
      <c r="I245" s="91"/>
      <c r="J245" s="91"/>
      <c r="K245" s="91"/>
      <c r="L245" s="91"/>
      <c r="M245" s="91"/>
      <c r="N245" s="91"/>
      <c r="O245" s="91"/>
      <c r="P245" s="91"/>
      <c r="Q245" s="91"/>
      <c r="R245" s="91"/>
      <c r="S245" s="91"/>
      <c r="T245" s="91"/>
    </row>
    <row r="246" ht="14.25" customHeight="1">
      <c r="A246" s="91"/>
      <c r="B246" s="91"/>
      <c r="C246" s="91"/>
      <c r="D246" s="91"/>
      <c r="E246" s="91"/>
      <c r="F246" s="91"/>
      <c r="G246" s="91"/>
      <c r="H246" s="91"/>
      <c r="I246" s="91"/>
      <c r="J246" s="91"/>
      <c r="K246" s="91"/>
      <c r="L246" s="91"/>
      <c r="M246" s="91"/>
      <c r="N246" s="91"/>
      <c r="O246" s="91"/>
      <c r="P246" s="91"/>
      <c r="Q246" s="91"/>
      <c r="R246" s="91"/>
      <c r="S246" s="91"/>
      <c r="T246" s="91"/>
    </row>
    <row r="247" ht="14.25" customHeight="1">
      <c r="A247" s="91"/>
      <c r="B247" s="91"/>
      <c r="C247" s="91"/>
      <c r="D247" s="91"/>
      <c r="E247" s="91"/>
      <c r="F247" s="91"/>
      <c r="G247" s="91"/>
      <c r="H247" s="91"/>
      <c r="I247" s="91"/>
      <c r="J247" s="91"/>
      <c r="K247" s="91"/>
      <c r="L247" s="91"/>
      <c r="M247" s="91"/>
      <c r="N247" s="91"/>
      <c r="O247" s="91"/>
      <c r="P247" s="91"/>
      <c r="Q247" s="91"/>
      <c r="R247" s="91"/>
      <c r="S247" s="91"/>
      <c r="T247" s="91"/>
    </row>
    <row r="248" ht="14.25" customHeight="1">
      <c r="A248" s="91"/>
      <c r="B248" s="91"/>
      <c r="C248" s="91"/>
      <c r="D248" s="91"/>
      <c r="E248" s="91"/>
      <c r="F248" s="91"/>
      <c r="G248" s="91"/>
      <c r="H248" s="91"/>
      <c r="I248" s="91"/>
      <c r="J248" s="91"/>
      <c r="K248" s="91"/>
      <c r="L248" s="91"/>
      <c r="M248" s="91"/>
      <c r="N248" s="91"/>
      <c r="O248" s="91"/>
      <c r="P248" s="91"/>
      <c r="Q248" s="91"/>
      <c r="R248" s="91"/>
      <c r="S248" s="91"/>
      <c r="T248" s="91"/>
    </row>
    <row r="249" ht="14.25" customHeight="1">
      <c r="A249" s="91"/>
      <c r="B249" s="91"/>
      <c r="C249" s="91"/>
      <c r="D249" s="91"/>
      <c r="E249" s="91"/>
      <c r="F249" s="91"/>
      <c r="G249" s="91"/>
      <c r="H249" s="91"/>
      <c r="I249" s="91"/>
      <c r="J249" s="91"/>
      <c r="K249" s="91"/>
      <c r="L249" s="91"/>
      <c r="M249" s="91"/>
      <c r="N249" s="91"/>
      <c r="O249" s="91"/>
      <c r="P249" s="91"/>
      <c r="Q249" s="91"/>
      <c r="R249" s="91"/>
      <c r="S249" s="91"/>
      <c r="T249" s="91"/>
    </row>
    <row r="250" ht="14.25" customHeight="1">
      <c r="A250" s="91"/>
      <c r="B250" s="91"/>
      <c r="C250" s="91"/>
      <c r="D250" s="91"/>
      <c r="E250" s="91"/>
      <c r="F250" s="91"/>
      <c r="G250" s="91"/>
      <c r="H250" s="91"/>
      <c r="I250" s="91"/>
      <c r="J250" s="91"/>
      <c r="K250" s="91"/>
      <c r="L250" s="91"/>
      <c r="M250" s="91"/>
      <c r="N250" s="91"/>
      <c r="O250" s="91"/>
      <c r="P250" s="91"/>
      <c r="Q250" s="91"/>
      <c r="R250" s="91"/>
      <c r="S250" s="91"/>
      <c r="T250" s="91"/>
    </row>
    <row r="251" ht="14.25" customHeight="1">
      <c r="A251" s="91"/>
      <c r="B251" s="91"/>
      <c r="C251" s="91"/>
      <c r="D251" s="91"/>
      <c r="E251" s="91"/>
      <c r="F251" s="91"/>
      <c r="G251" s="91"/>
      <c r="H251" s="91"/>
      <c r="I251" s="91"/>
      <c r="J251" s="91"/>
      <c r="K251" s="91"/>
      <c r="L251" s="91"/>
      <c r="M251" s="91"/>
      <c r="N251" s="91"/>
      <c r="O251" s="91"/>
      <c r="P251" s="91"/>
      <c r="Q251" s="91"/>
      <c r="R251" s="91"/>
      <c r="S251" s="91"/>
      <c r="T251" s="91"/>
    </row>
    <row r="252" ht="14.25" customHeight="1">
      <c r="A252" s="91"/>
      <c r="B252" s="91"/>
      <c r="C252" s="91"/>
      <c r="D252" s="91"/>
      <c r="E252" s="91"/>
      <c r="F252" s="91"/>
      <c r="G252" s="91"/>
      <c r="H252" s="91"/>
      <c r="I252" s="91"/>
      <c r="J252" s="91"/>
      <c r="K252" s="91"/>
      <c r="L252" s="91"/>
      <c r="M252" s="91"/>
      <c r="N252" s="91"/>
      <c r="O252" s="91"/>
      <c r="P252" s="91"/>
      <c r="Q252" s="91"/>
      <c r="R252" s="91"/>
      <c r="S252" s="91"/>
      <c r="T252" s="91"/>
    </row>
    <row r="253" ht="14.25" customHeight="1">
      <c r="A253" s="91"/>
      <c r="B253" s="91"/>
      <c r="C253" s="91"/>
      <c r="D253" s="91"/>
      <c r="E253" s="91"/>
      <c r="F253" s="91"/>
      <c r="G253" s="91"/>
      <c r="H253" s="91"/>
      <c r="I253" s="91"/>
      <c r="J253" s="91"/>
      <c r="K253" s="91"/>
      <c r="L253" s="91"/>
      <c r="M253" s="91"/>
      <c r="N253" s="91"/>
      <c r="O253" s="91"/>
      <c r="P253" s="91"/>
      <c r="Q253" s="91"/>
      <c r="R253" s="91"/>
      <c r="S253" s="91"/>
      <c r="T253" s="91"/>
    </row>
    <row r="254" ht="14.25" customHeight="1">
      <c r="A254" s="91"/>
      <c r="B254" s="91"/>
      <c r="C254" s="91"/>
      <c r="D254" s="91"/>
      <c r="E254" s="91"/>
      <c r="F254" s="91"/>
      <c r="G254" s="91"/>
      <c r="H254" s="91"/>
      <c r="I254" s="91"/>
      <c r="J254" s="91"/>
      <c r="K254" s="91"/>
      <c r="L254" s="91"/>
      <c r="M254" s="91"/>
      <c r="N254" s="91"/>
      <c r="O254" s="91"/>
      <c r="P254" s="91"/>
      <c r="Q254" s="91"/>
      <c r="R254" s="91"/>
      <c r="S254" s="91"/>
      <c r="T254" s="91"/>
    </row>
    <row r="255" ht="14.25" customHeight="1">
      <c r="A255" s="91"/>
      <c r="B255" s="91"/>
      <c r="C255" s="91"/>
      <c r="D255" s="91"/>
      <c r="E255" s="91"/>
      <c r="F255" s="91"/>
      <c r="G255" s="91"/>
      <c r="H255" s="91"/>
      <c r="I255" s="91"/>
      <c r="J255" s="91"/>
      <c r="K255" s="91"/>
      <c r="L255" s="91"/>
      <c r="M255" s="91"/>
      <c r="N255" s="91"/>
      <c r="O255" s="91"/>
      <c r="P255" s="91"/>
      <c r="Q255" s="91"/>
      <c r="R255" s="91"/>
      <c r="S255" s="91"/>
      <c r="T255" s="91"/>
    </row>
    <row r="256" ht="14.25" customHeight="1">
      <c r="A256" s="91"/>
      <c r="B256" s="91"/>
      <c r="C256" s="91"/>
      <c r="D256" s="91"/>
      <c r="E256" s="91"/>
      <c r="F256" s="91"/>
      <c r="G256" s="91"/>
      <c r="H256" s="91"/>
      <c r="I256" s="91"/>
      <c r="J256" s="91"/>
      <c r="K256" s="91"/>
      <c r="L256" s="91"/>
      <c r="M256" s="91"/>
      <c r="N256" s="91"/>
      <c r="O256" s="91"/>
      <c r="P256" s="91"/>
      <c r="Q256" s="91"/>
      <c r="R256" s="91"/>
      <c r="S256" s="91"/>
      <c r="T256" s="91"/>
    </row>
    <row r="257" ht="14.25" customHeight="1">
      <c r="A257" s="91"/>
      <c r="B257" s="91"/>
      <c r="C257" s="91"/>
      <c r="D257" s="91"/>
      <c r="E257" s="91"/>
      <c r="F257" s="91"/>
      <c r="G257" s="91"/>
      <c r="H257" s="91"/>
      <c r="I257" s="91"/>
      <c r="J257" s="91"/>
      <c r="K257" s="91"/>
      <c r="L257" s="91"/>
      <c r="M257" s="91"/>
      <c r="N257" s="91"/>
      <c r="O257" s="91"/>
      <c r="P257" s="91"/>
      <c r="Q257" s="91"/>
      <c r="R257" s="91"/>
      <c r="S257" s="91"/>
      <c r="T257" s="91"/>
    </row>
    <row r="258" ht="14.25" customHeight="1">
      <c r="A258" s="91"/>
      <c r="B258" s="91"/>
      <c r="C258" s="91"/>
      <c r="D258" s="91"/>
      <c r="E258" s="91"/>
      <c r="F258" s="91"/>
      <c r="G258" s="91"/>
      <c r="H258" s="91"/>
      <c r="I258" s="91"/>
      <c r="J258" s="91"/>
      <c r="K258" s="91"/>
      <c r="L258" s="91"/>
      <c r="M258" s="91"/>
      <c r="N258" s="91"/>
      <c r="O258" s="91"/>
      <c r="P258" s="91"/>
      <c r="Q258" s="91"/>
      <c r="R258" s="91"/>
      <c r="S258" s="91"/>
      <c r="T258" s="91"/>
    </row>
    <row r="259" ht="14.25" customHeight="1">
      <c r="A259" s="91"/>
      <c r="B259" s="91"/>
      <c r="C259" s="91"/>
      <c r="D259" s="91"/>
      <c r="E259" s="91"/>
      <c r="F259" s="91"/>
      <c r="G259" s="91"/>
      <c r="H259" s="91"/>
      <c r="I259" s="91"/>
      <c r="J259" s="91"/>
      <c r="K259" s="91"/>
      <c r="L259" s="91"/>
      <c r="M259" s="91"/>
      <c r="N259" s="91"/>
      <c r="O259" s="91"/>
      <c r="P259" s="91"/>
      <c r="Q259" s="91"/>
      <c r="R259" s="91"/>
      <c r="S259" s="91"/>
      <c r="T259" s="91"/>
    </row>
    <row r="260" ht="14.25" customHeight="1">
      <c r="A260" s="91"/>
      <c r="B260" s="91"/>
      <c r="C260" s="91"/>
      <c r="D260" s="91"/>
      <c r="E260" s="91"/>
      <c r="F260" s="91"/>
      <c r="G260" s="91"/>
      <c r="H260" s="91"/>
      <c r="I260" s="91"/>
      <c r="J260" s="91"/>
      <c r="K260" s="91"/>
      <c r="L260" s="91"/>
      <c r="M260" s="91"/>
      <c r="N260" s="91"/>
      <c r="O260" s="91"/>
      <c r="P260" s="91"/>
      <c r="Q260" s="91"/>
      <c r="R260" s="91"/>
      <c r="S260" s="91"/>
      <c r="T260" s="91"/>
    </row>
    <row r="261" ht="14.25" customHeight="1">
      <c r="A261" s="91"/>
      <c r="B261" s="91"/>
      <c r="C261" s="91"/>
      <c r="D261" s="91"/>
      <c r="E261" s="91"/>
      <c r="F261" s="91"/>
      <c r="G261" s="91"/>
      <c r="H261" s="91"/>
      <c r="I261" s="91"/>
      <c r="J261" s="91"/>
      <c r="K261" s="91"/>
      <c r="L261" s="91"/>
      <c r="M261" s="91"/>
      <c r="N261" s="91"/>
      <c r="O261" s="91"/>
      <c r="P261" s="91"/>
      <c r="Q261" s="91"/>
      <c r="R261" s="91"/>
      <c r="S261" s="91"/>
      <c r="T261" s="91"/>
    </row>
    <row r="262" ht="14.25" customHeight="1">
      <c r="A262" s="91"/>
      <c r="B262" s="91"/>
      <c r="C262" s="91"/>
      <c r="D262" s="91"/>
      <c r="E262" s="91"/>
      <c r="F262" s="91"/>
      <c r="G262" s="91"/>
      <c r="H262" s="91"/>
      <c r="I262" s="91"/>
      <c r="J262" s="91"/>
      <c r="K262" s="91"/>
      <c r="L262" s="91"/>
      <c r="M262" s="91"/>
      <c r="N262" s="91"/>
      <c r="O262" s="91"/>
      <c r="P262" s="91"/>
      <c r="Q262" s="91"/>
      <c r="R262" s="91"/>
      <c r="S262" s="91"/>
      <c r="T262" s="91"/>
    </row>
    <row r="263" ht="14.25" customHeight="1">
      <c r="A263" s="91"/>
      <c r="B263" s="91"/>
      <c r="C263" s="91"/>
      <c r="D263" s="91"/>
      <c r="E263" s="91"/>
      <c r="F263" s="91"/>
      <c r="G263" s="91"/>
      <c r="H263" s="91"/>
      <c r="I263" s="91"/>
      <c r="J263" s="91"/>
      <c r="K263" s="91"/>
      <c r="L263" s="91"/>
      <c r="M263" s="91"/>
      <c r="N263" s="91"/>
      <c r="O263" s="91"/>
      <c r="P263" s="91"/>
      <c r="Q263" s="91"/>
      <c r="R263" s="91"/>
      <c r="S263" s="91"/>
      <c r="T263" s="91"/>
    </row>
    <row r="264" ht="14.25" customHeight="1">
      <c r="A264" s="91"/>
      <c r="B264" s="91"/>
      <c r="C264" s="91"/>
      <c r="D264" s="91"/>
      <c r="E264" s="91"/>
      <c r="F264" s="91"/>
      <c r="G264" s="91"/>
      <c r="H264" s="91"/>
      <c r="I264" s="91"/>
      <c r="J264" s="91"/>
      <c r="K264" s="91"/>
      <c r="L264" s="91"/>
      <c r="M264" s="91"/>
      <c r="N264" s="91"/>
      <c r="O264" s="91"/>
      <c r="P264" s="91"/>
      <c r="Q264" s="91"/>
      <c r="R264" s="91"/>
      <c r="S264" s="91"/>
      <c r="T264" s="91"/>
    </row>
    <row r="265" ht="14.25" customHeight="1">
      <c r="A265" s="91"/>
      <c r="B265" s="91"/>
      <c r="C265" s="91"/>
      <c r="D265" s="91"/>
      <c r="E265" s="91"/>
      <c r="F265" s="91"/>
      <c r="G265" s="91"/>
      <c r="H265" s="91"/>
      <c r="I265" s="91"/>
      <c r="J265" s="91"/>
      <c r="K265" s="91"/>
      <c r="L265" s="91"/>
      <c r="M265" s="91"/>
      <c r="N265" s="91"/>
      <c r="O265" s="91"/>
      <c r="P265" s="91"/>
      <c r="Q265" s="91"/>
      <c r="R265" s="91"/>
      <c r="S265" s="91"/>
      <c r="T265" s="91"/>
    </row>
    <row r="266" ht="14.25" customHeight="1">
      <c r="A266" s="91"/>
      <c r="B266" s="91"/>
      <c r="C266" s="91"/>
      <c r="D266" s="91"/>
      <c r="E266" s="91"/>
      <c r="F266" s="91"/>
      <c r="G266" s="91"/>
      <c r="H266" s="91"/>
      <c r="I266" s="91"/>
      <c r="J266" s="91"/>
      <c r="K266" s="91"/>
      <c r="L266" s="91"/>
      <c r="M266" s="91"/>
      <c r="N266" s="91"/>
      <c r="O266" s="91"/>
      <c r="P266" s="91"/>
      <c r="Q266" s="91"/>
      <c r="R266" s="91"/>
      <c r="S266" s="91"/>
      <c r="T266" s="91"/>
    </row>
    <row r="267" ht="14.25" customHeight="1">
      <c r="A267" s="91"/>
      <c r="B267" s="91"/>
      <c r="C267" s="91"/>
      <c r="D267" s="91"/>
      <c r="E267" s="91"/>
      <c r="F267" s="91"/>
      <c r="G267" s="91"/>
      <c r="H267" s="91"/>
      <c r="I267" s="91"/>
      <c r="J267" s="91"/>
      <c r="K267" s="91"/>
      <c r="L267" s="91"/>
      <c r="M267" s="91"/>
      <c r="N267" s="91"/>
      <c r="O267" s="91"/>
      <c r="P267" s="91"/>
      <c r="Q267" s="91"/>
      <c r="R267" s="91"/>
      <c r="S267" s="91"/>
      <c r="T267" s="91"/>
    </row>
    <row r="268" ht="14.25" customHeight="1">
      <c r="A268" s="91"/>
      <c r="B268" s="91"/>
      <c r="C268" s="91"/>
      <c r="D268" s="91"/>
      <c r="E268" s="91"/>
      <c r="F268" s="91"/>
      <c r="G268" s="91"/>
      <c r="H268" s="91"/>
      <c r="I268" s="91"/>
      <c r="J268" s="91"/>
      <c r="K268" s="91"/>
      <c r="L268" s="91"/>
      <c r="M268" s="91"/>
      <c r="N268" s="91"/>
      <c r="O268" s="91"/>
      <c r="P268" s="91"/>
      <c r="Q268" s="91"/>
      <c r="R268" s="91"/>
      <c r="S268" s="91"/>
      <c r="T268" s="91"/>
    </row>
    <row r="269" ht="14.25" customHeight="1">
      <c r="A269" s="91"/>
      <c r="B269" s="91"/>
      <c r="C269" s="91"/>
      <c r="D269" s="91"/>
      <c r="E269" s="91"/>
      <c r="F269" s="91"/>
      <c r="G269" s="91"/>
      <c r="H269" s="91"/>
      <c r="I269" s="91"/>
      <c r="J269" s="91"/>
      <c r="K269" s="91"/>
      <c r="L269" s="91"/>
      <c r="M269" s="91"/>
      <c r="N269" s="91"/>
      <c r="O269" s="91"/>
      <c r="P269" s="91"/>
      <c r="Q269" s="91"/>
      <c r="R269" s="91"/>
      <c r="S269" s="91"/>
      <c r="T269" s="91"/>
    </row>
    <row r="270" ht="14.25" customHeight="1">
      <c r="A270" s="91"/>
      <c r="B270" s="91"/>
      <c r="C270" s="91"/>
      <c r="D270" s="91"/>
      <c r="E270" s="91"/>
      <c r="F270" s="91"/>
      <c r="G270" s="91"/>
      <c r="H270" s="91"/>
      <c r="I270" s="91"/>
      <c r="J270" s="91"/>
      <c r="K270" s="91"/>
      <c r="L270" s="91"/>
      <c r="M270" s="91"/>
      <c r="N270" s="91"/>
      <c r="O270" s="91"/>
      <c r="P270" s="91"/>
      <c r="Q270" s="91"/>
      <c r="R270" s="91"/>
      <c r="S270" s="91"/>
      <c r="T270" s="91"/>
    </row>
    <row r="271" ht="14.25" customHeight="1">
      <c r="A271" s="91"/>
      <c r="B271" s="91"/>
      <c r="C271" s="91"/>
      <c r="D271" s="91"/>
      <c r="E271" s="91"/>
      <c r="F271" s="91"/>
      <c r="G271" s="91"/>
      <c r="H271" s="91"/>
      <c r="I271" s="91"/>
      <c r="J271" s="91"/>
      <c r="K271" s="91"/>
      <c r="L271" s="91"/>
      <c r="M271" s="91"/>
      <c r="N271" s="91"/>
      <c r="O271" s="91"/>
      <c r="P271" s="91"/>
      <c r="Q271" s="91"/>
      <c r="R271" s="91"/>
      <c r="S271" s="91"/>
      <c r="T271" s="91"/>
    </row>
    <row r="272" ht="14.25" customHeight="1">
      <c r="A272" s="91"/>
      <c r="B272" s="91"/>
      <c r="C272" s="91"/>
      <c r="D272" s="91"/>
      <c r="E272" s="91"/>
      <c r="F272" s="91"/>
      <c r="G272" s="91"/>
      <c r="H272" s="91"/>
      <c r="I272" s="91"/>
      <c r="J272" s="91"/>
      <c r="K272" s="91"/>
      <c r="L272" s="91"/>
      <c r="M272" s="91"/>
      <c r="N272" s="91"/>
      <c r="O272" s="91"/>
      <c r="P272" s="91"/>
      <c r="Q272" s="91"/>
      <c r="R272" s="91"/>
      <c r="S272" s="91"/>
      <c r="T272" s="91"/>
    </row>
    <row r="273" ht="14.25" customHeight="1">
      <c r="A273" s="91"/>
      <c r="B273" s="91"/>
      <c r="C273" s="91"/>
      <c r="D273" s="91"/>
      <c r="E273" s="91"/>
      <c r="F273" s="91"/>
      <c r="G273" s="91"/>
      <c r="H273" s="91"/>
      <c r="I273" s="91"/>
      <c r="J273" s="91"/>
      <c r="K273" s="91"/>
      <c r="L273" s="91"/>
      <c r="M273" s="91"/>
      <c r="N273" s="91"/>
      <c r="O273" s="91"/>
      <c r="P273" s="91"/>
      <c r="Q273" s="91"/>
      <c r="R273" s="91"/>
      <c r="S273" s="91"/>
      <c r="T273" s="91"/>
    </row>
    <row r="274" ht="14.25" customHeight="1">
      <c r="A274" s="91"/>
      <c r="B274" s="91"/>
      <c r="C274" s="91"/>
      <c r="D274" s="91"/>
      <c r="E274" s="91"/>
      <c r="F274" s="91"/>
      <c r="G274" s="91"/>
      <c r="H274" s="91"/>
      <c r="I274" s="91"/>
      <c r="J274" s="91"/>
      <c r="K274" s="91"/>
      <c r="L274" s="91"/>
      <c r="M274" s="91"/>
      <c r="N274" s="91"/>
      <c r="O274" s="91"/>
      <c r="P274" s="91"/>
      <c r="Q274" s="91"/>
      <c r="R274" s="91"/>
      <c r="S274" s="91"/>
      <c r="T274" s="91"/>
    </row>
    <row r="275" ht="14.25" customHeight="1">
      <c r="A275" s="91"/>
      <c r="B275" s="91"/>
      <c r="C275" s="91"/>
      <c r="D275" s="91"/>
      <c r="E275" s="91"/>
      <c r="F275" s="91"/>
      <c r="G275" s="91"/>
      <c r="H275" s="91"/>
      <c r="I275" s="91"/>
      <c r="J275" s="91"/>
      <c r="K275" s="91"/>
      <c r="L275" s="91"/>
      <c r="M275" s="91"/>
      <c r="N275" s="91"/>
      <c r="O275" s="91"/>
      <c r="P275" s="91"/>
      <c r="Q275" s="91"/>
      <c r="R275" s="91"/>
      <c r="S275" s="91"/>
      <c r="T275" s="91"/>
    </row>
    <row r="276" ht="14.25" customHeight="1">
      <c r="A276" s="91"/>
      <c r="B276" s="91"/>
      <c r="C276" s="91"/>
      <c r="D276" s="91"/>
      <c r="E276" s="91"/>
      <c r="F276" s="91"/>
      <c r="G276" s="91"/>
      <c r="H276" s="91"/>
      <c r="I276" s="91"/>
      <c r="J276" s="91"/>
      <c r="K276" s="91"/>
      <c r="L276" s="91"/>
      <c r="M276" s="91"/>
      <c r="N276" s="91"/>
      <c r="O276" s="91"/>
      <c r="P276" s="91"/>
      <c r="Q276" s="91"/>
      <c r="R276" s="91"/>
      <c r="S276" s="91"/>
      <c r="T276" s="91"/>
    </row>
    <row r="277" ht="14.25" customHeight="1">
      <c r="A277" s="91"/>
      <c r="B277" s="91"/>
      <c r="C277" s="91"/>
      <c r="D277" s="91"/>
      <c r="E277" s="91"/>
      <c r="F277" s="91"/>
      <c r="G277" s="91"/>
      <c r="H277" s="91"/>
      <c r="I277" s="91"/>
      <c r="J277" s="91"/>
      <c r="K277" s="91"/>
      <c r="L277" s="91"/>
      <c r="M277" s="91"/>
      <c r="N277" s="91"/>
      <c r="O277" s="91"/>
      <c r="P277" s="91"/>
      <c r="Q277" s="91"/>
      <c r="R277" s="91"/>
      <c r="S277" s="91"/>
      <c r="T277" s="91"/>
    </row>
    <row r="278" ht="14.25" customHeight="1">
      <c r="A278" s="91"/>
      <c r="B278" s="91"/>
      <c r="C278" s="91"/>
      <c r="D278" s="91"/>
      <c r="E278" s="91"/>
      <c r="F278" s="91"/>
      <c r="G278" s="91"/>
      <c r="H278" s="91"/>
      <c r="I278" s="91"/>
      <c r="J278" s="91"/>
      <c r="K278" s="91"/>
      <c r="L278" s="91"/>
      <c r="M278" s="91"/>
      <c r="N278" s="91"/>
      <c r="O278" s="91"/>
      <c r="P278" s="91"/>
      <c r="Q278" s="91"/>
      <c r="R278" s="91"/>
      <c r="S278" s="91"/>
      <c r="T278" s="91"/>
    </row>
    <row r="279" ht="14.25" customHeight="1">
      <c r="A279" s="91"/>
      <c r="B279" s="91"/>
      <c r="C279" s="91"/>
      <c r="D279" s="91"/>
      <c r="E279" s="91"/>
      <c r="F279" s="91"/>
      <c r="G279" s="91"/>
      <c r="H279" s="91"/>
      <c r="I279" s="91"/>
      <c r="J279" s="91"/>
      <c r="K279" s="91"/>
      <c r="L279" s="91"/>
      <c r="M279" s="91"/>
      <c r="N279" s="91"/>
      <c r="O279" s="91"/>
      <c r="P279" s="91"/>
      <c r="Q279" s="91"/>
      <c r="R279" s="91"/>
      <c r="S279" s="91"/>
      <c r="T279" s="91"/>
    </row>
    <row r="280" ht="14.25" customHeight="1">
      <c r="A280" s="91"/>
      <c r="B280" s="91"/>
      <c r="C280" s="91"/>
      <c r="D280" s="91"/>
      <c r="E280" s="91"/>
      <c r="F280" s="91"/>
      <c r="G280" s="91"/>
      <c r="H280" s="91"/>
      <c r="I280" s="91"/>
      <c r="J280" s="91"/>
      <c r="K280" s="91"/>
      <c r="L280" s="91"/>
      <c r="M280" s="91"/>
      <c r="N280" s="91"/>
      <c r="O280" s="91"/>
      <c r="P280" s="91"/>
      <c r="Q280" s="91"/>
      <c r="R280" s="91"/>
      <c r="S280" s="91"/>
      <c r="T280" s="91"/>
    </row>
    <row r="281" ht="14.25" customHeight="1">
      <c r="A281" s="91"/>
      <c r="B281" s="91"/>
      <c r="C281" s="91"/>
      <c r="D281" s="91"/>
      <c r="E281" s="91"/>
      <c r="F281" s="91"/>
      <c r="G281" s="91"/>
      <c r="H281" s="91"/>
      <c r="I281" s="91"/>
      <c r="J281" s="91"/>
      <c r="K281" s="91"/>
      <c r="L281" s="91"/>
      <c r="M281" s="91"/>
      <c r="N281" s="91"/>
      <c r="O281" s="91"/>
      <c r="P281" s="91"/>
      <c r="Q281" s="91"/>
      <c r="R281" s="91"/>
      <c r="S281" s="91"/>
      <c r="T281" s="91"/>
    </row>
    <row r="282" ht="14.25" customHeight="1">
      <c r="A282" s="91"/>
      <c r="B282" s="91"/>
      <c r="C282" s="91"/>
      <c r="D282" s="91"/>
      <c r="E282" s="91"/>
      <c r="F282" s="91"/>
      <c r="G282" s="91"/>
      <c r="H282" s="91"/>
      <c r="I282" s="91"/>
      <c r="J282" s="91"/>
      <c r="K282" s="91"/>
      <c r="L282" s="91"/>
      <c r="M282" s="91"/>
      <c r="N282" s="91"/>
      <c r="O282" s="91"/>
      <c r="P282" s="91"/>
      <c r="Q282" s="91"/>
      <c r="R282" s="91"/>
      <c r="S282" s="91"/>
      <c r="T282" s="91"/>
    </row>
    <row r="283" ht="14.25" customHeight="1">
      <c r="A283" s="91"/>
      <c r="B283" s="91"/>
      <c r="C283" s="91"/>
      <c r="D283" s="91"/>
      <c r="E283" s="91"/>
      <c r="F283" s="91"/>
      <c r="G283" s="91"/>
      <c r="H283" s="91"/>
      <c r="I283" s="91"/>
      <c r="J283" s="91"/>
      <c r="K283" s="91"/>
      <c r="L283" s="91"/>
      <c r="M283" s="91"/>
      <c r="N283" s="91"/>
      <c r="O283" s="91"/>
      <c r="P283" s="91"/>
      <c r="Q283" s="91"/>
      <c r="R283" s="91"/>
      <c r="S283" s="91"/>
      <c r="T283" s="91"/>
    </row>
    <row r="284" ht="14.25" customHeight="1">
      <c r="A284" s="91"/>
      <c r="B284" s="91"/>
      <c r="C284" s="91"/>
      <c r="D284" s="91"/>
      <c r="E284" s="91"/>
      <c r="F284" s="91"/>
      <c r="G284" s="91"/>
      <c r="H284" s="91"/>
      <c r="I284" s="91"/>
      <c r="J284" s="91"/>
      <c r="K284" s="91"/>
      <c r="L284" s="91"/>
      <c r="M284" s="91"/>
      <c r="N284" s="91"/>
      <c r="O284" s="91"/>
      <c r="P284" s="91"/>
      <c r="Q284" s="91"/>
      <c r="R284" s="91"/>
      <c r="S284" s="91"/>
      <c r="T284" s="91"/>
    </row>
    <row r="285" ht="14.25" customHeight="1">
      <c r="A285" s="91"/>
      <c r="B285" s="91"/>
      <c r="C285" s="91"/>
      <c r="D285" s="91"/>
      <c r="E285" s="91"/>
      <c r="F285" s="91"/>
      <c r="G285" s="91"/>
      <c r="H285" s="91"/>
      <c r="I285" s="91"/>
      <c r="J285" s="91"/>
      <c r="K285" s="91"/>
      <c r="L285" s="91"/>
      <c r="M285" s="91"/>
      <c r="N285" s="91"/>
      <c r="O285" s="91"/>
      <c r="P285" s="91"/>
      <c r="Q285" s="91"/>
      <c r="R285" s="91"/>
      <c r="S285" s="91"/>
      <c r="T285" s="91"/>
    </row>
    <row r="286" ht="14.25" customHeight="1">
      <c r="A286" s="91"/>
      <c r="B286" s="91"/>
      <c r="C286" s="91"/>
      <c r="D286" s="91"/>
      <c r="E286" s="91"/>
      <c r="F286" s="91"/>
      <c r="G286" s="91"/>
      <c r="H286" s="91"/>
      <c r="I286" s="91"/>
      <c r="J286" s="91"/>
      <c r="K286" s="91"/>
      <c r="L286" s="91"/>
      <c r="M286" s="91"/>
      <c r="N286" s="91"/>
      <c r="O286" s="91"/>
      <c r="P286" s="91"/>
      <c r="Q286" s="91"/>
      <c r="R286" s="91"/>
      <c r="S286" s="91"/>
      <c r="T286" s="91"/>
    </row>
    <row r="287" ht="14.25" customHeight="1">
      <c r="A287" s="91"/>
      <c r="B287" s="91"/>
      <c r="C287" s="91"/>
      <c r="D287" s="91"/>
      <c r="E287" s="91"/>
      <c r="F287" s="91"/>
      <c r="G287" s="91"/>
      <c r="H287" s="91"/>
      <c r="I287" s="91"/>
      <c r="J287" s="91"/>
      <c r="K287" s="91"/>
      <c r="L287" s="91"/>
      <c r="M287" s="91"/>
      <c r="N287" s="91"/>
      <c r="O287" s="91"/>
      <c r="P287" s="91"/>
      <c r="Q287" s="91"/>
      <c r="R287" s="91"/>
      <c r="S287" s="91"/>
      <c r="T287" s="91"/>
    </row>
    <row r="288" ht="14.25" customHeight="1">
      <c r="A288" s="91"/>
      <c r="B288" s="91"/>
      <c r="C288" s="91"/>
      <c r="D288" s="91"/>
      <c r="E288" s="91"/>
      <c r="F288" s="91"/>
      <c r="G288" s="91"/>
      <c r="H288" s="91"/>
      <c r="I288" s="91"/>
      <c r="J288" s="91"/>
      <c r="K288" s="91"/>
      <c r="L288" s="91"/>
      <c r="M288" s="91"/>
      <c r="N288" s="91"/>
      <c r="O288" s="91"/>
      <c r="P288" s="91"/>
      <c r="Q288" s="91"/>
      <c r="R288" s="91"/>
      <c r="S288" s="91"/>
      <c r="T288" s="91"/>
    </row>
    <row r="289" ht="14.25" customHeight="1">
      <c r="A289" s="91"/>
      <c r="B289" s="91"/>
      <c r="C289" s="91"/>
      <c r="D289" s="91"/>
      <c r="E289" s="91"/>
      <c r="F289" s="91"/>
      <c r="G289" s="91"/>
      <c r="H289" s="91"/>
      <c r="I289" s="91"/>
      <c r="J289" s="91"/>
      <c r="K289" s="91"/>
      <c r="L289" s="91"/>
      <c r="M289" s="91"/>
      <c r="N289" s="91"/>
      <c r="O289" s="91"/>
      <c r="P289" s="91"/>
      <c r="Q289" s="91"/>
      <c r="R289" s="91"/>
      <c r="S289" s="91"/>
      <c r="T289" s="91"/>
    </row>
    <row r="290" ht="14.25" customHeight="1">
      <c r="A290" s="91"/>
      <c r="B290" s="91"/>
      <c r="C290" s="91"/>
      <c r="D290" s="91"/>
      <c r="E290" s="91"/>
      <c r="F290" s="91"/>
      <c r="G290" s="91"/>
      <c r="H290" s="91"/>
      <c r="I290" s="91"/>
      <c r="J290" s="91"/>
      <c r="K290" s="91"/>
      <c r="L290" s="91"/>
      <c r="M290" s="91"/>
      <c r="N290" s="91"/>
      <c r="O290" s="91"/>
      <c r="P290" s="91"/>
      <c r="Q290" s="91"/>
      <c r="R290" s="91"/>
      <c r="S290" s="91"/>
      <c r="T290" s="91"/>
    </row>
    <row r="291" ht="14.25" customHeight="1">
      <c r="A291" s="91"/>
      <c r="B291" s="91"/>
      <c r="C291" s="91"/>
      <c r="D291" s="91"/>
      <c r="E291" s="91"/>
      <c r="F291" s="91"/>
      <c r="G291" s="91"/>
      <c r="H291" s="91"/>
      <c r="I291" s="91"/>
      <c r="J291" s="91"/>
      <c r="K291" s="91"/>
      <c r="L291" s="91"/>
      <c r="M291" s="91"/>
      <c r="N291" s="91"/>
      <c r="O291" s="91"/>
      <c r="P291" s="91"/>
      <c r="Q291" s="91"/>
      <c r="R291" s="91"/>
      <c r="S291" s="91"/>
      <c r="T291" s="91"/>
    </row>
    <row r="292" ht="14.25" customHeight="1">
      <c r="A292" s="91"/>
      <c r="B292" s="91"/>
      <c r="C292" s="91"/>
      <c r="D292" s="91"/>
      <c r="E292" s="91"/>
      <c r="F292" s="91"/>
      <c r="G292" s="91"/>
      <c r="H292" s="91"/>
      <c r="I292" s="91"/>
      <c r="J292" s="91"/>
      <c r="K292" s="91"/>
      <c r="L292" s="91"/>
      <c r="M292" s="91"/>
      <c r="N292" s="91"/>
      <c r="O292" s="91"/>
      <c r="P292" s="91"/>
      <c r="Q292" s="91"/>
      <c r="R292" s="91"/>
      <c r="S292" s="91"/>
      <c r="T292" s="91"/>
    </row>
    <row r="293" ht="14.25" customHeight="1">
      <c r="A293" s="91"/>
      <c r="B293" s="91"/>
      <c r="C293" s="91"/>
      <c r="D293" s="91"/>
      <c r="E293" s="91"/>
      <c r="F293" s="91"/>
      <c r="G293" s="91"/>
      <c r="H293" s="91"/>
      <c r="I293" s="91"/>
      <c r="J293" s="91"/>
      <c r="K293" s="91"/>
      <c r="L293" s="91"/>
      <c r="M293" s="91"/>
      <c r="N293" s="91"/>
      <c r="O293" s="91"/>
      <c r="P293" s="91"/>
      <c r="Q293" s="91"/>
      <c r="R293" s="91"/>
      <c r="S293" s="91"/>
      <c r="T293" s="91"/>
    </row>
    <row r="294" ht="14.25" customHeight="1">
      <c r="A294" s="91"/>
      <c r="B294" s="91"/>
      <c r="C294" s="91"/>
      <c r="D294" s="91"/>
      <c r="E294" s="91"/>
      <c r="F294" s="91"/>
      <c r="G294" s="91"/>
      <c r="H294" s="91"/>
      <c r="I294" s="91"/>
      <c r="J294" s="91"/>
      <c r="K294" s="91"/>
      <c r="L294" s="91"/>
      <c r="M294" s="91"/>
      <c r="N294" s="91"/>
      <c r="O294" s="91"/>
      <c r="P294" s="91"/>
      <c r="Q294" s="91"/>
      <c r="R294" s="91"/>
      <c r="S294" s="91"/>
      <c r="T294" s="91"/>
    </row>
    <row r="295" ht="14.25" customHeight="1">
      <c r="A295" s="91"/>
      <c r="B295" s="91"/>
      <c r="C295" s="91"/>
      <c r="D295" s="91"/>
      <c r="E295" s="91"/>
      <c r="F295" s="91"/>
      <c r="G295" s="91"/>
      <c r="H295" s="91"/>
      <c r="I295" s="91"/>
      <c r="J295" s="91"/>
      <c r="K295" s="91"/>
      <c r="L295" s="91"/>
      <c r="M295" s="91"/>
      <c r="N295" s="91"/>
      <c r="O295" s="91"/>
      <c r="P295" s="91"/>
      <c r="Q295" s="91"/>
      <c r="R295" s="91"/>
      <c r="S295" s="91"/>
      <c r="T295" s="91"/>
    </row>
    <row r="296" ht="14.25" customHeight="1">
      <c r="A296" s="91"/>
      <c r="B296" s="91"/>
      <c r="C296" s="91"/>
      <c r="D296" s="91"/>
      <c r="E296" s="91"/>
      <c r="F296" s="91"/>
      <c r="G296" s="91"/>
      <c r="H296" s="91"/>
      <c r="I296" s="91"/>
      <c r="J296" s="91"/>
      <c r="K296" s="91"/>
      <c r="L296" s="91"/>
      <c r="M296" s="91"/>
      <c r="N296" s="91"/>
      <c r="O296" s="91"/>
      <c r="P296" s="91"/>
      <c r="Q296" s="91"/>
      <c r="R296" s="91"/>
      <c r="S296" s="91"/>
      <c r="T296" s="91"/>
    </row>
    <row r="297" ht="14.25" customHeight="1">
      <c r="A297" s="91"/>
      <c r="B297" s="91"/>
      <c r="C297" s="91"/>
      <c r="D297" s="91"/>
      <c r="E297" s="91"/>
      <c r="F297" s="91"/>
      <c r="G297" s="91"/>
      <c r="H297" s="91"/>
      <c r="I297" s="91"/>
      <c r="J297" s="91"/>
      <c r="K297" s="91"/>
      <c r="L297" s="91"/>
      <c r="M297" s="91"/>
      <c r="N297" s="91"/>
      <c r="O297" s="91"/>
      <c r="P297" s="91"/>
      <c r="Q297" s="91"/>
      <c r="R297" s="91"/>
      <c r="S297" s="91"/>
      <c r="T297" s="91"/>
    </row>
    <row r="298" ht="14.25" customHeight="1">
      <c r="A298" s="91"/>
      <c r="B298" s="91"/>
      <c r="C298" s="91"/>
      <c r="D298" s="91"/>
      <c r="E298" s="91"/>
      <c r="F298" s="91"/>
      <c r="G298" s="91"/>
      <c r="H298" s="91"/>
      <c r="I298" s="91"/>
      <c r="J298" s="91"/>
      <c r="K298" s="91"/>
      <c r="L298" s="91"/>
      <c r="M298" s="91"/>
      <c r="N298" s="91"/>
      <c r="O298" s="91"/>
      <c r="P298" s="91"/>
      <c r="Q298" s="91"/>
      <c r="R298" s="91"/>
      <c r="S298" s="91"/>
      <c r="T298" s="91"/>
    </row>
    <row r="299" ht="14.25" customHeight="1">
      <c r="A299" s="91"/>
      <c r="B299" s="91"/>
      <c r="C299" s="91"/>
      <c r="D299" s="91"/>
      <c r="E299" s="91"/>
      <c r="F299" s="91"/>
      <c r="G299" s="91"/>
      <c r="H299" s="91"/>
      <c r="I299" s="91"/>
      <c r="J299" s="91"/>
      <c r="K299" s="91"/>
      <c r="L299" s="91"/>
      <c r="M299" s="91"/>
      <c r="N299" s="91"/>
      <c r="O299" s="91"/>
      <c r="P299" s="91"/>
      <c r="Q299" s="91"/>
      <c r="R299" s="91"/>
      <c r="S299" s="91"/>
      <c r="T299" s="91"/>
    </row>
    <row r="300" ht="14.25" customHeight="1">
      <c r="A300" s="91"/>
      <c r="B300" s="91"/>
      <c r="C300" s="91"/>
      <c r="D300" s="91"/>
      <c r="E300" s="91"/>
      <c r="F300" s="91"/>
      <c r="G300" s="91"/>
      <c r="H300" s="91"/>
      <c r="I300" s="91"/>
      <c r="J300" s="91"/>
      <c r="K300" s="91"/>
      <c r="L300" s="91"/>
      <c r="M300" s="91"/>
      <c r="N300" s="91"/>
      <c r="O300" s="91"/>
      <c r="P300" s="91"/>
      <c r="Q300" s="91"/>
      <c r="R300" s="91"/>
      <c r="S300" s="91"/>
      <c r="T300" s="91"/>
    </row>
    <row r="301" ht="14.25" customHeight="1">
      <c r="A301" s="91"/>
      <c r="B301" s="91"/>
      <c r="C301" s="91"/>
      <c r="D301" s="91"/>
      <c r="E301" s="91"/>
      <c r="F301" s="91"/>
      <c r="G301" s="91"/>
      <c r="H301" s="91"/>
      <c r="I301" s="91"/>
      <c r="J301" s="91"/>
      <c r="K301" s="91"/>
      <c r="L301" s="91"/>
      <c r="M301" s="91"/>
      <c r="N301" s="91"/>
      <c r="O301" s="91"/>
      <c r="P301" s="91"/>
      <c r="Q301" s="91"/>
      <c r="R301" s="91"/>
      <c r="S301" s="91"/>
      <c r="T301" s="91"/>
    </row>
    <row r="302" ht="14.25" customHeight="1">
      <c r="A302" s="91"/>
      <c r="B302" s="91"/>
      <c r="C302" s="91"/>
      <c r="D302" s="91"/>
      <c r="E302" s="91"/>
      <c r="F302" s="91"/>
      <c r="G302" s="91"/>
      <c r="H302" s="91"/>
      <c r="I302" s="91"/>
      <c r="J302" s="91"/>
      <c r="K302" s="91"/>
      <c r="L302" s="91"/>
      <c r="M302" s="91"/>
      <c r="N302" s="91"/>
      <c r="O302" s="91"/>
      <c r="P302" s="91"/>
      <c r="Q302" s="91"/>
      <c r="R302" s="91"/>
      <c r="S302" s="91"/>
      <c r="T302" s="91"/>
    </row>
    <row r="303" ht="14.25" customHeight="1">
      <c r="A303" s="91"/>
      <c r="B303" s="91"/>
      <c r="C303" s="91"/>
      <c r="D303" s="91"/>
      <c r="E303" s="91"/>
      <c r="F303" s="91"/>
      <c r="G303" s="91"/>
      <c r="H303" s="91"/>
      <c r="I303" s="91"/>
      <c r="J303" s="91"/>
      <c r="K303" s="91"/>
      <c r="L303" s="91"/>
      <c r="M303" s="91"/>
      <c r="N303" s="91"/>
      <c r="O303" s="91"/>
      <c r="P303" s="91"/>
      <c r="Q303" s="91"/>
      <c r="R303" s="91"/>
      <c r="S303" s="91"/>
      <c r="T303" s="91"/>
    </row>
    <row r="304" ht="14.25" customHeight="1">
      <c r="A304" s="91"/>
      <c r="B304" s="91"/>
      <c r="C304" s="91"/>
      <c r="D304" s="91"/>
      <c r="E304" s="91"/>
      <c r="F304" s="91"/>
      <c r="G304" s="91"/>
      <c r="H304" s="91"/>
      <c r="I304" s="91"/>
      <c r="J304" s="91"/>
      <c r="K304" s="91"/>
      <c r="L304" s="91"/>
      <c r="M304" s="91"/>
      <c r="N304" s="91"/>
      <c r="O304" s="91"/>
      <c r="P304" s="91"/>
      <c r="Q304" s="91"/>
      <c r="R304" s="91"/>
      <c r="S304" s="91"/>
      <c r="T304" s="91"/>
    </row>
    <row r="305" ht="14.25" customHeight="1">
      <c r="A305" s="91"/>
      <c r="B305" s="91"/>
      <c r="C305" s="91"/>
      <c r="D305" s="91"/>
      <c r="E305" s="91"/>
      <c r="F305" s="91"/>
      <c r="G305" s="91"/>
      <c r="H305" s="91"/>
      <c r="I305" s="91"/>
      <c r="J305" s="91"/>
      <c r="K305" s="91"/>
      <c r="L305" s="91"/>
      <c r="M305" s="91"/>
      <c r="N305" s="91"/>
      <c r="O305" s="91"/>
      <c r="P305" s="91"/>
      <c r="Q305" s="91"/>
      <c r="R305" s="91"/>
      <c r="S305" s="91"/>
      <c r="T305" s="91"/>
    </row>
    <row r="306" ht="14.25" customHeight="1">
      <c r="A306" s="91"/>
      <c r="B306" s="91"/>
      <c r="C306" s="91"/>
      <c r="D306" s="91"/>
      <c r="E306" s="91"/>
      <c r="F306" s="91"/>
      <c r="G306" s="91"/>
      <c r="H306" s="91"/>
      <c r="I306" s="91"/>
      <c r="J306" s="91"/>
      <c r="K306" s="91"/>
      <c r="L306" s="91"/>
      <c r="M306" s="91"/>
      <c r="N306" s="91"/>
      <c r="O306" s="91"/>
      <c r="P306" s="91"/>
      <c r="Q306" s="91"/>
      <c r="R306" s="91"/>
      <c r="S306" s="91"/>
      <c r="T306" s="91"/>
    </row>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B7:C7"/>
    <mergeCell ref="B12:C12"/>
    <mergeCell ref="D12:D16"/>
    <mergeCell ref="E12:E16"/>
    <mergeCell ref="B17:C17"/>
    <mergeCell ref="D17:D18"/>
    <mergeCell ref="E17:E18"/>
    <mergeCell ref="A4:A5"/>
    <mergeCell ref="B4:B5"/>
    <mergeCell ref="C4:C5"/>
    <mergeCell ref="D4:D5"/>
    <mergeCell ref="E4:E5"/>
    <mergeCell ref="E7:E11"/>
    <mergeCell ref="D8:D11"/>
  </mergeCells>
  <hyperlinks>
    <hyperlink display="&lt;&lt;&lt; Daftar Tabel" location="'Daftar Tabel'!A1" ref="F1"/>
    <hyperlink r:id="rId2" ref="E7"/>
    <hyperlink r:id="rId3" ref="E12"/>
    <hyperlink r:id="rId4" ref="E17"/>
  </hyperlinks>
  <printOptions/>
  <pageMargins bottom="0.75" footer="0.0" header="0.0" left="0.7" right="0.7" top="0.75"/>
  <pageSetup orientation="landscape"/>
  <drawing r:id="rId5"/>
  <legacy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2.0" topLeftCell="A13" activePane="bottomLeft" state="frozen"/>
      <selection activeCell="B14" sqref="B14" pane="bottomLeft"/>
    </sheetView>
  </sheetViews>
  <sheetFormatPr customHeight="1" defaultColWidth="12.63" defaultRowHeight="15.0"/>
  <cols>
    <col customWidth="1" min="1" max="1" width="5.13"/>
    <col customWidth="1" min="2" max="2" width="22.88"/>
    <col customWidth="1" min="3" max="3" width="12.25"/>
    <col customWidth="1" min="4" max="4" width="7.63"/>
    <col customWidth="1" min="5" max="5" width="12.0"/>
    <col customWidth="1" min="6" max="6" width="35.75"/>
    <col customWidth="1" min="7" max="9" width="22.0"/>
    <col customWidth="1" min="10" max="11" width="11.5"/>
    <col customWidth="1" min="12" max="12" width="16.13"/>
    <col customWidth="1" min="14" max="28" width="7.63"/>
  </cols>
  <sheetData>
    <row r="1" ht="14.25" customHeight="1">
      <c r="A1" s="4" t="s">
        <v>240</v>
      </c>
      <c r="B1" s="4"/>
      <c r="C1" s="4"/>
      <c r="D1" s="4"/>
      <c r="E1" s="117"/>
      <c r="F1" s="66" t="s">
        <v>241</v>
      </c>
      <c r="G1" s="4"/>
      <c r="H1" s="118"/>
      <c r="I1" s="118"/>
      <c r="J1" s="4"/>
      <c r="K1" s="4"/>
      <c r="L1" s="4"/>
      <c r="M1" s="68" t="s">
        <v>191</v>
      </c>
      <c r="N1" s="4"/>
      <c r="O1" s="4"/>
      <c r="P1" s="4"/>
      <c r="Q1" s="4"/>
      <c r="R1" s="4"/>
      <c r="S1" s="4"/>
      <c r="T1" s="4"/>
      <c r="U1" s="4"/>
      <c r="V1" s="4"/>
      <c r="W1" s="4"/>
      <c r="X1" s="4"/>
      <c r="Y1" s="4"/>
      <c r="Z1" s="4"/>
      <c r="AA1" s="4"/>
      <c r="AB1" s="4"/>
    </row>
    <row r="2" ht="14.25" customHeight="1">
      <c r="A2" s="4" t="s">
        <v>242</v>
      </c>
      <c r="B2" s="4"/>
      <c r="C2" s="4"/>
      <c r="D2" s="4"/>
      <c r="E2" s="4"/>
      <c r="F2" s="4"/>
      <c r="G2" s="4"/>
      <c r="H2" s="118"/>
      <c r="I2" s="118"/>
      <c r="J2" s="4"/>
      <c r="K2" s="4"/>
      <c r="L2" s="4"/>
      <c r="M2" s="119"/>
      <c r="N2" s="4"/>
      <c r="O2" s="4"/>
      <c r="P2" s="4"/>
      <c r="Q2" s="4"/>
      <c r="R2" s="4"/>
      <c r="S2" s="4"/>
      <c r="T2" s="4"/>
      <c r="U2" s="4"/>
      <c r="V2" s="4"/>
      <c r="W2" s="4"/>
      <c r="X2" s="4"/>
      <c r="Y2" s="4"/>
      <c r="Z2" s="4"/>
      <c r="AA2" s="4"/>
      <c r="AB2" s="4"/>
    </row>
    <row r="3" ht="14.25" customHeight="1">
      <c r="A3" s="92" t="s">
        <v>212</v>
      </c>
      <c r="B3" s="4"/>
      <c r="C3" s="4"/>
      <c r="D3" s="4"/>
      <c r="E3" s="4"/>
      <c r="F3" s="4"/>
      <c r="G3" s="4"/>
      <c r="H3" s="118"/>
      <c r="I3" s="118"/>
      <c r="J3" s="4"/>
      <c r="K3" s="4"/>
      <c r="L3" s="4"/>
      <c r="M3" s="4"/>
      <c r="N3" s="4"/>
      <c r="O3" s="4"/>
      <c r="P3" s="4"/>
      <c r="Q3" s="4"/>
      <c r="R3" s="4"/>
      <c r="S3" s="4"/>
      <c r="T3" s="4"/>
      <c r="U3" s="4"/>
      <c r="V3" s="4"/>
      <c r="W3" s="4"/>
      <c r="X3" s="4"/>
      <c r="Y3" s="4"/>
      <c r="Z3" s="4"/>
      <c r="AA3" s="4"/>
      <c r="AB3" s="4"/>
    </row>
    <row r="4" hidden="1">
      <c r="B4" s="4"/>
      <c r="C4" s="4"/>
      <c r="D4" s="4"/>
      <c r="E4" s="4"/>
      <c r="F4" s="4"/>
      <c r="G4" s="4" t="s">
        <v>243</v>
      </c>
      <c r="H4" s="118"/>
      <c r="I4" s="118"/>
      <c r="J4" s="4"/>
      <c r="K4" s="4"/>
      <c r="L4" s="4" t="s">
        <v>244</v>
      </c>
      <c r="M4" s="4"/>
      <c r="N4" s="4"/>
      <c r="O4" s="4"/>
      <c r="P4" s="4"/>
      <c r="Q4" s="4"/>
      <c r="R4" s="4"/>
      <c r="S4" s="4"/>
      <c r="T4" s="4"/>
      <c r="U4" s="4"/>
      <c r="V4" s="4"/>
      <c r="W4" s="4"/>
      <c r="X4" s="4"/>
      <c r="Y4" s="4"/>
      <c r="Z4" s="4"/>
      <c r="AA4" s="4"/>
      <c r="AB4" s="4"/>
    </row>
    <row r="5" hidden="1">
      <c r="A5" s="4"/>
      <c r="B5" s="4"/>
      <c r="C5" s="4"/>
      <c r="D5" s="4"/>
      <c r="E5" s="4"/>
      <c r="F5" s="4"/>
      <c r="G5" s="4" t="s">
        <v>245</v>
      </c>
      <c r="H5" s="118" t="str">
        <f>IF(ISBLANK(Menu!S73),"",DATE(YEAR(Menu!S73)-4,MONTH(Menu!S73),DAY(Menu!S73)))</f>
        <v/>
      </c>
      <c r="I5" s="118"/>
      <c r="J5" s="4"/>
      <c r="K5" s="4"/>
      <c r="L5" s="4" t="s">
        <v>246</v>
      </c>
      <c r="M5" s="4"/>
      <c r="N5" s="4"/>
      <c r="O5" s="4"/>
      <c r="P5" s="4"/>
      <c r="Q5" s="4"/>
      <c r="R5" s="4"/>
      <c r="S5" s="4"/>
      <c r="T5" s="4"/>
      <c r="U5" s="4"/>
      <c r="V5" s="4"/>
      <c r="W5" s="4"/>
      <c r="X5" s="4"/>
      <c r="Y5" s="4"/>
      <c r="Z5" s="4"/>
      <c r="AA5" s="4"/>
      <c r="AB5" s="4"/>
    </row>
    <row r="6" hidden="1">
      <c r="A6" s="4"/>
      <c r="B6" s="4" t="s">
        <v>247</v>
      </c>
      <c r="C6" s="4"/>
      <c r="D6" s="4"/>
      <c r="E6" s="4"/>
      <c r="F6" s="4"/>
      <c r="G6" s="4"/>
      <c r="H6" s="118"/>
      <c r="I6" s="118"/>
      <c r="J6" s="4"/>
      <c r="K6" s="4"/>
      <c r="L6" s="4" t="s">
        <v>248</v>
      </c>
      <c r="M6" s="4"/>
      <c r="N6" s="4"/>
      <c r="O6" s="4"/>
      <c r="P6" s="4"/>
      <c r="Q6" s="4"/>
      <c r="R6" s="4"/>
      <c r="S6" s="4"/>
      <c r="T6" s="4"/>
      <c r="U6" s="4"/>
      <c r="V6" s="4"/>
      <c r="W6" s="4"/>
      <c r="X6" s="4"/>
      <c r="Y6" s="4"/>
      <c r="Z6" s="4"/>
      <c r="AA6" s="4"/>
      <c r="AB6" s="4"/>
    </row>
    <row r="7" hidden="1">
      <c r="A7" s="4"/>
      <c r="B7" s="4"/>
      <c r="C7" s="4"/>
      <c r="D7" s="4"/>
      <c r="E7" s="4"/>
      <c r="F7" s="4"/>
      <c r="G7" s="4"/>
      <c r="H7" s="118"/>
      <c r="I7" s="118"/>
      <c r="J7" s="4"/>
      <c r="K7" s="4"/>
      <c r="L7" s="4" t="s">
        <v>249</v>
      </c>
      <c r="M7" s="4"/>
      <c r="N7" s="4"/>
      <c r="O7" s="4"/>
      <c r="P7" s="4"/>
      <c r="Q7" s="4"/>
      <c r="R7" s="4"/>
      <c r="S7" s="4"/>
      <c r="T7" s="4"/>
      <c r="U7" s="4"/>
      <c r="V7" s="4"/>
      <c r="W7" s="4"/>
      <c r="X7" s="4"/>
      <c r="Y7" s="4"/>
      <c r="Z7" s="4"/>
      <c r="AA7" s="4"/>
      <c r="AB7" s="4"/>
    </row>
    <row r="8" hidden="1">
      <c r="A8" s="4"/>
      <c r="B8" s="4" t="s">
        <v>250</v>
      </c>
      <c r="C8" s="4"/>
      <c r="D8" s="4"/>
      <c r="E8" s="4"/>
      <c r="F8" s="4"/>
      <c r="G8" s="4"/>
      <c r="H8" s="118"/>
      <c r="I8" s="118"/>
      <c r="J8" s="4"/>
      <c r="K8" s="4"/>
      <c r="L8" s="4"/>
      <c r="M8" s="4"/>
      <c r="N8" s="4"/>
      <c r="O8" s="4"/>
      <c r="P8" s="4"/>
      <c r="Q8" s="4"/>
      <c r="R8" s="4"/>
      <c r="S8" s="4"/>
      <c r="T8" s="4"/>
      <c r="U8" s="4"/>
      <c r="V8" s="4"/>
      <c r="W8" s="4"/>
      <c r="X8" s="4"/>
      <c r="Y8" s="4"/>
      <c r="Z8" s="4"/>
      <c r="AA8" s="4"/>
      <c r="AB8" s="4"/>
    </row>
    <row r="9" hidden="1">
      <c r="A9" s="4"/>
      <c r="B9" s="4"/>
      <c r="C9" s="4"/>
      <c r="D9" s="4"/>
      <c r="E9" s="4"/>
      <c r="F9" s="4"/>
      <c r="G9" s="4"/>
      <c r="H9" s="118"/>
      <c r="I9" s="118"/>
      <c r="J9" s="4"/>
      <c r="K9" s="4"/>
      <c r="L9" s="4"/>
      <c r="M9" s="4"/>
      <c r="N9" s="4"/>
      <c r="O9" s="4"/>
      <c r="P9" s="4"/>
      <c r="Q9" s="4"/>
      <c r="R9" s="4"/>
      <c r="S9" s="4"/>
      <c r="T9" s="4"/>
      <c r="U9" s="4"/>
      <c r="V9" s="4"/>
      <c r="W9" s="4"/>
      <c r="X9" s="4"/>
      <c r="Y9" s="4"/>
      <c r="Z9" s="4"/>
      <c r="AA9" s="4"/>
      <c r="AB9" s="4"/>
    </row>
    <row r="10" ht="23.25" customHeight="1">
      <c r="A10" s="120" t="s">
        <v>213</v>
      </c>
      <c r="B10" s="120" t="s">
        <v>251</v>
      </c>
      <c r="C10" s="121" t="s">
        <v>252</v>
      </c>
      <c r="D10" s="72"/>
      <c r="E10" s="73"/>
      <c r="F10" s="120" t="s">
        <v>253</v>
      </c>
      <c r="G10" s="120" t="s">
        <v>254</v>
      </c>
      <c r="H10" s="122" t="s">
        <v>255</v>
      </c>
      <c r="I10" s="122" t="s">
        <v>256</v>
      </c>
      <c r="J10" s="120" t="s">
        <v>257</v>
      </c>
      <c r="K10" s="120" t="s">
        <v>258</v>
      </c>
      <c r="L10" s="120" t="s">
        <v>259</v>
      </c>
      <c r="M10" s="4"/>
      <c r="N10" s="4"/>
      <c r="O10" s="4"/>
      <c r="P10" s="4"/>
      <c r="Q10" s="4"/>
      <c r="R10" s="4"/>
      <c r="S10" s="4"/>
      <c r="T10" s="4"/>
      <c r="U10" s="4"/>
      <c r="V10" s="4"/>
      <c r="W10" s="4"/>
      <c r="X10" s="4"/>
      <c r="Y10" s="4"/>
      <c r="Z10" s="4"/>
      <c r="AA10" s="4"/>
      <c r="AB10" s="4"/>
    </row>
    <row r="11" ht="38.25" customHeight="1">
      <c r="A11" s="74"/>
      <c r="B11" s="74"/>
      <c r="C11" s="51" t="s">
        <v>260</v>
      </c>
      <c r="D11" s="51" t="s">
        <v>261</v>
      </c>
      <c r="E11" s="51" t="s">
        <v>262</v>
      </c>
      <c r="F11" s="74"/>
      <c r="G11" s="74"/>
      <c r="H11" s="74"/>
      <c r="I11" s="74"/>
      <c r="J11" s="74"/>
      <c r="K11" s="74"/>
      <c r="L11" s="74"/>
      <c r="M11" s="4"/>
      <c r="N11" s="4"/>
      <c r="O11" s="4"/>
      <c r="P11" s="4"/>
      <c r="Q11" s="4"/>
      <c r="R11" s="4"/>
      <c r="S11" s="4"/>
      <c r="T11" s="4"/>
      <c r="U11" s="4"/>
      <c r="V11" s="4"/>
      <c r="W11" s="4"/>
      <c r="X11" s="4"/>
      <c r="Y11" s="4"/>
      <c r="Z11" s="4"/>
      <c r="AA11" s="4"/>
      <c r="AB11" s="4"/>
    </row>
    <row r="12" ht="14.25" customHeight="1">
      <c r="A12" s="123">
        <v>1.0</v>
      </c>
      <c r="B12" s="123">
        <v>2.0</v>
      </c>
      <c r="C12" s="123">
        <v>3.0</v>
      </c>
      <c r="D12" s="123">
        <v>4.0</v>
      </c>
      <c r="E12" s="123">
        <v>5.0</v>
      </c>
      <c r="F12" s="123">
        <v>6.0</v>
      </c>
      <c r="G12" s="123">
        <v>7.0</v>
      </c>
      <c r="H12" s="124">
        <v>8.0</v>
      </c>
      <c r="I12" s="124">
        <v>9.0</v>
      </c>
      <c r="J12" s="123">
        <v>10.0</v>
      </c>
      <c r="K12" s="123">
        <v>11.0</v>
      </c>
      <c r="L12" s="123">
        <v>12.0</v>
      </c>
      <c r="M12" s="4"/>
      <c r="N12" s="4"/>
      <c r="O12" s="4"/>
      <c r="P12" s="4"/>
      <c r="Q12" s="4"/>
      <c r="R12" s="4"/>
      <c r="S12" s="4"/>
      <c r="T12" s="4"/>
      <c r="U12" s="4"/>
      <c r="V12" s="4"/>
      <c r="W12" s="4"/>
      <c r="X12" s="4"/>
      <c r="Y12" s="4"/>
      <c r="Z12" s="4"/>
      <c r="AA12" s="4"/>
      <c r="AB12" s="4"/>
    </row>
    <row r="13" ht="14.25" customHeight="1">
      <c r="A13" s="125">
        <v>1.0</v>
      </c>
      <c r="B13" s="126" t="s">
        <v>263</v>
      </c>
      <c r="C13" s="127"/>
      <c r="D13" s="128" t="s">
        <v>250</v>
      </c>
      <c r="E13" s="127"/>
      <c r="F13" s="129" t="s">
        <v>264</v>
      </c>
      <c r="G13" s="129" t="s">
        <v>265</v>
      </c>
      <c r="H13" s="130">
        <v>45139.0</v>
      </c>
      <c r="I13" s="131">
        <v>45534.0</v>
      </c>
      <c r="J13" s="132">
        <v>1.0</v>
      </c>
      <c r="K13" s="133" t="str">
        <f>IF(OR(ISBLANK(H13),ISBLANK(I13),ISBLANK(H5)),"",IF(OR(AND(H13&gt;H5,H13&lt;Menu!S73),AND(I13&gt;H5,I13&lt;Menu!S73),AND(H13&lt;H5,I13&gt;Menu!S73)),"Valid","Tidak Valid"))</f>
        <v>Valid</v>
      </c>
      <c r="L13" s="129" t="s">
        <v>248</v>
      </c>
      <c r="P13" s="134" t="s">
        <v>266</v>
      </c>
      <c r="Q13" s="6"/>
      <c r="R13" s="6"/>
      <c r="S13" s="7"/>
      <c r="T13" s="4"/>
      <c r="U13" s="4"/>
      <c r="V13" s="4"/>
      <c r="W13" s="4"/>
      <c r="X13" s="4"/>
      <c r="Y13" s="4"/>
      <c r="Z13" s="4"/>
      <c r="AA13" s="4"/>
      <c r="AB13" s="4"/>
    </row>
    <row r="14" ht="14.25" customHeight="1">
      <c r="A14" s="125">
        <v>2.0</v>
      </c>
      <c r="B14" s="126" t="s">
        <v>267</v>
      </c>
      <c r="C14" s="127"/>
      <c r="D14" s="128" t="s">
        <v>250</v>
      </c>
      <c r="E14" s="127"/>
      <c r="F14" s="129" t="s">
        <v>268</v>
      </c>
      <c r="G14" s="129" t="s">
        <v>265</v>
      </c>
      <c r="H14" s="131">
        <v>45323.0</v>
      </c>
      <c r="I14" s="131">
        <v>45534.0</v>
      </c>
      <c r="J14" s="132">
        <v>0.0</v>
      </c>
      <c r="K14" s="133" t="str">
        <f>IF(OR(ISBLANK(H14),ISBLANK(I14),ISBLANK(H5)),"",IF(OR(AND(H14&gt;H5,H14&lt;Menu!S73),AND(I14&gt;H5,I14&lt;Menu!S73),AND(H14&lt;H5,I14&gt;Menu!S73)),"Valid","Tidak Valid"))</f>
        <v>Valid</v>
      </c>
      <c r="L14" s="129" t="s">
        <v>248</v>
      </c>
      <c r="M14" s="135"/>
      <c r="P14" s="53" t="s">
        <v>269</v>
      </c>
      <c r="S14" s="136">
        <f>SUM(S17,S20,S23)</f>
        <v>93</v>
      </c>
      <c r="T14" s="4"/>
      <c r="U14" s="4"/>
      <c r="V14" s="4"/>
      <c r="W14" s="4"/>
      <c r="X14" s="4"/>
      <c r="Y14" s="4"/>
      <c r="Z14" s="4"/>
      <c r="AA14" s="4"/>
      <c r="AB14" s="4"/>
    </row>
    <row r="15" ht="14.25" customHeight="1">
      <c r="A15" s="125">
        <v>3.0</v>
      </c>
      <c r="B15" s="129" t="s">
        <v>270</v>
      </c>
      <c r="C15" s="127"/>
      <c r="D15" s="128" t="s">
        <v>250</v>
      </c>
      <c r="E15" s="127"/>
      <c r="F15" s="129" t="s">
        <v>268</v>
      </c>
      <c r="G15" s="129" t="s">
        <v>265</v>
      </c>
      <c r="H15" s="131">
        <v>45323.0</v>
      </c>
      <c r="I15" s="131">
        <v>45534.0</v>
      </c>
      <c r="J15" s="132">
        <v>0.0</v>
      </c>
      <c r="K15" s="133" t="str">
        <f>IF(OR(ISBLANK(H15),ISBLANK(I15),ISBLANK(H5)),"",IF(OR(AND(H15&gt;H5,H15&lt;Menu!S73),AND(I15&gt;H5,I15&lt;Menu!S73),AND(H15&lt;H5,I15&gt;Menu!S73)),"Valid","Tidak Valid"))</f>
        <v>Valid</v>
      </c>
      <c r="L15" s="129" t="s">
        <v>248</v>
      </c>
      <c r="M15" s="66" t="s">
        <v>271</v>
      </c>
      <c r="T15" s="4"/>
      <c r="U15" s="4"/>
      <c r="V15" s="4"/>
      <c r="W15" s="4"/>
      <c r="X15" s="4"/>
      <c r="Y15" s="4"/>
      <c r="Z15" s="4"/>
      <c r="AA15" s="4"/>
      <c r="AB15" s="4"/>
    </row>
    <row r="16" ht="14.25" customHeight="1">
      <c r="A16" s="125">
        <v>4.0</v>
      </c>
      <c r="B16" s="126" t="s">
        <v>272</v>
      </c>
      <c r="C16" s="127"/>
      <c r="D16" s="128" t="s">
        <v>250</v>
      </c>
      <c r="E16" s="127"/>
      <c r="F16" s="129" t="s">
        <v>268</v>
      </c>
      <c r="G16" s="129" t="s">
        <v>265</v>
      </c>
      <c r="H16" s="131">
        <v>45323.0</v>
      </c>
      <c r="I16" s="131">
        <v>45899.0</v>
      </c>
      <c r="J16" s="132">
        <v>1.0</v>
      </c>
      <c r="K16" s="133" t="str">
        <f>IF(OR(ISBLANK(H16),ISBLANK(I16),ISBLANK(H5)),"",IF(OR(AND(H16&gt;H5,H16&lt;Menu!S73),AND(I16&gt;H5,I16&lt;Menu!S73),AND(H16&lt;H5,I16&gt;Menu!S73)),"Valid","Tidak Valid"))</f>
        <v>Valid</v>
      </c>
      <c r="L16" s="129" t="s">
        <v>248</v>
      </c>
      <c r="M16" s="4"/>
      <c r="P16" s="4"/>
      <c r="Q16" s="4"/>
      <c r="R16" s="4"/>
      <c r="S16" s="4"/>
      <c r="T16" s="4"/>
      <c r="U16" s="4"/>
      <c r="V16" s="4"/>
      <c r="W16" s="4"/>
      <c r="X16" s="4"/>
      <c r="Y16" s="4"/>
      <c r="Z16" s="4"/>
      <c r="AA16" s="4"/>
      <c r="AB16" s="4"/>
    </row>
    <row r="17" ht="14.25" customHeight="1">
      <c r="A17" s="125">
        <v>5.0</v>
      </c>
      <c r="B17" s="126" t="s">
        <v>273</v>
      </c>
      <c r="C17" s="127"/>
      <c r="D17" s="128" t="s">
        <v>250</v>
      </c>
      <c r="E17" s="127"/>
      <c r="F17" s="129" t="s">
        <v>268</v>
      </c>
      <c r="G17" s="129" t="s">
        <v>265</v>
      </c>
      <c r="H17" s="131">
        <v>45323.0</v>
      </c>
      <c r="I17" s="131">
        <v>45534.0</v>
      </c>
      <c r="J17" s="132">
        <v>0.0</v>
      </c>
      <c r="K17" s="133" t="str">
        <f>IF(OR(ISBLANK(H17),ISBLANK(I17),ISBLANK(H5)),"",IF(OR(AND(H17&gt;H5,H17&lt;Menu!S73),AND(I17&gt;H5,I17&lt;Menu!S73),AND(H17&lt;H5,I17&gt;Menu!S73)),"Valid","Tidak Valid"))</f>
        <v>Valid</v>
      </c>
      <c r="L17" s="129" t="s">
        <v>248</v>
      </c>
      <c r="M17" s="4"/>
      <c r="P17" s="53" t="s">
        <v>274</v>
      </c>
      <c r="S17" s="137">
        <f>COUNTIFS(B13:B996,"&lt;&gt;",C13:C996,"&lt;&gt;",F13:F996,"&lt;&gt;",J13:J996,"&lt;&gt;",K13:K996,"Valid",L13:L996,"&lt;&gt;",C13:C996,"V")</f>
        <v>19</v>
      </c>
      <c r="T17" s="4"/>
      <c r="U17" s="4"/>
      <c r="V17" s="4"/>
      <c r="W17" s="4"/>
      <c r="X17" s="4"/>
      <c r="Y17" s="4"/>
      <c r="Z17" s="4"/>
      <c r="AA17" s="4"/>
      <c r="AB17" s="4"/>
    </row>
    <row r="18" ht="14.25" customHeight="1">
      <c r="A18" s="125">
        <v>6.0</v>
      </c>
      <c r="B18" s="126" t="s">
        <v>275</v>
      </c>
      <c r="C18" s="127"/>
      <c r="D18" s="128" t="s">
        <v>250</v>
      </c>
      <c r="E18" s="127"/>
      <c r="F18" s="129" t="s">
        <v>268</v>
      </c>
      <c r="G18" s="129" t="s">
        <v>265</v>
      </c>
      <c r="H18" s="131">
        <v>45323.0</v>
      </c>
      <c r="I18" s="131">
        <v>45534.0</v>
      </c>
      <c r="J18" s="132">
        <v>0.0</v>
      </c>
      <c r="K18" s="133" t="str">
        <f>IF(OR(ISBLANK(H18),ISBLANK(I18),ISBLANK(H5)),"",IF(OR(AND(H18&gt;H5,H18&lt;Menu!S73),AND(I18&gt;H5,I18&lt;Menu!S73),AND(H18&lt;H5,I18&gt;Menu!S73)),"Valid","Tidak Valid"))</f>
        <v>Valid</v>
      </c>
      <c r="L18" s="129" t="s">
        <v>248</v>
      </c>
      <c r="M18" s="4"/>
      <c r="T18" s="4"/>
      <c r="U18" s="4"/>
      <c r="V18" s="4"/>
      <c r="W18" s="4"/>
      <c r="X18" s="4"/>
      <c r="Y18" s="4"/>
      <c r="Z18" s="4"/>
      <c r="AA18" s="4"/>
      <c r="AB18" s="4"/>
    </row>
    <row r="19" ht="14.25" customHeight="1">
      <c r="A19" s="125">
        <v>7.0</v>
      </c>
      <c r="B19" s="126" t="s">
        <v>276</v>
      </c>
      <c r="C19" s="127"/>
      <c r="D19" s="128" t="s">
        <v>250</v>
      </c>
      <c r="E19" s="127"/>
      <c r="F19" s="129" t="s">
        <v>268</v>
      </c>
      <c r="G19" s="129" t="s">
        <v>265</v>
      </c>
      <c r="H19" s="138">
        <v>44247.0</v>
      </c>
      <c r="I19" s="138">
        <v>45343.0</v>
      </c>
      <c r="J19" s="132">
        <v>3.0</v>
      </c>
      <c r="K19" s="133" t="str">
        <f>IF(OR(ISBLANK(H19),ISBLANK(I19),ISBLANK(H5)),"",IF(OR(AND(H19&gt;H5,H19&lt;Menu!S73),AND(I19&gt;H5,I19&lt;Menu!S73),AND(H19&lt;H5,I19&gt;Menu!S73)),"Valid","Tidak Valid"))</f>
        <v>Valid</v>
      </c>
      <c r="L19" s="129" t="s">
        <v>248</v>
      </c>
      <c r="M19" s="4"/>
      <c r="P19" s="4"/>
      <c r="Q19" s="4"/>
      <c r="R19" s="4"/>
      <c r="S19" s="4"/>
      <c r="T19" s="4"/>
      <c r="U19" s="4"/>
      <c r="V19" s="4"/>
      <c r="W19" s="4"/>
      <c r="X19" s="4"/>
      <c r="Y19" s="4"/>
      <c r="Z19" s="4"/>
      <c r="AA19" s="4"/>
      <c r="AB19" s="4"/>
    </row>
    <row r="20" ht="14.25" customHeight="1">
      <c r="A20" s="125">
        <v>8.0</v>
      </c>
      <c r="B20" s="126" t="s">
        <v>277</v>
      </c>
      <c r="C20" s="127"/>
      <c r="D20" s="128" t="s">
        <v>250</v>
      </c>
      <c r="E20" s="127"/>
      <c r="F20" s="129" t="s">
        <v>268</v>
      </c>
      <c r="G20" s="129" t="s">
        <v>265</v>
      </c>
      <c r="H20" s="131">
        <v>45323.0</v>
      </c>
      <c r="I20" s="131">
        <v>45534.0</v>
      </c>
      <c r="J20" s="132">
        <v>0.0</v>
      </c>
      <c r="K20" s="133" t="str">
        <f>IF(OR(ISBLANK(H20),ISBLANK(I20),ISBLANK(H5)),"",IF(OR(AND(H20&gt;H5,H20&lt;Menu!S73),AND(I20&gt;H5,I20&lt;Menu!S73),AND(H20&lt;H5,I20&gt;Menu!S73)),"Valid","Tidak Valid"))</f>
        <v>Valid</v>
      </c>
      <c r="L20" s="129" t="s">
        <v>248</v>
      </c>
      <c r="M20" s="4"/>
      <c r="P20" s="53" t="s">
        <v>278</v>
      </c>
      <c r="S20" s="137">
        <f>COUNTIFS(B13:B996,"&lt;&gt;",D13:D996,"&lt;&gt;",F13:F996,"&lt;&gt;",J13:J996,"&lt;&gt;",K13:K996,"Valid",L13:L996,"&lt;&gt;",D13:D996,"V")</f>
        <v>67</v>
      </c>
      <c r="T20" s="4"/>
      <c r="U20" s="4"/>
      <c r="V20" s="4"/>
      <c r="W20" s="4"/>
      <c r="X20" s="4"/>
      <c r="Y20" s="4"/>
      <c r="Z20" s="4"/>
      <c r="AA20" s="4"/>
      <c r="AB20" s="4"/>
    </row>
    <row r="21" ht="14.25" customHeight="1">
      <c r="A21" s="125">
        <v>9.0</v>
      </c>
      <c r="B21" s="126" t="s">
        <v>279</v>
      </c>
      <c r="C21" s="127"/>
      <c r="D21" s="128" t="s">
        <v>250</v>
      </c>
      <c r="E21" s="127"/>
      <c r="F21" s="129" t="s">
        <v>268</v>
      </c>
      <c r="G21" s="129" t="s">
        <v>265</v>
      </c>
      <c r="H21" s="131">
        <v>44593.0</v>
      </c>
      <c r="I21" s="131">
        <v>45899.0</v>
      </c>
      <c r="J21" s="132">
        <v>3.0</v>
      </c>
      <c r="K21" s="133" t="str">
        <f>IF(OR(ISBLANK(H21),ISBLANK(I21),ISBLANK(H5)),"",IF(OR(AND(H21&gt;H5,H21&lt;Menu!S73),AND(I21&gt;H5,I21&lt;Menu!S73),AND(H21&lt;H5,I21&gt;Menu!S73)),"Valid","Tidak Valid"))</f>
        <v>Valid</v>
      </c>
      <c r="L21" s="129" t="s">
        <v>248</v>
      </c>
      <c r="M21" s="4"/>
      <c r="T21" s="4"/>
      <c r="U21" s="4"/>
      <c r="V21" s="4"/>
      <c r="W21" s="4"/>
      <c r="X21" s="4"/>
      <c r="Y21" s="4"/>
      <c r="Z21" s="4"/>
      <c r="AA21" s="4"/>
      <c r="AB21" s="4"/>
    </row>
    <row r="22" ht="14.25" customHeight="1">
      <c r="A22" s="125">
        <v>10.0</v>
      </c>
      <c r="B22" s="126" t="s">
        <v>280</v>
      </c>
      <c r="C22" s="127"/>
      <c r="D22" s="128" t="s">
        <v>250</v>
      </c>
      <c r="E22" s="127"/>
      <c r="F22" s="129" t="s">
        <v>268</v>
      </c>
      <c r="G22" s="129" t="s">
        <v>265</v>
      </c>
      <c r="H22" s="131">
        <v>45323.0</v>
      </c>
      <c r="I22" s="131">
        <v>45534.0</v>
      </c>
      <c r="J22" s="132">
        <v>0.0</v>
      </c>
      <c r="K22" s="133" t="str">
        <f>IF(OR(ISBLANK(H22),ISBLANK(I22),ISBLANK(H5)),"",IF(OR(AND(H22&gt;H5,H22&lt;Menu!S73),AND(I22&gt;H5,I22&lt;Menu!S73),AND(H22&lt;H5,I22&gt;Menu!S73)),"Valid","Tidak Valid"))</f>
        <v>Valid</v>
      </c>
      <c r="L22" s="129" t="s">
        <v>248</v>
      </c>
      <c r="M22" s="4"/>
      <c r="P22" s="4"/>
      <c r="Q22" s="4"/>
      <c r="R22" s="4"/>
      <c r="S22" s="4"/>
      <c r="T22" s="4"/>
      <c r="U22" s="4"/>
      <c r="V22" s="4"/>
      <c r="W22" s="4"/>
      <c r="X22" s="4"/>
      <c r="Y22" s="4"/>
      <c r="Z22" s="4"/>
      <c r="AA22" s="4"/>
      <c r="AB22" s="4"/>
    </row>
    <row r="23" ht="14.25" customHeight="1">
      <c r="A23" s="125">
        <v>11.0</v>
      </c>
      <c r="B23" s="126" t="s">
        <v>281</v>
      </c>
      <c r="C23" s="127"/>
      <c r="D23" s="128" t="s">
        <v>250</v>
      </c>
      <c r="E23" s="127"/>
      <c r="F23" s="129" t="s">
        <v>268</v>
      </c>
      <c r="G23" s="129" t="s">
        <v>265</v>
      </c>
      <c r="H23" s="131">
        <v>45323.0</v>
      </c>
      <c r="I23" s="131">
        <v>45534.0</v>
      </c>
      <c r="J23" s="132">
        <v>0.0</v>
      </c>
      <c r="K23" s="133" t="str">
        <f>IF(OR(ISBLANK(H23),ISBLANK(I23),ISBLANK(H5)),"",IF(OR(AND(H23&gt;H5,H23&lt;Menu!S73),AND(I23&gt;H5,I23&lt;Menu!S73),AND(H23&lt;H5,I23&gt;Menu!S73)),"Valid","Tidak Valid"))</f>
        <v>Valid</v>
      </c>
      <c r="L23" s="129" t="s">
        <v>248</v>
      </c>
      <c r="P23" s="53" t="s">
        <v>282</v>
      </c>
      <c r="S23" s="137">
        <f>COUNTIFS(B13:B996,"&lt;&gt;",E13:E996,"&lt;&gt;",F13:F996,"&lt;&gt;",J13:J996,"&lt;&gt;",K13:K996,"Valid",L13:L996,"&lt;&gt;",E13:E996,"V")</f>
        <v>7</v>
      </c>
      <c r="T23" s="4"/>
      <c r="U23" s="4"/>
      <c r="V23" s="4"/>
      <c r="W23" s="4"/>
      <c r="X23" s="4"/>
      <c r="Y23" s="4"/>
      <c r="Z23" s="4"/>
      <c r="AA23" s="4"/>
      <c r="AB23" s="4"/>
    </row>
    <row r="24" ht="14.25" customHeight="1">
      <c r="A24" s="125">
        <v>12.0</v>
      </c>
      <c r="B24" s="126" t="s">
        <v>283</v>
      </c>
      <c r="C24" s="127"/>
      <c r="D24" s="128" t="s">
        <v>250</v>
      </c>
      <c r="E24" s="127"/>
      <c r="F24" s="129" t="s">
        <v>268</v>
      </c>
      <c r="G24" s="129" t="s">
        <v>265</v>
      </c>
      <c r="H24" s="131">
        <v>45323.0</v>
      </c>
      <c r="I24" s="131">
        <v>45534.0</v>
      </c>
      <c r="J24" s="132">
        <v>0.0</v>
      </c>
      <c r="K24" s="133" t="str">
        <f>IF(OR(ISBLANK(H24),ISBLANK(I24),ISBLANK(H5)),"",IF(OR(AND(H24&gt;H5,H24&lt;Menu!S73),AND(I24&gt;H5,I24&lt;Menu!S73),AND(H24&lt;H5,I24&gt;Menu!S73)),"Valid","Tidak Valid"))</f>
        <v>Valid</v>
      </c>
      <c r="L24" s="129" t="s">
        <v>249</v>
      </c>
      <c r="M24" s="139" t="s">
        <v>284</v>
      </c>
      <c r="T24" s="4"/>
      <c r="U24" s="4"/>
      <c r="V24" s="4"/>
      <c r="W24" s="4"/>
      <c r="X24" s="4"/>
      <c r="Y24" s="4"/>
      <c r="Z24" s="4"/>
      <c r="AA24" s="4"/>
      <c r="AB24" s="4"/>
    </row>
    <row r="25" ht="14.25" customHeight="1">
      <c r="A25" s="125">
        <v>13.0</v>
      </c>
      <c r="B25" s="126" t="s">
        <v>285</v>
      </c>
      <c r="C25" s="127"/>
      <c r="D25" s="128" t="s">
        <v>250</v>
      </c>
      <c r="E25" s="127"/>
      <c r="F25" s="129" t="s">
        <v>268</v>
      </c>
      <c r="G25" s="129" t="s">
        <v>265</v>
      </c>
      <c r="H25" s="131">
        <v>44593.0</v>
      </c>
      <c r="I25" s="131">
        <v>45899.0</v>
      </c>
      <c r="J25" s="132">
        <v>2.0</v>
      </c>
      <c r="K25" s="133" t="str">
        <f>IF(OR(ISBLANK(H25),ISBLANK(I25),ISBLANK(H5)),"",IF(OR(AND(H25&gt;H5,H25&lt;Menu!S73),AND(I25&gt;H5,I25&lt;Menu!S73),AND(H25&lt;H5,I25&gt;Menu!S73)),"Valid","Tidak Valid"))</f>
        <v>Valid</v>
      </c>
      <c r="L25" s="129" t="s">
        <v>248</v>
      </c>
      <c r="M25" s="4"/>
      <c r="R25" s="4"/>
      <c r="S25" s="4"/>
      <c r="T25" s="4"/>
      <c r="U25" s="4"/>
      <c r="V25" s="4"/>
      <c r="W25" s="4"/>
      <c r="X25" s="4"/>
      <c r="Y25" s="4"/>
      <c r="Z25" s="4"/>
      <c r="AA25" s="4"/>
      <c r="AB25" s="4"/>
    </row>
    <row r="26" ht="14.25" customHeight="1">
      <c r="A26" s="125">
        <v>14.0</v>
      </c>
      <c r="B26" s="126" t="s">
        <v>286</v>
      </c>
      <c r="C26" s="127"/>
      <c r="D26" s="128" t="s">
        <v>250</v>
      </c>
      <c r="E26" s="127"/>
      <c r="F26" s="129" t="s">
        <v>268</v>
      </c>
      <c r="G26" s="129" t="s">
        <v>265</v>
      </c>
      <c r="H26" s="131">
        <v>45323.0</v>
      </c>
      <c r="I26" s="131">
        <v>45534.0</v>
      </c>
      <c r="J26" s="132">
        <v>0.0</v>
      </c>
      <c r="K26" s="133" t="str">
        <f>IF(OR(ISBLANK(H26),ISBLANK(I26),ISBLANK(H5)),"",IF(OR(AND(H26&gt;H5,H26&lt;Menu!S73),AND(I26&gt;H5,I26&lt;Menu!S73),AND(H26&lt;H5,I26&gt;Menu!S73)),"Valid","Tidak Valid"))</f>
        <v>Valid</v>
      </c>
      <c r="L26" s="129" t="s">
        <v>248</v>
      </c>
      <c r="M26" s="4"/>
      <c r="N26" s="4"/>
      <c r="O26" s="4"/>
      <c r="P26" s="4"/>
      <c r="Q26" s="4"/>
      <c r="R26" s="4"/>
      <c r="S26" s="4"/>
      <c r="T26" s="4"/>
      <c r="U26" s="4"/>
      <c r="V26" s="4"/>
      <c r="W26" s="4"/>
      <c r="X26" s="4"/>
      <c r="Y26" s="4"/>
      <c r="Z26" s="4"/>
      <c r="AA26" s="4"/>
      <c r="AB26" s="4"/>
    </row>
    <row r="27" ht="14.25" customHeight="1">
      <c r="A27" s="125">
        <v>15.0</v>
      </c>
      <c r="B27" s="126" t="s">
        <v>287</v>
      </c>
      <c r="C27" s="127"/>
      <c r="D27" s="128" t="s">
        <v>250</v>
      </c>
      <c r="E27" s="127"/>
      <c r="F27" s="129" t="s">
        <v>268</v>
      </c>
      <c r="G27" s="129" t="s">
        <v>265</v>
      </c>
      <c r="H27" s="131">
        <v>45323.0</v>
      </c>
      <c r="I27" s="131">
        <v>45534.0</v>
      </c>
      <c r="J27" s="132">
        <v>0.0</v>
      </c>
      <c r="K27" s="133" t="str">
        <f>IF(OR(ISBLANK(H27),ISBLANK(I27),ISBLANK(H5)),"",IF(OR(AND(H27&gt;H5,H27&lt;Menu!S73),AND(I27&gt;H5,I27&lt;Menu!S73),AND(H27&lt;H5,I27&gt;Menu!S73)),"Valid","Tidak Valid"))</f>
        <v>Valid</v>
      </c>
      <c r="L27" s="129" t="s">
        <v>248</v>
      </c>
      <c r="M27" s="4"/>
      <c r="N27" s="4"/>
      <c r="O27" s="4"/>
      <c r="P27" s="4"/>
      <c r="Q27" s="4"/>
      <c r="R27" s="4"/>
      <c r="S27" s="4"/>
      <c r="T27" s="4"/>
      <c r="U27" s="4"/>
      <c r="V27" s="4"/>
      <c r="W27" s="4"/>
      <c r="X27" s="4"/>
      <c r="Y27" s="4"/>
      <c r="Z27" s="4"/>
      <c r="AA27" s="4"/>
      <c r="AB27" s="4"/>
    </row>
    <row r="28" ht="14.25" customHeight="1">
      <c r="A28" s="125">
        <v>16.0</v>
      </c>
      <c r="B28" s="126" t="s">
        <v>288</v>
      </c>
      <c r="C28" s="127"/>
      <c r="D28" s="128" t="s">
        <v>250</v>
      </c>
      <c r="E28" s="127"/>
      <c r="F28" s="129" t="s">
        <v>268</v>
      </c>
      <c r="G28" s="129" t="s">
        <v>265</v>
      </c>
      <c r="H28" s="131">
        <v>45323.0</v>
      </c>
      <c r="I28" s="131">
        <v>45534.0</v>
      </c>
      <c r="J28" s="132">
        <v>0.0</v>
      </c>
      <c r="K28" s="133" t="str">
        <f>IF(OR(ISBLANK(H28),ISBLANK(I28),ISBLANK(H5)),"",IF(OR(AND(H28&gt;H5,H28&lt;Menu!S73),AND(I28&gt;H5,I28&lt;Menu!S73),AND(H28&lt;H5,I28&gt;Menu!S73)),"Valid","Tidak Valid"))</f>
        <v>Valid</v>
      </c>
      <c r="L28" s="129" t="s">
        <v>248</v>
      </c>
      <c r="N28" s="4"/>
      <c r="O28" s="4"/>
      <c r="P28" s="4"/>
      <c r="Q28" s="4"/>
      <c r="R28" s="4"/>
      <c r="S28" s="4"/>
      <c r="T28" s="4"/>
      <c r="U28" s="4"/>
      <c r="V28" s="4"/>
      <c r="W28" s="4"/>
      <c r="X28" s="4"/>
      <c r="Y28" s="4"/>
      <c r="Z28" s="4"/>
      <c r="AA28" s="4"/>
      <c r="AB28" s="4"/>
    </row>
    <row r="29" ht="14.25" customHeight="1">
      <c r="A29" s="125">
        <v>17.0</v>
      </c>
      <c r="B29" s="126" t="s">
        <v>289</v>
      </c>
      <c r="C29" s="127"/>
      <c r="D29" s="128" t="s">
        <v>250</v>
      </c>
      <c r="E29" s="127"/>
      <c r="F29" s="129" t="s">
        <v>268</v>
      </c>
      <c r="G29" s="129" t="s">
        <v>265</v>
      </c>
      <c r="H29" s="131">
        <v>44958.0</v>
      </c>
      <c r="I29" s="131">
        <v>45899.0</v>
      </c>
      <c r="J29" s="132">
        <v>2.0</v>
      </c>
      <c r="K29" s="133" t="str">
        <f>IF(OR(ISBLANK(H29),ISBLANK(I29),ISBLANK(H5)),"",IF(OR(AND(H29&gt;H5,H29&lt;Menu!S73),AND(I29&gt;H5,I29&lt;Menu!S73),AND(H29&lt;H5,I29&gt;Menu!S73)),"Valid","Tidak Valid"))</f>
        <v>Valid</v>
      </c>
      <c r="L29" s="129" t="s">
        <v>248</v>
      </c>
      <c r="M29" s="4"/>
      <c r="N29" s="4"/>
      <c r="O29" s="4"/>
      <c r="P29" s="4"/>
      <c r="Q29" s="4"/>
      <c r="R29" s="4"/>
      <c r="S29" s="4"/>
      <c r="T29" s="4"/>
      <c r="U29" s="4"/>
      <c r="V29" s="4"/>
      <c r="W29" s="4"/>
      <c r="X29" s="4"/>
      <c r="Y29" s="4"/>
      <c r="Z29" s="4"/>
      <c r="AA29" s="4"/>
      <c r="AB29" s="4"/>
    </row>
    <row r="30" ht="14.25" customHeight="1">
      <c r="A30" s="125">
        <v>18.0</v>
      </c>
      <c r="B30" s="126" t="s">
        <v>290</v>
      </c>
      <c r="C30" s="127"/>
      <c r="D30" s="128" t="s">
        <v>250</v>
      </c>
      <c r="E30" s="127"/>
      <c r="F30" s="129" t="s">
        <v>268</v>
      </c>
      <c r="G30" s="129" t="s">
        <v>265</v>
      </c>
      <c r="H30" s="131">
        <v>44958.0</v>
      </c>
      <c r="I30" s="131">
        <v>45534.0</v>
      </c>
      <c r="J30" s="132">
        <v>0.0</v>
      </c>
      <c r="K30" s="133" t="str">
        <f>IF(OR(ISBLANK(H30),ISBLANK(I30),ISBLANK(H5)),"",IF(OR(AND(H30&gt;H5,H30&lt;Menu!S73),AND(I30&gt;H5,I30&lt;Menu!S73),AND(H30&lt;H5,I30&gt;Menu!S73)),"Valid","Tidak Valid"))</f>
        <v>Valid</v>
      </c>
      <c r="L30" s="129" t="s">
        <v>248</v>
      </c>
      <c r="M30" s="4"/>
      <c r="N30" s="4"/>
      <c r="O30" s="4"/>
      <c r="P30" s="4"/>
      <c r="Q30" s="4"/>
      <c r="R30" s="4"/>
      <c r="S30" s="4"/>
      <c r="T30" s="4"/>
      <c r="U30" s="4"/>
      <c r="V30" s="4"/>
      <c r="W30" s="4"/>
      <c r="X30" s="4"/>
      <c r="Y30" s="4"/>
      <c r="Z30" s="4"/>
      <c r="AA30" s="4"/>
      <c r="AB30" s="4"/>
    </row>
    <row r="31" ht="14.25" customHeight="1">
      <c r="A31" s="125">
        <v>19.0</v>
      </c>
      <c r="B31" s="126" t="s">
        <v>291</v>
      </c>
      <c r="C31" s="127"/>
      <c r="D31" s="128" t="s">
        <v>250</v>
      </c>
      <c r="E31" s="127"/>
      <c r="F31" s="129" t="s">
        <v>268</v>
      </c>
      <c r="G31" s="129" t="s">
        <v>265</v>
      </c>
      <c r="H31" s="131">
        <v>45323.0</v>
      </c>
      <c r="I31" s="131">
        <v>45534.0</v>
      </c>
      <c r="J31" s="132">
        <v>0.0</v>
      </c>
      <c r="K31" s="133" t="str">
        <f>IF(OR(ISBLANK(H31),ISBLANK(I31),ISBLANK(H5)),"",IF(OR(AND(H31&gt;H5,H31&lt;Menu!S73),AND(I31&gt;H5,I31&lt;Menu!S73),AND(H31&lt;H5,I31&gt;Menu!S73)),"Valid","Tidak Valid"))</f>
        <v>Valid</v>
      </c>
      <c r="L31" s="129" t="s">
        <v>248</v>
      </c>
      <c r="N31" s="4"/>
      <c r="O31" s="4"/>
      <c r="P31" s="4"/>
      <c r="Q31" s="4"/>
      <c r="R31" s="4"/>
      <c r="S31" s="4"/>
      <c r="T31" s="4"/>
      <c r="U31" s="4"/>
      <c r="V31" s="4"/>
      <c r="W31" s="4"/>
      <c r="X31" s="4"/>
      <c r="Y31" s="4"/>
      <c r="Z31" s="4"/>
      <c r="AA31" s="4"/>
      <c r="AB31" s="4"/>
    </row>
    <row r="32" ht="14.25" customHeight="1">
      <c r="A32" s="125">
        <v>20.0</v>
      </c>
      <c r="B32" s="126" t="s">
        <v>292</v>
      </c>
      <c r="C32" s="127"/>
      <c r="D32" s="128" t="s">
        <v>250</v>
      </c>
      <c r="E32" s="127"/>
      <c r="F32" s="129" t="s">
        <v>268</v>
      </c>
      <c r="G32" s="129" t="s">
        <v>265</v>
      </c>
      <c r="H32" s="131">
        <v>45323.0</v>
      </c>
      <c r="I32" s="131">
        <v>45534.0</v>
      </c>
      <c r="J32" s="132">
        <v>0.0</v>
      </c>
      <c r="K32" s="133" t="str">
        <f>IF(OR(ISBLANK(H32),ISBLANK(I32),ISBLANK(H5)),"",IF(OR(AND(H32&gt;H5,H32&lt;Menu!S73),AND(I32&gt;H5,I32&lt;Menu!S73),AND(H32&lt;H5,I32&gt;Menu!S73)),"Valid","Tidak Valid"))</f>
        <v>Valid</v>
      </c>
      <c r="L32" s="129" t="s">
        <v>248</v>
      </c>
      <c r="M32" s="4"/>
      <c r="N32" s="4"/>
      <c r="O32" s="4"/>
      <c r="P32" s="4"/>
      <c r="Q32" s="4"/>
      <c r="R32" s="4"/>
      <c r="S32" s="4"/>
      <c r="T32" s="4"/>
      <c r="U32" s="4"/>
      <c r="V32" s="4"/>
      <c r="W32" s="4"/>
      <c r="X32" s="4"/>
      <c r="Y32" s="4"/>
      <c r="Z32" s="4"/>
      <c r="AA32" s="4"/>
      <c r="AB32" s="4"/>
    </row>
    <row r="33" ht="14.25" customHeight="1">
      <c r="A33" s="125">
        <v>21.0</v>
      </c>
      <c r="B33" s="126" t="s">
        <v>293</v>
      </c>
      <c r="C33" s="127"/>
      <c r="D33" s="128" t="s">
        <v>250</v>
      </c>
      <c r="E33" s="127"/>
      <c r="F33" s="129" t="s">
        <v>268</v>
      </c>
      <c r="G33" s="129" t="s">
        <v>265</v>
      </c>
      <c r="H33" s="131">
        <v>44593.0</v>
      </c>
      <c r="I33" s="131">
        <v>45899.0</v>
      </c>
      <c r="J33" s="132">
        <v>2.0</v>
      </c>
      <c r="K33" s="133" t="str">
        <f>IF(OR(ISBLANK(H33),ISBLANK(I33),ISBLANK(H5)),"",IF(OR(AND(H33&gt;H5,H33&lt;Menu!S73),AND(I33&gt;H5,I33&lt;Menu!S73),AND(H33&lt;H5,I33&gt;Menu!S73)),"Valid","Tidak Valid"))</f>
        <v>Valid</v>
      </c>
      <c r="L33" s="129" t="s">
        <v>246</v>
      </c>
      <c r="M33" s="4"/>
      <c r="N33" s="4"/>
      <c r="O33" s="4"/>
      <c r="P33" s="4"/>
      <c r="Q33" s="4"/>
      <c r="R33" s="4"/>
      <c r="S33" s="4"/>
      <c r="T33" s="4"/>
      <c r="U33" s="4"/>
      <c r="V33" s="4"/>
      <c r="W33" s="4"/>
      <c r="X33" s="4"/>
      <c r="Y33" s="4"/>
      <c r="Z33" s="4"/>
      <c r="AA33" s="4"/>
      <c r="AB33" s="4"/>
    </row>
    <row r="34" ht="14.25" customHeight="1">
      <c r="A34" s="125">
        <v>22.0</v>
      </c>
      <c r="B34" s="126" t="s">
        <v>294</v>
      </c>
      <c r="C34" s="127"/>
      <c r="D34" s="127"/>
      <c r="E34" s="127"/>
      <c r="F34" s="129" t="s">
        <v>268</v>
      </c>
      <c r="G34" s="129" t="s">
        <v>265</v>
      </c>
      <c r="H34" s="131">
        <v>45323.0</v>
      </c>
      <c r="I34" s="131">
        <v>45534.0</v>
      </c>
      <c r="J34" s="132">
        <v>0.0</v>
      </c>
      <c r="K34" s="133" t="str">
        <f>IF(OR(ISBLANK(H34),ISBLANK(I34),ISBLANK(H5)),"",IF(OR(AND(H34&gt;H5,H34&lt;Menu!S73),AND(I34&gt;H5,I34&lt;Menu!S73),AND(H34&lt;H5,I34&gt;Menu!S73)),"Valid","Tidak Valid"))</f>
        <v>Valid</v>
      </c>
      <c r="L34" s="129" t="s">
        <v>248</v>
      </c>
      <c r="N34" s="4"/>
      <c r="O34" s="4"/>
      <c r="P34" s="4"/>
      <c r="Q34" s="4"/>
      <c r="R34" s="4"/>
      <c r="S34" s="4"/>
      <c r="T34" s="4"/>
      <c r="U34" s="4"/>
      <c r="V34" s="4"/>
      <c r="W34" s="4"/>
      <c r="X34" s="4"/>
      <c r="Y34" s="4"/>
      <c r="Z34" s="4"/>
      <c r="AA34" s="4"/>
      <c r="AB34" s="4"/>
    </row>
    <row r="35" ht="14.25" customHeight="1">
      <c r="A35" s="125">
        <v>23.0</v>
      </c>
      <c r="B35" s="126" t="s">
        <v>295</v>
      </c>
      <c r="C35" s="127"/>
      <c r="D35" s="128" t="s">
        <v>250</v>
      </c>
      <c r="E35" s="127"/>
      <c r="F35" s="129" t="s">
        <v>268</v>
      </c>
      <c r="G35" s="129" t="s">
        <v>265</v>
      </c>
      <c r="H35" s="131">
        <v>44958.0</v>
      </c>
      <c r="I35" s="131">
        <v>45534.0</v>
      </c>
      <c r="J35" s="132">
        <v>2.0</v>
      </c>
      <c r="K35" s="133" t="str">
        <f>IF(OR(ISBLANK(H35),ISBLANK(I35),ISBLANK(H5)),"",IF(OR(AND(H35&gt;H5,H35&lt;Menu!S73),AND(I35&gt;H5,I35&lt;Menu!S73),AND(H35&lt;H5,I35&gt;Menu!S73)),"Valid","Tidak Valid"))</f>
        <v>Valid</v>
      </c>
      <c r="L35" s="129" t="s">
        <v>248</v>
      </c>
      <c r="M35" s="4"/>
      <c r="N35" s="4"/>
      <c r="O35" s="4"/>
      <c r="P35" s="4"/>
      <c r="Q35" s="4"/>
      <c r="R35" s="4"/>
      <c r="S35" s="4"/>
      <c r="T35" s="4"/>
      <c r="U35" s="4"/>
      <c r="V35" s="4"/>
      <c r="W35" s="4"/>
      <c r="X35" s="4"/>
      <c r="Y35" s="4"/>
      <c r="Z35" s="4"/>
      <c r="AA35" s="4"/>
      <c r="AB35" s="4"/>
    </row>
    <row r="36" ht="14.25" customHeight="1">
      <c r="A36" s="125">
        <v>24.0</v>
      </c>
      <c r="B36" s="126" t="s">
        <v>296</v>
      </c>
      <c r="C36" s="127"/>
      <c r="D36" s="128" t="s">
        <v>250</v>
      </c>
      <c r="E36" s="127"/>
      <c r="F36" s="129" t="s">
        <v>268</v>
      </c>
      <c r="G36" s="129" t="s">
        <v>265</v>
      </c>
      <c r="H36" s="131">
        <v>44958.0</v>
      </c>
      <c r="I36" s="131">
        <v>45534.0</v>
      </c>
      <c r="J36" s="132">
        <v>2.0</v>
      </c>
      <c r="K36" s="133" t="str">
        <f>IF(OR(ISBLANK(H36),ISBLANK(I36),ISBLANK(H5)),"",IF(OR(AND(H36&gt;H5,H36&lt;Menu!S73),AND(I36&gt;H5,I36&lt;Menu!S73),AND(H36&lt;H5,I36&gt;Menu!S73)),"Valid","Tidak Valid"))</f>
        <v>Valid</v>
      </c>
      <c r="L36" s="129" t="s">
        <v>249</v>
      </c>
      <c r="M36" s="139" t="s">
        <v>284</v>
      </c>
      <c r="N36" s="4"/>
      <c r="O36" s="4"/>
      <c r="P36" s="4"/>
      <c r="Q36" s="4"/>
      <c r="R36" s="4"/>
      <c r="S36" s="4"/>
      <c r="T36" s="4"/>
      <c r="U36" s="4"/>
      <c r="V36" s="4"/>
      <c r="W36" s="4"/>
      <c r="X36" s="4"/>
      <c r="Y36" s="4"/>
      <c r="Z36" s="4"/>
      <c r="AA36" s="4"/>
      <c r="AB36" s="4"/>
    </row>
    <row r="37" ht="14.25" customHeight="1">
      <c r="A37" s="125">
        <v>25.0</v>
      </c>
      <c r="B37" s="126" t="s">
        <v>297</v>
      </c>
      <c r="C37" s="127"/>
      <c r="D37" s="128" t="s">
        <v>250</v>
      </c>
      <c r="E37" s="127"/>
      <c r="F37" s="129" t="s">
        <v>298</v>
      </c>
      <c r="G37" s="129" t="s">
        <v>265</v>
      </c>
      <c r="H37" s="131">
        <v>44958.0</v>
      </c>
      <c r="I37" s="131">
        <v>45899.0</v>
      </c>
      <c r="J37" s="132">
        <v>2.0</v>
      </c>
      <c r="K37" s="133" t="str">
        <f>IF(OR(ISBLANK(H37),ISBLANK(I37),ISBLANK(H5)),"",IF(OR(AND(H37&gt;H5,H37&lt;Menu!S73),AND(I37&gt;H5,I37&lt;Menu!S73),AND(H37&lt;H5,I37&gt;Menu!S73)),"Valid","Tidak Valid"))</f>
        <v>Valid</v>
      </c>
      <c r="L37" s="129" t="s">
        <v>248</v>
      </c>
      <c r="M37" s="4"/>
      <c r="N37" s="4"/>
      <c r="O37" s="4"/>
      <c r="P37" s="4"/>
      <c r="Q37" s="4"/>
      <c r="R37" s="4"/>
      <c r="S37" s="4"/>
      <c r="T37" s="4"/>
      <c r="U37" s="4"/>
      <c r="V37" s="4"/>
      <c r="W37" s="4"/>
      <c r="X37" s="4"/>
      <c r="Y37" s="4"/>
      <c r="Z37" s="4"/>
      <c r="AA37" s="4"/>
      <c r="AB37" s="4"/>
    </row>
    <row r="38" ht="14.25" customHeight="1">
      <c r="A38" s="125">
        <v>26.0</v>
      </c>
      <c r="B38" s="126" t="s">
        <v>299</v>
      </c>
      <c r="C38" s="127"/>
      <c r="D38" s="128" t="s">
        <v>250</v>
      </c>
      <c r="E38" s="127"/>
      <c r="F38" s="129" t="s">
        <v>268</v>
      </c>
      <c r="G38" s="129" t="s">
        <v>265</v>
      </c>
      <c r="H38" s="131">
        <v>44958.0</v>
      </c>
      <c r="I38" s="131">
        <v>45899.0</v>
      </c>
      <c r="J38" s="132">
        <v>2.0</v>
      </c>
      <c r="K38" s="133" t="str">
        <f>IF(OR(ISBLANK(H38),ISBLANK(I38),ISBLANK(H5)),"",IF(OR(AND(H38&gt;H5,H38&lt;Menu!S73),AND(I38&gt;H5,I38&lt;Menu!S73),AND(H38&lt;H5,I38&gt;Menu!S73)),"Valid","Tidak Valid"))</f>
        <v>Valid</v>
      </c>
      <c r="L38" s="129" t="s">
        <v>248</v>
      </c>
      <c r="M38" s="4"/>
      <c r="N38" s="4"/>
      <c r="O38" s="4"/>
      <c r="P38" s="4"/>
      <c r="Q38" s="4"/>
      <c r="R38" s="4"/>
      <c r="S38" s="4"/>
      <c r="T38" s="4"/>
      <c r="U38" s="4"/>
      <c r="V38" s="4"/>
      <c r="W38" s="4"/>
      <c r="X38" s="4"/>
      <c r="Y38" s="4"/>
      <c r="Z38" s="4"/>
      <c r="AA38" s="4"/>
      <c r="AB38" s="4"/>
    </row>
    <row r="39" ht="14.25" customHeight="1">
      <c r="A39" s="125">
        <v>27.0</v>
      </c>
      <c r="B39" s="126" t="s">
        <v>300</v>
      </c>
      <c r="C39" s="127"/>
      <c r="D39" s="128" t="s">
        <v>250</v>
      </c>
      <c r="E39" s="127"/>
      <c r="F39" s="129" t="s">
        <v>268</v>
      </c>
      <c r="G39" s="129" t="s">
        <v>265</v>
      </c>
      <c r="H39" s="131">
        <v>44958.0</v>
      </c>
      <c r="I39" s="131">
        <v>45899.0</v>
      </c>
      <c r="J39" s="132">
        <v>2.0</v>
      </c>
      <c r="K39" s="133" t="str">
        <f>IF(OR(ISBLANK(H39),ISBLANK(I39),ISBLANK(H5)),"",IF(OR(AND(H39&gt;H5,H39&lt;Menu!S73),AND(I39&gt;H5,I39&lt;Menu!S73),AND(H39&lt;H5,I39&gt;Menu!S73)),"Valid","Tidak Valid"))</f>
        <v>Valid</v>
      </c>
      <c r="L39" s="129" t="s">
        <v>248</v>
      </c>
      <c r="M39" s="4"/>
      <c r="N39" s="4"/>
      <c r="O39" s="4"/>
      <c r="P39" s="4"/>
      <c r="Q39" s="4"/>
      <c r="R39" s="4"/>
      <c r="S39" s="4"/>
      <c r="T39" s="4"/>
      <c r="U39" s="4"/>
      <c r="V39" s="4"/>
      <c r="W39" s="4"/>
      <c r="X39" s="4"/>
      <c r="Y39" s="4"/>
      <c r="Z39" s="4"/>
      <c r="AA39" s="4"/>
      <c r="AB39" s="4"/>
    </row>
    <row r="40" ht="14.25" customHeight="1">
      <c r="A40" s="125">
        <v>28.0</v>
      </c>
      <c r="B40" s="126" t="s">
        <v>301</v>
      </c>
      <c r="C40" s="128" t="s">
        <v>250</v>
      </c>
      <c r="D40" s="127"/>
      <c r="E40" s="127"/>
      <c r="F40" s="129" t="s">
        <v>302</v>
      </c>
      <c r="G40" s="129" t="s">
        <v>265</v>
      </c>
      <c r="H40" s="138">
        <v>45078.0</v>
      </c>
      <c r="I40" s="138">
        <v>45657.0</v>
      </c>
      <c r="J40" s="140">
        <f t="shared" ref="J40:J41" si="1">IF(OR(ISBLANK(H40),ISBLANK(I40)),"",DATEDIF(H40,I40,"Y"))</f>
        <v>1</v>
      </c>
      <c r="K40" s="133" t="str">
        <f>IF(OR(ISBLANK(H40),ISBLANK(I40),ISBLANK(H5)),"",IF(OR(AND(H40&gt;H5,H40&lt;Menu!S73),AND(I40&gt;H5,I40&lt;Menu!S73),AND(H40&lt;H5,I40&gt;Menu!S73)),"Valid","Tidak Valid"))</f>
        <v>Valid</v>
      </c>
      <c r="L40" s="129" t="s">
        <v>248</v>
      </c>
      <c r="M40" s="4"/>
      <c r="N40" s="4"/>
      <c r="O40" s="4"/>
      <c r="P40" s="4"/>
      <c r="Q40" s="4"/>
      <c r="R40" s="4"/>
      <c r="S40" s="4"/>
      <c r="T40" s="4"/>
      <c r="U40" s="4"/>
      <c r="V40" s="4"/>
      <c r="W40" s="4"/>
      <c r="X40" s="4"/>
      <c r="Y40" s="4"/>
      <c r="Z40" s="4"/>
      <c r="AA40" s="4"/>
      <c r="AB40" s="4"/>
    </row>
    <row r="41" ht="14.25" customHeight="1">
      <c r="A41" s="125">
        <v>29.0</v>
      </c>
      <c r="B41" s="126" t="s">
        <v>303</v>
      </c>
      <c r="C41" s="128" t="s">
        <v>250</v>
      </c>
      <c r="D41" s="127"/>
      <c r="E41" s="127"/>
      <c r="F41" s="129" t="s">
        <v>302</v>
      </c>
      <c r="G41" s="129" t="s">
        <v>265</v>
      </c>
      <c r="H41" s="138">
        <v>43617.0</v>
      </c>
      <c r="I41" s="138">
        <v>46022.0</v>
      </c>
      <c r="J41" s="140">
        <f t="shared" si="1"/>
        <v>6</v>
      </c>
      <c r="K41" s="133" t="str">
        <f>IF(OR(ISBLANK(H41),ISBLANK(I41),ISBLANK(H5)),"",IF(OR(AND(H41&gt;H5,H41&lt;Menu!S73),AND(I41&gt;H5,I41&lt;Menu!S73),AND(H41&lt;H5,I41&gt;Menu!S73)),"Valid","Tidak Valid"))</f>
        <v>Valid</v>
      </c>
      <c r="L41" s="129" t="s">
        <v>248</v>
      </c>
      <c r="M41" s="4"/>
      <c r="N41" s="4"/>
      <c r="O41" s="4"/>
      <c r="P41" s="4"/>
      <c r="Q41" s="4"/>
      <c r="R41" s="4"/>
      <c r="S41" s="4"/>
      <c r="T41" s="4"/>
      <c r="U41" s="4"/>
      <c r="V41" s="4"/>
      <c r="W41" s="4"/>
      <c r="X41" s="4"/>
      <c r="Y41" s="4"/>
      <c r="Z41" s="4"/>
      <c r="AA41" s="4"/>
      <c r="AB41" s="4"/>
    </row>
    <row r="42" ht="14.25" customHeight="1">
      <c r="A42" s="125">
        <v>30.0</v>
      </c>
      <c r="B42" s="126" t="s">
        <v>304</v>
      </c>
      <c r="C42" s="127"/>
      <c r="D42" s="128" t="s">
        <v>250</v>
      </c>
      <c r="E42" s="127"/>
      <c r="F42" s="129" t="s">
        <v>302</v>
      </c>
      <c r="G42" s="129" t="s">
        <v>265</v>
      </c>
      <c r="H42" s="130">
        <v>45444.0</v>
      </c>
      <c r="I42" s="138">
        <v>45657.0</v>
      </c>
      <c r="J42" s="132" t="s">
        <v>305</v>
      </c>
      <c r="K42" s="133" t="str">
        <f>IF(OR(ISBLANK(H42),ISBLANK(I42),ISBLANK(H5)),"",IF(OR(AND(H42&gt;H5,H42&lt;Menu!S73),AND(I42&gt;H5,I42&lt;Menu!S73),AND(H42&lt;H5,I42&gt;Menu!S73)),"Valid","Tidak Valid"))</f>
        <v>Valid</v>
      </c>
      <c r="L42" s="129" t="s">
        <v>248</v>
      </c>
      <c r="M42" s="4"/>
      <c r="N42" s="4"/>
      <c r="O42" s="4"/>
      <c r="P42" s="4"/>
      <c r="Q42" s="4"/>
      <c r="R42" s="4"/>
      <c r="S42" s="4"/>
      <c r="T42" s="4"/>
      <c r="U42" s="4"/>
      <c r="V42" s="4"/>
      <c r="W42" s="4"/>
      <c r="X42" s="4"/>
      <c r="Y42" s="4"/>
      <c r="Z42" s="4"/>
      <c r="AA42" s="4"/>
      <c r="AB42" s="4"/>
    </row>
    <row r="43" ht="14.25" customHeight="1">
      <c r="A43" s="125">
        <v>31.0</v>
      </c>
      <c r="B43" s="126" t="s">
        <v>306</v>
      </c>
      <c r="C43" s="127"/>
      <c r="D43" s="128" t="s">
        <v>250</v>
      </c>
      <c r="E43" s="127"/>
      <c r="F43" s="129" t="s">
        <v>302</v>
      </c>
      <c r="G43" s="129" t="s">
        <v>265</v>
      </c>
      <c r="H43" s="130">
        <v>45444.0</v>
      </c>
      <c r="I43" s="138">
        <v>45657.0</v>
      </c>
      <c r="J43" s="132" t="s">
        <v>305</v>
      </c>
      <c r="K43" s="133" t="str">
        <f>IF(OR(ISBLANK(H43),ISBLANK(I43),ISBLANK(H5)),"",IF(OR(AND(H43&gt;H5,H43&lt;Menu!S73),AND(I43&gt;H5,I43&lt;Menu!S73),AND(H43&lt;H5,I43&gt;Menu!S73)),"Valid","Tidak Valid"))</f>
        <v>Valid</v>
      </c>
      <c r="L43" s="129" t="s">
        <v>248</v>
      </c>
      <c r="M43" s="4"/>
      <c r="N43" s="4"/>
      <c r="O43" s="4"/>
      <c r="P43" s="4"/>
      <c r="Q43" s="4"/>
      <c r="R43" s="4"/>
      <c r="S43" s="4"/>
      <c r="T43" s="4"/>
      <c r="U43" s="4"/>
      <c r="V43" s="4"/>
      <c r="W43" s="4"/>
      <c r="X43" s="4"/>
      <c r="Y43" s="4"/>
      <c r="Z43" s="4"/>
      <c r="AA43" s="4"/>
      <c r="AB43" s="4"/>
    </row>
    <row r="44" ht="14.25" customHeight="1">
      <c r="A44" s="125">
        <v>32.0</v>
      </c>
      <c r="B44" s="126" t="s">
        <v>307</v>
      </c>
      <c r="C44" s="127"/>
      <c r="D44" s="128" t="s">
        <v>250</v>
      </c>
      <c r="E44" s="127"/>
      <c r="F44" s="129" t="s">
        <v>302</v>
      </c>
      <c r="G44" s="129" t="s">
        <v>265</v>
      </c>
      <c r="H44" s="130">
        <v>45444.0</v>
      </c>
      <c r="I44" s="138">
        <v>45657.0</v>
      </c>
      <c r="J44" s="132" t="s">
        <v>305</v>
      </c>
      <c r="K44" s="133" t="str">
        <f>IF(OR(ISBLANK(H44),ISBLANK(I44),ISBLANK(H5)),"",IF(OR(AND(H44&gt;H5,H44&lt;Menu!S73),AND(I44&gt;H5,I44&lt;Menu!S73),AND(H44&lt;H5,I44&gt;Menu!S73)),"Valid","Tidak Valid"))</f>
        <v>Valid</v>
      </c>
      <c r="L44" s="129" t="s">
        <v>248</v>
      </c>
      <c r="M44" s="4"/>
      <c r="N44" s="4"/>
      <c r="O44" s="4"/>
      <c r="P44" s="4"/>
      <c r="Q44" s="4"/>
      <c r="R44" s="4"/>
      <c r="S44" s="4"/>
      <c r="T44" s="4"/>
      <c r="U44" s="4"/>
      <c r="V44" s="4"/>
      <c r="W44" s="4"/>
      <c r="X44" s="4"/>
      <c r="Y44" s="4"/>
      <c r="Z44" s="4"/>
      <c r="AA44" s="4"/>
      <c r="AB44" s="4"/>
    </row>
    <row r="45" ht="14.25" customHeight="1">
      <c r="A45" s="125">
        <v>33.0</v>
      </c>
      <c r="B45" s="126" t="s">
        <v>308</v>
      </c>
      <c r="C45" s="127"/>
      <c r="D45" s="128" t="s">
        <v>250</v>
      </c>
      <c r="E45" s="127"/>
      <c r="F45" s="129" t="s">
        <v>302</v>
      </c>
      <c r="G45" s="129" t="s">
        <v>265</v>
      </c>
      <c r="H45" s="130">
        <v>45444.0</v>
      </c>
      <c r="I45" s="138">
        <v>45657.0</v>
      </c>
      <c r="J45" s="132" t="s">
        <v>305</v>
      </c>
      <c r="K45" s="133" t="str">
        <f>IF(OR(ISBLANK(H45),ISBLANK(I45),ISBLANK(H5)),"",IF(OR(AND(H45&gt;H5,H45&lt;Menu!S73),AND(I45&gt;H5,I45&lt;Menu!S73),AND(H45&lt;H5,I45&gt;Menu!S73)),"Valid","Tidak Valid"))</f>
        <v>Valid</v>
      </c>
      <c r="L45" s="129" t="s">
        <v>248</v>
      </c>
      <c r="M45" s="4"/>
      <c r="N45" s="4"/>
      <c r="O45" s="4"/>
      <c r="P45" s="4"/>
      <c r="Q45" s="4"/>
      <c r="R45" s="4"/>
      <c r="S45" s="4"/>
      <c r="T45" s="4"/>
      <c r="U45" s="4"/>
      <c r="V45" s="4"/>
      <c r="W45" s="4"/>
      <c r="X45" s="4"/>
      <c r="Y45" s="4"/>
      <c r="Z45" s="4"/>
      <c r="AA45" s="4"/>
      <c r="AB45" s="4"/>
    </row>
    <row r="46" ht="14.25" customHeight="1">
      <c r="A46" s="125">
        <v>34.0</v>
      </c>
      <c r="B46" s="126" t="s">
        <v>309</v>
      </c>
      <c r="C46" s="127"/>
      <c r="D46" s="128" t="s">
        <v>250</v>
      </c>
      <c r="E46" s="127"/>
      <c r="F46" s="129" t="s">
        <v>302</v>
      </c>
      <c r="G46" s="129" t="s">
        <v>265</v>
      </c>
      <c r="H46" s="138">
        <v>45444.0</v>
      </c>
      <c r="I46" s="138">
        <v>45504.0</v>
      </c>
      <c r="J46" s="132" t="s">
        <v>305</v>
      </c>
      <c r="K46" s="133" t="str">
        <f>IF(OR(ISBLANK(H46),ISBLANK(I46),ISBLANK(H5)),"",IF(OR(AND(H46&gt;H5,H46&lt;Menu!S73),AND(I46&gt;H5,I46&lt;Menu!S73),AND(H46&lt;H5,I46&gt;Menu!S73)),"Valid","Tidak Valid"))</f>
        <v>Valid</v>
      </c>
      <c r="L46" s="129" t="s">
        <v>248</v>
      </c>
      <c r="M46" s="4"/>
      <c r="N46" s="4"/>
      <c r="O46" s="4"/>
      <c r="P46" s="4"/>
      <c r="Q46" s="4"/>
      <c r="R46" s="4"/>
      <c r="S46" s="4"/>
      <c r="T46" s="4"/>
      <c r="U46" s="4"/>
      <c r="V46" s="4"/>
      <c r="W46" s="4"/>
      <c r="X46" s="4"/>
      <c r="Y46" s="4"/>
      <c r="Z46" s="4"/>
      <c r="AA46" s="4"/>
      <c r="AB46" s="4"/>
    </row>
    <row r="47" ht="14.25" customHeight="1">
      <c r="A47" s="125">
        <v>35.0</v>
      </c>
      <c r="B47" s="126" t="s">
        <v>310</v>
      </c>
      <c r="C47" s="127"/>
      <c r="D47" s="128" t="s">
        <v>250</v>
      </c>
      <c r="E47" s="127"/>
      <c r="F47" s="129" t="s">
        <v>302</v>
      </c>
      <c r="G47" s="129" t="s">
        <v>265</v>
      </c>
      <c r="H47" s="138">
        <v>45078.0</v>
      </c>
      <c r="I47" s="141">
        <v>45657.0</v>
      </c>
      <c r="J47" s="132" t="s">
        <v>305</v>
      </c>
      <c r="K47" s="133" t="str">
        <f>IF(OR(ISBLANK(H47),ISBLANK(I47),ISBLANK(H5)),"",IF(OR(AND(H47&gt;H5,H47&lt;Menu!S73),AND(I47&gt;H5,I47&lt;Menu!S73),AND(H47&lt;H5,I47&gt;Menu!S73)),"Valid","Tidak Valid"))</f>
        <v>Valid</v>
      </c>
      <c r="L47" s="129" t="s">
        <v>248</v>
      </c>
      <c r="M47" s="4"/>
      <c r="N47" s="4"/>
      <c r="O47" s="4"/>
      <c r="P47" s="4"/>
      <c r="Q47" s="4"/>
      <c r="R47" s="4"/>
      <c r="S47" s="4"/>
      <c r="T47" s="4"/>
      <c r="U47" s="4"/>
      <c r="V47" s="4"/>
      <c r="W47" s="4"/>
      <c r="X47" s="4"/>
      <c r="Y47" s="4"/>
      <c r="Z47" s="4"/>
      <c r="AA47" s="4"/>
      <c r="AB47" s="4"/>
    </row>
    <row r="48" ht="14.25" customHeight="1">
      <c r="A48" s="125">
        <v>36.0</v>
      </c>
      <c r="B48" s="126" t="s">
        <v>311</v>
      </c>
      <c r="C48" s="128" t="s">
        <v>250</v>
      </c>
      <c r="D48" s="127"/>
      <c r="E48" s="127"/>
      <c r="F48" s="129" t="s">
        <v>302</v>
      </c>
      <c r="G48" s="129" t="s">
        <v>265</v>
      </c>
      <c r="H48" s="138">
        <v>43617.0</v>
      </c>
      <c r="I48" s="138">
        <v>46022.0</v>
      </c>
      <c r="J48" s="132">
        <v>6.0</v>
      </c>
      <c r="K48" s="133" t="str">
        <f>IF(OR(ISBLANK(H48),ISBLANK(I48),ISBLANK(H5)),"",IF(OR(AND(H48&gt;H5,H48&lt;Menu!S73),AND(I48&gt;H5,I48&lt;Menu!S73),AND(H48&lt;H5,I48&gt;Menu!S73)),"Valid","Tidak Valid"))</f>
        <v>Valid</v>
      </c>
      <c r="L48" s="129" t="s">
        <v>248</v>
      </c>
      <c r="M48" s="4"/>
      <c r="N48" s="4"/>
      <c r="O48" s="4"/>
      <c r="P48" s="4"/>
      <c r="Q48" s="4"/>
      <c r="R48" s="4"/>
      <c r="S48" s="4"/>
      <c r="T48" s="4"/>
      <c r="U48" s="4"/>
      <c r="V48" s="4"/>
      <c r="W48" s="4"/>
      <c r="X48" s="4"/>
      <c r="Y48" s="4"/>
      <c r="Z48" s="4"/>
      <c r="AA48" s="4"/>
      <c r="AB48" s="4"/>
    </row>
    <row r="49" ht="14.25" customHeight="1">
      <c r="A49" s="125">
        <v>37.0</v>
      </c>
      <c r="B49" s="126" t="s">
        <v>312</v>
      </c>
      <c r="C49" s="128" t="s">
        <v>250</v>
      </c>
      <c r="D49" s="127"/>
      <c r="E49" s="127"/>
      <c r="F49" s="129" t="s">
        <v>302</v>
      </c>
      <c r="G49" s="129" t="s">
        <v>265</v>
      </c>
      <c r="H49" s="138">
        <v>43617.0</v>
      </c>
      <c r="I49" s="138">
        <v>46022.0</v>
      </c>
      <c r="J49" s="133">
        <f>IF(OR(ISBLANK(H49),ISBLANK(I49)),"",DATEDIF(H49,I49,"Y"))</f>
        <v>6</v>
      </c>
      <c r="K49" s="133" t="str">
        <f>IF(OR(ISBLANK(H49),ISBLANK(I49),ISBLANK(H5)),"",IF(OR(AND(H49&gt;H5,H49&lt;Menu!S73),AND(I49&gt;H5,I49&lt;Menu!S73),AND(H49&lt;H5,I49&gt;Menu!S73)),"Valid","Tidak Valid"))</f>
        <v>Valid</v>
      </c>
      <c r="L49" s="129" t="s">
        <v>248</v>
      </c>
      <c r="M49" s="4"/>
      <c r="N49" s="4"/>
      <c r="O49" s="4"/>
      <c r="P49" s="4"/>
      <c r="Q49" s="4"/>
      <c r="R49" s="4"/>
      <c r="S49" s="4"/>
      <c r="T49" s="4"/>
      <c r="U49" s="4"/>
      <c r="V49" s="4"/>
      <c r="W49" s="4"/>
      <c r="X49" s="4"/>
      <c r="Y49" s="4"/>
      <c r="Z49" s="4"/>
      <c r="AA49" s="4"/>
      <c r="AB49" s="4"/>
    </row>
    <row r="50" ht="14.25" customHeight="1">
      <c r="A50" s="125">
        <v>38.0</v>
      </c>
      <c r="B50" s="126" t="s">
        <v>313</v>
      </c>
      <c r="C50" s="128" t="s">
        <v>250</v>
      </c>
      <c r="D50" s="127"/>
      <c r="E50" s="127"/>
      <c r="F50" s="142" t="s">
        <v>314</v>
      </c>
      <c r="G50" s="142" t="s">
        <v>315</v>
      </c>
      <c r="H50" s="138">
        <v>43617.0</v>
      </c>
      <c r="I50" s="138">
        <v>46022.0</v>
      </c>
      <c r="J50" s="132">
        <v>6.0</v>
      </c>
      <c r="K50" s="133" t="str">
        <f>IF(OR(ISBLANK(H50),ISBLANK(I50),ISBLANK(H5)),"",IF(OR(AND(H50&gt;H5,H50&lt;Menu!S73),AND(I50&gt;H5,I50&lt;Menu!S73),AND(H50&lt;H5,I50&gt;Menu!S73)),"Valid","Tidak Valid"))</f>
        <v>Valid</v>
      </c>
      <c r="L50" s="129" t="s">
        <v>248</v>
      </c>
      <c r="M50" s="4"/>
      <c r="N50" s="4"/>
      <c r="O50" s="4"/>
      <c r="P50" s="4"/>
      <c r="Q50" s="4"/>
      <c r="R50" s="4"/>
      <c r="S50" s="4"/>
      <c r="T50" s="4"/>
      <c r="U50" s="4"/>
      <c r="V50" s="4"/>
      <c r="W50" s="4"/>
      <c r="X50" s="4"/>
      <c r="Y50" s="4"/>
      <c r="Z50" s="4"/>
      <c r="AA50" s="4"/>
      <c r="AB50" s="4"/>
    </row>
    <row r="51" ht="14.25" customHeight="1">
      <c r="A51" s="125">
        <v>39.0</v>
      </c>
      <c r="B51" s="126" t="s">
        <v>316</v>
      </c>
      <c r="C51" s="128" t="s">
        <v>250</v>
      </c>
      <c r="D51" s="127"/>
      <c r="E51" s="127"/>
      <c r="F51" s="129" t="s">
        <v>302</v>
      </c>
      <c r="G51" s="129" t="s">
        <v>265</v>
      </c>
      <c r="H51" s="138">
        <v>44348.0</v>
      </c>
      <c r="I51" s="138">
        <v>46022.0</v>
      </c>
      <c r="J51" s="132">
        <v>4.0</v>
      </c>
      <c r="K51" s="133" t="str">
        <f>IF(OR(ISBLANK(H51),ISBLANK(I51),ISBLANK(H5)),"",IF(OR(AND(H51&gt;H5,H51&lt;Menu!S73),AND(I51&gt;H5,I51&lt;Menu!S73),AND(H51&lt;H5,I51&gt;Menu!S73)),"Valid","Tidak Valid"))</f>
        <v>Valid</v>
      </c>
      <c r="L51" s="129" t="s">
        <v>248</v>
      </c>
      <c r="M51" s="4"/>
      <c r="N51" s="4"/>
      <c r="O51" s="4"/>
      <c r="P51" s="4"/>
      <c r="Q51" s="4"/>
      <c r="R51" s="4"/>
      <c r="S51" s="4"/>
      <c r="T51" s="4"/>
      <c r="U51" s="4"/>
      <c r="V51" s="4"/>
      <c r="W51" s="4"/>
      <c r="X51" s="4"/>
      <c r="Y51" s="4"/>
      <c r="Z51" s="4"/>
      <c r="AA51" s="4"/>
      <c r="AB51" s="4"/>
    </row>
    <row r="52" ht="14.25" customHeight="1">
      <c r="A52" s="125">
        <v>40.0</v>
      </c>
      <c r="B52" s="126" t="s">
        <v>317</v>
      </c>
      <c r="C52" s="128" t="s">
        <v>250</v>
      </c>
      <c r="D52" s="127"/>
      <c r="E52" s="127"/>
      <c r="F52" s="129" t="s">
        <v>302</v>
      </c>
      <c r="G52" s="129" t="s">
        <v>265</v>
      </c>
      <c r="H52" s="138">
        <v>44713.0</v>
      </c>
      <c r="I52" s="138">
        <v>45657.0</v>
      </c>
      <c r="J52" s="140">
        <f>IF(OR(ISBLANK(H52),ISBLANK(I52)),"",DATEDIF(H52,I52,"Y"))</f>
        <v>2</v>
      </c>
      <c r="K52" s="133" t="str">
        <f>IF(OR(ISBLANK(H52),ISBLANK(I52),ISBLANK(H5)),"",IF(OR(AND(H52&gt;H5,H52&lt;Menu!S73),AND(I52&gt;H5,I52&lt;Menu!S73),AND(H52&lt;H5,I52&gt;Menu!S73)),"Valid","Tidak Valid"))</f>
        <v>Valid</v>
      </c>
      <c r="L52" s="129" t="s">
        <v>248</v>
      </c>
      <c r="M52" s="4"/>
      <c r="N52" s="4"/>
      <c r="O52" s="4"/>
      <c r="P52" s="4"/>
      <c r="Q52" s="4"/>
      <c r="R52" s="4"/>
      <c r="S52" s="4"/>
      <c r="T52" s="4"/>
      <c r="U52" s="4"/>
      <c r="V52" s="4"/>
      <c r="W52" s="4"/>
      <c r="X52" s="4"/>
      <c r="Y52" s="4"/>
      <c r="Z52" s="4"/>
      <c r="AA52" s="4"/>
      <c r="AB52" s="4"/>
    </row>
    <row r="53" ht="14.25" customHeight="1">
      <c r="A53" s="125">
        <v>41.0</v>
      </c>
      <c r="B53" s="126" t="s">
        <v>318</v>
      </c>
      <c r="C53" s="128" t="s">
        <v>250</v>
      </c>
      <c r="D53" s="127"/>
      <c r="E53" s="127"/>
      <c r="F53" s="129" t="s">
        <v>302</v>
      </c>
      <c r="G53" s="129" t="s">
        <v>265</v>
      </c>
      <c r="H53" s="138">
        <v>45444.0</v>
      </c>
      <c r="I53" s="138">
        <v>45504.0</v>
      </c>
      <c r="J53" s="132" t="s">
        <v>319</v>
      </c>
      <c r="K53" s="133" t="str">
        <f>IF(OR(ISBLANK(H53),ISBLANK(I53),ISBLANK(H5)),"",IF(OR(AND(H53&gt;H5,H53&lt;Menu!S73),AND(I53&gt;H5,I53&lt;Menu!S73),AND(H53&lt;H5,I53&gt;Menu!S73)),"Valid","Tidak Valid"))</f>
        <v>Valid</v>
      </c>
      <c r="L53" s="129" t="s">
        <v>248</v>
      </c>
      <c r="M53" s="4"/>
      <c r="N53" s="4"/>
      <c r="O53" s="4"/>
      <c r="P53" s="4"/>
      <c r="Q53" s="4"/>
      <c r="R53" s="4"/>
      <c r="S53" s="4"/>
      <c r="T53" s="4"/>
      <c r="U53" s="4"/>
      <c r="V53" s="4"/>
      <c r="W53" s="4"/>
      <c r="X53" s="4"/>
      <c r="Y53" s="4"/>
      <c r="Z53" s="4"/>
      <c r="AA53" s="4"/>
      <c r="AB53" s="4"/>
    </row>
    <row r="54" ht="14.25" customHeight="1">
      <c r="A54" s="125">
        <v>42.0</v>
      </c>
      <c r="B54" s="126" t="s">
        <v>320</v>
      </c>
      <c r="C54" s="128" t="s">
        <v>250</v>
      </c>
      <c r="D54" s="127"/>
      <c r="E54" s="127"/>
      <c r="F54" s="129" t="s">
        <v>302</v>
      </c>
      <c r="G54" s="129" t="s">
        <v>265</v>
      </c>
      <c r="H54" s="138">
        <v>45444.0</v>
      </c>
      <c r="I54" s="138">
        <v>45504.0</v>
      </c>
      <c r="J54" s="132">
        <v>0.0</v>
      </c>
      <c r="K54" s="133" t="str">
        <f>IF(OR(ISBLANK(H54),ISBLANK(I54),ISBLANK(H5)),"",IF(OR(AND(H54&gt;H5,H54&lt;Menu!S73),AND(I54&gt;H5,I54&lt;Menu!S73),AND(H54&lt;H5,I54&gt;Menu!S73)),"Valid","Tidak Valid"))</f>
        <v>Valid</v>
      </c>
      <c r="L54" s="129" t="s">
        <v>248</v>
      </c>
      <c r="M54" s="4"/>
      <c r="N54" s="4"/>
      <c r="O54" s="4"/>
      <c r="P54" s="4"/>
      <c r="Q54" s="4"/>
      <c r="R54" s="4"/>
      <c r="S54" s="4"/>
      <c r="T54" s="4"/>
      <c r="U54" s="4"/>
      <c r="V54" s="4"/>
      <c r="W54" s="4"/>
      <c r="X54" s="4"/>
      <c r="Y54" s="4"/>
      <c r="Z54" s="4"/>
      <c r="AA54" s="4"/>
      <c r="AB54" s="4"/>
    </row>
    <row r="55" ht="14.25" customHeight="1">
      <c r="A55" s="125">
        <v>43.0</v>
      </c>
      <c r="B55" s="126" t="s">
        <v>321</v>
      </c>
      <c r="C55" s="127"/>
      <c r="D55" s="127"/>
      <c r="E55" s="128" t="s">
        <v>250</v>
      </c>
      <c r="F55" s="129" t="s">
        <v>302</v>
      </c>
      <c r="G55" s="129" t="s">
        <v>265</v>
      </c>
      <c r="H55" s="141">
        <v>45488.0</v>
      </c>
      <c r="I55" s="141">
        <v>45509.0</v>
      </c>
      <c r="J55" s="132">
        <v>0.0</v>
      </c>
      <c r="K55" s="133" t="str">
        <f>IF(OR(ISBLANK(H55),ISBLANK(I55),ISBLANK(H5)),"",IF(OR(AND(H55&gt;H5,H55&lt;Menu!S73),AND(I55&gt;H5,I55&lt;Menu!S73),AND(H55&lt;H5,I55&gt;Menu!S73)),"Valid","Tidak Valid"))</f>
        <v>Valid</v>
      </c>
      <c r="L55" s="129" t="s">
        <v>248</v>
      </c>
      <c r="M55" s="139" t="s">
        <v>322</v>
      </c>
      <c r="N55" s="4"/>
      <c r="O55" s="4"/>
      <c r="P55" s="4"/>
      <c r="Q55" s="4"/>
      <c r="R55" s="4"/>
      <c r="S55" s="4"/>
      <c r="T55" s="4"/>
      <c r="U55" s="4"/>
      <c r="V55" s="4"/>
      <c r="W55" s="4"/>
      <c r="X55" s="4"/>
      <c r="Y55" s="4"/>
      <c r="Z55" s="4"/>
      <c r="AA55" s="4"/>
      <c r="AB55" s="4"/>
    </row>
    <row r="56" ht="14.25" customHeight="1">
      <c r="A56" s="125">
        <v>44.0</v>
      </c>
      <c r="B56" s="126" t="s">
        <v>323</v>
      </c>
      <c r="C56" s="127"/>
      <c r="D56" s="127"/>
      <c r="E56" s="128" t="s">
        <v>250</v>
      </c>
      <c r="F56" s="129" t="s">
        <v>302</v>
      </c>
      <c r="G56" s="129" t="s">
        <v>265</v>
      </c>
      <c r="H56" s="138">
        <v>44348.0</v>
      </c>
      <c r="I56" s="138">
        <v>45657.0</v>
      </c>
      <c r="J56" s="140">
        <f t="shared" ref="J56:J57" si="2">IF(OR(ISBLANK(H56),ISBLANK(I56)),"",DATEDIF(H56,I56,"Y"))</f>
        <v>3</v>
      </c>
      <c r="K56" s="133" t="str">
        <f>IF(OR(ISBLANK(H56),ISBLANK(I56),ISBLANK(H5)),"",IF(OR(AND(H56&gt;H5,H56&lt;Menu!S73),AND(I56&gt;H5,I56&lt;Menu!S73),AND(H56&lt;H5,I56&gt;Menu!S73)),"Valid","Tidak Valid"))</f>
        <v>Valid</v>
      </c>
      <c r="L56" s="129" t="s">
        <v>248</v>
      </c>
      <c r="M56" s="4"/>
      <c r="N56" s="4"/>
      <c r="O56" s="4"/>
      <c r="P56" s="4"/>
      <c r="Q56" s="4"/>
      <c r="R56" s="4"/>
      <c r="S56" s="4"/>
      <c r="T56" s="4"/>
      <c r="U56" s="4"/>
      <c r="V56" s="4"/>
      <c r="W56" s="4"/>
      <c r="X56" s="4"/>
      <c r="Y56" s="4"/>
      <c r="Z56" s="4"/>
      <c r="AA56" s="4"/>
      <c r="AB56" s="4"/>
    </row>
    <row r="57" ht="14.25" customHeight="1">
      <c r="A57" s="125">
        <v>45.0</v>
      </c>
      <c r="B57" s="126" t="s">
        <v>324</v>
      </c>
      <c r="C57" s="127"/>
      <c r="D57" s="127"/>
      <c r="E57" s="128" t="s">
        <v>250</v>
      </c>
      <c r="F57" s="129" t="s">
        <v>302</v>
      </c>
      <c r="G57" s="129" t="s">
        <v>265</v>
      </c>
      <c r="H57" s="141">
        <v>45488.0</v>
      </c>
      <c r="I57" s="141">
        <v>45509.0</v>
      </c>
      <c r="J57" s="140">
        <f t="shared" si="2"/>
        <v>0</v>
      </c>
      <c r="K57" s="133" t="str">
        <f>IF(OR(ISBLANK(H57),ISBLANK(I57),ISBLANK(H5)),"",IF(OR(AND(H57&gt;H5,H57&lt;Menu!S73),AND(I57&gt;H5,I57&lt;Menu!S73),AND(H57&lt;H5,I57&gt;Menu!S73)),"Valid","Tidak Valid"))</f>
        <v>Valid</v>
      </c>
      <c r="L57" s="129" t="s">
        <v>248</v>
      </c>
      <c r="M57" s="139" t="s">
        <v>322</v>
      </c>
      <c r="N57" s="4"/>
      <c r="O57" s="4"/>
      <c r="P57" s="4"/>
      <c r="Q57" s="4"/>
      <c r="R57" s="4"/>
      <c r="S57" s="4"/>
      <c r="T57" s="4"/>
      <c r="U57" s="4"/>
      <c r="V57" s="4"/>
      <c r="W57" s="4"/>
      <c r="X57" s="4"/>
      <c r="Y57" s="4"/>
      <c r="Z57" s="4"/>
      <c r="AA57" s="4"/>
      <c r="AB57" s="4"/>
    </row>
    <row r="58" ht="14.25" customHeight="1">
      <c r="A58" s="125">
        <v>46.0</v>
      </c>
      <c r="B58" s="126" t="s">
        <v>325</v>
      </c>
      <c r="C58" s="127"/>
      <c r="D58" s="128" t="s">
        <v>250</v>
      </c>
      <c r="E58" s="127"/>
      <c r="F58" s="129" t="s">
        <v>302</v>
      </c>
      <c r="G58" s="129" t="s">
        <v>265</v>
      </c>
      <c r="H58" s="131">
        <v>44958.0</v>
      </c>
      <c r="I58" s="131">
        <v>45899.0</v>
      </c>
      <c r="J58" s="132" t="s">
        <v>319</v>
      </c>
      <c r="K58" s="133" t="str">
        <f>IF(OR(ISBLANK(H58),ISBLANK(I58),ISBLANK(H5)),"",IF(OR(AND(H58&gt;H5,H58&lt;Menu!S73),AND(I58&gt;H5,I58&lt;Menu!S73),AND(H58&lt;H5,I58&gt;Menu!S73)),"Valid","Tidak Valid"))</f>
        <v>Valid</v>
      </c>
      <c r="L58" s="129" t="s">
        <v>248</v>
      </c>
      <c r="M58" s="4"/>
      <c r="N58" s="4"/>
      <c r="O58" s="4"/>
      <c r="P58" s="4"/>
      <c r="Q58" s="4"/>
      <c r="R58" s="4"/>
      <c r="S58" s="4"/>
      <c r="T58" s="4"/>
      <c r="U58" s="4"/>
      <c r="V58" s="4"/>
      <c r="W58" s="4"/>
      <c r="X58" s="4"/>
      <c r="Y58" s="4"/>
      <c r="Z58" s="4"/>
      <c r="AA58" s="4"/>
      <c r="AB58" s="4"/>
    </row>
    <row r="59" ht="14.25" customHeight="1">
      <c r="A59" s="125">
        <v>47.0</v>
      </c>
      <c r="B59" s="129" t="s">
        <v>326</v>
      </c>
      <c r="C59" s="127"/>
      <c r="D59" s="128" t="s">
        <v>250</v>
      </c>
      <c r="E59" s="127"/>
      <c r="F59" s="129" t="s">
        <v>327</v>
      </c>
      <c r="G59" s="129" t="s">
        <v>265</v>
      </c>
      <c r="H59" s="143"/>
      <c r="I59" s="143"/>
      <c r="J59" s="132" t="s">
        <v>328</v>
      </c>
      <c r="K59" s="133" t="str">
        <f>IF(OR(ISBLANK(H59),ISBLANK(I59),ISBLANK(H5)),"",IF(OR(AND(H59&gt;H5,H59&lt;Menu!S73),AND(I59&gt;H5,I59&lt;Menu!S73),AND(H59&lt;H5,I59&gt;Menu!S73)),"Valid","Tidak Valid"))</f>
        <v/>
      </c>
      <c r="L59" s="129" t="s">
        <v>248</v>
      </c>
      <c r="M59" s="4"/>
      <c r="N59" s="4"/>
      <c r="O59" s="4"/>
      <c r="P59" s="4"/>
      <c r="Q59" s="4"/>
      <c r="R59" s="4"/>
      <c r="S59" s="4"/>
      <c r="T59" s="4"/>
      <c r="U59" s="4"/>
      <c r="V59" s="4"/>
      <c r="W59" s="4"/>
      <c r="X59" s="4"/>
      <c r="Y59" s="4"/>
      <c r="Z59" s="4"/>
      <c r="AA59" s="4"/>
      <c r="AB59" s="4"/>
    </row>
    <row r="60" ht="14.25" customHeight="1">
      <c r="A60" s="125">
        <v>48.0</v>
      </c>
      <c r="B60" s="129" t="s">
        <v>329</v>
      </c>
      <c r="C60" s="127"/>
      <c r="D60" s="128" t="s">
        <v>250</v>
      </c>
      <c r="E60" s="127"/>
      <c r="F60" s="129" t="s">
        <v>327</v>
      </c>
      <c r="G60" s="129" t="s">
        <v>265</v>
      </c>
      <c r="H60" s="143"/>
      <c r="I60" s="143"/>
      <c r="J60" s="132" t="s">
        <v>328</v>
      </c>
      <c r="K60" s="133" t="str">
        <f>IF(OR(ISBLANK(H60),ISBLANK(I60),ISBLANK(H5)),"",IF(OR(AND(H60&gt;H5,H60&lt;Menu!S73),AND(I60&gt;H5,I60&lt;Menu!S73),AND(H60&lt;H5,I60&gt;Menu!S73)),"Valid","Tidak Valid"))</f>
        <v/>
      </c>
      <c r="L60" s="129" t="s">
        <v>248</v>
      </c>
      <c r="M60" s="4"/>
      <c r="N60" s="4"/>
      <c r="O60" s="4"/>
      <c r="P60" s="4"/>
      <c r="Q60" s="4"/>
      <c r="R60" s="4"/>
      <c r="S60" s="4"/>
      <c r="T60" s="4"/>
      <c r="U60" s="4"/>
      <c r="V60" s="4"/>
      <c r="W60" s="4"/>
      <c r="X60" s="4"/>
      <c r="Y60" s="4"/>
      <c r="Z60" s="4"/>
      <c r="AA60" s="4"/>
      <c r="AB60" s="4"/>
    </row>
    <row r="61" ht="14.25" customHeight="1">
      <c r="A61" s="125">
        <v>49.0</v>
      </c>
      <c r="B61" s="129" t="s">
        <v>330</v>
      </c>
      <c r="C61" s="127"/>
      <c r="D61" s="128" t="s">
        <v>250</v>
      </c>
      <c r="E61" s="127"/>
      <c r="F61" s="129" t="s">
        <v>327</v>
      </c>
      <c r="G61" s="129" t="s">
        <v>265</v>
      </c>
      <c r="H61" s="143"/>
      <c r="I61" s="143"/>
      <c r="J61" s="132" t="s">
        <v>328</v>
      </c>
      <c r="K61" s="133" t="str">
        <f>IF(OR(ISBLANK(H61),ISBLANK(I61),ISBLANK(H5)),"",IF(OR(AND(H61&gt;H5,H61&lt;Menu!S73),AND(I61&gt;H5,I61&lt;Menu!S73),AND(H61&lt;H5,I61&gt;Menu!S73)),"Valid","Tidak Valid"))</f>
        <v/>
      </c>
      <c r="L61" s="129" t="s">
        <v>248</v>
      </c>
      <c r="M61" s="4"/>
      <c r="N61" s="4"/>
      <c r="O61" s="4"/>
      <c r="P61" s="4"/>
      <c r="Q61" s="4"/>
      <c r="R61" s="4"/>
      <c r="S61" s="4"/>
      <c r="T61" s="4"/>
      <c r="U61" s="4"/>
      <c r="V61" s="4"/>
      <c r="W61" s="4"/>
      <c r="X61" s="4"/>
      <c r="Y61" s="4"/>
      <c r="Z61" s="4"/>
      <c r="AA61" s="4"/>
      <c r="AB61" s="4"/>
    </row>
    <row r="62" ht="14.25" customHeight="1">
      <c r="A62" s="125">
        <v>50.0</v>
      </c>
      <c r="B62" s="129" t="s">
        <v>331</v>
      </c>
      <c r="C62" s="127"/>
      <c r="D62" s="128" t="s">
        <v>250</v>
      </c>
      <c r="E62" s="127"/>
      <c r="F62" s="129" t="s">
        <v>327</v>
      </c>
      <c r="G62" s="129" t="s">
        <v>265</v>
      </c>
      <c r="H62" s="143"/>
      <c r="I62" s="143"/>
      <c r="J62" s="132" t="s">
        <v>319</v>
      </c>
      <c r="K62" s="133" t="str">
        <f>IF(OR(ISBLANK(H62),ISBLANK(I62),ISBLANK(H5)),"",IF(OR(AND(H62&gt;H5,H62&lt;Menu!S73),AND(I62&gt;H5,I62&lt;Menu!S73),AND(H62&lt;H5,I62&gt;Menu!S73)),"Valid","Tidak Valid"))</f>
        <v/>
      </c>
      <c r="L62" s="129" t="s">
        <v>248</v>
      </c>
      <c r="M62" s="4"/>
      <c r="N62" s="4"/>
      <c r="O62" s="4"/>
      <c r="P62" s="4"/>
      <c r="Q62" s="4"/>
      <c r="R62" s="4"/>
      <c r="S62" s="4"/>
      <c r="T62" s="4"/>
      <c r="U62" s="4"/>
      <c r="V62" s="4"/>
      <c r="W62" s="4"/>
      <c r="X62" s="4"/>
      <c r="Y62" s="4"/>
      <c r="Z62" s="4"/>
      <c r="AA62" s="4"/>
      <c r="AB62" s="4"/>
    </row>
    <row r="63" ht="14.25" customHeight="1">
      <c r="A63" s="125">
        <v>51.0</v>
      </c>
      <c r="B63" s="129" t="s">
        <v>332</v>
      </c>
      <c r="C63" s="128" t="s">
        <v>250</v>
      </c>
      <c r="D63" s="127"/>
      <c r="E63" s="127"/>
      <c r="F63" s="129" t="s">
        <v>327</v>
      </c>
      <c r="G63" s="129" t="s">
        <v>265</v>
      </c>
      <c r="H63" s="143"/>
      <c r="I63" s="143"/>
      <c r="J63" s="132" t="s">
        <v>328</v>
      </c>
      <c r="K63" s="133" t="str">
        <f>IF(OR(ISBLANK(H63),ISBLANK(I63),ISBLANK(H5)),"",IF(OR(AND(H63&gt;H5,H63&lt;Menu!S73),AND(I63&gt;H5,I63&lt;Menu!S73),AND(H63&lt;H5,I63&gt;Menu!S73)),"Valid","Tidak Valid"))</f>
        <v/>
      </c>
      <c r="L63" s="129" t="s">
        <v>248</v>
      </c>
      <c r="M63" s="4"/>
      <c r="N63" s="4"/>
      <c r="O63" s="4"/>
      <c r="P63" s="4"/>
      <c r="Q63" s="4"/>
      <c r="R63" s="4"/>
      <c r="S63" s="4"/>
      <c r="T63" s="4"/>
      <c r="U63" s="4"/>
      <c r="V63" s="4"/>
      <c r="W63" s="4"/>
      <c r="X63" s="4"/>
      <c r="Y63" s="4"/>
      <c r="Z63" s="4"/>
      <c r="AA63" s="4"/>
      <c r="AB63" s="4"/>
    </row>
    <row r="64" ht="14.25" customHeight="1">
      <c r="A64" s="125">
        <v>52.0</v>
      </c>
      <c r="B64" s="129" t="s">
        <v>333</v>
      </c>
      <c r="C64" s="127"/>
      <c r="D64" s="128" t="s">
        <v>250</v>
      </c>
      <c r="E64" s="127"/>
      <c r="F64" s="129" t="s">
        <v>327</v>
      </c>
      <c r="G64" s="129" t="s">
        <v>265</v>
      </c>
      <c r="H64" s="130">
        <v>45505.0</v>
      </c>
      <c r="I64" s="130">
        <v>45656.0</v>
      </c>
      <c r="J64" s="132">
        <v>0.0</v>
      </c>
      <c r="K64" s="133" t="str">
        <f>IF(OR(ISBLANK(H64),ISBLANK(I64),ISBLANK(H5)),"",IF(OR(AND(H64&gt;H5,H64&lt;Menu!S73),AND(I64&gt;H5,I64&lt;Menu!S73),AND(H64&lt;H5,I64&gt;Menu!S73)),"Valid","Tidak Valid"))</f>
        <v>Valid</v>
      </c>
      <c r="L64" s="129" t="s">
        <v>248</v>
      </c>
      <c r="M64" s="4"/>
      <c r="N64" s="4"/>
      <c r="O64" s="4"/>
      <c r="P64" s="4"/>
      <c r="Q64" s="4"/>
      <c r="R64" s="4"/>
      <c r="S64" s="4"/>
      <c r="T64" s="4"/>
      <c r="U64" s="4"/>
      <c r="V64" s="4"/>
      <c r="W64" s="4"/>
      <c r="X64" s="4"/>
      <c r="Y64" s="4"/>
      <c r="Z64" s="4"/>
      <c r="AA64" s="4"/>
      <c r="AB64" s="4"/>
    </row>
    <row r="65" ht="14.25" customHeight="1">
      <c r="A65" s="125">
        <v>53.0</v>
      </c>
      <c r="B65" s="129" t="s">
        <v>334</v>
      </c>
      <c r="C65" s="127"/>
      <c r="D65" s="128" t="s">
        <v>250</v>
      </c>
      <c r="E65" s="127"/>
      <c r="F65" s="129" t="s">
        <v>327</v>
      </c>
      <c r="G65" s="129" t="s">
        <v>265</v>
      </c>
      <c r="H65" s="130">
        <v>45505.0</v>
      </c>
      <c r="I65" s="130">
        <v>45656.0</v>
      </c>
      <c r="J65" s="132">
        <v>0.0</v>
      </c>
      <c r="K65" s="133" t="str">
        <f>IF(OR(ISBLANK(H65),ISBLANK(I65),ISBLANK(H5)),"",IF(OR(AND(H65&gt;H5,H65&lt;Menu!S73),AND(I65&gt;H5,I65&lt;Menu!S73),AND(H65&lt;H5,I65&gt;Menu!S73)),"Valid","Tidak Valid"))</f>
        <v>Valid</v>
      </c>
      <c r="L65" s="129" t="s">
        <v>248</v>
      </c>
      <c r="M65" s="4"/>
      <c r="N65" s="4"/>
      <c r="O65" s="4"/>
      <c r="P65" s="4"/>
      <c r="Q65" s="4"/>
      <c r="R65" s="4"/>
      <c r="S65" s="4"/>
      <c r="T65" s="4"/>
      <c r="U65" s="4"/>
      <c r="V65" s="4"/>
      <c r="W65" s="4"/>
      <c r="X65" s="4"/>
      <c r="Y65" s="4"/>
      <c r="Z65" s="4"/>
      <c r="AA65" s="4"/>
      <c r="AB65" s="4"/>
    </row>
    <row r="66" ht="14.25" customHeight="1">
      <c r="A66" s="125">
        <v>54.0</v>
      </c>
      <c r="B66" s="126" t="s">
        <v>335</v>
      </c>
      <c r="C66" s="127"/>
      <c r="D66" s="128" t="s">
        <v>250</v>
      </c>
      <c r="E66" s="127"/>
      <c r="F66" s="129" t="s">
        <v>327</v>
      </c>
      <c r="G66" s="129" t="s">
        <v>265</v>
      </c>
      <c r="H66" s="130">
        <v>45505.0</v>
      </c>
      <c r="I66" s="130">
        <v>45656.0</v>
      </c>
      <c r="J66" s="132">
        <v>0.0</v>
      </c>
      <c r="K66" s="133" t="str">
        <f>IF(OR(ISBLANK(H66),ISBLANK(I66),ISBLANK(H5)),"",IF(OR(AND(H66&gt;H5,H66&lt;Menu!S73),AND(I66&gt;H5,I66&lt;Menu!S73),AND(H66&lt;H5,I66&gt;Menu!S73)),"Valid","Tidak Valid"))</f>
        <v>Valid</v>
      </c>
      <c r="L66" s="129" t="s">
        <v>248</v>
      </c>
      <c r="M66" s="4"/>
      <c r="N66" s="4"/>
      <c r="O66" s="4"/>
      <c r="P66" s="4"/>
      <c r="Q66" s="4"/>
      <c r="R66" s="4"/>
      <c r="S66" s="4"/>
      <c r="T66" s="4"/>
      <c r="U66" s="4"/>
      <c r="V66" s="4"/>
      <c r="W66" s="4"/>
      <c r="X66" s="4"/>
      <c r="Y66" s="4"/>
      <c r="Z66" s="4"/>
      <c r="AA66" s="4"/>
      <c r="AB66" s="4"/>
    </row>
    <row r="67" ht="14.25" customHeight="1">
      <c r="A67" s="125">
        <v>55.0</v>
      </c>
      <c r="B67" s="126" t="s">
        <v>336</v>
      </c>
      <c r="C67" s="127"/>
      <c r="D67" s="128" t="s">
        <v>250</v>
      </c>
      <c r="E67" s="127"/>
      <c r="F67" s="129" t="s">
        <v>327</v>
      </c>
      <c r="G67" s="129" t="s">
        <v>265</v>
      </c>
      <c r="H67" s="130">
        <v>45505.0</v>
      </c>
      <c r="I67" s="130">
        <v>45625.0</v>
      </c>
      <c r="J67" s="132">
        <v>0.0</v>
      </c>
      <c r="K67" s="133" t="str">
        <f>IF(OR(ISBLANK(H67),ISBLANK(I67),ISBLANK(H5)),"",IF(OR(AND(H67&gt;H5,H67&lt;Menu!S73),AND(I67&gt;H5,I67&lt;Menu!S73),AND(H67&lt;H5,I67&gt;Menu!S73)),"Valid","Tidak Valid"))</f>
        <v>Valid</v>
      </c>
      <c r="L67" s="129" t="s">
        <v>248</v>
      </c>
      <c r="M67" s="4"/>
      <c r="N67" s="4"/>
      <c r="O67" s="4"/>
      <c r="P67" s="4"/>
      <c r="Q67" s="4"/>
      <c r="R67" s="4"/>
      <c r="S67" s="4"/>
      <c r="T67" s="4"/>
      <c r="U67" s="4"/>
      <c r="V67" s="4"/>
      <c r="W67" s="4"/>
      <c r="X67" s="4"/>
      <c r="Y67" s="4"/>
      <c r="Z67" s="4"/>
      <c r="AA67" s="4"/>
      <c r="AB67" s="4"/>
    </row>
    <row r="68" ht="14.25" customHeight="1">
      <c r="A68" s="125">
        <v>57.0</v>
      </c>
      <c r="B68" s="126" t="s">
        <v>337</v>
      </c>
      <c r="C68" s="127"/>
      <c r="D68" s="128" t="s">
        <v>250</v>
      </c>
      <c r="E68" s="127"/>
      <c r="F68" s="129" t="s">
        <v>268</v>
      </c>
      <c r="G68" s="129" t="s">
        <v>265</v>
      </c>
      <c r="H68" s="131">
        <v>45689.0</v>
      </c>
      <c r="I68" s="131">
        <v>45899.0</v>
      </c>
      <c r="J68" s="132">
        <v>0.0</v>
      </c>
      <c r="K68" s="133" t="str">
        <f>IF(OR(ISBLANK(H68),ISBLANK(I68),ISBLANK(H5)),"",IF(OR(AND(H68&gt;H5,H68&lt;Menu!S73),AND(I68&gt;H5,I68&lt;Menu!S73),AND(H68&lt;H5,I68&gt;Menu!S73)),"Valid","Tidak Valid"))</f>
        <v>Valid</v>
      </c>
      <c r="L68" s="129" t="s">
        <v>248</v>
      </c>
      <c r="M68" s="4"/>
      <c r="N68" s="4"/>
      <c r="O68" s="4"/>
      <c r="P68" s="4"/>
      <c r="Q68" s="4"/>
      <c r="R68" s="4"/>
      <c r="S68" s="4"/>
      <c r="T68" s="4"/>
      <c r="U68" s="4"/>
      <c r="V68" s="4"/>
      <c r="W68" s="4"/>
      <c r="X68" s="4"/>
      <c r="Y68" s="4"/>
      <c r="Z68" s="4"/>
      <c r="AA68" s="4"/>
      <c r="AB68" s="4"/>
    </row>
    <row r="69" ht="14.25" customHeight="1">
      <c r="A69" s="125">
        <v>58.0</v>
      </c>
      <c r="B69" s="129" t="s">
        <v>338</v>
      </c>
      <c r="C69" s="127"/>
      <c r="D69" s="128" t="s">
        <v>250</v>
      </c>
      <c r="E69" s="127"/>
      <c r="F69" s="129" t="s">
        <v>268</v>
      </c>
      <c r="G69" s="129" t="s">
        <v>265</v>
      </c>
      <c r="H69" s="131">
        <v>45689.0</v>
      </c>
      <c r="I69" s="131">
        <v>45899.0</v>
      </c>
      <c r="J69" s="132">
        <v>0.0</v>
      </c>
      <c r="K69" s="133" t="str">
        <f>IF(OR(ISBLANK(H69),ISBLANK(I69),ISBLANK(H5)),"",IF(OR(AND(H69&gt;H5,H69&lt;Menu!S73),AND(I69&gt;H5,I69&lt;Menu!S73),AND(H69&lt;H5,I69&gt;Menu!S73)),"Valid","Tidak Valid"))</f>
        <v>Valid</v>
      </c>
      <c r="L69" s="129" t="s">
        <v>248</v>
      </c>
      <c r="M69" s="4"/>
      <c r="N69" s="4"/>
      <c r="O69" s="4"/>
      <c r="P69" s="4"/>
      <c r="Q69" s="4"/>
      <c r="R69" s="4"/>
      <c r="S69" s="4"/>
      <c r="T69" s="4"/>
      <c r="U69" s="4"/>
      <c r="V69" s="4"/>
      <c r="W69" s="4"/>
      <c r="X69" s="4"/>
      <c r="Y69" s="4"/>
      <c r="Z69" s="4"/>
      <c r="AA69" s="4"/>
      <c r="AB69" s="4"/>
    </row>
    <row r="70" ht="14.25" customHeight="1">
      <c r="A70" s="125">
        <v>59.0</v>
      </c>
      <c r="B70" s="126" t="s">
        <v>339</v>
      </c>
      <c r="C70" s="127"/>
      <c r="D70" s="128" t="s">
        <v>250</v>
      </c>
      <c r="E70" s="127"/>
      <c r="F70" s="129" t="s">
        <v>268</v>
      </c>
      <c r="G70" s="129" t="s">
        <v>265</v>
      </c>
      <c r="H70" s="131">
        <v>45689.0</v>
      </c>
      <c r="I70" s="131">
        <v>45899.0</v>
      </c>
      <c r="J70" s="132">
        <v>0.0</v>
      </c>
      <c r="K70" s="133" t="str">
        <f>IF(OR(ISBLANK(H70),ISBLANK(I70),ISBLANK(H5)),"",IF(OR(AND(H70&gt;H5,H70&lt;Menu!S73),AND(I70&gt;H5,I70&lt;Menu!S73),AND(H70&lt;H5,I70&gt;Menu!S73)),"Valid","Tidak Valid"))</f>
        <v>Valid</v>
      </c>
      <c r="L70" s="129" t="s">
        <v>246</v>
      </c>
      <c r="M70" s="4"/>
      <c r="N70" s="4"/>
      <c r="O70" s="4"/>
      <c r="P70" s="4"/>
      <c r="Q70" s="4"/>
      <c r="R70" s="4"/>
      <c r="S70" s="4"/>
      <c r="T70" s="4"/>
      <c r="U70" s="4"/>
      <c r="V70" s="4"/>
      <c r="W70" s="4"/>
      <c r="X70" s="4"/>
      <c r="Y70" s="4"/>
      <c r="Z70" s="4"/>
      <c r="AA70" s="4"/>
      <c r="AB70" s="4"/>
    </row>
    <row r="71" ht="14.25" customHeight="1">
      <c r="A71" s="125">
        <v>60.0</v>
      </c>
      <c r="B71" s="126" t="s">
        <v>340</v>
      </c>
      <c r="C71" s="127"/>
      <c r="D71" s="128" t="s">
        <v>250</v>
      </c>
      <c r="E71" s="127"/>
      <c r="F71" s="129" t="s">
        <v>268</v>
      </c>
      <c r="G71" s="129" t="s">
        <v>265</v>
      </c>
      <c r="H71" s="131">
        <v>45689.0</v>
      </c>
      <c r="I71" s="131">
        <v>45899.0</v>
      </c>
      <c r="J71" s="132">
        <v>0.0</v>
      </c>
      <c r="K71" s="133" t="str">
        <f>IF(OR(ISBLANK(H71),ISBLANK(I71),ISBLANK(H5)),"",IF(OR(AND(H71&gt;H5,H71&lt;Menu!S73),AND(I71&gt;H5,I71&lt;Menu!S73),AND(H71&lt;H5,I71&gt;Menu!S73)),"Valid","Tidak Valid"))</f>
        <v>Valid</v>
      </c>
      <c r="L71" s="129" t="s">
        <v>248</v>
      </c>
      <c r="M71" s="4"/>
      <c r="N71" s="4"/>
      <c r="O71" s="4"/>
      <c r="P71" s="4"/>
      <c r="Q71" s="4"/>
      <c r="R71" s="4"/>
      <c r="S71" s="4"/>
      <c r="T71" s="4"/>
      <c r="U71" s="4"/>
      <c r="V71" s="4"/>
      <c r="W71" s="4"/>
      <c r="X71" s="4"/>
      <c r="Y71" s="4"/>
      <c r="Z71" s="4"/>
      <c r="AA71" s="4"/>
      <c r="AB71" s="4"/>
    </row>
    <row r="72" ht="14.25" customHeight="1">
      <c r="A72" s="125">
        <v>61.0</v>
      </c>
      <c r="B72" s="126" t="s">
        <v>341</v>
      </c>
      <c r="C72" s="127"/>
      <c r="D72" s="128" t="s">
        <v>250</v>
      </c>
      <c r="E72" s="127"/>
      <c r="F72" s="129" t="s">
        <v>268</v>
      </c>
      <c r="G72" s="129" t="s">
        <v>265</v>
      </c>
      <c r="H72" s="131">
        <v>45689.0</v>
      </c>
      <c r="I72" s="131">
        <v>45899.0</v>
      </c>
      <c r="J72" s="132">
        <v>0.0</v>
      </c>
      <c r="K72" s="133" t="str">
        <f>IF(OR(ISBLANK(H72),ISBLANK(I72),ISBLANK(H5)),"",IF(OR(AND(H72&gt;H5,H72&lt;Menu!S73),AND(I72&gt;H5,I72&lt;Menu!S73),AND(H72&lt;H5,I72&gt;Menu!S73)),"Valid","Tidak Valid"))</f>
        <v>Valid</v>
      </c>
      <c r="L72" s="129" t="s">
        <v>248</v>
      </c>
      <c r="M72" s="4"/>
      <c r="N72" s="4"/>
      <c r="O72" s="4"/>
      <c r="P72" s="4"/>
      <c r="Q72" s="4"/>
      <c r="R72" s="4"/>
      <c r="S72" s="4"/>
      <c r="T72" s="4"/>
      <c r="U72" s="4"/>
      <c r="V72" s="4"/>
      <c r="W72" s="4"/>
      <c r="X72" s="4"/>
      <c r="Y72" s="4"/>
      <c r="Z72" s="4"/>
      <c r="AA72" s="4"/>
      <c r="AB72" s="4"/>
    </row>
    <row r="73" ht="14.25" customHeight="1">
      <c r="A73" s="125">
        <v>62.0</v>
      </c>
      <c r="B73" s="126" t="s">
        <v>342</v>
      </c>
      <c r="C73" s="127"/>
      <c r="D73" s="128" t="s">
        <v>250</v>
      </c>
      <c r="E73" s="127"/>
      <c r="F73" s="129" t="s">
        <v>268</v>
      </c>
      <c r="G73" s="129" t="s">
        <v>265</v>
      </c>
      <c r="H73" s="131">
        <v>45689.0</v>
      </c>
      <c r="I73" s="131">
        <v>45899.0</v>
      </c>
      <c r="J73" s="132">
        <v>0.0</v>
      </c>
      <c r="K73" s="133" t="str">
        <f>IF(OR(ISBLANK(H73),ISBLANK(I73),ISBLANK(H5)),"",IF(OR(AND(H73&gt;H5,H73&lt;Menu!S73),AND(I73&gt;H5,I73&lt;Menu!S73),AND(H73&lt;H5,I73&gt;Menu!S73)),"Valid","Tidak Valid"))</f>
        <v>Valid</v>
      </c>
      <c r="L73" s="129" t="s">
        <v>248</v>
      </c>
      <c r="M73" s="4"/>
      <c r="N73" s="4"/>
      <c r="O73" s="4"/>
      <c r="P73" s="4"/>
      <c r="Q73" s="4"/>
      <c r="R73" s="4"/>
      <c r="S73" s="4"/>
      <c r="T73" s="4"/>
      <c r="U73" s="4"/>
      <c r="V73" s="4"/>
      <c r="W73" s="4"/>
      <c r="X73" s="4"/>
      <c r="Y73" s="4"/>
      <c r="Z73" s="4"/>
      <c r="AA73" s="4"/>
      <c r="AB73" s="4"/>
    </row>
    <row r="74" ht="14.25" customHeight="1">
      <c r="A74" s="125">
        <v>63.0</v>
      </c>
      <c r="B74" s="129" t="s">
        <v>343</v>
      </c>
      <c r="C74" s="127"/>
      <c r="D74" s="127"/>
      <c r="E74" s="128" t="s">
        <v>250</v>
      </c>
      <c r="F74" s="129" t="s">
        <v>268</v>
      </c>
      <c r="G74" s="129" t="s">
        <v>265</v>
      </c>
      <c r="H74" s="131">
        <v>45689.0</v>
      </c>
      <c r="I74" s="131">
        <v>45899.0</v>
      </c>
      <c r="J74" s="132">
        <v>0.0</v>
      </c>
      <c r="K74" s="133" t="str">
        <f>IF(OR(ISBLANK(H74),ISBLANK(I74),ISBLANK(H5)),"",IF(OR(AND(H74&gt;H5,H74&lt;Menu!S73),AND(I74&gt;H5,I74&lt;Menu!S73),AND(H74&lt;H5,I74&gt;Menu!S73)),"Valid","Tidak Valid"))</f>
        <v>Valid</v>
      </c>
      <c r="L74" s="129" t="s">
        <v>248</v>
      </c>
      <c r="M74" s="4"/>
      <c r="N74" s="4"/>
      <c r="O74" s="4"/>
      <c r="P74" s="4"/>
      <c r="Q74" s="4"/>
      <c r="R74" s="4"/>
      <c r="S74" s="4"/>
      <c r="T74" s="4"/>
      <c r="U74" s="4"/>
      <c r="V74" s="4"/>
      <c r="W74" s="4"/>
      <c r="X74" s="4"/>
      <c r="Y74" s="4"/>
      <c r="Z74" s="4"/>
      <c r="AA74" s="4"/>
      <c r="AB74" s="4"/>
    </row>
    <row r="75" ht="14.25" customHeight="1">
      <c r="A75" s="125">
        <v>64.0</v>
      </c>
      <c r="B75" s="126" t="s">
        <v>344</v>
      </c>
      <c r="C75" s="127"/>
      <c r="D75" s="128" t="s">
        <v>250</v>
      </c>
      <c r="E75" s="127"/>
      <c r="F75" s="129" t="s">
        <v>268</v>
      </c>
      <c r="G75" s="129" t="s">
        <v>265</v>
      </c>
      <c r="H75" s="131">
        <v>45689.0</v>
      </c>
      <c r="I75" s="131">
        <v>45899.0</v>
      </c>
      <c r="J75" s="132">
        <v>0.0</v>
      </c>
      <c r="K75" s="133" t="str">
        <f>IF(OR(ISBLANK(H75),ISBLANK(I75),ISBLANK(H5)),"",IF(OR(AND(H75&gt;H5,H75&lt;Menu!S73),AND(I75&gt;H5,I75&lt;Menu!S73),AND(H75&lt;H5,I75&gt;Menu!S73)),"Valid","Tidak Valid"))</f>
        <v>Valid</v>
      </c>
      <c r="L75" s="129" t="s">
        <v>248</v>
      </c>
      <c r="M75" s="4"/>
      <c r="N75" s="4"/>
      <c r="O75" s="4"/>
      <c r="P75" s="4"/>
      <c r="Q75" s="4"/>
      <c r="R75" s="4"/>
      <c r="S75" s="4"/>
      <c r="T75" s="4"/>
      <c r="U75" s="4"/>
      <c r="V75" s="4"/>
      <c r="W75" s="4"/>
      <c r="X75" s="4"/>
      <c r="Y75" s="4"/>
      <c r="Z75" s="4"/>
      <c r="AA75" s="4"/>
      <c r="AB75" s="4"/>
    </row>
    <row r="76" ht="14.25" customHeight="1">
      <c r="A76" s="125">
        <v>65.0</v>
      </c>
      <c r="B76" s="126" t="s">
        <v>345</v>
      </c>
      <c r="C76" s="127"/>
      <c r="D76" s="128" t="s">
        <v>250</v>
      </c>
      <c r="E76" s="127"/>
      <c r="F76" s="129" t="s">
        <v>268</v>
      </c>
      <c r="G76" s="129" t="s">
        <v>265</v>
      </c>
      <c r="H76" s="131">
        <v>45689.0</v>
      </c>
      <c r="I76" s="131">
        <v>45899.0</v>
      </c>
      <c r="J76" s="132">
        <v>0.0</v>
      </c>
      <c r="K76" s="133" t="str">
        <f>IF(OR(ISBLANK(H76),ISBLANK(I76),ISBLANK(H5)),"",IF(OR(AND(H76&gt;H5,H76&lt;Menu!S73),AND(I76&gt;H5,I76&lt;Menu!S73),AND(H76&lt;H5,I76&gt;Menu!S73)),"Valid","Tidak Valid"))</f>
        <v>Valid</v>
      </c>
      <c r="L76" s="129" t="s">
        <v>248</v>
      </c>
      <c r="M76" s="4"/>
      <c r="N76" s="4"/>
      <c r="O76" s="4"/>
      <c r="P76" s="4"/>
      <c r="Q76" s="4"/>
      <c r="R76" s="4"/>
      <c r="S76" s="4"/>
      <c r="T76" s="4"/>
      <c r="U76" s="4"/>
      <c r="V76" s="4"/>
      <c r="W76" s="4"/>
      <c r="X76" s="4"/>
      <c r="Y76" s="4"/>
      <c r="Z76" s="4"/>
      <c r="AA76" s="4"/>
      <c r="AB76" s="4"/>
    </row>
    <row r="77" ht="14.25" customHeight="1">
      <c r="A77" s="125">
        <v>66.0</v>
      </c>
      <c r="B77" s="129" t="s">
        <v>346</v>
      </c>
      <c r="C77" s="127"/>
      <c r="D77" s="128" t="s">
        <v>250</v>
      </c>
      <c r="E77" s="127"/>
      <c r="F77" s="129" t="s">
        <v>268</v>
      </c>
      <c r="G77" s="129" t="s">
        <v>265</v>
      </c>
      <c r="H77" s="131">
        <v>45689.0</v>
      </c>
      <c r="I77" s="131">
        <v>45899.0</v>
      </c>
      <c r="J77" s="132">
        <v>0.0</v>
      </c>
      <c r="K77" s="133" t="str">
        <f>IF(OR(ISBLANK(H77),ISBLANK(I77),ISBLANK(H5)),"",IF(OR(AND(H77&gt;H5,H77&lt;Menu!S73),AND(I77&gt;H5,I77&lt;Menu!S73),AND(H77&lt;H5,I77&gt;Menu!S73)),"Valid","Tidak Valid"))</f>
        <v>Valid</v>
      </c>
      <c r="L77" s="129" t="s">
        <v>248</v>
      </c>
      <c r="M77" s="4"/>
      <c r="N77" s="4"/>
      <c r="O77" s="4"/>
      <c r="P77" s="4"/>
      <c r="Q77" s="4"/>
      <c r="R77" s="4"/>
      <c r="S77" s="4"/>
      <c r="T77" s="4"/>
      <c r="U77" s="4"/>
      <c r="V77" s="4"/>
      <c r="W77" s="4"/>
      <c r="X77" s="4"/>
      <c r="Y77" s="4"/>
      <c r="Z77" s="4"/>
      <c r="AA77" s="4"/>
      <c r="AB77" s="4"/>
    </row>
    <row r="78" ht="14.25" customHeight="1">
      <c r="A78" s="125">
        <v>67.0</v>
      </c>
      <c r="B78" s="129" t="s">
        <v>347</v>
      </c>
      <c r="C78" s="128" t="s">
        <v>250</v>
      </c>
      <c r="D78" s="127"/>
      <c r="E78" s="127"/>
      <c r="F78" s="129" t="s">
        <v>268</v>
      </c>
      <c r="G78" s="129" t="s">
        <v>265</v>
      </c>
      <c r="H78" s="131">
        <v>45689.0</v>
      </c>
      <c r="I78" s="131">
        <v>45899.0</v>
      </c>
      <c r="J78" s="132">
        <v>0.0</v>
      </c>
      <c r="K78" s="133" t="str">
        <f>IF(OR(ISBLANK(H78),ISBLANK(I78),ISBLANK(H5)),"",IF(OR(AND(H78&gt;H5,H78&lt;Menu!S73),AND(I78&gt;H5,I78&lt;Menu!S73),AND(H78&lt;H5,I78&gt;Menu!S73)),"Valid","Tidak Valid"))</f>
        <v>Valid</v>
      </c>
      <c r="L78" s="129" t="s">
        <v>248</v>
      </c>
      <c r="M78" s="4"/>
      <c r="N78" s="4"/>
      <c r="O78" s="4"/>
      <c r="P78" s="4"/>
      <c r="Q78" s="4"/>
      <c r="R78" s="4"/>
      <c r="S78" s="4"/>
      <c r="T78" s="4"/>
      <c r="U78" s="4"/>
      <c r="V78" s="4"/>
      <c r="W78" s="4"/>
      <c r="X78" s="4"/>
      <c r="Y78" s="4"/>
      <c r="Z78" s="4"/>
      <c r="AA78" s="4"/>
      <c r="AB78" s="4"/>
    </row>
    <row r="79" ht="14.25" customHeight="1">
      <c r="A79" s="125">
        <v>68.0</v>
      </c>
      <c r="B79" s="126" t="s">
        <v>348</v>
      </c>
      <c r="C79" s="127"/>
      <c r="D79" s="128" t="s">
        <v>250</v>
      </c>
      <c r="E79" s="127"/>
      <c r="F79" s="129" t="s">
        <v>268</v>
      </c>
      <c r="G79" s="129" t="s">
        <v>265</v>
      </c>
      <c r="H79" s="131">
        <v>45689.0</v>
      </c>
      <c r="I79" s="131">
        <v>45899.0</v>
      </c>
      <c r="J79" s="132">
        <v>0.0</v>
      </c>
      <c r="K79" s="133" t="str">
        <f>IF(OR(ISBLANK(H79),ISBLANK(I79),ISBLANK(H5)),"",IF(OR(AND(H79&gt;H5,H79&lt;Menu!S73),AND(I79&gt;H5,I79&lt;Menu!S73),AND(H79&lt;H5,I79&gt;Menu!S73)),"Valid","Tidak Valid"))</f>
        <v>Valid</v>
      </c>
      <c r="L79" s="129" t="s">
        <v>248</v>
      </c>
      <c r="M79" s="4"/>
      <c r="N79" s="4"/>
      <c r="O79" s="4"/>
      <c r="P79" s="4"/>
      <c r="Q79" s="4"/>
      <c r="R79" s="4"/>
      <c r="S79" s="4"/>
      <c r="T79" s="4"/>
      <c r="U79" s="4"/>
      <c r="V79" s="4"/>
      <c r="W79" s="4"/>
      <c r="X79" s="4"/>
      <c r="Y79" s="4"/>
      <c r="Z79" s="4"/>
      <c r="AA79" s="4"/>
      <c r="AB79" s="4"/>
    </row>
    <row r="80" ht="14.25" customHeight="1">
      <c r="A80" s="125">
        <v>69.0</v>
      </c>
      <c r="B80" s="129" t="s">
        <v>349</v>
      </c>
      <c r="C80" s="127"/>
      <c r="D80" s="128" t="s">
        <v>250</v>
      </c>
      <c r="E80" s="127"/>
      <c r="F80" s="129" t="s">
        <v>268</v>
      </c>
      <c r="G80" s="129" t="s">
        <v>265</v>
      </c>
      <c r="H80" s="131">
        <v>45689.0</v>
      </c>
      <c r="I80" s="131">
        <v>45899.0</v>
      </c>
      <c r="J80" s="132">
        <v>0.0</v>
      </c>
      <c r="K80" s="133" t="str">
        <f>IF(OR(ISBLANK(H80),ISBLANK(I80),ISBLANK(H5)),"",IF(OR(AND(H80&gt;H5,H80&lt;Menu!S73),AND(I80&gt;H5,I80&lt;Menu!S73),AND(H80&lt;H5,I80&gt;Menu!S73)),"Valid","Tidak Valid"))</f>
        <v>Valid</v>
      </c>
      <c r="L80" s="129" t="s">
        <v>248</v>
      </c>
      <c r="M80" s="4"/>
      <c r="N80" s="4"/>
      <c r="O80" s="4"/>
      <c r="P80" s="4"/>
      <c r="Q80" s="4"/>
      <c r="R80" s="4"/>
      <c r="S80" s="4"/>
      <c r="T80" s="4"/>
      <c r="U80" s="4"/>
      <c r="V80" s="4"/>
      <c r="W80" s="4"/>
      <c r="X80" s="4"/>
      <c r="Y80" s="4"/>
      <c r="Z80" s="4"/>
      <c r="AA80" s="4"/>
      <c r="AB80" s="4"/>
    </row>
    <row r="81" ht="14.25" customHeight="1">
      <c r="A81" s="125">
        <v>70.0</v>
      </c>
      <c r="B81" s="129" t="s">
        <v>350</v>
      </c>
      <c r="C81" s="127"/>
      <c r="D81" s="128" t="s">
        <v>250</v>
      </c>
      <c r="E81" s="127"/>
      <c r="F81" s="129" t="s">
        <v>268</v>
      </c>
      <c r="G81" s="129" t="s">
        <v>265</v>
      </c>
      <c r="H81" s="131">
        <v>45689.0</v>
      </c>
      <c r="I81" s="131">
        <v>45899.0</v>
      </c>
      <c r="J81" s="132">
        <v>0.0</v>
      </c>
      <c r="K81" s="133" t="str">
        <f>IF(OR(ISBLANK(H81),ISBLANK(I81),ISBLANK(H5)),"",IF(OR(AND(H81&gt;H5,H81&lt;Menu!S73),AND(I81&gt;H5,I81&lt;Menu!S73),AND(H81&lt;H5,I81&gt;Menu!S73)),"Valid","Tidak Valid"))</f>
        <v>Valid</v>
      </c>
      <c r="L81" s="129" t="s">
        <v>248</v>
      </c>
      <c r="M81" s="4"/>
      <c r="N81" s="4"/>
      <c r="O81" s="4"/>
      <c r="P81" s="4"/>
      <c r="Q81" s="4"/>
      <c r="R81" s="4"/>
      <c r="S81" s="4"/>
      <c r="T81" s="4"/>
      <c r="U81" s="4"/>
      <c r="V81" s="4"/>
      <c r="W81" s="4"/>
      <c r="X81" s="4"/>
      <c r="Y81" s="4"/>
      <c r="Z81" s="4"/>
      <c r="AA81" s="4"/>
      <c r="AB81" s="4"/>
    </row>
    <row r="82" ht="14.25" customHeight="1">
      <c r="A82" s="125">
        <v>71.0</v>
      </c>
      <c r="B82" s="126" t="s">
        <v>351</v>
      </c>
      <c r="C82" s="127"/>
      <c r="D82" s="128" t="s">
        <v>250</v>
      </c>
      <c r="E82" s="127"/>
      <c r="F82" s="129" t="s">
        <v>268</v>
      </c>
      <c r="G82" s="129" t="s">
        <v>265</v>
      </c>
      <c r="H82" s="131">
        <v>45689.0</v>
      </c>
      <c r="I82" s="131">
        <v>45899.0</v>
      </c>
      <c r="J82" s="132">
        <v>0.0</v>
      </c>
      <c r="K82" s="133" t="str">
        <f>IF(OR(ISBLANK(H82),ISBLANK(I82),ISBLANK(H5)),"",IF(OR(AND(H82&gt;H5,H82&lt;Menu!S73),AND(I82&gt;H5,I82&lt;Menu!S73),AND(H82&lt;H5,I82&gt;Menu!S73)),"Valid","Tidak Valid"))</f>
        <v>Valid</v>
      </c>
      <c r="L82" s="129" t="s">
        <v>248</v>
      </c>
      <c r="M82" s="4"/>
      <c r="N82" s="4"/>
      <c r="O82" s="4"/>
      <c r="P82" s="4"/>
      <c r="Q82" s="4"/>
      <c r="R82" s="4"/>
      <c r="S82" s="4"/>
      <c r="T82" s="4"/>
      <c r="U82" s="4"/>
      <c r="V82" s="4"/>
      <c r="W82" s="4"/>
      <c r="X82" s="4"/>
      <c r="Y82" s="4"/>
      <c r="Z82" s="4"/>
      <c r="AA82" s="4"/>
      <c r="AB82" s="4"/>
    </row>
    <row r="83" ht="14.25" customHeight="1">
      <c r="A83" s="125">
        <v>72.0</v>
      </c>
      <c r="B83" s="126" t="s">
        <v>352</v>
      </c>
      <c r="C83" s="127"/>
      <c r="D83" s="128" t="s">
        <v>250</v>
      </c>
      <c r="E83" s="127"/>
      <c r="F83" s="129" t="s">
        <v>268</v>
      </c>
      <c r="G83" s="129" t="s">
        <v>265</v>
      </c>
      <c r="H83" s="131">
        <v>45689.0</v>
      </c>
      <c r="I83" s="131">
        <v>45899.0</v>
      </c>
      <c r="J83" s="132">
        <v>0.0</v>
      </c>
      <c r="K83" s="133" t="str">
        <f>IF(OR(ISBLANK(H83),ISBLANK(I83),ISBLANK(H5)),"",IF(OR(AND(H83&gt;H5,H83&lt;Menu!S73),AND(I83&gt;H5,I83&lt;Menu!S73),AND(H83&lt;H5,I83&gt;Menu!S73)),"Valid","Tidak Valid"))</f>
        <v>Valid</v>
      </c>
      <c r="L83" s="129" t="s">
        <v>248</v>
      </c>
      <c r="M83" s="4"/>
      <c r="N83" s="4"/>
      <c r="O83" s="4"/>
      <c r="P83" s="4"/>
      <c r="Q83" s="4"/>
      <c r="R83" s="4"/>
      <c r="S83" s="4"/>
      <c r="T83" s="4"/>
      <c r="U83" s="4"/>
      <c r="V83" s="4"/>
      <c r="W83" s="4"/>
      <c r="X83" s="4"/>
      <c r="Y83" s="4"/>
      <c r="Z83" s="4"/>
      <c r="AA83" s="4"/>
      <c r="AB83" s="4"/>
    </row>
    <row r="84" ht="14.25" customHeight="1">
      <c r="A84" s="125">
        <v>73.0</v>
      </c>
      <c r="B84" s="126" t="s">
        <v>353</v>
      </c>
      <c r="C84" s="127"/>
      <c r="D84" s="128" t="s">
        <v>250</v>
      </c>
      <c r="E84" s="127"/>
      <c r="F84" s="129" t="s">
        <v>268</v>
      </c>
      <c r="G84" s="129" t="s">
        <v>265</v>
      </c>
      <c r="H84" s="130">
        <v>45505.0</v>
      </c>
      <c r="I84" s="130">
        <v>45656.0</v>
      </c>
      <c r="J84" s="132">
        <v>0.0</v>
      </c>
      <c r="K84" s="133" t="str">
        <f>IF(OR(ISBLANK(H84),ISBLANK(I84),ISBLANK(H6)),"",IF(OR(AND(H84&gt;H6,H84&lt;Menu!S74),AND(I84&gt;H6,I84&lt;Menu!S74),AND(H84&lt;H6,I84&gt;Menu!S74)),"Valid","Tidak Valid"))</f>
        <v/>
      </c>
      <c r="L84" s="129" t="s">
        <v>248</v>
      </c>
      <c r="M84" s="4"/>
      <c r="N84" s="4"/>
      <c r="O84" s="4"/>
      <c r="P84" s="4"/>
      <c r="Q84" s="4"/>
      <c r="R84" s="4"/>
      <c r="S84" s="4"/>
      <c r="T84" s="4"/>
      <c r="U84" s="4"/>
      <c r="V84" s="4"/>
      <c r="W84" s="4"/>
      <c r="X84" s="4"/>
      <c r="Y84" s="4"/>
      <c r="Z84" s="4"/>
      <c r="AA84" s="4"/>
      <c r="AB84" s="4"/>
    </row>
    <row r="85" ht="14.25" customHeight="1">
      <c r="A85" s="125">
        <v>74.0</v>
      </c>
      <c r="B85" s="126" t="s">
        <v>354</v>
      </c>
      <c r="C85" s="128" t="s">
        <v>250</v>
      </c>
      <c r="D85" s="127"/>
      <c r="E85" s="127"/>
      <c r="F85" s="142" t="s">
        <v>355</v>
      </c>
      <c r="G85" s="142" t="s">
        <v>315</v>
      </c>
      <c r="H85" s="138">
        <v>43425.0</v>
      </c>
      <c r="I85" s="141">
        <v>46630.0</v>
      </c>
      <c r="J85" s="132">
        <v>9.0</v>
      </c>
      <c r="K85" s="133" t="str">
        <f>IF(OR(ISBLANK(H85),ISBLANK(I85),ISBLANK(H5)),"",IF(OR(AND(H85&gt;H5,H85&lt;Menu!S73),AND(I85&gt;H5,I85&lt;Menu!S73),AND(H85&lt;H5,I85&gt;Menu!S73)),"Valid","Tidak Valid"))</f>
        <v>Valid</v>
      </c>
      <c r="L85" s="129" t="s">
        <v>246</v>
      </c>
      <c r="M85" s="4"/>
      <c r="N85" s="4"/>
      <c r="O85" s="4"/>
      <c r="P85" s="4"/>
      <c r="Q85" s="4"/>
      <c r="R85" s="4"/>
      <c r="S85" s="4"/>
      <c r="T85" s="4"/>
      <c r="U85" s="4"/>
      <c r="V85" s="4"/>
      <c r="W85" s="4"/>
      <c r="X85" s="4"/>
      <c r="Y85" s="4"/>
      <c r="Z85" s="4"/>
      <c r="AA85" s="4"/>
      <c r="AB85" s="4"/>
    </row>
    <row r="86" ht="14.25" customHeight="1">
      <c r="A86" s="125">
        <v>75.0</v>
      </c>
      <c r="B86" s="129" t="s">
        <v>356</v>
      </c>
      <c r="C86" s="127"/>
      <c r="D86" s="128" t="s">
        <v>250</v>
      </c>
      <c r="E86" s="127"/>
      <c r="F86" s="129" t="s">
        <v>302</v>
      </c>
      <c r="G86" s="129" t="s">
        <v>265</v>
      </c>
      <c r="H86" s="143"/>
      <c r="I86" s="143"/>
      <c r="J86" s="132" t="s">
        <v>305</v>
      </c>
      <c r="K86" s="133" t="str">
        <f>IF(OR(ISBLANK(H86),ISBLANK(I86),ISBLANK(H5)),"",IF(OR(AND(H86&gt;H5,H86&lt;Menu!S73),AND(I86&gt;H5,I86&lt;Menu!S73),AND(H86&lt;H5,I86&gt;Menu!S73)),"Valid","Tidak Valid"))</f>
        <v/>
      </c>
      <c r="L86" s="129" t="s">
        <v>248</v>
      </c>
      <c r="M86" s="4"/>
      <c r="N86" s="4"/>
      <c r="O86" s="4"/>
      <c r="P86" s="4"/>
      <c r="Q86" s="4"/>
      <c r="R86" s="4"/>
      <c r="S86" s="4"/>
      <c r="T86" s="4"/>
      <c r="U86" s="4"/>
      <c r="V86" s="4"/>
      <c r="W86" s="4"/>
      <c r="X86" s="4"/>
      <c r="Y86" s="4"/>
      <c r="Z86" s="4"/>
      <c r="AA86" s="4"/>
      <c r="AB86" s="4"/>
    </row>
    <row r="87" ht="14.25" customHeight="1">
      <c r="A87" s="125">
        <v>76.0</v>
      </c>
      <c r="B87" s="129" t="s">
        <v>357</v>
      </c>
      <c r="C87" s="128" t="s">
        <v>250</v>
      </c>
      <c r="D87" s="127"/>
      <c r="E87" s="127"/>
      <c r="F87" s="129" t="s">
        <v>302</v>
      </c>
      <c r="G87" s="129" t="s">
        <v>265</v>
      </c>
      <c r="H87" s="143"/>
      <c r="I87" s="143"/>
      <c r="J87" s="132" t="s">
        <v>305</v>
      </c>
      <c r="K87" s="133" t="str">
        <f>IF(OR(ISBLANK(H87),ISBLANK(I87),ISBLANK(H5)),"",IF(OR(AND(H87&gt;H5,H87&lt;Menu!S73),AND(I87&gt;H5,I87&lt;Menu!S73),AND(H87&lt;H5,I87&gt;Menu!S73)),"Valid","Tidak Valid"))</f>
        <v/>
      </c>
      <c r="L87" s="129" t="s">
        <v>248</v>
      </c>
      <c r="M87" s="4"/>
      <c r="N87" s="4"/>
      <c r="O87" s="4"/>
      <c r="P87" s="4"/>
      <c r="Q87" s="4"/>
      <c r="R87" s="4"/>
      <c r="S87" s="4"/>
      <c r="T87" s="4"/>
      <c r="U87" s="4"/>
      <c r="V87" s="4"/>
      <c r="W87" s="4"/>
      <c r="X87" s="4"/>
      <c r="Y87" s="4"/>
      <c r="Z87" s="4"/>
      <c r="AA87" s="4"/>
      <c r="AB87" s="4"/>
    </row>
    <row r="88" ht="14.25" customHeight="1">
      <c r="A88" s="125">
        <v>77.0</v>
      </c>
      <c r="B88" s="129" t="s">
        <v>358</v>
      </c>
      <c r="C88" s="127"/>
      <c r="D88" s="128" t="s">
        <v>250</v>
      </c>
      <c r="E88" s="127"/>
      <c r="F88" s="129" t="s">
        <v>302</v>
      </c>
      <c r="G88" s="129" t="s">
        <v>265</v>
      </c>
      <c r="H88" s="143"/>
      <c r="I88" s="143"/>
      <c r="J88" s="132" t="s">
        <v>305</v>
      </c>
      <c r="K88" s="133" t="str">
        <f>IF(OR(ISBLANK(H88),ISBLANK(I88),ISBLANK(H5)),"",IF(OR(AND(H88&gt;H5,H88&lt;Menu!S73),AND(I88&gt;H5,I88&lt;Menu!S73),AND(H88&lt;H5,I88&gt;Menu!S73)),"Valid","Tidak Valid"))</f>
        <v/>
      </c>
      <c r="L88" s="129" t="s">
        <v>248</v>
      </c>
      <c r="M88" s="4"/>
      <c r="N88" s="4"/>
      <c r="O88" s="4"/>
      <c r="P88" s="4"/>
      <c r="Q88" s="4"/>
      <c r="R88" s="4"/>
      <c r="S88" s="4"/>
      <c r="T88" s="4"/>
      <c r="U88" s="4"/>
      <c r="V88" s="4"/>
      <c r="W88" s="4"/>
      <c r="X88" s="4"/>
      <c r="Y88" s="4"/>
      <c r="Z88" s="4"/>
      <c r="AA88" s="4"/>
      <c r="AB88" s="4"/>
    </row>
    <row r="89" ht="14.25" customHeight="1">
      <c r="A89" s="125">
        <v>79.0</v>
      </c>
      <c r="B89" s="129" t="s">
        <v>359</v>
      </c>
      <c r="C89" s="127"/>
      <c r="D89" s="128" t="s">
        <v>250</v>
      </c>
      <c r="E89" s="127"/>
      <c r="F89" s="129" t="s">
        <v>302</v>
      </c>
      <c r="G89" s="129" t="s">
        <v>265</v>
      </c>
      <c r="H89" s="143"/>
      <c r="I89" s="143"/>
      <c r="J89" s="132" t="s">
        <v>305</v>
      </c>
      <c r="K89" s="133" t="str">
        <f>IF(OR(ISBLANK(H89),ISBLANK(I89),ISBLANK(H5)),"",IF(OR(AND(H89&gt;H5,H89&lt;Menu!S73),AND(I89&gt;H5,I89&lt;Menu!S73),AND(H89&lt;H5,I89&gt;Menu!S73)),"Valid","Tidak Valid"))</f>
        <v/>
      </c>
      <c r="L89" s="129" t="s">
        <v>248</v>
      </c>
      <c r="M89" s="4"/>
      <c r="N89" s="4"/>
      <c r="O89" s="4"/>
      <c r="P89" s="4"/>
      <c r="Q89" s="4"/>
      <c r="R89" s="4"/>
      <c r="S89" s="4"/>
      <c r="T89" s="4"/>
      <c r="U89" s="4"/>
      <c r="V89" s="4"/>
      <c r="W89" s="4"/>
      <c r="X89" s="4"/>
      <c r="Y89" s="4"/>
      <c r="Z89" s="4"/>
      <c r="AA89" s="4"/>
      <c r="AB89" s="4"/>
    </row>
    <row r="90" ht="14.25" customHeight="1">
      <c r="A90" s="125">
        <v>80.0</v>
      </c>
      <c r="B90" s="129" t="s">
        <v>360</v>
      </c>
      <c r="C90" s="127"/>
      <c r="D90" s="128" t="s">
        <v>250</v>
      </c>
      <c r="E90" s="127"/>
      <c r="F90" s="129" t="s">
        <v>302</v>
      </c>
      <c r="G90" s="129" t="s">
        <v>265</v>
      </c>
      <c r="H90" s="143"/>
      <c r="I90" s="143"/>
      <c r="J90" s="132" t="s">
        <v>305</v>
      </c>
      <c r="K90" s="133" t="str">
        <f>IF(OR(ISBLANK(H90),ISBLANK(I90),ISBLANK(H5)),"",IF(OR(AND(H90&gt;H5,H90&lt;Menu!S73),AND(I90&gt;H5,I90&lt;Menu!S73),AND(H90&lt;H5,I90&gt;Menu!S73)),"Valid","Tidak Valid"))</f>
        <v/>
      </c>
      <c r="L90" s="129" t="s">
        <v>248</v>
      </c>
      <c r="M90" s="4"/>
      <c r="N90" s="4"/>
      <c r="O90" s="4"/>
      <c r="P90" s="4"/>
      <c r="Q90" s="4"/>
      <c r="R90" s="4"/>
      <c r="S90" s="4"/>
      <c r="T90" s="4"/>
      <c r="U90" s="4"/>
      <c r="V90" s="4"/>
      <c r="W90" s="4"/>
      <c r="X90" s="4"/>
      <c r="Y90" s="4"/>
      <c r="Z90" s="4"/>
      <c r="AA90" s="4"/>
      <c r="AB90" s="4"/>
    </row>
    <row r="91" ht="14.25" customHeight="1">
      <c r="A91" s="125">
        <v>83.0</v>
      </c>
      <c r="B91" s="144" t="s">
        <v>361</v>
      </c>
      <c r="C91" s="145" t="s">
        <v>250</v>
      </c>
      <c r="D91" s="146"/>
      <c r="E91" s="146"/>
      <c r="F91" s="129" t="s">
        <v>362</v>
      </c>
      <c r="G91" s="144" t="s">
        <v>315</v>
      </c>
      <c r="H91" s="138">
        <v>43617.0</v>
      </c>
      <c r="I91" s="138">
        <v>46022.0</v>
      </c>
      <c r="J91" s="133">
        <f t="shared" ref="J91:J112" si="3">IF(OR(ISBLANK(H91),ISBLANK(I91)),"",DATEDIF(H91,I91,"Y"))</f>
        <v>6</v>
      </c>
      <c r="K91" s="133" t="str">
        <f>IF(OR(ISBLANK(H91),ISBLANK(I91),ISBLANK(H5)),"",IF(OR(AND(H91&gt;H5,H91&lt;Menu!S73),AND(I91&gt;H5,I91&lt;Menu!S73),AND(H91&lt;H5,I91&gt;Menu!S73)),"Valid","Tidak Valid"))</f>
        <v>Valid</v>
      </c>
      <c r="L91" s="129" t="s">
        <v>248</v>
      </c>
      <c r="M91" s="4"/>
      <c r="N91" s="4"/>
      <c r="O91" s="4"/>
      <c r="P91" s="4"/>
      <c r="Q91" s="4"/>
      <c r="R91" s="4"/>
      <c r="S91" s="4"/>
      <c r="T91" s="4"/>
      <c r="U91" s="4"/>
      <c r="V91" s="4"/>
      <c r="W91" s="4"/>
      <c r="X91" s="4"/>
      <c r="Y91" s="4"/>
      <c r="Z91" s="4"/>
      <c r="AA91" s="4"/>
      <c r="AB91" s="4"/>
    </row>
    <row r="92" ht="14.25" customHeight="1">
      <c r="A92" s="125">
        <v>84.0</v>
      </c>
      <c r="B92" s="144" t="s">
        <v>363</v>
      </c>
      <c r="C92" s="145" t="s">
        <v>250</v>
      </c>
      <c r="D92" s="146"/>
      <c r="E92" s="146"/>
      <c r="F92" s="129" t="s">
        <v>362</v>
      </c>
      <c r="G92" s="144" t="s">
        <v>315</v>
      </c>
      <c r="H92" s="138">
        <v>43983.0</v>
      </c>
      <c r="I92" s="138">
        <v>46022.0</v>
      </c>
      <c r="J92" s="133">
        <f t="shared" si="3"/>
        <v>5</v>
      </c>
      <c r="K92" s="133" t="str">
        <f>IF(OR(ISBLANK(H92),ISBLANK(I92),ISBLANK(H5)),"",IF(OR(AND(H92&gt;H5,H92&lt;Menu!S73),AND(I92&gt;H5,I92&lt;Menu!S73),AND(H92&lt;H5,I92&gt;Menu!S73)),"Valid","Tidak Valid"))</f>
        <v>Valid</v>
      </c>
      <c r="L92" s="129" t="s">
        <v>248</v>
      </c>
      <c r="M92" s="4"/>
      <c r="N92" s="4"/>
      <c r="O92" s="4"/>
      <c r="P92" s="4"/>
      <c r="Q92" s="4"/>
      <c r="R92" s="4"/>
      <c r="S92" s="4"/>
      <c r="T92" s="4"/>
      <c r="U92" s="4"/>
      <c r="V92" s="4"/>
      <c r="W92" s="4"/>
      <c r="X92" s="4"/>
      <c r="Y92" s="4"/>
      <c r="Z92" s="4"/>
      <c r="AA92" s="4"/>
      <c r="AB92" s="4"/>
    </row>
    <row r="93" ht="14.25" customHeight="1">
      <c r="A93" s="125">
        <v>85.0</v>
      </c>
      <c r="B93" s="144" t="s">
        <v>364</v>
      </c>
      <c r="C93" s="146"/>
      <c r="D93" s="145" t="s">
        <v>250</v>
      </c>
      <c r="E93" s="146"/>
      <c r="F93" s="129" t="s">
        <v>302</v>
      </c>
      <c r="G93" s="144" t="s">
        <v>315</v>
      </c>
      <c r="H93" s="138">
        <v>44348.0</v>
      </c>
      <c r="I93" s="138">
        <v>46022.0</v>
      </c>
      <c r="J93" s="133">
        <f t="shared" si="3"/>
        <v>4</v>
      </c>
      <c r="K93" s="133" t="str">
        <f>IF(OR(ISBLANK(H93),ISBLANK(I93),ISBLANK(H5)),"",IF(OR(AND(H93&gt;H5,H93&lt;Menu!S73),AND(I93&gt;H5,I93&lt;Menu!S73),AND(H93&lt;H5,I93&gt;Menu!S73)),"Valid","Tidak Valid"))</f>
        <v>Valid</v>
      </c>
      <c r="L93" s="129" t="s">
        <v>248</v>
      </c>
      <c r="M93" s="4"/>
      <c r="N93" s="4"/>
      <c r="O93" s="4"/>
      <c r="P93" s="4"/>
      <c r="Q93" s="4"/>
      <c r="R93" s="4"/>
      <c r="S93" s="4"/>
      <c r="T93" s="4"/>
      <c r="U93" s="4"/>
      <c r="V93" s="4"/>
      <c r="W93" s="4"/>
      <c r="X93" s="4"/>
      <c r="Y93" s="4"/>
      <c r="Z93" s="4"/>
      <c r="AA93" s="4"/>
      <c r="AB93" s="4"/>
    </row>
    <row r="94" ht="14.25" customHeight="1">
      <c r="A94" s="125">
        <v>86.0</v>
      </c>
      <c r="B94" s="144" t="s">
        <v>365</v>
      </c>
      <c r="C94" s="146"/>
      <c r="D94" s="145" t="s">
        <v>250</v>
      </c>
      <c r="E94" s="146"/>
      <c r="F94" s="129" t="s">
        <v>302</v>
      </c>
      <c r="G94" s="144" t="s">
        <v>315</v>
      </c>
      <c r="H94" s="138">
        <v>44348.0</v>
      </c>
      <c r="I94" s="138">
        <v>46022.0</v>
      </c>
      <c r="J94" s="133">
        <f t="shared" si="3"/>
        <v>4</v>
      </c>
      <c r="K94" s="133" t="str">
        <f>IF(OR(ISBLANK(H94),ISBLANK(I94),ISBLANK(H5)),"",IF(OR(AND(H94&gt;H5,H94&lt;Menu!S73),AND(I94&gt;H5,I94&lt;Menu!S73),AND(H94&lt;H5,I94&gt;Menu!S73)),"Valid","Tidak Valid"))</f>
        <v>Valid</v>
      </c>
      <c r="L94" s="129" t="s">
        <v>248</v>
      </c>
      <c r="M94" s="4"/>
      <c r="N94" s="4"/>
      <c r="O94" s="4"/>
      <c r="P94" s="4"/>
      <c r="Q94" s="4"/>
      <c r="R94" s="4"/>
      <c r="S94" s="4"/>
      <c r="T94" s="4"/>
      <c r="U94" s="4"/>
      <c r="V94" s="4"/>
      <c r="W94" s="4"/>
      <c r="X94" s="4"/>
      <c r="Y94" s="4"/>
      <c r="Z94" s="4"/>
      <c r="AA94" s="4"/>
      <c r="AB94" s="4"/>
    </row>
    <row r="95" ht="14.25" customHeight="1">
      <c r="A95" s="125">
        <v>87.0</v>
      </c>
      <c r="B95" s="144" t="s">
        <v>366</v>
      </c>
      <c r="C95" s="146"/>
      <c r="D95" s="145" t="s">
        <v>250</v>
      </c>
      <c r="E95" s="146"/>
      <c r="F95" s="129" t="s">
        <v>302</v>
      </c>
      <c r="G95" s="144" t="s">
        <v>315</v>
      </c>
      <c r="H95" s="138">
        <v>44348.0</v>
      </c>
      <c r="I95" s="138">
        <v>46022.0</v>
      </c>
      <c r="J95" s="133">
        <f t="shared" si="3"/>
        <v>4</v>
      </c>
      <c r="K95" s="133" t="str">
        <f>IF(OR(ISBLANK(H95),ISBLANK(I95),ISBLANK(H5)),"",IF(OR(AND(H95&gt;H5,H95&lt;Menu!S73),AND(I95&gt;H5,I95&lt;Menu!S73),AND(H95&lt;H5,I95&gt;Menu!S73)),"Valid","Tidak Valid"))</f>
        <v>Valid</v>
      </c>
      <c r="L95" s="129" t="s">
        <v>248</v>
      </c>
      <c r="M95" s="4"/>
      <c r="N95" s="4"/>
      <c r="O95" s="4"/>
      <c r="P95" s="4"/>
      <c r="Q95" s="4"/>
      <c r="R95" s="4"/>
      <c r="S95" s="4"/>
      <c r="T95" s="4"/>
      <c r="U95" s="4"/>
      <c r="V95" s="4"/>
      <c r="W95" s="4"/>
      <c r="X95" s="4"/>
      <c r="Y95" s="4"/>
      <c r="Z95" s="4"/>
      <c r="AA95" s="4"/>
      <c r="AB95" s="4"/>
    </row>
    <row r="96" ht="14.25" customHeight="1">
      <c r="A96" s="125">
        <v>88.0</v>
      </c>
      <c r="B96" s="144" t="s">
        <v>367</v>
      </c>
      <c r="C96" s="146"/>
      <c r="D96" s="145" t="s">
        <v>250</v>
      </c>
      <c r="E96" s="146"/>
      <c r="F96" s="129" t="s">
        <v>302</v>
      </c>
      <c r="G96" s="144" t="s">
        <v>315</v>
      </c>
      <c r="H96" s="138">
        <v>44348.0</v>
      </c>
      <c r="I96" s="138">
        <v>46022.0</v>
      </c>
      <c r="J96" s="133">
        <f t="shared" si="3"/>
        <v>4</v>
      </c>
      <c r="K96" s="133" t="str">
        <f>IF(OR(ISBLANK(H96),ISBLANK(I96),ISBLANK(H5)),"",IF(OR(AND(H96&gt;H5,H96&lt;Menu!S73),AND(I96&gt;H5,I96&lt;Menu!S73),AND(H96&lt;H5,I96&gt;Menu!S73)),"Valid","Tidak Valid"))</f>
        <v>Valid</v>
      </c>
      <c r="L96" s="129" t="s">
        <v>248</v>
      </c>
      <c r="M96" s="4"/>
      <c r="N96" s="4"/>
      <c r="O96" s="4"/>
      <c r="P96" s="4"/>
      <c r="Q96" s="4"/>
      <c r="R96" s="4"/>
      <c r="S96" s="4"/>
      <c r="T96" s="4"/>
      <c r="U96" s="4"/>
      <c r="V96" s="4"/>
      <c r="W96" s="4"/>
      <c r="X96" s="4"/>
      <c r="Y96" s="4"/>
      <c r="Z96" s="4"/>
      <c r="AA96" s="4"/>
      <c r="AB96" s="4"/>
    </row>
    <row r="97" ht="14.25" customHeight="1">
      <c r="A97" s="125">
        <v>89.0</v>
      </c>
      <c r="B97" s="147" t="s">
        <v>368</v>
      </c>
      <c r="C97" s="145" t="s">
        <v>250</v>
      </c>
      <c r="D97" s="146"/>
      <c r="E97" s="146"/>
      <c r="F97" s="129" t="s">
        <v>302</v>
      </c>
      <c r="G97" s="144" t="s">
        <v>315</v>
      </c>
      <c r="H97" s="138">
        <v>45078.0</v>
      </c>
      <c r="I97" s="138">
        <v>45657.0</v>
      </c>
      <c r="J97" s="133">
        <f t="shared" si="3"/>
        <v>1</v>
      </c>
      <c r="K97" s="133" t="str">
        <f>IF(OR(ISBLANK(H97),ISBLANK(I97),ISBLANK(H5)),"",IF(OR(AND(H97&gt;H5,H97&lt;Menu!S73),AND(I97&gt;H5,I97&lt;Menu!S73),AND(H97&lt;H5,I97&gt;Menu!S73)),"Valid","Tidak Valid"))</f>
        <v>Valid</v>
      </c>
      <c r="L97" s="129" t="s">
        <v>248</v>
      </c>
      <c r="M97" s="4"/>
      <c r="N97" s="4"/>
      <c r="O97" s="4"/>
      <c r="P97" s="4"/>
      <c r="Q97" s="4"/>
      <c r="R97" s="4"/>
      <c r="S97" s="4"/>
      <c r="T97" s="4"/>
      <c r="U97" s="4"/>
      <c r="V97" s="4"/>
      <c r="W97" s="4"/>
      <c r="X97" s="4"/>
      <c r="Y97" s="4"/>
      <c r="Z97" s="4"/>
      <c r="AA97" s="4"/>
      <c r="AB97" s="4"/>
    </row>
    <row r="98" ht="14.25" customHeight="1">
      <c r="A98" s="125">
        <v>90.0</v>
      </c>
      <c r="B98" s="147" t="s">
        <v>369</v>
      </c>
      <c r="C98" s="146"/>
      <c r="D98" s="145" t="s">
        <v>250</v>
      </c>
      <c r="E98" s="146"/>
      <c r="F98" s="129" t="s">
        <v>302</v>
      </c>
      <c r="G98" s="144" t="s">
        <v>315</v>
      </c>
      <c r="H98" s="138">
        <v>44713.0</v>
      </c>
      <c r="I98" s="138">
        <v>45657.0</v>
      </c>
      <c r="J98" s="133">
        <f t="shared" si="3"/>
        <v>2</v>
      </c>
      <c r="K98" s="133" t="str">
        <f>IF(OR(ISBLANK(H98),ISBLANK(I98),ISBLANK(H5)),"",IF(OR(AND(H98&gt;H5,H98&lt;Menu!S73),AND(I98&gt;H5,I98&lt;Menu!S73),AND(H98&lt;H5,I98&gt;Menu!S73)),"Valid","Tidak Valid"))</f>
        <v>Valid</v>
      </c>
      <c r="L98" s="129" t="s">
        <v>248</v>
      </c>
      <c r="M98" s="4"/>
      <c r="N98" s="4"/>
      <c r="O98" s="4"/>
      <c r="P98" s="4"/>
      <c r="Q98" s="4"/>
      <c r="R98" s="4"/>
      <c r="S98" s="4"/>
      <c r="T98" s="4"/>
      <c r="U98" s="4"/>
      <c r="V98" s="4"/>
      <c r="W98" s="4"/>
      <c r="X98" s="4"/>
      <c r="Y98" s="4"/>
      <c r="Z98" s="4"/>
      <c r="AA98" s="4"/>
      <c r="AB98" s="4"/>
    </row>
    <row r="99" ht="14.25" customHeight="1">
      <c r="A99" s="125">
        <v>91.0</v>
      </c>
      <c r="B99" s="147" t="s">
        <v>370</v>
      </c>
      <c r="C99" s="146"/>
      <c r="D99" s="145" t="s">
        <v>250</v>
      </c>
      <c r="E99" s="146"/>
      <c r="F99" s="129" t="s">
        <v>302</v>
      </c>
      <c r="G99" s="144" t="s">
        <v>315</v>
      </c>
      <c r="H99" s="138">
        <v>45078.0</v>
      </c>
      <c r="I99" s="138">
        <v>45291.0</v>
      </c>
      <c r="J99" s="133">
        <f t="shared" si="3"/>
        <v>0</v>
      </c>
      <c r="K99" s="133" t="str">
        <f>IF(OR(ISBLANK(H99),ISBLANK(I99),ISBLANK(H5)),"",IF(OR(AND(H99&gt;H5,H99&lt;Menu!S73),AND(I99&gt;H5,I99&lt;Menu!S73),AND(H99&lt;H5,I99&gt;Menu!S73)),"Valid","Tidak Valid"))</f>
        <v>Valid</v>
      </c>
      <c r="L99" s="129" t="s">
        <v>248</v>
      </c>
      <c r="M99" s="4"/>
      <c r="N99" s="4"/>
      <c r="O99" s="4"/>
      <c r="P99" s="4"/>
      <c r="Q99" s="4"/>
      <c r="R99" s="4"/>
      <c r="S99" s="4"/>
      <c r="T99" s="4"/>
      <c r="U99" s="4"/>
      <c r="V99" s="4"/>
      <c r="W99" s="4"/>
      <c r="X99" s="4"/>
      <c r="Y99" s="4"/>
      <c r="Z99" s="4"/>
      <c r="AA99" s="4"/>
      <c r="AB99" s="4"/>
    </row>
    <row r="100" ht="14.25" customHeight="1">
      <c r="A100" s="125">
        <v>93.0</v>
      </c>
      <c r="B100" s="147" t="s">
        <v>371</v>
      </c>
      <c r="C100" s="145" t="s">
        <v>250</v>
      </c>
      <c r="D100" s="146"/>
      <c r="E100" s="146"/>
      <c r="F100" s="129" t="s">
        <v>302</v>
      </c>
      <c r="G100" s="144" t="s">
        <v>315</v>
      </c>
      <c r="H100" s="138">
        <v>45444.0</v>
      </c>
      <c r="I100" s="138">
        <v>45504.0</v>
      </c>
      <c r="J100" s="133">
        <f t="shared" si="3"/>
        <v>0</v>
      </c>
      <c r="K100" s="133" t="str">
        <f>IF(OR(ISBLANK(H100),ISBLANK(I100),ISBLANK(H5)),"",IF(OR(AND(H100&gt;H5,H100&lt;Menu!S73),AND(I100&gt;H5,I100&lt;Menu!S73),AND(H100&lt;H5,I100&gt;Menu!S73)),"Valid","Tidak Valid"))</f>
        <v>Valid</v>
      </c>
      <c r="L100" s="129" t="s">
        <v>248</v>
      </c>
      <c r="M100" s="4"/>
      <c r="N100" s="4"/>
      <c r="O100" s="4"/>
      <c r="P100" s="4"/>
      <c r="Q100" s="4"/>
      <c r="R100" s="4"/>
      <c r="S100" s="4"/>
      <c r="T100" s="4"/>
      <c r="U100" s="4"/>
      <c r="V100" s="4"/>
      <c r="W100" s="4"/>
      <c r="X100" s="4"/>
      <c r="Y100" s="4"/>
      <c r="Z100" s="4"/>
      <c r="AA100" s="4"/>
      <c r="AB100" s="4"/>
    </row>
    <row r="101" ht="14.25" customHeight="1">
      <c r="A101" s="125">
        <v>94.0</v>
      </c>
      <c r="B101" s="144" t="s">
        <v>372</v>
      </c>
      <c r="C101" s="146"/>
      <c r="D101" s="146"/>
      <c r="E101" s="145" t="s">
        <v>250</v>
      </c>
      <c r="F101" s="144" t="s">
        <v>373</v>
      </c>
      <c r="G101" s="144" t="s">
        <v>315</v>
      </c>
      <c r="H101" s="138">
        <v>44839.0</v>
      </c>
      <c r="I101" s="138">
        <v>44895.0</v>
      </c>
      <c r="J101" s="133">
        <f t="shared" si="3"/>
        <v>0</v>
      </c>
      <c r="K101" s="133" t="str">
        <f>IF(OR(ISBLANK(H101),ISBLANK(I101),ISBLANK(H5)),"",IF(OR(AND(H101&gt;H5,H101&lt;Menu!S73),AND(I101&gt;H5,I101&lt;Menu!S73),AND(H101&lt;H5,I101&gt;Menu!S73)),"Valid","Tidak Valid"))</f>
        <v>Valid</v>
      </c>
      <c r="L101" s="129" t="s">
        <v>248</v>
      </c>
      <c r="M101" s="4"/>
      <c r="N101" s="4"/>
      <c r="O101" s="4"/>
      <c r="P101" s="4"/>
      <c r="Q101" s="4"/>
      <c r="R101" s="4"/>
      <c r="S101" s="4"/>
      <c r="T101" s="4"/>
      <c r="U101" s="4"/>
      <c r="V101" s="4"/>
      <c r="W101" s="4"/>
      <c r="X101" s="4"/>
      <c r="Y101" s="4"/>
      <c r="Z101" s="4"/>
      <c r="AA101" s="4"/>
      <c r="AB101" s="4"/>
    </row>
    <row r="102" ht="14.25" customHeight="1">
      <c r="A102" s="125">
        <v>95.0</v>
      </c>
      <c r="B102" s="144" t="s">
        <v>374</v>
      </c>
      <c r="C102" s="146"/>
      <c r="D102" s="145" t="s">
        <v>250</v>
      </c>
      <c r="E102" s="146"/>
      <c r="F102" s="144" t="s">
        <v>375</v>
      </c>
      <c r="G102" s="144" t="s">
        <v>315</v>
      </c>
      <c r="H102" s="138">
        <v>45200.0</v>
      </c>
      <c r="I102" s="138">
        <v>45230.0</v>
      </c>
      <c r="J102" s="133">
        <f t="shared" si="3"/>
        <v>0</v>
      </c>
      <c r="K102" s="133" t="str">
        <f>IF(OR(ISBLANK(H102),ISBLANK(I102),ISBLANK(H5)),"",IF(OR(AND(H102&gt;H5,H102&lt;Menu!S73),AND(I102&gt;H5,I102&lt;Menu!S73),AND(H102&lt;H5,I102&gt;Menu!S73)),"Valid","Tidak Valid"))</f>
        <v>Valid</v>
      </c>
      <c r="L102" s="129" t="s">
        <v>248</v>
      </c>
      <c r="M102" s="4"/>
      <c r="N102" s="4"/>
      <c r="O102" s="4"/>
      <c r="P102" s="4"/>
      <c r="Q102" s="4"/>
      <c r="R102" s="4"/>
      <c r="S102" s="4"/>
      <c r="T102" s="4"/>
      <c r="U102" s="4"/>
      <c r="V102" s="4"/>
      <c r="W102" s="4"/>
      <c r="X102" s="4"/>
      <c r="Y102" s="4"/>
      <c r="Z102" s="4"/>
      <c r="AA102" s="4"/>
      <c r="AB102" s="4"/>
    </row>
    <row r="103" ht="14.25" customHeight="1">
      <c r="A103" s="125">
        <v>96.0</v>
      </c>
      <c r="B103" s="144" t="s">
        <v>376</v>
      </c>
      <c r="C103" s="145" t="s">
        <v>250</v>
      </c>
      <c r="D103" s="146"/>
      <c r="E103" s="146"/>
      <c r="F103" s="144" t="s">
        <v>375</v>
      </c>
      <c r="G103" s="144" t="s">
        <v>315</v>
      </c>
      <c r="H103" s="138">
        <v>45200.0</v>
      </c>
      <c r="I103" s="138">
        <v>45230.0</v>
      </c>
      <c r="J103" s="133">
        <f t="shared" si="3"/>
        <v>0</v>
      </c>
      <c r="K103" s="133" t="str">
        <f>IF(OR(ISBLANK(H103),ISBLANK(I103),ISBLANK(H5)),"",IF(OR(AND(H103&gt;H5,H103&lt;Menu!S73),AND(I103&gt;H5,I103&lt;Menu!S73),AND(H103&lt;H5,I103&gt;Menu!S73)),"Valid","Tidak Valid"))</f>
        <v>Valid</v>
      </c>
      <c r="L103" s="129" t="s">
        <v>248</v>
      </c>
      <c r="M103" s="4"/>
      <c r="N103" s="4"/>
      <c r="O103" s="4"/>
      <c r="P103" s="4"/>
      <c r="Q103" s="4"/>
      <c r="R103" s="4"/>
      <c r="S103" s="4"/>
      <c r="T103" s="4"/>
      <c r="U103" s="4"/>
      <c r="V103" s="4"/>
      <c r="W103" s="4"/>
      <c r="X103" s="4"/>
      <c r="Y103" s="4"/>
      <c r="Z103" s="4"/>
      <c r="AA103" s="4"/>
      <c r="AB103" s="4"/>
    </row>
    <row r="104" ht="14.25" customHeight="1">
      <c r="A104" s="125">
        <v>97.0</v>
      </c>
      <c r="B104" s="144" t="s">
        <v>377</v>
      </c>
      <c r="C104" s="145" t="s">
        <v>250</v>
      </c>
      <c r="D104" s="146"/>
      <c r="E104" s="146"/>
      <c r="F104" s="144" t="s">
        <v>375</v>
      </c>
      <c r="G104" s="144" t="s">
        <v>315</v>
      </c>
      <c r="H104" s="138">
        <v>45200.0</v>
      </c>
      <c r="I104" s="138">
        <v>45230.0</v>
      </c>
      <c r="J104" s="133">
        <f t="shared" si="3"/>
        <v>0</v>
      </c>
      <c r="K104" s="133" t="str">
        <f>IF(OR(ISBLANK(H104),ISBLANK(I104),ISBLANK(H5)),"",IF(OR(AND(H104&gt;H5,H104&lt;Menu!S73),AND(I104&gt;H5,I104&lt;Menu!S73),AND(H104&lt;H5,I104&gt;Menu!S73)),"Valid","Tidak Valid"))</f>
        <v>Valid</v>
      </c>
      <c r="L104" s="129" t="s">
        <v>248</v>
      </c>
      <c r="M104" s="4"/>
      <c r="N104" s="4"/>
      <c r="O104" s="4"/>
      <c r="P104" s="4"/>
      <c r="Q104" s="4"/>
      <c r="R104" s="4"/>
      <c r="S104" s="4"/>
      <c r="T104" s="4"/>
      <c r="U104" s="4"/>
      <c r="V104" s="4"/>
      <c r="W104" s="4"/>
      <c r="X104" s="4"/>
      <c r="Y104" s="4"/>
      <c r="Z104" s="4"/>
      <c r="AA104" s="4"/>
      <c r="AB104" s="4"/>
    </row>
    <row r="105" ht="14.25" customHeight="1">
      <c r="A105" s="125">
        <v>98.0</v>
      </c>
      <c r="B105" s="144" t="s">
        <v>378</v>
      </c>
      <c r="C105" s="146"/>
      <c r="D105" s="145" t="s">
        <v>250</v>
      </c>
      <c r="E105" s="146"/>
      <c r="F105" s="144" t="s">
        <v>375</v>
      </c>
      <c r="G105" s="144" t="s">
        <v>315</v>
      </c>
      <c r="H105" s="138">
        <v>45200.0</v>
      </c>
      <c r="I105" s="138">
        <v>45230.0</v>
      </c>
      <c r="J105" s="133">
        <f t="shared" si="3"/>
        <v>0</v>
      </c>
      <c r="K105" s="133" t="str">
        <f>IF(OR(ISBLANK(H105),ISBLANK(I105),ISBLANK(H5)),"",IF(OR(AND(H105&gt;H5,H105&lt;Menu!S73),AND(I105&gt;H5,I105&lt;Menu!S73),AND(H105&lt;H5,I105&gt;Menu!S73)),"Valid","Tidak Valid"))</f>
        <v>Valid</v>
      </c>
      <c r="L105" s="129" t="s">
        <v>248</v>
      </c>
      <c r="M105" s="4"/>
      <c r="N105" s="4"/>
      <c r="O105" s="4"/>
      <c r="P105" s="4"/>
      <c r="Q105" s="4"/>
      <c r="R105" s="4"/>
      <c r="S105" s="4"/>
      <c r="T105" s="4"/>
      <c r="U105" s="4"/>
      <c r="V105" s="4"/>
      <c r="W105" s="4"/>
      <c r="X105" s="4"/>
      <c r="Y105" s="4"/>
      <c r="Z105" s="4"/>
      <c r="AA105" s="4"/>
      <c r="AB105" s="4"/>
    </row>
    <row r="106" ht="14.25" customHeight="1">
      <c r="A106" s="125">
        <v>99.0</v>
      </c>
      <c r="B106" s="144" t="s">
        <v>379</v>
      </c>
      <c r="C106" s="145" t="s">
        <v>250</v>
      </c>
      <c r="D106" s="146"/>
      <c r="E106" s="146"/>
      <c r="F106" s="144" t="s">
        <v>375</v>
      </c>
      <c r="G106" s="144" t="s">
        <v>315</v>
      </c>
      <c r="H106" s="138">
        <v>45200.0</v>
      </c>
      <c r="I106" s="138">
        <v>45230.0</v>
      </c>
      <c r="J106" s="133">
        <f t="shared" si="3"/>
        <v>0</v>
      </c>
      <c r="K106" s="133" t="str">
        <f>IF(OR(ISBLANK(H106),ISBLANK(I106),ISBLANK(H5)),"",IF(OR(AND(H106&gt;H5,H106&lt;Menu!S73),AND(I106&gt;H5,I106&lt;Menu!S73),AND(H106&lt;H5,I106&gt;Menu!S73)),"Valid","Tidak Valid"))</f>
        <v>Valid</v>
      </c>
      <c r="L106" s="129" t="s">
        <v>248</v>
      </c>
      <c r="M106" s="4"/>
      <c r="N106" s="4"/>
      <c r="O106" s="4"/>
      <c r="P106" s="4"/>
      <c r="Q106" s="4"/>
      <c r="R106" s="4"/>
      <c r="S106" s="4"/>
      <c r="T106" s="4"/>
      <c r="U106" s="4"/>
      <c r="V106" s="4"/>
      <c r="W106" s="4"/>
      <c r="X106" s="4"/>
      <c r="Y106" s="4"/>
      <c r="Z106" s="4"/>
      <c r="AA106" s="4"/>
      <c r="AB106" s="4"/>
    </row>
    <row r="107" ht="14.25" customHeight="1">
      <c r="A107" s="125">
        <v>100.0</v>
      </c>
      <c r="B107" s="147" t="s">
        <v>380</v>
      </c>
      <c r="C107" s="146"/>
      <c r="D107" s="145" t="s">
        <v>250</v>
      </c>
      <c r="E107" s="146"/>
      <c r="F107" s="144" t="s">
        <v>381</v>
      </c>
      <c r="G107" s="144" t="s">
        <v>315</v>
      </c>
      <c r="H107" s="138">
        <v>45401.0</v>
      </c>
      <c r="I107" s="138">
        <v>45401.0</v>
      </c>
      <c r="J107" s="133">
        <f t="shared" si="3"/>
        <v>0</v>
      </c>
      <c r="K107" s="133" t="str">
        <f>IF(OR(ISBLANK(H107),ISBLANK(I107),ISBLANK(H5)),"",IF(OR(AND(H107&gt;H5,H107&lt;Menu!S73),AND(I107&gt;H5,I107&lt;Menu!S73),AND(H107&lt;H5,I107&gt;Menu!S73)),"Valid","Tidak Valid"))</f>
        <v>Valid</v>
      </c>
      <c r="L107" s="129" t="s">
        <v>249</v>
      </c>
      <c r="M107" s="4"/>
      <c r="N107" s="4"/>
      <c r="O107" s="4"/>
      <c r="P107" s="4"/>
      <c r="Q107" s="4"/>
      <c r="R107" s="4"/>
      <c r="S107" s="4"/>
      <c r="T107" s="4"/>
      <c r="U107" s="4"/>
      <c r="V107" s="4"/>
      <c r="W107" s="4"/>
      <c r="X107" s="4"/>
      <c r="Y107" s="4"/>
      <c r="Z107" s="4"/>
      <c r="AA107" s="4"/>
      <c r="AB107" s="4"/>
    </row>
    <row r="108" ht="14.25" customHeight="1">
      <c r="A108" s="125">
        <v>101.0</v>
      </c>
      <c r="B108" s="144" t="s">
        <v>382</v>
      </c>
      <c r="C108" s="146"/>
      <c r="D108" s="145" t="s">
        <v>250</v>
      </c>
      <c r="E108" s="146"/>
      <c r="F108" s="144" t="s">
        <v>383</v>
      </c>
      <c r="G108" s="144" t="s">
        <v>315</v>
      </c>
      <c r="H108" s="138">
        <v>45408.0</v>
      </c>
      <c r="I108" s="138">
        <v>45408.0</v>
      </c>
      <c r="J108" s="133">
        <f t="shared" si="3"/>
        <v>0</v>
      </c>
      <c r="K108" s="133" t="str">
        <f>IF(OR(ISBLANK(H108),ISBLANK(I108),ISBLANK(H5)),"",IF(OR(AND(H108&gt;H5,H108&lt;Menu!S73),AND(I108&gt;H5,I108&lt;Menu!S73),AND(H108&lt;H5,I108&gt;Menu!S73)),"Valid","Tidak Valid"))</f>
        <v>Valid</v>
      </c>
      <c r="L108" s="129" t="s">
        <v>248</v>
      </c>
      <c r="M108" s="4"/>
      <c r="N108" s="4"/>
      <c r="O108" s="4"/>
      <c r="P108" s="4"/>
      <c r="Q108" s="4"/>
      <c r="R108" s="4"/>
      <c r="S108" s="4"/>
      <c r="T108" s="4"/>
      <c r="U108" s="4"/>
      <c r="V108" s="4"/>
      <c r="W108" s="4"/>
      <c r="X108" s="4"/>
      <c r="Y108" s="4"/>
      <c r="Z108" s="4"/>
      <c r="AA108" s="4"/>
      <c r="AB108" s="4"/>
    </row>
    <row r="109" ht="14.25" customHeight="1">
      <c r="A109" s="125">
        <v>102.0</v>
      </c>
      <c r="B109" s="147" t="s">
        <v>384</v>
      </c>
      <c r="C109" s="148" t="s">
        <v>250</v>
      </c>
      <c r="D109" s="146"/>
      <c r="E109" s="146"/>
      <c r="F109" s="144" t="s">
        <v>385</v>
      </c>
      <c r="G109" s="144" t="s">
        <v>315</v>
      </c>
      <c r="H109" s="138">
        <v>44795.0</v>
      </c>
      <c r="I109" s="138">
        <v>46621.0</v>
      </c>
      <c r="J109" s="133">
        <f t="shared" si="3"/>
        <v>5</v>
      </c>
      <c r="K109" s="133" t="str">
        <f>IF(OR(ISBLANK(H109),ISBLANK(I109),ISBLANK(H5)),"",IF(OR(AND(H109&gt;H5,H109&lt;Menu!S73),AND(I109&gt;H5,I109&lt;Menu!S73),AND(H109&lt;H5,I109&gt;Menu!S73)),"Valid","Tidak Valid"))</f>
        <v>Valid</v>
      </c>
      <c r="L109" s="129" t="s">
        <v>249</v>
      </c>
      <c r="M109" s="4"/>
      <c r="N109" s="4"/>
      <c r="O109" s="4"/>
      <c r="P109" s="4"/>
      <c r="Q109" s="4"/>
      <c r="R109" s="4"/>
      <c r="S109" s="4"/>
      <c r="T109" s="4"/>
      <c r="U109" s="4"/>
      <c r="V109" s="4"/>
      <c r="W109" s="4"/>
      <c r="X109" s="4"/>
      <c r="Y109" s="4"/>
      <c r="Z109" s="4"/>
      <c r="AA109" s="4"/>
      <c r="AB109" s="4"/>
    </row>
    <row r="110" ht="14.25" customHeight="1">
      <c r="A110" s="125">
        <v>103.0</v>
      </c>
      <c r="B110" s="126" t="s">
        <v>386</v>
      </c>
      <c r="C110" s="127"/>
      <c r="D110" s="127"/>
      <c r="E110" s="128" t="s">
        <v>250</v>
      </c>
      <c r="F110" s="129" t="s">
        <v>373</v>
      </c>
      <c r="G110" s="144" t="s">
        <v>315</v>
      </c>
      <c r="H110" s="131">
        <v>44839.0</v>
      </c>
      <c r="I110" s="131">
        <v>44883.0</v>
      </c>
      <c r="J110" s="133">
        <f t="shared" si="3"/>
        <v>0</v>
      </c>
      <c r="K110" s="133" t="str">
        <f>IF(OR(ISBLANK(H110),ISBLANK(I110),ISBLANK(H5)),"",IF(OR(AND(H110&gt;H5,H110&lt;Menu!S73),AND(I110&gt;H5,I110&lt;Menu!S73),AND(H110&lt;H5,I110&gt;Menu!S73)),"Valid","Tidak Valid"))</f>
        <v>Valid</v>
      </c>
      <c r="L110" s="129" t="s">
        <v>246</v>
      </c>
      <c r="M110" s="4"/>
      <c r="N110" s="4"/>
      <c r="O110" s="4"/>
      <c r="P110" s="4"/>
      <c r="Q110" s="4"/>
      <c r="R110" s="4"/>
      <c r="S110" s="4"/>
      <c r="T110" s="4"/>
      <c r="U110" s="4"/>
      <c r="V110" s="4"/>
      <c r="W110" s="4"/>
      <c r="X110" s="4"/>
      <c r="Y110" s="4"/>
      <c r="Z110" s="4"/>
      <c r="AA110" s="4"/>
      <c r="AB110" s="4"/>
    </row>
    <row r="111" ht="14.25" customHeight="1">
      <c r="A111" s="125">
        <v>104.0</v>
      </c>
      <c r="B111" s="126" t="s">
        <v>387</v>
      </c>
      <c r="C111" s="127"/>
      <c r="D111" s="149" t="s">
        <v>250</v>
      </c>
      <c r="E111" s="127"/>
      <c r="F111" s="129" t="s">
        <v>268</v>
      </c>
      <c r="G111" s="144" t="s">
        <v>315</v>
      </c>
      <c r="H111" s="131">
        <v>45689.0</v>
      </c>
      <c r="I111" s="131">
        <v>45869.0</v>
      </c>
      <c r="J111" s="133">
        <f t="shared" si="3"/>
        <v>0</v>
      </c>
      <c r="K111" s="133" t="str">
        <f>IF(OR(ISBLANK(H111),ISBLANK(I111),ISBLANK(H5)),"",IF(OR(AND(H111&gt;H5,H111&lt;Menu!S73),AND(I111&gt;H5,I111&lt;Menu!S73),AND(H111&lt;H5,I111&gt;Menu!S73)),"Valid","Tidak Valid"))</f>
        <v>Valid</v>
      </c>
      <c r="L111" s="129" t="s">
        <v>246</v>
      </c>
      <c r="M111" s="4"/>
      <c r="N111" s="4"/>
      <c r="O111" s="4"/>
      <c r="P111" s="4"/>
      <c r="Q111" s="4"/>
      <c r="R111" s="4"/>
      <c r="S111" s="4"/>
      <c r="T111" s="4"/>
      <c r="U111" s="4"/>
      <c r="V111" s="4"/>
      <c r="W111" s="4"/>
      <c r="X111" s="4"/>
      <c r="Y111" s="4"/>
      <c r="Z111" s="4"/>
      <c r="AA111" s="4"/>
      <c r="AB111" s="4"/>
    </row>
    <row r="112" ht="14.25" customHeight="1">
      <c r="A112" s="125">
        <v>105.0</v>
      </c>
      <c r="B112" s="126" t="s">
        <v>388</v>
      </c>
      <c r="C112" s="127"/>
      <c r="D112" s="149"/>
      <c r="E112" s="128" t="s">
        <v>250</v>
      </c>
      <c r="F112" s="129" t="s">
        <v>268</v>
      </c>
      <c r="G112" s="144" t="s">
        <v>315</v>
      </c>
      <c r="H112" s="131">
        <v>45689.0</v>
      </c>
      <c r="I112" s="131">
        <v>45869.0</v>
      </c>
      <c r="J112" s="133">
        <f t="shared" si="3"/>
        <v>0</v>
      </c>
      <c r="K112" s="133" t="str">
        <f>IF(OR(ISBLANK(H112),ISBLANK(I112),ISBLANK(H6)),"",IF(OR(AND(H112&gt;H6,H112&lt;Menu!S74),AND(I112&gt;H6,I112&lt;Menu!S74),AND(H112&lt;H6,I112&gt;Menu!S74)),"Valid","Tidak Valid"))</f>
        <v/>
      </c>
      <c r="L112" s="129" t="s">
        <v>248</v>
      </c>
      <c r="M112" s="4"/>
      <c r="N112" s="4"/>
      <c r="O112" s="4"/>
      <c r="P112" s="4"/>
      <c r="Q112" s="4"/>
      <c r="R112" s="4"/>
      <c r="S112" s="4"/>
      <c r="T112" s="4"/>
      <c r="U112" s="4"/>
      <c r="V112" s="4"/>
      <c r="W112" s="4"/>
      <c r="X112" s="4"/>
      <c r="Y112" s="4"/>
      <c r="Z112" s="4"/>
      <c r="AA112" s="4"/>
      <c r="AB112" s="4"/>
    </row>
    <row r="113" ht="14.25" customHeight="1">
      <c r="A113" s="125">
        <v>106.0</v>
      </c>
      <c r="B113" s="126"/>
      <c r="C113" s="127"/>
      <c r="D113" s="149"/>
      <c r="E113" s="127"/>
      <c r="F113" s="129"/>
      <c r="G113" s="129"/>
      <c r="H113" s="131"/>
      <c r="I113" s="131"/>
      <c r="J113" s="133"/>
      <c r="K113" s="133"/>
      <c r="L113" s="129"/>
      <c r="M113" s="4"/>
      <c r="N113" s="4"/>
      <c r="O113" s="4"/>
      <c r="P113" s="4"/>
      <c r="Q113" s="4"/>
      <c r="R113" s="4"/>
      <c r="S113" s="4"/>
      <c r="T113" s="4"/>
      <c r="U113" s="4"/>
      <c r="V113" s="4"/>
      <c r="W113" s="4"/>
      <c r="X113" s="4"/>
      <c r="Y113" s="4"/>
      <c r="Z113" s="4"/>
      <c r="AA113" s="4"/>
      <c r="AB113" s="4"/>
    </row>
    <row r="114" ht="14.25" customHeight="1">
      <c r="A114" s="125">
        <v>107.0</v>
      </c>
      <c r="B114" s="126" t="s">
        <v>389</v>
      </c>
      <c r="C114" s="127"/>
      <c r="D114" s="149" t="s">
        <v>250</v>
      </c>
      <c r="E114" s="127"/>
      <c r="F114" s="129" t="s">
        <v>268</v>
      </c>
      <c r="G114" s="129" t="s">
        <v>265</v>
      </c>
      <c r="H114" s="131">
        <v>45323.0</v>
      </c>
      <c r="I114" s="131">
        <v>45504.0</v>
      </c>
      <c r="J114" s="133">
        <f t="shared" ref="J114:J157" si="4">IF(OR(ISBLANK(H114),ISBLANK(I114)),"",DATEDIF(H114,I114,"Y"))</f>
        <v>0</v>
      </c>
      <c r="K114" s="133" t="str">
        <f>IF(OR(ISBLANK(H114),ISBLANK(I114),ISBLANK(H5)),"",IF(OR(AND(H114&gt;H5,H114&lt;Menu!S73),AND(I114&gt;H5,I114&lt;Menu!S73),AND(H114&lt;H5,I114&gt;Menu!S73)),"Valid","Tidak Valid"))</f>
        <v>Valid</v>
      </c>
      <c r="L114" s="129" t="s">
        <v>248</v>
      </c>
      <c r="M114" s="4"/>
      <c r="N114" s="4"/>
      <c r="O114" s="4"/>
      <c r="P114" s="4"/>
      <c r="Q114" s="4"/>
      <c r="R114" s="4"/>
      <c r="S114" s="4"/>
      <c r="T114" s="4"/>
      <c r="U114" s="4"/>
      <c r="V114" s="4"/>
      <c r="W114" s="4"/>
      <c r="X114" s="4"/>
      <c r="Y114" s="4"/>
      <c r="Z114" s="4"/>
      <c r="AA114" s="4"/>
      <c r="AB114" s="4"/>
    </row>
    <row r="115" ht="14.25" customHeight="1">
      <c r="A115" s="125">
        <v>108.0</v>
      </c>
      <c r="B115" s="126" t="s">
        <v>390</v>
      </c>
      <c r="C115" s="127"/>
      <c r="D115" s="149" t="s">
        <v>250</v>
      </c>
      <c r="E115" s="127"/>
      <c r="F115" s="129" t="s">
        <v>268</v>
      </c>
      <c r="G115" s="129" t="s">
        <v>265</v>
      </c>
      <c r="H115" s="131">
        <v>44593.0</v>
      </c>
      <c r="I115" s="131">
        <v>44773.0</v>
      </c>
      <c r="J115" s="133">
        <f t="shared" si="4"/>
        <v>0</v>
      </c>
      <c r="K115" s="133" t="str">
        <f>IF(OR(ISBLANK(H115),ISBLANK(I115),ISBLANK(H5)),"",IF(OR(AND(H115&gt;H5,H115&lt;Menu!S73),AND(I115&gt;H5,I115&lt;Menu!S73),AND(H115&lt;H5,I115&gt;Menu!S73)),"Valid","Tidak Valid"))</f>
        <v>Valid</v>
      </c>
      <c r="L115" s="129" t="s">
        <v>248</v>
      </c>
      <c r="M115" s="4"/>
      <c r="N115" s="4"/>
      <c r="O115" s="4"/>
      <c r="P115" s="4"/>
      <c r="Q115" s="4"/>
      <c r="R115" s="4"/>
      <c r="S115" s="4"/>
      <c r="T115" s="4"/>
      <c r="U115" s="4"/>
      <c r="V115" s="4"/>
      <c r="W115" s="4"/>
      <c r="X115" s="4"/>
      <c r="Y115" s="4"/>
      <c r="Z115" s="4"/>
      <c r="AA115" s="4"/>
      <c r="AB115" s="4"/>
    </row>
    <row r="116" ht="14.25" customHeight="1">
      <c r="A116" s="125">
        <v>109.0</v>
      </c>
      <c r="B116" s="126" t="s">
        <v>391</v>
      </c>
      <c r="C116" s="127"/>
      <c r="D116" s="149" t="s">
        <v>250</v>
      </c>
      <c r="E116" s="127"/>
      <c r="F116" s="129" t="s">
        <v>268</v>
      </c>
      <c r="G116" s="129" t="s">
        <v>265</v>
      </c>
      <c r="H116" s="131">
        <v>44593.0</v>
      </c>
      <c r="I116" s="131">
        <v>44773.0</v>
      </c>
      <c r="J116" s="133">
        <f t="shared" si="4"/>
        <v>0</v>
      </c>
      <c r="K116" s="133" t="str">
        <f>IF(OR(ISBLANK(H116),ISBLANK(I116),ISBLANK(H5)),"",IF(OR(AND(H116&gt;H5,H116&lt;Menu!S73),AND(I116&gt;H5,I116&lt;Menu!S73),AND(H116&lt;H5,I116&gt;Menu!S73)),"Valid","Tidak Valid"))</f>
        <v>Valid</v>
      </c>
      <c r="L116" s="129" t="s">
        <v>248</v>
      </c>
      <c r="M116" s="4"/>
      <c r="N116" s="4"/>
      <c r="O116" s="4"/>
      <c r="P116" s="4"/>
      <c r="Q116" s="4"/>
      <c r="R116" s="4"/>
      <c r="S116" s="4"/>
      <c r="T116" s="4"/>
      <c r="U116" s="4"/>
      <c r="V116" s="4"/>
      <c r="W116" s="4"/>
      <c r="X116" s="4"/>
      <c r="Y116" s="4"/>
      <c r="Z116" s="4"/>
      <c r="AA116" s="4"/>
      <c r="AB116" s="4"/>
    </row>
    <row r="117" ht="14.25" customHeight="1">
      <c r="A117" s="125">
        <v>110.0</v>
      </c>
      <c r="B117" s="126" t="s">
        <v>392</v>
      </c>
      <c r="C117" s="127"/>
      <c r="D117" s="149" t="s">
        <v>250</v>
      </c>
      <c r="E117" s="127"/>
      <c r="F117" s="129" t="s">
        <v>268</v>
      </c>
      <c r="G117" s="129" t="s">
        <v>265</v>
      </c>
      <c r="H117" s="131">
        <v>44593.0</v>
      </c>
      <c r="I117" s="131">
        <v>44773.0</v>
      </c>
      <c r="J117" s="133">
        <f t="shared" si="4"/>
        <v>0</v>
      </c>
      <c r="K117" s="133" t="str">
        <f>IF(OR(ISBLANK(H117),ISBLANK(I117),ISBLANK(H5)),"",IF(OR(AND(H117&gt;H5,H117&lt;Menu!S73),AND(I117&gt;H5,I117&lt;Menu!S73),AND(H117&lt;H5,I117&gt;Menu!S73)),"Valid","Tidak Valid"))</f>
        <v>Valid</v>
      </c>
      <c r="L117" s="129" t="s">
        <v>248</v>
      </c>
      <c r="M117" s="4"/>
      <c r="N117" s="4"/>
      <c r="O117" s="4"/>
      <c r="P117" s="4"/>
      <c r="Q117" s="4"/>
      <c r="R117" s="4"/>
      <c r="S117" s="4"/>
      <c r="T117" s="4"/>
      <c r="U117" s="4"/>
      <c r="V117" s="4"/>
      <c r="W117" s="4"/>
      <c r="X117" s="4"/>
      <c r="Y117" s="4"/>
      <c r="Z117" s="4"/>
      <c r="AA117" s="4"/>
      <c r="AB117" s="4"/>
    </row>
    <row r="118" ht="14.25" customHeight="1">
      <c r="A118" s="125">
        <v>111.0</v>
      </c>
      <c r="B118" s="126" t="s">
        <v>393</v>
      </c>
      <c r="C118" s="127"/>
      <c r="D118" s="149" t="s">
        <v>250</v>
      </c>
      <c r="E118" s="127"/>
      <c r="F118" s="129" t="s">
        <v>268</v>
      </c>
      <c r="G118" s="129" t="s">
        <v>265</v>
      </c>
      <c r="H118" s="131">
        <v>44593.0</v>
      </c>
      <c r="I118" s="131">
        <v>44773.0</v>
      </c>
      <c r="J118" s="133">
        <f t="shared" si="4"/>
        <v>0</v>
      </c>
      <c r="K118" s="133" t="str">
        <f>IF(OR(ISBLANK(H118),ISBLANK(I118),ISBLANK(H5)),"",IF(OR(AND(H118&gt;H5,H118&lt;Menu!S73),AND(I118&gt;H5,I118&lt;Menu!S73),AND(H118&lt;H5,I118&gt;Menu!S73)),"Valid","Tidak Valid"))</f>
        <v>Valid</v>
      </c>
      <c r="L118" s="129" t="s">
        <v>248</v>
      </c>
      <c r="M118" s="4"/>
      <c r="N118" s="4"/>
      <c r="O118" s="4"/>
      <c r="P118" s="4"/>
      <c r="Q118" s="4"/>
      <c r="R118" s="4"/>
      <c r="S118" s="4"/>
      <c r="T118" s="4"/>
      <c r="U118" s="4"/>
      <c r="V118" s="4"/>
      <c r="W118" s="4"/>
      <c r="X118" s="4"/>
      <c r="Y118" s="4"/>
      <c r="Z118" s="4"/>
      <c r="AA118" s="4"/>
      <c r="AB118" s="4"/>
    </row>
    <row r="119" ht="14.25" customHeight="1">
      <c r="A119" s="125">
        <v>112.0</v>
      </c>
      <c r="B119" s="126" t="s">
        <v>394</v>
      </c>
      <c r="C119" s="127"/>
      <c r="D119" s="127"/>
      <c r="E119" s="128" t="s">
        <v>250</v>
      </c>
      <c r="F119" s="129" t="s">
        <v>268</v>
      </c>
      <c r="G119" s="129" t="s">
        <v>265</v>
      </c>
      <c r="H119" s="131">
        <v>45323.0</v>
      </c>
      <c r="I119" s="131">
        <v>45504.0</v>
      </c>
      <c r="J119" s="133">
        <f t="shared" si="4"/>
        <v>0</v>
      </c>
      <c r="K119" s="133" t="str">
        <f>IF(OR(ISBLANK(H119),ISBLANK(I119),ISBLANK(H5)),"",IF(OR(AND(H119&gt;H5,H119&lt;Menu!S73),AND(I119&gt;H5,I119&lt;Menu!S73),AND(H119&lt;H5,I119&gt;Menu!S73)),"Valid","Tidak Valid"))</f>
        <v>Valid</v>
      </c>
      <c r="L119" s="129" t="s">
        <v>248</v>
      </c>
      <c r="M119" s="4"/>
      <c r="N119" s="4"/>
      <c r="O119" s="4"/>
      <c r="P119" s="4"/>
      <c r="Q119" s="4"/>
      <c r="R119" s="4"/>
      <c r="S119" s="4"/>
      <c r="T119" s="4"/>
      <c r="U119" s="4"/>
      <c r="V119" s="4"/>
      <c r="W119" s="4"/>
      <c r="X119" s="4"/>
      <c r="Y119" s="4"/>
      <c r="Z119" s="4"/>
      <c r="AA119" s="4"/>
      <c r="AB119" s="4"/>
    </row>
    <row r="120" ht="14.25" customHeight="1">
      <c r="A120" s="125">
        <v>113.0</v>
      </c>
      <c r="B120" s="144"/>
      <c r="C120" s="127"/>
      <c r="D120" s="127"/>
      <c r="E120" s="127"/>
      <c r="F120" s="144"/>
      <c r="G120" s="144"/>
      <c r="H120" s="150"/>
      <c r="I120" s="150"/>
      <c r="J120" s="133" t="str">
        <f t="shared" si="4"/>
        <v/>
      </c>
      <c r="K120" s="133" t="str">
        <f>IF(OR(ISBLANK(H120),ISBLANK(I120),ISBLANK(H5)),"",IF(OR(AND(H120&gt;H5,H120&lt;Menu!S73),AND(I120&gt;H5,I120&lt;Menu!S73),AND(H120&lt;H5,I120&gt;Menu!S73)),"Valid","Tidak Valid"))</f>
        <v/>
      </c>
      <c r="L120" s="144"/>
      <c r="M120" s="4"/>
      <c r="N120" s="4"/>
      <c r="O120" s="4"/>
      <c r="P120" s="4"/>
      <c r="Q120" s="4"/>
      <c r="R120" s="4"/>
      <c r="S120" s="4"/>
      <c r="T120" s="4"/>
      <c r="U120" s="4"/>
      <c r="V120" s="4"/>
      <c r="W120" s="4"/>
      <c r="X120" s="4"/>
      <c r="Y120" s="4"/>
      <c r="Z120" s="4"/>
      <c r="AA120" s="4"/>
      <c r="AB120" s="4"/>
    </row>
    <row r="121" ht="14.25" customHeight="1">
      <c r="A121" s="125">
        <v>114.0</v>
      </c>
      <c r="B121" s="144"/>
      <c r="C121" s="127"/>
      <c r="D121" s="127"/>
      <c r="E121" s="127"/>
      <c r="F121" s="144"/>
      <c r="G121" s="144"/>
      <c r="H121" s="150"/>
      <c r="I121" s="150"/>
      <c r="J121" s="133" t="str">
        <f t="shared" si="4"/>
        <v/>
      </c>
      <c r="K121" s="133" t="str">
        <f>IF(OR(ISBLANK(H121),ISBLANK(I121),ISBLANK(H5)),"",IF(OR(AND(H121&gt;H5,H121&lt;Menu!S73),AND(I121&gt;H5,I121&lt;Menu!S73),AND(H121&lt;H5,I121&gt;Menu!S73)),"Valid","Tidak Valid"))</f>
        <v/>
      </c>
      <c r="L121" s="144"/>
      <c r="M121" s="4"/>
      <c r="N121" s="4"/>
      <c r="O121" s="4"/>
      <c r="P121" s="4"/>
      <c r="Q121" s="4"/>
      <c r="R121" s="4"/>
      <c r="S121" s="4"/>
      <c r="T121" s="4"/>
      <c r="U121" s="4"/>
      <c r="V121" s="4"/>
      <c r="W121" s="4"/>
      <c r="X121" s="4"/>
      <c r="Y121" s="4"/>
      <c r="Z121" s="4"/>
      <c r="AA121" s="4"/>
      <c r="AB121" s="4"/>
    </row>
    <row r="122" ht="14.25" customHeight="1">
      <c r="A122" s="125">
        <v>115.0</v>
      </c>
      <c r="B122" s="144"/>
      <c r="C122" s="127"/>
      <c r="D122" s="127"/>
      <c r="E122" s="127"/>
      <c r="F122" s="144"/>
      <c r="G122" s="144"/>
      <c r="H122" s="150"/>
      <c r="I122" s="150"/>
      <c r="J122" s="133" t="str">
        <f t="shared" si="4"/>
        <v/>
      </c>
      <c r="K122" s="133" t="str">
        <f>IF(OR(ISBLANK(H122),ISBLANK(I122),ISBLANK(H5)),"",IF(OR(AND(H122&gt;H5,H122&lt;Menu!S73),AND(I122&gt;H5,I122&lt;Menu!S73),AND(H122&lt;H5,I122&gt;Menu!S73)),"Valid","Tidak Valid"))</f>
        <v/>
      </c>
      <c r="L122" s="144"/>
      <c r="M122" s="4"/>
      <c r="N122" s="4"/>
      <c r="O122" s="4"/>
      <c r="P122" s="4"/>
      <c r="Q122" s="4"/>
      <c r="R122" s="4"/>
      <c r="S122" s="4"/>
      <c r="T122" s="4"/>
      <c r="U122" s="4"/>
      <c r="V122" s="4"/>
      <c r="W122" s="4"/>
      <c r="X122" s="4"/>
      <c r="Y122" s="4"/>
      <c r="Z122" s="4"/>
      <c r="AA122" s="4"/>
      <c r="AB122" s="4"/>
    </row>
    <row r="123" ht="14.25" customHeight="1">
      <c r="A123" s="125">
        <v>116.0</v>
      </c>
      <c r="B123" s="144"/>
      <c r="C123" s="127"/>
      <c r="D123" s="127"/>
      <c r="E123" s="127"/>
      <c r="F123" s="144"/>
      <c r="G123" s="144"/>
      <c r="H123" s="150"/>
      <c r="I123" s="150"/>
      <c r="J123" s="133" t="str">
        <f t="shared" si="4"/>
        <v/>
      </c>
      <c r="K123" s="133" t="str">
        <f>IF(OR(ISBLANK(H123),ISBLANK(I123),ISBLANK(H5)),"",IF(OR(AND(H123&gt;H5,H123&lt;Menu!S73),AND(I123&gt;H5,I123&lt;Menu!S73),AND(H123&lt;H5,I123&gt;Menu!S73)),"Valid","Tidak Valid"))</f>
        <v/>
      </c>
      <c r="L123" s="144"/>
      <c r="M123" s="4"/>
      <c r="N123" s="4"/>
      <c r="O123" s="4"/>
      <c r="P123" s="4"/>
      <c r="Q123" s="4"/>
      <c r="R123" s="4"/>
      <c r="S123" s="4"/>
      <c r="T123" s="4"/>
      <c r="U123" s="4"/>
      <c r="V123" s="4"/>
      <c r="W123" s="4"/>
      <c r="X123" s="4"/>
      <c r="Y123" s="4"/>
      <c r="Z123" s="4"/>
      <c r="AA123" s="4"/>
      <c r="AB123" s="4"/>
    </row>
    <row r="124" ht="14.25" customHeight="1">
      <c r="A124" s="125">
        <v>117.0</v>
      </c>
      <c r="B124" s="144"/>
      <c r="C124" s="127"/>
      <c r="D124" s="127"/>
      <c r="E124" s="127"/>
      <c r="F124" s="144"/>
      <c r="G124" s="144"/>
      <c r="H124" s="150"/>
      <c r="I124" s="150"/>
      <c r="J124" s="133" t="str">
        <f t="shared" si="4"/>
        <v/>
      </c>
      <c r="K124" s="133" t="str">
        <f>IF(OR(ISBLANK(H124),ISBLANK(I124),ISBLANK(H5)),"",IF(OR(AND(H124&gt;H5,H124&lt;Menu!S73),AND(I124&gt;H5,I124&lt;Menu!S73),AND(H124&lt;H5,I124&gt;Menu!S73)),"Valid","Tidak Valid"))</f>
        <v/>
      </c>
      <c r="L124" s="144"/>
      <c r="M124" s="4"/>
      <c r="N124" s="4"/>
      <c r="O124" s="4"/>
      <c r="P124" s="4"/>
      <c r="Q124" s="4"/>
      <c r="R124" s="4"/>
      <c r="S124" s="4"/>
      <c r="T124" s="4"/>
      <c r="U124" s="4"/>
      <c r="V124" s="4"/>
      <c r="W124" s="4"/>
      <c r="X124" s="4"/>
      <c r="Y124" s="4"/>
      <c r="Z124" s="4"/>
      <c r="AA124" s="4"/>
      <c r="AB124" s="4"/>
    </row>
    <row r="125" ht="14.25" customHeight="1">
      <c r="A125" s="125">
        <v>118.0</v>
      </c>
      <c r="B125" s="144"/>
      <c r="C125" s="127"/>
      <c r="D125" s="127"/>
      <c r="E125" s="127"/>
      <c r="F125" s="144"/>
      <c r="G125" s="144"/>
      <c r="H125" s="150"/>
      <c r="I125" s="150"/>
      <c r="J125" s="133" t="str">
        <f t="shared" si="4"/>
        <v/>
      </c>
      <c r="K125" s="133" t="str">
        <f>IF(OR(ISBLANK(H125),ISBLANK(I125),ISBLANK(H5)),"",IF(OR(AND(H125&gt;H5,H125&lt;Menu!S73),AND(I125&gt;H5,I125&lt;Menu!S73),AND(H125&lt;H5,I125&gt;Menu!S73)),"Valid","Tidak Valid"))</f>
        <v/>
      </c>
      <c r="L125" s="144"/>
      <c r="M125" s="4"/>
      <c r="N125" s="4"/>
      <c r="O125" s="4"/>
      <c r="P125" s="4"/>
      <c r="Q125" s="4"/>
      <c r="R125" s="4"/>
      <c r="S125" s="4"/>
      <c r="T125" s="4"/>
      <c r="U125" s="4"/>
      <c r="V125" s="4"/>
      <c r="W125" s="4"/>
      <c r="X125" s="4"/>
      <c r="Y125" s="4"/>
      <c r="Z125" s="4"/>
      <c r="AA125" s="4"/>
      <c r="AB125" s="4"/>
    </row>
    <row r="126" ht="14.25" customHeight="1">
      <c r="A126" s="125">
        <v>119.0</v>
      </c>
      <c r="B126" s="144"/>
      <c r="C126" s="127"/>
      <c r="D126" s="127"/>
      <c r="E126" s="127"/>
      <c r="F126" s="144"/>
      <c r="G126" s="144"/>
      <c r="H126" s="150"/>
      <c r="I126" s="150"/>
      <c r="J126" s="133" t="str">
        <f t="shared" si="4"/>
        <v/>
      </c>
      <c r="K126" s="133" t="str">
        <f>IF(OR(ISBLANK(H126),ISBLANK(I126),ISBLANK(H5)),"",IF(OR(AND(H126&gt;H5,H126&lt;Menu!S73),AND(I126&gt;H5,I126&lt;Menu!S73),AND(H126&lt;H5,I126&gt;Menu!S73)),"Valid","Tidak Valid"))</f>
        <v/>
      </c>
      <c r="L126" s="144"/>
      <c r="M126" s="4"/>
      <c r="N126" s="4"/>
      <c r="O126" s="4"/>
      <c r="P126" s="4"/>
      <c r="Q126" s="4"/>
      <c r="R126" s="4"/>
      <c r="S126" s="4"/>
      <c r="T126" s="4"/>
      <c r="U126" s="4"/>
      <c r="V126" s="4"/>
      <c r="W126" s="4"/>
      <c r="X126" s="4"/>
      <c r="Y126" s="4"/>
      <c r="Z126" s="4"/>
      <c r="AA126" s="4"/>
      <c r="AB126" s="4"/>
    </row>
    <row r="127" ht="14.25" customHeight="1">
      <c r="A127" s="125">
        <v>120.0</v>
      </c>
      <c r="B127" s="144"/>
      <c r="C127" s="127"/>
      <c r="D127" s="127"/>
      <c r="E127" s="127"/>
      <c r="F127" s="144"/>
      <c r="G127" s="144"/>
      <c r="H127" s="150"/>
      <c r="I127" s="150"/>
      <c r="J127" s="133" t="str">
        <f t="shared" si="4"/>
        <v/>
      </c>
      <c r="K127" s="133" t="str">
        <f>IF(OR(ISBLANK(H127),ISBLANK(I127),ISBLANK(H5)),"",IF(OR(AND(H127&gt;H5,H127&lt;Menu!S73),AND(I127&gt;H5,I127&lt;Menu!S73),AND(H127&lt;H5,I127&gt;Menu!S73)),"Valid","Tidak Valid"))</f>
        <v/>
      </c>
      <c r="L127" s="144"/>
      <c r="M127" s="4"/>
      <c r="N127" s="4"/>
      <c r="O127" s="4"/>
      <c r="P127" s="4"/>
      <c r="Q127" s="4"/>
      <c r="R127" s="4"/>
      <c r="S127" s="4"/>
      <c r="T127" s="4"/>
      <c r="U127" s="4"/>
      <c r="V127" s="4"/>
      <c r="W127" s="4"/>
      <c r="X127" s="4"/>
      <c r="Y127" s="4"/>
      <c r="Z127" s="4"/>
      <c r="AA127" s="4"/>
      <c r="AB127" s="4"/>
    </row>
    <row r="128" ht="14.25" customHeight="1">
      <c r="A128" s="125">
        <v>121.0</v>
      </c>
      <c r="B128" s="144"/>
      <c r="C128" s="127"/>
      <c r="D128" s="127"/>
      <c r="E128" s="127"/>
      <c r="F128" s="144"/>
      <c r="G128" s="144"/>
      <c r="H128" s="150"/>
      <c r="I128" s="150"/>
      <c r="J128" s="133" t="str">
        <f t="shared" si="4"/>
        <v/>
      </c>
      <c r="K128" s="133" t="str">
        <f>IF(OR(ISBLANK(H128),ISBLANK(I128),ISBLANK(H5)),"",IF(OR(AND(H128&gt;H5,H128&lt;Menu!S73),AND(I128&gt;H5,I128&lt;Menu!S73),AND(H128&lt;H5,I128&gt;Menu!S73)),"Valid","Tidak Valid"))</f>
        <v/>
      </c>
      <c r="L128" s="144"/>
      <c r="M128" s="4"/>
      <c r="N128" s="4"/>
      <c r="O128" s="4"/>
      <c r="P128" s="4"/>
      <c r="Q128" s="4"/>
      <c r="R128" s="4"/>
      <c r="S128" s="4"/>
      <c r="T128" s="4"/>
      <c r="U128" s="4"/>
      <c r="V128" s="4"/>
      <c r="W128" s="4"/>
      <c r="X128" s="4"/>
      <c r="Y128" s="4"/>
      <c r="Z128" s="4"/>
      <c r="AA128" s="4"/>
      <c r="AB128" s="4"/>
    </row>
    <row r="129" ht="14.25" customHeight="1">
      <c r="A129" s="125">
        <v>122.0</v>
      </c>
      <c r="B129" s="144"/>
      <c r="C129" s="127"/>
      <c r="D129" s="127"/>
      <c r="E129" s="127"/>
      <c r="F129" s="144"/>
      <c r="G129" s="144"/>
      <c r="H129" s="150"/>
      <c r="I129" s="150"/>
      <c r="J129" s="133" t="str">
        <f t="shared" si="4"/>
        <v/>
      </c>
      <c r="K129" s="133" t="str">
        <f>IF(OR(ISBLANK(H129),ISBLANK(I129),ISBLANK(H5)),"",IF(OR(AND(H129&gt;H5,H129&lt;Menu!S73),AND(I129&gt;H5,I129&lt;Menu!S73),AND(H129&lt;H5,I129&gt;Menu!S73)),"Valid","Tidak Valid"))</f>
        <v/>
      </c>
      <c r="L129" s="144"/>
      <c r="M129" s="4"/>
      <c r="N129" s="4"/>
      <c r="O129" s="4"/>
      <c r="P129" s="4"/>
      <c r="Q129" s="4"/>
      <c r="R129" s="4"/>
      <c r="S129" s="4"/>
      <c r="T129" s="4"/>
      <c r="U129" s="4"/>
      <c r="V129" s="4"/>
      <c r="W129" s="4"/>
      <c r="X129" s="4"/>
      <c r="Y129" s="4"/>
      <c r="Z129" s="4"/>
      <c r="AA129" s="4"/>
      <c r="AB129" s="4"/>
    </row>
    <row r="130" ht="14.25" customHeight="1">
      <c r="A130" s="125">
        <v>123.0</v>
      </c>
      <c r="B130" s="144"/>
      <c r="C130" s="127"/>
      <c r="D130" s="127"/>
      <c r="E130" s="127"/>
      <c r="F130" s="144"/>
      <c r="G130" s="144"/>
      <c r="H130" s="150"/>
      <c r="I130" s="150"/>
      <c r="J130" s="133" t="str">
        <f t="shared" si="4"/>
        <v/>
      </c>
      <c r="K130" s="133" t="str">
        <f>IF(OR(ISBLANK(H130),ISBLANK(I130),ISBLANK(H5)),"",IF(OR(AND(H130&gt;H5,H130&lt;Menu!S73),AND(I130&gt;H5,I130&lt;Menu!S73),AND(H130&lt;H5,I130&gt;Menu!S73)),"Valid","Tidak Valid"))</f>
        <v/>
      </c>
      <c r="L130" s="144"/>
      <c r="M130" s="4"/>
      <c r="N130" s="4"/>
      <c r="O130" s="4"/>
      <c r="P130" s="4"/>
      <c r="Q130" s="4"/>
      <c r="R130" s="4"/>
      <c r="S130" s="4"/>
      <c r="T130" s="4"/>
      <c r="U130" s="4"/>
      <c r="V130" s="4"/>
      <c r="W130" s="4"/>
      <c r="X130" s="4"/>
      <c r="Y130" s="4"/>
      <c r="Z130" s="4"/>
      <c r="AA130" s="4"/>
      <c r="AB130" s="4"/>
    </row>
    <row r="131" ht="14.25" customHeight="1">
      <c r="A131" s="125">
        <v>124.0</v>
      </c>
      <c r="B131" s="144"/>
      <c r="C131" s="127"/>
      <c r="D131" s="127"/>
      <c r="E131" s="127"/>
      <c r="F131" s="144"/>
      <c r="G131" s="144"/>
      <c r="H131" s="150"/>
      <c r="I131" s="150"/>
      <c r="J131" s="133" t="str">
        <f t="shared" si="4"/>
        <v/>
      </c>
      <c r="K131" s="133" t="str">
        <f>IF(OR(ISBLANK(H131),ISBLANK(I131),ISBLANK(H5)),"",IF(OR(AND(H131&gt;H5,H131&lt;Menu!S73),AND(I131&gt;H5,I131&lt;Menu!S73),AND(H131&lt;H5,I131&gt;Menu!S73)),"Valid","Tidak Valid"))</f>
        <v/>
      </c>
      <c r="L131" s="144"/>
      <c r="M131" s="4"/>
      <c r="N131" s="4"/>
      <c r="O131" s="4"/>
      <c r="P131" s="4"/>
      <c r="Q131" s="4"/>
      <c r="R131" s="4"/>
      <c r="S131" s="4"/>
      <c r="T131" s="4"/>
      <c r="U131" s="4"/>
      <c r="V131" s="4"/>
      <c r="W131" s="4"/>
      <c r="X131" s="4"/>
      <c r="Y131" s="4"/>
      <c r="Z131" s="4"/>
      <c r="AA131" s="4"/>
      <c r="AB131" s="4"/>
    </row>
    <row r="132" ht="14.25" customHeight="1">
      <c r="A132" s="125">
        <v>125.0</v>
      </c>
      <c r="B132" s="144"/>
      <c r="C132" s="127"/>
      <c r="D132" s="127"/>
      <c r="E132" s="127"/>
      <c r="F132" s="144"/>
      <c r="G132" s="144"/>
      <c r="H132" s="150"/>
      <c r="I132" s="150"/>
      <c r="J132" s="133" t="str">
        <f t="shared" si="4"/>
        <v/>
      </c>
      <c r="K132" s="133" t="str">
        <f>IF(OR(ISBLANK(H132),ISBLANK(I132),ISBLANK(H5)),"",IF(OR(AND(H132&gt;H5,H132&lt;Menu!S73),AND(I132&gt;H5,I132&lt;Menu!S73),AND(H132&lt;H5,I132&gt;Menu!S73)),"Valid","Tidak Valid"))</f>
        <v/>
      </c>
      <c r="L132" s="144"/>
      <c r="M132" s="4"/>
      <c r="N132" s="4"/>
      <c r="O132" s="4"/>
      <c r="P132" s="4"/>
      <c r="Q132" s="4"/>
      <c r="R132" s="4"/>
      <c r="S132" s="4"/>
      <c r="T132" s="4"/>
      <c r="U132" s="4"/>
      <c r="V132" s="4"/>
      <c r="W132" s="4"/>
      <c r="X132" s="4"/>
      <c r="Y132" s="4"/>
      <c r="Z132" s="4"/>
      <c r="AA132" s="4"/>
      <c r="AB132" s="4"/>
    </row>
    <row r="133" ht="14.25" customHeight="1">
      <c r="A133" s="125">
        <v>126.0</v>
      </c>
      <c r="B133" s="144"/>
      <c r="C133" s="127"/>
      <c r="D133" s="127"/>
      <c r="E133" s="127"/>
      <c r="F133" s="144"/>
      <c r="G133" s="144"/>
      <c r="H133" s="150"/>
      <c r="I133" s="150"/>
      <c r="J133" s="133" t="str">
        <f t="shared" si="4"/>
        <v/>
      </c>
      <c r="K133" s="133" t="str">
        <f>IF(OR(ISBLANK(H133),ISBLANK(I133),ISBLANK(H5)),"",IF(OR(AND(H133&gt;H5,H133&lt;Menu!S73),AND(I133&gt;H5,I133&lt;Menu!S73),AND(H133&lt;H5,I133&gt;Menu!S73)),"Valid","Tidak Valid"))</f>
        <v/>
      </c>
      <c r="L133" s="144"/>
      <c r="M133" s="4"/>
      <c r="N133" s="4"/>
      <c r="O133" s="4"/>
      <c r="P133" s="4"/>
      <c r="Q133" s="4"/>
      <c r="R133" s="4"/>
      <c r="S133" s="4"/>
      <c r="T133" s="4"/>
      <c r="U133" s="4"/>
      <c r="V133" s="4"/>
      <c r="W133" s="4"/>
      <c r="X133" s="4"/>
      <c r="Y133" s="4"/>
      <c r="Z133" s="4"/>
      <c r="AA133" s="4"/>
      <c r="AB133" s="4"/>
    </row>
    <row r="134" ht="14.25" customHeight="1">
      <c r="A134" s="125">
        <v>127.0</v>
      </c>
      <c r="B134" s="144"/>
      <c r="C134" s="127"/>
      <c r="D134" s="127"/>
      <c r="E134" s="127"/>
      <c r="F134" s="144"/>
      <c r="G134" s="144"/>
      <c r="H134" s="150"/>
      <c r="I134" s="150"/>
      <c r="J134" s="133" t="str">
        <f t="shared" si="4"/>
        <v/>
      </c>
      <c r="K134" s="133" t="str">
        <f>IF(OR(ISBLANK(H134),ISBLANK(I134),ISBLANK(H5)),"",IF(OR(AND(H134&gt;H5,H134&lt;Menu!S73),AND(I134&gt;H5,I134&lt;Menu!S73),AND(H134&lt;H5,I134&gt;Menu!S73)),"Valid","Tidak Valid"))</f>
        <v/>
      </c>
      <c r="L134" s="144"/>
      <c r="M134" s="4"/>
      <c r="N134" s="4"/>
      <c r="O134" s="4"/>
      <c r="P134" s="4"/>
      <c r="Q134" s="4"/>
      <c r="R134" s="4"/>
      <c r="S134" s="4"/>
      <c r="T134" s="4"/>
      <c r="U134" s="4"/>
      <c r="V134" s="4"/>
      <c r="W134" s="4"/>
      <c r="X134" s="4"/>
      <c r="Y134" s="4"/>
      <c r="Z134" s="4"/>
      <c r="AA134" s="4"/>
      <c r="AB134" s="4"/>
    </row>
    <row r="135" ht="14.25" customHeight="1">
      <c r="A135" s="125">
        <v>128.0</v>
      </c>
      <c r="B135" s="144"/>
      <c r="C135" s="127"/>
      <c r="D135" s="127"/>
      <c r="E135" s="127"/>
      <c r="F135" s="144"/>
      <c r="G135" s="144"/>
      <c r="H135" s="150"/>
      <c r="I135" s="150"/>
      <c r="J135" s="133" t="str">
        <f t="shared" si="4"/>
        <v/>
      </c>
      <c r="K135" s="133" t="str">
        <f>IF(OR(ISBLANK(H135),ISBLANK(I135),ISBLANK(H5)),"",IF(OR(AND(H135&gt;H5,H135&lt;Menu!S73),AND(I135&gt;H5,I135&lt;Menu!S73),AND(H135&lt;H5,I135&gt;Menu!S73)),"Valid","Tidak Valid"))</f>
        <v/>
      </c>
      <c r="L135" s="144"/>
      <c r="M135" s="4"/>
      <c r="N135" s="4"/>
      <c r="O135" s="4"/>
      <c r="P135" s="4"/>
      <c r="Q135" s="4"/>
      <c r="R135" s="4"/>
      <c r="S135" s="4"/>
      <c r="T135" s="4"/>
      <c r="U135" s="4"/>
      <c r="V135" s="4"/>
      <c r="W135" s="4"/>
      <c r="X135" s="4"/>
      <c r="Y135" s="4"/>
      <c r="Z135" s="4"/>
      <c r="AA135" s="4"/>
      <c r="AB135" s="4"/>
    </row>
    <row r="136" ht="14.25" customHeight="1">
      <c r="A136" s="125">
        <v>129.0</v>
      </c>
      <c r="B136" s="144"/>
      <c r="C136" s="127"/>
      <c r="D136" s="127"/>
      <c r="E136" s="127"/>
      <c r="F136" s="144"/>
      <c r="G136" s="144"/>
      <c r="H136" s="150"/>
      <c r="I136" s="150"/>
      <c r="J136" s="133" t="str">
        <f t="shared" si="4"/>
        <v/>
      </c>
      <c r="K136" s="133" t="str">
        <f>IF(OR(ISBLANK(H136),ISBLANK(I136),ISBLANK(H5)),"",IF(OR(AND(H136&gt;H5,H136&lt;Menu!S73),AND(I136&gt;H5,I136&lt;Menu!S73),AND(H136&lt;H5,I136&gt;Menu!S73)),"Valid","Tidak Valid"))</f>
        <v/>
      </c>
      <c r="L136" s="144"/>
      <c r="M136" s="4"/>
      <c r="N136" s="4"/>
      <c r="O136" s="4"/>
      <c r="P136" s="4"/>
      <c r="Q136" s="4"/>
      <c r="R136" s="4"/>
      <c r="S136" s="4"/>
      <c r="T136" s="4"/>
      <c r="U136" s="4"/>
      <c r="V136" s="4"/>
      <c r="W136" s="4"/>
      <c r="X136" s="4"/>
      <c r="Y136" s="4"/>
      <c r="Z136" s="4"/>
      <c r="AA136" s="4"/>
      <c r="AB136" s="4"/>
    </row>
    <row r="137" ht="14.25" customHeight="1">
      <c r="A137" s="125">
        <v>130.0</v>
      </c>
      <c r="B137" s="144"/>
      <c r="C137" s="127"/>
      <c r="D137" s="127"/>
      <c r="E137" s="127"/>
      <c r="F137" s="144"/>
      <c r="G137" s="144"/>
      <c r="H137" s="150"/>
      <c r="I137" s="150"/>
      <c r="J137" s="133" t="str">
        <f t="shared" si="4"/>
        <v/>
      </c>
      <c r="K137" s="133" t="str">
        <f>IF(OR(ISBLANK(H137),ISBLANK(I137),ISBLANK(H5)),"",IF(OR(AND(H137&gt;H5,H137&lt;Menu!S73),AND(I137&gt;H5,I137&lt;Menu!S73),AND(H137&lt;H5,I137&gt;Menu!S73)),"Valid","Tidak Valid"))</f>
        <v/>
      </c>
      <c r="L137" s="144"/>
      <c r="M137" s="4"/>
      <c r="N137" s="4"/>
      <c r="O137" s="4"/>
      <c r="P137" s="4"/>
      <c r="Q137" s="4"/>
      <c r="R137" s="4"/>
      <c r="S137" s="4"/>
      <c r="T137" s="4"/>
      <c r="U137" s="4"/>
      <c r="V137" s="4"/>
      <c r="W137" s="4"/>
      <c r="X137" s="4"/>
      <c r="Y137" s="4"/>
      <c r="Z137" s="4"/>
      <c r="AA137" s="4"/>
      <c r="AB137" s="4"/>
    </row>
    <row r="138" ht="14.25" customHeight="1">
      <c r="A138" s="125">
        <v>131.0</v>
      </c>
      <c r="B138" s="144"/>
      <c r="C138" s="127"/>
      <c r="D138" s="127"/>
      <c r="E138" s="127"/>
      <c r="F138" s="144"/>
      <c r="G138" s="144"/>
      <c r="H138" s="150"/>
      <c r="I138" s="150"/>
      <c r="J138" s="133" t="str">
        <f t="shared" si="4"/>
        <v/>
      </c>
      <c r="K138" s="133" t="str">
        <f>IF(OR(ISBLANK(H138),ISBLANK(I138),ISBLANK(H5)),"",IF(OR(AND(H138&gt;H5,H138&lt;Menu!S73),AND(I138&gt;H5,I138&lt;Menu!S73),AND(H138&lt;H5,I138&gt;Menu!S73)),"Valid","Tidak Valid"))</f>
        <v/>
      </c>
      <c r="L138" s="144"/>
      <c r="M138" s="4"/>
      <c r="N138" s="4"/>
      <c r="O138" s="4"/>
      <c r="P138" s="4"/>
      <c r="Q138" s="4"/>
      <c r="R138" s="4"/>
      <c r="S138" s="4"/>
      <c r="T138" s="4"/>
      <c r="U138" s="4"/>
      <c r="V138" s="4"/>
      <c r="W138" s="4"/>
      <c r="X138" s="4"/>
      <c r="Y138" s="4"/>
      <c r="Z138" s="4"/>
      <c r="AA138" s="4"/>
      <c r="AB138" s="4"/>
    </row>
    <row r="139" ht="14.25" customHeight="1">
      <c r="A139" s="125">
        <v>132.0</v>
      </c>
      <c r="B139" s="144"/>
      <c r="C139" s="127"/>
      <c r="D139" s="127"/>
      <c r="E139" s="127"/>
      <c r="F139" s="144"/>
      <c r="G139" s="144"/>
      <c r="H139" s="150"/>
      <c r="I139" s="150"/>
      <c r="J139" s="133" t="str">
        <f t="shared" si="4"/>
        <v/>
      </c>
      <c r="K139" s="133" t="str">
        <f>IF(OR(ISBLANK(H139),ISBLANK(I139),ISBLANK(H5)),"",IF(OR(AND(H139&gt;H5,H139&lt;Menu!S73),AND(I139&gt;H5,I139&lt;Menu!S73),AND(H139&lt;H5,I139&gt;Menu!S73)),"Valid","Tidak Valid"))</f>
        <v/>
      </c>
      <c r="L139" s="144"/>
      <c r="M139" s="4"/>
      <c r="N139" s="4"/>
      <c r="O139" s="4"/>
      <c r="P139" s="4"/>
      <c r="Q139" s="4"/>
      <c r="R139" s="4"/>
      <c r="S139" s="4"/>
      <c r="T139" s="4"/>
      <c r="U139" s="4"/>
      <c r="V139" s="4"/>
      <c r="W139" s="4"/>
      <c r="X139" s="4"/>
      <c r="Y139" s="4"/>
      <c r="Z139" s="4"/>
      <c r="AA139" s="4"/>
      <c r="AB139" s="4"/>
    </row>
    <row r="140" ht="14.25" customHeight="1">
      <c r="A140" s="125">
        <v>133.0</v>
      </c>
      <c r="B140" s="144"/>
      <c r="C140" s="127"/>
      <c r="D140" s="127"/>
      <c r="E140" s="127"/>
      <c r="F140" s="144"/>
      <c r="G140" s="144"/>
      <c r="H140" s="150"/>
      <c r="I140" s="150"/>
      <c r="J140" s="133" t="str">
        <f t="shared" si="4"/>
        <v/>
      </c>
      <c r="K140" s="133" t="str">
        <f>IF(OR(ISBLANK(H140),ISBLANK(I140),ISBLANK(H5)),"",IF(OR(AND(H140&gt;H5,H140&lt;Menu!S73),AND(I140&gt;H5,I140&lt;Menu!S73),AND(H140&lt;H5,I140&gt;Menu!S73)),"Valid","Tidak Valid"))</f>
        <v/>
      </c>
      <c r="L140" s="144"/>
      <c r="M140" s="4"/>
      <c r="N140" s="4"/>
      <c r="O140" s="4"/>
      <c r="P140" s="4"/>
      <c r="Q140" s="4"/>
      <c r="R140" s="4"/>
      <c r="S140" s="4"/>
      <c r="T140" s="4"/>
      <c r="U140" s="4"/>
      <c r="V140" s="4"/>
      <c r="W140" s="4"/>
      <c r="X140" s="4"/>
      <c r="Y140" s="4"/>
      <c r="Z140" s="4"/>
      <c r="AA140" s="4"/>
      <c r="AB140" s="4"/>
    </row>
    <row r="141" ht="14.25" customHeight="1">
      <c r="A141" s="125">
        <v>134.0</v>
      </c>
      <c r="B141" s="144"/>
      <c r="C141" s="127"/>
      <c r="D141" s="127"/>
      <c r="E141" s="127"/>
      <c r="F141" s="144"/>
      <c r="G141" s="144"/>
      <c r="H141" s="150"/>
      <c r="I141" s="150"/>
      <c r="J141" s="133" t="str">
        <f t="shared" si="4"/>
        <v/>
      </c>
      <c r="K141" s="133" t="str">
        <f>IF(OR(ISBLANK(H141),ISBLANK(I141),ISBLANK(H5)),"",IF(OR(AND(H141&gt;H5,H141&lt;Menu!S73),AND(I141&gt;H5,I141&lt;Menu!S73),AND(H141&lt;H5,I141&gt;Menu!S73)),"Valid","Tidak Valid"))</f>
        <v/>
      </c>
      <c r="L141" s="144"/>
      <c r="M141" s="4"/>
      <c r="N141" s="4"/>
      <c r="O141" s="4"/>
      <c r="P141" s="4"/>
      <c r="Q141" s="4"/>
      <c r="R141" s="4"/>
      <c r="S141" s="4"/>
      <c r="T141" s="4"/>
      <c r="U141" s="4"/>
      <c r="V141" s="4"/>
      <c r="W141" s="4"/>
      <c r="X141" s="4"/>
      <c r="Y141" s="4"/>
      <c r="Z141" s="4"/>
      <c r="AA141" s="4"/>
      <c r="AB141" s="4"/>
    </row>
    <row r="142" ht="14.25" customHeight="1">
      <c r="A142" s="125">
        <v>135.0</v>
      </c>
      <c r="B142" s="144"/>
      <c r="C142" s="127"/>
      <c r="D142" s="127"/>
      <c r="E142" s="127"/>
      <c r="F142" s="144"/>
      <c r="G142" s="144"/>
      <c r="H142" s="150"/>
      <c r="I142" s="150"/>
      <c r="J142" s="133" t="str">
        <f t="shared" si="4"/>
        <v/>
      </c>
      <c r="K142" s="133" t="str">
        <f>IF(OR(ISBLANK(H142),ISBLANK(I142),ISBLANK(H5)),"",IF(OR(AND(H142&gt;H5,H142&lt;Menu!S73),AND(I142&gt;H5,I142&lt;Menu!S73),AND(H142&lt;H5,I142&gt;Menu!S73)),"Valid","Tidak Valid"))</f>
        <v/>
      </c>
      <c r="L142" s="144"/>
      <c r="M142" s="4"/>
      <c r="N142" s="4"/>
      <c r="O142" s="4"/>
      <c r="P142" s="4"/>
      <c r="Q142" s="4"/>
      <c r="R142" s="4"/>
      <c r="S142" s="4"/>
      <c r="T142" s="4"/>
      <c r="U142" s="4"/>
      <c r="V142" s="4"/>
      <c r="W142" s="4"/>
      <c r="X142" s="4"/>
      <c r="Y142" s="4"/>
      <c r="Z142" s="4"/>
      <c r="AA142" s="4"/>
      <c r="AB142" s="4"/>
    </row>
    <row r="143" ht="14.25" customHeight="1">
      <c r="A143" s="125">
        <v>136.0</v>
      </c>
      <c r="B143" s="144"/>
      <c r="C143" s="127"/>
      <c r="D143" s="127"/>
      <c r="E143" s="127"/>
      <c r="F143" s="144"/>
      <c r="G143" s="144"/>
      <c r="H143" s="150"/>
      <c r="I143" s="150"/>
      <c r="J143" s="133" t="str">
        <f t="shared" si="4"/>
        <v/>
      </c>
      <c r="K143" s="133" t="str">
        <f>IF(OR(ISBLANK(H143),ISBLANK(I143),ISBLANK(H5)),"",IF(OR(AND(H143&gt;H5,H143&lt;Menu!S73),AND(I143&gt;H5,I143&lt;Menu!S73),AND(H143&lt;H5,I143&gt;Menu!S73)),"Valid","Tidak Valid"))</f>
        <v/>
      </c>
      <c r="L143" s="144"/>
      <c r="M143" s="4"/>
      <c r="N143" s="4"/>
      <c r="O143" s="4"/>
      <c r="P143" s="4"/>
      <c r="Q143" s="4"/>
      <c r="R143" s="4"/>
      <c r="S143" s="4"/>
      <c r="T143" s="4"/>
      <c r="U143" s="4"/>
      <c r="V143" s="4"/>
      <c r="W143" s="4"/>
      <c r="X143" s="4"/>
      <c r="Y143" s="4"/>
      <c r="Z143" s="4"/>
      <c r="AA143" s="4"/>
      <c r="AB143" s="4"/>
    </row>
    <row r="144" ht="14.25" customHeight="1">
      <c r="A144" s="125">
        <v>137.0</v>
      </c>
      <c r="B144" s="144"/>
      <c r="C144" s="127"/>
      <c r="D144" s="127"/>
      <c r="E144" s="127"/>
      <c r="F144" s="144"/>
      <c r="G144" s="144"/>
      <c r="H144" s="150"/>
      <c r="I144" s="150"/>
      <c r="J144" s="133" t="str">
        <f t="shared" si="4"/>
        <v/>
      </c>
      <c r="K144" s="133" t="str">
        <f>IF(OR(ISBLANK(H144),ISBLANK(I144),ISBLANK(H5)),"",IF(OR(AND(H144&gt;H5,H144&lt;Menu!S73),AND(I144&gt;H5,I144&lt;Menu!S73),AND(H144&lt;H5,I144&gt;Menu!S73)),"Valid","Tidak Valid"))</f>
        <v/>
      </c>
      <c r="L144" s="144"/>
      <c r="M144" s="4"/>
      <c r="N144" s="4"/>
      <c r="O144" s="4"/>
      <c r="P144" s="4"/>
      <c r="Q144" s="4"/>
      <c r="R144" s="4"/>
      <c r="S144" s="4"/>
      <c r="T144" s="4"/>
      <c r="U144" s="4"/>
      <c r="V144" s="4"/>
      <c r="W144" s="4"/>
      <c r="X144" s="4"/>
      <c r="Y144" s="4"/>
      <c r="Z144" s="4"/>
      <c r="AA144" s="4"/>
      <c r="AB144" s="4"/>
    </row>
    <row r="145" ht="14.25" customHeight="1">
      <c r="A145" s="125">
        <v>138.0</v>
      </c>
      <c r="B145" s="144"/>
      <c r="C145" s="127"/>
      <c r="D145" s="127"/>
      <c r="E145" s="127"/>
      <c r="F145" s="144"/>
      <c r="G145" s="144"/>
      <c r="H145" s="150"/>
      <c r="I145" s="150"/>
      <c r="J145" s="133" t="str">
        <f t="shared" si="4"/>
        <v/>
      </c>
      <c r="K145" s="133" t="str">
        <f>IF(OR(ISBLANK(H145),ISBLANK(I145),ISBLANK(H5)),"",IF(OR(AND(H145&gt;H5,H145&lt;Menu!S73),AND(I145&gt;H5,I145&lt;Menu!S73),AND(H145&lt;H5,I145&gt;Menu!S73)),"Valid","Tidak Valid"))</f>
        <v/>
      </c>
      <c r="L145" s="144"/>
      <c r="M145" s="4"/>
      <c r="N145" s="4"/>
      <c r="O145" s="4"/>
      <c r="P145" s="4"/>
      <c r="Q145" s="4"/>
      <c r="R145" s="4"/>
      <c r="S145" s="4"/>
      <c r="T145" s="4"/>
      <c r="U145" s="4"/>
      <c r="V145" s="4"/>
      <c r="W145" s="4"/>
      <c r="X145" s="4"/>
      <c r="Y145" s="4"/>
      <c r="Z145" s="4"/>
      <c r="AA145" s="4"/>
      <c r="AB145" s="4"/>
    </row>
    <row r="146" ht="14.25" customHeight="1">
      <c r="A146" s="125">
        <v>139.0</v>
      </c>
      <c r="B146" s="144"/>
      <c r="C146" s="127"/>
      <c r="D146" s="127"/>
      <c r="E146" s="127"/>
      <c r="F146" s="144"/>
      <c r="G146" s="144"/>
      <c r="H146" s="150"/>
      <c r="I146" s="150"/>
      <c r="J146" s="133" t="str">
        <f t="shared" si="4"/>
        <v/>
      </c>
      <c r="K146" s="133" t="str">
        <f>IF(OR(ISBLANK(H146),ISBLANK(I146),ISBLANK(H5)),"",IF(OR(AND(H146&gt;H5,H146&lt;Menu!S73),AND(I146&gt;H5,I146&lt;Menu!S73),AND(H146&lt;H5,I146&gt;Menu!S73)),"Valid","Tidak Valid"))</f>
        <v/>
      </c>
      <c r="L146" s="144"/>
      <c r="M146" s="4"/>
      <c r="N146" s="4"/>
      <c r="O146" s="4"/>
      <c r="P146" s="4"/>
      <c r="Q146" s="4"/>
      <c r="R146" s="4"/>
      <c r="S146" s="4"/>
      <c r="T146" s="4"/>
      <c r="U146" s="4"/>
      <c r="V146" s="4"/>
      <c r="W146" s="4"/>
      <c r="X146" s="4"/>
      <c r="Y146" s="4"/>
      <c r="Z146" s="4"/>
      <c r="AA146" s="4"/>
      <c r="AB146" s="4"/>
    </row>
    <row r="147" ht="14.25" customHeight="1">
      <c r="A147" s="125">
        <v>140.0</v>
      </c>
      <c r="B147" s="144"/>
      <c r="C147" s="127"/>
      <c r="D147" s="127"/>
      <c r="E147" s="127"/>
      <c r="F147" s="144"/>
      <c r="G147" s="144"/>
      <c r="H147" s="150"/>
      <c r="I147" s="150"/>
      <c r="J147" s="133" t="str">
        <f t="shared" si="4"/>
        <v/>
      </c>
      <c r="K147" s="133" t="str">
        <f>IF(OR(ISBLANK(H147),ISBLANK(I147),ISBLANK(H5)),"",IF(OR(AND(H147&gt;H5,H147&lt;Menu!S73),AND(I147&gt;H5,I147&lt;Menu!S73),AND(H147&lt;H5,I147&gt;Menu!S73)),"Valid","Tidak Valid"))</f>
        <v/>
      </c>
      <c r="L147" s="144"/>
      <c r="M147" s="4"/>
      <c r="N147" s="4"/>
      <c r="O147" s="4"/>
      <c r="P147" s="4"/>
      <c r="Q147" s="4"/>
      <c r="R147" s="4"/>
      <c r="S147" s="4"/>
      <c r="T147" s="4"/>
      <c r="U147" s="4"/>
      <c r="V147" s="4"/>
      <c r="W147" s="4"/>
      <c r="X147" s="4"/>
      <c r="Y147" s="4"/>
      <c r="Z147" s="4"/>
      <c r="AA147" s="4"/>
      <c r="AB147" s="4"/>
    </row>
    <row r="148" ht="14.25" customHeight="1">
      <c r="A148" s="125">
        <v>141.0</v>
      </c>
      <c r="B148" s="144"/>
      <c r="C148" s="127"/>
      <c r="D148" s="127"/>
      <c r="E148" s="127"/>
      <c r="F148" s="144"/>
      <c r="G148" s="144"/>
      <c r="H148" s="150"/>
      <c r="I148" s="150"/>
      <c r="J148" s="133" t="str">
        <f t="shared" si="4"/>
        <v/>
      </c>
      <c r="K148" s="133" t="str">
        <f>IF(OR(ISBLANK(H148),ISBLANK(I148),ISBLANK(H5)),"",IF(OR(AND(H148&gt;H5,H148&lt;Menu!S73),AND(I148&gt;H5,I148&lt;Menu!S73),AND(H148&lt;H5,I148&gt;Menu!S73)),"Valid","Tidak Valid"))</f>
        <v/>
      </c>
      <c r="L148" s="144"/>
      <c r="M148" s="4"/>
      <c r="N148" s="4"/>
      <c r="O148" s="4"/>
      <c r="P148" s="4"/>
      <c r="Q148" s="4"/>
      <c r="R148" s="4"/>
      <c r="S148" s="4"/>
      <c r="T148" s="4"/>
      <c r="U148" s="4"/>
      <c r="V148" s="4"/>
      <c r="W148" s="4"/>
      <c r="X148" s="4"/>
      <c r="Y148" s="4"/>
      <c r="Z148" s="4"/>
      <c r="AA148" s="4"/>
      <c r="AB148" s="4"/>
    </row>
    <row r="149" ht="14.25" customHeight="1">
      <c r="A149" s="125">
        <v>142.0</v>
      </c>
      <c r="B149" s="144"/>
      <c r="C149" s="127"/>
      <c r="D149" s="127"/>
      <c r="E149" s="127"/>
      <c r="F149" s="144"/>
      <c r="G149" s="144"/>
      <c r="H149" s="150"/>
      <c r="I149" s="150"/>
      <c r="J149" s="133" t="str">
        <f t="shared" si="4"/>
        <v/>
      </c>
      <c r="K149" s="133" t="str">
        <f>IF(OR(ISBLANK(H149),ISBLANK(I149),ISBLANK(H5)),"",IF(OR(AND(H149&gt;H5,H149&lt;Menu!S73),AND(I149&gt;H5,I149&lt;Menu!S73),AND(H149&lt;H5,I149&gt;Menu!S73)),"Valid","Tidak Valid"))</f>
        <v/>
      </c>
      <c r="L149" s="144"/>
      <c r="M149" s="4"/>
      <c r="N149" s="4"/>
      <c r="O149" s="4"/>
      <c r="P149" s="4"/>
      <c r="Q149" s="4"/>
      <c r="R149" s="4"/>
      <c r="S149" s="4"/>
      <c r="T149" s="4"/>
      <c r="U149" s="4"/>
      <c r="V149" s="4"/>
      <c r="W149" s="4"/>
      <c r="X149" s="4"/>
      <c r="Y149" s="4"/>
      <c r="Z149" s="4"/>
      <c r="AA149" s="4"/>
      <c r="AB149" s="4"/>
    </row>
    <row r="150" ht="14.25" customHeight="1">
      <c r="A150" s="125">
        <v>143.0</v>
      </c>
      <c r="B150" s="144"/>
      <c r="C150" s="127"/>
      <c r="D150" s="127"/>
      <c r="E150" s="127"/>
      <c r="F150" s="144"/>
      <c r="G150" s="144"/>
      <c r="H150" s="150"/>
      <c r="I150" s="150"/>
      <c r="J150" s="133" t="str">
        <f t="shared" si="4"/>
        <v/>
      </c>
      <c r="K150" s="133" t="str">
        <f>IF(OR(ISBLANK(H150),ISBLANK(I150),ISBLANK(H5)),"",IF(OR(AND(H150&gt;H5,H150&lt;Menu!S73),AND(I150&gt;H5,I150&lt;Menu!S73),AND(H150&lt;H5,I150&gt;Menu!S73)),"Valid","Tidak Valid"))</f>
        <v/>
      </c>
      <c r="L150" s="144"/>
      <c r="M150" s="4"/>
      <c r="N150" s="4"/>
      <c r="O150" s="4"/>
      <c r="P150" s="4"/>
      <c r="Q150" s="4"/>
      <c r="R150" s="4"/>
      <c r="S150" s="4"/>
      <c r="T150" s="4"/>
      <c r="U150" s="4"/>
      <c r="V150" s="4"/>
      <c r="W150" s="4"/>
      <c r="X150" s="4"/>
      <c r="Y150" s="4"/>
      <c r="Z150" s="4"/>
      <c r="AA150" s="4"/>
      <c r="AB150" s="4"/>
    </row>
    <row r="151" ht="14.25" customHeight="1">
      <c r="A151" s="125">
        <v>144.0</v>
      </c>
      <c r="B151" s="144"/>
      <c r="C151" s="127"/>
      <c r="D151" s="127"/>
      <c r="E151" s="127"/>
      <c r="F151" s="144"/>
      <c r="G151" s="144"/>
      <c r="H151" s="150"/>
      <c r="I151" s="150"/>
      <c r="J151" s="133" t="str">
        <f t="shared" si="4"/>
        <v/>
      </c>
      <c r="K151" s="133" t="str">
        <f>IF(OR(ISBLANK(H151),ISBLANK(I151),ISBLANK(H5)),"",IF(OR(AND(H151&gt;H5,H151&lt;Menu!S73),AND(I151&gt;H5,I151&lt;Menu!S73),AND(H151&lt;H5,I151&gt;Menu!S73)),"Valid","Tidak Valid"))</f>
        <v/>
      </c>
      <c r="L151" s="144"/>
      <c r="M151" s="4"/>
      <c r="N151" s="4"/>
      <c r="O151" s="4"/>
      <c r="P151" s="4"/>
      <c r="Q151" s="4"/>
      <c r="R151" s="4"/>
      <c r="S151" s="4"/>
      <c r="T151" s="4"/>
      <c r="U151" s="4"/>
      <c r="V151" s="4"/>
      <c r="W151" s="4"/>
      <c r="X151" s="4"/>
      <c r="Y151" s="4"/>
      <c r="Z151" s="4"/>
      <c r="AA151" s="4"/>
      <c r="AB151" s="4"/>
    </row>
    <row r="152" ht="14.25" customHeight="1">
      <c r="A152" s="125">
        <v>145.0</v>
      </c>
      <c r="B152" s="144"/>
      <c r="C152" s="127"/>
      <c r="D152" s="127"/>
      <c r="E152" s="127"/>
      <c r="F152" s="144"/>
      <c r="G152" s="144"/>
      <c r="H152" s="150"/>
      <c r="I152" s="150"/>
      <c r="J152" s="133" t="str">
        <f t="shared" si="4"/>
        <v/>
      </c>
      <c r="K152" s="133" t="str">
        <f>IF(OR(ISBLANK(H152),ISBLANK(I152),ISBLANK(H5)),"",IF(OR(AND(H152&gt;H5,H152&lt;Menu!S73),AND(I152&gt;H5,I152&lt;Menu!S73),AND(H152&lt;H5,I152&gt;Menu!S73)),"Valid","Tidak Valid"))</f>
        <v/>
      </c>
      <c r="L152" s="144"/>
      <c r="M152" s="4"/>
      <c r="N152" s="4"/>
      <c r="O152" s="4"/>
      <c r="P152" s="4"/>
      <c r="Q152" s="4"/>
      <c r="R152" s="4"/>
      <c r="S152" s="4"/>
      <c r="T152" s="4"/>
      <c r="U152" s="4"/>
      <c r="V152" s="4"/>
      <c r="W152" s="4"/>
      <c r="X152" s="4"/>
      <c r="Y152" s="4"/>
      <c r="Z152" s="4"/>
      <c r="AA152" s="4"/>
      <c r="AB152" s="4"/>
    </row>
    <row r="153" ht="14.25" customHeight="1">
      <c r="A153" s="125">
        <v>146.0</v>
      </c>
      <c r="B153" s="144"/>
      <c r="C153" s="127"/>
      <c r="D153" s="127"/>
      <c r="E153" s="127"/>
      <c r="F153" s="144"/>
      <c r="G153" s="144"/>
      <c r="H153" s="150"/>
      <c r="I153" s="150"/>
      <c r="J153" s="133" t="str">
        <f t="shared" si="4"/>
        <v/>
      </c>
      <c r="K153" s="133" t="str">
        <f>IF(OR(ISBLANK(H153),ISBLANK(I153),ISBLANK(H5)),"",IF(OR(AND(H153&gt;H5,H153&lt;Menu!S73),AND(I153&gt;H5,I153&lt;Menu!S73),AND(H153&lt;H5,I153&gt;Menu!S73)),"Valid","Tidak Valid"))</f>
        <v/>
      </c>
      <c r="L153" s="144"/>
      <c r="M153" s="4"/>
      <c r="N153" s="4"/>
      <c r="O153" s="4"/>
      <c r="P153" s="4"/>
      <c r="Q153" s="4"/>
      <c r="R153" s="4"/>
      <c r="S153" s="4"/>
      <c r="T153" s="4"/>
      <c r="U153" s="4"/>
      <c r="V153" s="4"/>
      <c r="W153" s="4"/>
      <c r="X153" s="4"/>
      <c r="Y153" s="4"/>
      <c r="Z153" s="4"/>
      <c r="AA153" s="4"/>
      <c r="AB153" s="4"/>
    </row>
    <row r="154" ht="14.25" customHeight="1">
      <c r="A154" s="125">
        <v>147.0</v>
      </c>
      <c r="B154" s="144"/>
      <c r="C154" s="127"/>
      <c r="D154" s="127"/>
      <c r="E154" s="127"/>
      <c r="F154" s="144"/>
      <c r="G154" s="144"/>
      <c r="H154" s="150"/>
      <c r="I154" s="150"/>
      <c r="J154" s="133" t="str">
        <f t="shared" si="4"/>
        <v/>
      </c>
      <c r="K154" s="133" t="str">
        <f>IF(OR(ISBLANK(H154),ISBLANK(I154),ISBLANK(H5)),"",IF(OR(AND(H154&gt;H5,H154&lt;Menu!S73),AND(I154&gt;H5,I154&lt;Menu!S73),AND(H154&lt;H5,I154&gt;Menu!S73)),"Valid","Tidak Valid"))</f>
        <v/>
      </c>
      <c r="L154" s="144"/>
      <c r="M154" s="4"/>
      <c r="N154" s="4"/>
      <c r="O154" s="4"/>
      <c r="P154" s="4"/>
      <c r="Q154" s="4"/>
      <c r="R154" s="4"/>
      <c r="S154" s="4"/>
      <c r="T154" s="4"/>
      <c r="U154" s="4"/>
      <c r="V154" s="4"/>
      <c r="W154" s="4"/>
      <c r="X154" s="4"/>
      <c r="Y154" s="4"/>
      <c r="Z154" s="4"/>
      <c r="AA154" s="4"/>
      <c r="AB154" s="4"/>
    </row>
    <row r="155" ht="14.25" customHeight="1">
      <c r="A155" s="125">
        <v>148.0</v>
      </c>
      <c r="B155" s="144"/>
      <c r="C155" s="127"/>
      <c r="D155" s="127"/>
      <c r="E155" s="127"/>
      <c r="F155" s="144"/>
      <c r="G155" s="144"/>
      <c r="H155" s="150"/>
      <c r="I155" s="150"/>
      <c r="J155" s="133" t="str">
        <f t="shared" si="4"/>
        <v/>
      </c>
      <c r="K155" s="133" t="str">
        <f>IF(OR(ISBLANK(H155),ISBLANK(I155),ISBLANK(H5)),"",IF(OR(AND(H155&gt;H5,H155&lt;Menu!S73),AND(I155&gt;H5,I155&lt;Menu!S73),AND(H155&lt;H5,I155&gt;Menu!S73)),"Valid","Tidak Valid"))</f>
        <v/>
      </c>
      <c r="L155" s="144"/>
      <c r="M155" s="4"/>
      <c r="N155" s="4"/>
      <c r="O155" s="4"/>
      <c r="P155" s="4"/>
      <c r="Q155" s="4"/>
      <c r="R155" s="4"/>
      <c r="S155" s="4"/>
      <c r="T155" s="4"/>
      <c r="U155" s="4"/>
      <c r="V155" s="4"/>
      <c r="W155" s="4"/>
      <c r="X155" s="4"/>
      <c r="Y155" s="4"/>
      <c r="Z155" s="4"/>
      <c r="AA155" s="4"/>
      <c r="AB155" s="4"/>
    </row>
    <row r="156" ht="14.25" customHeight="1">
      <c r="A156" s="125">
        <v>149.0</v>
      </c>
      <c r="B156" s="144"/>
      <c r="C156" s="127"/>
      <c r="D156" s="127"/>
      <c r="E156" s="127"/>
      <c r="F156" s="144"/>
      <c r="G156" s="144"/>
      <c r="H156" s="150"/>
      <c r="I156" s="150"/>
      <c r="J156" s="133" t="str">
        <f t="shared" si="4"/>
        <v/>
      </c>
      <c r="K156" s="133" t="str">
        <f>IF(OR(ISBLANK(H156),ISBLANK(I156),ISBLANK(H5)),"",IF(OR(AND(H156&gt;H5,H156&lt;Menu!S73),AND(I156&gt;H5,I156&lt;Menu!S73),AND(H156&lt;H5,I156&gt;Menu!S73)),"Valid","Tidak Valid"))</f>
        <v/>
      </c>
      <c r="L156" s="144"/>
      <c r="M156" s="4"/>
      <c r="N156" s="4"/>
      <c r="O156" s="4"/>
      <c r="P156" s="4"/>
      <c r="Q156" s="4"/>
      <c r="R156" s="4"/>
      <c r="S156" s="4"/>
      <c r="T156" s="4"/>
      <c r="U156" s="4"/>
      <c r="V156" s="4"/>
      <c r="W156" s="4"/>
      <c r="X156" s="4"/>
      <c r="Y156" s="4"/>
      <c r="Z156" s="4"/>
      <c r="AA156" s="4"/>
      <c r="AB156" s="4"/>
    </row>
    <row r="157" ht="14.25" customHeight="1">
      <c r="A157" s="125">
        <v>150.0</v>
      </c>
      <c r="B157" s="144"/>
      <c r="C157" s="127"/>
      <c r="D157" s="127"/>
      <c r="E157" s="127"/>
      <c r="F157" s="144"/>
      <c r="G157" s="144"/>
      <c r="H157" s="150"/>
      <c r="I157" s="150"/>
      <c r="J157" s="133" t="str">
        <f t="shared" si="4"/>
        <v/>
      </c>
      <c r="K157" s="133" t="str">
        <f>IF(OR(ISBLANK(H157),ISBLANK(I157),ISBLANK(H5)),"",IF(OR(AND(H157&gt;H5,H157&lt;Menu!S73),AND(I157&gt;H5,I157&lt;Menu!S73),AND(H157&lt;H5,I157&gt;Menu!S73)),"Valid","Tidak Valid"))</f>
        <v/>
      </c>
      <c r="L157" s="144"/>
      <c r="M157" s="4"/>
      <c r="N157" s="4"/>
      <c r="O157" s="4"/>
      <c r="P157" s="4"/>
      <c r="Q157" s="4"/>
      <c r="R157" s="4"/>
      <c r="S157" s="4"/>
      <c r="T157" s="4"/>
      <c r="U157" s="4"/>
      <c r="V157" s="4"/>
      <c r="W157" s="4"/>
      <c r="X157" s="4"/>
      <c r="Y157" s="4"/>
      <c r="Z157" s="4"/>
      <c r="AA157" s="4"/>
      <c r="AB157" s="4"/>
    </row>
    <row r="158" ht="14.25" customHeight="1">
      <c r="A158" s="151"/>
      <c r="B158" s="152"/>
      <c r="C158" s="153"/>
      <c r="D158" s="153"/>
      <c r="E158" s="153"/>
      <c r="F158" s="152"/>
      <c r="G158" s="152"/>
      <c r="H158" s="154"/>
      <c r="I158" s="154"/>
      <c r="J158" s="151"/>
      <c r="K158" s="151"/>
      <c r="L158" s="152"/>
      <c r="M158" s="4"/>
      <c r="N158" s="4"/>
      <c r="O158" s="4"/>
      <c r="P158" s="4"/>
      <c r="Q158" s="4"/>
      <c r="R158" s="4"/>
      <c r="S158" s="4"/>
      <c r="T158" s="4"/>
      <c r="U158" s="4"/>
      <c r="V158" s="4"/>
      <c r="W158" s="4"/>
      <c r="X158" s="4"/>
      <c r="Y158" s="4"/>
      <c r="Z158" s="4"/>
      <c r="AA158" s="4"/>
      <c r="AB158" s="4"/>
    </row>
    <row r="159" ht="14.25" customHeight="1">
      <c r="A159" s="151"/>
      <c r="B159" s="152"/>
      <c r="C159" s="153"/>
      <c r="D159" s="153"/>
      <c r="E159" s="153"/>
      <c r="F159" s="152"/>
      <c r="G159" s="152"/>
      <c r="H159" s="154"/>
      <c r="I159" s="154"/>
      <c r="J159" s="151"/>
      <c r="K159" s="151"/>
      <c r="L159" s="152"/>
      <c r="M159" s="4"/>
      <c r="R159" s="4"/>
      <c r="S159" s="4"/>
      <c r="T159" s="4"/>
      <c r="U159" s="4"/>
      <c r="V159" s="4"/>
      <c r="W159" s="4"/>
      <c r="X159" s="4"/>
      <c r="Y159" s="4"/>
      <c r="Z159" s="4"/>
      <c r="AA159" s="4"/>
      <c r="AB159" s="4"/>
    </row>
    <row r="160" ht="14.25" customHeight="1">
      <c r="A160" s="151"/>
      <c r="B160" s="152"/>
      <c r="C160" s="153"/>
      <c r="D160" s="153"/>
      <c r="E160" s="153"/>
      <c r="F160" s="152"/>
      <c r="G160" s="152"/>
      <c r="H160" s="154"/>
      <c r="I160" s="154"/>
      <c r="J160" s="151"/>
      <c r="K160" s="151"/>
      <c r="L160" s="152"/>
      <c r="M160" s="4"/>
      <c r="R160" s="4"/>
      <c r="S160" s="4"/>
      <c r="T160" s="4"/>
      <c r="U160" s="4"/>
      <c r="V160" s="4"/>
      <c r="W160" s="4"/>
      <c r="X160" s="4"/>
      <c r="Y160" s="4"/>
      <c r="Z160" s="4"/>
      <c r="AA160" s="4"/>
      <c r="AB160" s="4"/>
    </row>
    <row r="161" ht="14.25" customHeight="1">
      <c r="A161" s="151"/>
      <c r="B161" s="152"/>
      <c r="C161" s="153"/>
      <c r="D161" s="153"/>
      <c r="E161" s="153"/>
      <c r="F161" s="152"/>
      <c r="G161" s="152"/>
      <c r="H161" s="154"/>
      <c r="I161" s="154"/>
      <c r="J161" s="151"/>
      <c r="K161" s="151"/>
      <c r="L161" s="152"/>
      <c r="M161" s="4"/>
      <c r="R161" s="4"/>
      <c r="S161" s="4"/>
      <c r="T161" s="4"/>
      <c r="U161" s="4"/>
      <c r="V161" s="4"/>
      <c r="W161" s="4"/>
      <c r="X161" s="4"/>
      <c r="Y161" s="4"/>
      <c r="Z161" s="4"/>
      <c r="AA161" s="4"/>
      <c r="AB161" s="4"/>
    </row>
    <row r="162" ht="14.25" customHeight="1">
      <c r="A162" s="151"/>
      <c r="B162" s="152"/>
      <c r="C162" s="153"/>
      <c r="D162" s="153"/>
      <c r="E162" s="153"/>
      <c r="F162" s="152"/>
      <c r="G162" s="152"/>
      <c r="H162" s="154"/>
      <c r="I162" s="154"/>
      <c r="J162" s="151"/>
      <c r="K162" s="151"/>
      <c r="L162" s="152"/>
      <c r="M162" s="4"/>
      <c r="R162" s="4"/>
      <c r="S162" s="4"/>
      <c r="T162" s="4"/>
      <c r="U162" s="4"/>
      <c r="V162" s="4"/>
      <c r="W162" s="4"/>
      <c r="X162" s="4"/>
      <c r="Y162" s="4"/>
      <c r="Z162" s="4"/>
      <c r="AA162" s="4"/>
      <c r="AB162" s="4"/>
    </row>
    <row r="163" ht="14.25" customHeight="1">
      <c r="A163" s="151"/>
      <c r="B163" s="152"/>
      <c r="C163" s="153"/>
      <c r="D163" s="153"/>
      <c r="E163" s="153"/>
      <c r="F163" s="152"/>
      <c r="G163" s="152"/>
      <c r="H163" s="154"/>
      <c r="I163" s="154"/>
      <c r="J163" s="151"/>
      <c r="K163" s="151"/>
      <c r="L163" s="152"/>
      <c r="M163" s="4"/>
      <c r="R163" s="4"/>
      <c r="S163" s="4"/>
      <c r="T163" s="4"/>
      <c r="U163" s="4"/>
      <c r="V163" s="4"/>
      <c r="W163" s="4"/>
      <c r="X163" s="4"/>
      <c r="Y163" s="4"/>
      <c r="Z163" s="4"/>
      <c r="AA163" s="4"/>
      <c r="AB163" s="4"/>
    </row>
    <row r="164" ht="14.25" customHeight="1">
      <c r="A164" s="151"/>
      <c r="B164" s="152"/>
      <c r="C164" s="153"/>
      <c r="D164" s="153"/>
      <c r="E164" s="153"/>
      <c r="F164" s="152"/>
      <c r="G164" s="152"/>
      <c r="H164" s="154"/>
      <c r="I164" s="154"/>
      <c r="J164" s="151"/>
      <c r="K164" s="151"/>
      <c r="L164" s="152"/>
      <c r="M164" s="4"/>
      <c r="R164" s="4"/>
      <c r="S164" s="4"/>
      <c r="T164" s="4"/>
      <c r="U164" s="4"/>
      <c r="V164" s="4"/>
      <c r="W164" s="4"/>
      <c r="X164" s="4"/>
      <c r="Y164" s="4"/>
      <c r="Z164" s="4"/>
      <c r="AA164" s="4"/>
      <c r="AB164" s="4"/>
    </row>
    <row r="165" ht="14.25" customHeight="1">
      <c r="A165" s="151"/>
      <c r="B165" s="152"/>
      <c r="C165" s="153"/>
      <c r="D165" s="153"/>
      <c r="E165" s="153"/>
      <c r="F165" s="152"/>
      <c r="G165" s="152"/>
      <c r="H165" s="154"/>
      <c r="I165" s="154"/>
      <c r="J165" s="151"/>
      <c r="K165" s="151"/>
      <c r="L165" s="152"/>
      <c r="M165" s="4"/>
      <c r="R165" s="4"/>
      <c r="S165" s="4"/>
      <c r="T165" s="4"/>
      <c r="U165" s="4"/>
      <c r="V165" s="4"/>
      <c r="W165" s="4"/>
      <c r="X165" s="4"/>
      <c r="Y165" s="4"/>
      <c r="Z165" s="4"/>
      <c r="AA165" s="4"/>
      <c r="AB165" s="4"/>
    </row>
    <row r="166" ht="14.25" customHeight="1">
      <c r="A166" s="151"/>
      <c r="B166" s="152"/>
      <c r="C166" s="153"/>
      <c r="D166" s="153"/>
      <c r="E166" s="153"/>
      <c r="F166" s="152"/>
      <c r="G166" s="152"/>
      <c r="H166" s="154"/>
      <c r="I166" s="154"/>
      <c r="J166" s="151"/>
      <c r="K166" s="151"/>
      <c r="L166" s="152"/>
      <c r="M166" s="4"/>
      <c r="R166" s="4"/>
      <c r="S166" s="4"/>
      <c r="T166" s="4"/>
      <c r="U166" s="4"/>
      <c r="V166" s="4"/>
      <c r="W166" s="4"/>
      <c r="X166" s="4"/>
      <c r="Y166" s="4"/>
      <c r="Z166" s="4"/>
      <c r="AA166" s="4"/>
      <c r="AB166" s="4"/>
    </row>
    <row r="167" ht="14.25" customHeight="1">
      <c r="A167" s="151"/>
      <c r="B167" s="152"/>
      <c r="C167" s="153"/>
      <c r="D167" s="153"/>
      <c r="E167" s="153"/>
      <c r="F167" s="152"/>
      <c r="G167" s="152"/>
      <c r="H167" s="154"/>
      <c r="I167" s="154"/>
      <c r="J167" s="151"/>
      <c r="K167" s="151"/>
      <c r="L167" s="152"/>
      <c r="M167" s="4"/>
      <c r="R167" s="4"/>
      <c r="S167" s="4"/>
      <c r="T167" s="4"/>
      <c r="U167" s="4"/>
      <c r="V167" s="4"/>
      <c r="W167" s="4"/>
      <c r="X167" s="4"/>
      <c r="Y167" s="4"/>
      <c r="Z167" s="4"/>
      <c r="AA167" s="4"/>
      <c r="AB167" s="4"/>
    </row>
    <row r="168" ht="14.25" customHeight="1">
      <c r="A168" s="151"/>
      <c r="B168" s="152"/>
      <c r="C168" s="153"/>
      <c r="D168" s="153"/>
      <c r="E168" s="153"/>
      <c r="F168" s="152"/>
      <c r="G168" s="152"/>
      <c r="H168" s="154"/>
      <c r="I168" s="154"/>
      <c r="J168" s="151"/>
      <c r="K168" s="151"/>
      <c r="L168" s="152"/>
      <c r="M168" s="4"/>
      <c r="R168" s="4"/>
      <c r="S168" s="4"/>
      <c r="T168" s="4"/>
      <c r="U168" s="4"/>
      <c r="V168" s="4"/>
      <c r="W168" s="4"/>
      <c r="X168" s="4"/>
      <c r="Y168" s="4"/>
      <c r="Z168" s="4"/>
      <c r="AA168" s="4"/>
      <c r="AB168" s="4"/>
    </row>
    <row r="169" ht="14.25" customHeight="1">
      <c r="A169" s="151"/>
      <c r="B169" s="152"/>
      <c r="C169" s="153"/>
      <c r="D169" s="153"/>
      <c r="E169" s="153"/>
      <c r="F169" s="152"/>
      <c r="G169" s="152"/>
      <c r="H169" s="154"/>
      <c r="I169" s="154"/>
      <c r="J169" s="151"/>
      <c r="K169" s="151"/>
      <c r="L169" s="152"/>
      <c r="M169" s="4"/>
      <c r="R169" s="4"/>
      <c r="S169" s="4"/>
      <c r="T169" s="4"/>
      <c r="U169" s="4"/>
      <c r="V169" s="4"/>
      <c r="W169" s="4"/>
      <c r="X169" s="4"/>
      <c r="Y169" s="4"/>
      <c r="Z169" s="4"/>
      <c r="AA169" s="4"/>
      <c r="AB169" s="4"/>
    </row>
    <row r="170" ht="14.25" customHeight="1">
      <c r="A170" s="151"/>
      <c r="B170" s="152"/>
      <c r="C170" s="153"/>
      <c r="D170" s="153"/>
      <c r="E170" s="153"/>
      <c r="F170" s="152"/>
      <c r="G170" s="152"/>
      <c r="H170" s="154"/>
      <c r="I170" s="154"/>
      <c r="J170" s="151"/>
      <c r="K170" s="151"/>
      <c r="L170" s="152"/>
      <c r="M170" s="4"/>
      <c r="R170" s="4"/>
      <c r="S170" s="4"/>
      <c r="T170" s="4"/>
      <c r="U170" s="4"/>
      <c r="V170" s="4"/>
      <c r="W170" s="4"/>
      <c r="X170" s="4"/>
      <c r="Y170" s="4"/>
      <c r="Z170" s="4"/>
      <c r="AA170" s="4"/>
      <c r="AB170" s="4"/>
    </row>
    <row r="171" ht="14.25" customHeight="1">
      <c r="A171" s="151"/>
      <c r="B171" s="152"/>
      <c r="C171" s="153"/>
      <c r="D171" s="153"/>
      <c r="E171" s="153"/>
      <c r="F171" s="152"/>
      <c r="G171" s="152"/>
      <c r="H171" s="154"/>
      <c r="I171" s="154"/>
      <c r="J171" s="151"/>
      <c r="K171" s="151"/>
      <c r="L171" s="152"/>
      <c r="M171" s="4"/>
      <c r="N171" s="4"/>
      <c r="O171" s="4"/>
      <c r="P171" s="4"/>
      <c r="Q171" s="4"/>
      <c r="R171" s="4"/>
      <c r="S171" s="4"/>
      <c r="T171" s="4"/>
      <c r="U171" s="4"/>
      <c r="V171" s="4"/>
      <c r="W171" s="4"/>
      <c r="X171" s="4"/>
      <c r="Y171" s="4"/>
      <c r="Z171" s="4"/>
      <c r="AA171" s="4"/>
      <c r="AB171" s="4"/>
    </row>
    <row r="172" ht="14.25" customHeight="1">
      <c r="A172" s="151"/>
      <c r="B172" s="152"/>
      <c r="C172" s="153"/>
      <c r="D172" s="153"/>
      <c r="E172" s="153"/>
      <c r="F172" s="152"/>
      <c r="G172" s="152"/>
      <c r="H172" s="154"/>
      <c r="I172" s="154"/>
      <c r="J172" s="151"/>
      <c r="K172" s="151"/>
      <c r="L172" s="152"/>
      <c r="M172" s="4"/>
      <c r="N172" s="4"/>
      <c r="O172" s="4"/>
      <c r="P172" s="4"/>
      <c r="Q172" s="4"/>
      <c r="R172" s="4"/>
      <c r="S172" s="4"/>
      <c r="T172" s="4"/>
      <c r="U172" s="4"/>
      <c r="V172" s="4"/>
      <c r="W172" s="4"/>
      <c r="X172" s="4"/>
      <c r="Y172" s="4"/>
      <c r="Z172" s="4"/>
      <c r="AA172" s="4"/>
      <c r="AB172" s="4"/>
    </row>
    <row r="173" ht="14.25" customHeight="1">
      <c r="A173" s="151"/>
      <c r="B173" s="152"/>
      <c r="C173" s="153"/>
      <c r="D173" s="153"/>
      <c r="E173" s="153"/>
      <c r="F173" s="152"/>
      <c r="G173" s="152"/>
      <c r="H173" s="154"/>
      <c r="I173" s="154"/>
      <c r="J173" s="151"/>
      <c r="K173" s="151"/>
      <c r="L173" s="152"/>
      <c r="M173" s="4"/>
      <c r="N173" s="4"/>
      <c r="O173" s="4"/>
      <c r="P173" s="4"/>
      <c r="Q173" s="4"/>
      <c r="R173" s="4"/>
      <c r="S173" s="4"/>
      <c r="T173" s="4"/>
      <c r="U173" s="4"/>
      <c r="V173" s="4"/>
      <c r="W173" s="4"/>
      <c r="X173" s="4"/>
      <c r="Y173" s="4"/>
      <c r="Z173" s="4"/>
      <c r="AA173" s="4"/>
      <c r="AB173" s="4"/>
    </row>
    <row r="174" ht="14.25" customHeight="1">
      <c r="A174" s="151"/>
      <c r="B174" s="152"/>
      <c r="C174" s="153"/>
      <c r="D174" s="153"/>
      <c r="E174" s="153"/>
      <c r="F174" s="152"/>
      <c r="G174" s="152"/>
      <c r="H174" s="154"/>
      <c r="I174" s="154"/>
      <c r="J174" s="151"/>
      <c r="K174" s="151"/>
      <c r="L174" s="152"/>
      <c r="M174" s="4"/>
      <c r="N174" s="4"/>
      <c r="O174" s="4"/>
      <c r="P174" s="4"/>
      <c r="Q174" s="4"/>
      <c r="R174" s="4"/>
      <c r="S174" s="4"/>
      <c r="T174" s="4"/>
      <c r="U174" s="4"/>
      <c r="V174" s="4"/>
      <c r="W174" s="4"/>
      <c r="X174" s="4"/>
      <c r="Y174" s="4"/>
      <c r="Z174" s="4"/>
      <c r="AA174" s="4"/>
      <c r="AB174" s="4"/>
    </row>
    <row r="175" ht="14.25" customHeight="1">
      <c r="A175" s="151"/>
      <c r="B175" s="152"/>
      <c r="C175" s="153"/>
      <c r="D175" s="153"/>
      <c r="E175" s="153"/>
      <c r="F175" s="152"/>
      <c r="G175" s="152"/>
      <c r="H175" s="154"/>
      <c r="I175" s="154"/>
      <c r="J175" s="151"/>
      <c r="K175" s="151"/>
      <c r="L175" s="152"/>
      <c r="M175" s="4"/>
      <c r="N175" s="4"/>
      <c r="O175" s="4"/>
      <c r="P175" s="4"/>
      <c r="Q175" s="4"/>
      <c r="R175" s="4"/>
      <c r="S175" s="4"/>
      <c r="T175" s="4"/>
      <c r="U175" s="4"/>
      <c r="V175" s="4"/>
      <c r="W175" s="4"/>
      <c r="X175" s="4"/>
      <c r="Y175" s="4"/>
      <c r="Z175" s="4"/>
      <c r="AA175" s="4"/>
      <c r="AB175" s="4"/>
    </row>
    <row r="176" ht="14.25" customHeight="1">
      <c r="A176" s="151"/>
      <c r="B176" s="152"/>
      <c r="C176" s="153"/>
      <c r="D176" s="153"/>
      <c r="E176" s="153"/>
      <c r="F176" s="152"/>
      <c r="G176" s="152"/>
      <c r="H176" s="154"/>
      <c r="I176" s="154"/>
      <c r="J176" s="151"/>
      <c r="K176" s="151"/>
      <c r="L176" s="152"/>
      <c r="M176" s="4"/>
      <c r="N176" s="4"/>
      <c r="O176" s="4"/>
      <c r="P176" s="4"/>
      <c r="Q176" s="4"/>
      <c r="R176" s="4"/>
      <c r="S176" s="4"/>
      <c r="T176" s="4"/>
      <c r="U176" s="4"/>
      <c r="V176" s="4"/>
      <c r="W176" s="4"/>
      <c r="X176" s="4"/>
      <c r="Y176" s="4"/>
      <c r="Z176" s="4"/>
      <c r="AA176" s="4"/>
      <c r="AB176" s="4"/>
    </row>
    <row r="177" ht="14.25" customHeight="1">
      <c r="A177" s="151"/>
      <c r="B177" s="152"/>
      <c r="C177" s="153"/>
      <c r="D177" s="153"/>
      <c r="E177" s="153"/>
      <c r="F177" s="152"/>
      <c r="G177" s="152"/>
      <c r="H177" s="154"/>
      <c r="I177" s="154"/>
      <c r="J177" s="151"/>
      <c r="K177" s="151"/>
      <c r="L177" s="152"/>
      <c r="M177" s="4"/>
      <c r="N177" s="4"/>
      <c r="O177" s="4"/>
      <c r="P177" s="4"/>
      <c r="Q177" s="4"/>
      <c r="R177" s="4"/>
      <c r="S177" s="4"/>
      <c r="T177" s="4"/>
      <c r="U177" s="4"/>
      <c r="V177" s="4"/>
      <c r="W177" s="4"/>
      <c r="X177" s="4"/>
      <c r="Y177" s="4"/>
      <c r="Z177" s="4"/>
      <c r="AA177" s="4"/>
      <c r="AB177" s="4"/>
    </row>
    <row r="178" ht="14.25" customHeight="1">
      <c r="A178" s="151"/>
      <c r="B178" s="152"/>
      <c r="C178" s="153"/>
      <c r="D178" s="153"/>
      <c r="E178" s="153"/>
      <c r="F178" s="152"/>
      <c r="G178" s="152"/>
      <c r="H178" s="154"/>
      <c r="I178" s="154"/>
      <c r="J178" s="151"/>
      <c r="K178" s="151"/>
      <c r="L178" s="152"/>
      <c r="M178" s="4"/>
      <c r="N178" s="4"/>
      <c r="O178" s="4"/>
      <c r="P178" s="4"/>
      <c r="Q178" s="4"/>
      <c r="R178" s="4"/>
      <c r="S178" s="4"/>
      <c r="T178" s="4"/>
      <c r="U178" s="4"/>
      <c r="V178" s="4"/>
      <c r="W178" s="4"/>
      <c r="X178" s="4"/>
      <c r="Y178" s="4"/>
      <c r="Z178" s="4"/>
      <c r="AA178" s="4"/>
      <c r="AB178" s="4"/>
    </row>
    <row r="179" ht="14.25" customHeight="1">
      <c r="A179" s="151"/>
      <c r="B179" s="152"/>
      <c r="C179" s="153"/>
      <c r="D179" s="153"/>
      <c r="E179" s="153"/>
      <c r="F179" s="152"/>
      <c r="G179" s="152"/>
      <c r="H179" s="154"/>
      <c r="I179" s="154"/>
      <c r="J179" s="151"/>
      <c r="K179" s="151"/>
      <c r="L179" s="152"/>
      <c r="M179" s="4"/>
      <c r="N179" s="4"/>
      <c r="O179" s="4"/>
      <c r="P179" s="4"/>
      <c r="Q179" s="4"/>
      <c r="R179" s="4"/>
      <c r="S179" s="4"/>
      <c r="T179" s="4"/>
      <c r="U179" s="4"/>
      <c r="V179" s="4"/>
      <c r="W179" s="4"/>
      <c r="X179" s="4"/>
      <c r="Y179" s="4"/>
      <c r="Z179" s="4"/>
      <c r="AA179" s="4"/>
      <c r="AB179" s="4"/>
    </row>
    <row r="180" ht="14.25" customHeight="1">
      <c r="A180" s="151"/>
      <c r="B180" s="152"/>
      <c r="C180" s="153"/>
      <c r="D180" s="153"/>
      <c r="E180" s="153"/>
      <c r="F180" s="152"/>
      <c r="G180" s="152"/>
      <c r="H180" s="154"/>
      <c r="I180" s="154"/>
      <c r="J180" s="151"/>
      <c r="K180" s="151"/>
      <c r="L180" s="152"/>
      <c r="M180" s="4"/>
      <c r="N180" s="4"/>
      <c r="O180" s="4"/>
      <c r="P180" s="4"/>
      <c r="Q180" s="4"/>
      <c r="R180" s="4"/>
      <c r="S180" s="4"/>
      <c r="T180" s="4"/>
      <c r="U180" s="4"/>
      <c r="V180" s="4"/>
      <c r="W180" s="4"/>
      <c r="X180" s="4"/>
      <c r="Y180" s="4"/>
      <c r="Z180" s="4"/>
      <c r="AA180" s="4"/>
      <c r="AB180" s="4"/>
    </row>
    <row r="181" ht="14.25" customHeight="1">
      <c r="A181" s="151"/>
      <c r="B181" s="152"/>
      <c r="C181" s="153"/>
      <c r="D181" s="153"/>
      <c r="E181" s="153"/>
      <c r="F181" s="152"/>
      <c r="G181" s="152"/>
      <c r="H181" s="154"/>
      <c r="I181" s="154"/>
      <c r="J181" s="151"/>
      <c r="K181" s="151"/>
      <c r="L181" s="152"/>
      <c r="M181" s="4"/>
      <c r="N181" s="4"/>
      <c r="O181" s="4"/>
      <c r="P181" s="4"/>
      <c r="Q181" s="4"/>
      <c r="R181" s="4"/>
      <c r="S181" s="4"/>
      <c r="T181" s="4"/>
      <c r="U181" s="4"/>
      <c r="V181" s="4"/>
      <c r="W181" s="4"/>
      <c r="X181" s="4"/>
      <c r="Y181" s="4"/>
      <c r="Z181" s="4"/>
      <c r="AA181" s="4"/>
      <c r="AB181" s="4"/>
    </row>
    <row r="182" ht="14.25" customHeight="1">
      <c r="A182" s="151"/>
      <c r="B182" s="152"/>
      <c r="C182" s="153"/>
      <c r="D182" s="153"/>
      <c r="E182" s="153"/>
      <c r="F182" s="152"/>
      <c r="G182" s="152"/>
      <c r="H182" s="154"/>
      <c r="I182" s="154"/>
      <c r="J182" s="151"/>
      <c r="K182" s="151"/>
      <c r="L182" s="152"/>
      <c r="M182" s="4"/>
      <c r="N182" s="4"/>
      <c r="O182" s="4"/>
      <c r="P182" s="4"/>
      <c r="Q182" s="4"/>
      <c r="R182" s="4"/>
      <c r="S182" s="4"/>
      <c r="T182" s="4"/>
      <c r="U182" s="4"/>
      <c r="V182" s="4"/>
      <c r="W182" s="4"/>
      <c r="X182" s="4"/>
      <c r="Y182" s="4"/>
      <c r="Z182" s="4"/>
      <c r="AA182" s="4"/>
      <c r="AB182" s="4"/>
    </row>
    <row r="183" ht="14.25" customHeight="1">
      <c r="A183" s="151"/>
      <c r="B183" s="152"/>
      <c r="C183" s="153"/>
      <c r="D183" s="153"/>
      <c r="E183" s="153"/>
      <c r="F183" s="152"/>
      <c r="G183" s="152"/>
      <c r="H183" s="154"/>
      <c r="I183" s="154"/>
      <c r="J183" s="151"/>
      <c r="K183" s="151"/>
      <c r="L183" s="152"/>
      <c r="M183" s="4"/>
      <c r="N183" s="4"/>
      <c r="O183" s="4"/>
      <c r="P183" s="4"/>
      <c r="Q183" s="4"/>
      <c r="R183" s="4"/>
      <c r="S183" s="4"/>
      <c r="T183" s="4"/>
      <c r="U183" s="4"/>
      <c r="V183" s="4"/>
      <c r="W183" s="4"/>
      <c r="X183" s="4"/>
      <c r="Y183" s="4"/>
      <c r="Z183" s="4"/>
      <c r="AA183" s="4"/>
      <c r="AB183" s="4"/>
    </row>
    <row r="184" ht="14.25" customHeight="1">
      <c r="A184" s="151"/>
      <c r="B184" s="152"/>
      <c r="C184" s="153"/>
      <c r="D184" s="153"/>
      <c r="E184" s="153"/>
      <c r="F184" s="152"/>
      <c r="G184" s="152"/>
      <c r="H184" s="154"/>
      <c r="I184" s="154"/>
      <c r="J184" s="151"/>
      <c r="K184" s="151"/>
      <c r="L184" s="152"/>
      <c r="M184" s="4"/>
      <c r="N184" s="4"/>
      <c r="O184" s="4"/>
      <c r="P184" s="4"/>
      <c r="Q184" s="4"/>
      <c r="R184" s="4"/>
      <c r="S184" s="4"/>
      <c r="T184" s="4"/>
      <c r="U184" s="4"/>
      <c r="V184" s="4"/>
      <c r="W184" s="4"/>
      <c r="X184" s="4"/>
      <c r="Y184" s="4"/>
      <c r="Z184" s="4"/>
      <c r="AA184" s="4"/>
      <c r="AB184" s="4"/>
    </row>
    <row r="185" ht="14.25" customHeight="1">
      <c r="A185" s="151"/>
      <c r="B185" s="152"/>
      <c r="C185" s="153"/>
      <c r="D185" s="153"/>
      <c r="E185" s="153"/>
      <c r="F185" s="152"/>
      <c r="G185" s="152"/>
      <c r="H185" s="154"/>
      <c r="I185" s="154"/>
      <c r="J185" s="151"/>
      <c r="K185" s="151"/>
      <c r="L185" s="152"/>
      <c r="M185" s="4"/>
      <c r="N185" s="4"/>
      <c r="O185" s="4"/>
      <c r="P185" s="4"/>
      <c r="Q185" s="4"/>
      <c r="R185" s="4"/>
      <c r="S185" s="4"/>
      <c r="T185" s="4"/>
      <c r="U185" s="4"/>
      <c r="V185" s="4"/>
      <c r="W185" s="4"/>
      <c r="X185" s="4"/>
      <c r="Y185" s="4"/>
      <c r="Z185" s="4"/>
      <c r="AA185" s="4"/>
      <c r="AB185" s="4"/>
    </row>
    <row r="186" ht="14.25" customHeight="1">
      <c r="A186" s="151"/>
      <c r="B186" s="152"/>
      <c r="C186" s="153"/>
      <c r="D186" s="153"/>
      <c r="E186" s="153"/>
      <c r="F186" s="152"/>
      <c r="G186" s="152"/>
      <c r="H186" s="154"/>
      <c r="I186" s="154"/>
      <c r="J186" s="151"/>
      <c r="K186" s="151"/>
      <c r="L186" s="152"/>
      <c r="M186" s="4"/>
      <c r="N186" s="4"/>
      <c r="O186" s="4"/>
      <c r="P186" s="4"/>
      <c r="Q186" s="4"/>
      <c r="R186" s="4"/>
      <c r="S186" s="4"/>
      <c r="T186" s="4"/>
      <c r="U186" s="4"/>
      <c r="V186" s="4"/>
      <c r="W186" s="4"/>
      <c r="X186" s="4"/>
      <c r="Y186" s="4"/>
      <c r="Z186" s="4"/>
      <c r="AA186" s="4"/>
      <c r="AB186" s="4"/>
    </row>
    <row r="187" ht="14.25" customHeight="1">
      <c r="A187" s="151"/>
      <c r="B187" s="152"/>
      <c r="C187" s="153"/>
      <c r="D187" s="153"/>
      <c r="E187" s="153"/>
      <c r="F187" s="152"/>
      <c r="G187" s="152"/>
      <c r="H187" s="154"/>
      <c r="I187" s="154"/>
      <c r="J187" s="151"/>
      <c r="K187" s="151"/>
      <c r="L187" s="152"/>
      <c r="M187" s="4"/>
      <c r="N187" s="4"/>
      <c r="O187" s="4"/>
      <c r="P187" s="4"/>
      <c r="Q187" s="4"/>
      <c r="R187" s="4"/>
      <c r="S187" s="4"/>
      <c r="T187" s="4"/>
      <c r="U187" s="4"/>
      <c r="V187" s="4"/>
      <c r="W187" s="4"/>
      <c r="X187" s="4"/>
      <c r="Y187" s="4"/>
      <c r="Z187" s="4"/>
      <c r="AA187" s="4"/>
      <c r="AB187" s="4"/>
    </row>
    <row r="188" ht="14.25" customHeight="1">
      <c r="A188" s="151"/>
      <c r="B188" s="152"/>
      <c r="C188" s="153"/>
      <c r="D188" s="153"/>
      <c r="E188" s="153"/>
      <c r="F188" s="152"/>
      <c r="G188" s="152"/>
      <c r="H188" s="154"/>
      <c r="I188" s="154"/>
      <c r="J188" s="151"/>
      <c r="K188" s="151"/>
      <c r="L188" s="152"/>
      <c r="M188" s="4"/>
      <c r="N188" s="4"/>
      <c r="O188" s="4"/>
      <c r="P188" s="4"/>
      <c r="Q188" s="4"/>
      <c r="R188" s="4"/>
      <c r="S188" s="4"/>
      <c r="T188" s="4"/>
      <c r="U188" s="4"/>
      <c r="V188" s="4"/>
      <c r="W188" s="4"/>
      <c r="X188" s="4"/>
      <c r="Y188" s="4"/>
      <c r="Z188" s="4"/>
      <c r="AA188" s="4"/>
      <c r="AB188" s="4"/>
    </row>
    <row r="189" ht="14.25" customHeight="1">
      <c r="A189" s="151"/>
      <c r="B189" s="152"/>
      <c r="C189" s="153"/>
      <c r="D189" s="153"/>
      <c r="E189" s="153"/>
      <c r="F189" s="152"/>
      <c r="G189" s="152"/>
      <c r="H189" s="154"/>
      <c r="I189" s="154"/>
      <c r="J189" s="151"/>
      <c r="K189" s="151"/>
      <c r="L189" s="152"/>
      <c r="M189" s="4"/>
      <c r="N189" s="4"/>
      <c r="O189" s="4"/>
      <c r="P189" s="4"/>
      <c r="Q189" s="4"/>
      <c r="R189" s="4"/>
      <c r="S189" s="4"/>
      <c r="T189" s="4"/>
      <c r="U189" s="4"/>
      <c r="V189" s="4"/>
      <c r="W189" s="4"/>
      <c r="X189" s="4"/>
      <c r="Y189" s="4"/>
      <c r="Z189" s="4"/>
      <c r="AA189" s="4"/>
      <c r="AB189" s="4"/>
    </row>
    <row r="190" ht="14.25" customHeight="1">
      <c r="A190" s="151"/>
      <c r="B190" s="152"/>
      <c r="C190" s="153"/>
      <c r="D190" s="153"/>
      <c r="E190" s="153"/>
      <c r="F190" s="152"/>
      <c r="G190" s="152"/>
      <c r="H190" s="154"/>
      <c r="I190" s="154"/>
      <c r="J190" s="151"/>
      <c r="K190" s="151"/>
      <c r="L190" s="152"/>
      <c r="M190" s="4"/>
      <c r="N190" s="4"/>
      <c r="O190" s="4"/>
      <c r="P190" s="4"/>
      <c r="Q190" s="4"/>
      <c r="R190" s="4"/>
      <c r="S190" s="4"/>
      <c r="T190" s="4"/>
      <c r="U190" s="4"/>
      <c r="V190" s="4"/>
      <c r="W190" s="4"/>
      <c r="X190" s="4"/>
      <c r="Y190" s="4"/>
      <c r="Z190" s="4"/>
      <c r="AA190" s="4"/>
      <c r="AB190" s="4"/>
    </row>
    <row r="191" ht="14.25" customHeight="1">
      <c r="A191" s="151"/>
      <c r="B191" s="152"/>
      <c r="C191" s="153"/>
      <c r="D191" s="153"/>
      <c r="E191" s="153"/>
      <c r="F191" s="152"/>
      <c r="G191" s="152"/>
      <c r="H191" s="154"/>
      <c r="I191" s="154"/>
      <c r="J191" s="151"/>
      <c r="K191" s="151"/>
      <c r="L191" s="152"/>
      <c r="M191" s="4"/>
      <c r="N191" s="4"/>
      <c r="O191" s="4"/>
      <c r="P191" s="4"/>
      <c r="Q191" s="4"/>
      <c r="R191" s="4"/>
      <c r="S191" s="4"/>
      <c r="T191" s="4"/>
      <c r="U191" s="4"/>
      <c r="V191" s="4"/>
      <c r="W191" s="4"/>
      <c r="X191" s="4"/>
      <c r="Y191" s="4"/>
      <c r="Z191" s="4"/>
      <c r="AA191" s="4"/>
      <c r="AB191" s="4"/>
    </row>
    <row r="192" ht="14.25" customHeight="1">
      <c r="A192" s="151"/>
      <c r="B192" s="152"/>
      <c r="C192" s="153"/>
      <c r="D192" s="153"/>
      <c r="E192" s="153"/>
      <c r="F192" s="152"/>
      <c r="G192" s="152"/>
      <c r="H192" s="154"/>
      <c r="I192" s="154"/>
      <c r="J192" s="151"/>
      <c r="K192" s="151"/>
      <c r="L192" s="152"/>
      <c r="M192" s="4"/>
      <c r="N192" s="4"/>
      <c r="O192" s="4"/>
      <c r="P192" s="4"/>
      <c r="Q192" s="4"/>
      <c r="R192" s="4"/>
      <c r="S192" s="4"/>
      <c r="T192" s="4"/>
      <c r="U192" s="4"/>
      <c r="V192" s="4"/>
      <c r="W192" s="4"/>
      <c r="X192" s="4"/>
      <c r="Y192" s="4"/>
      <c r="Z192" s="4"/>
      <c r="AA192" s="4"/>
      <c r="AB192" s="4"/>
    </row>
    <row r="193" ht="14.25" customHeight="1">
      <c r="A193" s="151"/>
      <c r="B193" s="152"/>
      <c r="C193" s="153"/>
      <c r="D193" s="153"/>
      <c r="E193" s="153"/>
      <c r="F193" s="152"/>
      <c r="G193" s="152"/>
      <c r="H193" s="154"/>
      <c r="I193" s="154"/>
      <c r="J193" s="151"/>
      <c r="K193" s="151"/>
      <c r="L193" s="152"/>
      <c r="M193" s="4"/>
      <c r="N193" s="4"/>
      <c r="O193" s="4"/>
      <c r="P193" s="4"/>
      <c r="Q193" s="4"/>
      <c r="R193" s="4"/>
      <c r="S193" s="4"/>
      <c r="T193" s="4"/>
      <c r="U193" s="4"/>
      <c r="V193" s="4"/>
      <c r="W193" s="4"/>
      <c r="X193" s="4"/>
      <c r="Y193" s="4"/>
      <c r="Z193" s="4"/>
      <c r="AA193" s="4"/>
      <c r="AB193" s="4"/>
    </row>
    <row r="194" ht="14.25" customHeight="1">
      <c r="A194" s="151"/>
      <c r="B194" s="152"/>
      <c r="C194" s="153"/>
      <c r="D194" s="153"/>
      <c r="E194" s="153"/>
      <c r="F194" s="152"/>
      <c r="G194" s="152"/>
      <c r="H194" s="154"/>
      <c r="I194" s="154"/>
      <c r="J194" s="151"/>
      <c r="K194" s="151"/>
      <c r="L194" s="152"/>
      <c r="M194" s="4"/>
      <c r="N194" s="4"/>
      <c r="O194" s="4"/>
      <c r="P194" s="4"/>
      <c r="Q194" s="4"/>
      <c r="R194" s="4"/>
      <c r="S194" s="4"/>
      <c r="T194" s="4"/>
      <c r="U194" s="4"/>
      <c r="V194" s="4"/>
      <c r="W194" s="4"/>
      <c r="X194" s="4"/>
      <c r="Y194" s="4"/>
      <c r="Z194" s="4"/>
      <c r="AA194" s="4"/>
      <c r="AB194" s="4"/>
    </row>
    <row r="195" ht="14.25" customHeight="1">
      <c r="A195" s="151"/>
      <c r="B195" s="152"/>
      <c r="C195" s="153"/>
      <c r="D195" s="153"/>
      <c r="E195" s="153"/>
      <c r="F195" s="152"/>
      <c r="G195" s="152"/>
      <c r="H195" s="154"/>
      <c r="I195" s="154"/>
      <c r="J195" s="151"/>
      <c r="K195" s="151"/>
      <c r="L195" s="152"/>
      <c r="M195" s="4"/>
      <c r="N195" s="4"/>
      <c r="O195" s="4"/>
      <c r="P195" s="4"/>
      <c r="Q195" s="4"/>
      <c r="R195" s="4"/>
      <c r="S195" s="4"/>
      <c r="T195" s="4"/>
      <c r="U195" s="4"/>
      <c r="V195" s="4"/>
      <c r="W195" s="4"/>
      <c r="X195" s="4"/>
      <c r="Y195" s="4"/>
      <c r="Z195" s="4"/>
      <c r="AA195" s="4"/>
      <c r="AB195" s="4"/>
    </row>
    <row r="196" ht="14.25" customHeight="1">
      <c r="A196" s="151"/>
      <c r="B196" s="152"/>
      <c r="C196" s="153"/>
      <c r="D196" s="153"/>
      <c r="E196" s="153"/>
      <c r="F196" s="152"/>
      <c r="G196" s="152"/>
      <c r="H196" s="154"/>
      <c r="I196" s="154"/>
      <c r="J196" s="151"/>
      <c r="K196" s="151"/>
      <c r="L196" s="152"/>
      <c r="M196" s="4"/>
      <c r="N196" s="4"/>
      <c r="O196" s="4"/>
      <c r="P196" s="4"/>
      <c r="Q196" s="4"/>
      <c r="R196" s="4"/>
      <c r="S196" s="4"/>
      <c r="T196" s="4"/>
      <c r="U196" s="4"/>
      <c r="V196" s="4"/>
      <c r="W196" s="4"/>
      <c r="X196" s="4"/>
      <c r="Y196" s="4"/>
      <c r="Z196" s="4"/>
      <c r="AA196" s="4"/>
      <c r="AB196" s="4"/>
    </row>
    <row r="197" ht="14.25" customHeight="1">
      <c r="A197" s="151"/>
      <c r="B197" s="152"/>
      <c r="C197" s="153"/>
      <c r="D197" s="153"/>
      <c r="E197" s="153"/>
      <c r="F197" s="152"/>
      <c r="G197" s="152"/>
      <c r="H197" s="154"/>
      <c r="I197" s="154"/>
      <c r="J197" s="151"/>
      <c r="K197" s="151"/>
      <c r="L197" s="152"/>
      <c r="M197" s="4"/>
      <c r="N197" s="4"/>
      <c r="O197" s="4"/>
      <c r="P197" s="4"/>
      <c r="Q197" s="4"/>
      <c r="R197" s="4"/>
      <c r="S197" s="4"/>
      <c r="T197" s="4"/>
      <c r="U197" s="4"/>
      <c r="V197" s="4"/>
      <c r="W197" s="4"/>
      <c r="X197" s="4"/>
      <c r="Y197" s="4"/>
      <c r="Z197" s="4"/>
      <c r="AA197" s="4"/>
      <c r="AB197" s="4"/>
    </row>
    <row r="198" ht="14.25" customHeight="1">
      <c r="A198" s="151"/>
      <c r="B198" s="152"/>
      <c r="C198" s="153"/>
      <c r="D198" s="153"/>
      <c r="E198" s="153"/>
      <c r="F198" s="152"/>
      <c r="G198" s="152"/>
      <c r="H198" s="154"/>
      <c r="I198" s="154"/>
      <c r="J198" s="151"/>
      <c r="K198" s="151"/>
      <c r="L198" s="152"/>
      <c r="M198" s="4"/>
      <c r="N198" s="4"/>
      <c r="O198" s="4"/>
      <c r="P198" s="4"/>
      <c r="Q198" s="4"/>
      <c r="R198" s="4"/>
      <c r="S198" s="4"/>
      <c r="T198" s="4"/>
      <c r="U198" s="4"/>
      <c r="V198" s="4"/>
      <c r="W198" s="4"/>
      <c r="X198" s="4"/>
      <c r="Y198" s="4"/>
      <c r="Z198" s="4"/>
      <c r="AA198" s="4"/>
      <c r="AB198" s="4"/>
    </row>
    <row r="199" ht="14.25" customHeight="1">
      <c r="A199" s="151"/>
      <c r="B199" s="152"/>
      <c r="C199" s="153"/>
      <c r="D199" s="153"/>
      <c r="E199" s="153"/>
      <c r="F199" s="152"/>
      <c r="G199" s="152"/>
      <c r="H199" s="154"/>
      <c r="I199" s="154"/>
      <c r="J199" s="151"/>
      <c r="K199" s="151"/>
      <c r="L199" s="152"/>
      <c r="M199" s="4"/>
      <c r="N199" s="4"/>
      <c r="O199" s="4"/>
      <c r="P199" s="4"/>
      <c r="Q199" s="4"/>
      <c r="R199" s="4"/>
      <c r="S199" s="4"/>
      <c r="T199" s="4"/>
      <c r="U199" s="4"/>
      <c r="V199" s="4"/>
      <c r="W199" s="4"/>
      <c r="X199" s="4"/>
      <c r="Y199" s="4"/>
      <c r="Z199" s="4"/>
      <c r="AA199" s="4"/>
      <c r="AB199" s="4"/>
    </row>
    <row r="200" ht="14.25" customHeight="1">
      <c r="A200" s="151"/>
      <c r="B200" s="152"/>
      <c r="C200" s="153"/>
      <c r="D200" s="153"/>
      <c r="E200" s="153"/>
      <c r="F200" s="152"/>
      <c r="G200" s="152"/>
      <c r="H200" s="154"/>
      <c r="I200" s="154"/>
      <c r="J200" s="151"/>
      <c r="K200" s="151"/>
      <c r="L200" s="152"/>
      <c r="M200" s="4"/>
      <c r="N200" s="4"/>
      <c r="O200" s="4"/>
      <c r="P200" s="4"/>
      <c r="Q200" s="4"/>
      <c r="R200" s="4"/>
      <c r="S200" s="4"/>
      <c r="T200" s="4"/>
      <c r="U200" s="4"/>
      <c r="V200" s="4"/>
      <c r="W200" s="4"/>
      <c r="X200" s="4"/>
      <c r="Y200" s="4"/>
      <c r="Z200" s="4"/>
      <c r="AA200" s="4"/>
      <c r="AB200" s="4"/>
    </row>
    <row r="201" ht="14.25" customHeight="1">
      <c r="A201" s="151"/>
      <c r="B201" s="152"/>
      <c r="C201" s="153"/>
      <c r="D201" s="153"/>
      <c r="E201" s="153"/>
      <c r="F201" s="152"/>
      <c r="G201" s="152"/>
      <c r="H201" s="154"/>
      <c r="I201" s="154"/>
      <c r="J201" s="151"/>
      <c r="K201" s="151"/>
      <c r="L201" s="152"/>
      <c r="M201" s="4"/>
      <c r="N201" s="4"/>
      <c r="O201" s="4"/>
      <c r="P201" s="4"/>
      <c r="Q201" s="4"/>
      <c r="R201" s="4"/>
      <c r="S201" s="4"/>
      <c r="T201" s="4"/>
      <c r="U201" s="4"/>
      <c r="V201" s="4"/>
      <c r="W201" s="4"/>
      <c r="X201" s="4"/>
      <c r="Y201" s="4"/>
      <c r="Z201" s="4"/>
      <c r="AA201" s="4"/>
      <c r="AB201" s="4"/>
    </row>
    <row r="202" ht="14.25" customHeight="1">
      <c r="A202" s="151"/>
      <c r="B202" s="152"/>
      <c r="C202" s="153"/>
      <c r="D202" s="153"/>
      <c r="E202" s="153"/>
      <c r="F202" s="152"/>
      <c r="G202" s="152"/>
      <c r="H202" s="154"/>
      <c r="I202" s="154"/>
      <c r="J202" s="151"/>
      <c r="K202" s="151"/>
      <c r="L202" s="152"/>
      <c r="M202" s="4"/>
      <c r="N202" s="4"/>
      <c r="O202" s="4"/>
      <c r="P202" s="4"/>
      <c r="Q202" s="4"/>
      <c r="R202" s="4"/>
      <c r="S202" s="4"/>
      <c r="T202" s="4"/>
      <c r="U202" s="4"/>
      <c r="V202" s="4"/>
      <c r="W202" s="4"/>
      <c r="X202" s="4"/>
      <c r="Y202" s="4"/>
      <c r="Z202" s="4"/>
      <c r="AA202" s="4"/>
      <c r="AB202" s="4"/>
    </row>
    <row r="203" ht="14.25" customHeight="1">
      <c r="A203" s="151"/>
      <c r="B203" s="152"/>
      <c r="C203" s="153"/>
      <c r="D203" s="153"/>
      <c r="E203" s="153"/>
      <c r="F203" s="152"/>
      <c r="G203" s="152"/>
      <c r="H203" s="154"/>
      <c r="I203" s="154"/>
      <c r="J203" s="151"/>
      <c r="K203" s="151"/>
      <c r="L203" s="152"/>
      <c r="M203" s="4"/>
      <c r="N203" s="4"/>
      <c r="O203" s="4"/>
      <c r="P203" s="4"/>
      <c r="Q203" s="4"/>
      <c r="R203" s="4"/>
      <c r="S203" s="4"/>
      <c r="T203" s="4"/>
      <c r="U203" s="4"/>
      <c r="V203" s="4"/>
      <c r="W203" s="4"/>
      <c r="X203" s="4"/>
      <c r="Y203" s="4"/>
      <c r="Z203" s="4"/>
      <c r="AA203" s="4"/>
      <c r="AB203" s="4"/>
    </row>
    <row r="204" ht="14.25" customHeight="1">
      <c r="A204" s="151"/>
      <c r="B204" s="152"/>
      <c r="C204" s="153"/>
      <c r="D204" s="153"/>
      <c r="E204" s="153"/>
      <c r="F204" s="152"/>
      <c r="G204" s="152"/>
      <c r="H204" s="154"/>
      <c r="I204" s="154"/>
      <c r="J204" s="151"/>
      <c r="K204" s="151"/>
      <c r="L204" s="152"/>
      <c r="M204" s="4"/>
      <c r="N204" s="4"/>
      <c r="O204" s="4"/>
      <c r="P204" s="4"/>
      <c r="Q204" s="4"/>
      <c r="R204" s="4"/>
      <c r="S204" s="4"/>
      <c r="T204" s="4"/>
      <c r="U204" s="4"/>
      <c r="V204" s="4"/>
      <c r="W204" s="4"/>
      <c r="X204" s="4"/>
      <c r="Y204" s="4"/>
      <c r="Z204" s="4"/>
      <c r="AA204" s="4"/>
      <c r="AB204" s="4"/>
    </row>
    <row r="205" ht="14.25" customHeight="1">
      <c r="A205" s="151"/>
      <c r="B205" s="152"/>
      <c r="C205" s="153"/>
      <c r="D205" s="153"/>
      <c r="E205" s="153"/>
      <c r="F205" s="152"/>
      <c r="G205" s="152"/>
      <c r="H205" s="154"/>
      <c r="I205" s="154"/>
      <c r="J205" s="151"/>
      <c r="K205" s="151"/>
      <c r="L205" s="152"/>
      <c r="M205" s="4"/>
      <c r="N205" s="4"/>
      <c r="O205" s="4"/>
      <c r="P205" s="4"/>
      <c r="Q205" s="4"/>
      <c r="R205" s="4"/>
      <c r="S205" s="4"/>
      <c r="T205" s="4"/>
      <c r="U205" s="4"/>
      <c r="V205" s="4"/>
      <c r="W205" s="4"/>
      <c r="X205" s="4"/>
      <c r="Y205" s="4"/>
      <c r="Z205" s="4"/>
      <c r="AA205" s="4"/>
      <c r="AB205" s="4"/>
    </row>
    <row r="206" ht="14.25" customHeight="1">
      <c r="A206" s="151"/>
      <c r="B206" s="152"/>
      <c r="C206" s="153"/>
      <c r="D206" s="153"/>
      <c r="E206" s="153"/>
      <c r="F206" s="152"/>
      <c r="G206" s="152"/>
      <c r="H206" s="154"/>
      <c r="I206" s="154"/>
      <c r="J206" s="151"/>
      <c r="K206" s="151"/>
      <c r="L206" s="152"/>
      <c r="M206" s="4"/>
      <c r="N206" s="4"/>
      <c r="O206" s="4"/>
      <c r="P206" s="4"/>
      <c r="Q206" s="4"/>
      <c r="R206" s="4"/>
      <c r="S206" s="4"/>
      <c r="T206" s="4"/>
      <c r="U206" s="4"/>
      <c r="V206" s="4"/>
      <c r="W206" s="4"/>
      <c r="X206" s="4"/>
      <c r="Y206" s="4"/>
      <c r="Z206" s="4"/>
      <c r="AA206" s="4"/>
      <c r="AB206" s="4"/>
    </row>
    <row r="207" ht="14.25" customHeight="1">
      <c r="A207" s="151"/>
      <c r="B207" s="152"/>
      <c r="C207" s="153"/>
      <c r="D207" s="153"/>
      <c r="E207" s="153"/>
      <c r="F207" s="152"/>
      <c r="G207" s="152"/>
      <c r="H207" s="154"/>
      <c r="I207" s="154"/>
      <c r="J207" s="151"/>
      <c r="K207" s="151"/>
      <c r="L207" s="152"/>
      <c r="M207" s="4"/>
      <c r="N207" s="4"/>
      <c r="O207" s="4"/>
      <c r="P207" s="4"/>
      <c r="Q207" s="4"/>
      <c r="R207" s="4"/>
      <c r="S207" s="4"/>
      <c r="T207" s="4"/>
      <c r="U207" s="4"/>
      <c r="V207" s="4"/>
      <c r="W207" s="4"/>
      <c r="X207" s="4"/>
      <c r="Y207" s="4"/>
      <c r="Z207" s="4"/>
      <c r="AA207" s="4"/>
      <c r="AB207" s="4"/>
    </row>
    <row r="208" ht="14.25" customHeight="1">
      <c r="A208" s="4"/>
      <c r="B208" s="4"/>
      <c r="C208" s="4"/>
      <c r="D208" s="4"/>
      <c r="E208" s="4"/>
      <c r="F208" s="4"/>
      <c r="G208" s="4"/>
      <c r="H208" s="118"/>
      <c r="I208" s="118"/>
      <c r="J208" s="4"/>
      <c r="K208" s="4"/>
      <c r="L208" s="4"/>
      <c r="M208" s="4"/>
      <c r="N208" s="4"/>
      <c r="O208" s="4"/>
      <c r="P208" s="4"/>
      <c r="Q208" s="4"/>
      <c r="R208" s="4"/>
      <c r="S208" s="4"/>
      <c r="T208" s="4"/>
      <c r="U208" s="4"/>
      <c r="V208" s="4"/>
      <c r="W208" s="4"/>
      <c r="X208" s="4"/>
      <c r="Y208" s="4"/>
      <c r="Z208" s="4"/>
      <c r="AA208" s="4"/>
      <c r="AB208" s="4"/>
    </row>
    <row r="209" ht="14.25" customHeight="1">
      <c r="A209" s="4"/>
      <c r="B209" s="4"/>
      <c r="C209" s="4"/>
      <c r="D209" s="4"/>
      <c r="E209" s="4"/>
      <c r="F209" s="4"/>
      <c r="G209" s="4"/>
      <c r="H209" s="118"/>
      <c r="I209" s="118"/>
      <c r="J209" s="4"/>
      <c r="K209" s="4"/>
      <c r="L209" s="4"/>
      <c r="M209" s="4"/>
      <c r="N209" s="4"/>
      <c r="O209" s="4"/>
      <c r="P209" s="4"/>
      <c r="Q209" s="4"/>
      <c r="R209" s="4"/>
      <c r="S209" s="4"/>
      <c r="T209" s="4"/>
      <c r="U209" s="4"/>
      <c r="V209" s="4"/>
      <c r="W209" s="4"/>
      <c r="X209" s="4"/>
      <c r="Y209" s="4"/>
      <c r="Z209" s="4"/>
      <c r="AA209" s="4"/>
      <c r="AB209" s="4"/>
    </row>
    <row r="210" ht="14.25" customHeight="1">
      <c r="A210" s="4"/>
      <c r="B210" s="4"/>
      <c r="C210" s="4"/>
      <c r="D210" s="4"/>
      <c r="E210" s="4"/>
      <c r="F210" s="4"/>
      <c r="G210" s="4"/>
      <c r="H210" s="118"/>
      <c r="I210" s="118"/>
      <c r="J210" s="4"/>
      <c r="K210" s="4"/>
      <c r="L210" s="4"/>
      <c r="M210" s="4"/>
      <c r="N210" s="4"/>
      <c r="O210" s="4"/>
      <c r="P210" s="4"/>
      <c r="Q210" s="4"/>
      <c r="R210" s="4"/>
      <c r="S210" s="4"/>
      <c r="T210" s="4"/>
      <c r="U210" s="4"/>
      <c r="V210" s="4"/>
      <c r="W210" s="4"/>
      <c r="X210" s="4"/>
      <c r="Y210" s="4"/>
      <c r="Z210" s="4"/>
      <c r="AA210" s="4"/>
      <c r="AB210" s="4"/>
    </row>
    <row r="211" ht="14.25" customHeight="1">
      <c r="A211" s="4"/>
      <c r="B211" s="4"/>
      <c r="C211" s="4"/>
      <c r="D211" s="4"/>
      <c r="E211" s="4"/>
      <c r="F211" s="4"/>
      <c r="G211" s="4"/>
      <c r="H211" s="118"/>
      <c r="I211" s="118"/>
      <c r="J211" s="4"/>
      <c r="K211" s="4"/>
      <c r="L211" s="4"/>
      <c r="M211" s="4"/>
      <c r="N211" s="4"/>
      <c r="O211" s="4"/>
      <c r="P211" s="4"/>
      <c r="Q211" s="4"/>
      <c r="R211" s="4"/>
      <c r="S211" s="4"/>
      <c r="T211" s="4"/>
      <c r="U211" s="4"/>
      <c r="V211" s="4"/>
      <c r="W211" s="4"/>
      <c r="X211" s="4"/>
      <c r="Y211" s="4"/>
      <c r="Z211" s="4"/>
      <c r="AA211" s="4"/>
      <c r="AB211" s="4"/>
    </row>
    <row r="212" ht="14.25" customHeight="1">
      <c r="A212" s="4"/>
      <c r="B212" s="4"/>
      <c r="C212" s="4"/>
      <c r="D212" s="4"/>
      <c r="E212" s="4"/>
      <c r="F212" s="4"/>
      <c r="G212" s="4"/>
      <c r="H212" s="118"/>
      <c r="I212" s="118"/>
      <c r="J212" s="4"/>
      <c r="K212" s="4"/>
      <c r="L212" s="4"/>
      <c r="M212" s="4"/>
      <c r="N212" s="4"/>
      <c r="O212" s="4"/>
      <c r="P212" s="4"/>
      <c r="Q212" s="4"/>
      <c r="R212" s="4"/>
      <c r="S212" s="4"/>
      <c r="T212" s="4"/>
      <c r="U212" s="4"/>
      <c r="V212" s="4"/>
      <c r="W212" s="4"/>
      <c r="X212" s="4"/>
      <c r="Y212" s="4"/>
      <c r="Z212" s="4"/>
      <c r="AA212" s="4"/>
      <c r="AB212" s="4"/>
    </row>
    <row r="213" ht="14.25" customHeight="1">
      <c r="A213" s="4"/>
      <c r="B213" s="4"/>
      <c r="C213" s="4"/>
      <c r="D213" s="4"/>
      <c r="E213" s="4"/>
      <c r="F213" s="4"/>
      <c r="G213" s="4"/>
      <c r="H213" s="118"/>
      <c r="I213" s="118"/>
      <c r="J213" s="4"/>
      <c r="K213" s="4"/>
      <c r="L213" s="4"/>
      <c r="M213" s="4"/>
      <c r="N213" s="4"/>
      <c r="O213" s="4"/>
      <c r="P213" s="4"/>
      <c r="Q213" s="4"/>
      <c r="R213" s="4"/>
      <c r="S213" s="4"/>
      <c r="T213" s="4"/>
      <c r="U213" s="4"/>
      <c r="V213" s="4"/>
      <c r="W213" s="4"/>
      <c r="X213" s="4"/>
      <c r="Y213" s="4"/>
      <c r="Z213" s="4"/>
      <c r="AA213" s="4"/>
      <c r="AB213" s="4"/>
    </row>
    <row r="214" ht="14.25" customHeight="1">
      <c r="A214" s="4"/>
      <c r="B214" s="4"/>
      <c r="C214" s="4"/>
      <c r="D214" s="4"/>
      <c r="E214" s="4"/>
      <c r="F214" s="4"/>
      <c r="G214" s="4"/>
      <c r="H214" s="118"/>
      <c r="I214" s="118"/>
      <c r="J214" s="4"/>
      <c r="K214" s="4"/>
      <c r="L214" s="4"/>
      <c r="M214" s="4"/>
      <c r="N214" s="4"/>
      <c r="O214" s="4"/>
      <c r="P214" s="4"/>
      <c r="Q214" s="4"/>
      <c r="R214" s="4"/>
      <c r="S214" s="4"/>
      <c r="T214" s="4"/>
      <c r="U214" s="4"/>
      <c r="V214" s="4"/>
      <c r="W214" s="4"/>
      <c r="X214" s="4"/>
      <c r="Y214" s="4"/>
      <c r="Z214" s="4"/>
      <c r="AA214" s="4"/>
      <c r="AB214" s="4"/>
    </row>
    <row r="215" ht="14.25" customHeight="1">
      <c r="A215" s="4"/>
      <c r="B215" s="4"/>
      <c r="C215" s="4"/>
      <c r="D215" s="4"/>
      <c r="E215" s="4"/>
      <c r="F215" s="4"/>
      <c r="G215" s="4"/>
      <c r="H215" s="118"/>
      <c r="I215" s="118"/>
      <c r="J215" s="4"/>
      <c r="K215" s="4"/>
      <c r="L215" s="4"/>
      <c r="M215" s="4"/>
      <c r="N215" s="4"/>
      <c r="O215" s="4"/>
      <c r="P215" s="4"/>
      <c r="Q215" s="4"/>
      <c r="R215" s="4"/>
      <c r="S215" s="4"/>
      <c r="T215" s="4"/>
      <c r="U215" s="4"/>
      <c r="V215" s="4"/>
      <c r="W215" s="4"/>
      <c r="X215" s="4"/>
      <c r="Y215" s="4"/>
      <c r="Z215" s="4"/>
      <c r="AA215" s="4"/>
      <c r="AB215" s="4"/>
    </row>
    <row r="216" ht="14.25" customHeight="1">
      <c r="A216" s="4"/>
      <c r="B216" s="4"/>
      <c r="C216" s="4"/>
      <c r="D216" s="4"/>
      <c r="E216" s="4"/>
      <c r="F216" s="4"/>
      <c r="G216" s="4"/>
      <c r="H216" s="118"/>
      <c r="I216" s="118"/>
      <c r="J216" s="4"/>
      <c r="K216" s="4"/>
      <c r="L216" s="4"/>
      <c r="M216" s="4"/>
      <c r="N216" s="4"/>
      <c r="O216" s="4"/>
      <c r="P216" s="4"/>
      <c r="Q216" s="4"/>
      <c r="R216" s="4"/>
      <c r="S216" s="4"/>
      <c r="T216" s="4"/>
      <c r="U216" s="4"/>
      <c r="V216" s="4"/>
      <c r="W216" s="4"/>
      <c r="X216" s="4"/>
      <c r="Y216" s="4"/>
      <c r="Z216" s="4"/>
      <c r="AA216" s="4"/>
      <c r="AB216" s="4"/>
    </row>
    <row r="217" ht="14.25" customHeight="1">
      <c r="A217" s="4"/>
      <c r="B217" s="4"/>
      <c r="C217" s="4"/>
      <c r="D217" s="4"/>
      <c r="E217" s="4"/>
      <c r="F217" s="4"/>
      <c r="G217" s="4"/>
      <c r="H217" s="118"/>
      <c r="I217" s="118"/>
      <c r="J217" s="4"/>
      <c r="K217" s="4"/>
      <c r="L217" s="4"/>
      <c r="M217" s="4"/>
      <c r="N217" s="4"/>
      <c r="O217" s="4"/>
      <c r="P217" s="4"/>
      <c r="Q217" s="4"/>
      <c r="R217" s="4"/>
      <c r="S217" s="4"/>
      <c r="T217" s="4"/>
      <c r="U217" s="4"/>
      <c r="V217" s="4"/>
      <c r="W217" s="4"/>
      <c r="X217" s="4"/>
      <c r="Y217" s="4"/>
      <c r="Z217" s="4"/>
      <c r="AA217" s="4"/>
      <c r="AB217" s="4"/>
    </row>
    <row r="218" ht="14.25" customHeight="1">
      <c r="A218" s="4"/>
      <c r="B218" s="4"/>
      <c r="C218" s="4"/>
      <c r="D218" s="4"/>
      <c r="E218" s="4"/>
      <c r="F218" s="4"/>
      <c r="G218" s="4"/>
      <c r="H218" s="118"/>
      <c r="I218" s="118"/>
      <c r="J218" s="4"/>
      <c r="K218" s="4"/>
      <c r="L218" s="4"/>
      <c r="M218" s="4"/>
      <c r="N218" s="4"/>
      <c r="O218" s="4"/>
      <c r="P218" s="4"/>
      <c r="Q218" s="4"/>
      <c r="R218" s="4"/>
      <c r="S218" s="4"/>
      <c r="T218" s="4"/>
      <c r="U218" s="4"/>
      <c r="V218" s="4"/>
      <c r="W218" s="4"/>
      <c r="X218" s="4"/>
      <c r="Y218" s="4"/>
      <c r="Z218" s="4"/>
      <c r="AA218" s="4"/>
      <c r="AB218" s="4"/>
    </row>
    <row r="219" ht="14.25" customHeight="1">
      <c r="A219" s="4"/>
      <c r="B219" s="4"/>
      <c r="C219" s="4"/>
      <c r="D219" s="4"/>
      <c r="E219" s="4"/>
      <c r="F219" s="4"/>
      <c r="G219" s="4"/>
      <c r="H219" s="118"/>
      <c r="I219" s="118"/>
      <c r="J219" s="4"/>
      <c r="K219" s="4"/>
      <c r="L219" s="4"/>
      <c r="M219" s="4"/>
      <c r="N219" s="4"/>
      <c r="O219" s="4"/>
      <c r="P219" s="4"/>
      <c r="Q219" s="4"/>
      <c r="R219" s="4"/>
      <c r="S219" s="4"/>
      <c r="T219" s="4"/>
      <c r="U219" s="4"/>
      <c r="V219" s="4"/>
      <c r="W219" s="4"/>
      <c r="X219" s="4"/>
      <c r="Y219" s="4"/>
      <c r="Z219" s="4"/>
      <c r="AA219" s="4"/>
      <c r="AB219" s="4"/>
    </row>
    <row r="220" ht="14.25" customHeight="1">
      <c r="A220" s="4"/>
      <c r="B220" s="4"/>
      <c r="C220" s="4"/>
      <c r="D220" s="4"/>
      <c r="E220" s="4"/>
      <c r="F220" s="4"/>
      <c r="G220" s="4"/>
      <c r="H220" s="118"/>
      <c r="I220" s="118"/>
      <c r="J220" s="4"/>
      <c r="K220" s="4"/>
      <c r="L220" s="4"/>
      <c r="M220" s="4"/>
      <c r="N220" s="4"/>
      <c r="O220" s="4"/>
      <c r="P220" s="4"/>
      <c r="Q220" s="4"/>
      <c r="R220" s="4"/>
      <c r="S220" s="4"/>
      <c r="T220" s="4"/>
      <c r="U220" s="4"/>
      <c r="V220" s="4"/>
      <c r="W220" s="4"/>
      <c r="X220" s="4"/>
      <c r="Y220" s="4"/>
      <c r="Z220" s="4"/>
      <c r="AA220" s="4"/>
      <c r="AB220" s="4"/>
    </row>
    <row r="221" ht="14.25" customHeight="1">
      <c r="A221" s="4"/>
      <c r="B221" s="4"/>
      <c r="C221" s="4"/>
      <c r="D221" s="4"/>
      <c r="E221" s="4"/>
      <c r="F221" s="4"/>
      <c r="G221" s="4"/>
      <c r="H221" s="118"/>
      <c r="I221" s="118"/>
      <c r="J221" s="4"/>
      <c r="K221" s="4"/>
      <c r="L221" s="4"/>
      <c r="M221" s="4"/>
      <c r="N221" s="4"/>
      <c r="O221" s="4"/>
      <c r="P221" s="4"/>
      <c r="Q221" s="4"/>
      <c r="R221" s="4"/>
      <c r="S221" s="4"/>
      <c r="T221" s="4"/>
      <c r="U221" s="4"/>
      <c r="V221" s="4"/>
      <c r="W221" s="4"/>
      <c r="X221" s="4"/>
      <c r="Y221" s="4"/>
      <c r="Z221" s="4"/>
      <c r="AA221" s="4"/>
      <c r="AB221" s="4"/>
    </row>
    <row r="222" ht="14.25" customHeight="1">
      <c r="A222" s="4"/>
      <c r="B222" s="4"/>
      <c r="C222" s="4"/>
      <c r="D222" s="4"/>
      <c r="E222" s="4"/>
      <c r="F222" s="4"/>
      <c r="G222" s="4"/>
      <c r="H222" s="118"/>
      <c r="I222" s="118"/>
      <c r="J222" s="4"/>
      <c r="K222" s="4"/>
      <c r="L222" s="4"/>
      <c r="M222" s="4"/>
      <c r="N222" s="4"/>
      <c r="O222" s="4"/>
      <c r="P222" s="4"/>
      <c r="Q222" s="4"/>
      <c r="R222" s="4"/>
      <c r="S222" s="4"/>
      <c r="T222" s="4"/>
      <c r="U222" s="4"/>
      <c r="V222" s="4"/>
      <c r="W222" s="4"/>
      <c r="X222" s="4"/>
      <c r="Y222" s="4"/>
      <c r="Z222" s="4"/>
      <c r="AA222" s="4"/>
      <c r="AB222" s="4"/>
    </row>
    <row r="223" ht="14.25" customHeight="1">
      <c r="A223" s="4"/>
      <c r="B223" s="4"/>
      <c r="C223" s="4"/>
      <c r="D223" s="4"/>
      <c r="E223" s="4"/>
      <c r="F223" s="4"/>
      <c r="G223" s="4"/>
      <c r="H223" s="118"/>
      <c r="I223" s="118"/>
      <c r="J223" s="4"/>
      <c r="K223" s="4"/>
      <c r="L223" s="4"/>
      <c r="M223" s="4"/>
      <c r="N223" s="4"/>
      <c r="O223" s="4"/>
      <c r="P223" s="4"/>
      <c r="Q223" s="4"/>
      <c r="R223" s="4"/>
      <c r="S223" s="4"/>
      <c r="T223" s="4"/>
      <c r="U223" s="4"/>
      <c r="V223" s="4"/>
      <c r="W223" s="4"/>
      <c r="X223" s="4"/>
      <c r="Y223" s="4"/>
      <c r="Z223" s="4"/>
      <c r="AA223" s="4"/>
      <c r="AB223" s="4"/>
    </row>
    <row r="224" ht="14.25" customHeight="1">
      <c r="A224" s="4"/>
      <c r="B224" s="4"/>
      <c r="C224" s="4"/>
      <c r="D224" s="4"/>
      <c r="E224" s="4"/>
      <c r="F224" s="4"/>
      <c r="G224" s="4"/>
      <c r="H224" s="118"/>
      <c r="I224" s="118"/>
      <c r="J224" s="4"/>
      <c r="K224" s="4"/>
      <c r="L224" s="4"/>
      <c r="M224" s="4"/>
      <c r="N224" s="4"/>
      <c r="O224" s="4"/>
      <c r="P224" s="4"/>
      <c r="Q224" s="4"/>
      <c r="R224" s="4"/>
      <c r="S224" s="4"/>
      <c r="T224" s="4"/>
      <c r="U224" s="4"/>
      <c r="V224" s="4"/>
      <c r="W224" s="4"/>
      <c r="X224" s="4"/>
      <c r="Y224" s="4"/>
      <c r="Z224" s="4"/>
      <c r="AA224" s="4"/>
      <c r="AB224" s="4"/>
    </row>
    <row r="225" ht="14.25" customHeight="1">
      <c r="A225" s="4"/>
      <c r="B225" s="4"/>
      <c r="C225" s="4"/>
      <c r="D225" s="4"/>
      <c r="E225" s="4"/>
      <c r="F225" s="4"/>
      <c r="G225" s="4"/>
      <c r="H225" s="118"/>
      <c r="I225" s="118"/>
      <c r="J225" s="4"/>
      <c r="K225" s="4"/>
      <c r="L225" s="4"/>
      <c r="M225" s="4"/>
      <c r="N225" s="4"/>
      <c r="O225" s="4"/>
      <c r="P225" s="4"/>
      <c r="Q225" s="4"/>
      <c r="R225" s="4"/>
      <c r="S225" s="4"/>
      <c r="T225" s="4"/>
      <c r="U225" s="4"/>
      <c r="V225" s="4"/>
      <c r="W225" s="4"/>
      <c r="X225" s="4"/>
      <c r="Y225" s="4"/>
      <c r="Z225" s="4"/>
      <c r="AA225" s="4"/>
      <c r="AB225" s="4"/>
    </row>
    <row r="226" ht="14.25" customHeight="1">
      <c r="A226" s="4"/>
      <c r="B226" s="4"/>
      <c r="C226" s="4"/>
      <c r="D226" s="4"/>
      <c r="E226" s="4"/>
      <c r="F226" s="4"/>
      <c r="G226" s="4"/>
      <c r="H226" s="118"/>
      <c r="I226" s="118"/>
      <c r="J226" s="4"/>
      <c r="K226" s="4"/>
      <c r="L226" s="4"/>
      <c r="M226" s="4"/>
      <c r="N226" s="4"/>
      <c r="O226" s="4"/>
      <c r="P226" s="4"/>
      <c r="Q226" s="4"/>
      <c r="R226" s="4"/>
      <c r="S226" s="4"/>
      <c r="T226" s="4"/>
      <c r="U226" s="4"/>
      <c r="V226" s="4"/>
      <c r="W226" s="4"/>
      <c r="X226" s="4"/>
      <c r="Y226" s="4"/>
      <c r="Z226" s="4"/>
      <c r="AA226" s="4"/>
      <c r="AB226" s="4"/>
    </row>
    <row r="227" ht="14.25" customHeight="1">
      <c r="A227" s="4"/>
      <c r="B227" s="4"/>
      <c r="C227" s="4"/>
      <c r="D227" s="4"/>
      <c r="E227" s="4"/>
      <c r="F227" s="4"/>
      <c r="G227" s="4"/>
      <c r="H227" s="118"/>
      <c r="I227" s="118"/>
      <c r="J227" s="4"/>
      <c r="K227" s="4"/>
      <c r="L227" s="4"/>
      <c r="M227" s="4"/>
      <c r="N227" s="4"/>
      <c r="O227" s="4"/>
      <c r="P227" s="4"/>
      <c r="Q227" s="4"/>
      <c r="R227" s="4"/>
      <c r="S227" s="4"/>
      <c r="T227" s="4"/>
      <c r="U227" s="4"/>
      <c r="V227" s="4"/>
      <c r="W227" s="4"/>
      <c r="X227" s="4"/>
      <c r="Y227" s="4"/>
      <c r="Z227" s="4"/>
      <c r="AA227" s="4"/>
      <c r="AB227" s="4"/>
    </row>
    <row r="228" ht="14.25" customHeight="1">
      <c r="A228" s="4"/>
      <c r="B228" s="4"/>
      <c r="C228" s="4"/>
      <c r="D228" s="4"/>
      <c r="E228" s="4"/>
      <c r="F228" s="4"/>
      <c r="G228" s="4"/>
      <c r="H228" s="118"/>
      <c r="I228" s="118"/>
      <c r="J228" s="4"/>
      <c r="K228" s="4"/>
      <c r="L228" s="4"/>
      <c r="M228" s="4"/>
      <c r="N228" s="4"/>
      <c r="O228" s="4"/>
      <c r="P228" s="4"/>
      <c r="Q228" s="4"/>
      <c r="R228" s="4"/>
      <c r="S228" s="4"/>
      <c r="T228" s="4"/>
      <c r="U228" s="4"/>
      <c r="V228" s="4"/>
      <c r="W228" s="4"/>
      <c r="X228" s="4"/>
      <c r="Y228" s="4"/>
      <c r="Z228" s="4"/>
      <c r="AA228" s="4"/>
      <c r="AB228" s="4"/>
    </row>
    <row r="229" ht="14.25" customHeight="1">
      <c r="A229" s="4"/>
      <c r="B229" s="4"/>
      <c r="C229" s="4"/>
      <c r="D229" s="4"/>
      <c r="E229" s="4"/>
      <c r="F229" s="4"/>
      <c r="G229" s="4"/>
      <c r="H229" s="118"/>
      <c r="I229" s="118"/>
      <c r="J229" s="4"/>
      <c r="K229" s="4"/>
      <c r="L229" s="4"/>
      <c r="M229" s="4"/>
      <c r="N229" s="4"/>
      <c r="O229" s="4"/>
      <c r="P229" s="4"/>
      <c r="Q229" s="4"/>
      <c r="R229" s="4"/>
      <c r="S229" s="4"/>
      <c r="T229" s="4"/>
      <c r="U229" s="4"/>
      <c r="V229" s="4"/>
      <c r="W229" s="4"/>
      <c r="X229" s="4"/>
      <c r="Y229" s="4"/>
      <c r="Z229" s="4"/>
      <c r="AA229" s="4"/>
      <c r="AB229" s="4"/>
    </row>
    <row r="230" ht="14.25" customHeight="1">
      <c r="A230" s="4"/>
      <c r="B230" s="4"/>
      <c r="C230" s="4"/>
      <c r="D230" s="4"/>
      <c r="E230" s="4"/>
      <c r="F230" s="4"/>
      <c r="G230" s="4"/>
      <c r="H230" s="118"/>
      <c r="I230" s="118"/>
      <c r="J230" s="4"/>
      <c r="K230" s="4"/>
      <c r="L230" s="4"/>
      <c r="M230" s="4"/>
      <c r="N230" s="4"/>
      <c r="O230" s="4"/>
      <c r="P230" s="4"/>
      <c r="Q230" s="4"/>
      <c r="R230" s="4"/>
      <c r="S230" s="4"/>
      <c r="T230" s="4"/>
      <c r="U230" s="4"/>
      <c r="V230" s="4"/>
      <c r="W230" s="4"/>
      <c r="X230" s="4"/>
      <c r="Y230" s="4"/>
      <c r="Z230" s="4"/>
      <c r="AA230" s="4"/>
      <c r="AB230" s="4"/>
    </row>
    <row r="231" ht="14.25" customHeight="1">
      <c r="A231" s="4"/>
      <c r="B231" s="4"/>
      <c r="C231" s="4"/>
      <c r="D231" s="4"/>
      <c r="E231" s="4"/>
      <c r="F231" s="4"/>
      <c r="G231" s="4"/>
      <c r="H231" s="118"/>
      <c r="I231" s="118"/>
      <c r="J231" s="4"/>
      <c r="K231" s="4"/>
      <c r="L231" s="4"/>
      <c r="M231" s="4"/>
      <c r="N231" s="4"/>
      <c r="O231" s="4"/>
      <c r="P231" s="4"/>
      <c r="Q231" s="4"/>
      <c r="R231" s="4"/>
      <c r="S231" s="4"/>
      <c r="T231" s="4"/>
      <c r="U231" s="4"/>
      <c r="V231" s="4"/>
      <c r="W231" s="4"/>
      <c r="X231" s="4"/>
      <c r="Y231" s="4"/>
      <c r="Z231" s="4"/>
      <c r="AA231" s="4"/>
      <c r="AB231" s="4"/>
    </row>
    <row r="232" ht="14.25" customHeight="1">
      <c r="A232" s="4"/>
      <c r="B232" s="4"/>
      <c r="C232" s="4"/>
      <c r="D232" s="4"/>
      <c r="E232" s="4"/>
      <c r="F232" s="4"/>
      <c r="G232" s="4"/>
      <c r="H232" s="118"/>
      <c r="I232" s="118"/>
      <c r="J232" s="4"/>
      <c r="K232" s="4"/>
      <c r="L232" s="4"/>
      <c r="M232" s="4"/>
      <c r="N232" s="4"/>
      <c r="O232" s="4"/>
      <c r="P232" s="4"/>
      <c r="Q232" s="4"/>
      <c r="R232" s="4"/>
      <c r="S232" s="4"/>
      <c r="T232" s="4"/>
      <c r="U232" s="4"/>
      <c r="V232" s="4"/>
      <c r="W232" s="4"/>
      <c r="X232" s="4"/>
      <c r="Y232" s="4"/>
      <c r="Z232" s="4"/>
      <c r="AA232" s="4"/>
      <c r="AB232" s="4"/>
    </row>
    <row r="233" ht="14.25" customHeight="1">
      <c r="A233" s="4"/>
      <c r="B233" s="4"/>
      <c r="C233" s="4"/>
      <c r="D233" s="4"/>
      <c r="E233" s="4"/>
      <c r="F233" s="4"/>
      <c r="G233" s="4"/>
      <c r="H233" s="118"/>
      <c r="I233" s="118"/>
      <c r="J233" s="4"/>
      <c r="K233" s="4"/>
      <c r="L233" s="4"/>
      <c r="M233" s="4"/>
      <c r="N233" s="4"/>
      <c r="O233" s="4"/>
      <c r="P233" s="4"/>
      <c r="Q233" s="4"/>
      <c r="R233" s="4"/>
      <c r="S233" s="4"/>
      <c r="T233" s="4"/>
      <c r="U233" s="4"/>
      <c r="V233" s="4"/>
      <c r="W233" s="4"/>
      <c r="X233" s="4"/>
      <c r="Y233" s="4"/>
      <c r="Z233" s="4"/>
      <c r="AA233" s="4"/>
      <c r="AB233" s="4"/>
    </row>
    <row r="234" ht="14.25" customHeight="1">
      <c r="A234" s="4"/>
      <c r="B234" s="4"/>
      <c r="C234" s="4"/>
      <c r="D234" s="4"/>
      <c r="E234" s="4"/>
      <c r="F234" s="4"/>
      <c r="G234" s="4"/>
      <c r="H234" s="118"/>
      <c r="I234" s="118"/>
      <c r="J234" s="4"/>
      <c r="K234" s="4"/>
      <c r="L234" s="4"/>
      <c r="M234" s="4"/>
      <c r="N234" s="4"/>
      <c r="O234" s="4"/>
      <c r="P234" s="4"/>
      <c r="Q234" s="4"/>
      <c r="R234" s="4"/>
      <c r="S234" s="4"/>
      <c r="T234" s="4"/>
      <c r="U234" s="4"/>
      <c r="V234" s="4"/>
      <c r="W234" s="4"/>
      <c r="X234" s="4"/>
      <c r="Y234" s="4"/>
      <c r="Z234" s="4"/>
      <c r="AA234" s="4"/>
      <c r="AB234" s="4"/>
    </row>
    <row r="235" ht="14.25" customHeight="1">
      <c r="A235" s="4"/>
      <c r="B235" s="4"/>
      <c r="C235" s="4"/>
      <c r="D235" s="4"/>
      <c r="E235" s="4"/>
      <c r="F235" s="4"/>
      <c r="G235" s="4"/>
      <c r="H235" s="118"/>
      <c r="I235" s="118"/>
      <c r="J235" s="4"/>
      <c r="K235" s="4"/>
      <c r="L235" s="4"/>
      <c r="M235" s="4"/>
      <c r="N235" s="4"/>
      <c r="O235" s="4"/>
      <c r="P235" s="4"/>
      <c r="Q235" s="4"/>
      <c r="R235" s="4"/>
      <c r="S235" s="4"/>
      <c r="T235" s="4"/>
      <c r="U235" s="4"/>
      <c r="V235" s="4"/>
      <c r="W235" s="4"/>
      <c r="X235" s="4"/>
      <c r="Y235" s="4"/>
      <c r="Z235" s="4"/>
      <c r="AA235" s="4"/>
      <c r="AB235" s="4"/>
    </row>
    <row r="236" ht="14.25" customHeight="1">
      <c r="A236" s="4"/>
      <c r="B236" s="4"/>
      <c r="C236" s="4"/>
      <c r="D236" s="4"/>
      <c r="E236" s="4"/>
      <c r="F236" s="4"/>
      <c r="G236" s="4"/>
      <c r="H236" s="118"/>
      <c r="I236" s="118"/>
      <c r="J236" s="4"/>
      <c r="K236" s="4"/>
      <c r="L236" s="4"/>
      <c r="M236" s="4"/>
      <c r="N236" s="4"/>
      <c r="O236" s="4"/>
      <c r="P236" s="4"/>
      <c r="Q236" s="4"/>
      <c r="R236" s="4"/>
      <c r="S236" s="4"/>
      <c r="T236" s="4"/>
      <c r="U236" s="4"/>
      <c r="V236" s="4"/>
      <c r="W236" s="4"/>
      <c r="X236" s="4"/>
      <c r="Y236" s="4"/>
      <c r="Z236" s="4"/>
      <c r="AA236" s="4"/>
      <c r="AB236" s="4"/>
    </row>
    <row r="237" ht="14.25" customHeight="1">
      <c r="A237" s="4"/>
      <c r="B237" s="4"/>
      <c r="C237" s="4"/>
      <c r="D237" s="4"/>
      <c r="E237" s="4"/>
      <c r="F237" s="4"/>
      <c r="G237" s="4"/>
      <c r="H237" s="118"/>
      <c r="I237" s="118"/>
      <c r="J237" s="4"/>
      <c r="K237" s="4"/>
      <c r="L237" s="4"/>
      <c r="M237" s="4"/>
      <c r="N237" s="4"/>
      <c r="O237" s="4"/>
      <c r="P237" s="4"/>
      <c r="Q237" s="4"/>
      <c r="R237" s="4"/>
      <c r="S237" s="4"/>
      <c r="T237" s="4"/>
      <c r="U237" s="4"/>
      <c r="V237" s="4"/>
      <c r="W237" s="4"/>
      <c r="X237" s="4"/>
      <c r="Y237" s="4"/>
      <c r="Z237" s="4"/>
      <c r="AA237" s="4"/>
      <c r="AB237" s="4"/>
    </row>
    <row r="238" ht="14.25" customHeight="1">
      <c r="A238" s="4"/>
      <c r="B238" s="4"/>
      <c r="C238" s="4"/>
      <c r="D238" s="4"/>
      <c r="E238" s="4"/>
      <c r="F238" s="4"/>
      <c r="G238" s="4"/>
      <c r="H238" s="118"/>
      <c r="I238" s="118"/>
      <c r="J238" s="4"/>
      <c r="K238" s="4"/>
      <c r="L238" s="4"/>
      <c r="M238" s="4"/>
      <c r="N238" s="4"/>
      <c r="O238" s="4"/>
      <c r="P238" s="4"/>
      <c r="Q238" s="4"/>
      <c r="R238" s="4"/>
      <c r="S238" s="4"/>
      <c r="T238" s="4"/>
      <c r="U238" s="4"/>
      <c r="V238" s="4"/>
      <c r="W238" s="4"/>
      <c r="X238" s="4"/>
      <c r="Y238" s="4"/>
      <c r="Z238" s="4"/>
      <c r="AA238" s="4"/>
      <c r="AB238" s="4"/>
    </row>
    <row r="239" ht="14.25" customHeight="1">
      <c r="A239" s="4"/>
      <c r="B239" s="4"/>
      <c r="C239" s="4"/>
      <c r="D239" s="4"/>
      <c r="E239" s="4"/>
      <c r="F239" s="4"/>
      <c r="G239" s="4"/>
      <c r="H239" s="118"/>
      <c r="I239" s="118"/>
      <c r="J239" s="4"/>
      <c r="K239" s="4"/>
      <c r="L239" s="4"/>
      <c r="M239" s="4"/>
      <c r="N239" s="4"/>
      <c r="O239" s="4"/>
      <c r="P239" s="4"/>
      <c r="Q239" s="4"/>
      <c r="R239" s="4"/>
      <c r="S239" s="4"/>
      <c r="T239" s="4"/>
      <c r="U239" s="4"/>
      <c r="V239" s="4"/>
      <c r="W239" s="4"/>
      <c r="X239" s="4"/>
      <c r="Y239" s="4"/>
      <c r="Z239" s="4"/>
      <c r="AA239" s="4"/>
      <c r="AB239" s="4"/>
    </row>
    <row r="240" ht="14.25" customHeight="1">
      <c r="A240" s="4"/>
      <c r="B240" s="4"/>
      <c r="C240" s="4"/>
      <c r="D240" s="4"/>
      <c r="E240" s="4"/>
      <c r="F240" s="4"/>
      <c r="G240" s="4"/>
      <c r="H240" s="118"/>
      <c r="I240" s="118"/>
      <c r="J240" s="4"/>
      <c r="K240" s="4"/>
      <c r="L240" s="4"/>
      <c r="M240" s="4"/>
      <c r="N240" s="4"/>
      <c r="O240" s="4"/>
      <c r="P240" s="4"/>
      <c r="Q240" s="4"/>
      <c r="R240" s="4"/>
      <c r="S240" s="4"/>
      <c r="T240" s="4"/>
      <c r="U240" s="4"/>
      <c r="V240" s="4"/>
      <c r="W240" s="4"/>
      <c r="X240" s="4"/>
      <c r="Y240" s="4"/>
      <c r="Z240" s="4"/>
      <c r="AA240" s="4"/>
      <c r="AB240" s="4"/>
    </row>
    <row r="241" ht="14.25" customHeight="1">
      <c r="A241" s="4"/>
      <c r="B241" s="4"/>
      <c r="C241" s="4"/>
      <c r="D241" s="4"/>
      <c r="E241" s="4"/>
      <c r="F241" s="4"/>
      <c r="G241" s="4"/>
      <c r="H241" s="118"/>
      <c r="I241" s="118"/>
      <c r="J241" s="4"/>
      <c r="K241" s="4"/>
      <c r="L241" s="4"/>
      <c r="M241" s="4"/>
      <c r="N241" s="4"/>
      <c r="O241" s="4"/>
      <c r="P241" s="4"/>
      <c r="Q241" s="4"/>
      <c r="R241" s="4"/>
      <c r="S241" s="4"/>
      <c r="T241" s="4"/>
      <c r="U241" s="4"/>
      <c r="V241" s="4"/>
      <c r="W241" s="4"/>
      <c r="X241" s="4"/>
      <c r="Y241" s="4"/>
      <c r="Z241" s="4"/>
      <c r="AA241" s="4"/>
      <c r="AB241" s="4"/>
    </row>
    <row r="242" ht="14.25" customHeight="1">
      <c r="A242" s="4"/>
      <c r="B242" s="4"/>
      <c r="C242" s="4"/>
      <c r="D242" s="4"/>
      <c r="E242" s="4"/>
      <c r="F242" s="4"/>
      <c r="G242" s="4"/>
      <c r="H242" s="118"/>
      <c r="I242" s="118"/>
      <c r="J242" s="4"/>
      <c r="K242" s="4"/>
      <c r="L242" s="4"/>
      <c r="M242" s="4"/>
      <c r="N242" s="4"/>
      <c r="O242" s="4"/>
      <c r="P242" s="4"/>
      <c r="Q242" s="4"/>
      <c r="R242" s="4"/>
      <c r="S242" s="4"/>
      <c r="T242" s="4"/>
      <c r="U242" s="4"/>
      <c r="V242" s="4"/>
      <c r="W242" s="4"/>
      <c r="X242" s="4"/>
      <c r="Y242" s="4"/>
      <c r="Z242" s="4"/>
      <c r="AA242" s="4"/>
      <c r="AB242" s="4"/>
    </row>
    <row r="243" ht="14.25" customHeight="1">
      <c r="A243" s="4"/>
      <c r="B243" s="4"/>
      <c r="C243" s="4"/>
      <c r="D243" s="4"/>
      <c r="E243" s="4"/>
      <c r="F243" s="4"/>
      <c r="G243" s="4"/>
      <c r="H243" s="118"/>
      <c r="I243" s="118"/>
      <c r="J243" s="4"/>
      <c r="K243" s="4"/>
      <c r="L243" s="4"/>
      <c r="M243" s="4"/>
      <c r="N243" s="4"/>
      <c r="O243" s="4"/>
      <c r="P243" s="4"/>
      <c r="Q243" s="4"/>
      <c r="R243" s="4"/>
      <c r="S243" s="4"/>
      <c r="T243" s="4"/>
      <c r="U243" s="4"/>
      <c r="V243" s="4"/>
      <c r="W243" s="4"/>
      <c r="X243" s="4"/>
      <c r="Y243" s="4"/>
      <c r="Z243" s="4"/>
      <c r="AA243" s="4"/>
      <c r="AB243" s="4"/>
    </row>
    <row r="244" ht="14.25" customHeight="1">
      <c r="A244" s="4"/>
      <c r="B244" s="4"/>
      <c r="C244" s="4"/>
      <c r="D244" s="4"/>
      <c r="E244" s="4"/>
      <c r="F244" s="4"/>
      <c r="G244" s="4"/>
      <c r="H244" s="118"/>
      <c r="I244" s="118"/>
      <c r="J244" s="4"/>
      <c r="K244" s="4"/>
      <c r="L244" s="4"/>
      <c r="M244" s="4"/>
      <c r="N244" s="4"/>
      <c r="O244" s="4"/>
      <c r="P244" s="4"/>
      <c r="Q244" s="4"/>
      <c r="R244" s="4"/>
      <c r="S244" s="4"/>
      <c r="T244" s="4"/>
      <c r="U244" s="4"/>
      <c r="V244" s="4"/>
      <c r="W244" s="4"/>
      <c r="X244" s="4"/>
      <c r="Y244" s="4"/>
      <c r="Z244" s="4"/>
      <c r="AA244" s="4"/>
      <c r="AB244" s="4"/>
    </row>
    <row r="245" ht="14.25" customHeight="1">
      <c r="A245" s="4"/>
      <c r="B245" s="4"/>
      <c r="C245" s="4"/>
      <c r="D245" s="4"/>
      <c r="E245" s="4"/>
      <c r="F245" s="4"/>
      <c r="G245" s="4"/>
      <c r="H245" s="118"/>
      <c r="I245" s="118"/>
      <c r="J245" s="4"/>
      <c r="K245" s="4"/>
      <c r="L245" s="4"/>
      <c r="M245" s="4"/>
      <c r="N245" s="4"/>
      <c r="O245" s="4"/>
      <c r="P245" s="4"/>
      <c r="Q245" s="4"/>
      <c r="R245" s="4"/>
      <c r="S245" s="4"/>
      <c r="T245" s="4"/>
      <c r="U245" s="4"/>
      <c r="V245" s="4"/>
      <c r="W245" s="4"/>
      <c r="X245" s="4"/>
      <c r="Y245" s="4"/>
      <c r="Z245" s="4"/>
      <c r="AA245" s="4"/>
      <c r="AB245" s="4"/>
    </row>
    <row r="246" ht="14.25" customHeight="1">
      <c r="A246" s="4"/>
      <c r="B246" s="4"/>
      <c r="C246" s="4"/>
      <c r="D246" s="4"/>
      <c r="E246" s="4"/>
      <c r="F246" s="4"/>
      <c r="G246" s="4"/>
      <c r="H246" s="118"/>
      <c r="I246" s="118"/>
      <c r="J246" s="4"/>
      <c r="K246" s="4"/>
      <c r="L246" s="4"/>
      <c r="M246" s="4"/>
      <c r="N246" s="4"/>
      <c r="O246" s="4"/>
      <c r="P246" s="4"/>
      <c r="Q246" s="4"/>
      <c r="R246" s="4"/>
      <c r="S246" s="4"/>
      <c r="T246" s="4"/>
      <c r="U246" s="4"/>
      <c r="V246" s="4"/>
      <c r="W246" s="4"/>
      <c r="X246" s="4"/>
      <c r="Y246" s="4"/>
      <c r="Z246" s="4"/>
      <c r="AA246" s="4"/>
      <c r="AB246" s="4"/>
    </row>
    <row r="247" ht="14.25" customHeight="1">
      <c r="A247" s="4"/>
      <c r="B247" s="4"/>
      <c r="C247" s="4"/>
      <c r="D247" s="4"/>
      <c r="E247" s="4"/>
      <c r="F247" s="4"/>
      <c r="G247" s="4"/>
      <c r="H247" s="118"/>
      <c r="I247" s="118"/>
      <c r="J247" s="4"/>
      <c r="K247" s="4"/>
      <c r="L247" s="4"/>
      <c r="M247" s="4"/>
      <c r="N247" s="4"/>
      <c r="O247" s="4"/>
      <c r="P247" s="4"/>
      <c r="Q247" s="4"/>
      <c r="R247" s="4"/>
      <c r="S247" s="4"/>
      <c r="T247" s="4"/>
      <c r="U247" s="4"/>
      <c r="V247" s="4"/>
      <c r="W247" s="4"/>
      <c r="X247" s="4"/>
      <c r="Y247" s="4"/>
      <c r="Z247" s="4"/>
      <c r="AA247" s="4"/>
      <c r="AB247" s="4"/>
    </row>
    <row r="248" ht="14.25" customHeight="1">
      <c r="A248" s="4"/>
      <c r="B248" s="4"/>
      <c r="C248" s="4"/>
      <c r="D248" s="4"/>
      <c r="E248" s="4"/>
      <c r="F248" s="4"/>
      <c r="G248" s="4"/>
      <c r="H248" s="118"/>
      <c r="I248" s="118"/>
      <c r="J248" s="4"/>
      <c r="K248" s="4"/>
      <c r="L248" s="4"/>
      <c r="M248" s="4"/>
      <c r="N248" s="4"/>
      <c r="O248" s="4"/>
      <c r="P248" s="4"/>
      <c r="Q248" s="4"/>
      <c r="R248" s="4"/>
      <c r="S248" s="4"/>
      <c r="T248" s="4"/>
      <c r="U248" s="4"/>
      <c r="V248" s="4"/>
      <c r="W248" s="4"/>
      <c r="X248" s="4"/>
      <c r="Y248" s="4"/>
      <c r="Z248" s="4"/>
      <c r="AA248" s="4"/>
      <c r="AB248" s="4"/>
    </row>
    <row r="249" ht="14.25" customHeight="1">
      <c r="A249" s="4"/>
      <c r="B249" s="4"/>
      <c r="C249" s="4"/>
      <c r="D249" s="4"/>
      <c r="E249" s="4"/>
      <c r="F249" s="4"/>
      <c r="G249" s="4"/>
      <c r="H249" s="118"/>
      <c r="I249" s="118"/>
      <c r="J249" s="4"/>
      <c r="K249" s="4"/>
      <c r="L249" s="4"/>
      <c r="M249" s="4"/>
      <c r="N249" s="4"/>
      <c r="O249" s="4"/>
      <c r="P249" s="4"/>
      <c r="Q249" s="4"/>
      <c r="R249" s="4"/>
      <c r="S249" s="4"/>
      <c r="T249" s="4"/>
      <c r="U249" s="4"/>
      <c r="V249" s="4"/>
      <c r="W249" s="4"/>
      <c r="X249" s="4"/>
      <c r="Y249" s="4"/>
      <c r="Z249" s="4"/>
      <c r="AA249" s="4"/>
      <c r="AB249" s="4"/>
    </row>
    <row r="250" ht="14.25" customHeight="1">
      <c r="A250" s="4"/>
      <c r="B250" s="4"/>
      <c r="C250" s="4"/>
      <c r="D250" s="4"/>
      <c r="E250" s="4"/>
      <c r="F250" s="4"/>
      <c r="G250" s="4"/>
      <c r="H250" s="118"/>
      <c r="I250" s="118"/>
      <c r="J250" s="4"/>
      <c r="K250" s="4"/>
      <c r="L250" s="4"/>
      <c r="M250" s="4"/>
      <c r="N250" s="4"/>
      <c r="O250" s="4"/>
      <c r="P250" s="4"/>
      <c r="Q250" s="4"/>
      <c r="R250" s="4"/>
      <c r="S250" s="4"/>
      <c r="T250" s="4"/>
      <c r="U250" s="4"/>
      <c r="V250" s="4"/>
      <c r="W250" s="4"/>
      <c r="X250" s="4"/>
      <c r="Y250" s="4"/>
      <c r="Z250" s="4"/>
      <c r="AA250" s="4"/>
      <c r="AB250" s="4"/>
    </row>
    <row r="251" ht="14.25" customHeight="1">
      <c r="A251" s="4"/>
      <c r="B251" s="4"/>
      <c r="C251" s="4"/>
      <c r="D251" s="4"/>
      <c r="E251" s="4"/>
      <c r="F251" s="4"/>
      <c r="G251" s="4"/>
      <c r="H251" s="118"/>
      <c r="I251" s="118"/>
      <c r="J251" s="4"/>
      <c r="K251" s="4"/>
      <c r="L251" s="4"/>
      <c r="M251" s="4"/>
      <c r="N251" s="4"/>
      <c r="O251" s="4"/>
      <c r="P251" s="4"/>
      <c r="Q251" s="4"/>
      <c r="R251" s="4"/>
      <c r="S251" s="4"/>
      <c r="T251" s="4"/>
      <c r="U251" s="4"/>
      <c r="V251" s="4"/>
      <c r="W251" s="4"/>
      <c r="X251" s="4"/>
      <c r="Y251" s="4"/>
      <c r="Z251" s="4"/>
      <c r="AA251" s="4"/>
      <c r="AB251" s="4"/>
    </row>
    <row r="252" ht="14.25" customHeight="1">
      <c r="A252" s="4"/>
      <c r="B252" s="4"/>
      <c r="C252" s="4"/>
      <c r="D252" s="4"/>
      <c r="E252" s="4"/>
      <c r="F252" s="4"/>
      <c r="G252" s="4"/>
      <c r="H252" s="118"/>
      <c r="I252" s="118"/>
      <c r="J252" s="4"/>
      <c r="K252" s="4"/>
      <c r="L252" s="4"/>
      <c r="M252" s="4"/>
      <c r="N252" s="4"/>
      <c r="O252" s="4"/>
      <c r="P252" s="4"/>
      <c r="Q252" s="4"/>
      <c r="R252" s="4"/>
      <c r="S252" s="4"/>
      <c r="T252" s="4"/>
      <c r="U252" s="4"/>
      <c r="V252" s="4"/>
      <c r="W252" s="4"/>
      <c r="X252" s="4"/>
      <c r="Y252" s="4"/>
      <c r="Z252" s="4"/>
      <c r="AA252" s="4"/>
      <c r="AB252" s="4"/>
    </row>
    <row r="253" ht="14.25" customHeight="1">
      <c r="A253" s="4"/>
      <c r="B253" s="4"/>
      <c r="C253" s="4"/>
      <c r="D253" s="4"/>
      <c r="E253" s="4"/>
      <c r="F253" s="4"/>
      <c r="G253" s="4"/>
      <c r="H253" s="118"/>
      <c r="I253" s="118"/>
      <c r="J253" s="4"/>
      <c r="K253" s="4"/>
      <c r="L253" s="4"/>
      <c r="M253" s="4"/>
      <c r="N253" s="4"/>
      <c r="O253" s="4"/>
      <c r="P253" s="4"/>
      <c r="Q253" s="4"/>
      <c r="R253" s="4"/>
      <c r="S253" s="4"/>
      <c r="T253" s="4"/>
      <c r="U253" s="4"/>
      <c r="V253" s="4"/>
      <c r="W253" s="4"/>
      <c r="X253" s="4"/>
      <c r="Y253" s="4"/>
      <c r="Z253" s="4"/>
      <c r="AA253" s="4"/>
      <c r="AB253" s="4"/>
    </row>
    <row r="254" ht="14.25" customHeight="1">
      <c r="A254" s="4"/>
      <c r="B254" s="4"/>
      <c r="C254" s="4"/>
      <c r="D254" s="4"/>
      <c r="E254" s="4"/>
      <c r="F254" s="4"/>
      <c r="G254" s="4"/>
      <c r="H254" s="118"/>
      <c r="I254" s="118"/>
      <c r="J254" s="4"/>
      <c r="K254" s="4"/>
      <c r="L254" s="4"/>
      <c r="M254" s="4"/>
      <c r="N254" s="4"/>
      <c r="O254" s="4"/>
      <c r="P254" s="4"/>
      <c r="Q254" s="4"/>
      <c r="R254" s="4"/>
      <c r="S254" s="4"/>
      <c r="T254" s="4"/>
      <c r="U254" s="4"/>
      <c r="V254" s="4"/>
      <c r="W254" s="4"/>
      <c r="X254" s="4"/>
      <c r="Y254" s="4"/>
      <c r="Z254" s="4"/>
      <c r="AA254" s="4"/>
      <c r="AB254" s="4"/>
    </row>
    <row r="255" ht="14.25" customHeight="1">
      <c r="A255" s="4"/>
      <c r="B255" s="4"/>
      <c r="C255" s="4"/>
      <c r="D255" s="4"/>
      <c r="E255" s="4"/>
      <c r="F255" s="4"/>
      <c r="G255" s="4"/>
      <c r="H255" s="118"/>
      <c r="I255" s="118"/>
      <c r="J255" s="4"/>
      <c r="K255" s="4"/>
      <c r="L255" s="4"/>
      <c r="M255" s="4"/>
      <c r="N255" s="4"/>
      <c r="O255" s="4"/>
      <c r="P255" s="4"/>
      <c r="Q255" s="4"/>
      <c r="R255" s="4"/>
      <c r="S255" s="4"/>
      <c r="T255" s="4"/>
      <c r="U255" s="4"/>
      <c r="V255" s="4"/>
      <c r="W255" s="4"/>
      <c r="X255" s="4"/>
      <c r="Y255" s="4"/>
      <c r="Z255" s="4"/>
      <c r="AA255" s="4"/>
      <c r="AB255" s="4"/>
    </row>
    <row r="256" ht="14.25" customHeight="1">
      <c r="A256" s="4"/>
      <c r="B256" s="4"/>
      <c r="C256" s="4"/>
      <c r="D256" s="4"/>
      <c r="E256" s="4"/>
      <c r="F256" s="4"/>
      <c r="G256" s="4"/>
      <c r="H256" s="118"/>
      <c r="I256" s="118"/>
      <c r="J256" s="4"/>
      <c r="K256" s="4"/>
      <c r="L256" s="4"/>
      <c r="M256" s="4"/>
      <c r="N256" s="4"/>
      <c r="O256" s="4"/>
      <c r="P256" s="4"/>
      <c r="Q256" s="4"/>
      <c r="R256" s="4"/>
      <c r="S256" s="4"/>
      <c r="T256" s="4"/>
      <c r="U256" s="4"/>
      <c r="V256" s="4"/>
      <c r="W256" s="4"/>
      <c r="X256" s="4"/>
      <c r="Y256" s="4"/>
      <c r="Z256" s="4"/>
      <c r="AA256" s="4"/>
      <c r="AB256" s="4"/>
    </row>
    <row r="257" ht="14.25" customHeight="1">
      <c r="A257" s="4"/>
      <c r="B257" s="4"/>
      <c r="C257" s="4"/>
      <c r="D257" s="4"/>
      <c r="E257" s="4"/>
      <c r="F257" s="4"/>
      <c r="G257" s="4"/>
      <c r="H257" s="118"/>
      <c r="I257" s="118"/>
      <c r="J257" s="4"/>
      <c r="K257" s="4"/>
      <c r="L257" s="4"/>
      <c r="M257" s="4"/>
      <c r="N257" s="4"/>
      <c r="O257" s="4"/>
      <c r="P257" s="4"/>
      <c r="Q257" s="4"/>
      <c r="R257" s="4"/>
      <c r="S257" s="4"/>
      <c r="T257" s="4"/>
      <c r="U257" s="4"/>
      <c r="V257" s="4"/>
      <c r="W257" s="4"/>
      <c r="X257" s="4"/>
      <c r="Y257" s="4"/>
      <c r="Z257" s="4"/>
      <c r="AA257" s="4"/>
      <c r="AB257" s="4"/>
    </row>
    <row r="258" ht="14.25" customHeight="1">
      <c r="A258" s="4"/>
      <c r="B258" s="4"/>
      <c r="C258" s="4"/>
      <c r="D258" s="4"/>
      <c r="E258" s="4"/>
      <c r="F258" s="4"/>
      <c r="G258" s="4"/>
      <c r="H258" s="118"/>
      <c r="I258" s="118"/>
      <c r="J258" s="4"/>
      <c r="K258" s="4"/>
      <c r="L258" s="4"/>
      <c r="M258" s="4"/>
      <c r="N258" s="4"/>
      <c r="O258" s="4"/>
      <c r="P258" s="4"/>
      <c r="Q258" s="4"/>
      <c r="R258" s="4"/>
      <c r="S258" s="4"/>
      <c r="T258" s="4"/>
      <c r="U258" s="4"/>
      <c r="V258" s="4"/>
      <c r="W258" s="4"/>
      <c r="X258" s="4"/>
      <c r="Y258" s="4"/>
      <c r="Z258" s="4"/>
      <c r="AA258" s="4"/>
      <c r="AB258" s="4"/>
    </row>
    <row r="259" ht="14.25" customHeight="1">
      <c r="A259" s="4"/>
      <c r="B259" s="4"/>
      <c r="C259" s="4"/>
      <c r="D259" s="4"/>
      <c r="E259" s="4"/>
      <c r="F259" s="4"/>
      <c r="G259" s="4"/>
      <c r="H259" s="118"/>
      <c r="I259" s="118"/>
      <c r="J259" s="4"/>
      <c r="K259" s="4"/>
      <c r="L259" s="4"/>
      <c r="M259" s="4"/>
      <c r="N259" s="4"/>
      <c r="O259" s="4"/>
      <c r="P259" s="4"/>
      <c r="Q259" s="4"/>
      <c r="R259" s="4"/>
      <c r="S259" s="4"/>
      <c r="T259" s="4"/>
      <c r="U259" s="4"/>
      <c r="V259" s="4"/>
      <c r="W259" s="4"/>
      <c r="X259" s="4"/>
      <c r="Y259" s="4"/>
      <c r="Z259" s="4"/>
      <c r="AA259" s="4"/>
      <c r="AB259" s="4"/>
    </row>
    <row r="260" ht="14.25" customHeight="1">
      <c r="A260" s="4"/>
      <c r="B260" s="4"/>
      <c r="C260" s="4"/>
      <c r="D260" s="4"/>
      <c r="E260" s="4"/>
      <c r="F260" s="4"/>
      <c r="G260" s="4"/>
      <c r="H260" s="118"/>
      <c r="I260" s="118"/>
      <c r="J260" s="4"/>
      <c r="K260" s="4"/>
      <c r="L260" s="4"/>
      <c r="M260" s="4"/>
      <c r="N260" s="4"/>
      <c r="O260" s="4"/>
      <c r="P260" s="4"/>
      <c r="Q260" s="4"/>
      <c r="R260" s="4"/>
      <c r="S260" s="4"/>
      <c r="T260" s="4"/>
      <c r="U260" s="4"/>
      <c r="V260" s="4"/>
      <c r="W260" s="4"/>
      <c r="X260" s="4"/>
      <c r="Y260" s="4"/>
      <c r="Z260" s="4"/>
      <c r="AA260" s="4"/>
      <c r="AB260" s="4"/>
    </row>
    <row r="261" ht="14.25" customHeight="1">
      <c r="A261" s="4"/>
      <c r="B261" s="4"/>
      <c r="C261" s="4"/>
      <c r="D261" s="4"/>
      <c r="E261" s="4"/>
      <c r="F261" s="4"/>
      <c r="G261" s="4"/>
      <c r="H261" s="118"/>
      <c r="I261" s="118"/>
      <c r="J261" s="4"/>
      <c r="K261" s="4"/>
      <c r="L261" s="4"/>
      <c r="M261" s="4"/>
      <c r="N261" s="4"/>
      <c r="O261" s="4"/>
      <c r="P261" s="4"/>
      <c r="Q261" s="4"/>
      <c r="R261" s="4"/>
      <c r="S261" s="4"/>
      <c r="T261" s="4"/>
      <c r="U261" s="4"/>
      <c r="V261" s="4"/>
      <c r="W261" s="4"/>
      <c r="X261" s="4"/>
      <c r="Y261" s="4"/>
      <c r="Z261" s="4"/>
      <c r="AA261" s="4"/>
      <c r="AB261" s="4"/>
    </row>
    <row r="262" ht="14.25" customHeight="1">
      <c r="A262" s="4"/>
      <c r="B262" s="4"/>
      <c r="C262" s="4"/>
      <c r="D262" s="4"/>
      <c r="E262" s="4"/>
      <c r="F262" s="4"/>
      <c r="G262" s="4"/>
      <c r="H262" s="118"/>
      <c r="I262" s="118"/>
      <c r="J262" s="4"/>
      <c r="K262" s="4"/>
      <c r="L262" s="4"/>
      <c r="M262" s="4"/>
      <c r="N262" s="4"/>
      <c r="O262" s="4"/>
      <c r="P262" s="4"/>
      <c r="Q262" s="4"/>
      <c r="R262" s="4"/>
      <c r="S262" s="4"/>
      <c r="T262" s="4"/>
      <c r="U262" s="4"/>
      <c r="V262" s="4"/>
      <c r="W262" s="4"/>
      <c r="X262" s="4"/>
      <c r="Y262" s="4"/>
      <c r="Z262" s="4"/>
      <c r="AA262" s="4"/>
      <c r="AB262" s="4"/>
    </row>
    <row r="263" ht="14.25" customHeight="1">
      <c r="A263" s="4"/>
      <c r="B263" s="4"/>
      <c r="C263" s="4"/>
      <c r="D263" s="4"/>
      <c r="E263" s="4"/>
      <c r="F263" s="4"/>
      <c r="G263" s="4"/>
      <c r="H263" s="118"/>
      <c r="I263" s="118"/>
      <c r="J263" s="4"/>
      <c r="K263" s="4"/>
      <c r="L263" s="4"/>
      <c r="M263" s="4"/>
      <c r="N263" s="4"/>
      <c r="O263" s="4"/>
      <c r="P263" s="4"/>
      <c r="Q263" s="4"/>
      <c r="R263" s="4"/>
      <c r="S263" s="4"/>
      <c r="T263" s="4"/>
      <c r="U263" s="4"/>
      <c r="V263" s="4"/>
      <c r="W263" s="4"/>
      <c r="X263" s="4"/>
      <c r="Y263" s="4"/>
      <c r="Z263" s="4"/>
      <c r="AA263" s="4"/>
      <c r="AB263" s="4"/>
    </row>
    <row r="264" ht="14.25" customHeight="1">
      <c r="A264" s="4"/>
      <c r="B264" s="4"/>
      <c r="C264" s="4"/>
      <c r="D264" s="4"/>
      <c r="E264" s="4"/>
      <c r="F264" s="4"/>
      <c r="G264" s="4"/>
      <c r="H264" s="118"/>
      <c r="I264" s="118"/>
      <c r="J264" s="4"/>
      <c r="K264" s="4"/>
      <c r="L264" s="4"/>
      <c r="M264" s="4"/>
      <c r="N264" s="4"/>
      <c r="O264" s="4"/>
      <c r="P264" s="4"/>
      <c r="Q264" s="4"/>
      <c r="R264" s="4"/>
      <c r="S264" s="4"/>
      <c r="T264" s="4"/>
      <c r="U264" s="4"/>
      <c r="V264" s="4"/>
      <c r="W264" s="4"/>
      <c r="X264" s="4"/>
      <c r="Y264" s="4"/>
      <c r="Z264" s="4"/>
      <c r="AA264" s="4"/>
      <c r="AB264" s="4"/>
    </row>
    <row r="265" ht="14.25" customHeight="1">
      <c r="A265" s="4"/>
      <c r="B265" s="4"/>
      <c r="C265" s="4"/>
      <c r="D265" s="4"/>
      <c r="E265" s="4"/>
      <c r="F265" s="4"/>
      <c r="G265" s="4"/>
      <c r="H265" s="118"/>
      <c r="I265" s="118"/>
      <c r="J265" s="4"/>
      <c r="K265" s="4"/>
      <c r="L265" s="4"/>
      <c r="M265" s="4"/>
      <c r="N265" s="4"/>
      <c r="O265" s="4"/>
      <c r="P265" s="4"/>
      <c r="Q265" s="4"/>
      <c r="R265" s="4"/>
      <c r="S265" s="4"/>
      <c r="T265" s="4"/>
      <c r="U265" s="4"/>
      <c r="V265" s="4"/>
      <c r="W265" s="4"/>
      <c r="X265" s="4"/>
      <c r="Y265" s="4"/>
      <c r="Z265" s="4"/>
      <c r="AA265" s="4"/>
      <c r="AB265" s="4"/>
    </row>
    <row r="266" ht="14.25" customHeight="1">
      <c r="A266" s="4"/>
      <c r="B266" s="4"/>
      <c r="C266" s="4"/>
      <c r="D266" s="4"/>
      <c r="E266" s="4"/>
      <c r="F266" s="4"/>
      <c r="G266" s="4"/>
      <c r="H266" s="118"/>
      <c r="I266" s="118"/>
      <c r="J266" s="4"/>
      <c r="K266" s="4"/>
      <c r="L266" s="4"/>
      <c r="M266" s="4"/>
      <c r="N266" s="4"/>
      <c r="O266" s="4"/>
      <c r="P266" s="4"/>
      <c r="Q266" s="4"/>
      <c r="R266" s="4"/>
      <c r="S266" s="4"/>
      <c r="T266" s="4"/>
      <c r="U266" s="4"/>
      <c r="V266" s="4"/>
      <c r="W266" s="4"/>
      <c r="X266" s="4"/>
      <c r="Y266" s="4"/>
      <c r="Z266" s="4"/>
      <c r="AA266" s="4"/>
      <c r="AB266" s="4"/>
    </row>
    <row r="267" ht="14.25" customHeight="1">
      <c r="A267" s="4"/>
      <c r="B267" s="4"/>
      <c r="C267" s="4"/>
      <c r="D267" s="4"/>
      <c r="E267" s="4"/>
      <c r="F267" s="4"/>
      <c r="G267" s="4"/>
      <c r="H267" s="118"/>
      <c r="I267" s="118"/>
      <c r="J267" s="4"/>
      <c r="K267" s="4"/>
      <c r="L267" s="4"/>
      <c r="M267" s="4"/>
      <c r="N267" s="4"/>
      <c r="O267" s="4"/>
      <c r="P267" s="4"/>
      <c r="Q267" s="4"/>
      <c r="R267" s="4"/>
      <c r="S267" s="4"/>
      <c r="T267" s="4"/>
      <c r="U267" s="4"/>
      <c r="V267" s="4"/>
      <c r="W267" s="4"/>
      <c r="X267" s="4"/>
      <c r="Y267" s="4"/>
      <c r="Z267" s="4"/>
      <c r="AA267" s="4"/>
      <c r="AB267" s="4"/>
    </row>
    <row r="268" ht="14.25" customHeight="1">
      <c r="A268" s="4"/>
      <c r="B268" s="4"/>
      <c r="C268" s="4"/>
      <c r="D268" s="4"/>
      <c r="E268" s="4"/>
      <c r="F268" s="4"/>
      <c r="G268" s="4"/>
      <c r="H268" s="118"/>
      <c r="I268" s="118"/>
      <c r="J268" s="4"/>
      <c r="K268" s="4"/>
      <c r="L268" s="4"/>
      <c r="M268" s="4"/>
      <c r="N268" s="4"/>
      <c r="O268" s="4"/>
      <c r="P268" s="4"/>
      <c r="Q268" s="4"/>
      <c r="R268" s="4"/>
      <c r="S268" s="4"/>
      <c r="T268" s="4"/>
      <c r="U268" s="4"/>
      <c r="V268" s="4"/>
      <c r="W268" s="4"/>
      <c r="X268" s="4"/>
      <c r="Y268" s="4"/>
      <c r="Z268" s="4"/>
      <c r="AA268" s="4"/>
      <c r="AB268" s="4"/>
    </row>
    <row r="269" ht="14.25" customHeight="1">
      <c r="A269" s="4"/>
      <c r="B269" s="4"/>
      <c r="C269" s="4"/>
      <c r="D269" s="4"/>
      <c r="E269" s="4"/>
      <c r="F269" s="4"/>
      <c r="G269" s="4"/>
      <c r="H269" s="118"/>
      <c r="I269" s="118"/>
      <c r="J269" s="4"/>
      <c r="K269" s="4"/>
      <c r="L269" s="4"/>
      <c r="M269" s="4"/>
      <c r="N269" s="4"/>
      <c r="O269" s="4"/>
      <c r="P269" s="4"/>
      <c r="Q269" s="4"/>
      <c r="R269" s="4"/>
      <c r="S269" s="4"/>
      <c r="T269" s="4"/>
      <c r="U269" s="4"/>
      <c r="V269" s="4"/>
      <c r="W269" s="4"/>
      <c r="X269" s="4"/>
      <c r="Y269" s="4"/>
      <c r="Z269" s="4"/>
      <c r="AA269" s="4"/>
      <c r="AB269" s="4"/>
    </row>
    <row r="270" ht="14.25" customHeight="1">
      <c r="A270" s="4"/>
      <c r="B270" s="4"/>
      <c r="C270" s="4"/>
      <c r="D270" s="4"/>
      <c r="E270" s="4"/>
      <c r="F270" s="4"/>
      <c r="G270" s="4"/>
      <c r="H270" s="118"/>
      <c r="I270" s="118"/>
      <c r="J270" s="4"/>
      <c r="K270" s="4"/>
      <c r="L270" s="4"/>
      <c r="M270" s="4"/>
      <c r="N270" s="4"/>
      <c r="O270" s="4"/>
      <c r="P270" s="4"/>
      <c r="Q270" s="4"/>
      <c r="R270" s="4"/>
      <c r="S270" s="4"/>
      <c r="T270" s="4"/>
      <c r="U270" s="4"/>
      <c r="V270" s="4"/>
      <c r="W270" s="4"/>
      <c r="X270" s="4"/>
      <c r="Y270" s="4"/>
      <c r="Z270" s="4"/>
      <c r="AA270" s="4"/>
      <c r="AB270" s="4"/>
    </row>
    <row r="271" ht="14.25" customHeight="1">
      <c r="A271" s="4"/>
      <c r="B271" s="4"/>
      <c r="C271" s="4"/>
      <c r="D271" s="4"/>
      <c r="E271" s="4"/>
      <c r="F271" s="4"/>
      <c r="G271" s="4"/>
      <c r="H271" s="118"/>
      <c r="I271" s="118"/>
      <c r="J271" s="4"/>
      <c r="K271" s="4"/>
      <c r="L271" s="4"/>
      <c r="M271" s="4"/>
      <c r="N271" s="4"/>
      <c r="O271" s="4"/>
      <c r="P271" s="4"/>
      <c r="Q271" s="4"/>
      <c r="R271" s="4"/>
      <c r="S271" s="4"/>
      <c r="T271" s="4"/>
      <c r="U271" s="4"/>
      <c r="V271" s="4"/>
      <c r="W271" s="4"/>
      <c r="X271" s="4"/>
      <c r="Y271" s="4"/>
      <c r="Z271" s="4"/>
      <c r="AA271" s="4"/>
      <c r="AB271" s="4"/>
    </row>
    <row r="272" ht="14.25" customHeight="1">
      <c r="A272" s="4"/>
      <c r="B272" s="4"/>
      <c r="C272" s="4"/>
      <c r="D272" s="4"/>
      <c r="E272" s="4"/>
      <c r="F272" s="4"/>
      <c r="G272" s="4"/>
      <c r="H272" s="118"/>
      <c r="I272" s="118"/>
      <c r="J272" s="4"/>
      <c r="K272" s="4"/>
      <c r="L272" s="4"/>
      <c r="M272" s="4"/>
      <c r="N272" s="4"/>
      <c r="O272" s="4"/>
      <c r="P272" s="4"/>
      <c r="Q272" s="4"/>
      <c r="R272" s="4"/>
      <c r="S272" s="4"/>
      <c r="T272" s="4"/>
      <c r="U272" s="4"/>
      <c r="V272" s="4"/>
      <c r="W272" s="4"/>
      <c r="X272" s="4"/>
      <c r="Y272" s="4"/>
      <c r="Z272" s="4"/>
      <c r="AA272" s="4"/>
      <c r="AB272" s="4"/>
    </row>
    <row r="273" ht="14.25" customHeight="1">
      <c r="A273" s="4"/>
      <c r="B273" s="4"/>
      <c r="C273" s="4"/>
      <c r="D273" s="4"/>
      <c r="E273" s="4"/>
      <c r="F273" s="4"/>
      <c r="G273" s="4"/>
      <c r="H273" s="118"/>
      <c r="I273" s="118"/>
      <c r="J273" s="4"/>
      <c r="K273" s="4"/>
      <c r="L273" s="4"/>
      <c r="M273" s="4"/>
      <c r="N273" s="4"/>
      <c r="O273" s="4"/>
      <c r="P273" s="4"/>
      <c r="Q273" s="4"/>
      <c r="R273" s="4"/>
      <c r="S273" s="4"/>
      <c r="T273" s="4"/>
      <c r="U273" s="4"/>
      <c r="V273" s="4"/>
      <c r="W273" s="4"/>
      <c r="X273" s="4"/>
      <c r="Y273" s="4"/>
      <c r="Z273" s="4"/>
      <c r="AA273" s="4"/>
      <c r="AB273" s="4"/>
    </row>
    <row r="274" ht="14.25" customHeight="1">
      <c r="A274" s="4"/>
      <c r="B274" s="4"/>
      <c r="C274" s="4"/>
      <c r="D274" s="4"/>
      <c r="E274" s="4"/>
      <c r="F274" s="4"/>
      <c r="G274" s="4"/>
      <c r="H274" s="118"/>
      <c r="I274" s="118"/>
      <c r="J274" s="4"/>
      <c r="K274" s="4"/>
      <c r="L274" s="4"/>
      <c r="M274" s="4"/>
      <c r="N274" s="4"/>
      <c r="O274" s="4"/>
      <c r="P274" s="4"/>
      <c r="Q274" s="4"/>
      <c r="R274" s="4"/>
      <c r="S274" s="4"/>
      <c r="T274" s="4"/>
      <c r="U274" s="4"/>
      <c r="V274" s="4"/>
      <c r="W274" s="4"/>
      <c r="X274" s="4"/>
      <c r="Y274" s="4"/>
      <c r="Z274" s="4"/>
      <c r="AA274" s="4"/>
      <c r="AB274" s="4"/>
    </row>
    <row r="275" ht="14.25" customHeight="1">
      <c r="A275" s="4"/>
      <c r="B275" s="4"/>
      <c r="C275" s="4"/>
      <c r="D275" s="4"/>
      <c r="E275" s="4"/>
      <c r="F275" s="4"/>
      <c r="G275" s="4"/>
      <c r="H275" s="118"/>
      <c r="I275" s="118"/>
      <c r="J275" s="4"/>
      <c r="K275" s="4"/>
      <c r="L275" s="4"/>
      <c r="M275" s="4"/>
      <c r="N275" s="4"/>
      <c r="O275" s="4"/>
      <c r="P275" s="4"/>
      <c r="Q275" s="4"/>
      <c r="R275" s="4"/>
      <c r="S275" s="4"/>
      <c r="T275" s="4"/>
      <c r="U275" s="4"/>
      <c r="V275" s="4"/>
      <c r="W275" s="4"/>
      <c r="X275" s="4"/>
      <c r="Y275" s="4"/>
      <c r="Z275" s="4"/>
      <c r="AA275" s="4"/>
      <c r="AB275" s="4"/>
    </row>
    <row r="276" ht="14.25" customHeight="1">
      <c r="A276" s="4"/>
      <c r="B276" s="4"/>
      <c r="C276" s="4"/>
      <c r="D276" s="4"/>
      <c r="E276" s="4"/>
      <c r="F276" s="4"/>
      <c r="G276" s="4"/>
      <c r="H276" s="118"/>
      <c r="I276" s="118"/>
      <c r="J276" s="4"/>
      <c r="K276" s="4"/>
      <c r="L276" s="4"/>
      <c r="M276" s="4"/>
      <c r="N276" s="4"/>
      <c r="O276" s="4"/>
      <c r="P276" s="4"/>
      <c r="Q276" s="4"/>
      <c r="R276" s="4"/>
      <c r="S276" s="4"/>
      <c r="T276" s="4"/>
      <c r="U276" s="4"/>
      <c r="V276" s="4"/>
      <c r="W276" s="4"/>
      <c r="X276" s="4"/>
      <c r="Y276" s="4"/>
      <c r="Z276" s="4"/>
      <c r="AA276" s="4"/>
      <c r="AB276" s="4"/>
    </row>
    <row r="277" ht="14.25" customHeight="1">
      <c r="A277" s="4"/>
      <c r="B277" s="4"/>
      <c r="C277" s="4"/>
      <c r="D277" s="4"/>
      <c r="E277" s="4"/>
      <c r="F277" s="4"/>
      <c r="G277" s="4"/>
      <c r="H277" s="118"/>
      <c r="I277" s="118"/>
      <c r="J277" s="4"/>
      <c r="K277" s="4"/>
      <c r="L277" s="4"/>
      <c r="M277" s="4"/>
      <c r="N277" s="4"/>
      <c r="O277" s="4"/>
      <c r="P277" s="4"/>
      <c r="Q277" s="4"/>
      <c r="R277" s="4"/>
      <c r="S277" s="4"/>
      <c r="T277" s="4"/>
      <c r="U277" s="4"/>
      <c r="V277" s="4"/>
      <c r="W277" s="4"/>
      <c r="X277" s="4"/>
      <c r="Y277" s="4"/>
      <c r="Z277" s="4"/>
      <c r="AA277" s="4"/>
      <c r="AB277" s="4"/>
    </row>
    <row r="278" ht="14.25" customHeight="1">
      <c r="A278" s="4"/>
      <c r="B278" s="4"/>
      <c r="C278" s="4"/>
      <c r="D278" s="4"/>
      <c r="E278" s="4"/>
      <c r="F278" s="4"/>
      <c r="G278" s="4"/>
      <c r="H278" s="118"/>
      <c r="I278" s="118"/>
      <c r="J278" s="4"/>
      <c r="K278" s="4"/>
      <c r="L278" s="4"/>
      <c r="M278" s="4"/>
      <c r="N278" s="4"/>
      <c r="O278" s="4"/>
      <c r="P278" s="4"/>
      <c r="Q278" s="4"/>
      <c r="R278" s="4"/>
      <c r="S278" s="4"/>
      <c r="T278" s="4"/>
      <c r="U278" s="4"/>
      <c r="V278" s="4"/>
      <c r="W278" s="4"/>
      <c r="X278" s="4"/>
      <c r="Y278" s="4"/>
      <c r="Z278" s="4"/>
      <c r="AA278" s="4"/>
      <c r="AB278" s="4"/>
    </row>
    <row r="279" ht="14.25" customHeight="1">
      <c r="A279" s="4"/>
      <c r="B279" s="4"/>
      <c r="C279" s="4"/>
      <c r="D279" s="4"/>
      <c r="E279" s="4"/>
      <c r="F279" s="4"/>
      <c r="G279" s="4"/>
      <c r="H279" s="118"/>
      <c r="I279" s="118"/>
      <c r="J279" s="4"/>
      <c r="K279" s="4"/>
      <c r="L279" s="4"/>
      <c r="M279" s="4"/>
      <c r="N279" s="4"/>
      <c r="O279" s="4"/>
      <c r="P279" s="4"/>
      <c r="Q279" s="4"/>
      <c r="R279" s="4"/>
      <c r="S279" s="4"/>
      <c r="T279" s="4"/>
      <c r="U279" s="4"/>
      <c r="V279" s="4"/>
      <c r="W279" s="4"/>
      <c r="X279" s="4"/>
      <c r="Y279" s="4"/>
      <c r="Z279" s="4"/>
      <c r="AA279" s="4"/>
      <c r="AB279" s="4"/>
    </row>
    <row r="280" ht="14.25" customHeight="1">
      <c r="A280" s="4"/>
      <c r="B280" s="4"/>
      <c r="C280" s="4"/>
      <c r="D280" s="4"/>
      <c r="E280" s="4"/>
      <c r="F280" s="4"/>
      <c r="G280" s="4"/>
      <c r="H280" s="118"/>
      <c r="I280" s="118"/>
      <c r="J280" s="4"/>
      <c r="K280" s="4"/>
      <c r="L280" s="4"/>
      <c r="M280" s="4"/>
      <c r="N280" s="4"/>
      <c r="O280" s="4"/>
      <c r="P280" s="4"/>
      <c r="Q280" s="4"/>
      <c r="R280" s="4"/>
      <c r="S280" s="4"/>
      <c r="T280" s="4"/>
      <c r="U280" s="4"/>
      <c r="V280" s="4"/>
      <c r="W280" s="4"/>
      <c r="X280" s="4"/>
      <c r="Y280" s="4"/>
      <c r="Z280" s="4"/>
      <c r="AA280" s="4"/>
      <c r="AB280" s="4"/>
    </row>
    <row r="281" ht="14.25" customHeight="1">
      <c r="A281" s="4"/>
      <c r="B281" s="4"/>
      <c r="C281" s="4"/>
      <c r="D281" s="4"/>
      <c r="E281" s="4"/>
      <c r="F281" s="4"/>
      <c r="G281" s="4"/>
      <c r="H281" s="118"/>
      <c r="I281" s="118"/>
      <c r="J281" s="4"/>
      <c r="K281" s="4"/>
      <c r="L281" s="4"/>
      <c r="M281" s="4"/>
      <c r="N281" s="4"/>
      <c r="O281" s="4"/>
      <c r="P281" s="4"/>
      <c r="Q281" s="4"/>
      <c r="R281" s="4"/>
      <c r="S281" s="4"/>
      <c r="T281" s="4"/>
      <c r="U281" s="4"/>
      <c r="V281" s="4"/>
      <c r="W281" s="4"/>
      <c r="X281" s="4"/>
      <c r="Y281" s="4"/>
      <c r="Z281" s="4"/>
      <c r="AA281" s="4"/>
      <c r="AB281" s="4"/>
    </row>
    <row r="282" ht="14.25" customHeight="1">
      <c r="A282" s="4"/>
      <c r="B282" s="4"/>
      <c r="C282" s="4"/>
      <c r="D282" s="4"/>
      <c r="E282" s="4"/>
      <c r="F282" s="4"/>
      <c r="G282" s="4"/>
      <c r="H282" s="118"/>
      <c r="I282" s="118"/>
      <c r="J282" s="4"/>
      <c r="K282" s="4"/>
      <c r="L282" s="4"/>
      <c r="M282" s="4"/>
      <c r="N282" s="4"/>
      <c r="O282" s="4"/>
      <c r="P282" s="4"/>
      <c r="Q282" s="4"/>
      <c r="R282" s="4"/>
      <c r="S282" s="4"/>
      <c r="T282" s="4"/>
      <c r="U282" s="4"/>
      <c r="V282" s="4"/>
      <c r="W282" s="4"/>
      <c r="X282" s="4"/>
      <c r="Y282" s="4"/>
      <c r="Z282" s="4"/>
      <c r="AA282" s="4"/>
      <c r="AB282" s="4"/>
    </row>
    <row r="283" ht="14.25" customHeight="1">
      <c r="A283" s="4"/>
      <c r="B283" s="4"/>
      <c r="C283" s="4"/>
      <c r="D283" s="4"/>
      <c r="E283" s="4"/>
      <c r="F283" s="4"/>
      <c r="G283" s="4"/>
      <c r="H283" s="118"/>
      <c r="I283" s="118"/>
      <c r="J283" s="4"/>
      <c r="K283" s="4"/>
      <c r="L283" s="4"/>
      <c r="M283" s="4"/>
      <c r="N283" s="4"/>
      <c r="O283" s="4"/>
      <c r="P283" s="4"/>
      <c r="Q283" s="4"/>
      <c r="R283" s="4"/>
      <c r="S283" s="4"/>
      <c r="T283" s="4"/>
      <c r="U283" s="4"/>
      <c r="V283" s="4"/>
      <c r="W283" s="4"/>
      <c r="X283" s="4"/>
      <c r="Y283" s="4"/>
      <c r="Z283" s="4"/>
      <c r="AA283" s="4"/>
      <c r="AB283" s="4"/>
    </row>
    <row r="284" ht="14.25" customHeight="1">
      <c r="A284" s="4"/>
      <c r="B284" s="4"/>
      <c r="C284" s="4"/>
      <c r="D284" s="4"/>
      <c r="E284" s="4"/>
      <c r="F284" s="4"/>
      <c r="G284" s="4"/>
      <c r="H284" s="118"/>
      <c r="I284" s="118"/>
      <c r="J284" s="4"/>
      <c r="K284" s="4"/>
      <c r="L284" s="4"/>
      <c r="M284" s="4"/>
      <c r="N284" s="4"/>
      <c r="O284" s="4"/>
      <c r="P284" s="4"/>
      <c r="Q284" s="4"/>
      <c r="R284" s="4"/>
      <c r="S284" s="4"/>
      <c r="T284" s="4"/>
      <c r="U284" s="4"/>
      <c r="V284" s="4"/>
      <c r="W284" s="4"/>
      <c r="X284" s="4"/>
      <c r="Y284" s="4"/>
      <c r="Z284" s="4"/>
      <c r="AA284" s="4"/>
      <c r="AB284" s="4"/>
    </row>
    <row r="285" ht="14.25" customHeight="1">
      <c r="A285" s="4"/>
      <c r="B285" s="4"/>
      <c r="C285" s="4"/>
      <c r="D285" s="4"/>
      <c r="E285" s="4"/>
      <c r="F285" s="4"/>
      <c r="G285" s="4"/>
      <c r="H285" s="118"/>
      <c r="I285" s="118"/>
      <c r="J285" s="4"/>
      <c r="K285" s="4"/>
      <c r="L285" s="4"/>
      <c r="M285" s="4"/>
      <c r="N285" s="4"/>
      <c r="O285" s="4"/>
      <c r="P285" s="4"/>
      <c r="Q285" s="4"/>
      <c r="R285" s="4"/>
      <c r="S285" s="4"/>
      <c r="T285" s="4"/>
      <c r="U285" s="4"/>
      <c r="V285" s="4"/>
      <c r="W285" s="4"/>
      <c r="X285" s="4"/>
      <c r="Y285" s="4"/>
      <c r="Z285" s="4"/>
      <c r="AA285" s="4"/>
      <c r="AB285" s="4"/>
    </row>
    <row r="286" ht="14.25" customHeight="1">
      <c r="A286" s="4"/>
      <c r="B286" s="4"/>
      <c r="C286" s="4"/>
      <c r="D286" s="4"/>
      <c r="E286" s="4"/>
      <c r="F286" s="4"/>
      <c r="G286" s="4"/>
      <c r="H286" s="118"/>
      <c r="I286" s="118"/>
      <c r="J286" s="4"/>
      <c r="K286" s="4"/>
      <c r="L286" s="4"/>
      <c r="M286" s="4"/>
      <c r="N286" s="4"/>
      <c r="O286" s="4"/>
      <c r="P286" s="4"/>
      <c r="Q286" s="4"/>
      <c r="R286" s="4"/>
      <c r="S286" s="4"/>
      <c r="T286" s="4"/>
      <c r="U286" s="4"/>
      <c r="V286" s="4"/>
      <c r="W286" s="4"/>
      <c r="X286" s="4"/>
      <c r="Y286" s="4"/>
      <c r="Z286" s="4"/>
      <c r="AA286" s="4"/>
      <c r="AB286" s="4"/>
    </row>
    <row r="287" ht="14.25" customHeight="1">
      <c r="A287" s="4"/>
      <c r="B287" s="4"/>
      <c r="C287" s="4"/>
      <c r="D287" s="4"/>
      <c r="E287" s="4"/>
      <c r="F287" s="4"/>
      <c r="G287" s="4"/>
      <c r="H287" s="118"/>
      <c r="I287" s="118"/>
      <c r="J287" s="4"/>
      <c r="K287" s="4"/>
      <c r="L287" s="4"/>
      <c r="M287" s="4"/>
      <c r="N287" s="4"/>
      <c r="O287" s="4"/>
      <c r="P287" s="4"/>
      <c r="Q287" s="4"/>
      <c r="R287" s="4"/>
      <c r="S287" s="4"/>
      <c r="T287" s="4"/>
      <c r="U287" s="4"/>
      <c r="V287" s="4"/>
      <c r="W287" s="4"/>
      <c r="X287" s="4"/>
      <c r="Y287" s="4"/>
      <c r="Z287" s="4"/>
      <c r="AA287" s="4"/>
      <c r="AB287" s="4"/>
    </row>
    <row r="288" ht="14.25" customHeight="1">
      <c r="A288" s="4"/>
      <c r="B288" s="4"/>
      <c r="C288" s="4"/>
      <c r="D288" s="4"/>
      <c r="E288" s="4"/>
      <c r="F288" s="4"/>
      <c r="G288" s="4"/>
      <c r="H288" s="118"/>
      <c r="I288" s="118"/>
      <c r="J288" s="4"/>
      <c r="K288" s="4"/>
      <c r="L288" s="4"/>
      <c r="M288" s="4"/>
      <c r="N288" s="4"/>
      <c r="O288" s="4"/>
      <c r="P288" s="4"/>
      <c r="Q288" s="4"/>
      <c r="R288" s="4"/>
      <c r="S288" s="4"/>
      <c r="T288" s="4"/>
      <c r="U288" s="4"/>
      <c r="V288" s="4"/>
      <c r="W288" s="4"/>
      <c r="X288" s="4"/>
      <c r="Y288" s="4"/>
      <c r="Z288" s="4"/>
      <c r="AA288" s="4"/>
      <c r="AB288" s="4"/>
    </row>
    <row r="289" ht="14.25" customHeight="1">
      <c r="A289" s="4"/>
      <c r="B289" s="4"/>
      <c r="C289" s="4"/>
      <c r="D289" s="4"/>
      <c r="E289" s="4"/>
      <c r="F289" s="4"/>
      <c r="G289" s="4"/>
      <c r="H289" s="118"/>
      <c r="I289" s="118"/>
      <c r="J289" s="4"/>
      <c r="K289" s="4"/>
      <c r="L289" s="4"/>
      <c r="M289" s="4"/>
      <c r="N289" s="4"/>
      <c r="O289" s="4"/>
      <c r="P289" s="4"/>
      <c r="Q289" s="4"/>
      <c r="R289" s="4"/>
      <c r="S289" s="4"/>
      <c r="T289" s="4"/>
      <c r="U289" s="4"/>
      <c r="V289" s="4"/>
      <c r="W289" s="4"/>
      <c r="X289" s="4"/>
      <c r="Y289" s="4"/>
      <c r="Z289" s="4"/>
      <c r="AA289" s="4"/>
      <c r="AB289" s="4"/>
    </row>
    <row r="290" ht="14.25" customHeight="1">
      <c r="A290" s="4"/>
      <c r="B290" s="4"/>
      <c r="C290" s="4"/>
      <c r="D290" s="4"/>
      <c r="E290" s="4"/>
      <c r="F290" s="4"/>
      <c r="G290" s="4"/>
      <c r="H290" s="118"/>
      <c r="I290" s="118"/>
      <c r="J290" s="4"/>
      <c r="K290" s="4"/>
      <c r="L290" s="4"/>
      <c r="M290" s="4"/>
      <c r="N290" s="4"/>
      <c r="O290" s="4"/>
      <c r="P290" s="4"/>
      <c r="Q290" s="4"/>
      <c r="R290" s="4"/>
      <c r="S290" s="4"/>
      <c r="T290" s="4"/>
      <c r="U290" s="4"/>
      <c r="V290" s="4"/>
      <c r="W290" s="4"/>
      <c r="X290" s="4"/>
      <c r="Y290" s="4"/>
      <c r="Z290" s="4"/>
      <c r="AA290" s="4"/>
      <c r="AB290" s="4"/>
    </row>
    <row r="291" ht="14.25" customHeight="1">
      <c r="A291" s="4"/>
      <c r="B291" s="4"/>
      <c r="C291" s="4"/>
      <c r="D291" s="4"/>
      <c r="E291" s="4"/>
      <c r="F291" s="4"/>
      <c r="G291" s="4"/>
      <c r="H291" s="118"/>
      <c r="I291" s="118"/>
      <c r="J291" s="4"/>
      <c r="K291" s="4"/>
      <c r="L291" s="4"/>
      <c r="M291" s="4"/>
      <c r="N291" s="4"/>
      <c r="O291" s="4"/>
      <c r="P291" s="4"/>
      <c r="Q291" s="4"/>
      <c r="R291" s="4"/>
      <c r="S291" s="4"/>
      <c r="T291" s="4"/>
      <c r="U291" s="4"/>
      <c r="V291" s="4"/>
      <c r="W291" s="4"/>
      <c r="X291" s="4"/>
      <c r="Y291" s="4"/>
      <c r="Z291" s="4"/>
      <c r="AA291" s="4"/>
      <c r="AB291" s="4"/>
    </row>
    <row r="292" ht="14.25" customHeight="1">
      <c r="A292" s="4"/>
      <c r="B292" s="4"/>
      <c r="C292" s="4"/>
      <c r="D292" s="4"/>
      <c r="E292" s="4"/>
      <c r="F292" s="4"/>
      <c r="G292" s="4"/>
      <c r="H292" s="118"/>
      <c r="I292" s="118"/>
      <c r="J292" s="4"/>
      <c r="K292" s="4"/>
      <c r="L292" s="4"/>
      <c r="M292" s="4"/>
      <c r="N292" s="4"/>
      <c r="O292" s="4"/>
      <c r="P292" s="4"/>
      <c r="Q292" s="4"/>
      <c r="R292" s="4"/>
      <c r="S292" s="4"/>
      <c r="T292" s="4"/>
      <c r="U292" s="4"/>
      <c r="V292" s="4"/>
      <c r="W292" s="4"/>
      <c r="X292" s="4"/>
      <c r="Y292" s="4"/>
      <c r="Z292" s="4"/>
      <c r="AA292" s="4"/>
      <c r="AB292" s="4"/>
    </row>
    <row r="293" ht="14.25" customHeight="1">
      <c r="A293" s="4"/>
      <c r="B293" s="4"/>
      <c r="C293" s="4"/>
      <c r="D293" s="4"/>
      <c r="E293" s="4"/>
      <c r="F293" s="4"/>
      <c r="G293" s="4"/>
      <c r="H293" s="118"/>
      <c r="I293" s="118"/>
      <c r="J293" s="4"/>
      <c r="K293" s="4"/>
      <c r="L293" s="4"/>
      <c r="M293" s="4"/>
      <c r="N293" s="4"/>
      <c r="O293" s="4"/>
      <c r="P293" s="4"/>
      <c r="Q293" s="4"/>
      <c r="R293" s="4"/>
      <c r="S293" s="4"/>
      <c r="T293" s="4"/>
      <c r="U293" s="4"/>
      <c r="V293" s="4"/>
      <c r="W293" s="4"/>
      <c r="X293" s="4"/>
      <c r="Y293" s="4"/>
      <c r="Z293" s="4"/>
      <c r="AA293" s="4"/>
      <c r="AB293" s="4"/>
    </row>
    <row r="294" ht="14.25" customHeight="1">
      <c r="A294" s="4"/>
      <c r="B294" s="4"/>
      <c r="C294" s="4"/>
      <c r="D294" s="4"/>
      <c r="E294" s="4"/>
      <c r="F294" s="4"/>
      <c r="G294" s="4"/>
      <c r="H294" s="118"/>
      <c r="I294" s="118"/>
      <c r="J294" s="4"/>
      <c r="K294" s="4"/>
      <c r="L294" s="4"/>
      <c r="M294" s="4"/>
      <c r="N294" s="4"/>
      <c r="O294" s="4"/>
      <c r="P294" s="4"/>
      <c r="Q294" s="4"/>
      <c r="R294" s="4"/>
      <c r="S294" s="4"/>
      <c r="T294" s="4"/>
      <c r="U294" s="4"/>
      <c r="V294" s="4"/>
      <c r="W294" s="4"/>
      <c r="X294" s="4"/>
      <c r="Y294" s="4"/>
      <c r="Z294" s="4"/>
      <c r="AA294" s="4"/>
      <c r="AB294" s="4"/>
    </row>
    <row r="295" ht="14.25" customHeight="1">
      <c r="A295" s="4"/>
      <c r="B295" s="4"/>
      <c r="C295" s="4"/>
      <c r="D295" s="4"/>
      <c r="E295" s="4"/>
      <c r="F295" s="4"/>
      <c r="G295" s="4"/>
      <c r="H295" s="118"/>
      <c r="I295" s="118"/>
      <c r="J295" s="4"/>
      <c r="K295" s="4"/>
      <c r="L295" s="4"/>
      <c r="M295" s="4"/>
      <c r="N295" s="4"/>
      <c r="O295" s="4"/>
      <c r="P295" s="4"/>
      <c r="Q295" s="4"/>
      <c r="R295" s="4"/>
      <c r="S295" s="4"/>
      <c r="T295" s="4"/>
      <c r="U295" s="4"/>
      <c r="V295" s="4"/>
      <c r="W295" s="4"/>
      <c r="X295" s="4"/>
      <c r="Y295" s="4"/>
      <c r="Z295" s="4"/>
      <c r="AA295" s="4"/>
      <c r="AB295" s="4"/>
    </row>
    <row r="296" ht="14.25" customHeight="1">
      <c r="A296" s="4"/>
      <c r="B296" s="4"/>
      <c r="C296" s="4"/>
      <c r="D296" s="4"/>
      <c r="E296" s="4"/>
      <c r="F296" s="4"/>
      <c r="G296" s="4"/>
      <c r="H296" s="118"/>
      <c r="I296" s="118"/>
      <c r="J296" s="4"/>
      <c r="K296" s="4"/>
      <c r="L296" s="4"/>
      <c r="M296" s="4"/>
      <c r="N296" s="4"/>
      <c r="O296" s="4"/>
      <c r="P296" s="4"/>
      <c r="Q296" s="4"/>
      <c r="R296" s="4"/>
      <c r="S296" s="4"/>
      <c r="T296" s="4"/>
      <c r="U296" s="4"/>
      <c r="V296" s="4"/>
      <c r="W296" s="4"/>
      <c r="X296" s="4"/>
      <c r="Y296" s="4"/>
      <c r="Z296" s="4"/>
      <c r="AA296" s="4"/>
      <c r="AB296" s="4"/>
    </row>
    <row r="297" ht="14.25" customHeight="1">
      <c r="A297" s="4"/>
      <c r="B297" s="4"/>
      <c r="C297" s="4"/>
      <c r="D297" s="4"/>
      <c r="E297" s="4"/>
      <c r="F297" s="4"/>
      <c r="G297" s="4"/>
      <c r="H297" s="118"/>
      <c r="I297" s="118"/>
      <c r="J297" s="4"/>
      <c r="K297" s="4"/>
      <c r="L297" s="4"/>
      <c r="M297" s="4"/>
      <c r="N297" s="4"/>
      <c r="O297" s="4"/>
      <c r="P297" s="4"/>
      <c r="Q297" s="4"/>
      <c r="R297" s="4"/>
      <c r="S297" s="4"/>
      <c r="T297" s="4"/>
      <c r="U297" s="4"/>
      <c r="V297" s="4"/>
      <c r="W297" s="4"/>
      <c r="X297" s="4"/>
      <c r="Y297" s="4"/>
      <c r="Z297" s="4"/>
      <c r="AA297" s="4"/>
      <c r="AB297" s="4"/>
    </row>
    <row r="298" ht="14.25" customHeight="1">
      <c r="A298" s="4"/>
      <c r="B298" s="4"/>
      <c r="C298" s="4"/>
      <c r="D298" s="4"/>
      <c r="E298" s="4"/>
      <c r="F298" s="4"/>
      <c r="G298" s="4"/>
      <c r="H298" s="118"/>
      <c r="I298" s="118"/>
      <c r="J298" s="4"/>
      <c r="K298" s="4"/>
      <c r="L298" s="4"/>
      <c r="M298" s="4"/>
      <c r="N298" s="4"/>
      <c r="O298" s="4"/>
      <c r="P298" s="4"/>
      <c r="Q298" s="4"/>
      <c r="R298" s="4"/>
      <c r="S298" s="4"/>
      <c r="T298" s="4"/>
      <c r="U298" s="4"/>
      <c r="V298" s="4"/>
      <c r="W298" s="4"/>
      <c r="X298" s="4"/>
      <c r="Y298" s="4"/>
      <c r="Z298" s="4"/>
      <c r="AA298" s="4"/>
      <c r="AB298" s="4"/>
    </row>
    <row r="299" ht="14.25" customHeight="1">
      <c r="A299" s="4"/>
      <c r="B299" s="4"/>
      <c r="C299" s="4"/>
      <c r="D299" s="4"/>
      <c r="E299" s="4"/>
      <c r="F299" s="4"/>
      <c r="G299" s="4"/>
      <c r="H299" s="118"/>
      <c r="I299" s="118"/>
      <c r="J299" s="4"/>
      <c r="K299" s="4"/>
      <c r="L299" s="4"/>
      <c r="M299" s="4"/>
      <c r="N299" s="4"/>
      <c r="O299" s="4"/>
      <c r="P299" s="4"/>
      <c r="Q299" s="4"/>
      <c r="R299" s="4"/>
      <c r="S299" s="4"/>
      <c r="T299" s="4"/>
      <c r="U299" s="4"/>
      <c r="V299" s="4"/>
      <c r="W299" s="4"/>
      <c r="X299" s="4"/>
      <c r="Y299" s="4"/>
      <c r="Z299" s="4"/>
      <c r="AA299" s="4"/>
      <c r="AB299" s="4"/>
    </row>
    <row r="300" ht="14.25" customHeight="1">
      <c r="A300" s="4"/>
      <c r="B300" s="4"/>
      <c r="C300" s="4"/>
      <c r="D300" s="4"/>
      <c r="E300" s="4"/>
      <c r="F300" s="4"/>
      <c r="G300" s="4"/>
      <c r="H300" s="118"/>
      <c r="I300" s="118"/>
      <c r="J300" s="4"/>
      <c r="K300" s="4"/>
      <c r="L300" s="4"/>
      <c r="M300" s="4"/>
      <c r="N300" s="4"/>
      <c r="O300" s="4"/>
      <c r="P300" s="4"/>
      <c r="Q300" s="4"/>
      <c r="R300" s="4"/>
      <c r="S300" s="4"/>
      <c r="T300" s="4"/>
      <c r="U300" s="4"/>
      <c r="V300" s="4"/>
      <c r="W300" s="4"/>
      <c r="X300" s="4"/>
      <c r="Y300" s="4"/>
      <c r="Z300" s="4"/>
      <c r="AA300" s="4"/>
      <c r="AB300" s="4"/>
    </row>
    <row r="301" ht="14.25" customHeight="1">
      <c r="A301" s="4"/>
      <c r="B301" s="4"/>
      <c r="C301" s="4"/>
      <c r="D301" s="4"/>
      <c r="E301" s="4"/>
      <c r="F301" s="4"/>
      <c r="G301" s="4"/>
      <c r="H301" s="118"/>
      <c r="I301" s="118"/>
      <c r="J301" s="4"/>
      <c r="K301" s="4"/>
      <c r="L301" s="4"/>
      <c r="M301" s="4"/>
      <c r="N301" s="4"/>
      <c r="O301" s="4"/>
      <c r="P301" s="4"/>
      <c r="Q301" s="4"/>
      <c r="R301" s="4"/>
      <c r="S301" s="4"/>
      <c r="T301" s="4"/>
      <c r="U301" s="4"/>
      <c r="V301" s="4"/>
      <c r="W301" s="4"/>
      <c r="X301" s="4"/>
      <c r="Y301" s="4"/>
      <c r="Z301" s="4"/>
      <c r="AA301" s="4"/>
      <c r="AB301" s="4"/>
    </row>
    <row r="302" ht="14.25" customHeight="1">
      <c r="A302" s="4"/>
      <c r="B302" s="4"/>
      <c r="C302" s="4"/>
      <c r="D302" s="4"/>
      <c r="E302" s="4"/>
      <c r="F302" s="4"/>
      <c r="G302" s="4"/>
      <c r="H302" s="118"/>
      <c r="I302" s="118"/>
      <c r="J302" s="4"/>
      <c r="K302" s="4"/>
      <c r="L302" s="4"/>
      <c r="M302" s="4"/>
      <c r="N302" s="4"/>
      <c r="O302" s="4"/>
      <c r="P302" s="4"/>
      <c r="Q302" s="4"/>
      <c r="R302" s="4"/>
      <c r="S302" s="4"/>
      <c r="T302" s="4"/>
      <c r="U302" s="4"/>
      <c r="V302" s="4"/>
      <c r="W302" s="4"/>
      <c r="X302" s="4"/>
      <c r="Y302" s="4"/>
      <c r="Z302" s="4"/>
      <c r="AA302" s="4"/>
      <c r="AB302" s="4"/>
    </row>
    <row r="303" ht="14.25" customHeight="1">
      <c r="A303" s="4"/>
      <c r="B303" s="4"/>
      <c r="C303" s="4"/>
      <c r="D303" s="4"/>
      <c r="E303" s="4"/>
      <c r="F303" s="4"/>
      <c r="G303" s="4"/>
      <c r="H303" s="118"/>
      <c r="I303" s="118"/>
      <c r="J303" s="4"/>
      <c r="K303" s="4"/>
      <c r="L303" s="4"/>
      <c r="M303" s="4"/>
      <c r="N303" s="4"/>
      <c r="O303" s="4"/>
      <c r="P303" s="4"/>
      <c r="Q303" s="4"/>
      <c r="R303" s="4"/>
      <c r="S303" s="4"/>
      <c r="T303" s="4"/>
      <c r="U303" s="4"/>
      <c r="V303" s="4"/>
      <c r="W303" s="4"/>
      <c r="X303" s="4"/>
      <c r="Y303" s="4"/>
      <c r="Z303" s="4"/>
      <c r="AA303" s="4"/>
      <c r="AB303" s="4"/>
    </row>
    <row r="304" ht="14.25" customHeight="1">
      <c r="A304" s="4"/>
      <c r="B304" s="4"/>
      <c r="C304" s="4"/>
      <c r="D304" s="4"/>
      <c r="E304" s="4"/>
      <c r="F304" s="4"/>
      <c r="G304" s="4"/>
      <c r="H304" s="118"/>
      <c r="I304" s="118"/>
      <c r="J304" s="4"/>
      <c r="K304" s="4"/>
      <c r="L304" s="4"/>
      <c r="M304" s="4"/>
      <c r="N304" s="4"/>
      <c r="O304" s="4"/>
      <c r="P304" s="4"/>
      <c r="Q304" s="4"/>
      <c r="R304" s="4"/>
      <c r="S304" s="4"/>
      <c r="T304" s="4"/>
      <c r="U304" s="4"/>
      <c r="V304" s="4"/>
      <c r="W304" s="4"/>
      <c r="X304" s="4"/>
      <c r="Y304" s="4"/>
      <c r="Z304" s="4"/>
      <c r="AA304" s="4"/>
      <c r="AB304" s="4"/>
    </row>
    <row r="305" ht="14.25" customHeight="1">
      <c r="A305" s="4"/>
      <c r="B305" s="4"/>
      <c r="C305" s="4"/>
      <c r="D305" s="4"/>
      <c r="E305" s="4"/>
      <c r="F305" s="4"/>
      <c r="G305" s="4"/>
      <c r="H305" s="118"/>
      <c r="I305" s="118"/>
      <c r="J305" s="4"/>
      <c r="K305" s="4"/>
      <c r="L305" s="4"/>
      <c r="M305" s="4"/>
      <c r="N305" s="4"/>
      <c r="O305" s="4"/>
      <c r="P305" s="4"/>
      <c r="Q305" s="4"/>
      <c r="R305" s="4"/>
      <c r="S305" s="4"/>
      <c r="T305" s="4"/>
      <c r="U305" s="4"/>
      <c r="V305" s="4"/>
      <c r="W305" s="4"/>
      <c r="X305" s="4"/>
      <c r="Y305" s="4"/>
      <c r="Z305" s="4"/>
      <c r="AA305" s="4"/>
      <c r="AB305" s="4"/>
    </row>
    <row r="306" ht="14.25" customHeight="1">
      <c r="A306" s="4"/>
      <c r="B306" s="4"/>
      <c r="C306" s="4"/>
      <c r="D306" s="4"/>
      <c r="E306" s="4"/>
      <c r="F306" s="4"/>
      <c r="G306" s="4"/>
      <c r="H306" s="118"/>
      <c r="I306" s="118"/>
      <c r="J306" s="4"/>
      <c r="K306" s="4"/>
      <c r="L306" s="4"/>
      <c r="M306" s="4"/>
      <c r="N306" s="4"/>
      <c r="O306" s="4"/>
      <c r="P306" s="4"/>
      <c r="Q306" s="4"/>
      <c r="R306" s="4"/>
      <c r="S306" s="4"/>
      <c r="T306" s="4"/>
      <c r="U306" s="4"/>
      <c r="V306" s="4"/>
      <c r="W306" s="4"/>
      <c r="X306" s="4"/>
      <c r="Y306" s="4"/>
      <c r="Z306" s="4"/>
      <c r="AA306" s="4"/>
      <c r="AB306" s="4"/>
    </row>
    <row r="307" ht="14.25" customHeight="1">
      <c r="A307" s="4"/>
      <c r="B307" s="4"/>
      <c r="C307" s="4"/>
      <c r="D307" s="4"/>
      <c r="E307" s="4"/>
      <c r="F307" s="4"/>
      <c r="G307" s="4"/>
      <c r="H307" s="118"/>
      <c r="I307" s="118"/>
      <c r="J307" s="4"/>
      <c r="K307" s="4"/>
      <c r="L307" s="4"/>
      <c r="M307" s="4"/>
      <c r="N307" s="4"/>
      <c r="O307" s="4"/>
      <c r="P307" s="4"/>
      <c r="Q307" s="4"/>
      <c r="R307" s="4"/>
      <c r="S307" s="4"/>
      <c r="T307" s="4"/>
      <c r="U307" s="4"/>
      <c r="V307" s="4"/>
      <c r="W307" s="4"/>
      <c r="X307" s="4"/>
      <c r="Y307" s="4"/>
      <c r="Z307" s="4"/>
      <c r="AA307" s="4"/>
      <c r="AB307" s="4"/>
    </row>
    <row r="308" ht="14.25" customHeight="1">
      <c r="A308" s="4"/>
      <c r="B308" s="4"/>
      <c r="C308" s="4"/>
      <c r="D308" s="4"/>
      <c r="E308" s="4"/>
      <c r="F308" s="4"/>
      <c r="G308" s="4"/>
      <c r="H308" s="118"/>
      <c r="I308" s="118"/>
      <c r="J308" s="4"/>
      <c r="K308" s="4"/>
      <c r="L308" s="4"/>
      <c r="M308" s="4"/>
      <c r="N308" s="4"/>
      <c r="O308" s="4"/>
      <c r="P308" s="4"/>
      <c r="Q308" s="4"/>
      <c r="R308" s="4"/>
      <c r="S308" s="4"/>
      <c r="T308" s="4"/>
      <c r="U308" s="4"/>
      <c r="V308" s="4"/>
      <c r="W308" s="4"/>
      <c r="X308" s="4"/>
      <c r="Y308" s="4"/>
      <c r="Z308" s="4"/>
      <c r="AA308" s="4"/>
      <c r="AB308" s="4"/>
    </row>
    <row r="309" ht="14.25" customHeight="1">
      <c r="A309" s="4"/>
      <c r="B309" s="4"/>
      <c r="C309" s="4"/>
      <c r="D309" s="4"/>
      <c r="E309" s="4"/>
      <c r="F309" s="4"/>
      <c r="G309" s="4"/>
      <c r="H309" s="118"/>
      <c r="I309" s="118"/>
      <c r="J309" s="4"/>
      <c r="K309" s="4"/>
      <c r="L309" s="4"/>
      <c r="M309" s="4"/>
      <c r="N309" s="4"/>
      <c r="O309" s="4"/>
      <c r="P309" s="4"/>
      <c r="Q309" s="4"/>
      <c r="R309" s="4"/>
      <c r="S309" s="4"/>
      <c r="T309" s="4"/>
      <c r="U309" s="4"/>
      <c r="V309" s="4"/>
      <c r="W309" s="4"/>
      <c r="X309" s="4"/>
      <c r="Y309" s="4"/>
      <c r="Z309" s="4"/>
      <c r="AA309" s="4"/>
      <c r="AB309" s="4"/>
    </row>
    <row r="310" ht="14.25" customHeight="1">
      <c r="A310" s="4"/>
      <c r="B310" s="4"/>
      <c r="C310" s="4"/>
      <c r="D310" s="4"/>
      <c r="E310" s="4"/>
      <c r="F310" s="4"/>
      <c r="G310" s="4"/>
      <c r="H310" s="118"/>
      <c r="I310" s="118"/>
      <c r="J310" s="4"/>
      <c r="K310" s="4"/>
      <c r="L310" s="4"/>
      <c r="M310" s="4"/>
      <c r="N310" s="4"/>
      <c r="O310" s="4"/>
      <c r="P310" s="4"/>
      <c r="Q310" s="4"/>
      <c r="R310" s="4"/>
      <c r="S310" s="4"/>
      <c r="T310" s="4"/>
      <c r="U310" s="4"/>
      <c r="V310" s="4"/>
      <c r="W310" s="4"/>
      <c r="X310" s="4"/>
      <c r="Y310" s="4"/>
      <c r="Z310" s="4"/>
      <c r="AA310" s="4"/>
      <c r="AB310" s="4"/>
    </row>
    <row r="311" ht="14.25" customHeight="1">
      <c r="A311" s="4"/>
      <c r="B311" s="4"/>
      <c r="C311" s="4"/>
      <c r="D311" s="4"/>
      <c r="E311" s="4"/>
      <c r="F311" s="4"/>
      <c r="G311" s="4"/>
      <c r="H311" s="118"/>
      <c r="I311" s="118"/>
      <c r="J311" s="4"/>
      <c r="K311" s="4"/>
      <c r="L311" s="4"/>
      <c r="M311" s="4"/>
      <c r="N311" s="4"/>
      <c r="O311" s="4"/>
      <c r="P311" s="4"/>
      <c r="Q311" s="4"/>
      <c r="R311" s="4"/>
      <c r="S311" s="4"/>
      <c r="T311" s="4"/>
      <c r="U311" s="4"/>
      <c r="V311" s="4"/>
      <c r="W311" s="4"/>
      <c r="X311" s="4"/>
      <c r="Y311" s="4"/>
      <c r="Z311" s="4"/>
      <c r="AA311" s="4"/>
      <c r="AB311" s="4"/>
    </row>
    <row r="312" ht="14.25" customHeight="1">
      <c r="A312" s="4"/>
      <c r="B312" s="4"/>
      <c r="C312" s="4"/>
      <c r="D312" s="4"/>
      <c r="E312" s="4"/>
      <c r="F312" s="4"/>
      <c r="G312" s="4"/>
      <c r="H312" s="118"/>
      <c r="I312" s="118"/>
      <c r="J312" s="4"/>
      <c r="K312" s="4"/>
      <c r="L312" s="4"/>
      <c r="M312" s="4"/>
      <c r="N312" s="4"/>
      <c r="O312" s="4"/>
      <c r="P312" s="4"/>
      <c r="Q312" s="4"/>
      <c r="R312" s="4"/>
      <c r="S312" s="4"/>
      <c r="T312" s="4"/>
      <c r="U312" s="4"/>
      <c r="V312" s="4"/>
      <c r="W312" s="4"/>
      <c r="X312" s="4"/>
      <c r="Y312" s="4"/>
      <c r="Z312" s="4"/>
      <c r="AA312" s="4"/>
      <c r="AB312" s="4"/>
    </row>
    <row r="313" ht="14.25" customHeight="1">
      <c r="A313" s="4"/>
      <c r="B313" s="4"/>
      <c r="C313" s="4"/>
      <c r="D313" s="4"/>
      <c r="E313" s="4"/>
      <c r="F313" s="4"/>
      <c r="G313" s="4"/>
      <c r="H313" s="118"/>
      <c r="I313" s="118"/>
      <c r="J313" s="4"/>
      <c r="K313" s="4"/>
      <c r="L313" s="4"/>
      <c r="M313" s="4"/>
      <c r="N313" s="4"/>
      <c r="O313" s="4"/>
      <c r="P313" s="4"/>
      <c r="Q313" s="4"/>
      <c r="R313" s="4"/>
      <c r="S313" s="4"/>
      <c r="T313" s="4"/>
      <c r="U313" s="4"/>
      <c r="V313" s="4"/>
      <c r="W313" s="4"/>
      <c r="X313" s="4"/>
      <c r="Y313" s="4"/>
      <c r="Z313" s="4"/>
      <c r="AA313" s="4"/>
      <c r="AB313" s="4"/>
    </row>
    <row r="314" ht="14.25" customHeight="1">
      <c r="A314" s="4"/>
      <c r="B314" s="4"/>
      <c r="C314" s="4"/>
      <c r="D314" s="4"/>
      <c r="E314" s="4"/>
      <c r="F314" s="4"/>
      <c r="G314" s="4"/>
      <c r="H314" s="118"/>
      <c r="I314" s="118"/>
      <c r="J314" s="4"/>
      <c r="K314" s="4"/>
      <c r="L314" s="4"/>
      <c r="M314" s="4"/>
      <c r="N314" s="4"/>
      <c r="O314" s="4"/>
      <c r="P314" s="4"/>
      <c r="Q314" s="4"/>
      <c r="R314" s="4"/>
      <c r="S314" s="4"/>
      <c r="T314" s="4"/>
      <c r="U314" s="4"/>
      <c r="V314" s="4"/>
      <c r="W314" s="4"/>
      <c r="X314" s="4"/>
      <c r="Y314" s="4"/>
      <c r="Z314" s="4"/>
      <c r="AA314" s="4"/>
      <c r="AB314" s="4"/>
    </row>
    <row r="315" ht="14.25" customHeight="1">
      <c r="A315" s="4"/>
      <c r="B315" s="4"/>
      <c r="C315" s="4"/>
      <c r="D315" s="4"/>
      <c r="E315" s="4"/>
      <c r="F315" s="4"/>
      <c r="G315" s="4"/>
      <c r="H315" s="118"/>
      <c r="I315" s="118"/>
      <c r="J315" s="4"/>
      <c r="K315" s="4"/>
      <c r="L315" s="4"/>
      <c r="M315" s="4"/>
      <c r="N315" s="4"/>
      <c r="O315" s="4"/>
      <c r="P315" s="4"/>
      <c r="Q315" s="4"/>
      <c r="R315" s="4"/>
      <c r="S315" s="4"/>
      <c r="T315" s="4"/>
      <c r="U315" s="4"/>
      <c r="V315" s="4"/>
      <c r="W315" s="4"/>
      <c r="X315" s="4"/>
      <c r="Y315" s="4"/>
      <c r="Z315" s="4"/>
      <c r="AA315" s="4"/>
      <c r="AB315" s="4"/>
    </row>
    <row r="316" ht="14.25" customHeight="1">
      <c r="A316" s="4"/>
      <c r="B316" s="4"/>
      <c r="C316" s="4"/>
      <c r="D316" s="4"/>
      <c r="E316" s="4"/>
      <c r="F316" s="4"/>
      <c r="G316" s="4"/>
      <c r="H316" s="118"/>
      <c r="I316" s="118"/>
      <c r="J316" s="4"/>
      <c r="K316" s="4"/>
      <c r="L316" s="4"/>
      <c r="M316" s="4"/>
      <c r="N316" s="4"/>
      <c r="O316" s="4"/>
      <c r="P316" s="4"/>
      <c r="Q316" s="4"/>
      <c r="R316" s="4"/>
      <c r="S316" s="4"/>
      <c r="T316" s="4"/>
      <c r="U316" s="4"/>
      <c r="V316" s="4"/>
      <c r="W316" s="4"/>
      <c r="X316" s="4"/>
      <c r="Y316" s="4"/>
      <c r="Z316" s="4"/>
      <c r="AA316" s="4"/>
      <c r="AB316" s="4"/>
    </row>
    <row r="317" ht="14.25" customHeight="1">
      <c r="A317" s="4"/>
      <c r="B317" s="4"/>
      <c r="C317" s="4"/>
      <c r="D317" s="4"/>
      <c r="E317" s="4"/>
      <c r="F317" s="4"/>
      <c r="G317" s="4"/>
      <c r="H317" s="118"/>
      <c r="I317" s="118"/>
      <c r="J317" s="4"/>
      <c r="K317" s="4"/>
      <c r="L317" s="4"/>
      <c r="M317" s="4"/>
      <c r="N317" s="4"/>
      <c r="O317" s="4"/>
      <c r="P317" s="4"/>
      <c r="Q317" s="4"/>
      <c r="R317" s="4"/>
      <c r="S317" s="4"/>
      <c r="T317" s="4"/>
      <c r="U317" s="4"/>
      <c r="V317" s="4"/>
      <c r="W317" s="4"/>
      <c r="X317" s="4"/>
      <c r="Y317" s="4"/>
      <c r="Z317" s="4"/>
      <c r="AA317" s="4"/>
      <c r="AB317" s="4"/>
    </row>
    <row r="318" ht="14.25" customHeight="1">
      <c r="A318" s="4"/>
      <c r="B318" s="4"/>
      <c r="C318" s="4"/>
      <c r="D318" s="4"/>
      <c r="E318" s="4"/>
      <c r="F318" s="4"/>
      <c r="G318" s="4"/>
      <c r="H318" s="118"/>
      <c r="I318" s="118"/>
      <c r="J318" s="4"/>
      <c r="K318" s="4"/>
      <c r="L318" s="4"/>
      <c r="M318" s="4"/>
      <c r="N318" s="4"/>
      <c r="O318" s="4"/>
      <c r="P318" s="4"/>
      <c r="Q318" s="4"/>
      <c r="R318" s="4"/>
      <c r="S318" s="4"/>
      <c r="T318" s="4"/>
      <c r="U318" s="4"/>
      <c r="V318" s="4"/>
      <c r="W318" s="4"/>
      <c r="X318" s="4"/>
      <c r="Y318" s="4"/>
      <c r="Z318" s="4"/>
      <c r="AA318" s="4"/>
      <c r="AB318" s="4"/>
    </row>
    <row r="319" ht="14.25" customHeight="1">
      <c r="A319" s="4"/>
      <c r="B319" s="4"/>
      <c r="C319" s="4"/>
      <c r="D319" s="4"/>
      <c r="E319" s="4"/>
      <c r="F319" s="4"/>
      <c r="G319" s="4"/>
      <c r="H319" s="118"/>
      <c r="I319" s="118"/>
      <c r="J319" s="4"/>
      <c r="K319" s="4"/>
      <c r="L319" s="4"/>
      <c r="M319" s="4"/>
      <c r="N319" s="4"/>
      <c r="O319" s="4"/>
      <c r="P319" s="4"/>
      <c r="Q319" s="4"/>
      <c r="R319" s="4"/>
      <c r="S319" s="4"/>
      <c r="T319" s="4"/>
      <c r="U319" s="4"/>
      <c r="V319" s="4"/>
      <c r="W319" s="4"/>
      <c r="X319" s="4"/>
      <c r="Y319" s="4"/>
      <c r="Z319" s="4"/>
      <c r="AA319" s="4"/>
      <c r="AB319" s="4"/>
    </row>
    <row r="320" ht="14.25" customHeight="1">
      <c r="A320" s="4"/>
      <c r="B320" s="4"/>
      <c r="C320" s="4"/>
      <c r="D320" s="4"/>
      <c r="E320" s="4"/>
      <c r="F320" s="4"/>
      <c r="G320" s="4"/>
      <c r="H320" s="118"/>
      <c r="I320" s="118"/>
      <c r="J320" s="4"/>
      <c r="K320" s="4"/>
      <c r="L320" s="4"/>
      <c r="M320" s="4"/>
      <c r="N320" s="4"/>
      <c r="O320" s="4"/>
      <c r="P320" s="4"/>
      <c r="Q320" s="4"/>
      <c r="R320" s="4"/>
      <c r="S320" s="4"/>
      <c r="T320" s="4"/>
      <c r="U320" s="4"/>
      <c r="V320" s="4"/>
      <c r="W320" s="4"/>
      <c r="X320" s="4"/>
      <c r="Y320" s="4"/>
      <c r="Z320" s="4"/>
      <c r="AA320" s="4"/>
      <c r="AB320" s="4"/>
    </row>
    <row r="321" ht="14.25" customHeight="1">
      <c r="A321" s="4"/>
      <c r="B321" s="4"/>
      <c r="C321" s="4"/>
      <c r="D321" s="4"/>
      <c r="E321" s="4"/>
      <c r="F321" s="4"/>
      <c r="G321" s="4"/>
      <c r="H321" s="118"/>
      <c r="I321" s="118"/>
      <c r="J321" s="4"/>
      <c r="K321" s="4"/>
      <c r="L321" s="4"/>
      <c r="M321" s="4"/>
      <c r="N321" s="4"/>
      <c r="O321" s="4"/>
      <c r="P321" s="4"/>
      <c r="Q321" s="4"/>
      <c r="R321" s="4"/>
      <c r="S321" s="4"/>
      <c r="T321" s="4"/>
      <c r="U321" s="4"/>
      <c r="V321" s="4"/>
      <c r="W321" s="4"/>
      <c r="X321" s="4"/>
      <c r="Y321" s="4"/>
      <c r="Z321" s="4"/>
      <c r="AA321" s="4"/>
      <c r="AB321" s="4"/>
    </row>
    <row r="322" ht="14.25" customHeight="1">
      <c r="A322" s="4"/>
      <c r="B322" s="4"/>
      <c r="C322" s="4"/>
      <c r="D322" s="4"/>
      <c r="E322" s="4"/>
      <c r="F322" s="4"/>
      <c r="G322" s="4"/>
      <c r="H322" s="118"/>
      <c r="I322" s="118"/>
      <c r="J322" s="4"/>
      <c r="K322" s="4"/>
      <c r="L322" s="4"/>
      <c r="M322" s="4"/>
      <c r="N322" s="4"/>
      <c r="O322" s="4"/>
      <c r="P322" s="4"/>
      <c r="Q322" s="4"/>
      <c r="R322" s="4"/>
      <c r="S322" s="4"/>
      <c r="T322" s="4"/>
      <c r="U322" s="4"/>
      <c r="V322" s="4"/>
      <c r="W322" s="4"/>
      <c r="X322" s="4"/>
      <c r="Y322" s="4"/>
      <c r="Z322" s="4"/>
      <c r="AA322" s="4"/>
      <c r="AB322" s="4"/>
    </row>
    <row r="323" ht="14.25" customHeight="1">
      <c r="A323" s="4"/>
      <c r="B323" s="4"/>
      <c r="C323" s="4"/>
      <c r="D323" s="4"/>
      <c r="E323" s="4"/>
      <c r="F323" s="4"/>
      <c r="G323" s="4"/>
      <c r="H323" s="118"/>
      <c r="I323" s="118"/>
      <c r="J323" s="4"/>
      <c r="K323" s="4"/>
      <c r="L323" s="4"/>
      <c r="M323" s="4"/>
      <c r="N323" s="4"/>
      <c r="O323" s="4"/>
      <c r="P323" s="4"/>
      <c r="Q323" s="4"/>
      <c r="R323" s="4"/>
      <c r="S323" s="4"/>
      <c r="T323" s="4"/>
      <c r="U323" s="4"/>
      <c r="V323" s="4"/>
      <c r="W323" s="4"/>
      <c r="X323" s="4"/>
      <c r="Y323" s="4"/>
      <c r="Z323" s="4"/>
      <c r="AA323" s="4"/>
      <c r="AB323" s="4"/>
    </row>
    <row r="324" ht="14.25" customHeight="1">
      <c r="A324" s="4"/>
      <c r="B324" s="4"/>
      <c r="C324" s="4"/>
      <c r="D324" s="4"/>
      <c r="E324" s="4"/>
      <c r="F324" s="4"/>
      <c r="G324" s="4"/>
      <c r="H324" s="118"/>
      <c r="I324" s="118"/>
      <c r="J324" s="4"/>
      <c r="K324" s="4"/>
      <c r="L324" s="4"/>
      <c r="M324" s="4"/>
      <c r="N324" s="4"/>
      <c r="O324" s="4"/>
      <c r="P324" s="4"/>
      <c r="Q324" s="4"/>
      <c r="R324" s="4"/>
      <c r="S324" s="4"/>
      <c r="T324" s="4"/>
      <c r="U324" s="4"/>
      <c r="V324" s="4"/>
      <c r="W324" s="4"/>
      <c r="X324" s="4"/>
      <c r="Y324" s="4"/>
      <c r="Z324" s="4"/>
      <c r="AA324" s="4"/>
      <c r="AB324" s="4"/>
    </row>
    <row r="325" ht="14.25" customHeight="1">
      <c r="A325" s="4"/>
      <c r="B325" s="4"/>
      <c r="C325" s="4"/>
      <c r="D325" s="4"/>
      <c r="E325" s="4"/>
      <c r="F325" s="4"/>
      <c r="G325" s="4"/>
      <c r="H325" s="118"/>
      <c r="I325" s="118"/>
      <c r="J325" s="4"/>
      <c r="K325" s="4"/>
      <c r="L325" s="4"/>
      <c r="M325" s="4"/>
      <c r="N325" s="4"/>
      <c r="O325" s="4"/>
      <c r="P325" s="4"/>
      <c r="Q325" s="4"/>
      <c r="R325" s="4"/>
      <c r="S325" s="4"/>
      <c r="T325" s="4"/>
      <c r="U325" s="4"/>
      <c r="V325" s="4"/>
      <c r="W325" s="4"/>
      <c r="X325" s="4"/>
      <c r="Y325" s="4"/>
      <c r="Z325" s="4"/>
      <c r="AA325" s="4"/>
      <c r="AB325" s="4"/>
    </row>
    <row r="326" ht="14.25" customHeight="1">
      <c r="A326" s="4"/>
      <c r="B326" s="4"/>
      <c r="C326" s="4"/>
      <c r="D326" s="4"/>
      <c r="E326" s="4"/>
      <c r="F326" s="4"/>
      <c r="G326" s="4"/>
      <c r="H326" s="118"/>
      <c r="I326" s="118"/>
      <c r="J326" s="4"/>
      <c r="K326" s="4"/>
      <c r="L326" s="4"/>
      <c r="M326" s="4"/>
      <c r="N326" s="4"/>
      <c r="O326" s="4"/>
      <c r="P326" s="4"/>
      <c r="Q326" s="4"/>
      <c r="R326" s="4"/>
      <c r="S326" s="4"/>
      <c r="T326" s="4"/>
      <c r="U326" s="4"/>
      <c r="V326" s="4"/>
      <c r="W326" s="4"/>
      <c r="X326" s="4"/>
      <c r="Y326" s="4"/>
      <c r="Z326" s="4"/>
      <c r="AA326" s="4"/>
      <c r="AB326" s="4"/>
    </row>
    <row r="327" ht="14.25" customHeight="1">
      <c r="A327" s="4"/>
      <c r="B327" s="4"/>
      <c r="C327" s="4"/>
      <c r="D327" s="4"/>
      <c r="E327" s="4"/>
      <c r="F327" s="4"/>
      <c r="G327" s="4"/>
      <c r="H327" s="118"/>
      <c r="I327" s="118"/>
      <c r="J327" s="4"/>
      <c r="K327" s="4"/>
      <c r="L327" s="4"/>
      <c r="M327" s="4"/>
      <c r="N327" s="4"/>
      <c r="O327" s="4"/>
      <c r="P327" s="4"/>
      <c r="Q327" s="4"/>
      <c r="R327" s="4"/>
      <c r="S327" s="4"/>
      <c r="T327" s="4"/>
      <c r="U327" s="4"/>
      <c r="V327" s="4"/>
      <c r="W327" s="4"/>
      <c r="X327" s="4"/>
      <c r="Y327" s="4"/>
      <c r="Z327" s="4"/>
      <c r="AA327" s="4"/>
      <c r="AB327" s="4"/>
    </row>
    <row r="328" ht="14.25" customHeight="1">
      <c r="A328" s="4"/>
      <c r="B328" s="4"/>
      <c r="C328" s="4"/>
      <c r="D328" s="4"/>
      <c r="E328" s="4"/>
      <c r="F328" s="4"/>
      <c r="G328" s="4"/>
      <c r="H328" s="118"/>
      <c r="I328" s="118"/>
      <c r="J328" s="4"/>
      <c r="K328" s="4"/>
      <c r="L328" s="4"/>
      <c r="M328" s="4"/>
      <c r="N328" s="4"/>
      <c r="O328" s="4"/>
      <c r="P328" s="4"/>
      <c r="Q328" s="4"/>
      <c r="R328" s="4"/>
      <c r="S328" s="4"/>
      <c r="T328" s="4"/>
      <c r="U328" s="4"/>
      <c r="V328" s="4"/>
      <c r="W328" s="4"/>
      <c r="X328" s="4"/>
      <c r="Y328" s="4"/>
      <c r="Z328" s="4"/>
      <c r="AA328" s="4"/>
      <c r="AB328" s="4"/>
    </row>
    <row r="329" ht="14.25" customHeight="1">
      <c r="A329" s="4"/>
      <c r="B329" s="4"/>
      <c r="C329" s="4"/>
      <c r="D329" s="4"/>
      <c r="E329" s="4"/>
      <c r="F329" s="4"/>
      <c r="G329" s="4"/>
      <c r="H329" s="118"/>
      <c r="I329" s="118"/>
      <c r="J329" s="4"/>
      <c r="K329" s="4"/>
      <c r="L329" s="4"/>
      <c r="M329" s="4"/>
      <c r="N329" s="4"/>
      <c r="O329" s="4"/>
      <c r="P329" s="4"/>
      <c r="Q329" s="4"/>
      <c r="R329" s="4"/>
      <c r="S329" s="4"/>
      <c r="T329" s="4"/>
      <c r="U329" s="4"/>
      <c r="V329" s="4"/>
      <c r="W329" s="4"/>
      <c r="X329" s="4"/>
      <c r="Y329" s="4"/>
      <c r="Z329" s="4"/>
      <c r="AA329" s="4"/>
      <c r="AB329" s="4"/>
    </row>
    <row r="330" ht="14.25" customHeight="1">
      <c r="A330" s="4"/>
      <c r="B330" s="4"/>
      <c r="C330" s="4"/>
      <c r="D330" s="4"/>
      <c r="E330" s="4"/>
      <c r="F330" s="4"/>
      <c r="G330" s="4"/>
      <c r="H330" s="118"/>
      <c r="I330" s="118"/>
      <c r="J330" s="4"/>
      <c r="K330" s="4"/>
      <c r="L330" s="4"/>
      <c r="M330" s="4"/>
      <c r="N330" s="4"/>
      <c r="O330" s="4"/>
      <c r="P330" s="4"/>
      <c r="Q330" s="4"/>
      <c r="R330" s="4"/>
      <c r="S330" s="4"/>
      <c r="T330" s="4"/>
      <c r="U330" s="4"/>
      <c r="V330" s="4"/>
      <c r="W330" s="4"/>
      <c r="X330" s="4"/>
      <c r="Y330" s="4"/>
      <c r="Z330" s="4"/>
      <c r="AA330" s="4"/>
      <c r="AB330" s="4"/>
    </row>
    <row r="331" ht="14.25" customHeight="1">
      <c r="A331" s="4"/>
      <c r="B331" s="4"/>
      <c r="C331" s="4"/>
      <c r="D331" s="4"/>
      <c r="E331" s="4"/>
      <c r="F331" s="4"/>
      <c r="G331" s="4"/>
      <c r="H331" s="118"/>
      <c r="I331" s="118"/>
      <c r="J331" s="4"/>
      <c r="K331" s="4"/>
      <c r="L331" s="4"/>
      <c r="M331" s="4"/>
      <c r="N331" s="4"/>
      <c r="O331" s="4"/>
      <c r="P331" s="4"/>
      <c r="Q331" s="4"/>
      <c r="R331" s="4"/>
      <c r="S331" s="4"/>
      <c r="T331" s="4"/>
      <c r="U331" s="4"/>
      <c r="V331" s="4"/>
      <c r="W331" s="4"/>
      <c r="X331" s="4"/>
      <c r="Y331" s="4"/>
      <c r="Z331" s="4"/>
      <c r="AA331" s="4"/>
      <c r="AB331" s="4"/>
    </row>
    <row r="332" ht="14.25" customHeight="1">
      <c r="A332" s="4"/>
      <c r="B332" s="4"/>
      <c r="C332" s="4"/>
      <c r="D332" s="4"/>
      <c r="E332" s="4"/>
      <c r="F332" s="4"/>
      <c r="G332" s="4"/>
      <c r="H332" s="118"/>
      <c r="I332" s="118"/>
      <c r="J332" s="4"/>
      <c r="K332" s="4"/>
      <c r="L332" s="4"/>
      <c r="M332" s="4"/>
      <c r="N332" s="4"/>
      <c r="O332" s="4"/>
      <c r="P332" s="4"/>
      <c r="Q332" s="4"/>
      <c r="R332" s="4"/>
      <c r="S332" s="4"/>
      <c r="T332" s="4"/>
      <c r="U332" s="4"/>
      <c r="V332" s="4"/>
      <c r="W332" s="4"/>
      <c r="X332" s="4"/>
      <c r="Y332" s="4"/>
      <c r="Z332" s="4"/>
      <c r="AA332" s="4"/>
      <c r="AB332" s="4"/>
    </row>
    <row r="333" ht="14.25" customHeight="1">
      <c r="A333" s="4"/>
      <c r="B333" s="4"/>
      <c r="C333" s="4"/>
      <c r="D333" s="4"/>
      <c r="E333" s="4"/>
      <c r="F333" s="4"/>
      <c r="G333" s="4"/>
      <c r="H333" s="118"/>
      <c r="I333" s="118"/>
      <c r="J333" s="4"/>
      <c r="K333" s="4"/>
      <c r="L333" s="4"/>
      <c r="M333" s="4"/>
      <c r="N333" s="4"/>
      <c r="O333" s="4"/>
      <c r="P333" s="4"/>
      <c r="Q333" s="4"/>
      <c r="R333" s="4"/>
      <c r="S333" s="4"/>
      <c r="T333" s="4"/>
      <c r="U333" s="4"/>
      <c r="V333" s="4"/>
      <c r="W333" s="4"/>
      <c r="X333" s="4"/>
      <c r="Y333" s="4"/>
      <c r="Z333" s="4"/>
      <c r="AA333" s="4"/>
      <c r="AB333" s="4"/>
    </row>
    <row r="334" ht="14.25" customHeight="1">
      <c r="A334" s="4"/>
      <c r="B334" s="4"/>
      <c r="C334" s="4"/>
      <c r="D334" s="4"/>
      <c r="E334" s="4"/>
      <c r="F334" s="4"/>
      <c r="G334" s="4"/>
      <c r="H334" s="118"/>
      <c r="I334" s="118"/>
      <c r="J334" s="4"/>
      <c r="K334" s="4"/>
      <c r="L334" s="4"/>
      <c r="M334" s="4"/>
      <c r="N334" s="4"/>
      <c r="O334" s="4"/>
      <c r="P334" s="4"/>
      <c r="Q334" s="4"/>
      <c r="R334" s="4"/>
      <c r="S334" s="4"/>
      <c r="T334" s="4"/>
      <c r="U334" s="4"/>
      <c r="V334" s="4"/>
      <c r="W334" s="4"/>
      <c r="X334" s="4"/>
      <c r="Y334" s="4"/>
      <c r="Z334" s="4"/>
      <c r="AA334" s="4"/>
      <c r="AB334" s="4"/>
    </row>
    <row r="335" ht="14.25" customHeight="1">
      <c r="A335" s="4"/>
      <c r="B335" s="4"/>
      <c r="C335" s="4"/>
      <c r="D335" s="4"/>
      <c r="E335" s="4"/>
      <c r="F335" s="4"/>
      <c r="G335" s="4"/>
      <c r="H335" s="118"/>
      <c r="I335" s="118"/>
      <c r="J335" s="4"/>
      <c r="K335" s="4"/>
      <c r="L335" s="4"/>
      <c r="M335" s="4"/>
      <c r="N335" s="4"/>
      <c r="O335" s="4"/>
      <c r="P335" s="4"/>
      <c r="Q335" s="4"/>
      <c r="R335" s="4"/>
      <c r="S335" s="4"/>
      <c r="T335" s="4"/>
      <c r="U335" s="4"/>
      <c r="V335" s="4"/>
      <c r="W335" s="4"/>
      <c r="X335" s="4"/>
      <c r="Y335" s="4"/>
      <c r="Z335" s="4"/>
      <c r="AA335" s="4"/>
      <c r="AB335" s="4"/>
    </row>
    <row r="336" ht="14.25" customHeight="1">
      <c r="A336" s="4"/>
      <c r="B336" s="4"/>
      <c r="C336" s="4"/>
      <c r="D336" s="4"/>
      <c r="E336" s="4"/>
      <c r="F336" s="4"/>
      <c r="G336" s="4"/>
      <c r="H336" s="118"/>
      <c r="I336" s="118"/>
      <c r="J336" s="4"/>
      <c r="K336" s="4"/>
      <c r="L336" s="4"/>
      <c r="M336" s="4"/>
      <c r="N336" s="4"/>
      <c r="O336" s="4"/>
      <c r="P336" s="4"/>
      <c r="Q336" s="4"/>
      <c r="R336" s="4"/>
      <c r="S336" s="4"/>
      <c r="T336" s="4"/>
      <c r="U336" s="4"/>
      <c r="V336" s="4"/>
      <c r="W336" s="4"/>
      <c r="X336" s="4"/>
      <c r="Y336" s="4"/>
      <c r="Z336" s="4"/>
      <c r="AA336" s="4"/>
      <c r="AB336" s="4"/>
    </row>
    <row r="337" ht="14.25" customHeight="1">
      <c r="A337" s="4"/>
      <c r="B337" s="4"/>
      <c r="C337" s="4"/>
      <c r="D337" s="4"/>
      <c r="E337" s="4"/>
      <c r="F337" s="4"/>
      <c r="G337" s="4"/>
      <c r="H337" s="118"/>
      <c r="I337" s="118"/>
      <c r="J337" s="4"/>
      <c r="K337" s="4"/>
      <c r="L337" s="4"/>
      <c r="M337" s="4"/>
      <c r="N337" s="4"/>
      <c r="O337" s="4"/>
      <c r="P337" s="4"/>
      <c r="Q337" s="4"/>
      <c r="R337" s="4"/>
      <c r="S337" s="4"/>
      <c r="T337" s="4"/>
      <c r="U337" s="4"/>
      <c r="V337" s="4"/>
      <c r="W337" s="4"/>
      <c r="X337" s="4"/>
      <c r="Y337" s="4"/>
      <c r="Z337" s="4"/>
      <c r="AA337" s="4"/>
      <c r="AB337" s="4"/>
    </row>
    <row r="338" ht="14.25" customHeight="1">
      <c r="A338" s="4"/>
      <c r="B338" s="4"/>
      <c r="C338" s="4"/>
      <c r="D338" s="4"/>
      <c r="E338" s="4"/>
      <c r="F338" s="4"/>
      <c r="G338" s="4"/>
      <c r="H338" s="118"/>
      <c r="I338" s="118"/>
      <c r="J338" s="4"/>
      <c r="K338" s="4"/>
      <c r="L338" s="4"/>
      <c r="M338" s="4"/>
      <c r="N338" s="4"/>
      <c r="O338" s="4"/>
      <c r="P338" s="4"/>
      <c r="Q338" s="4"/>
      <c r="R338" s="4"/>
      <c r="S338" s="4"/>
      <c r="T338" s="4"/>
      <c r="U338" s="4"/>
      <c r="V338" s="4"/>
      <c r="W338" s="4"/>
      <c r="X338" s="4"/>
      <c r="Y338" s="4"/>
      <c r="Z338" s="4"/>
      <c r="AA338" s="4"/>
      <c r="AB338" s="4"/>
    </row>
    <row r="339" ht="14.25" customHeight="1">
      <c r="A339" s="4"/>
      <c r="B339" s="4"/>
      <c r="C339" s="4"/>
      <c r="D339" s="4"/>
      <c r="E339" s="4"/>
      <c r="F339" s="4"/>
      <c r="G339" s="4"/>
      <c r="H339" s="118"/>
      <c r="I339" s="118"/>
      <c r="J339" s="4"/>
      <c r="K339" s="4"/>
      <c r="L339" s="4"/>
      <c r="M339" s="4"/>
      <c r="N339" s="4"/>
      <c r="O339" s="4"/>
      <c r="P339" s="4"/>
      <c r="Q339" s="4"/>
      <c r="R339" s="4"/>
      <c r="S339" s="4"/>
      <c r="T339" s="4"/>
      <c r="U339" s="4"/>
      <c r="V339" s="4"/>
      <c r="W339" s="4"/>
      <c r="X339" s="4"/>
      <c r="Y339" s="4"/>
      <c r="Z339" s="4"/>
      <c r="AA339" s="4"/>
      <c r="AB339" s="4"/>
    </row>
    <row r="340" ht="14.25" customHeight="1">
      <c r="A340" s="4"/>
      <c r="B340" s="4"/>
      <c r="C340" s="4"/>
      <c r="D340" s="4"/>
      <c r="E340" s="4"/>
      <c r="F340" s="4"/>
      <c r="G340" s="4"/>
      <c r="H340" s="118"/>
      <c r="I340" s="118"/>
      <c r="J340" s="4"/>
      <c r="K340" s="4"/>
      <c r="L340" s="4"/>
      <c r="M340" s="4"/>
      <c r="N340" s="4"/>
      <c r="O340" s="4"/>
      <c r="P340" s="4"/>
      <c r="Q340" s="4"/>
      <c r="R340" s="4"/>
      <c r="S340" s="4"/>
      <c r="T340" s="4"/>
      <c r="U340" s="4"/>
      <c r="V340" s="4"/>
      <c r="W340" s="4"/>
      <c r="X340" s="4"/>
      <c r="Y340" s="4"/>
      <c r="Z340" s="4"/>
      <c r="AA340" s="4"/>
      <c r="AB340" s="4"/>
    </row>
    <row r="341" ht="14.25" customHeight="1">
      <c r="A341" s="4"/>
      <c r="B341" s="4"/>
      <c r="C341" s="4"/>
      <c r="D341" s="4"/>
      <c r="E341" s="4"/>
      <c r="F341" s="4"/>
      <c r="G341" s="4"/>
      <c r="H341" s="118"/>
      <c r="I341" s="118"/>
      <c r="J341" s="4"/>
      <c r="K341" s="4"/>
      <c r="L341" s="4"/>
      <c r="M341" s="4"/>
      <c r="N341" s="4"/>
      <c r="O341" s="4"/>
      <c r="P341" s="4"/>
      <c r="Q341" s="4"/>
      <c r="R341" s="4"/>
      <c r="S341" s="4"/>
      <c r="T341" s="4"/>
      <c r="U341" s="4"/>
      <c r="V341" s="4"/>
      <c r="W341" s="4"/>
      <c r="X341" s="4"/>
      <c r="Y341" s="4"/>
      <c r="Z341" s="4"/>
      <c r="AA341" s="4"/>
      <c r="AB341" s="4"/>
    </row>
    <row r="342" ht="14.25" customHeight="1">
      <c r="A342" s="4"/>
      <c r="B342" s="4"/>
      <c r="C342" s="4"/>
      <c r="D342" s="4"/>
      <c r="E342" s="4"/>
      <c r="F342" s="4"/>
      <c r="G342" s="4"/>
      <c r="H342" s="118"/>
      <c r="I342" s="118"/>
      <c r="J342" s="4"/>
      <c r="K342" s="4"/>
      <c r="L342" s="4"/>
      <c r="M342" s="4"/>
      <c r="N342" s="4"/>
      <c r="O342" s="4"/>
      <c r="P342" s="4"/>
      <c r="Q342" s="4"/>
      <c r="R342" s="4"/>
      <c r="S342" s="4"/>
      <c r="T342" s="4"/>
      <c r="U342" s="4"/>
      <c r="V342" s="4"/>
      <c r="W342" s="4"/>
      <c r="X342" s="4"/>
      <c r="Y342" s="4"/>
      <c r="Z342" s="4"/>
      <c r="AA342" s="4"/>
      <c r="AB342" s="4"/>
    </row>
    <row r="343" ht="14.25" customHeight="1">
      <c r="A343" s="4"/>
      <c r="B343" s="4"/>
      <c r="C343" s="4"/>
      <c r="D343" s="4"/>
      <c r="E343" s="4"/>
      <c r="F343" s="4"/>
      <c r="G343" s="4"/>
      <c r="H343" s="118"/>
      <c r="I343" s="118"/>
      <c r="J343" s="4"/>
      <c r="K343" s="4"/>
      <c r="L343" s="4"/>
      <c r="M343" s="4"/>
      <c r="N343" s="4"/>
      <c r="O343" s="4"/>
      <c r="P343" s="4"/>
      <c r="Q343" s="4"/>
      <c r="R343" s="4"/>
      <c r="S343" s="4"/>
      <c r="T343" s="4"/>
      <c r="U343" s="4"/>
      <c r="V343" s="4"/>
      <c r="W343" s="4"/>
      <c r="X343" s="4"/>
      <c r="Y343" s="4"/>
      <c r="Z343" s="4"/>
      <c r="AA343" s="4"/>
      <c r="AB343" s="4"/>
    </row>
    <row r="344" ht="14.25" customHeight="1">
      <c r="A344" s="4"/>
      <c r="B344" s="4"/>
      <c r="C344" s="4"/>
      <c r="D344" s="4"/>
      <c r="E344" s="4"/>
      <c r="F344" s="4"/>
      <c r="G344" s="4"/>
      <c r="H344" s="118"/>
      <c r="I344" s="118"/>
      <c r="J344" s="4"/>
      <c r="K344" s="4"/>
      <c r="L344" s="4"/>
      <c r="M344" s="4"/>
      <c r="N344" s="4"/>
      <c r="O344" s="4"/>
      <c r="P344" s="4"/>
      <c r="Q344" s="4"/>
      <c r="R344" s="4"/>
      <c r="S344" s="4"/>
      <c r="T344" s="4"/>
      <c r="U344" s="4"/>
      <c r="V344" s="4"/>
      <c r="W344" s="4"/>
      <c r="X344" s="4"/>
      <c r="Y344" s="4"/>
      <c r="Z344" s="4"/>
      <c r="AA344" s="4"/>
      <c r="AB344" s="4"/>
    </row>
    <row r="345" ht="14.25" customHeight="1">
      <c r="A345" s="4"/>
      <c r="B345" s="4"/>
      <c r="C345" s="4"/>
      <c r="D345" s="4"/>
      <c r="E345" s="4"/>
      <c r="F345" s="4"/>
      <c r="G345" s="4"/>
      <c r="H345" s="118"/>
      <c r="I345" s="118"/>
      <c r="J345" s="4"/>
      <c r="K345" s="4"/>
      <c r="L345" s="4"/>
      <c r="M345" s="4"/>
      <c r="N345" s="4"/>
      <c r="O345" s="4"/>
      <c r="P345" s="4"/>
      <c r="Q345" s="4"/>
      <c r="R345" s="4"/>
      <c r="S345" s="4"/>
      <c r="T345" s="4"/>
      <c r="U345" s="4"/>
      <c r="V345" s="4"/>
      <c r="W345" s="4"/>
      <c r="X345" s="4"/>
      <c r="Y345" s="4"/>
      <c r="Z345" s="4"/>
      <c r="AA345" s="4"/>
      <c r="AB345" s="4"/>
    </row>
    <row r="346" ht="14.25" customHeight="1">
      <c r="A346" s="4"/>
      <c r="B346" s="4"/>
      <c r="C346" s="4"/>
      <c r="D346" s="4"/>
      <c r="E346" s="4"/>
      <c r="F346" s="4"/>
      <c r="G346" s="4"/>
      <c r="H346" s="118"/>
      <c r="I346" s="118"/>
      <c r="J346" s="4"/>
      <c r="K346" s="4"/>
      <c r="L346" s="4"/>
      <c r="M346" s="4"/>
      <c r="N346" s="4"/>
      <c r="O346" s="4"/>
      <c r="P346" s="4"/>
      <c r="Q346" s="4"/>
      <c r="R346" s="4"/>
      <c r="S346" s="4"/>
      <c r="T346" s="4"/>
      <c r="U346" s="4"/>
      <c r="V346" s="4"/>
      <c r="W346" s="4"/>
      <c r="X346" s="4"/>
      <c r="Y346" s="4"/>
      <c r="Z346" s="4"/>
      <c r="AA346" s="4"/>
      <c r="AB346" s="4"/>
    </row>
    <row r="347" ht="14.25" customHeight="1">
      <c r="A347" s="4"/>
      <c r="B347" s="4"/>
      <c r="C347" s="4"/>
      <c r="D347" s="4"/>
      <c r="E347" s="4"/>
      <c r="F347" s="4"/>
      <c r="G347" s="4"/>
      <c r="H347" s="118"/>
      <c r="I347" s="118"/>
      <c r="J347" s="4"/>
      <c r="K347" s="4"/>
      <c r="L347" s="4"/>
      <c r="M347" s="4"/>
      <c r="N347" s="4"/>
      <c r="O347" s="4"/>
      <c r="P347" s="4"/>
      <c r="Q347" s="4"/>
      <c r="R347" s="4"/>
      <c r="S347" s="4"/>
      <c r="T347" s="4"/>
      <c r="U347" s="4"/>
      <c r="V347" s="4"/>
      <c r="W347" s="4"/>
      <c r="X347" s="4"/>
      <c r="Y347" s="4"/>
      <c r="Z347" s="4"/>
      <c r="AA347" s="4"/>
      <c r="AB347" s="4"/>
    </row>
    <row r="348" ht="14.25" customHeight="1">
      <c r="A348" s="4"/>
      <c r="B348" s="4"/>
      <c r="C348" s="4"/>
      <c r="D348" s="4"/>
      <c r="E348" s="4"/>
      <c r="F348" s="4"/>
      <c r="G348" s="4"/>
      <c r="H348" s="118"/>
      <c r="I348" s="118"/>
      <c r="J348" s="4"/>
      <c r="K348" s="4"/>
      <c r="L348" s="4"/>
      <c r="M348" s="4"/>
      <c r="N348" s="4"/>
      <c r="O348" s="4"/>
      <c r="P348" s="4"/>
      <c r="Q348" s="4"/>
      <c r="R348" s="4"/>
      <c r="S348" s="4"/>
      <c r="T348" s="4"/>
      <c r="U348" s="4"/>
      <c r="V348" s="4"/>
      <c r="W348" s="4"/>
      <c r="X348" s="4"/>
      <c r="Y348" s="4"/>
      <c r="Z348" s="4"/>
      <c r="AA348" s="4"/>
      <c r="AB348" s="4"/>
    </row>
    <row r="349" ht="14.25" customHeight="1">
      <c r="A349" s="4"/>
      <c r="B349" s="4"/>
      <c r="C349" s="4"/>
      <c r="D349" s="4"/>
      <c r="E349" s="4"/>
      <c r="F349" s="4"/>
      <c r="G349" s="4"/>
      <c r="H349" s="118"/>
      <c r="I349" s="118"/>
      <c r="J349" s="4"/>
      <c r="K349" s="4"/>
      <c r="L349" s="4"/>
      <c r="M349" s="4"/>
      <c r="N349" s="4"/>
      <c r="O349" s="4"/>
      <c r="P349" s="4"/>
      <c r="Q349" s="4"/>
      <c r="R349" s="4"/>
      <c r="S349" s="4"/>
      <c r="T349" s="4"/>
      <c r="U349" s="4"/>
      <c r="V349" s="4"/>
      <c r="W349" s="4"/>
      <c r="X349" s="4"/>
      <c r="Y349" s="4"/>
      <c r="Z349" s="4"/>
      <c r="AA349" s="4"/>
      <c r="AB349" s="4"/>
    </row>
    <row r="350" ht="14.25" customHeight="1">
      <c r="A350" s="4"/>
      <c r="B350" s="4"/>
      <c r="C350" s="4"/>
      <c r="D350" s="4"/>
      <c r="E350" s="4"/>
      <c r="F350" s="4"/>
      <c r="G350" s="4"/>
      <c r="H350" s="118"/>
      <c r="I350" s="118"/>
      <c r="J350" s="4"/>
      <c r="K350" s="4"/>
      <c r="L350" s="4"/>
      <c r="M350" s="4"/>
      <c r="N350" s="4"/>
      <c r="O350" s="4"/>
      <c r="P350" s="4"/>
      <c r="Q350" s="4"/>
      <c r="R350" s="4"/>
      <c r="S350" s="4"/>
      <c r="T350" s="4"/>
      <c r="U350" s="4"/>
      <c r="V350" s="4"/>
      <c r="W350" s="4"/>
      <c r="X350" s="4"/>
      <c r="Y350" s="4"/>
      <c r="Z350" s="4"/>
      <c r="AA350" s="4"/>
      <c r="AB350" s="4"/>
    </row>
    <row r="351" ht="14.25" customHeight="1">
      <c r="A351" s="4"/>
      <c r="B351" s="4"/>
      <c r="C351" s="4"/>
      <c r="D351" s="4"/>
      <c r="E351" s="4"/>
      <c r="F351" s="4"/>
      <c r="G351" s="4"/>
      <c r="H351" s="118"/>
      <c r="I351" s="118"/>
      <c r="J351" s="4"/>
      <c r="K351" s="4"/>
      <c r="L351" s="4"/>
      <c r="M351" s="4"/>
      <c r="N351" s="4"/>
      <c r="O351" s="4"/>
      <c r="P351" s="4"/>
      <c r="Q351" s="4"/>
      <c r="R351" s="4"/>
      <c r="S351" s="4"/>
      <c r="T351" s="4"/>
      <c r="U351" s="4"/>
      <c r="V351" s="4"/>
      <c r="W351" s="4"/>
      <c r="X351" s="4"/>
      <c r="Y351" s="4"/>
      <c r="Z351" s="4"/>
      <c r="AA351" s="4"/>
      <c r="AB351" s="4"/>
    </row>
    <row r="352" ht="14.25" customHeight="1">
      <c r="A352" s="4"/>
      <c r="B352" s="4"/>
      <c r="C352" s="4"/>
      <c r="D352" s="4"/>
      <c r="E352" s="4"/>
      <c r="F352" s="4"/>
      <c r="G352" s="4"/>
      <c r="H352" s="118"/>
      <c r="I352" s="118"/>
      <c r="J352" s="4"/>
      <c r="K352" s="4"/>
      <c r="L352" s="4"/>
      <c r="M352" s="4"/>
      <c r="N352" s="4"/>
      <c r="O352" s="4"/>
      <c r="P352" s="4"/>
      <c r="Q352" s="4"/>
      <c r="R352" s="4"/>
      <c r="S352" s="4"/>
      <c r="T352" s="4"/>
      <c r="U352" s="4"/>
      <c r="V352" s="4"/>
      <c r="W352" s="4"/>
      <c r="X352" s="4"/>
      <c r="Y352" s="4"/>
      <c r="Z352" s="4"/>
      <c r="AA352" s="4"/>
      <c r="AB352" s="4"/>
    </row>
    <row r="353" ht="14.25" customHeight="1">
      <c r="A353" s="4"/>
      <c r="B353" s="4"/>
      <c r="C353" s="4"/>
      <c r="D353" s="4"/>
      <c r="E353" s="4"/>
      <c r="F353" s="4"/>
      <c r="G353" s="4"/>
      <c r="H353" s="118"/>
      <c r="I353" s="118"/>
      <c r="J353" s="4"/>
      <c r="K353" s="4"/>
      <c r="L353" s="4"/>
      <c r="M353" s="4"/>
      <c r="N353" s="4"/>
      <c r="O353" s="4"/>
      <c r="P353" s="4"/>
      <c r="Q353" s="4"/>
      <c r="R353" s="4"/>
      <c r="S353" s="4"/>
      <c r="T353" s="4"/>
      <c r="U353" s="4"/>
      <c r="V353" s="4"/>
      <c r="W353" s="4"/>
      <c r="X353" s="4"/>
      <c r="Y353" s="4"/>
      <c r="Z353" s="4"/>
      <c r="AA353" s="4"/>
      <c r="AB353" s="4"/>
    </row>
    <row r="354" ht="14.25" customHeight="1">
      <c r="A354" s="4"/>
      <c r="B354" s="4"/>
      <c r="C354" s="4"/>
      <c r="D354" s="4"/>
      <c r="E354" s="4"/>
      <c r="F354" s="4"/>
      <c r="G354" s="4"/>
      <c r="H354" s="118"/>
      <c r="I354" s="118"/>
      <c r="J354" s="4"/>
      <c r="K354" s="4"/>
      <c r="L354" s="4"/>
      <c r="M354" s="4"/>
      <c r="N354" s="4"/>
      <c r="O354" s="4"/>
      <c r="P354" s="4"/>
      <c r="Q354" s="4"/>
      <c r="R354" s="4"/>
      <c r="S354" s="4"/>
      <c r="T354" s="4"/>
      <c r="U354" s="4"/>
      <c r="V354" s="4"/>
      <c r="W354" s="4"/>
      <c r="X354" s="4"/>
      <c r="Y354" s="4"/>
      <c r="Z354" s="4"/>
      <c r="AA354" s="4"/>
      <c r="AB354" s="4"/>
    </row>
    <row r="355" ht="14.25" customHeight="1">
      <c r="A355" s="4"/>
      <c r="B355" s="4"/>
      <c r="C355" s="4"/>
      <c r="D355" s="4"/>
      <c r="E355" s="4"/>
      <c r="F355" s="4"/>
      <c r="G355" s="4"/>
      <c r="H355" s="118"/>
      <c r="I355" s="118"/>
      <c r="J355" s="4"/>
      <c r="K355" s="4"/>
      <c r="L355" s="4"/>
      <c r="M355" s="4"/>
      <c r="N355" s="4"/>
      <c r="O355" s="4"/>
      <c r="P355" s="4"/>
      <c r="Q355" s="4"/>
      <c r="R355" s="4"/>
      <c r="S355" s="4"/>
      <c r="T355" s="4"/>
      <c r="U355" s="4"/>
      <c r="V355" s="4"/>
      <c r="W355" s="4"/>
      <c r="X355" s="4"/>
      <c r="Y355" s="4"/>
      <c r="Z355" s="4"/>
      <c r="AA355" s="4"/>
      <c r="AB355" s="4"/>
    </row>
    <row r="356" ht="14.25" customHeight="1">
      <c r="A356" s="4"/>
      <c r="B356" s="4"/>
      <c r="C356" s="4"/>
      <c r="D356" s="4"/>
      <c r="E356" s="4"/>
      <c r="F356" s="4"/>
      <c r="G356" s="4"/>
      <c r="H356" s="118"/>
      <c r="I356" s="118"/>
      <c r="J356" s="4"/>
      <c r="K356" s="4"/>
      <c r="L356" s="4"/>
      <c r="M356" s="4"/>
      <c r="N356" s="4"/>
      <c r="O356" s="4"/>
      <c r="P356" s="4"/>
      <c r="Q356" s="4"/>
      <c r="R356" s="4"/>
      <c r="S356" s="4"/>
      <c r="T356" s="4"/>
      <c r="U356" s="4"/>
      <c r="V356" s="4"/>
      <c r="W356" s="4"/>
      <c r="X356" s="4"/>
      <c r="Y356" s="4"/>
      <c r="Z356" s="4"/>
      <c r="AA356" s="4"/>
      <c r="AB356" s="4"/>
    </row>
    <row r="357" ht="14.25" customHeight="1">
      <c r="A357" s="4"/>
      <c r="B357" s="4"/>
      <c r="C357" s="4"/>
      <c r="D357" s="4"/>
      <c r="E357" s="4"/>
      <c r="F357" s="4"/>
      <c r="G357" s="4"/>
      <c r="H357" s="118"/>
      <c r="I357" s="118"/>
      <c r="J357" s="4"/>
      <c r="K357" s="4"/>
      <c r="L357" s="4"/>
      <c r="M357" s="4"/>
      <c r="N357" s="4"/>
      <c r="O357" s="4"/>
      <c r="P357" s="4"/>
      <c r="Q357" s="4"/>
      <c r="R357" s="4"/>
      <c r="S357" s="4"/>
      <c r="T357" s="4"/>
      <c r="U357" s="4"/>
      <c r="V357" s="4"/>
      <c r="W357" s="4"/>
      <c r="X357" s="4"/>
      <c r="Y357" s="4"/>
      <c r="Z357" s="4"/>
      <c r="AA357" s="4"/>
      <c r="AB357" s="4"/>
    </row>
    <row r="358" ht="15.75" customHeight="1">
      <c r="C358" s="90"/>
      <c r="D358" s="90"/>
      <c r="E358" s="90"/>
      <c r="H358" s="155"/>
      <c r="I358" s="155"/>
      <c r="L358" s="90"/>
    </row>
    <row r="359" ht="15.75" customHeight="1">
      <c r="C359" s="90"/>
      <c r="D359" s="90"/>
      <c r="E359" s="90"/>
      <c r="H359" s="155"/>
      <c r="I359" s="155"/>
      <c r="L359" s="90"/>
    </row>
    <row r="360" ht="15.75" customHeight="1">
      <c r="C360" s="90"/>
      <c r="D360" s="90"/>
      <c r="E360" s="90"/>
      <c r="H360" s="155"/>
      <c r="I360" s="155"/>
      <c r="L360" s="90"/>
    </row>
    <row r="361" ht="15.75" customHeight="1">
      <c r="C361" s="90"/>
      <c r="D361" s="90"/>
      <c r="E361" s="90"/>
      <c r="H361" s="155"/>
      <c r="I361" s="155"/>
      <c r="L361" s="90"/>
    </row>
    <row r="362" ht="15.75" customHeight="1">
      <c r="C362" s="90"/>
      <c r="D362" s="90"/>
      <c r="E362" s="90"/>
      <c r="H362" s="155"/>
      <c r="I362" s="155"/>
      <c r="L362" s="90"/>
    </row>
    <row r="363" ht="15.75" customHeight="1">
      <c r="C363" s="90"/>
      <c r="D363" s="90"/>
      <c r="E363" s="90"/>
      <c r="H363" s="155"/>
      <c r="I363" s="155"/>
      <c r="L363" s="90"/>
    </row>
    <row r="364" ht="15.75" customHeight="1">
      <c r="C364" s="90"/>
      <c r="D364" s="90"/>
      <c r="E364" s="90"/>
      <c r="H364" s="155"/>
      <c r="I364" s="155"/>
      <c r="L364" s="90"/>
    </row>
    <row r="365" ht="15.75" customHeight="1">
      <c r="C365" s="90"/>
      <c r="D365" s="90"/>
      <c r="E365" s="90"/>
      <c r="H365" s="155"/>
      <c r="I365" s="155"/>
      <c r="L365" s="90"/>
    </row>
    <row r="366" ht="15.75" customHeight="1">
      <c r="C366" s="90"/>
      <c r="D366" s="90"/>
      <c r="E366" s="90"/>
      <c r="H366" s="155"/>
      <c r="I366" s="155"/>
      <c r="L366" s="90"/>
    </row>
    <row r="367" ht="15.75" customHeight="1">
      <c r="C367" s="90"/>
      <c r="D367" s="90"/>
      <c r="E367" s="90"/>
      <c r="H367" s="155"/>
      <c r="I367" s="155"/>
      <c r="L367" s="90"/>
    </row>
    <row r="368" ht="15.75" customHeight="1">
      <c r="C368" s="90"/>
      <c r="D368" s="90"/>
      <c r="E368" s="90"/>
      <c r="H368" s="155"/>
      <c r="I368" s="155"/>
      <c r="L368" s="90"/>
    </row>
    <row r="369" ht="15.75" customHeight="1">
      <c r="C369" s="90"/>
      <c r="D369" s="90"/>
      <c r="E369" s="90"/>
      <c r="H369" s="155"/>
      <c r="I369" s="155"/>
      <c r="L369" s="90"/>
    </row>
    <row r="370" ht="15.75" customHeight="1">
      <c r="C370" s="90"/>
      <c r="D370" s="90"/>
      <c r="E370" s="90"/>
      <c r="H370" s="155"/>
      <c r="I370" s="155"/>
      <c r="L370" s="90"/>
    </row>
    <row r="371" ht="15.75" customHeight="1">
      <c r="C371" s="90"/>
      <c r="D371" s="90"/>
      <c r="E371" s="90"/>
      <c r="H371" s="155"/>
      <c r="I371" s="155"/>
      <c r="L371" s="90"/>
    </row>
    <row r="372" ht="15.75" customHeight="1">
      <c r="C372" s="90"/>
      <c r="D372" s="90"/>
      <c r="E372" s="90"/>
      <c r="H372" s="155"/>
      <c r="I372" s="155"/>
      <c r="L372" s="90"/>
    </row>
    <row r="373" ht="15.75" customHeight="1">
      <c r="C373" s="90"/>
      <c r="D373" s="90"/>
      <c r="E373" s="90"/>
      <c r="H373" s="155"/>
      <c r="I373" s="155"/>
      <c r="L373" s="90"/>
    </row>
    <row r="374" ht="15.75" customHeight="1">
      <c r="C374" s="90"/>
      <c r="D374" s="90"/>
      <c r="E374" s="90"/>
      <c r="H374" s="155"/>
      <c r="I374" s="155"/>
      <c r="L374" s="90"/>
    </row>
    <row r="375" ht="15.75" customHeight="1">
      <c r="C375" s="90"/>
      <c r="D375" s="90"/>
      <c r="E375" s="90"/>
      <c r="H375" s="155"/>
      <c r="I375" s="155"/>
      <c r="L375" s="90"/>
    </row>
    <row r="376" ht="15.75" customHeight="1">
      <c r="C376" s="90"/>
      <c r="D376" s="90"/>
      <c r="E376" s="90"/>
      <c r="H376" s="155"/>
      <c r="I376" s="155"/>
      <c r="L376" s="90"/>
    </row>
    <row r="377" ht="15.75" customHeight="1">
      <c r="C377" s="90"/>
      <c r="D377" s="90"/>
      <c r="E377" s="90"/>
      <c r="H377" s="155"/>
      <c r="I377" s="155"/>
      <c r="L377" s="90"/>
    </row>
    <row r="378" ht="15.75" customHeight="1">
      <c r="C378" s="90"/>
      <c r="D378" s="90"/>
      <c r="E378" s="90"/>
      <c r="H378" s="155"/>
      <c r="I378" s="155"/>
      <c r="L378" s="90"/>
    </row>
    <row r="379" ht="15.75" customHeight="1">
      <c r="C379" s="90"/>
      <c r="D379" s="90"/>
      <c r="E379" s="90"/>
      <c r="H379" s="155"/>
      <c r="I379" s="155"/>
      <c r="L379" s="90"/>
    </row>
    <row r="380" ht="15.75" customHeight="1">
      <c r="C380" s="90"/>
      <c r="D380" s="90"/>
      <c r="E380" s="90"/>
      <c r="H380" s="155"/>
      <c r="I380" s="155"/>
      <c r="L380" s="90"/>
    </row>
    <row r="381" ht="15.75" customHeight="1">
      <c r="C381" s="90"/>
      <c r="D381" s="90"/>
      <c r="E381" s="90"/>
      <c r="H381" s="155"/>
      <c r="I381" s="155"/>
      <c r="L381" s="90"/>
    </row>
    <row r="382" ht="15.75" customHeight="1">
      <c r="C382" s="90"/>
      <c r="D382" s="90"/>
      <c r="E382" s="90"/>
      <c r="H382" s="155"/>
      <c r="I382" s="155"/>
      <c r="L382" s="90"/>
    </row>
    <row r="383" ht="15.75" customHeight="1">
      <c r="C383" s="90"/>
      <c r="D383" s="90"/>
      <c r="E383" s="90"/>
      <c r="H383" s="155"/>
      <c r="I383" s="155"/>
      <c r="L383" s="90"/>
    </row>
    <row r="384" ht="15.75" customHeight="1">
      <c r="C384" s="90"/>
      <c r="D384" s="90"/>
      <c r="E384" s="90"/>
      <c r="H384" s="155"/>
      <c r="I384" s="155"/>
      <c r="L384" s="90"/>
    </row>
    <row r="385" ht="15.75" customHeight="1">
      <c r="C385" s="90"/>
      <c r="D385" s="90"/>
      <c r="E385" s="90"/>
      <c r="H385" s="155"/>
      <c r="I385" s="155"/>
      <c r="L385" s="90"/>
    </row>
    <row r="386" ht="15.75" customHeight="1">
      <c r="C386" s="90"/>
      <c r="D386" s="90"/>
      <c r="E386" s="90"/>
      <c r="H386" s="155"/>
      <c r="I386" s="155"/>
      <c r="L386" s="90"/>
    </row>
    <row r="387" ht="15.75" customHeight="1">
      <c r="C387" s="90"/>
      <c r="D387" s="90"/>
      <c r="E387" s="90"/>
      <c r="H387" s="155"/>
      <c r="I387" s="155"/>
      <c r="L387" s="90"/>
    </row>
    <row r="388" ht="15.75" customHeight="1">
      <c r="C388" s="90"/>
      <c r="D388" s="90"/>
      <c r="E388" s="90"/>
      <c r="H388" s="155"/>
      <c r="I388" s="155"/>
      <c r="L388" s="90"/>
    </row>
    <row r="389" ht="15.75" customHeight="1">
      <c r="C389" s="90"/>
      <c r="D389" s="90"/>
      <c r="E389" s="90"/>
      <c r="H389" s="155"/>
      <c r="I389" s="155"/>
      <c r="L389" s="90"/>
    </row>
    <row r="390" ht="15.75" customHeight="1">
      <c r="C390" s="90"/>
      <c r="D390" s="90"/>
      <c r="E390" s="90"/>
      <c r="H390" s="155"/>
      <c r="I390" s="155"/>
      <c r="L390" s="90"/>
    </row>
    <row r="391" ht="15.75" customHeight="1">
      <c r="C391" s="90"/>
      <c r="D391" s="90"/>
      <c r="E391" s="90"/>
      <c r="H391" s="155"/>
      <c r="I391" s="155"/>
      <c r="L391" s="90"/>
    </row>
    <row r="392" ht="15.75" customHeight="1">
      <c r="C392" s="90"/>
      <c r="D392" s="90"/>
      <c r="E392" s="90"/>
      <c r="H392" s="155"/>
      <c r="I392" s="155"/>
      <c r="L392" s="90"/>
    </row>
    <row r="393" ht="15.75" customHeight="1">
      <c r="C393" s="90"/>
      <c r="D393" s="90"/>
      <c r="E393" s="90"/>
      <c r="H393" s="155"/>
      <c r="I393" s="155"/>
      <c r="L393" s="90"/>
    </row>
    <row r="394" ht="15.75" customHeight="1">
      <c r="C394" s="90"/>
      <c r="D394" s="90"/>
      <c r="E394" s="90"/>
      <c r="H394" s="155"/>
      <c r="I394" s="155"/>
      <c r="L394" s="90"/>
    </row>
    <row r="395" ht="15.75" customHeight="1">
      <c r="C395" s="90"/>
      <c r="D395" s="90"/>
      <c r="E395" s="90"/>
      <c r="H395" s="155"/>
      <c r="I395" s="155"/>
      <c r="L395" s="90"/>
    </row>
    <row r="396" ht="15.75" customHeight="1">
      <c r="C396" s="90"/>
      <c r="D396" s="90"/>
      <c r="E396" s="90"/>
      <c r="H396" s="155"/>
      <c r="I396" s="155"/>
      <c r="L396" s="90"/>
    </row>
    <row r="397" ht="15.75" customHeight="1">
      <c r="C397" s="90"/>
      <c r="D397" s="90"/>
      <c r="E397" s="90"/>
      <c r="H397" s="155"/>
      <c r="I397" s="155"/>
      <c r="L397" s="90"/>
    </row>
    <row r="398" ht="15.75" customHeight="1">
      <c r="C398" s="90"/>
      <c r="D398" s="90"/>
      <c r="E398" s="90"/>
      <c r="H398" s="155"/>
      <c r="I398" s="155"/>
      <c r="L398" s="90"/>
    </row>
    <row r="399" ht="15.75" customHeight="1">
      <c r="C399" s="90"/>
      <c r="D399" s="90"/>
      <c r="E399" s="90"/>
      <c r="H399" s="155"/>
      <c r="I399" s="155"/>
      <c r="L399" s="90"/>
    </row>
    <row r="400" ht="15.75" customHeight="1">
      <c r="C400" s="90"/>
      <c r="D400" s="90"/>
      <c r="E400" s="90"/>
      <c r="H400" s="155"/>
      <c r="I400" s="155"/>
      <c r="L400" s="90"/>
    </row>
    <row r="401" ht="15.75" customHeight="1">
      <c r="C401" s="90"/>
      <c r="D401" s="90"/>
      <c r="E401" s="90"/>
      <c r="H401" s="155"/>
      <c r="I401" s="155"/>
      <c r="L401" s="90"/>
    </row>
    <row r="402" ht="15.75" customHeight="1">
      <c r="C402" s="90"/>
      <c r="D402" s="90"/>
      <c r="E402" s="90"/>
      <c r="H402" s="155"/>
      <c r="I402" s="155"/>
      <c r="L402" s="90"/>
    </row>
    <row r="403" ht="15.75" customHeight="1">
      <c r="C403" s="90"/>
      <c r="D403" s="90"/>
      <c r="E403" s="90"/>
      <c r="H403" s="155"/>
      <c r="I403" s="155"/>
      <c r="L403" s="90"/>
    </row>
    <row r="404" ht="15.75" customHeight="1">
      <c r="C404" s="90"/>
      <c r="D404" s="90"/>
      <c r="E404" s="90"/>
      <c r="H404" s="155"/>
      <c r="I404" s="155"/>
      <c r="L404" s="90"/>
    </row>
    <row r="405" ht="15.75" customHeight="1">
      <c r="C405" s="90"/>
      <c r="D405" s="90"/>
      <c r="E405" s="90"/>
      <c r="H405" s="155"/>
      <c r="I405" s="155"/>
      <c r="L405" s="90"/>
    </row>
    <row r="406" ht="15.75" customHeight="1">
      <c r="C406" s="90"/>
      <c r="D406" s="90"/>
      <c r="E406" s="90"/>
      <c r="H406" s="155"/>
      <c r="I406" s="155"/>
      <c r="L406" s="90"/>
    </row>
    <row r="407" ht="15.75" customHeight="1">
      <c r="C407" s="90"/>
      <c r="D407" s="90"/>
      <c r="E407" s="90"/>
      <c r="H407" s="155"/>
      <c r="I407" s="155"/>
      <c r="L407" s="90"/>
    </row>
    <row r="408" ht="15.75" customHeight="1">
      <c r="C408" s="90"/>
      <c r="D408" s="90"/>
      <c r="E408" s="90"/>
      <c r="H408" s="155"/>
      <c r="I408" s="155"/>
      <c r="L408" s="90"/>
    </row>
    <row r="409" ht="15.75" customHeight="1">
      <c r="C409" s="90"/>
      <c r="D409" s="90"/>
      <c r="E409" s="90"/>
      <c r="H409" s="155"/>
      <c r="I409" s="155"/>
      <c r="L409" s="90"/>
    </row>
    <row r="410" ht="15.75" customHeight="1">
      <c r="C410" s="90"/>
      <c r="D410" s="90"/>
      <c r="E410" s="90"/>
      <c r="H410" s="155"/>
      <c r="I410" s="155"/>
      <c r="L410" s="90"/>
    </row>
    <row r="411" ht="15.75" customHeight="1">
      <c r="C411" s="90"/>
      <c r="D411" s="90"/>
      <c r="E411" s="90"/>
      <c r="H411" s="155"/>
      <c r="I411" s="155"/>
      <c r="L411" s="90"/>
    </row>
    <row r="412" ht="15.75" customHeight="1">
      <c r="C412" s="90"/>
      <c r="D412" s="90"/>
      <c r="E412" s="90"/>
      <c r="H412" s="155"/>
      <c r="I412" s="155"/>
      <c r="L412" s="90"/>
    </row>
    <row r="413" ht="15.75" customHeight="1">
      <c r="C413" s="90"/>
      <c r="D413" s="90"/>
      <c r="E413" s="90"/>
      <c r="H413" s="155"/>
      <c r="I413" s="155"/>
      <c r="L413" s="90"/>
    </row>
    <row r="414" ht="15.75" customHeight="1">
      <c r="C414" s="90"/>
      <c r="D414" s="90"/>
      <c r="E414" s="90"/>
      <c r="H414" s="155"/>
      <c r="I414" s="155"/>
      <c r="L414" s="90"/>
    </row>
    <row r="415" ht="15.75" customHeight="1">
      <c r="C415" s="90"/>
      <c r="D415" s="90"/>
      <c r="E415" s="90"/>
      <c r="H415" s="155"/>
      <c r="I415" s="155"/>
      <c r="L415" s="90"/>
    </row>
    <row r="416" ht="15.75" customHeight="1">
      <c r="C416" s="90"/>
      <c r="D416" s="90"/>
      <c r="E416" s="90"/>
      <c r="H416" s="155"/>
      <c r="I416" s="155"/>
      <c r="L416" s="90"/>
    </row>
    <row r="417" ht="15.75" customHeight="1">
      <c r="C417" s="90"/>
      <c r="D417" s="90"/>
      <c r="E417" s="90"/>
      <c r="H417" s="155"/>
      <c r="I417" s="155"/>
      <c r="L417" s="90"/>
    </row>
    <row r="418" ht="15.75" customHeight="1">
      <c r="C418" s="90"/>
      <c r="D418" s="90"/>
      <c r="E418" s="90"/>
      <c r="H418" s="155"/>
      <c r="I418" s="155"/>
      <c r="L418" s="90"/>
    </row>
    <row r="419" ht="15.75" customHeight="1">
      <c r="C419" s="90"/>
      <c r="D419" s="90"/>
      <c r="E419" s="90"/>
      <c r="H419" s="155"/>
      <c r="I419" s="155"/>
      <c r="L419" s="90"/>
    </row>
    <row r="420" ht="15.75" customHeight="1">
      <c r="C420" s="90"/>
      <c r="D420" s="90"/>
      <c r="E420" s="90"/>
      <c r="H420" s="155"/>
      <c r="I420" s="155"/>
      <c r="L420" s="90"/>
    </row>
    <row r="421" ht="15.75" customHeight="1">
      <c r="C421" s="90"/>
      <c r="D421" s="90"/>
      <c r="E421" s="90"/>
      <c r="H421" s="155"/>
      <c r="I421" s="155"/>
      <c r="L421" s="90"/>
    </row>
    <row r="422" ht="15.75" customHeight="1">
      <c r="C422" s="90"/>
      <c r="D422" s="90"/>
      <c r="E422" s="90"/>
      <c r="H422" s="155"/>
      <c r="I422" s="155"/>
      <c r="L422" s="90"/>
    </row>
    <row r="423" ht="15.75" customHeight="1">
      <c r="C423" s="90"/>
      <c r="D423" s="90"/>
      <c r="E423" s="90"/>
      <c r="H423" s="155"/>
      <c r="I423" s="155"/>
      <c r="L423" s="90"/>
    </row>
    <row r="424" ht="15.75" customHeight="1">
      <c r="C424" s="90"/>
      <c r="D424" s="90"/>
      <c r="E424" s="90"/>
      <c r="H424" s="155"/>
      <c r="I424" s="155"/>
      <c r="L424" s="90"/>
    </row>
    <row r="425" ht="15.75" customHeight="1">
      <c r="C425" s="90"/>
      <c r="D425" s="90"/>
      <c r="E425" s="90"/>
      <c r="H425" s="155"/>
      <c r="I425" s="155"/>
      <c r="L425" s="90"/>
    </row>
    <row r="426" ht="15.75" customHeight="1">
      <c r="C426" s="90"/>
      <c r="D426" s="90"/>
      <c r="E426" s="90"/>
      <c r="H426" s="155"/>
      <c r="I426" s="155"/>
      <c r="L426" s="90"/>
    </row>
    <row r="427" ht="15.75" customHeight="1">
      <c r="C427" s="90"/>
      <c r="D427" s="90"/>
      <c r="E427" s="90"/>
      <c r="H427" s="155"/>
      <c r="I427" s="155"/>
      <c r="L427" s="90"/>
    </row>
    <row r="428" ht="15.75" customHeight="1">
      <c r="C428" s="90"/>
      <c r="D428" s="90"/>
      <c r="E428" s="90"/>
      <c r="H428" s="155"/>
      <c r="I428" s="155"/>
      <c r="L428" s="90"/>
    </row>
    <row r="429" ht="15.75" customHeight="1">
      <c r="C429" s="90"/>
      <c r="D429" s="90"/>
      <c r="E429" s="90"/>
      <c r="H429" s="155"/>
      <c r="I429" s="155"/>
      <c r="L429" s="90"/>
    </row>
    <row r="430" ht="15.75" customHeight="1">
      <c r="C430" s="90"/>
      <c r="D430" s="90"/>
      <c r="E430" s="90"/>
      <c r="H430" s="155"/>
      <c r="I430" s="155"/>
      <c r="L430" s="90"/>
    </row>
    <row r="431" ht="15.75" customHeight="1">
      <c r="C431" s="90"/>
      <c r="D431" s="90"/>
      <c r="E431" s="90"/>
      <c r="H431" s="155"/>
      <c r="I431" s="155"/>
      <c r="L431" s="90"/>
    </row>
    <row r="432" ht="15.75" customHeight="1">
      <c r="C432" s="90"/>
      <c r="D432" s="90"/>
      <c r="E432" s="90"/>
      <c r="H432" s="155"/>
      <c r="I432" s="155"/>
      <c r="L432" s="90"/>
    </row>
    <row r="433" ht="15.75" customHeight="1">
      <c r="C433" s="90"/>
      <c r="D433" s="90"/>
      <c r="E433" s="90"/>
      <c r="H433" s="155"/>
      <c r="I433" s="155"/>
      <c r="L433" s="90"/>
    </row>
    <row r="434" ht="15.75" customHeight="1">
      <c r="C434" s="90"/>
      <c r="D434" s="90"/>
      <c r="E434" s="90"/>
      <c r="H434" s="155"/>
      <c r="I434" s="155"/>
      <c r="L434" s="90"/>
    </row>
    <row r="435" ht="15.75" customHeight="1">
      <c r="C435" s="90"/>
      <c r="D435" s="90"/>
      <c r="E435" s="90"/>
      <c r="H435" s="155"/>
      <c r="I435" s="155"/>
      <c r="L435" s="90"/>
    </row>
    <row r="436" ht="15.75" customHeight="1">
      <c r="C436" s="90"/>
      <c r="D436" s="90"/>
      <c r="E436" s="90"/>
      <c r="H436" s="155"/>
      <c r="I436" s="155"/>
      <c r="L436" s="90"/>
    </row>
    <row r="437" ht="15.75" customHeight="1">
      <c r="C437" s="90"/>
      <c r="D437" s="90"/>
      <c r="E437" s="90"/>
      <c r="H437" s="155"/>
      <c r="I437" s="155"/>
      <c r="L437" s="90"/>
    </row>
    <row r="438" ht="15.75" customHeight="1">
      <c r="C438" s="90"/>
      <c r="D438" s="90"/>
      <c r="E438" s="90"/>
      <c r="H438" s="155"/>
      <c r="I438" s="155"/>
      <c r="L438" s="90"/>
    </row>
    <row r="439" ht="15.75" customHeight="1">
      <c r="C439" s="90"/>
      <c r="D439" s="90"/>
      <c r="E439" s="90"/>
      <c r="H439" s="155"/>
      <c r="I439" s="155"/>
      <c r="L439" s="90"/>
    </row>
    <row r="440" ht="15.75" customHeight="1">
      <c r="C440" s="90"/>
      <c r="D440" s="90"/>
      <c r="E440" s="90"/>
      <c r="H440" s="155"/>
      <c r="I440" s="155"/>
      <c r="L440" s="90"/>
    </row>
    <row r="441" ht="15.75" customHeight="1">
      <c r="C441" s="90"/>
      <c r="D441" s="90"/>
      <c r="E441" s="90"/>
      <c r="H441" s="155"/>
      <c r="I441" s="155"/>
      <c r="L441" s="90"/>
    </row>
    <row r="442" ht="15.75" customHeight="1">
      <c r="C442" s="90"/>
      <c r="D442" s="90"/>
      <c r="E442" s="90"/>
      <c r="H442" s="155"/>
      <c r="I442" s="155"/>
      <c r="L442" s="90"/>
    </row>
    <row r="443" ht="15.75" customHeight="1">
      <c r="C443" s="90"/>
      <c r="D443" s="90"/>
      <c r="E443" s="90"/>
      <c r="H443" s="155"/>
      <c r="I443" s="155"/>
      <c r="L443" s="90"/>
    </row>
    <row r="444" ht="15.75" customHeight="1">
      <c r="C444" s="90"/>
      <c r="D444" s="90"/>
      <c r="E444" s="90"/>
      <c r="H444" s="155"/>
      <c r="I444" s="155"/>
      <c r="L444" s="90"/>
    </row>
    <row r="445" ht="15.75" customHeight="1">
      <c r="C445" s="90"/>
      <c r="D445" s="90"/>
      <c r="E445" s="90"/>
      <c r="H445" s="155"/>
      <c r="I445" s="155"/>
      <c r="L445" s="90"/>
    </row>
    <row r="446" ht="15.75" customHeight="1">
      <c r="C446" s="90"/>
      <c r="D446" s="90"/>
      <c r="E446" s="90"/>
      <c r="H446" s="155"/>
      <c r="I446" s="155"/>
      <c r="L446" s="90"/>
    </row>
    <row r="447" ht="15.75" customHeight="1">
      <c r="C447" s="90"/>
      <c r="D447" s="90"/>
      <c r="E447" s="90"/>
      <c r="H447" s="155"/>
      <c r="I447" s="155"/>
      <c r="L447" s="90"/>
    </row>
    <row r="448" ht="15.75" customHeight="1">
      <c r="C448" s="90"/>
      <c r="D448" s="90"/>
      <c r="E448" s="90"/>
      <c r="H448" s="155"/>
      <c r="I448" s="155"/>
      <c r="L448" s="90"/>
    </row>
    <row r="449" ht="15.75" customHeight="1">
      <c r="C449" s="90"/>
      <c r="D449" s="90"/>
      <c r="E449" s="90"/>
      <c r="H449" s="155"/>
      <c r="I449" s="155"/>
      <c r="L449" s="90"/>
    </row>
    <row r="450" ht="15.75" customHeight="1">
      <c r="C450" s="90"/>
      <c r="D450" s="90"/>
      <c r="E450" s="90"/>
      <c r="H450" s="155"/>
      <c r="I450" s="155"/>
      <c r="L450" s="90"/>
    </row>
    <row r="451" ht="15.75" customHeight="1">
      <c r="C451" s="90"/>
      <c r="D451" s="90"/>
      <c r="E451" s="90"/>
      <c r="H451" s="155"/>
      <c r="I451" s="155"/>
      <c r="L451" s="90"/>
    </row>
    <row r="452" ht="15.75" customHeight="1">
      <c r="C452" s="90"/>
      <c r="D452" s="90"/>
      <c r="E452" s="90"/>
      <c r="H452" s="155"/>
      <c r="I452" s="155"/>
      <c r="L452" s="90"/>
    </row>
    <row r="453" ht="15.75" customHeight="1">
      <c r="C453" s="90"/>
      <c r="D453" s="90"/>
      <c r="E453" s="90"/>
      <c r="H453" s="155"/>
      <c r="I453" s="155"/>
      <c r="L453" s="90"/>
    </row>
    <row r="454" ht="15.75" customHeight="1">
      <c r="C454" s="90"/>
      <c r="D454" s="90"/>
      <c r="E454" s="90"/>
      <c r="H454" s="155"/>
      <c r="I454" s="155"/>
      <c r="L454" s="90"/>
    </row>
    <row r="455" ht="15.75" customHeight="1">
      <c r="C455" s="90"/>
      <c r="D455" s="90"/>
      <c r="E455" s="90"/>
      <c r="H455" s="155"/>
      <c r="I455" s="155"/>
      <c r="L455" s="90"/>
    </row>
    <row r="456" ht="15.75" customHeight="1">
      <c r="C456" s="90"/>
      <c r="D456" s="90"/>
      <c r="E456" s="90"/>
      <c r="H456" s="155"/>
      <c r="I456" s="155"/>
      <c r="L456" s="90"/>
    </row>
    <row r="457" ht="15.75" customHeight="1">
      <c r="C457" s="90"/>
      <c r="D457" s="90"/>
      <c r="E457" s="90"/>
      <c r="H457" s="155"/>
      <c r="I457" s="155"/>
      <c r="L457" s="90"/>
    </row>
    <row r="458" ht="15.75" customHeight="1">
      <c r="C458" s="90"/>
      <c r="D458" s="90"/>
      <c r="E458" s="90"/>
      <c r="H458" s="155"/>
      <c r="I458" s="155"/>
      <c r="L458" s="90"/>
    </row>
    <row r="459" ht="15.75" customHeight="1">
      <c r="C459" s="90"/>
      <c r="D459" s="90"/>
      <c r="E459" s="90"/>
      <c r="H459" s="155"/>
      <c r="I459" s="155"/>
      <c r="L459" s="90"/>
    </row>
    <row r="460" ht="15.75" customHeight="1">
      <c r="C460" s="90"/>
      <c r="D460" s="90"/>
      <c r="E460" s="90"/>
      <c r="H460" s="155"/>
      <c r="I460" s="155"/>
      <c r="L460" s="90"/>
    </row>
    <row r="461" ht="15.75" customHeight="1">
      <c r="C461" s="90"/>
      <c r="D461" s="90"/>
      <c r="E461" s="90"/>
      <c r="H461" s="155"/>
      <c r="I461" s="155"/>
      <c r="L461" s="90"/>
    </row>
    <row r="462" ht="15.75" customHeight="1">
      <c r="C462" s="90"/>
      <c r="D462" s="90"/>
      <c r="E462" s="90"/>
      <c r="H462" s="155"/>
      <c r="I462" s="155"/>
      <c r="L462" s="90"/>
    </row>
    <row r="463" ht="15.75" customHeight="1">
      <c r="C463" s="90"/>
      <c r="D463" s="90"/>
      <c r="E463" s="90"/>
      <c r="H463" s="155"/>
      <c r="I463" s="155"/>
      <c r="L463" s="90"/>
    </row>
    <row r="464" ht="15.75" customHeight="1">
      <c r="C464" s="90"/>
      <c r="D464" s="90"/>
      <c r="E464" s="90"/>
      <c r="H464" s="155"/>
      <c r="I464" s="155"/>
      <c r="L464" s="90"/>
    </row>
    <row r="465" ht="15.75" customHeight="1">
      <c r="C465" s="90"/>
      <c r="D465" s="90"/>
      <c r="E465" s="90"/>
      <c r="H465" s="155"/>
      <c r="I465" s="155"/>
      <c r="L465" s="90"/>
    </row>
    <row r="466" ht="15.75" customHeight="1">
      <c r="C466" s="90"/>
      <c r="D466" s="90"/>
      <c r="E466" s="90"/>
      <c r="H466" s="155"/>
      <c r="I466" s="155"/>
      <c r="L466" s="90"/>
    </row>
    <row r="467" ht="15.75" customHeight="1">
      <c r="C467" s="90"/>
      <c r="D467" s="90"/>
      <c r="E467" s="90"/>
      <c r="H467" s="155"/>
      <c r="I467" s="155"/>
      <c r="L467" s="90"/>
    </row>
    <row r="468" ht="15.75" customHeight="1">
      <c r="C468" s="90"/>
      <c r="D468" s="90"/>
      <c r="E468" s="90"/>
      <c r="H468" s="155"/>
      <c r="I468" s="155"/>
      <c r="L468" s="90"/>
    </row>
    <row r="469" ht="15.75" customHeight="1">
      <c r="C469" s="90"/>
      <c r="D469" s="90"/>
      <c r="E469" s="90"/>
      <c r="H469" s="155"/>
      <c r="I469" s="155"/>
      <c r="L469" s="90"/>
    </row>
    <row r="470" ht="15.75" customHeight="1">
      <c r="C470" s="90"/>
      <c r="D470" s="90"/>
      <c r="E470" s="90"/>
      <c r="H470" s="155"/>
      <c r="I470" s="155"/>
      <c r="L470" s="90"/>
    </row>
    <row r="471" ht="15.75" customHeight="1">
      <c r="C471" s="90"/>
      <c r="D471" s="90"/>
      <c r="E471" s="90"/>
      <c r="H471" s="155"/>
      <c r="I471" s="155"/>
      <c r="L471" s="90"/>
    </row>
    <row r="472" ht="15.75" customHeight="1">
      <c r="C472" s="90"/>
      <c r="D472" s="90"/>
      <c r="E472" s="90"/>
      <c r="H472" s="155"/>
      <c r="I472" s="155"/>
      <c r="L472" s="90"/>
    </row>
    <row r="473" ht="15.75" customHeight="1">
      <c r="C473" s="90"/>
      <c r="D473" s="90"/>
      <c r="E473" s="90"/>
      <c r="H473" s="155"/>
      <c r="I473" s="155"/>
      <c r="L473" s="90"/>
    </row>
    <row r="474" ht="15.75" customHeight="1">
      <c r="C474" s="90"/>
      <c r="D474" s="90"/>
      <c r="E474" s="90"/>
      <c r="H474" s="155"/>
      <c r="I474" s="155"/>
      <c r="L474" s="90"/>
    </row>
    <row r="475" ht="15.75" customHeight="1">
      <c r="C475" s="90"/>
      <c r="D475" s="90"/>
      <c r="E475" s="90"/>
      <c r="H475" s="155"/>
      <c r="I475" s="155"/>
      <c r="L475" s="90"/>
    </row>
    <row r="476" ht="15.75" customHeight="1">
      <c r="C476" s="90"/>
      <c r="D476" s="90"/>
      <c r="E476" s="90"/>
      <c r="H476" s="155"/>
      <c r="I476" s="155"/>
      <c r="L476" s="90"/>
    </row>
    <row r="477" ht="15.75" customHeight="1">
      <c r="C477" s="90"/>
      <c r="D477" s="90"/>
      <c r="E477" s="90"/>
      <c r="H477" s="155"/>
      <c r="I477" s="155"/>
      <c r="L477" s="90"/>
    </row>
    <row r="478" ht="15.75" customHeight="1">
      <c r="C478" s="90"/>
      <c r="D478" s="90"/>
      <c r="E478" s="90"/>
      <c r="H478" s="155"/>
      <c r="I478" s="155"/>
      <c r="L478" s="90"/>
    </row>
    <row r="479" ht="15.75" customHeight="1">
      <c r="C479" s="90"/>
      <c r="D479" s="90"/>
      <c r="E479" s="90"/>
      <c r="H479" s="155"/>
      <c r="I479" s="155"/>
      <c r="L479" s="90"/>
    </row>
    <row r="480" ht="15.75" customHeight="1">
      <c r="C480" s="90"/>
      <c r="D480" s="90"/>
      <c r="E480" s="90"/>
      <c r="H480" s="155"/>
      <c r="I480" s="155"/>
      <c r="L480" s="90"/>
    </row>
    <row r="481" ht="15.75" customHeight="1">
      <c r="C481" s="90"/>
      <c r="D481" s="90"/>
      <c r="E481" s="90"/>
      <c r="H481" s="155"/>
      <c r="I481" s="155"/>
      <c r="L481" s="90"/>
    </row>
    <row r="482" ht="15.75" customHeight="1">
      <c r="C482" s="90"/>
      <c r="D482" s="90"/>
      <c r="E482" s="90"/>
      <c r="H482" s="155"/>
      <c r="I482" s="155"/>
      <c r="L482" s="90"/>
    </row>
    <row r="483" ht="15.75" customHeight="1">
      <c r="C483" s="90"/>
      <c r="D483" s="90"/>
      <c r="E483" s="90"/>
      <c r="H483" s="155"/>
      <c r="I483" s="155"/>
      <c r="L483" s="90"/>
    </row>
    <row r="484" ht="15.75" customHeight="1">
      <c r="C484" s="90"/>
      <c r="D484" s="90"/>
      <c r="E484" s="90"/>
      <c r="H484" s="155"/>
      <c r="I484" s="155"/>
      <c r="L484" s="90"/>
    </row>
    <row r="485" ht="15.75" customHeight="1">
      <c r="C485" s="90"/>
      <c r="D485" s="90"/>
      <c r="E485" s="90"/>
      <c r="H485" s="155"/>
      <c r="I485" s="155"/>
      <c r="L485" s="90"/>
    </row>
    <row r="486" ht="15.75" customHeight="1">
      <c r="C486" s="90"/>
      <c r="D486" s="90"/>
      <c r="E486" s="90"/>
      <c r="H486" s="155"/>
      <c r="I486" s="155"/>
      <c r="L486" s="90"/>
    </row>
    <row r="487" ht="15.75" customHeight="1">
      <c r="C487" s="90"/>
      <c r="D487" s="90"/>
      <c r="E487" s="90"/>
      <c r="H487" s="155"/>
      <c r="I487" s="155"/>
      <c r="L487" s="90"/>
    </row>
    <row r="488" ht="15.75" customHeight="1">
      <c r="C488" s="90"/>
      <c r="D488" s="90"/>
      <c r="E488" s="90"/>
      <c r="H488" s="155"/>
      <c r="I488" s="155"/>
      <c r="L488" s="90"/>
    </row>
    <row r="489" ht="15.75" customHeight="1">
      <c r="C489" s="90"/>
      <c r="D489" s="90"/>
      <c r="E489" s="90"/>
      <c r="H489" s="155"/>
      <c r="I489" s="155"/>
      <c r="L489" s="90"/>
    </row>
    <row r="490" ht="15.75" customHeight="1">
      <c r="C490" s="90"/>
      <c r="D490" s="90"/>
      <c r="E490" s="90"/>
      <c r="H490" s="155"/>
      <c r="I490" s="155"/>
      <c r="L490" s="90"/>
    </row>
    <row r="491" ht="15.75" customHeight="1">
      <c r="C491" s="90"/>
      <c r="D491" s="90"/>
      <c r="E491" s="90"/>
      <c r="H491" s="155"/>
      <c r="I491" s="155"/>
      <c r="L491" s="90"/>
    </row>
    <row r="492" ht="15.75" customHeight="1">
      <c r="C492" s="90"/>
      <c r="D492" s="90"/>
      <c r="E492" s="90"/>
      <c r="H492" s="155"/>
      <c r="I492" s="155"/>
      <c r="L492" s="90"/>
    </row>
    <row r="493" ht="15.75" customHeight="1">
      <c r="C493" s="90"/>
      <c r="D493" s="90"/>
      <c r="E493" s="90"/>
      <c r="H493" s="155"/>
      <c r="I493" s="155"/>
      <c r="L493" s="90"/>
    </row>
    <row r="494" ht="15.75" customHeight="1">
      <c r="C494" s="90"/>
      <c r="D494" s="90"/>
      <c r="E494" s="90"/>
      <c r="H494" s="155"/>
      <c r="I494" s="155"/>
      <c r="L494" s="90"/>
    </row>
    <row r="495" ht="15.75" customHeight="1">
      <c r="C495" s="90"/>
      <c r="D495" s="90"/>
      <c r="E495" s="90"/>
      <c r="H495" s="155"/>
      <c r="I495" s="155"/>
      <c r="L495" s="90"/>
    </row>
    <row r="496" ht="15.75" customHeight="1">
      <c r="C496" s="90"/>
      <c r="D496" s="90"/>
      <c r="E496" s="90"/>
      <c r="H496" s="155"/>
      <c r="I496" s="155"/>
      <c r="L496" s="90"/>
    </row>
    <row r="497" ht="15.75" customHeight="1">
      <c r="C497" s="90"/>
      <c r="D497" s="90"/>
      <c r="E497" s="90"/>
      <c r="H497" s="155"/>
      <c r="I497" s="155"/>
      <c r="L497" s="90"/>
    </row>
    <row r="498" ht="15.75" customHeight="1">
      <c r="C498" s="90"/>
      <c r="D498" s="90"/>
      <c r="E498" s="90"/>
      <c r="H498" s="155"/>
      <c r="I498" s="155"/>
      <c r="L498" s="90"/>
    </row>
    <row r="499" ht="15.75" customHeight="1">
      <c r="C499" s="90"/>
      <c r="D499" s="90"/>
      <c r="E499" s="90"/>
      <c r="H499" s="155"/>
      <c r="I499" s="155"/>
      <c r="L499" s="90"/>
    </row>
    <row r="500" ht="15.75" customHeight="1">
      <c r="C500" s="90"/>
      <c r="D500" s="90"/>
      <c r="E500" s="90"/>
      <c r="H500" s="155"/>
      <c r="I500" s="155"/>
      <c r="L500" s="90"/>
    </row>
    <row r="501" ht="15.75" customHeight="1">
      <c r="C501" s="90"/>
      <c r="D501" s="90"/>
      <c r="E501" s="90"/>
      <c r="H501" s="155"/>
      <c r="I501" s="155"/>
      <c r="L501" s="90"/>
    </row>
    <row r="502" ht="15.75" customHeight="1">
      <c r="C502" s="90"/>
      <c r="D502" s="90"/>
      <c r="E502" s="90"/>
      <c r="H502" s="155"/>
      <c r="I502" s="155"/>
      <c r="L502" s="90"/>
    </row>
    <row r="503" ht="15.75" customHeight="1">
      <c r="C503" s="90"/>
      <c r="D503" s="90"/>
      <c r="E503" s="90"/>
      <c r="H503" s="155"/>
      <c r="I503" s="155"/>
      <c r="L503" s="90"/>
    </row>
    <row r="504" ht="15.75" customHeight="1">
      <c r="C504" s="90"/>
      <c r="D504" s="90"/>
      <c r="E504" s="90"/>
      <c r="H504" s="155"/>
      <c r="I504" s="155"/>
      <c r="L504" s="90"/>
    </row>
    <row r="505" ht="15.75" customHeight="1">
      <c r="C505" s="90"/>
      <c r="D505" s="90"/>
      <c r="E505" s="90"/>
      <c r="H505" s="155"/>
      <c r="I505" s="155"/>
      <c r="L505" s="90"/>
    </row>
    <row r="506" ht="15.75" customHeight="1">
      <c r="C506" s="90"/>
      <c r="D506" s="90"/>
      <c r="E506" s="90"/>
      <c r="H506" s="155"/>
      <c r="I506" s="155"/>
      <c r="L506" s="90"/>
    </row>
    <row r="507" ht="15.75" customHeight="1">
      <c r="C507" s="90"/>
      <c r="D507" s="90"/>
      <c r="E507" s="90"/>
      <c r="H507" s="155"/>
      <c r="I507" s="155"/>
      <c r="L507" s="90"/>
    </row>
    <row r="508" ht="15.75" customHeight="1">
      <c r="C508" s="90"/>
      <c r="D508" s="90"/>
      <c r="E508" s="90"/>
      <c r="H508" s="155"/>
      <c r="I508" s="155"/>
      <c r="L508" s="90"/>
    </row>
    <row r="509" ht="15.75" customHeight="1">
      <c r="C509" s="90"/>
      <c r="D509" s="90"/>
      <c r="E509" s="90"/>
      <c r="H509" s="155"/>
      <c r="I509" s="155"/>
      <c r="L509" s="90"/>
    </row>
    <row r="510" ht="15.75" customHeight="1">
      <c r="C510" s="90"/>
      <c r="D510" s="90"/>
      <c r="E510" s="90"/>
      <c r="H510" s="155"/>
      <c r="I510" s="155"/>
      <c r="L510" s="90"/>
    </row>
    <row r="511" ht="15.75" customHeight="1">
      <c r="C511" s="90"/>
      <c r="D511" s="90"/>
      <c r="E511" s="90"/>
      <c r="H511" s="155"/>
      <c r="I511" s="155"/>
      <c r="L511" s="90"/>
    </row>
    <row r="512" ht="15.75" customHeight="1">
      <c r="C512" s="90"/>
      <c r="D512" s="90"/>
      <c r="E512" s="90"/>
      <c r="H512" s="155"/>
      <c r="I512" s="155"/>
      <c r="L512" s="90"/>
    </row>
    <row r="513" ht="15.75" customHeight="1">
      <c r="C513" s="90"/>
      <c r="D513" s="90"/>
      <c r="E513" s="90"/>
      <c r="H513" s="155"/>
      <c r="I513" s="155"/>
      <c r="L513" s="90"/>
    </row>
    <row r="514" ht="15.75" customHeight="1">
      <c r="C514" s="90"/>
      <c r="D514" s="90"/>
      <c r="E514" s="90"/>
      <c r="H514" s="155"/>
      <c r="I514" s="155"/>
      <c r="L514" s="90"/>
    </row>
    <row r="515" ht="15.75" customHeight="1">
      <c r="C515" s="90"/>
      <c r="D515" s="90"/>
      <c r="E515" s="90"/>
      <c r="H515" s="155"/>
      <c r="I515" s="155"/>
      <c r="L515" s="90"/>
    </row>
    <row r="516" ht="15.75" customHeight="1">
      <c r="C516" s="90"/>
      <c r="D516" s="90"/>
      <c r="E516" s="90"/>
      <c r="H516" s="155"/>
      <c r="I516" s="155"/>
      <c r="L516" s="90"/>
    </row>
    <row r="517" ht="15.75" customHeight="1">
      <c r="C517" s="90"/>
      <c r="D517" s="90"/>
      <c r="E517" s="90"/>
      <c r="H517" s="155"/>
      <c r="I517" s="155"/>
      <c r="L517" s="90"/>
    </row>
    <row r="518" ht="15.75" customHeight="1">
      <c r="C518" s="90"/>
      <c r="D518" s="90"/>
      <c r="E518" s="90"/>
      <c r="H518" s="155"/>
      <c r="I518" s="155"/>
      <c r="L518" s="90"/>
    </row>
    <row r="519" ht="15.75" customHeight="1">
      <c r="C519" s="90"/>
      <c r="D519" s="90"/>
      <c r="E519" s="90"/>
      <c r="H519" s="155"/>
      <c r="I519" s="155"/>
      <c r="L519" s="90"/>
    </row>
    <row r="520" ht="15.75" customHeight="1">
      <c r="C520" s="90"/>
      <c r="D520" s="90"/>
      <c r="E520" s="90"/>
      <c r="H520" s="155"/>
      <c r="I520" s="155"/>
      <c r="L520" s="90"/>
    </row>
    <row r="521" ht="15.75" customHeight="1">
      <c r="C521" s="90"/>
      <c r="D521" s="90"/>
      <c r="E521" s="90"/>
      <c r="H521" s="155"/>
      <c r="I521" s="155"/>
      <c r="L521" s="90"/>
    </row>
    <row r="522" ht="15.75" customHeight="1">
      <c r="C522" s="90"/>
      <c r="D522" s="90"/>
      <c r="E522" s="90"/>
      <c r="H522" s="155"/>
      <c r="I522" s="155"/>
      <c r="L522" s="90"/>
    </row>
    <row r="523" ht="15.75" customHeight="1">
      <c r="C523" s="90"/>
      <c r="D523" s="90"/>
      <c r="E523" s="90"/>
      <c r="H523" s="155"/>
      <c r="I523" s="155"/>
      <c r="L523" s="90"/>
    </row>
    <row r="524" ht="15.75" customHeight="1">
      <c r="C524" s="90"/>
      <c r="D524" s="90"/>
      <c r="E524" s="90"/>
      <c r="H524" s="155"/>
      <c r="I524" s="155"/>
      <c r="L524" s="90"/>
    </row>
    <row r="525" ht="15.75" customHeight="1">
      <c r="C525" s="90"/>
      <c r="D525" s="90"/>
      <c r="E525" s="90"/>
      <c r="H525" s="155"/>
      <c r="I525" s="155"/>
      <c r="L525" s="90"/>
    </row>
    <row r="526" ht="15.75" customHeight="1">
      <c r="C526" s="90"/>
      <c r="D526" s="90"/>
      <c r="E526" s="90"/>
      <c r="H526" s="155"/>
      <c r="I526" s="155"/>
      <c r="L526" s="90"/>
    </row>
    <row r="527" ht="15.75" customHeight="1">
      <c r="C527" s="90"/>
      <c r="D527" s="90"/>
      <c r="E527" s="90"/>
      <c r="H527" s="155"/>
      <c r="I527" s="155"/>
      <c r="L527" s="90"/>
    </row>
    <row r="528" ht="15.75" customHeight="1">
      <c r="C528" s="90"/>
      <c r="D528" s="90"/>
      <c r="E528" s="90"/>
      <c r="H528" s="155"/>
      <c r="I528" s="155"/>
      <c r="L528" s="90"/>
    </row>
    <row r="529" ht="15.75" customHeight="1">
      <c r="C529" s="90"/>
      <c r="D529" s="90"/>
      <c r="E529" s="90"/>
      <c r="H529" s="155"/>
      <c r="I529" s="155"/>
      <c r="L529" s="90"/>
    </row>
    <row r="530" ht="15.75" customHeight="1">
      <c r="C530" s="90"/>
      <c r="D530" s="90"/>
      <c r="E530" s="90"/>
      <c r="H530" s="155"/>
      <c r="I530" s="155"/>
      <c r="L530" s="90"/>
    </row>
    <row r="531" ht="15.75" customHeight="1">
      <c r="C531" s="90"/>
      <c r="D531" s="90"/>
      <c r="E531" s="90"/>
      <c r="H531" s="155"/>
      <c r="I531" s="155"/>
      <c r="L531" s="90"/>
    </row>
    <row r="532" ht="15.75" customHeight="1">
      <c r="C532" s="90"/>
      <c r="D532" s="90"/>
      <c r="E532" s="90"/>
      <c r="H532" s="155"/>
      <c r="I532" s="155"/>
      <c r="L532" s="90"/>
    </row>
    <row r="533" ht="15.75" customHeight="1">
      <c r="C533" s="90"/>
      <c r="D533" s="90"/>
      <c r="E533" s="90"/>
      <c r="H533" s="155"/>
      <c r="I533" s="155"/>
      <c r="L533" s="90"/>
    </row>
    <row r="534" ht="15.75" customHeight="1">
      <c r="C534" s="90"/>
      <c r="D534" s="90"/>
      <c r="E534" s="90"/>
      <c r="H534" s="155"/>
      <c r="I534" s="155"/>
      <c r="L534" s="90"/>
    </row>
    <row r="535" ht="15.75" customHeight="1">
      <c r="C535" s="90"/>
      <c r="D535" s="90"/>
      <c r="E535" s="90"/>
      <c r="H535" s="155"/>
      <c r="I535" s="155"/>
      <c r="L535" s="90"/>
    </row>
    <row r="536" ht="15.75" customHeight="1">
      <c r="C536" s="90"/>
      <c r="D536" s="90"/>
      <c r="E536" s="90"/>
      <c r="H536" s="155"/>
      <c r="I536" s="155"/>
      <c r="L536" s="90"/>
    </row>
    <row r="537" ht="15.75" customHeight="1">
      <c r="C537" s="90"/>
      <c r="D537" s="90"/>
      <c r="E537" s="90"/>
      <c r="H537" s="155"/>
      <c r="I537" s="155"/>
      <c r="L537" s="90"/>
    </row>
    <row r="538" ht="15.75" customHeight="1">
      <c r="C538" s="90"/>
      <c r="D538" s="90"/>
      <c r="E538" s="90"/>
      <c r="H538" s="155"/>
      <c r="I538" s="155"/>
      <c r="L538" s="90"/>
    </row>
    <row r="539" ht="15.75" customHeight="1">
      <c r="C539" s="90"/>
      <c r="D539" s="90"/>
      <c r="E539" s="90"/>
      <c r="H539" s="155"/>
      <c r="I539" s="155"/>
      <c r="L539" s="90"/>
    </row>
    <row r="540" ht="15.75" customHeight="1">
      <c r="C540" s="90"/>
      <c r="D540" s="90"/>
      <c r="E540" s="90"/>
      <c r="H540" s="155"/>
      <c r="I540" s="155"/>
      <c r="L540" s="90"/>
    </row>
    <row r="541" ht="15.75" customHeight="1">
      <c r="C541" s="90"/>
      <c r="D541" s="90"/>
      <c r="E541" s="90"/>
      <c r="H541" s="155"/>
      <c r="I541" s="155"/>
      <c r="L541" s="90"/>
    </row>
    <row r="542" ht="15.75" customHeight="1">
      <c r="C542" s="90"/>
      <c r="D542" s="90"/>
      <c r="E542" s="90"/>
      <c r="H542" s="155"/>
      <c r="I542" s="155"/>
      <c r="L542" s="90"/>
    </row>
    <row r="543" ht="15.75" customHeight="1">
      <c r="C543" s="90"/>
      <c r="D543" s="90"/>
      <c r="E543" s="90"/>
      <c r="H543" s="155"/>
      <c r="I543" s="155"/>
      <c r="L543" s="90"/>
    </row>
    <row r="544" ht="15.75" customHeight="1">
      <c r="C544" s="90"/>
      <c r="D544" s="90"/>
      <c r="E544" s="90"/>
      <c r="H544" s="155"/>
      <c r="I544" s="155"/>
      <c r="L544" s="90"/>
    </row>
    <row r="545" ht="15.75" customHeight="1">
      <c r="C545" s="90"/>
      <c r="D545" s="90"/>
      <c r="E545" s="90"/>
      <c r="H545" s="155"/>
      <c r="I545" s="155"/>
      <c r="L545" s="90"/>
    </row>
    <row r="546" ht="15.75" customHeight="1">
      <c r="C546" s="90"/>
      <c r="D546" s="90"/>
      <c r="E546" s="90"/>
      <c r="H546" s="155"/>
      <c r="I546" s="155"/>
      <c r="L546" s="90"/>
    </row>
    <row r="547" ht="15.75" customHeight="1">
      <c r="C547" s="90"/>
      <c r="D547" s="90"/>
      <c r="E547" s="90"/>
      <c r="H547" s="155"/>
      <c r="I547" s="155"/>
      <c r="L547" s="90"/>
    </row>
    <row r="548" ht="15.75" customHeight="1">
      <c r="C548" s="90"/>
      <c r="D548" s="90"/>
      <c r="E548" s="90"/>
      <c r="H548" s="155"/>
      <c r="I548" s="155"/>
      <c r="L548" s="90"/>
    </row>
    <row r="549" ht="15.75" customHeight="1">
      <c r="C549" s="90"/>
      <c r="D549" s="90"/>
      <c r="E549" s="90"/>
      <c r="H549" s="155"/>
      <c r="I549" s="155"/>
      <c r="L549" s="90"/>
    </row>
    <row r="550" ht="15.75" customHeight="1">
      <c r="C550" s="90"/>
      <c r="D550" s="90"/>
      <c r="E550" s="90"/>
      <c r="H550" s="155"/>
      <c r="I550" s="155"/>
      <c r="L550" s="90"/>
    </row>
    <row r="551" ht="15.75" customHeight="1">
      <c r="C551" s="90"/>
      <c r="D551" s="90"/>
      <c r="E551" s="90"/>
      <c r="H551" s="155"/>
      <c r="I551" s="155"/>
      <c r="L551" s="90"/>
    </row>
    <row r="552" ht="15.75" customHeight="1">
      <c r="C552" s="90"/>
      <c r="D552" s="90"/>
      <c r="E552" s="90"/>
      <c r="H552" s="155"/>
      <c r="I552" s="155"/>
      <c r="L552" s="90"/>
    </row>
    <row r="553" ht="15.75" customHeight="1">
      <c r="C553" s="90"/>
      <c r="D553" s="90"/>
      <c r="E553" s="90"/>
      <c r="H553" s="155"/>
      <c r="I553" s="155"/>
      <c r="L553" s="90"/>
    </row>
    <row r="554" ht="15.75" customHeight="1">
      <c r="C554" s="90"/>
      <c r="D554" s="90"/>
      <c r="E554" s="90"/>
      <c r="H554" s="155"/>
      <c r="I554" s="155"/>
      <c r="L554" s="90"/>
    </row>
    <row r="555" ht="15.75" customHeight="1">
      <c r="C555" s="90"/>
      <c r="D555" s="90"/>
      <c r="E555" s="90"/>
      <c r="H555" s="155"/>
      <c r="I555" s="155"/>
      <c r="L555" s="90"/>
    </row>
    <row r="556" ht="15.75" customHeight="1">
      <c r="C556" s="90"/>
      <c r="D556" s="90"/>
      <c r="E556" s="90"/>
      <c r="H556" s="155"/>
      <c r="I556" s="155"/>
      <c r="L556" s="90"/>
    </row>
    <row r="557" ht="15.75" customHeight="1">
      <c r="C557" s="90"/>
      <c r="D557" s="90"/>
      <c r="E557" s="90"/>
      <c r="H557" s="155"/>
      <c r="I557" s="155"/>
      <c r="L557" s="90"/>
    </row>
    <row r="558" ht="15.75" customHeight="1">
      <c r="C558" s="90"/>
      <c r="D558" s="90"/>
      <c r="E558" s="90"/>
      <c r="H558" s="155"/>
      <c r="I558" s="155"/>
      <c r="L558" s="90"/>
    </row>
    <row r="559" ht="15.75" customHeight="1">
      <c r="C559" s="90"/>
      <c r="D559" s="90"/>
      <c r="E559" s="90"/>
      <c r="H559" s="155"/>
      <c r="I559" s="155"/>
      <c r="L559" s="90"/>
    </row>
    <row r="560" ht="15.75" customHeight="1">
      <c r="C560" s="90"/>
      <c r="D560" s="90"/>
      <c r="E560" s="90"/>
      <c r="H560" s="155"/>
      <c r="I560" s="155"/>
      <c r="L560" s="90"/>
    </row>
    <row r="561" ht="15.75" customHeight="1">
      <c r="C561" s="90"/>
      <c r="D561" s="90"/>
      <c r="E561" s="90"/>
      <c r="H561" s="155"/>
      <c r="I561" s="155"/>
      <c r="L561" s="90"/>
    </row>
    <row r="562" ht="15.75" customHeight="1">
      <c r="C562" s="90"/>
      <c r="D562" s="90"/>
      <c r="E562" s="90"/>
      <c r="H562" s="155"/>
      <c r="I562" s="155"/>
      <c r="L562" s="90"/>
    </row>
    <row r="563" ht="15.75" customHeight="1">
      <c r="C563" s="90"/>
      <c r="D563" s="90"/>
      <c r="E563" s="90"/>
      <c r="H563" s="155"/>
      <c r="I563" s="155"/>
      <c r="L563" s="90"/>
    </row>
    <row r="564" ht="15.75" customHeight="1">
      <c r="C564" s="90"/>
      <c r="D564" s="90"/>
      <c r="E564" s="90"/>
      <c r="H564" s="155"/>
      <c r="I564" s="155"/>
      <c r="L564" s="90"/>
    </row>
    <row r="565" ht="15.75" customHeight="1">
      <c r="C565" s="90"/>
      <c r="D565" s="90"/>
      <c r="E565" s="90"/>
      <c r="H565" s="155"/>
      <c r="I565" s="155"/>
      <c r="L565" s="90"/>
    </row>
    <row r="566" ht="15.75" customHeight="1">
      <c r="C566" s="90"/>
      <c r="D566" s="90"/>
      <c r="E566" s="90"/>
      <c r="H566" s="155"/>
      <c r="I566" s="155"/>
      <c r="L566" s="90"/>
    </row>
    <row r="567" ht="15.75" customHeight="1">
      <c r="C567" s="90"/>
      <c r="D567" s="90"/>
      <c r="E567" s="90"/>
      <c r="H567" s="155"/>
      <c r="I567" s="155"/>
      <c r="L567" s="90"/>
    </row>
    <row r="568" ht="15.75" customHeight="1">
      <c r="C568" s="90"/>
      <c r="D568" s="90"/>
      <c r="E568" s="90"/>
      <c r="H568" s="155"/>
      <c r="I568" s="155"/>
      <c r="L568" s="90"/>
    </row>
    <row r="569" ht="15.75" customHeight="1">
      <c r="C569" s="90"/>
      <c r="D569" s="90"/>
      <c r="E569" s="90"/>
      <c r="H569" s="155"/>
      <c r="I569" s="155"/>
      <c r="L569" s="90"/>
    </row>
    <row r="570" ht="15.75" customHeight="1">
      <c r="C570" s="90"/>
      <c r="D570" s="90"/>
      <c r="E570" s="90"/>
      <c r="H570" s="155"/>
      <c r="I570" s="155"/>
      <c r="L570" s="90"/>
    </row>
    <row r="571" ht="15.75" customHeight="1">
      <c r="C571" s="90"/>
      <c r="D571" s="90"/>
      <c r="E571" s="90"/>
      <c r="H571" s="155"/>
      <c r="I571" s="155"/>
      <c r="L571" s="90"/>
    </row>
    <row r="572" ht="15.75" customHeight="1">
      <c r="C572" s="90"/>
      <c r="D572" s="90"/>
      <c r="E572" s="90"/>
      <c r="H572" s="155"/>
      <c r="I572" s="155"/>
      <c r="L572" s="90"/>
    </row>
    <row r="573" ht="15.75" customHeight="1">
      <c r="C573" s="90"/>
      <c r="D573" s="90"/>
      <c r="E573" s="90"/>
      <c r="H573" s="155"/>
      <c r="I573" s="155"/>
      <c r="L573" s="90"/>
    </row>
    <row r="574" ht="15.75" customHeight="1">
      <c r="C574" s="90"/>
      <c r="D574" s="90"/>
      <c r="E574" s="90"/>
      <c r="H574" s="155"/>
      <c r="I574" s="155"/>
      <c r="L574" s="90"/>
    </row>
    <row r="575" ht="15.75" customHeight="1">
      <c r="C575" s="90"/>
      <c r="D575" s="90"/>
      <c r="E575" s="90"/>
      <c r="H575" s="155"/>
      <c r="I575" s="155"/>
      <c r="L575" s="90"/>
    </row>
    <row r="576" ht="15.75" customHeight="1">
      <c r="C576" s="90"/>
      <c r="D576" s="90"/>
      <c r="E576" s="90"/>
      <c r="H576" s="155"/>
      <c r="I576" s="155"/>
      <c r="L576" s="90"/>
    </row>
    <row r="577" ht="15.75" customHeight="1">
      <c r="C577" s="90"/>
      <c r="D577" s="90"/>
      <c r="E577" s="90"/>
      <c r="H577" s="155"/>
      <c r="I577" s="155"/>
      <c r="L577" s="90"/>
    </row>
    <row r="578" ht="15.75" customHeight="1">
      <c r="C578" s="90"/>
      <c r="D578" s="90"/>
      <c r="E578" s="90"/>
      <c r="H578" s="155"/>
      <c r="I578" s="155"/>
      <c r="L578" s="90"/>
    </row>
    <row r="579" ht="15.75" customHeight="1">
      <c r="C579" s="90"/>
      <c r="D579" s="90"/>
      <c r="E579" s="90"/>
      <c r="H579" s="155"/>
      <c r="I579" s="155"/>
      <c r="L579" s="90"/>
    </row>
    <row r="580" ht="15.75" customHeight="1">
      <c r="C580" s="90"/>
      <c r="D580" s="90"/>
      <c r="E580" s="90"/>
      <c r="H580" s="155"/>
      <c r="I580" s="155"/>
      <c r="L580" s="90"/>
    </row>
    <row r="581" ht="15.75" customHeight="1">
      <c r="C581" s="90"/>
      <c r="D581" s="90"/>
      <c r="E581" s="90"/>
      <c r="H581" s="155"/>
      <c r="I581" s="155"/>
      <c r="L581" s="90"/>
    </row>
    <row r="582" ht="15.75" customHeight="1">
      <c r="C582" s="90"/>
      <c r="D582" s="90"/>
      <c r="E582" s="90"/>
      <c r="H582" s="155"/>
      <c r="I582" s="155"/>
      <c r="L582" s="90"/>
    </row>
    <row r="583" ht="15.75" customHeight="1">
      <c r="C583" s="90"/>
      <c r="D583" s="90"/>
      <c r="E583" s="90"/>
      <c r="H583" s="155"/>
      <c r="I583" s="155"/>
      <c r="L583" s="90"/>
    </row>
    <row r="584" ht="15.75" customHeight="1">
      <c r="C584" s="90"/>
      <c r="D584" s="90"/>
      <c r="E584" s="90"/>
      <c r="H584" s="155"/>
      <c r="I584" s="155"/>
      <c r="L584" s="90"/>
    </row>
    <row r="585" ht="15.75" customHeight="1">
      <c r="C585" s="90"/>
      <c r="D585" s="90"/>
      <c r="E585" s="90"/>
      <c r="H585" s="155"/>
      <c r="I585" s="155"/>
      <c r="L585" s="90"/>
    </row>
    <row r="586" ht="15.75" customHeight="1">
      <c r="C586" s="90"/>
      <c r="D586" s="90"/>
      <c r="E586" s="90"/>
      <c r="H586" s="155"/>
      <c r="I586" s="155"/>
      <c r="L586" s="90"/>
    </row>
    <row r="587" ht="15.75" customHeight="1">
      <c r="C587" s="90"/>
      <c r="D587" s="90"/>
      <c r="E587" s="90"/>
      <c r="H587" s="155"/>
      <c r="I587" s="155"/>
      <c r="L587" s="90"/>
    </row>
    <row r="588" ht="15.75" customHeight="1">
      <c r="C588" s="90"/>
      <c r="D588" s="90"/>
      <c r="E588" s="90"/>
      <c r="H588" s="155"/>
      <c r="I588" s="155"/>
      <c r="L588" s="90"/>
    </row>
    <row r="589" ht="15.75" customHeight="1">
      <c r="C589" s="90"/>
      <c r="D589" s="90"/>
      <c r="E589" s="90"/>
      <c r="H589" s="155"/>
      <c r="I589" s="155"/>
      <c r="L589" s="90"/>
    </row>
    <row r="590" ht="15.75" customHeight="1">
      <c r="C590" s="90"/>
      <c r="D590" s="90"/>
      <c r="E590" s="90"/>
      <c r="H590" s="155"/>
      <c r="I590" s="155"/>
      <c r="L590" s="90"/>
    </row>
    <row r="591" ht="15.75" customHeight="1">
      <c r="C591" s="90"/>
      <c r="D591" s="90"/>
      <c r="E591" s="90"/>
      <c r="H591" s="155"/>
      <c r="I591" s="155"/>
      <c r="L591" s="90"/>
    </row>
    <row r="592" ht="15.75" customHeight="1">
      <c r="C592" s="90"/>
      <c r="D592" s="90"/>
      <c r="E592" s="90"/>
      <c r="H592" s="155"/>
      <c r="I592" s="155"/>
      <c r="L592" s="90"/>
    </row>
    <row r="593" ht="15.75" customHeight="1">
      <c r="C593" s="90"/>
      <c r="D593" s="90"/>
      <c r="E593" s="90"/>
      <c r="H593" s="155"/>
      <c r="I593" s="155"/>
      <c r="L593" s="90"/>
    </row>
    <row r="594" ht="15.75" customHeight="1">
      <c r="C594" s="90"/>
      <c r="D594" s="90"/>
      <c r="E594" s="90"/>
      <c r="H594" s="155"/>
      <c r="I594" s="155"/>
      <c r="L594" s="90"/>
    </row>
    <row r="595" ht="15.75" customHeight="1">
      <c r="C595" s="90"/>
      <c r="D595" s="90"/>
      <c r="E595" s="90"/>
      <c r="H595" s="155"/>
      <c r="I595" s="155"/>
      <c r="L595" s="90"/>
    </row>
    <row r="596" ht="15.75" customHeight="1">
      <c r="C596" s="90"/>
      <c r="D596" s="90"/>
      <c r="E596" s="90"/>
      <c r="H596" s="155"/>
      <c r="I596" s="155"/>
      <c r="L596" s="90"/>
    </row>
    <row r="597" ht="15.75" customHeight="1">
      <c r="C597" s="90"/>
      <c r="D597" s="90"/>
      <c r="E597" s="90"/>
      <c r="H597" s="155"/>
      <c r="I597" s="155"/>
      <c r="L597" s="90"/>
    </row>
    <row r="598" ht="15.75" customHeight="1">
      <c r="C598" s="90"/>
      <c r="D598" s="90"/>
      <c r="E598" s="90"/>
      <c r="H598" s="155"/>
      <c r="I598" s="155"/>
      <c r="L598" s="90"/>
    </row>
    <row r="599" ht="15.75" customHeight="1">
      <c r="C599" s="90"/>
      <c r="D599" s="90"/>
      <c r="E599" s="90"/>
      <c r="H599" s="155"/>
      <c r="I599" s="155"/>
      <c r="L599" s="90"/>
    </row>
    <row r="600" ht="15.75" customHeight="1">
      <c r="C600" s="90"/>
      <c r="D600" s="90"/>
      <c r="E600" s="90"/>
      <c r="H600" s="155"/>
      <c r="I600" s="155"/>
      <c r="L600" s="90"/>
    </row>
    <row r="601" ht="15.75" customHeight="1">
      <c r="C601" s="90"/>
      <c r="D601" s="90"/>
      <c r="E601" s="90"/>
      <c r="H601" s="155"/>
      <c r="I601" s="155"/>
      <c r="L601" s="90"/>
    </row>
    <row r="602" ht="15.75" customHeight="1">
      <c r="C602" s="90"/>
      <c r="D602" s="90"/>
      <c r="E602" s="90"/>
      <c r="H602" s="155"/>
      <c r="I602" s="155"/>
      <c r="L602" s="90"/>
    </row>
    <row r="603" ht="15.75" customHeight="1">
      <c r="C603" s="90"/>
      <c r="D603" s="90"/>
      <c r="E603" s="90"/>
      <c r="H603" s="155"/>
      <c r="I603" s="155"/>
      <c r="L603" s="90"/>
    </row>
    <row r="604" ht="15.75" customHeight="1">
      <c r="C604" s="90"/>
      <c r="D604" s="90"/>
      <c r="E604" s="90"/>
      <c r="H604" s="155"/>
      <c r="I604" s="155"/>
      <c r="L604" s="90"/>
    </row>
    <row r="605" ht="15.75" customHeight="1">
      <c r="C605" s="90"/>
      <c r="D605" s="90"/>
      <c r="E605" s="90"/>
      <c r="H605" s="155"/>
      <c r="I605" s="155"/>
      <c r="L605" s="90"/>
    </row>
    <row r="606" ht="15.75" customHeight="1">
      <c r="C606" s="90"/>
      <c r="D606" s="90"/>
      <c r="E606" s="90"/>
      <c r="H606" s="155"/>
      <c r="I606" s="155"/>
      <c r="L606" s="90"/>
    </row>
    <row r="607" ht="15.75" customHeight="1">
      <c r="C607" s="90"/>
      <c r="D607" s="90"/>
      <c r="E607" s="90"/>
      <c r="H607" s="155"/>
      <c r="I607" s="155"/>
      <c r="L607" s="90"/>
    </row>
    <row r="608" ht="15.75" customHeight="1">
      <c r="C608" s="90"/>
      <c r="D608" s="90"/>
      <c r="E608" s="90"/>
      <c r="H608" s="155"/>
      <c r="I608" s="155"/>
      <c r="L608" s="90"/>
    </row>
    <row r="609" ht="15.75" customHeight="1">
      <c r="C609" s="90"/>
      <c r="D609" s="90"/>
      <c r="E609" s="90"/>
      <c r="H609" s="155"/>
      <c r="I609" s="155"/>
      <c r="L609" s="90"/>
    </row>
    <row r="610" ht="15.75" customHeight="1">
      <c r="C610" s="90"/>
      <c r="D610" s="90"/>
      <c r="E610" s="90"/>
      <c r="H610" s="155"/>
      <c r="I610" s="155"/>
      <c r="L610" s="90"/>
    </row>
    <row r="611" ht="15.75" customHeight="1">
      <c r="C611" s="90"/>
      <c r="D611" s="90"/>
      <c r="E611" s="90"/>
      <c r="H611" s="155"/>
      <c r="I611" s="155"/>
      <c r="L611" s="90"/>
    </row>
    <row r="612" ht="15.75" customHeight="1">
      <c r="C612" s="90"/>
      <c r="D612" s="90"/>
      <c r="E612" s="90"/>
      <c r="H612" s="155"/>
      <c r="I612" s="155"/>
      <c r="L612" s="90"/>
    </row>
    <row r="613" ht="15.75" customHeight="1">
      <c r="C613" s="90"/>
      <c r="D613" s="90"/>
      <c r="E613" s="90"/>
      <c r="H613" s="155"/>
      <c r="I613" s="155"/>
      <c r="L613" s="90"/>
    </row>
    <row r="614" ht="15.75" customHeight="1">
      <c r="C614" s="90"/>
      <c r="D614" s="90"/>
      <c r="E614" s="90"/>
      <c r="H614" s="155"/>
      <c r="I614" s="155"/>
      <c r="L614" s="90"/>
    </row>
    <row r="615" ht="15.75" customHeight="1">
      <c r="C615" s="90"/>
      <c r="D615" s="90"/>
      <c r="E615" s="90"/>
      <c r="H615" s="155"/>
      <c r="I615" s="155"/>
      <c r="L615" s="90"/>
    </row>
    <row r="616" ht="15.75" customHeight="1">
      <c r="C616" s="90"/>
      <c r="D616" s="90"/>
      <c r="E616" s="90"/>
      <c r="H616" s="155"/>
      <c r="I616" s="155"/>
      <c r="L616" s="90"/>
    </row>
    <row r="617" ht="15.75" customHeight="1">
      <c r="C617" s="90"/>
      <c r="D617" s="90"/>
      <c r="E617" s="90"/>
      <c r="H617" s="155"/>
      <c r="I617" s="155"/>
      <c r="L617" s="90"/>
    </row>
    <row r="618" ht="15.75" customHeight="1">
      <c r="C618" s="90"/>
      <c r="D618" s="90"/>
      <c r="E618" s="90"/>
      <c r="H618" s="155"/>
      <c r="I618" s="155"/>
      <c r="L618" s="90"/>
    </row>
    <row r="619" ht="15.75" customHeight="1">
      <c r="C619" s="90"/>
      <c r="D619" s="90"/>
      <c r="E619" s="90"/>
      <c r="H619" s="155"/>
      <c r="I619" s="155"/>
      <c r="L619" s="90"/>
    </row>
    <row r="620" ht="15.75" customHeight="1">
      <c r="C620" s="90"/>
      <c r="D620" s="90"/>
      <c r="E620" s="90"/>
      <c r="H620" s="155"/>
      <c r="I620" s="155"/>
      <c r="L620" s="90"/>
    </row>
    <row r="621" ht="15.75" customHeight="1">
      <c r="C621" s="90"/>
      <c r="D621" s="90"/>
      <c r="E621" s="90"/>
      <c r="H621" s="155"/>
      <c r="I621" s="155"/>
      <c r="L621" s="90"/>
    </row>
    <row r="622" ht="15.75" customHeight="1">
      <c r="C622" s="90"/>
      <c r="D622" s="90"/>
      <c r="E622" s="90"/>
      <c r="H622" s="155"/>
      <c r="I622" s="155"/>
      <c r="L622" s="90"/>
    </row>
    <row r="623" ht="15.75" customHeight="1">
      <c r="C623" s="90"/>
      <c r="D623" s="90"/>
      <c r="E623" s="90"/>
      <c r="H623" s="155"/>
      <c r="I623" s="155"/>
      <c r="L623" s="90"/>
    </row>
    <row r="624" ht="15.75" customHeight="1">
      <c r="C624" s="90"/>
      <c r="D624" s="90"/>
      <c r="E624" s="90"/>
      <c r="H624" s="155"/>
      <c r="I624" s="155"/>
      <c r="L624" s="90"/>
    </row>
    <row r="625" ht="15.75" customHeight="1">
      <c r="C625" s="90"/>
      <c r="D625" s="90"/>
      <c r="E625" s="90"/>
      <c r="H625" s="155"/>
      <c r="I625" s="155"/>
      <c r="L625" s="90"/>
    </row>
    <row r="626" ht="15.75" customHeight="1">
      <c r="C626" s="90"/>
      <c r="D626" s="90"/>
      <c r="E626" s="90"/>
      <c r="H626" s="155"/>
      <c r="I626" s="155"/>
      <c r="L626" s="90"/>
    </row>
    <row r="627" ht="15.75" customHeight="1">
      <c r="C627" s="90"/>
      <c r="D627" s="90"/>
      <c r="E627" s="90"/>
      <c r="H627" s="155"/>
      <c r="I627" s="155"/>
      <c r="L627" s="90"/>
    </row>
    <row r="628" ht="15.75" customHeight="1">
      <c r="C628" s="90"/>
      <c r="D628" s="90"/>
      <c r="E628" s="90"/>
      <c r="H628" s="155"/>
      <c r="I628" s="155"/>
      <c r="L628" s="90"/>
    </row>
    <row r="629" ht="15.75" customHeight="1">
      <c r="C629" s="90"/>
      <c r="D629" s="90"/>
      <c r="E629" s="90"/>
      <c r="H629" s="155"/>
      <c r="I629" s="155"/>
      <c r="L629" s="90"/>
    </row>
    <row r="630" ht="15.75" customHeight="1">
      <c r="C630" s="90"/>
      <c r="D630" s="90"/>
      <c r="E630" s="90"/>
      <c r="H630" s="155"/>
      <c r="I630" s="155"/>
      <c r="L630" s="90"/>
    </row>
    <row r="631" ht="15.75" customHeight="1">
      <c r="C631" s="90"/>
      <c r="D631" s="90"/>
      <c r="E631" s="90"/>
      <c r="H631" s="155"/>
      <c r="I631" s="155"/>
      <c r="L631" s="90"/>
    </row>
    <row r="632" ht="15.75" customHeight="1">
      <c r="C632" s="90"/>
      <c r="D632" s="90"/>
      <c r="E632" s="90"/>
      <c r="H632" s="155"/>
      <c r="I632" s="155"/>
      <c r="L632" s="90"/>
    </row>
    <row r="633" ht="15.75" customHeight="1">
      <c r="C633" s="90"/>
      <c r="D633" s="90"/>
      <c r="E633" s="90"/>
      <c r="H633" s="155"/>
      <c r="I633" s="155"/>
      <c r="L633" s="90"/>
    </row>
    <row r="634" ht="15.75" customHeight="1">
      <c r="C634" s="90"/>
      <c r="D634" s="90"/>
      <c r="E634" s="90"/>
      <c r="H634" s="155"/>
      <c r="I634" s="155"/>
      <c r="L634" s="90"/>
    </row>
    <row r="635" ht="15.75" customHeight="1">
      <c r="C635" s="90"/>
      <c r="D635" s="90"/>
      <c r="E635" s="90"/>
      <c r="H635" s="155"/>
      <c r="I635" s="155"/>
      <c r="L635" s="90"/>
    </row>
    <row r="636" ht="15.75" customHeight="1">
      <c r="C636" s="90"/>
      <c r="D636" s="90"/>
      <c r="E636" s="90"/>
      <c r="H636" s="155"/>
      <c r="I636" s="155"/>
      <c r="L636" s="90"/>
    </row>
    <row r="637" ht="15.75" customHeight="1">
      <c r="C637" s="90"/>
      <c r="D637" s="90"/>
      <c r="E637" s="90"/>
      <c r="H637" s="155"/>
      <c r="I637" s="155"/>
      <c r="L637" s="90"/>
    </row>
    <row r="638" ht="15.75" customHeight="1">
      <c r="C638" s="90"/>
      <c r="D638" s="90"/>
      <c r="E638" s="90"/>
      <c r="H638" s="155"/>
      <c r="I638" s="155"/>
      <c r="L638" s="90"/>
    </row>
    <row r="639" ht="15.75" customHeight="1">
      <c r="C639" s="90"/>
      <c r="D639" s="90"/>
      <c r="E639" s="90"/>
      <c r="H639" s="155"/>
      <c r="I639" s="155"/>
      <c r="L639" s="90"/>
    </row>
    <row r="640" ht="15.75" customHeight="1">
      <c r="C640" s="90"/>
      <c r="D640" s="90"/>
      <c r="E640" s="90"/>
      <c r="H640" s="155"/>
      <c r="I640" s="155"/>
      <c r="L640" s="90"/>
    </row>
    <row r="641" ht="15.75" customHeight="1">
      <c r="C641" s="90"/>
      <c r="D641" s="90"/>
      <c r="E641" s="90"/>
      <c r="H641" s="155"/>
      <c r="I641" s="155"/>
      <c r="L641" s="90"/>
    </row>
    <row r="642" ht="15.75" customHeight="1">
      <c r="C642" s="90"/>
      <c r="D642" s="90"/>
      <c r="E642" s="90"/>
      <c r="H642" s="155"/>
      <c r="I642" s="155"/>
      <c r="L642" s="90"/>
    </row>
    <row r="643" ht="15.75" customHeight="1">
      <c r="C643" s="90"/>
      <c r="D643" s="90"/>
      <c r="E643" s="90"/>
      <c r="H643" s="155"/>
      <c r="I643" s="155"/>
      <c r="L643" s="90"/>
    </row>
    <row r="644" ht="15.75" customHeight="1">
      <c r="C644" s="90"/>
      <c r="D644" s="90"/>
      <c r="E644" s="90"/>
      <c r="H644" s="155"/>
      <c r="I644" s="155"/>
      <c r="L644" s="90"/>
    </row>
    <row r="645" ht="15.75" customHeight="1">
      <c r="C645" s="90"/>
      <c r="D645" s="90"/>
      <c r="E645" s="90"/>
      <c r="H645" s="155"/>
      <c r="I645" s="155"/>
      <c r="L645" s="90"/>
    </row>
    <row r="646" ht="15.75" customHeight="1">
      <c r="C646" s="90"/>
      <c r="D646" s="90"/>
      <c r="E646" s="90"/>
      <c r="H646" s="155"/>
      <c r="I646" s="155"/>
      <c r="L646" s="90"/>
    </row>
    <row r="647" ht="15.75" customHeight="1">
      <c r="C647" s="90"/>
      <c r="D647" s="90"/>
      <c r="E647" s="90"/>
      <c r="H647" s="155"/>
      <c r="I647" s="155"/>
      <c r="L647" s="90"/>
    </row>
    <row r="648" ht="15.75" customHeight="1">
      <c r="C648" s="90"/>
      <c r="D648" s="90"/>
      <c r="E648" s="90"/>
      <c r="H648" s="155"/>
      <c r="I648" s="155"/>
      <c r="L648" s="90"/>
    </row>
    <row r="649" ht="15.75" customHeight="1">
      <c r="C649" s="90"/>
      <c r="D649" s="90"/>
      <c r="E649" s="90"/>
      <c r="H649" s="155"/>
      <c r="I649" s="155"/>
      <c r="L649" s="90"/>
    </row>
    <row r="650" ht="15.75" customHeight="1">
      <c r="C650" s="90"/>
      <c r="D650" s="90"/>
      <c r="E650" s="90"/>
      <c r="H650" s="155"/>
      <c r="I650" s="155"/>
      <c r="L650" s="90"/>
    </row>
    <row r="651" ht="15.75" customHeight="1">
      <c r="C651" s="90"/>
      <c r="D651" s="90"/>
      <c r="E651" s="90"/>
      <c r="H651" s="155"/>
      <c r="I651" s="155"/>
      <c r="L651" s="90"/>
    </row>
    <row r="652" ht="15.75" customHeight="1">
      <c r="C652" s="90"/>
      <c r="D652" s="90"/>
      <c r="E652" s="90"/>
      <c r="H652" s="155"/>
      <c r="I652" s="155"/>
      <c r="L652" s="90"/>
    </row>
    <row r="653" ht="15.75" customHeight="1">
      <c r="C653" s="90"/>
      <c r="D653" s="90"/>
      <c r="E653" s="90"/>
      <c r="H653" s="155"/>
      <c r="I653" s="155"/>
      <c r="L653" s="90"/>
    </row>
    <row r="654" ht="15.75" customHeight="1">
      <c r="C654" s="90"/>
      <c r="D654" s="90"/>
      <c r="E654" s="90"/>
      <c r="H654" s="155"/>
      <c r="I654" s="155"/>
      <c r="L654" s="90"/>
    </row>
    <row r="655" ht="15.75" customHeight="1">
      <c r="C655" s="90"/>
      <c r="D655" s="90"/>
      <c r="E655" s="90"/>
      <c r="H655" s="155"/>
      <c r="I655" s="155"/>
      <c r="L655" s="90"/>
    </row>
    <row r="656" ht="15.75" customHeight="1">
      <c r="C656" s="90"/>
      <c r="D656" s="90"/>
      <c r="E656" s="90"/>
      <c r="H656" s="155"/>
      <c r="I656" s="155"/>
      <c r="L656" s="90"/>
    </row>
    <row r="657" ht="15.75" customHeight="1">
      <c r="C657" s="90"/>
      <c r="D657" s="90"/>
      <c r="E657" s="90"/>
      <c r="H657" s="155"/>
      <c r="I657" s="155"/>
      <c r="L657" s="90"/>
    </row>
    <row r="658" ht="15.75" customHeight="1">
      <c r="C658" s="90"/>
      <c r="D658" s="90"/>
      <c r="E658" s="90"/>
      <c r="H658" s="155"/>
      <c r="I658" s="155"/>
      <c r="L658" s="90"/>
    </row>
    <row r="659" ht="15.75" customHeight="1">
      <c r="C659" s="90"/>
      <c r="D659" s="90"/>
      <c r="E659" s="90"/>
      <c r="H659" s="155"/>
      <c r="I659" s="155"/>
      <c r="L659" s="90"/>
    </row>
    <row r="660" ht="15.75" customHeight="1">
      <c r="C660" s="90"/>
      <c r="D660" s="90"/>
      <c r="E660" s="90"/>
      <c r="H660" s="155"/>
      <c r="I660" s="155"/>
      <c r="L660" s="90"/>
    </row>
    <row r="661" ht="15.75" customHeight="1">
      <c r="C661" s="90"/>
      <c r="D661" s="90"/>
      <c r="E661" s="90"/>
      <c r="H661" s="155"/>
      <c r="I661" s="155"/>
      <c r="L661" s="90"/>
    </row>
    <row r="662" ht="15.75" customHeight="1">
      <c r="C662" s="90"/>
      <c r="D662" s="90"/>
      <c r="E662" s="90"/>
      <c r="H662" s="155"/>
      <c r="I662" s="155"/>
      <c r="L662" s="90"/>
    </row>
    <row r="663" ht="15.75" customHeight="1">
      <c r="C663" s="90"/>
      <c r="D663" s="90"/>
      <c r="E663" s="90"/>
      <c r="H663" s="155"/>
      <c r="I663" s="155"/>
      <c r="L663" s="90"/>
    </row>
    <row r="664" ht="15.75" customHeight="1">
      <c r="C664" s="90"/>
      <c r="D664" s="90"/>
      <c r="E664" s="90"/>
      <c r="H664" s="155"/>
      <c r="I664" s="155"/>
      <c r="L664" s="90"/>
    </row>
    <row r="665" ht="15.75" customHeight="1">
      <c r="C665" s="90"/>
      <c r="D665" s="90"/>
      <c r="E665" s="90"/>
      <c r="H665" s="155"/>
      <c r="I665" s="155"/>
      <c r="L665" s="90"/>
    </row>
    <row r="666" ht="15.75" customHeight="1">
      <c r="C666" s="90"/>
      <c r="D666" s="90"/>
      <c r="E666" s="90"/>
      <c r="H666" s="155"/>
      <c r="I666" s="155"/>
      <c r="L666" s="90"/>
    </row>
    <row r="667" ht="15.75" customHeight="1">
      <c r="C667" s="90"/>
      <c r="D667" s="90"/>
      <c r="E667" s="90"/>
      <c r="H667" s="155"/>
      <c r="I667" s="155"/>
      <c r="L667" s="90"/>
    </row>
    <row r="668" ht="15.75" customHeight="1">
      <c r="C668" s="90"/>
      <c r="D668" s="90"/>
      <c r="E668" s="90"/>
      <c r="H668" s="155"/>
      <c r="I668" s="155"/>
      <c r="L668" s="90"/>
    </row>
    <row r="669" ht="15.75" customHeight="1">
      <c r="C669" s="90"/>
      <c r="D669" s="90"/>
      <c r="E669" s="90"/>
      <c r="H669" s="155"/>
      <c r="I669" s="155"/>
      <c r="L669" s="90"/>
    </row>
    <row r="670" ht="15.75" customHeight="1">
      <c r="C670" s="90"/>
      <c r="D670" s="90"/>
      <c r="E670" s="90"/>
      <c r="H670" s="155"/>
      <c r="I670" s="155"/>
      <c r="L670" s="90"/>
    </row>
    <row r="671" ht="15.75" customHeight="1">
      <c r="C671" s="90"/>
      <c r="D671" s="90"/>
      <c r="E671" s="90"/>
      <c r="H671" s="155"/>
      <c r="I671" s="155"/>
      <c r="L671" s="90"/>
    </row>
    <row r="672" ht="15.75" customHeight="1">
      <c r="C672" s="90"/>
      <c r="D672" s="90"/>
      <c r="E672" s="90"/>
      <c r="H672" s="155"/>
      <c r="I672" s="155"/>
      <c r="L672" s="90"/>
    </row>
    <row r="673" ht="15.75" customHeight="1">
      <c r="C673" s="90"/>
      <c r="D673" s="90"/>
      <c r="E673" s="90"/>
      <c r="H673" s="155"/>
      <c r="I673" s="155"/>
      <c r="L673" s="90"/>
    </row>
    <row r="674" ht="15.75" customHeight="1">
      <c r="C674" s="90"/>
      <c r="D674" s="90"/>
      <c r="E674" s="90"/>
      <c r="H674" s="155"/>
      <c r="I674" s="155"/>
      <c r="L674" s="90"/>
    </row>
    <row r="675" ht="15.75" customHeight="1">
      <c r="C675" s="90"/>
      <c r="D675" s="90"/>
      <c r="E675" s="90"/>
      <c r="H675" s="155"/>
      <c r="I675" s="155"/>
      <c r="L675" s="90"/>
    </row>
    <row r="676" ht="15.75" customHeight="1">
      <c r="C676" s="90"/>
      <c r="D676" s="90"/>
      <c r="E676" s="90"/>
      <c r="H676" s="155"/>
      <c r="I676" s="155"/>
      <c r="L676" s="90"/>
    </row>
    <row r="677" ht="15.75" customHeight="1">
      <c r="C677" s="90"/>
      <c r="D677" s="90"/>
      <c r="E677" s="90"/>
      <c r="H677" s="155"/>
      <c r="I677" s="155"/>
      <c r="L677" s="90"/>
    </row>
    <row r="678" ht="15.75" customHeight="1">
      <c r="C678" s="90"/>
      <c r="D678" s="90"/>
      <c r="E678" s="90"/>
      <c r="H678" s="155"/>
      <c r="I678" s="155"/>
      <c r="L678" s="90"/>
    </row>
    <row r="679" ht="15.75" customHeight="1">
      <c r="C679" s="90"/>
      <c r="D679" s="90"/>
      <c r="E679" s="90"/>
      <c r="H679" s="155"/>
      <c r="I679" s="155"/>
      <c r="L679" s="90"/>
    </row>
    <row r="680" ht="15.75" customHeight="1">
      <c r="C680" s="90"/>
      <c r="D680" s="90"/>
      <c r="E680" s="90"/>
      <c r="H680" s="155"/>
      <c r="I680" s="155"/>
      <c r="L680" s="90"/>
    </row>
    <row r="681" ht="15.75" customHeight="1">
      <c r="C681" s="90"/>
      <c r="D681" s="90"/>
      <c r="E681" s="90"/>
      <c r="H681" s="155"/>
      <c r="I681" s="155"/>
      <c r="L681" s="90"/>
    </row>
    <row r="682" ht="15.75" customHeight="1">
      <c r="C682" s="90"/>
      <c r="D682" s="90"/>
      <c r="E682" s="90"/>
      <c r="H682" s="155"/>
      <c r="I682" s="155"/>
      <c r="L682" s="90"/>
    </row>
    <row r="683" ht="15.75" customHeight="1">
      <c r="C683" s="90"/>
      <c r="D683" s="90"/>
      <c r="E683" s="90"/>
      <c r="H683" s="155"/>
      <c r="I683" s="155"/>
      <c r="L683" s="90"/>
    </row>
    <row r="684" ht="15.75" customHeight="1">
      <c r="C684" s="90"/>
      <c r="D684" s="90"/>
      <c r="E684" s="90"/>
      <c r="H684" s="155"/>
      <c r="I684" s="155"/>
      <c r="L684" s="90"/>
    </row>
    <row r="685" ht="15.75" customHeight="1">
      <c r="C685" s="90"/>
      <c r="D685" s="90"/>
      <c r="E685" s="90"/>
      <c r="H685" s="155"/>
      <c r="I685" s="155"/>
      <c r="L685" s="90"/>
    </row>
    <row r="686" ht="15.75" customHeight="1">
      <c r="C686" s="90"/>
      <c r="D686" s="90"/>
      <c r="E686" s="90"/>
      <c r="H686" s="155"/>
      <c r="I686" s="155"/>
      <c r="L686" s="90"/>
    </row>
    <row r="687" ht="15.75" customHeight="1">
      <c r="C687" s="90"/>
      <c r="D687" s="90"/>
      <c r="E687" s="90"/>
      <c r="H687" s="155"/>
      <c r="I687" s="155"/>
      <c r="L687" s="90"/>
    </row>
    <row r="688" ht="15.75" customHeight="1">
      <c r="C688" s="90"/>
      <c r="D688" s="90"/>
      <c r="E688" s="90"/>
      <c r="H688" s="155"/>
      <c r="I688" s="155"/>
      <c r="L688" s="90"/>
    </row>
    <row r="689" ht="15.75" customHeight="1">
      <c r="C689" s="90"/>
      <c r="D689" s="90"/>
      <c r="E689" s="90"/>
      <c r="H689" s="155"/>
      <c r="I689" s="155"/>
      <c r="L689" s="90"/>
    </row>
    <row r="690" ht="15.75" customHeight="1">
      <c r="C690" s="90"/>
      <c r="D690" s="90"/>
      <c r="E690" s="90"/>
      <c r="H690" s="155"/>
      <c r="I690" s="155"/>
      <c r="L690" s="90"/>
    </row>
    <row r="691" ht="15.75" customHeight="1">
      <c r="C691" s="90"/>
      <c r="D691" s="90"/>
      <c r="E691" s="90"/>
      <c r="H691" s="155"/>
      <c r="I691" s="155"/>
      <c r="L691" s="90"/>
    </row>
    <row r="692" ht="15.75" customHeight="1">
      <c r="C692" s="90"/>
      <c r="D692" s="90"/>
      <c r="E692" s="90"/>
      <c r="H692" s="155"/>
      <c r="I692" s="155"/>
      <c r="L692" s="90"/>
    </row>
    <row r="693" ht="15.75" customHeight="1">
      <c r="C693" s="90"/>
      <c r="D693" s="90"/>
      <c r="E693" s="90"/>
      <c r="H693" s="155"/>
      <c r="I693" s="155"/>
      <c r="L693" s="90"/>
    </row>
    <row r="694" ht="15.75" customHeight="1">
      <c r="C694" s="90"/>
      <c r="D694" s="90"/>
      <c r="E694" s="90"/>
      <c r="H694" s="155"/>
      <c r="I694" s="155"/>
      <c r="L694" s="90"/>
    </row>
    <row r="695" ht="15.75" customHeight="1">
      <c r="C695" s="90"/>
      <c r="D695" s="90"/>
      <c r="E695" s="90"/>
      <c r="H695" s="155"/>
      <c r="I695" s="155"/>
      <c r="L695" s="90"/>
    </row>
    <row r="696" ht="15.75" customHeight="1">
      <c r="C696" s="90"/>
      <c r="D696" s="90"/>
      <c r="E696" s="90"/>
      <c r="H696" s="155"/>
      <c r="I696" s="155"/>
      <c r="L696" s="90"/>
    </row>
    <row r="697" ht="15.75" customHeight="1">
      <c r="C697" s="90"/>
      <c r="D697" s="90"/>
      <c r="E697" s="90"/>
      <c r="H697" s="155"/>
      <c r="I697" s="155"/>
      <c r="L697" s="90"/>
    </row>
    <row r="698" ht="15.75" customHeight="1">
      <c r="C698" s="90"/>
      <c r="D698" s="90"/>
      <c r="E698" s="90"/>
      <c r="H698" s="155"/>
      <c r="I698" s="155"/>
      <c r="L698" s="90"/>
    </row>
    <row r="699" ht="15.75" customHeight="1">
      <c r="C699" s="90"/>
      <c r="D699" s="90"/>
      <c r="E699" s="90"/>
      <c r="H699" s="155"/>
      <c r="I699" s="155"/>
      <c r="L699" s="90"/>
    </row>
    <row r="700" ht="15.75" customHeight="1">
      <c r="C700" s="90"/>
      <c r="D700" s="90"/>
      <c r="E700" s="90"/>
      <c r="H700" s="155"/>
      <c r="I700" s="155"/>
      <c r="L700" s="90"/>
    </row>
    <row r="701" ht="15.75" customHeight="1">
      <c r="C701" s="90"/>
      <c r="D701" s="90"/>
      <c r="E701" s="90"/>
      <c r="H701" s="155"/>
      <c r="I701" s="155"/>
      <c r="L701" s="90"/>
    </row>
    <row r="702" ht="15.75" customHeight="1">
      <c r="C702" s="90"/>
      <c r="D702" s="90"/>
      <c r="E702" s="90"/>
      <c r="H702" s="155"/>
      <c r="I702" s="155"/>
      <c r="L702" s="90"/>
    </row>
    <row r="703" ht="15.75" customHeight="1">
      <c r="C703" s="90"/>
      <c r="D703" s="90"/>
      <c r="E703" s="90"/>
      <c r="H703" s="155"/>
      <c r="I703" s="155"/>
      <c r="L703" s="90"/>
    </row>
    <row r="704" ht="15.75" customHeight="1">
      <c r="C704" s="90"/>
      <c r="D704" s="90"/>
      <c r="E704" s="90"/>
      <c r="H704" s="155"/>
      <c r="I704" s="155"/>
      <c r="L704" s="90"/>
    </row>
    <row r="705" ht="15.75" customHeight="1">
      <c r="C705" s="90"/>
      <c r="D705" s="90"/>
      <c r="E705" s="90"/>
      <c r="H705" s="155"/>
      <c r="I705" s="155"/>
      <c r="L705" s="90"/>
    </row>
    <row r="706" ht="15.75" customHeight="1">
      <c r="C706" s="90"/>
      <c r="D706" s="90"/>
      <c r="E706" s="90"/>
      <c r="H706" s="155"/>
      <c r="I706" s="155"/>
      <c r="L706" s="90"/>
    </row>
    <row r="707" ht="15.75" customHeight="1">
      <c r="C707" s="90"/>
      <c r="D707" s="90"/>
      <c r="E707" s="90"/>
      <c r="H707" s="155"/>
      <c r="I707" s="155"/>
      <c r="L707" s="90"/>
    </row>
    <row r="708" ht="15.75" customHeight="1">
      <c r="C708" s="90"/>
      <c r="D708" s="90"/>
      <c r="E708" s="90"/>
      <c r="H708" s="155"/>
      <c r="I708" s="155"/>
      <c r="L708" s="90"/>
    </row>
    <row r="709" ht="15.75" customHeight="1">
      <c r="C709" s="90"/>
      <c r="D709" s="90"/>
      <c r="E709" s="90"/>
      <c r="H709" s="155"/>
      <c r="I709" s="155"/>
      <c r="L709" s="90"/>
    </row>
    <row r="710" ht="15.75" customHeight="1">
      <c r="C710" s="90"/>
      <c r="D710" s="90"/>
      <c r="E710" s="90"/>
      <c r="H710" s="155"/>
      <c r="I710" s="155"/>
      <c r="L710" s="90"/>
    </row>
    <row r="711" ht="15.75" customHeight="1">
      <c r="C711" s="90"/>
      <c r="D711" s="90"/>
      <c r="E711" s="90"/>
      <c r="H711" s="155"/>
      <c r="I711" s="155"/>
      <c r="L711" s="90"/>
    </row>
    <row r="712" ht="15.75" customHeight="1">
      <c r="C712" s="90"/>
      <c r="D712" s="90"/>
      <c r="E712" s="90"/>
      <c r="H712" s="155"/>
      <c r="I712" s="155"/>
      <c r="L712" s="90"/>
    </row>
    <row r="713" ht="15.75" customHeight="1">
      <c r="C713" s="90"/>
      <c r="D713" s="90"/>
      <c r="E713" s="90"/>
      <c r="H713" s="155"/>
      <c r="I713" s="155"/>
      <c r="L713" s="90"/>
    </row>
    <row r="714" ht="15.75" customHeight="1">
      <c r="C714" s="90"/>
      <c r="D714" s="90"/>
      <c r="E714" s="90"/>
      <c r="H714" s="155"/>
      <c r="I714" s="155"/>
      <c r="L714" s="90"/>
    </row>
    <row r="715" ht="15.75" customHeight="1">
      <c r="C715" s="90"/>
      <c r="D715" s="90"/>
      <c r="E715" s="90"/>
      <c r="H715" s="155"/>
      <c r="I715" s="155"/>
      <c r="L715" s="90"/>
    </row>
    <row r="716" ht="15.75" customHeight="1">
      <c r="C716" s="90"/>
      <c r="D716" s="90"/>
      <c r="E716" s="90"/>
      <c r="H716" s="155"/>
      <c r="I716" s="155"/>
      <c r="L716" s="90"/>
    </row>
    <row r="717" ht="15.75" customHeight="1">
      <c r="C717" s="90"/>
      <c r="D717" s="90"/>
      <c r="E717" s="90"/>
      <c r="H717" s="155"/>
      <c r="I717" s="155"/>
      <c r="L717" s="90"/>
    </row>
    <row r="718" ht="15.75" customHeight="1">
      <c r="C718" s="90"/>
      <c r="D718" s="90"/>
      <c r="E718" s="90"/>
      <c r="H718" s="155"/>
      <c r="I718" s="155"/>
      <c r="L718" s="90"/>
    </row>
    <row r="719" ht="15.75" customHeight="1">
      <c r="C719" s="90"/>
      <c r="D719" s="90"/>
      <c r="E719" s="90"/>
      <c r="H719" s="155"/>
      <c r="I719" s="155"/>
      <c r="L719" s="90"/>
    </row>
    <row r="720" ht="15.75" customHeight="1">
      <c r="C720" s="90"/>
      <c r="D720" s="90"/>
      <c r="E720" s="90"/>
      <c r="H720" s="155"/>
      <c r="I720" s="155"/>
      <c r="L720" s="90"/>
    </row>
    <row r="721" ht="15.75" customHeight="1">
      <c r="C721" s="90"/>
      <c r="D721" s="90"/>
      <c r="E721" s="90"/>
      <c r="H721" s="155"/>
      <c r="I721" s="155"/>
      <c r="L721" s="90"/>
    </row>
    <row r="722" ht="15.75" customHeight="1">
      <c r="C722" s="90"/>
      <c r="D722" s="90"/>
      <c r="E722" s="90"/>
      <c r="H722" s="155"/>
      <c r="I722" s="155"/>
      <c r="L722" s="90"/>
    </row>
    <row r="723" ht="15.75" customHeight="1">
      <c r="C723" s="90"/>
      <c r="D723" s="90"/>
      <c r="E723" s="90"/>
      <c r="H723" s="155"/>
      <c r="I723" s="155"/>
      <c r="L723" s="90"/>
    </row>
    <row r="724" ht="15.75" customHeight="1">
      <c r="C724" s="90"/>
      <c r="D724" s="90"/>
      <c r="E724" s="90"/>
      <c r="H724" s="155"/>
      <c r="I724" s="155"/>
      <c r="L724" s="90"/>
    </row>
    <row r="725" ht="15.75" customHeight="1">
      <c r="C725" s="90"/>
      <c r="D725" s="90"/>
      <c r="E725" s="90"/>
      <c r="H725" s="155"/>
      <c r="I725" s="155"/>
      <c r="L725" s="90"/>
    </row>
    <row r="726" ht="15.75" customHeight="1">
      <c r="C726" s="90"/>
      <c r="D726" s="90"/>
      <c r="E726" s="90"/>
      <c r="H726" s="155"/>
      <c r="I726" s="155"/>
      <c r="L726" s="90"/>
    </row>
    <row r="727" ht="15.75" customHeight="1">
      <c r="C727" s="90"/>
      <c r="D727" s="90"/>
      <c r="E727" s="90"/>
      <c r="H727" s="155"/>
      <c r="I727" s="155"/>
      <c r="L727" s="90"/>
    </row>
    <row r="728" ht="15.75" customHeight="1">
      <c r="C728" s="90"/>
      <c r="D728" s="90"/>
      <c r="E728" s="90"/>
      <c r="H728" s="155"/>
      <c r="I728" s="155"/>
      <c r="L728" s="90"/>
    </row>
    <row r="729" ht="15.75" customHeight="1">
      <c r="C729" s="90"/>
      <c r="D729" s="90"/>
      <c r="E729" s="90"/>
      <c r="H729" s="155"/>
      <c r="I729" s="155"/>
      <c r="L729" s="90"/>
    </row>
    <row r="730" ht="15.75" customHeight="1">
      <c r="C730" s="90"/>
      <c r="D730" s="90"/>
      <c r="E730" s="90"/>
      <c r="H730" s="155"/>
      <c r="I730" s="155"/>
      <c r="L730" s="90"/>
    </row>
    <row r="731" ht="15.75" customHeight="1">
      <c r="C731" s="90"/>
      <c r="D731" s="90"/>
      <c r="E731" s="90"/>
      <c r="H731" s="155"/>
      <c r="I731" s="155"/>
      <c r="L731" s="90"/>
    </row>
    <row r="732" ht="15.75" customHeight="1">
      <c r="C732" s="90"/>
      <c r="D732" s="90"/>
      <c r="E732" s="90"/>
      <c r="H732" s="155"/>
      <c r="I732" s="155"/>
      <c r="L732" s="90"/>
    </row>
    <row r="733" ht="15.75" customHeight="1">
      <c r="C733" s="90"/>
      <c r="D733" s="90"/>
      <c r="E733" s="90"/>
      <c r="H733" s="155"/>
      <c r="I733" s="155"/>
      <c r="L733" s="90"/>
    </row>
    <row r="734" ht="15.75" customHeight="1">
      <c r="C734" s="90"/>
      <c r="D734" s="90"/>
      <c r="E734" s="90"/>
      <c r="H734" s="155"/>
      <c r="I734" s="155"/>
      <c r="L734" s="90"/>
    </row>
    <row r="735" ht="15.75" customHeight="1">
      <c r="C735" s="90"/>
      <c r="D735" s="90"/>
      <c r="E735" s="90"/>
      <c r="H735" s="155"/>
      <c r="I735" s="155"/>
      <c r="L735" s="90"/>
    </row>
    <row r="736" ht="15.75" customHeight="1">
      <c r="C736" s="90"/>
      <c r="D736" s="90"/>
      <c r="E736" s="90"/>
      <c r="H736" s="155"/>
      <c r="I736" s="155"/>
      <c r="L736" s="90"/>
    </row>
    <row r="737" ht="15.75" customHeight="1">
      <c r="C737" s="90"/>
      <c r="D737" s="90"/>
      <c r="E737" s="90"/>
      <c r="H737" s="155"/>
      <c r="I737" s="155"/>
      <c r="L737" s="90"/>
    </row>
    <row r="738" ht="15.75" customHeight="1">
      <c r="C738" s="90"/>
      <c r="D738" s="90"/>
      <c r="E738" s="90"/>
      <c r="H738" s="155"/>
      <c r="I738" s="155"/>
      <c r="L738" s="90"/>
    </row>
    <row r="739" ht="15.75" customHeight="1">
      <c r="C739" s="90"/>
      <c r="D739" s="90"/>
      <c r="E739" s="90"/>
      <c r="H739" s="155"/>
      <c r="I739" s="155"/>
      <c r="L739" s="90"/>
    </row>
    <row r="740" ht="15.75" customHeight="1">
      <c r="C740" s="90"/>
      <c r="D740" s="90"/>
      <c r="E740" s="90"/>
      <c r="H740" s="155"/>
      <c r="I740" s="155"/>
      <c r="L740" s="90"/>
    </row>
    <row r="741" ht="15.75" customHeight="1">
      <c r="C741" s="90"/>
      <c r="D741" s="90"/>
      <c r="E741" s="90"/>
      <c r="H741" s="155"/>
      <c r="I741" s="155"/>
      <c r="L741" s="90"/>
    </row>
    <row r="742" ht="15.75" customHeight="1">
      <c r="C742" s="90"/>
      <c r="D742" s="90"/>
      <c r="E742" s="90"/>
      <c r="H742" s="155"/>
      <c r="I742" s="155"/>
      <c r="L742" s="90"/>
    </row>
    <row r="743" ht="15.75" customHeight="1">
      <c r="C743" s="90"/>
      <c r="D743" s="90"/>
      <c r="E743" s="90"/>
      <c r="H743" s="155"/>
      <c r="I743" s="155"/>
      <c r="L743" s="90"/>
    </row>
    <row r="744" ht="15.75" customHeight="1">
      <c r="C744" s="90"/>
      <c r="D744" s="90"/>
      <c r="E744" s="90"/>
      <c r="H744" s="155"/>
      <c r="I744" s="155"/>
      <c r="L744" s="90"/>
    </row>
    <row r="745" ht="15.75" customHeight="1">
      <c r="C745" s="90"/>
      <c r="D745" s="90"/>
      <c r="E745" s="90"/>
      <c r="H745" s="155"/>
      <c r="I745" s="155"/>
      <c r="L745" s="90"/>
    </row>
    <row r="746" ht="15.75" customHeight="1">
      <c r="C746" s="90"/>
      <c r="D746" s="90"/>
      <c r="E746" s="90"/>
      <c r="H746" s="155"/>
      <c r="I746" s="155"/>
      <c r="L746" s="90"/>
    </row>
    <row r="747" ht="15.75" customHeight="1">
      <c r="C747" s="90"/>
      <c r="D747" s="90"/>
      <c r="E747" s="90"/>
      <c r="H747" s="155"/>
      <c r="I747" s="155"/>
      <c r="L747" s="90"/>
    </row>
    <row r="748" ht="15.75" customHeight="1">
      <c r="C748" s="90"/>
      <c r="D748" s="90"/>
      <c r="E748" s="90"/>
      <c r="H748" s="155"/>
      <c r="I748" s="155"/>
      <c r="L748" s="90"/>
    </row>
    <row r="749" ht="15.75" customHeight="1">
      <c r="C749" s="90"/>
      <c r="D749" s="90"/>
      <c r="E749" s="90"/>
      <c r="H749" s="155"/>
      <c r="I749" s="155"/>
      <c r="L749" s="90"/>
    </row>
    <row r="750" ht="15.75" customHeight="1">
      <c r="C750" s="90"/>
      <c r="D750" s="90"/>
      <c r="E750" s="90"/>
      <c r="H750" s="155"/>
      <c r="I750" s="155"/>
      <c r="L750" s="90"/>
    </row>
    <row r="751" ht="15.75" customHeight="1">
      <c r="C751" s="90"/>
      <c r="D751" s="90"/>
      <c r="E751" s="90"/>
      <c r="H751" s="155"/>
      <c r="I751" s="155"/>
      <c r="L751" s="90"/>
    </row>
    <row r="752" ht="15.75" customHeight="1">
      <c r="C752" s="90"/>
      <c r="D752" s="90"/>
      <c r="E752" s="90"/>
      <c r="H752" s="155"/>
      <c r="I752" s="155"/>
      <c r="L752" s="90"/>
    </row>
    <row r="753" ht="15.75" customHeight="1">
      <c r="C753" s="90"/>
      <c r="D753" s="90"/>
      <c r="E753" s="90"/>
      <c r="H753" s="155"/>
      <c r="I753" s="155"/>
      <c r="L753" s="90"/>
    </row>
    <row r="754" ht="15.75" customHeight="1">
      <c r="C754" s="90"/>
      <c r="D754" s="90"/>
      <c r="E754" s="90"/>
      <c r="H754" s="155"/>
      <c r="I754" s="155"/>
      <c r="L754" s="90"/>
    </row>
    <row r="755" ht="15.75" customHeight="1">
      <c r="C755" s="90"/>
      <c r="D755" s="90"/>
      <c r="E755" s="90"/>
      <c r="H755" s="155"/>
      <c r="I755" s="155"/>
      <c r="L755" s="90"/>
    </row>
    <row r="756" ht="15.75" customHeight="1">
      <c r="C756" s="90"/>
      <c r="D756" s="90"/>
      <c r="E756" s="90"/>
      <c r="H756" s="155"/>
      <c r="I756" s="155"/>
      <c r="L756" s="90"/>
    </row>
    <row r="757" ht="15.75" customHeight="1">
      <c r="C757" s="90"/>
      <c r="D757" s="90"/>
      <c r="E757" s="90"/>
      <c r="H757" s="155"/>
      <c r="I757" s="155"/>
      <c r="L757" s="90"/>
    </row>
    <row r="758" ht="15.75" customHeight="1">
      <c r="C758" s="90"/>
      <c r="D758" s="90"/>
      <c r="E758" s="90"/>
      <c r="H758" s="155"/>
      <c r="I758" s="155"/>
      <c r="L758" s="90"/>
    </row>
    <row r="759" ht="15.75" customHeight="1">
      <c r="C759" s="90"/>
      <c r="D759" s="90"/>
      <c r="E759" s="90"/>
      <c r="H759" s="155"/>
      <c r="I759" s="155"/>
      <c r="L759" s="90"/>
    </row>
    <row r="760" ht="15.75" customHeight="1">
      <c r="C760" s="90"/>
      <c r="D760" s="90"/>
      <c r="E760" s="90"/>
      <c r="H760" s="155"/>
      <c r="I760" s="155"/>
      <c r="L760" s="90"/>
    </row>
    <row r="761" ht="15.75" customHeight="1">
      <c r="C761" s="90"/>
      <c r="D761" s="90"/>
      <c r="E761" s="90"/>
      <c r="H761" s="155"/>
      <c r="I761" s="155"/>
      <c r="L761" s="90"/>
    </row>
    <row r="762" ht="15.75" customHeight="1">
      <c r="C762" s="90"/>
      <c r="D762" s="90"/>
      <c r="E762" s="90"/>
      <c r="H762" s="155"/>
      <c r="I762" s="155"/>
      <c r="L762" s="90"/>
    </row>
    <row r="763" ht="15.75" customHeight="1">
      <c r="C763" s="90"/>
      <c r="D763" s="90"/>
      <c r="E763" s="90"/>
      <c r="H763" s="155"/>
      <c r="I763" s="155"/>
      <c r="L763" s="90"/>
    </row>
    <row r="764" ht="15.75" customHeight="1">
      <c r="C764" s="90"/>
      <c r="D764" s="90"/>
      <c r="E764" s="90"/>
      <c r="H764" s="155"/>
      <c r="I764" s="155"/>
      <c r="L764" s="90"/>
    </row>
    <row r="765" ht="15.75" customHeight="1">
      <c r="C765" s="90"/>
      <c r="D765" s="90"/>
      <c r="E765" s="90"/>
      <c r="H765" s="155"/>
      <c r="I765" s="155"/>
      <c r="L765" s="90"/>
    </row>
    <row r="766" ht="15.75" customHeight="1">
      <c r="C766" s="90"/>
      <c r="D766" s="90"/>
      <c r="E766" s="90"/>
      <c r="H766" s="155"/>
      <c r="I766" s="155"/>
      <c r="L766" s="90"/>
    </row>
    <row r="767" ht="15.75" customHeight="1">
      <c r="C767" s="90"/>
      <c r="D767" s="90"/>
      <c r="E767" s="90"/>
      <c r="H767" s="155"/>
      <c r="I767" s="155"/>
      <c r="L767" s="90"/>
    </row>
    <row r="768" ht="15.75" customHeight="1">
      <c r="C768" s="90"/>
      <c r="D768" s="90"/>
      <c r="E768" s="90"/>
      <c r="H768" s="155"/>
      <c r="I768" s="155"/>
      <c r="L768" s="90"/>
    </row>
    <row r="769" ht="15.75" customHeight="1">
      <c r="C769" s="90"/>
      <c r="D769" s="90"/>
      <c r="E769" s="90"/>
      <c r="H769" s="155"/>
      <c r="I769" s="155"/>
      <c r="L769" s="90"/>
    </row>
    <row r="770" ht="15.75" customHeight="1">
      <c r="C770" s="90"/>
      <c r="D770" s="90"/>
      <c r="E770" s="90"/>
      <c r="H770" s="155"/>
      <c r="I770" s="155"/>
      <c r="L770" s="90"/>
    </row>
    <row r="771" ht="15.75" customHeight="1">
      <c r="C771" s="90"/>
      <c r="D771" s="90"/>
      <c r="E771" s="90"/>
      <c r="H771" s="155"/>
      <c r="I771" s="155"/>
      <c r="L771" s="90"/>
    </row>
    <row r="772" ht="15.75" customHeight="1">
      <c r="C772" s="90"/>
      <c r="D772" s="90"/>
      <c r="E772" s="90"/>
      <c r="H772" s="155"/>
      <c r="I772" s="155"/>
      <c r="L772" s="90"/>
    </row>
    <row r="773" ht="15.75" customHeight="1">
      <c r="C773" s="90"/>
      <c r="D773" s="90"/>
      <c r="E773" s="90"/>
      <c r="H773" s="155"/>
      <c r="I773" s="155"/>
      <c r="L773" s="90"/>
    </row>
    <row r="774" ht="15.75" customHeight="1">
      <c r="C774" s="90"/>
      <c r="D774" s="90"/>
      <c r="E774" s="90"/>
      <c r="H774" s="155"/>
      <c r="I774" s="155"/>
      <c r="L774" s="90"/>
    </row>
    <row r="775" ht="15.75" customHeight="1">
      <c r="C775" s="90"/>
      <c r="D775" s="90"/>
      <c r="E775" s="90"/>
      <c r="H775" s="155"/>
      <c r="I775" s="155"/>
      <c r="L775" s="90"/>
    </row>
    <row r="776" ht="15.75" customHeight="1">
      <c r="C776" s="90"/>
      <c r="D776" s="90"/>
      <c r="E776" s="90"/>
      <c r="H776" s="155"/>
      <c r="I776" s="155"/>
      <c r="L776" s="90"/>
    </row>
    <row r="777" ht="15.75" customHeight="1">
      <c r="C777" s="90"/>
      <c r="D777" s="90"/>
      <c r="E777" s="90"/>
      <c r="H777" s="155"/>
      <c r="I777" s="155"/>
      <c r="L777" s="90"/>
    </row>
    <row r="778" ht="15.75" customHeight="1">
      <c r="C778" s="90"/>
      <c r="D778" s="90"/>
      <c r="E778" s="90"/>
      <c r="H778" s="155"/>
      <c r="I778" s="155"/>
      <c r="L778" s="90"/>
    </row>
    <row r="779" ht="15.75" customHeight="1">
      <c r="C779" s="90"/>
      <c r="D779" s="90"/>
      <c r="E779" s="90"/>
      <c r="H779" s="155"/>
      <c r="I779" s="155"/>
      <c r="L779" s="90"/>
    </row>
    <row r="780" ht="15.75" customHeight="1">
      <c r="C780" s="90"/>
      <c r="D780" s="90"/>
      <c r="E780" s="90"/>
      <c r="H780" s="155"/>
      <c r="I780" s="155"/>
      <c r="L780" s="90"/>
    </row>
    <row r="781" ht="15.75" customHeight="1">
      <c r="C781" s="90"/>
      <c r="D781" s="90"/>
      <c r="E781" s="90"/>
      <c r="H781" s="155"/>
      <c r="I781" s="155"/>
      <c r="L781" s="90"/>
    </row>
    <row r="782" ht="15.75" customHeight="1">
      <c r="C782" s="90"/>
      <c r="D782" s="90"/>
      <c r="E782" s="90"/>
      <c r="H782" s="155"/>
      <c r="I782" s="155"/>
      <c r="L782" s="90"/>
    </row>
    <row r="783" ht="15.75" customHeight="1">
      <c r="C783" s="90"/>
      <c r="D783" s="90"/>
      <c r="E783" s="90"/>
      <c r="H783" s="155"/>
      <c r="I783" s="155"/>
      <c r="L783" s="90"/>
    </row>
    <row r="784" ht="15.75" customHeight="1">
      <c r="C784" s="90"/>
      <c r="D784" s="90"/>
      <c r="E784" s="90"/>
      <c r="H784" s="155"/>
      <c r="I784" s="155"/>
      <c r="L784" s="90"/>
    </row>
    <row r="785" ht="15.75" customHeight="1">
      <c r="C785" s="90"/>
      <c r="D785" s="90"/>
      <c r="E785" s="90"/>
      <c r="H785" s="155"/>
      <c r="I785" s="155"/>
      <c r="L785" s="90"/>
    </row>
    <row r="786" ht="15.75" customHeight="1">
      <c r="C786" s="90"/>
      <c r="D786" s="90"/>
      <c r="E786" s="90"/>
      <c r="H786" s="155"/>
      <c r="I786" s="155"/>
      <c r="L786" s="90"/>
    </row>
    <row r="787" ht="15.75" customHeight="1">
      <c r="C787" s="90"/>
      <c r="D787" s="90"/>
      <c r="E787" s="90"/>
      <c r="H787" s="155"/>
      <c r="I787" s="155"/>
      <c r="L787" s="90"/>
    </row>
    <row r="788" ht="15.75" customHeight="1">
      <c r="C788" s="90"/>
      <c r="D788" s="90"/>
      <c r="E788" s="90"/>
      <c r="H788" s="155"/>
      <c r="I788" s="155"/>
      <c r="L788" s="90"/>
    </row>
    <row r="789" ht="15.75" customHeight="1">
      <c r="C789" s="90"/>
      <c r="D789" s="90"/>
      <c r="E789" s="90"/>
      <c r="H789" s="155"/>
      <c r="I789" s="155"/>
      <c r="L789" s="90"/>
    </row>
    <row r="790" ht="15.75" customHeight="1">
      <c r="C790" s="90"/>
      <c r="D790" s="90"/>
      <c r="E790" s="90"/>
      <c r="H790" s="155"/>
      <c r="I790" s="155"/>
      <c r="L790" s="90"/>
    </row>
    <row r="791" ht="15.75" customHeight="1">
      <c r="C791" s="90"/>
      <c r="D791" s="90"/>
      <c r="E791" s="90"/>
      <c r="H791" s="155"/>
      <c r="I791" s="155"/>
      <c r="L791" s="90"/>
    </row>
    <row r="792" ht="15.75" customHeight="1">
      <c r="C792" s="90"/>
      <c r="D792" s="90"/>
      <c r="E792" s="90"/>
      <c r="H792" s="155"/>
      <c r="I792" s="155"/>
      <c r="L792" s="90"/>
    </row>
    <row r="793" ht="15.75" customHeight="1">
      <c r="C793" s="90"/>
      <c r="D793" s="90"/>
      <c r="E793" s="90"/>
      <c r="H793" s="155"/>
      <c r="I793" s="155"/>
      <c r="L793" s="90"/>
    </row>
    <row r="794" ht="15.75" customHeight="1">
      <c r="C794" s="90"/>
      <c r="D794" s="90"/>
      <c r="E794" s="90"/>
      <c r="H794" s="155"/>
      <c r="I794" s="155"/>
      <c r="L794" s="90"/>
    </row>
    <row r="795" ht="15.75" customHeight="1">
      <c r="C795" s="90"/>
      <c r="D795" s="90"/>
      <c r="E795" s="90"/>
      <c r="H795" s="155"/>
      <c r="I795" s="155"/>
      <c r="L795" s="90"/>
    </row>
    <row r="796" ht="15.75" customHeight="1">
      <c r="C796" s="90"/>
      <c r="D796" s="90"/>
      <c r="E796" s="90"/>
      <c r="H796" s="155"/>
      <c r="I796" s="155"/>
      <c r="L796" s="90"/>
    </row>
    <row r="797" ht="15.75" customHeight="1">
      <c r="C797" s="90"/>
      <c r="D797" s="90"/>
      <c r="E797" s="90"/>
      <c r="H797" s="155"/>
      <c r="I797" s="155"/>
      <c r="L797" s="90"/>
    </row>
    <row r="798" ht="15.75" customHeight="1">
      <c r="C798" s="90"/>
      <c r="D798" s="90"/>
      <c r="E798" s="90"/>
      <c r="H798" s="155"/>
      <c r="I798" s="155"/>
      <c r="L798" s="90"/>
    </row>
    <row r="799" ht="15.75" customHeight="1">
      <c r="C799" s="90"/>
      <c r="D799" s="90"/>
      <c r="E799" s="90"/>
      <c r="H799" s="155"/>
      <c r="I799" s="155"/>
      <c r="L799" s="90"/>
    </row>
    <row r="800" ht="15.75" customHeight="1">
      <c r="C800" s="90"/>
      <c r="D800" s="90"/>
      <c r="E800" s="90"/>
      <c r="H800" s="155"/>
      <c r="I800" s="155"/>
      <c r="L800" s="90"/>
    </row>
    <row r="801" ht="15.75" customHeight="1">
      <c r="C801" s="90"/>
      <c r="D801" s="90"/>
      <c r="E801" s="90"/>
      <c r="H801" s="155"/>
      <c r="I801" s="155"/>
      <c r="L801" s="90"/>
    </row>
    <row r="802" ht="15.75" customHeight="1">
      <c r="C802" s="90"/>
      <c r="D802" s="90"/>
      <c r="E802" s="90"/>
      <c r="H802" s="155"/>
      <c r="I802" s="155"/>
      <c r="L802" s="90"/>
    </row>
    <row r="803" ht="15.75" customHeight="1">
      <c r="C803" s="90"/>
      <c r="D803" s="90"/>
      <c r="E803" s="90"/>
      <c r="H803" s="155"/>
      <c r="I803" s="155"/>
      <c r="L803" s="90"/>
    </row>
    <row r="804" ht="15.75" customHeight="1">
      <c r="C804" s="90"/>
      <c r="D804" s="90"/>
      <c r="E804" s="90"/>
      <c r="H804" s="155"/>
      <c r="I804" s="155"/>
      <c r="L804" s="90"/>
    </row>
    <row r="805" ht="15.75" customHeight="1">
      <c r="C805" s="90"/>
      <c r="D805" s="90"/>
      <c r="E805" s="90"/>
      <c r="H805" s="155"/>
      <c r="I805" s="155"/>
      <c r="L805" s="90"/>
    </row>
    <row r="806" ht="15.75" customHeight="1">
      <c r="C806" s="90"/>
      <c r="D806" s="90"/>
      <c r="E806" s="90"/>
      <c r="H806" s="155"/>
      <c r="I806" s="155"/>
      <c r="L806" s="90"/>
    </row>
    <row r="807" ht="15.75" customHeight="1">
      <c r="C807" s="90"/>
      <c r="D807" s="90"/>
      <c r="E807" s="90"/>
      <c r="H807" s="155"/>
      <c r="I807" s="155"/>
      <c r="L807" s="90"/>
    </row>
    <row r="808" ht="15.75" customHeight="1">
      <c r="C808" s="90"/>
      <c r="D808" s="90"/>
      <c r="E808" s="90"/>
      <c r="H808" s="155"/>
      <c r="I808" s="155"/>
      <c r="L808" s="90"/>
    </row>
    <row r="809" ht="15.75" customHeight="1">
      <c r="C809" s="90"/>
      <c r="D809" s="90"/>
      <c r="E809" s="90"/>
      <c r="H809" s="155"/>
      <c r="I809" s="155"/>
      <c r="L809" s="90"/>
    </row>
    <row r="810" ht="15.75" customHeight="1">
      <c r="C810" s="90"/>
      <c r="D810" s="90"/>
      <c r="E810" s="90"/>
      <c r="H810" s="155"/>
      <c r="I810" s="155"/>
      <c r="L810" s="90"/>
    </row>
    <row r="811" ht="15.75" customHeight="1">
      <c r="C811" s="90"/>
      <c r="D811" s="90"/>
      <c r="E811" s="90"/>
      <c r="H811" s="155"/>
      <c r="I811" s="155"/>
      <c r="L811" s="90"/>
    </row>
    <row r="812" ht="15.75" customHeight="1">
      <c r="C812" s="90"/>
      <c r="D812" s="90"/>
      <c r="E812" s="90"/>
      <c r="H812" s="155"/>
      <c r="I812" s="155"/>
      <c r="L812" s="90"/>
    </row>
    <row r="813" ht="15.75" customHeight="1">
      <c r="C813" s="90"/>
      <c r="D813" s="90"/>
      <c r="E813" s="90"/>
      <c r="H813" s="155"/>
      <c r="I813" s="155"/>
      <c r="L813" s="90"/>
    </row>
    <row r="814" ht="15.75" customHeight="1">
      <c r="C814" s="90"/>
      <c r="D814" s="90"/>
      <c r="E814" s="90"/>
      <c r="H814" s="155"/>
      <c r="I814" s="155"/>
      <c r="L814" s="90"/>
    </row>
    <row r="815" ht="15.75" customHeight="1">
      <c r="C815" s="90"/>
      <c r="D815" s="90"/>
      <c r="E815" s="90"/>
      <c r="H815" s="155"/>
      <c r="I815" s="155"/>
      <c r="L815" s="90"/>
    </row>
    <row r="816" ht="15.75" customHeight="1">
      <c r="C816" s="90"/>
      <c r="D816" s="90"/>
      <c r="E816" s="90"/>
      <c r="H816" s="155"/>
      <c r="I816" s="155"/>
      <c r="L816" s="90"/>
    </row>
    <row r="817" ht="15.75" customHeight="1">
      <c r="C817" s="90"/>
      <c r="D817" s="90"/>
      <c r="E817" s="90"/>
      <c r="H817" s="155"/>
      <c r="I817" s="155"/>
      <c r="L817" s="90"/>
    </row>
    <row r="818" ht="15.75" customHeight="1">
      <c r="C818" s="90"/>
      <c r="D818" s="90"/>
      <c r="E818" s="90"/>
      <c r="H818" s="155"/>
      <c r="I818" s="155"/>
      <c r="L818" s="90"/>
    </row>
    <row r="819" ht="15.75" customHeight="1">
      <c r="C819" s="90"/>
      <c r="D819" s="90"/>
      <c r="E819" s="90"/>
      <c r="H819" s="155"/>
      <c r="I819" s="155"/>
      <c r="L819" s="90"/>
    </row>
    <row r="820" ht="15.75" customHeight="1">
      <c r="C820" s="90"/>
      <c r="D820" s="90"/>
      <c r="E820" s="90"/>
      <c r="H820" s="155"/>
      <c r="I820" s="155"/>
      <c r="L820" s="90"/>
    </row>
    <row r="821" ht="15.75" customHeight="1">
      <c r="C821" s="90"/>
      <c r="D821" s="90"/>
      <c r="E821" s="90"/>
      <c r="H821" s="155"/>
      <c r="I821" s="155"/>
      <c r="L821" s="90"/>
    </row>
    <row r="822" ht="15.75" customHeight="1">
      <c r="C822" s="90"/>
      <c r="D822" s="90"/>
      <c r="E822" s="90"/>
      <c r="H822" s="155"/>
      <c r="I822" s="155"/>
      <c r="L822" s="90"/>
    </row>
    <row r="823" ht="15.75" customHeight="1">
      <c r="C823" s="90"/>
      <c r="D823" s="90"/>
      <c r="E823" s="90"/>
      <c r="H823" s="155"/>
      <c r="I823" s="155"/>
      <c r="L823" s="90"/>
    </row>
    <row r="824" ht="15.75" customHeight="1">
      <c r="C824" s="90"/>
      <c r="D824" s="90"/>
      <c r="E824" s="90"/>
      <c r="H824" s="155"/>
      <c r="I824" s="155"/>
      <c r="L824" s="90"/>
    </row>
    <row r="825" ht="15.75" customHeight="1">
      <c r="C825" s="90"/>
      <c r="D825" s="90"/>
      <c r="E825" s="90"/>
      <c r="H825" s="155"/>
      <c r="I825" s="155"/>
      <c r="L825" s="90"/>
    </row>
    <row r="826" ht="15.75" customHeight="1">
      <c r="C826" s="90"/>
      <c r="D826" s="90"/>
      <c r="E826" s="90"/>
      <c r="H826" s="155"/>
      <c r="I826" s="155"/>
      <c r="L826" s="90"/>
    </row>
    <row r="827" ht="15.75" customHeight="1">
      <c r="C827" s="90"/>
      <c r="D827" s="90"/>
      <c r="E827" s="90"/>
      <c r="H827" s="155"/>
      <c r="I827" s="155"/>
      <c r="L827" s="90"/>
    </row>
    <row r="828" ht="15.75" customHeight="1">
      <c r="C828" s="90"/>
      <c r="D828" s="90"/>
      <c r="E828" s="90"/>
      <c r="H828" s="155"/>
      <c r="I828" s="155"/>
      <c r="L828" s="90"/>
    </row>
    <row r="829" ht="15.75" customHeight="1">
      <c r="C829" s="90"/>
      <c r="D829" s="90"/>
      <c r="E829" s="90"/>
      <c r="H829" s="155"/>
      <c r="I829" s="155"/>
      <c r="L829" s="90"/>
    </row>
    <row r="830" ht="15.75" customHeight="1">
      <c r="C830" s="90"/>
      <c r="D830" s="90"/>
      <c r="E830" s="90"/>
      <c r="H830" s="155"/>
      <c r="I830" s="155"/>
      <c r="L830" s="90"/>
    </row>
    <row r="831" ht="15.75" customHeight="1">
      <c r="C831" s="90"/>
      <c r="D831" s="90"/>
      <c r="E831" s="90"/>
      <c r="H831" s="155"/>
      <c r="I831" s="155"/>
      <c r="L831" s="90"/>
    </row>
    <row r="832" ht="15.75" customHeight="1">
      <c r="C832" s="90"/>
      <c r="D832" s="90"/>
      <c r="E832" s="90"/>
      <c r="H832" s="155"/>
      <c r="I832" s="155"/>
      <c r="L832" s="90"/>
    </row>
    <row r="833" ht="15.75" customHeight="1">
      <c r="C833" s="90"/>
      <c r="D833" s="90"/>
      <c r="E833" s="90"/>
      <c r="H833" s="155"/>
      <c r="I833" s="155"/>
      <c r="L833" s="90"/>
    </row>
    <row r="834" ht="15.75" customHeight="1">
      <c r="C834" s="90"/>
      <c r="D834" s="90"/>
      <c r="E834" s="90"/>
      <c r="H834" s="155"/>
      <c r="I834" s="155"/>
      <c r="L834" s="90"/>
    </row>
    <row r="835" ht="15.75" customHeight="1">
      <c r="C835" s="90"/>
      <c r="D835" s="90"/>
      <c r="E835" s="90"/>
      <c r="H835" s="155"/>
      <c r="I835" s="155"/>
      <c r="L835" s="90"/>
    </row>
    <row r="836" ht="15.75" customHeight="1">
      <c r="C836" s="90"/>
      <c r="D836" s="90"/>
      <c r="E836" s="90"/>
      <c r="H836" s="155"/>
      <c r="I836" s="155"/>
      <c r="L836" s="90"/>
    </row>
    <row r="837" ht="15.75" customHeight="1">
      <c r="C837" s="90"/>
      <c r="D837" s="90"/>
      <c r="E837" s="90"/>
      <c r="H837" s="155"/>
      <c r="I837" s="155"/>
      <c r="L837" s="90"/>
    </row>
    <row r="838" ht="15.75" customHeight="1">
      <c r="C838" s="90"/>
      <c r="D838" s="90"/>
      <c r="E838" s="90"/>
      <c r="H838" s="155"/>
      <c r="I838" s="155"/>
      <c r="L838" s="90"/>
    </row>
    <row r="839" ht="15.75" customHeight="1">
      <c r="C839" s="90"/>
      <c r="D839" s="90"/>
      <c r="E839" s="90"/>
      <c r="H839" s="155"/>
      <c r="I839" s="155"/>
      <c r="L839" s="90"/>
    </row>
    <row r="840" ht="15.75" customHeight="1">
      <c r="C840" s="90"/>
      <c r="D840" s="90"/>
      <c r="E840" s="90"/>
      <c r="H840" s="155"/>
      <c r="I840" s="155"/>
      <c r="L840" s="90"/>
    </row>
    <row r="841" ht="15.75" customHeight="1">
      <c r="C841" s="90"/>
      <c r="D841" s="90"/>
      <c r="E841" s="90"/>
      <c r="H841" s="155"/>
      <c r="I841" s="155"/>
      <c r="L841" s="90"/>
    </row>
    <row r="842" ht="15.75" customHeight="1">
      <c r="C842" s="90"/>
      <c r="D842" s="90"/>
      <c r="E842" s="90"/>
      <c r="H842" s="155"/>
      <c r="I842" s="155"/>
      <c r="L842" s="90"/>
    </row>
    <row r="843" ht="15.75" customHeight="1">
      <c r="C843" s="90"/>
      <c r="D843" s="90"/>
      <c r="E843" s="90"/>
      <c r="H843" s="155"/>
      <c r="I843" s="155"/>
      <c r="L843" s="90"/>
    </row>
    <row r="844" ht="15.75" customHeight="1">
      <c r="C844" s="90"/>
      <c r="D844" s="90"/>
      <c r="E844" s="90"/>
      <c r="H844" s="155"/>
      <c r="I844" s="155"/>
      <c r="L844" s="90"/>
    </row>
    <row r="845" ht="15.75" customHeight="1">
      <c r="C845" s="90"/>
      <c r="D845" s="90"/>
      <c r="E845" s="90"/>
      <c r="H845" s="155"/>
      <c r="I845" s="155"/>
      <c r="L845" s="90"/>
    </row>
    <row r="846" ht="15.75" customHeight="1">
      <c r="C846" s="90"/>
      <c r="D846" s="90"/>
      <c r="E846" s="90"/>
      <c r="H846" s="155"/>
      <c r="I846" s="155"/>
      <c r="L846" s="90"/>
    </row>
    <row r="847" ht="15.75" customHeight="1">
      <c r="C847" s="90"/>
      <c r="D847" s="90"/>
      <c r="E847" s="90"/>
      <c r="H847" s="155"/>
      <c r="I847" s="155"/>
      <c r="L847" s="90"/>
    </row>
    <row r="848" ht="15.75" customHeight="1">
      <c r="C848" s="90"/>
      <c r="D848" s="90"/>
      <c r="E848" s="90"/>
      <c r="H848" s="155"/>
      <c r="I848" s="155"/>
      <c r="L848" s="90"/>
    </row>
    <row r="849" ht="15.75" customHeight="1">
      <c r="C849" s="90"/>
      <c r="D849" s="90"/>
      <c r="E849" s="90"/>
      <c r="H849" s="155"/>
      <c r="I849" s="155"/>
      <c r="L849" s="90"/>
    </row>
    <row r="850" ht="15.75" customHeight="1">
      <c r="C850" s="90"/>
      <c r="D850" s="90"/>
      <c r="E850" s="90"/>
      <c r="H850" s="155"/>
      <c r="I850" s="155"/>
      <c r="L850" s="90"/>
    </row>
    <row r="851" ht="15.75" customHeight="1">
      <c r="C851" s="90"/>
      <c r="D851" s="90"/>
      <c r="E851" s="90"/>
      <c r="H851" s="155"/>
      <c r="I851" s="155"/>
      <c r="L851" s="90"/>
    </row>
    <row r="852" ht="15.75" customHeight="1">
      <c r="C852" s="90"/>
      <c r="D852" s="90"/>
      <c r="E852" s="90"/>
      <c r="H852" s="155"/>
      <c r="I852" s="155"/>
      <c r="L852" s="90"/>
    </row>
    <row r="853" ht="15.75" customHeight="1">
      <c r="C853" s="90"/>
      <c r="D853" s="90"/>
      <c r="E853" s="90"/>
      <c r="H853" s="155"/>
      <c r="I853" s="155"/>
      <c r="L853" s="90"/>
    </row>
    <row r="854" ht="15.75" customHeight="1">
      <c r="C854" s="90"/>
      <c r="D854" s="90"/>
      <c r="E854" s="90"/>
      <c r="H854" s="155"/>
      <c r="I854" s="155"/>
      <c r="L854" s="90"/>
    </row>
    <row r="855" ht="15.75" customHeight="1">
      <c r="C855" s="90"/>
      <c r="D855" s="90"/>
      <c r="E855" s="90"/>
      <c r="H855" s="155"/>
      <c r="I855" s="155"/>
      <c r="L855" s="90"/>
    </row>
    <row r="856" ht="15.75" customHeight="1">
      <c r="C856" s="90"/>
      <c r="D856" s="90"/>
      <c r="E856" s="90"/>
      <c r="H856" s="155"/>
      <c r="I856" s="155"/>
      <c r="L856" s="90"/>
    </row>
    <row r="857" ht="15.75" customHeight="1">
      <c r="C857" s="90"/>
      <c r="D857" s="90"/>
      <c r="E857" s="90"/>
      <c r="H857" s="155"/>
      <c r="I857" s="155"/>
      <c r="L857" s="90"/>
    </row>
    <row r="858" ht="15.75" customHeight="1">
      <c r="C858" s="90"/>
      <c r="D858" s="90"/>
      <c r="E858" s="90"/>
      <c r="H858" s="155"/>
      <c r="I858" s="155"/>
      <c r="L858" s="90"/>
    </row>
    <row r="859" ht="15.75" customHeight="1">
      <c r="C859" s="90"/>
      <c r="D859" s="90"/>
      <c r="E859" s="90"/>
      <c r="H859" s="155"/>
      <c r="I859" s="155"/>
      <c r="L859" s="90"/>
    </row>
    <row r="860" ht="15.75" customHeight="1">
      <c r="C860" s="90"/>
      <c r="D860" s="90"/>
      <c r="E860" s="90"/>
      <c r="H860" s="155"/>
      <c r="I860" s="155"/>
      <c r="L860" s="90"/>
    </row>
    <row r="861" ht="15.75" customHeight="1">
      <c r="C861" s="90"/>
      <c r="D861" s="90"/>
      <c r="E861" s="90"/>
      <c r="H861" s="155"/>
      <c r="I861" s="155"/>
      <c r="L861" s="90"/>
    </row>
    <row r="862" ht="15.75" customHeight="1">
      <c r="C862" s="90"/>
      <c r="D862" s="90"/>
      <c r="E862" s="90"/>
      <c r="H862" s="155"/>
      <c r="I862" s="155"/>
      <c r="L862" s="90"/>
    </row>
    <row r="863" ht="15.75" customHeight="1">
      <c r="C863" s="90"/>
      <c r="D863" s="90"/>
      <c r="E863" s="90"/>
      <c r="H863" s="155"/>
      <c r="I863" s="155"/>
      <c r="L863" s="90"/>
    </row>
    <row r="864" ht="15.75" customHeight="1">
      <c r="C864" s="90"/>
      <c r="D864" s="90"/>
      <c r="E864" s="90"/>
      <c r="H864" s="155"/>
      <c r="I864" s="155"/>
      <c r="L864" s="90"/>
    </row>
    <row r="865" ht="15.75" customHeight="1">
      <c r="C865" s="90"/>
      <c r="D865" s="90"/>
      <c r="E865" s="90"/>
      <c r="H865" s="155"/>
      <c r="I865" s="155"/>
      <c r="L865" s="90"/>
    </row>
    <row r="866" ht="15.75" customHeight="1">
      <c r="C866" s="90"/>
      <c r="D866" s="90"/>
      <c r="E866" s="90"/>
      <c r="H866" s="155"/>
      <c r="I866" s="155"/>
      <c r="L866" s="90"/>
    </row>
    <row r="867" ht="15.75" customHeight="1">
      <c r="C867" s="90"/>
      <c r="D867" s="90"/>
      <c r="E867" s="90"/>
      <c r="H867" s="155"/>
      <c r="I867" s="155"/>
      <c r="L867" s="90"/>
    </row>
    <row r="868" ht="15.75" customHeight="1">
      <c r="C868" s="90"/>
      <c r="D868" s="90"/>
      <c r="E868" s="90"/>
      <c r="H868" s="155"/>
      <c r="I868" s="155"/>
      <c r="L868" s="90"/>
    </row>
    <row r="869" ht="15.75" customHeight="1">
      <c r="C869" s="90"/>
      <c r="D869" s="90"/>
      <c r="E869" s="90"/>
      <c r="H869" s="155"/>
      <c r="I869" s="155"/>
      <c r="L869" s="90"/>
    </row>
    <row r="870" ht="15.75" customHeight="1">
      <c r="C870" s="90"/>
      <c r="D870" s="90"/>
      <c r="E870" s="90"/>
      <c r="H870" s="155"/>
      <c r="I870" s="155"/>
      <c r="L870" s="90"/>
    </row>
    <row r="871" ht="15.75" customHeight="1">
      <c r="C871" s="90"/>
      <c r="D871" s="90"/>
      <c r="E871" s="90"/>
      <c r="H871" s="155"/>
      <c r="I871" s="155"/>
      <c r="L871" s="90"/>
    </row>
    <row r="872" ht="15.75" customHeight="1">
      <c r="C872" s="90"/>
      <c r="D872" s="90"/>
      <c r="E872" s="90"/>
      <c r="H872" s="155"/>
      <c r="I872" s="155"/>
      <c r="L872" s="90"/>
    </row>
    <row r="873" ht="15.75" customHeight="1">
      <c r="C873" s="90"/>
      <c r="D873" s="90"/>
      <c r="E873" s="90"/>
      <c r="H873" s="155"/>
      <c r="I873" s="155"/>
      <c r="L873" s="90"/>
    </row>
    <row r="874" ht="15.75" customHeight="1">
      <c r="C874" s="90"/>
      <c r="D874" s="90"/>
      <c r="E874" s="90"/>
      <c r="H874" s="155"/>
      <c r="I874" s="155"/>
      <c r="L874" s="90"/>
    </row>
    <row r="875" ht="15.75" customHeight="1">
      <c r="C875" s="90"/>
      <c r="D875" s="90"/>
      <c r="E875" s="90"/>
      <c r="H875" s="155"/>
      <c r="I875" s="155"/>
      <c r="L875" s="90"/>
    </row>
    <row r="876" ht="15.75" customHeight="1">
      <c r="C876" s="90"/>
      <c r="D876" s="90"/>
      <c r="E876" s="90"/>
      <c r="H876" s="155"/>
      <c r="I876" s="155"/>
      <c r="L876" s="90"/>
    </row>
    <row r="877" ht="15.75" customHeight="1">
      <c r="C877" s="90"/>
      <c r="D877" s="90"/>
      <c r="E877" s="90"/>
      <c r="H877" s="155"/>
      <c r="I877" s="155"/>
      <c r="L877" s="90"/>
    </row>
    <row r="878" ht="15.75" customHeight="1">
      <c r="C878" s="90"/>
      <c r="D878" s="90"/>
      <c r="E878" s="90"/>
      <c r="H878" s="155"/>
      <c r="I878" s="155"/>
      <c r="L878" s="90"/>
    </row>
    <row r="879" ht="15.75" customHeight="1">
      <c r="C879" s="90"/>
      <c r="D879" s="90"/>
      <c r="E879" s="90"/>
      <c r="H879" s="155"/>
      <c r="I879" s="155"/>
      <c r="L879" s="90"/>
    </row>
    <row r="880" ht="15.75" customHeight="1">
      <c r="C880" s="90"/>
      <c r="D880" s="90"/>
      <c r="E880" s="90"/>
      <c r="H880" s="155"/>
      <c r="I880" s="155"/>
      <c r="L880" s="90"/>
    </row>
    <row r="881" ht="15.75" customHeight="1">
      <c r="C881" s="90"/>
      <c r="D881" s="90"/>
      <c r="E881" s="90"/>
      <c r="H881" s="155"/>
      <c r="I881" s="155"/>
      <c r="L881" s="90"/>
    </row>
    <row r="882" ht="15.75" customHeight="1">
      <c r="C882" s="90"/>
      <c r="D882" s="90"/>
      <c r="E882" s="90"/>
      <c r="H882" s="155"/>
      <c r="I882" s="155"/>
      <c r="L882" s="90"/>
    </row>
    <row r="883" ht="15.75" customHeight="1">
      <c r="C883" s="90"/>
      <c r="D883" s="90"/>
      <c r="E883" s="90"/>
      <c r="H883" s="155"/>
      <c r="I883" s="155"/>
      <c r="L883" s="90"/>
    </row>
    <row r="884" ht="15.75" customHeight="1">
      <c r="C884" s="90"/>
      <c r="D884" s="90"/>
      <c r="E884" s="90"/>
      <c r="H884" s="155"/>
      <c r="I884" s="155"/>
      <c r="L884" s="90"/>
    </row>
    <row r="885" ht="15.75" customHeight="1">
      <c r="C885" s="90"/>
      <c r="D885" s="90"/>
      <c r="E885" s="90"/>
      <c r="H885" s="155"/>
      <c r="I885" s="155"/>
      <c r="L885" s="90"/>
    </row>
    <row r="886" ht="15.75" customHeight="1">
      <c r="C886" s="90"/>
      <c r="D886" s="90"/>
      <c r="E886" s="90"/>
      <c r="H886" s="155"/>
      <c r="I886" s="155"/>
      <c r="L886" s="90"/>
    </row>
    <row r="887" ht="15.75" customHeight="1">
      <c r="C887" s="90"/>
      <c r="D887" s="90"/>
      <c r="E887" s="90"/>
      <c r="H887" s="155"/>
      <c r="I887" s="155"/>
      <c r="L887" s="90"/>
    </row>
    <row r="888" ht="15.75" customHeight="1">
      <c r="C888" s="90"/>
      <c r="D888" s="90"/>
      <c r="E888" s="90"/>
      <c r="H888" s="155"/>
      <c r="I888" s="155"/>
      <c r="L888" s="90"/>
    </row>
    <row r="889" ht="15.75" customHeight="1">
      <c r="C889" s="90"/>
      <c r="D889" s="90"/>
      <c r="E889" s="90"/>
      <c r="H889" s="155"/>
      <c r="I889" s="155"/>
      <c r="L889" s="90"/>
    </row>
    <row r="890" ht="15.75" customHeight="1">
      <c r="C890" s="90"/>
      <c r="D890" s="90"/>
      <c r="E890" s="90"/>
      <c r="H890" s="155"/>
      <c r="I890" s="155"/>
      <c r="L890" s="90"/>
    </row>
    <row r="891" ht="15.75" customHeight="1">
      <c r="C891" s="90"/>
      <c r="D891" s="90"/>
      <c r="E891" s="90"/>
      <c r="H891" s="155"/>
      <c r="I891" s="155"/>
      <c r="L891" s="90"/>
    </row>
    <row r="892" ht="15.75" customHeight="1">
      <c r="C892" s="90"/>
      <c r="D892" s="90"/>
      <c r="E892" s="90"/>
      <c r="H892" s="155"/>
      <c r="I892" s="155"/>
      <c r="L892" s="90"/>
    </row>
    <row r="893" ht="15.75" customHeight="1">
      <c r="C893" s="90"/>
      <c r="D893" s="90"/>
      <c r="E893" s="90"/>
      <c r="H893" s="155"/>
      <c r="I893" s="155"/>
      <c r="L893" s="90"/>
    </row>
    <row r="894" ht="15.75" customHeight="1">
      <c r="C894" s="90"/>
      <c r="D894" s="90"/>
      <c r="E894" s="90"/>
      <c r="H894" s="155"/>
      <c r="I894" s="155"/>
      <c r="L894" s="90"/>
    </row>
    <row r="895" ht="15.75" customHeight="1">
      <c r="C895" s="90"/>
      <c r="D895" s="90"/>
      <c r="E895" s="90"/>
      <c r="H895" s="155"/>
      <c r="I895" s="155"/>
      <c r="L895" s="90"/>
    </row>
    <row r="896" ht="15.75" customHeight="1">
      <c r="C896" s="90"/>
      <c r="D896" s="90"/>
      <c r="E896" s="90"/>
      <c r="H896" s="155"/>
      <c r="I896" s="155"/>
      <c r="L896" s="90"/>
    </row>
    <row r="897" ht="15.75" customHeight="1">
      <c r="C897" s="90"/>
      <c r="D897" s="90"/>
      <c r="E897" s="90"/>
      <c r="H897" s="155"/>
      <c r="I897" s="155"/>
      <c r="L897" s="90"/>
    </row>
    <row r="898" ht="15.75" customHeight="1">
      <c r="C898" s="90"/>
      <c r="D898" s="90"/>
      <c r="E898" s="90"/>
      <c r="H898" s="155"/>
      <c r="I898" s="155"/>
      <c r="L898" s="90"/>
    </row>
    <row r="899" ht="15.75" customHeight="1">
      <c r="C899" s="90"/>
      <c r="D899" s="90"/>
      <c r="E899" s="90"/>
      <c r="H899" s="155"/>
      <c r="I899" s="155"/>
      <c r="L899" s="90"/>
    </row>
    <row r="900" ht="15.75" customHeight="1">
      <c r="C900" s="90"/>
      <c r="D900" s="90"/>
      <c r="E900" s="90"/>
      <c r="H900" s="155"/>
      <c r="I900" s="155"/>
      <c r="L900" s="90"/>
    </row>
    <row r="901" ht="15.75" customHeight="1">
      <c r="C901" s="90"/>
      <c r="D901" s="90"/>
      <c r="E901" s="90"/>
      <c r="H901" s="155"/>
      <c r="I901" s="155"/>
      <c r="L901" s="90"/>
    </row>
    <row r="902" ht="15.75" customHeight="1">
      <c r="C902" s="90"/>
      <c r="D902" s="90"/>
      <c r="E902" s="90"/>
      <c r="H902" s="155"/>
      <c r="I902" s="155"/>
      <c r="L902" s="90"/>
    </row>
    <row r="903" ht="15.75" customHeight="1">
      <c r="C903" s="90"/>
      <c r="D903" s="90"/>
      <c r="E903" s="90"/>
      <c r="H903" s="155"/>
      <c r="I903" s="155"/>
      <c r="L903" s="90"/>
    </row>
    <row r="904" ht="15.75" customHeight="1">
      <c r="C904" s="90"/>
      <c r="D904" s="90"/>
      <c r="E904" s="90"/>
      <c r="H904" s="155"/>
      <c r="I904" s="155"/>
      <c r="L904" s="90"/>
    </row>
    <row r="905" ht="15.75" customHeight="1">
      <c r="C905" s="90"/>
      <c r="D905" s="90"/>
      <c r="E905" s="90"/>
      <c r="H905" s="155"/>
      <c r="I905" s="155"/>
      <c r="L905" s="90"/>
    </row>
    <row r="906" ht="15.75" customHeight="1">
      <c r="C906" s="90"/>
      <c r="D906" s="90"/>
      <c r="E906" s="90"/>
      <c r="H906" s="155"/>
      <c r="I906" s="155"/>
      <c r="L906" s="90"/>
    </row>
    <row r="907" ht="15.75" customHeight="1">
      <c r="C907" s="90"/>
      <c r="D907" s="90"/>
      <c r="E907" s="90"/>
      <c r="H907" s="155"/>
      <c r="I907" s="155"/>
      <c r="L907" s="90"/>
    </row>
    <row r="908" ht="15.75" customHeight="1">
      <c r="C908" s="90"/>
      <c r="D908" s="90"/>
      <c r="E908" s="90"/>
      <c r="H908" s="155"/>
      <c r="I908" s="155"/>
      <c r="L908" s="90"/>
    </row>
    <row r="909" ht="15.75" customHeight="1">
      <c r="C909" s="90"/>
      <c r="D909" s="90"/>
      <c r="E909" s="90"/>
      <c r="H909" s="155"/>
      <c r="I909" s="155"/>
      <c r="L909" s="90"/>
    </row>
    <row r="910" ht="15.75" customHeight="1">
      <c r="C910" s="90"/>
      <c r="D910" s="90"/>
      <c r="E910" s="90"/>
      <c r="H910" s="155"/>
      <c r="I910" s="155"/>
      <c r="L910" s="90"/>
    </row>
    <row r="911" ht="15.75" customHeight="1">
      <c r="C911" s="90"/>
      <c r="D911" s="90"/>
      <c r="E911" s="90"/>
      <c r="H911" s="155"/>
      <c r="I911" s="155"/>
      <c r="L911" s="90"/>
    </row>
    <row r="912" ht="15.75" customHeight="1">
      <c r="C912" s="90"/>
      <c r="D912" s="90"/>
      <c r="E912" s="90"/>
      <c r="H912" s="155"/>
      <c r="I912" s="155"/>
      <c r="L912" s="90"/>
    </row>
    <row r="913" ht="15.75" customHeight="1">
      <c r="C913" s="90"/>
      <c r="D913" s="90"/>
      <c r="E913" s="90"/>
      <c r="H913" s="155"/>
      <c r="I913" s="155"/>
      <c r="L913" s="90"/>
    </row>
    <row r="914" ht="15.75" customHeight="1">
      <c r="C914" s="90"/>
      <c r="D914" s="90"/>
      <c r="E914" s="90"/>
      <c r="H914" s="155"/>
      <c r="I914" s="155"/>
      <c r="L914" s="90"/>
    </row>
    <row r="915" ht="15.75" customHeight="1">
      <c r="C915" s="90"/>
      <c r="D915" s="90"/>
      <c r="E915" s="90"/>
      <c r="H915" s="155"/>
      <c r="I915" s="155"/>
      <c r="L915" s="90"/>
    </row>
    <row r="916" ht="15.75" customHeight="1">
      <c r="C916" s="90"/>
      <c r="D916" s="90"/>
      <c r="E916" s="90"/>
      <c r="H916" s="155"/>
      <c r="I916" s="155"/>
      <c r="L916" s="90"/>
    </row>
    <row r="917" ht="15.75" customHeight="1">
      <c r="C917" s="90"/>
      <c r="D917" s="90"/>
      <c r="E917" s="90"/>
      <c r="H917" s="155"/>
      <c r="I917" s="155"/>
      <c r="L917" s="90"/>
    </row>
    <row r="918" ht="15.75" customHeight="1">
      <c r="C918" s="90"/>
      <c r="D918" s="90"/>
      <c r="E918" s="90"/>
      <c r="H918" s="155"/>
      <c r="I918" s="155"/>
      <c r="L918" s="90"/>
    </row>
    <row r="919" ht="15.75" customHeight="1">
      <c r="C919" s="90"/>
      <c r="D919" s="90"/>
      <c r="E919" s="90"/>
      <c r="H919" s="155"/>
      <c r="I919" s="155"/>
      <c r="L919" s="90"/>
    </row>
    <row r="920" ht="15.75" customHeight="1">
      <c r="C920" s="90"/>
      <c r="D920" s="90"/>
      <c r="E920" s="90"/>
      <c r="H920" s="155"/>
      <c r="I920" s="155"/>
      <c r="L920" s="90"/>
    </row>
    <row r="921" ht="15.75" customHeight="1">
      <c r="C921" s="90"/>
      <c r="D921" s="90"/>
      <c r="E921" s="90"/>
      <c r="H921" s="155"/>
      <c r="I921" s="155"/>
      <c r="L921" s="90"/>
    </row>
    <row r="922" ht="15.75" customHeight="1">
      <c r="C922" s="90"/>
      <c r="D922" s="90"/>
      <c r="E922" s="90"/>
      <c r="H922" s="155"/>
      <c r="I922" s="155"/>
      <c r="L922" s="90"/>
    </row>
    <row r="923" ht="15.75" customHeight="1">
      <c r="C923" s="90"/>
      <c r="D923" s="90"/>
      <c r="E923" s="90"/>
      <c r="H923" s="155"/>
      <c r="I923" s="155"/>
      <c r="L923" s="90"/>
    </row>
    <row r="924" ht="15.75" customHeight="1">
      <c r="C924" s="90"/>
      <c r="D924" s="90"/>
      <c r="E924" s="90"/>
      <c r="H924" s="155"/>
      <c r="I924" s="155"/>
      <c r="L924" s="90"/>
    </row>
    <row r="925" ht="15.75" customHeight="1">
      <c r="C925" s="90"/>
      <c r="D925" s="90"/>
      <c r="E925" s="90"/>
      <c r="H925" s="155"/>
      <c r="I925" s="155"/>
      <c r="L925" s="90"/>
    </row>
    <row r="926" ht="15.75" customHeight="1">
      <c r="C926" s="90"/>
      <c r="D926" s="90"/>
      <c r="E926" s="90"/>
      <c r="H926" s="155"/>
      <c r="I926" s="155"/>
      <c r="L926" s="90"/>
    </row>
    <row r="927" ht="15.75" customHeight="1">
      <c r="C927" s="90"/>
      <c r="D927" s="90"/>
      <c r="E927" s="90"/>
      <c r="H927" s="155"/>
      <c r="I927" s="155"/>
      <c r="L927" s="90"/>
    </row>
    <row r="928" ht="15.75" customHeight="1">
      <c r="C928" s="90"/>
      <c r="D928" s="90"/>
      <c r="E928" s="90"/>
      <c r="H928" s="155"/>
      <c r="I928" s="155"/>
      <c r="L928" s="90"/>
    </row>
    <row r="929" ht="15.75" customHeight="1">
      <c r="C929" s="90"/>
      <c r="D929" s="90"/>
      <c r="E929" s="90"/>
      <c r="H929" s="155"/>
      <c r="I929" s="155"/>
      <c r="L929" s="90"/>
    </row>
    <row r="930" ht="15.75" customHeight="1">
      <c r="C930" s="90"/>
      <c r="D930" s="90"/>
      <c r="E930" s="90"/>
      <c r="H930" s="155"/>
      <c r="I930" s="155"/>
      <c r="L930" s="90"/>
    </row>
    <row r="931" ht="15.75" customHeight="1">
      <c r="C931" s="90"/>
      <c r="D931" s="90"/>
      <c r="E931" s="90"/>
      <c r="H931" s="155"/>
      <c r="I931" s="155"/>
      <c r="L931" s="90"/>
    </row>
    <row r="932" ht="15.75" customHeight="1">
      <c r="C932" s="90"/>
      <c r="D932" s="90"/>
      <c r="E932" s="90"/>
      <c r="H932" s="155"/>
      <c r="I932" s="155"/>
      <c r="L932" s="90"/>
    </row>
    <row r="933" ht="15.75" customHeight="1">
      <c r="C933" s="90"/>
      <c r="D933" s="90"/>
      <c r="E933" s="90"/>
      <c r="H933" s="155"/>
      <c r="I933" s="155"/>
      <c r="L933" s="90"/>
    </row>
    <row r="934" ht="15.75" customHeight="1">
      <c r="C934" s="90"/>
      <c r="D934" s="90"/>
      <c r="E934" s="90"/>
      <c r="H934" s="155"/>
      <c r="I934" s="155"/>
      <c r="L934" s="90"/>
    </row>
    <row r="935" ht="15.75" customHeight="1">
      <c r="C935" s="90"/>
      <c r="D935" s="90"/>
      <c r="E935" s="90"/>
      <c r="H935" s="155"/>
      <c r="I935" s="155"/>
      <c r="L935" s="90"/>
    </row>
    <row r="936" ht="15.75" customHeight="1">
      <c r="C936" s="90"/>
      <c r="D936" s="90"/>
      <c r="E936" s="90"/>
      <c r="H936" s="155"/>
      <c r="I936" s="155"/>
      <c r="L936" s="90"/>
    </row>
    <row r="937" ht="15.75" customHeight="1">
      <c r="C937" s="90"/>
      <c r="D937" s="90"/>
      <c r="E937" s="90"/>
      <c r="H937" s="155"/>
      <c r="I937" s="155"/>
      <c r="L937" s="90"/>
    </row>
    <row r="938" ht="15.75" customHeight="1">
      <c r="C938" s="90"/>
      <c r="D938" s="90"/>
      <c r="E938" s="90"/>
      <c r="H938" s="155"/>
      <c r="I938" s="155"/>
      <c r="L938" s="90"/>
    </row>
    <row r="939" ht="15.75" customHeight="1">
      <c r="C939" s="90"/>
      <c r="D939" s="90"/>
      <c r="E939" s="90"/>
      <c r="H939" s="155"/>
      <c r="I939" s="155"/>
      <c r="L939" s="90"/>
    </row>
    <row r="940" ht="15.75" customHeight="1">
      <c r="C940" s="90"/>
      <c r="D940" s="90"/>
      <c r="E940" s="90"/>
      <c r="H940" s="155"/>
      <c r="I940" s="155"/>
      <c r="L940" s="90"/>
    </row>
    <row r="941" ht="15.75" customHeight="1">
      <c r="C941" s="90"/>
      <c r="D941" s="90"/>
      <c r="E941" s="90"/>
      <c r="H941" s="155"/>
      <c r="I941" s="155"/>
      <c r="L941" s="90"/>
    </row>
    <row r="942" ht="15.75" customHeight="1">
      <c r="C942" s="90"/>
      <c r="D942" s="90"/>
      <c r="E942" s="90"/>
      <c r="H942" s="155"/>
      <c r="I942" s="155"/>
      <c r="L942" s="90"/>
    </row>
    <row r="943" ht="15.75" customHeight="1">
      <c r="C943" s="90"/>
      <c r="D943" s="90"/>
      <c r="E943" s="90"/>
      <c r="H943" s="155"/>
      <c r="I943" s="155"/>
      <c r="L943" s="90"/>
    </row>
    <row r="944" ht="15.75" customHeight="1">
      <c r="C944" s="90"/>
      <c r="D944" s="90"/>
      <c r="E944" s="90"/>
      <c r="H944" s="155"/>
      <c r="I944" s="155"/>
      <c r="L944" s="90"/>
    </row>
    <row r="945" ht="15.75" customHeight="1">
      <c r="C945" s="90"/>
      <c r="D945" s="90"/>
      <c r="E945" s="90"/>
      <c r="H945" s="155"/>
      <c r="I945" s="155"/>
      <c r="L945" s="90"/>
    </row>
    <row r="946" ht="15.75" customHeight="1">
      <c r="C946" s="90"/>
      <c r="D946" s="90"/>
      <c r="E946" s="90"/>
      <c r="H946" s="155"/>
      <c r="I946" s="155"/>
      <c r="L946" s="90"/>
    </row>
    <row r="947" ht="15.75" customHeight="1">
      <c r="C947" s="90"/>
      <c r="D947" s="90"/>
      <c r="E947" s="90"/>
      <c r="H947" s="155"/>
      <c r="I947" s="155"/>
      <c r="L947" s="90"/>
    </row>
    <row r="948" ht="15.75" customHeight="1">
      <c r="C948" s="90"/>
      <c r="D948" s="90"/>
      <c r="E948" s="90"/>
      <c r="H948" s="155"/>
      <c r="I948" s="155"/>
      <c r="L948" s="90"/>
    </row>
    <row r="949" ht="15.75" customHeight="1">
      <c r="C949" s="90"/>
      <c r="D949" s="90"/>
      <c r="E949" s="90"/>
      <c r="H949" s="155"/>
      <c r="I949" s="155"/>
      <c r="L949" s="90"/>
    </row>
    <row r="950" ht="15.75" customHeight="1">
      <c r="C950" s="90"/>
      <c r="D950" s="90"/>
      <c r="E950" s="90"/>
      <c r="H950" s="155"/>
      <c r="I950" s="155"/>
      <c r="L950" s="90"/>
    </row>
    <row r="951" ht="15.75" customHeight="1">
      <c r="C951" s="90"/>
      <c r="D951" s="90"/>
      <c r="E951" s="90"/>
      <c r="H951" s="155"/>
      <c r="I951" s="155"/>
      <c r="L951" s="90"/>
    </row>
    <row r="952" ht="15.75" customHeight="1">
      <c r="C952" s="90"/>
      <c r="D952" s="90"/>
      <c r="E952" s="90"/>
      <c r="H952" s="155"/>
      <c r="I952" s="155"/>
      <c r="L952" s="90"/>
    </row>
    <row r="953" ht="15.75" customHeight="1">
      <c r="C953" s="90"/>
      <c r="D953" s="90"/>
      <c r="E953" s="90"/>
      <c r="H953" s="155"/>
      <c r="I953" s="155"/>
      <c r="L953" s="90"/>
    </row>
    <row r="954" ht="15.75" customHeight="1">
      <c r="C954" s="90"/>
      <c r="D954" s="90"/>
      <c r="E954" s="90"/>
      <c r="H954" s="155"/>
      <c r="I954" s="155"/>
      <c r="L954" s="90"/>
    </row>
    <row r="955" ht="15.75" customHeight="1">
      <c r="C955" s="90"/>
      <c r="D955" s="90"/>
      <c r="E955" s="90"/>
      <c r="H955" s="155"/>
      <c r="I955" s="155"/>
      <c r="L955" s="90"/>
    </row>
    <row r="956" ht="15.75" customHeight="1">
      <c r="C956" s="90"/>
      <c r="D956" s="90"/>
      <c r="E956" s="90"/>
      <c r="H956" s="155"/>
      <c r="I956" s="155"/>
      <c r="L956" s="90"/>
    </row>
    <row r="957" ht="15.75" customHeight="1">
      <c r="C957" s="90"/>
      <c r="D957" s="90"/>
      <c r="E957" s="90"/>
      <c r="H957" s="155"/>
      <c r="I957" s="155"/>
      <c r="L957" s="90"/>
    </row>
    <row r="958" ht="15.75" customHeight="1">
      <c r="C958" s="90"/>
      <c r="D958" s="90"/>
      <c r="E958" s="90"/>
      <c r="H958" s="155"/>
      <c r="I958" s="155"/>
      <c r="L958" s="90"/>
    </row>
    <row r="959" ht="15.75" customHeight="1">
      <c r="C959" s="90"/>
      <c r="D959" s="90"/>
      <c r="E959" s="90"/>
      <c r="H959" s="155"/>
      <c r="I959" s="155"/>
      <c r="L959" s="90"/>
    </row>
    <row r="960" ht="15.75" customHeight="1">
      <c r="C960" s="90"/>
      <c r="D960" s="90"/>
      <c r="E960" s="90"/>
      <c r="H960" s="155"/>
      <c r="I960" s="155"/>
      <c r="L960" s="90"/>
    </row>
    <row r="961" ht="15.75" customHeight="1">
      <c r="C961" s="90"/>
      <c r="D961" s="90"/>
      <c r="E961" s="90"/>
      <c r="H961" s="155"/>
      <c r="I961" s="155"/>
      <c r="L961" s="90"/>
    </row>
    <row r="962" ht="15.75" customHeight="1">
      <c r="C962" s="90"/>
      <c r="D962" s="90"/>
      <c r="E962" s="90"/>
      <c r="H962" s="155"/>
      <c r="I962" s="155"/>
      <c r="L962" s="90"/>
    </row>
    <row r="963" ht="15.75" customHeight="1">
      <c r="C963" s="90"/>
      <c r="D963" s="90"/>
      <c r="E963" s="90"/>
      <c r="H963" s="155"/>
      <c r="I963" s="155"/>
      <c r="L963" s="90"/>
    </row>
    <row r="964" ht="15.75" customHeight="1">
      <c r="C964" s="90"/>
      <c r="D964" s="90"/>
      <c r="E964" s="90"/>
      <c r="H964" s="155"/>
      <c r="I964" s="155"/>
      <c r="L964" s="90"/>
    </row>
    <row r="965" ht="15.75" customHeight="1">
      <c r="C965" s="90"/>
      <c r="D965" s="90"/>
      <c r="E965" s="90"/>
      <c r="H965" s="155"/>
      <c r="I965" s="155"/>
      <c r="L965" s="90"/>
    </row>
    <row r="966" ht="15.75" customHeight="1">
      <c r="C966" s="90"/>
      <c r="D966" s="90"/>
      <c r="E966" s="90"/>
      <c r="H966" s="155"/>
      <c r="I966" s="155"/>
      <c r="L966" s="90"/>
    </row>
    <row r="967" ht="15.75" customHeight="1">
      <c r="C967" s="90"/>
      <c r="D967" s="90"/>
      <c r="E967" s="90"/>
      <c r="H967" s="155"/>
      <c r="I967" s="155"/>
      <c r="L967" s="90"/>
    </row>
    <row r="968" ht="15.75" customHeight="1">
      <c r="C968" s="90"/>
      <c r="D968" s="90"/>
      <c r="E968" s="90"/>
      <c r="H968" s="155"/>
      <c r="I968" s="155"/>
      <c r="L968" s="90"/>
    </row>
    <row r="969" ht="15.75" customHeight="1">
      <c r="C969" s="90"/>
      <c r="D969" s="90"/>
      <c r="E969" s="90"/>
      <c r="H969" s="155"/>
      <c r="I969" s="155"/>
      <c r="L969" s="90"/>
    </row>
    <row r="970" ht="15.75" customHeight="1">
      <c r="C970" s="90"/>
      <c r="D970" s="90"/>
      <c r="E970" s="90"/>
      <c r="H970" s="155"/>
      <c r="I970" s="155"/>
      <c r="L970" s="90"/>
    </row>
    <row r="971" ht="15.75" customHeight="1">
      <c r="C971" s="90"/>
      <c r="D971" s="90"/>
      <c r="E971" s="90"/>
      <c r="H971" s="155"/>
      <c r="I971" s="155"/>
      <c r="L971" s="90"/>
    </row>
    <row r="972" ht="15.75" customHeight="1">
      <c r="C972" s="90"/>
      <c r="D972" s="90"/>
      <c r="E972" s="90"/>
      <c r="H972" s="155"/>
      <c r="I972" s="155"/>
      <c r="L972" s="90"/>
    </row>
    <row r="973" ht="15.75" customHeight="1">
      <c r="C973" s="90"/>
      <c r="D973" s="90"/>
      <c r="E973" s="90"/>
      <c r="H973" s="155"/>
      <c r="I973" s="155"/>
      <c r="L973" s="90"/>
    </row>
    <row r="974" ht="15.75" customHeight="1">
      <c r="C974" s="90"/>
      <c r="D974" s="90"/>
      <c r="E974" s="90"/>
      <c r="H974" s="155"/>
      <c r="I974" s="155"/>
      <c r="L974" s="90"/>
    </row>
    <row r="975" ht="15.75" customHeight="1">
      <c r="C975" s="90"/>
      <c r="D975" s="90"/>
      <c r="E975" s="90"/>
      <c r="H975" s="155"/>
      <c r="I975" s="155"/>
      <c r="L975" s="90"/>
    </row>
    <row r="976" ht="15.75" customHeight="1">
      <c r="C976" s="90"/>
      <c r="D976" s="90"/>
      <c r="E976" s="90"/>
      <c r="H976" s="155"/>
      <c r="I976" s="155"/>
      <c r="L976" s="90"/>
    </row>
    <row r="977" ht="15.75" customHeight="1">
      <c r="C977" s="90"/>
      <c r="D977" s="90"/>
      <c r="E977" s="90"/>
      <c r="H977" s="155"/>
      <c r="I977" s="155"/>
      <c r="L977" s="90"/>
    </row>
    <row r="978" ht="15.75" customHeight="1">
      <c r="C978" s="90"/>
      <c r="D978" s="90"/>
      <c r="E978" s="90"/>
      <c r="H978" s="155"/>
      <c r="I978" s="155"/>
      <c r="L978" s="90"/>
    </row>
    <row r="979" ht="15.75" customHeight="1">
      <c r="C979" s="90"/>
      <c r="D979" s="90"/>
      <c r="E979" s="90"/>
      <c r="H979" s="155"/>
      <c r="I979" s="155"/>
      <c r="L979" s="90"/>
    </row>
    <row r="980" ht="15.75" customHeight="1">
      <c r="C980" s="90"/>
      <c r="D980" s="90"/>
      <c r="E980" s="90"/>
      <c r="H980" s="155"/>
      <c r="I980" s="155"/>
      <c r="L980" s="90"/>
    </row>
    <row r="981" ht="15.75" customHeight="1">
      <c r="C981" s="90"/>
      <c r="D981" s="90"/>
      <c r="E981" s="90"/>
      <c r="H981" s="155"/>
      <c r="I981" s="155"/>
      <c r="L981" s="90"/>
    </row>
    <row r="982" ht="15.75" customHeight="1">
      <c r="C982" s="90"/>
      <c r="D982" s="90"/>
      <c r="E982" s="90"/>
      <c r="H982" s="155"/>
      <c r="I982" s="155"/>
      <c r="L982" s="90"/>
    </row>
    <row r="983" ht="15.75" customHeight="1">
      <c r="C983" s="90"/>
      <c r="D983" s="90"/>
      <c r="E983" s="90"/>
      <c r="H983" s="155"/>
      <c r="I983" s="155"/>
      <c r="L983" s="90"/>
    </row>
    <row r="984" ht="15.75" customHeight="1">
      <c r="C984" s="90"/>
      <c r="D984" s="90"/>
      <c r="E984" s="90"/>
      <c r="H984" s="155"/>
      <c r="I984" s="155"/>
      <c r="L984" s="90"/>
    </row>
    <row r="985" ht="15.75" customHeight="1">
      <c r="C985" s="90"/>
      <c r="D985" s="90"/>
      <c r="E985" s="90"/>
      <c r="H985" s="155"/>
      <c r="I985" s="155"/>
      <c r="L985" s="90"/>
    </row>
    <row r="986" ht="15.75" customHeight="1">
      <c r="C986" s="90"/>
      <c r="D986" s="90"/>
      <c r="E986" s="90"/>
      <c r="H986" s="155"/>
      <c r="I986" s="155"/>
      <c r="L986" s="90"/>
    </row>
    <row r="987" ht="15.75" customHeight="1">
      <c r="C987" s="90"/>
      <c r="D987" s="90"/>
      <c r="E987" s="90"/>
      <c r="H987" s="155"/>
      <c r="I987" s="155"/>
      <c r="L987" s="90"/>
    </row>
    <row r="988" ht="15.75" customHeight="1">
      <c r="C988" s="90"/>
      <c r="D988" s="90"/>
      <c r="E988" s="90"/>
      <c r="H988" s="155"/>
      <c r="I988" s="155"/>
      <c r="L988" s="90"/>
    </row>
    <row r="989" ht="15.75" customHeight="1">
      <c r="C989" s="90"/>
      <c r="D989" s="90"/>
      <c r="E989" s="90"/>
      <c r="H989" s="155"/>
      <c r="I989" s="155"/>
      <c r="L989" s="90"/>
    </row>
    <row r="990" ht="15.75" customHeight="1">
      <c r="C990" s="90"/>
      <c r="D990" s="90"/>
      <c r="E990" s="90"/>
      <c r="H990" s="155"/>
      <c r="I990" s="155"/>
      <c r="L990" s="90"/>
    </row>
    <row r="991" ht="15.75" customHeight="1">
      <c r="C991" s="90"/>
      <c r="D991" s="90"/>
      <c r="E991" s="90"/>
      <c r="H991" s="155"/>
      <c r="I991" s="155"/>
      <c r="L991" s="90"/>
    </row>
    <row r="992" ht="15.75" customHeight="1">
      <c r="C992" s="90"/>
      <c r="D992" s="90"/>
      <c r="E992" s="90"/>
      <c r="H992" s="155"/>
      <c r="I992" s="155"/>
      <c r="L992" s="90"/>
    </row>
    <row r="993" ht="15.75" customHeight="1">
      <c r="C993" s="90"/>
      <c r="D993" s="90"/>
      <c r="E993" s="90"/>
      <c r="H993" s="155"/>
      <c r="I993" s="155"/>
      <c r="L993" s="90"/>
    </row>
    <row r="994" ht="15.75" customHeight="1">
      <c r="C994" s="90"/>
      <c r="D994" s="90"/>
      <c r="E994" s="90"/>
      <c r="H994" s="155"/>
      <c r="I994" s="155"/>
      <c r="L994" s="90"/>
    </row>
    <row r="995" ht="15.75" customHeight="1">
      <c r="C995" s="90"/>
      <c r="D995" s="90"/>
      <c r="E995" s="90"/>
      <c r="H995" s="155"/>
      <c r="I995" s="155"/>
      <c r="L995" s="90"/>
    </row>
  </sheetData>
  <autoFilter ref="$F$1:$F$995"/>
  <mergeCells count="19">
    <mergeCell ref="A10:A11"/>
    <mergeCell ref="B10:B11"/>
    <mergeCell ref="C10:E10"/>
    <mergeCell ref="F10:F11"/>
    <mergeCell ref="G10:G11"/>
    <mergeCell ref="H10:H11"/>
    <mergeCell ref="I10:I11"/>
    <mergeCell ref="P17:R18"/>
    <mergeCell ref="P20:R21"/>
    <mergeCell ref="S20:S21"/>
    <mergeCell ref="P23:R24"/>
    <mergeCell ref="S23:S24"/>
    <mergeCell ref="J10:J11"/>
    <mergeCell ref="K10:K11"/>
    <mergeCell ref="L10:L11"/>
    <mergeCell ref="P13:S13"/>
    <mergeCell ref="P14:R15"/>
    <mergeCell ref="S14:S15"/>
    <mergeCell ref="S17:S18"/>
  </mergeCells>
  <dataValidations>
    <dataValidation type="list" allowBlank="1" showInputMessage="1" showErrorMessage="1" prompt="Pilih salah satu diantara opsi yang ada" sqref="L13:L90">
      <formula1>$L$4:$L$7</formula1>
    </dataValidation>
    <dataValidation type="custom" allowBlank="1" showDropDown="1" showInputMessage="1" showErrorMessage="1" prompt="Masukan data yang valid. Contoh tanggal : 29 Desember 2021, maka input yang valid adalah 29/12/2021. Data TS pada sheet 'Menu' harus diisi" sqref="H13:I995">
      <formula1>OR(NOT(ISERROR(DATEVALUE(H13))), AND(ISNUMBER(H13), LEFT(CELL("format", H13))="D"))</formula1>
    </dataValidation>
    <dataValidation type="list" allowBlank="1" showErrorMessage="1" sqref="L91:L995">
      <formula1>$L$4:$L$7</formula1>
    </dataValidation>
    <dataValidation type="list" allowBlank="1" showInputMessage="1" showErrorMessage="1" prompt="Cell hanya dapat diisi tanda centang (V) atau dikosongkan" sqref="C91:E109">
      <formula1>$B$6:$B$7</formula1>
    </dataValidation>
    <dataValidation type="list" allowBlank="1" showInputMessage="1" showErrorMessage="1" prompt="Cell hanya dapat diisi tanda centang (V) atau dikosongkan" sqref="C13:E90 C110:E995">
      <formula1>$B$7:$B$8</formula1>
    </dataValidation>
  </dataValidations>
  <hyperlinks>
    <hyperlink display="&lt;&lt;&lt; Daftar Tabel" location="'Daftar Tabel'!A1" ref="M1"/>
    <hyperlink r:id="rId2" ref="M24"/>
    <hyperlink r:id="rId3" ref="M36"/>
    <hyperlink r:id="rId4" ref="M55"/>
    <hyperlink r:id="rId5" ref="M57"/>
  </hyperlinks>
  <printOptions/>
  <pageMargins bottom="0.75" footer="0.0" header="0.0" left="0.7" right="0.7" top="0.75"/>
  <pageSetup orientation="portrait"/>
  <drawing r:id="rId6"/>
  <legacy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1.0" topLeftCell="A12" activePane="bottomLeft" state="frozen"/>
      <selection activeCell="B13" sqref="B13" pane="bottomLeft"/>
    </sheetView>
  </sheetViews>
  <sheetFormatPr customHeight="1" defaultColWidth="12.63" defaultRowHeight="15.0"/>
  <cols>
    <col customWidth="1" min="1" max="1" width="5.13"/>
    <col customWidth="1" min="2" max="2" width="22.88"/>
    <col customWidth="1" min="3" max="5" width="7.63"/>
    <col customWidth="1" min="6" max="9" width="22.0"/>
    <col customWidth="1" min="10" max="11" width="11.5"/>
    <col customWidth="1" min="12" max="12" width="23.0"/>
    <col customWidth="1" min="14" max="28" width="7.63"/>
  </cols>
  <sheetData>
    <row r="1" ht="14.25" customHeight="1">
      <c r="A1" s="4" t="s">
        <v>240</v>
      </c>
      <c r="B1" s="4"/>
      <c r="C1" s="4"/>
      <c r="D1" s="4"/>
      <c r="E1" s="4"/>
      <c r="F1" s="117"/>
      <c r="G1" s="66" t="s">
        <v>241</v>
      </c>
      <c r="H1" s="4"/>
      <c r="I1" s="4"/>
      <c r="J1" s="4"/>
      <c r="K1" s="4"/>
      <c r="L1" s="4"/>
      <c r="M1" s="68" t="s">
        <v>191</v>
      </c>
      <c r="N1" s="4"/>
      <c r="O1" s="4"/>
      <c r="P1" s="4"/>
      <c r="Q1" s="4"/>
      <c r="R1" s="4"/>
      <c r="S1" s="4"/>
      <c r="T1" s="4"/>
      <c r="U1" s="4"/>
      <c r="V1" s="4"/>
      <c r="W1" s="4"/>
      <c r="X1" s="4"/>
      <c r="Y1" s="4"/>
      <c r="Z1" s="4"/>
      <c r="AA1" s="4"/>
      <c r="AB1" s="4"/>
    </row>
    <row r="2" ht="14.25" customHeight="1">
      <c r="A2" s="4" t="s">
        <v>395</v>
      </c>
      <c r="B2" s="4"/>
      <c r="C2" s="4"/>
      <c r="D2" s="4"/>
      <c r="E2" s="4"/>
      <c r="F2" s="4"/>
      <c r="G2" s="4"/>
      <c r="H2" s="4"/>
      <c r="I2" s="4"/>
      <c r="J2" s="4"/>
      <c r="K2" s="4"/>
      <c r="L2" s="4"/>
      <c r="M2" s="4"/>
      <c r="N2" s="4"/>
      <c r="O2" s="4"/>
      <c r="P2" s="4"/>
      <c r="Q2" s="4"/>
      <c r="R2" s="4"/>
      <c r="S2" s="4"/>
      <c r="T2" s="4"/>
      <c r="U2" s="4"/>
      <c r="V2" s="4"/>
      <c r="W2" s="4"/>
      <c r="X2" s="4"/>
      <c r="Y2" s="4"/>
      <c r="Z2" s="4"/>
      <c r="AA2" s="4"/>
      <c r="AB2" s="4"/>
    </row>
    <row r="3" ht="14.25" customHeight="1">
      <c r="A3" s="92" t="s">
        <v>212</v>
      </c>
      <c r="B3" s="4"/>
      <c r="C3" s="4"/>
      <c r="D3" s="4"/>
      <c r="E3" s="4"/>
      <c r="F3" s="4"/>
      <c r="G3" s="4"/>
      <c r="H3" s="4"/>
      <c r="I3" s="4"/>
      <c r="J3" s="4"/>
      <c r="K3" s="4"/>
      <c r="L3" s="4"/>
      <c r="M3" s="4"/>
      <c r="N3" s="4"/>
      <c r="O3" s="4"/>
      <c r="P3" s="4"/>
      <c r="Q3" s="4"/>
      <c r="R3" s="4"/>
      <c r="S3" s="4"/>
      <c r="T3" s="4"/>
      <c r="U3" s="4"/>
      <c r="V3" s="4"/>
      <c r="W3" s="4"/>
      <c r="X3" s="4"/>
      <c r="Y3" s="4"/>
      <c r="Z3" s="4"/>
      <c r="AA3" s="4"/>
      <c r="AB3" s="4"/>
    </row>
    <row r="4" ht="14.25" hidden="1" customHeight="1">
      <c r="A4" s="4"/>
      <c r="B4" s="4"/>
      <c r="C4" s="4"/>
      <c r="D4" s="4"/>
      <c r="E4" s="4"/>
      <c r="F4" s="4"/>
      <c r="G4" s="4"/>
      <c r="H4" s="4"/>
      <c r="I4" s="4"/>
      <c r="J4" s="4"/>
      <c r="K4" s="4"/>
      <c r="L4" s="4"/>
      <c r="M4" s="4"/>
      <c r="N4" s="4"/>
      <c r="O4" s="4"/>
      <c r="P4" s="4"/>
      <c r="Q4" s="4"/>
      <c r="R4" s="4"/>
      <c r="S4" s="4"/>
      <c r="T4" s="4"/>
      <c r="U4" s="4"/>
      <c r="V4" s="4"/>
      <c r="W4" s="4"/>
      <c r="X4" s="4"/>
      <c r="Y4" s="4"/>
      <c r="Z4" s="4"/>
      <c r="AA4" s="4"/>
      <c r="AB4" s="4"/>
    </row>
    <row r="5" ht="14.25" hidden="1" customHeight="1">
      <c r="A5" s="4"/>
      <c r="B5" s="4" t="s">
        <v>247</v>
      </c>
      <c r="C5" s="4"/>
      <c r="D5" s="4"/>
      <c r="E5" s="4"/>
      <c r="F5" s="4"/>
      <c r="G5" s="4"/>
      <c r="H5" s="4"/>
      <c r="I5" s="4"/>
      <c r="J5" s="4"/>
      <c r="K5" s="4"/>
      <c r="L5" s="4"/>
      <c r="M5" s="4"/>
      <c r="N5" s="4"/>
      <c r="O5" s="4"/>
      <c r="P5" s="4"/>
      <c r="Q5" s="4"/>
      <c r="R5" s="4"/>
      <c r="S5" s="4"/>
      <c r="T5" s="4"/>
      <c r="U5" s="4"/>
      <c r="V5" s="4"/>
      <c r="W5" s="4"/>
      <c r="X5" s="4"/>
      <c r="Y5" s="4"/>
      <c r="Z5" s="4"/>
      <c r="AA5" s="4"/>
      <c r="AB5" s="4"/>
    </row>
    <row r="6" ht="14.25" hidden="1" customHeight="1">
      <c r="A6" s="4"/>
      <c r="B6" s="4"/>
      <c r="C6" s="4"/>
      <c r="D6" s="4"/>
      <c r="E6" s="4"/>
      <c r="F6" s="4"/>
      <c r="G6" s="4"/>
      <c r="H6" s="4"/>
      <c r="I6" s="4"/>
      <c r="J6" s="4"/>
      <c r="K6" s="4"/>
      <c r="L6" s="4"/>
      <c r="M6" s="4"/>
      <c r="N6" s="4"/>
      <c r="O6" s="4"/>
      <c r="P6" s="4"/>
      <c r="Q6" s="4"/>
      <c r="R6" s="4"/>
      <c r="S6" s="4"/>
      <c r="T6" s="4"/>
      <c r="U6" s="4"/>
      <c r="V6" s="4"/>
      <c r="W6" s="4"/>
      <c r="X6" s="4"/>
      <c r="Y6" s="4"/>
      <c r="Z6" s="4"/>
      <c r="AA6" s="4"/>
      <c r="AB6" s="4"/>
    </row>
    <row r="7" ht="14.25" hidden="1" customHeight="1">
      <c r="A7" s="4"/>
      <c r="B7" s="4" t="s">
        <v>250</v>
      </c>
      <c r="C7" s="4"/>
      <c r="D7" s="4"/>
      <c r="E7" s="4"/>
      <c r="F7" s="4"/>
      <c r="G7" s="4"/>
      <c r="H7" s="4"/>
      <c r="I7" s="4"/>
      <c r="J7" s="4"/>
      <c r="K7" s="4"/>
      <c r="L7" s="4"/>
      <c r="M7" s="4"/>
      <c r="N7" s="4"/>
      <c r="O7" s="4"/>
      <c r="P7" s="4"/>
      <c r="Q7" s="4"/>
      <c r="R7" s="4"/>
      <c r="S7" s="4"/>
      <c r="T7" s="4"/>
      <c r="U7" s="4"/>
      <c r="V7" s="4"/>
      <c r="W7" s="4"/>
      <c r="X7" s="4"/>
      <c r="Y7" s="4"/>
      <c r="Z7" s="4"/>
      <c r="AA7" s="4"/>
      <c r="AB7" s="4"/>
    </row>
    <row r="8" ht="14.25" hidden="1" customHeight="1">
      <c r="A8" s="4"/>
      <c r="B8" s="4"/>
      <c r="C8" s="4"/>
      <c r="D8" s="4"/>
      <c r="E8" s="4"/>
      <c r="F8" s="4"/>
      <c r="G8" s="4"/>
      <c r="H8" s="4"/>
      <c r="I8" s="4"/>
      <c r="J8" s="4"/>
      <c r="K8" s="4"/>
      <c r="L8" s="4"/>
      <c r="M8" s="4"/>
      <c r="N8" s="4"/>
      <c r="O8" s="4"/>
      <c r="P8" s="4"/>
      <c r="Q8" s="4"/>
      <c r="R8" s="4"/>
      <c r="S8" s="4"/>
      <c r="T8" s="4"/>
      <c r="U8" s="4"/>
      <c r="V8" s="4"/>
      <c r="W8" s="4"/>
      <c r="X8" s="4"/>
      <c r="Y8" s="4"/>
      <c r="Z8" s="4"/>
      <c r="AA8" s="4"/>
      <c r="AB8" s="4"/>
    </row>
    <row r="9" ht="23.25" customHeight="1">
      <c r="A9" s="120" t="s">
        <v>213</v>
      </c>
      <c r="B9" s="120" t="s">
        <v>251</v>
      </c>
      <c r="C9" s="121" t="s">
        <v>252</v>
      </c>
      <c r="D9" s="72"/>
      <c r="E9" s="73"/>
      <c r="F9" s="120" t="s">
        <v>253</v>
      </c>
      <c r="G9" s="120" t="s">
        <v>254</v>
      </c>
      <c r="H9" s="120" t="s">
        <v>255</v>
      </c>
      <c r="I9" s="120" t="s">
        <v>256</v>
      </c>
      <c r="J9" s="120" t="s">
        <v>257</v>
      </c>
      <c r="K9" s="120" t="s">
        <v>258</v>
      </c>
      <c r="L9" s="120" t="s">
        <v>259</v>
      </c>
      <c r="M9" s="4"/>
      <c r="N9" s="4"/>
      <c r="O9" s="4"/>
      <c r="P9" s="4"/>
      <c r="Q9" s="4"/>
      <c r="R9" s="4"/>
      <c r="S9" s="4"/>
      <c r="T9" s="4"/>
      <c r="U9" s="4"/>
      <c r="V9" s="4"/>
      <c r="W9" s="4"/>
      <c r="X9" s="4"/>
      <c r="Y9" s="4"/>
      <c r="Z9" s="4"/>
      <c r="AA9" s="4"/>
      <c r="AB9" s="4"/>
    </row>
    <row r="10" ht="38.25" customHeight="1">
      <c r="A10" s="74"/>
      <c r="B10" s="74"/>
      <c r="C10" s="51" t="s">
        <v>260</v>
      </c>
      <c r="D10" s="51" t="s">
        <v>261</v>
      </c>
      <c r="E10" s="51" t="s">
        <v>396</v>
      </c>
      <c r="F10" s="74"/>
      <c r="G10" s="74"/>
      <c r="H10" s="74"/>
      <c r="I10" s="74"/>
      <c r="J10" s="74"/>
      <c r="K10" s="74"/>
      <c r="L10" s="74"/>
      <c r="M10" s="4"/>
      <c r="N10" s="4"/>
      <c r="O10" s="4"/>
      <c r="P10" s="4"/>
      <c r="Q10" s="4"/>
      <c r="R10" s="4"/>
      <c r="S10" s="4"/>
      <c r="T10" s="4"/>
      <c r="U10" s="4"/>
      <c r="V10" s="4"/>
      <c r="W10" s="4"/>
      <c r="X10" s="4"/>
      <c r="Y10" s="4"/>
      <c r="Z10" s="4"/>
      <c r="AA10" s="4"/>
      <c r="AB10" s="4"/>
    </row>
    <row r="11" ht="14.25" customHeight="1">
      <c r="A11" s="123">
        <v>1.0</v>
      </c>
      <c r="B11" s="123">
        <v>2.0</v>
      </c>
      <c r="C11" s="123">
        <v>3.0</v>
      </c>
      <c r="D11" s="123">
        <v>4.0</v>
      </c>
      <c r="E11" s="123">
        <v>5.0</v>
      </c>
      <c r="F11" s="123">
        <v>6.0</v>
      </c>
      <c r="G11" s="123">
        <v>7.0</v>
      </c>
      <c r="H11" s="123">
        <v>8.0</v>
      </c>
      <c r="I11" s="123">
        <v>9.0</v>
      </c>
      <c r="J11" s="123">
        <v>10.0</v>
      </c>
      <c r="K11" s="123">
        <v>11.0</v>
      </c>
      <c r="L11" s="123">
        <v>12.0</v>
      </c>
      <c r="M11" s="4"/>
      <c r="N11" s="4"/>
      <c r="O11" s="4"/>
      <c r="P11" s="4"/>
      <c r="Q11" s="4"/>
      <c r="R11" s="4"/>
      <c r="S11" s="4"/>
      <c r="T11" s="4"/>
      <c r="U11" s="4"/>
      <c r="V11" s="4"/>
      <c r="W11" s="4"/>
      <c r="X11" s="4"/>
      <c r="Y11" s="4"/>
      <c r="Z11" s="4"/>
      <c r="AA11" s="4"/>
      <c r="AB11" s="4"/>
    </row>
    <row r="12" ht="14.25" customHeight="1">
      <c r="A12" s="156">
        <v>1.0</v>
      </c>
      <c r="B12" s="126" t="s">
        <v>263</v>
      </c>
      <c r="C12" s="127"/>
      <c r="D12" s="128" t="s">
        <v>250</v>
      </c>
      <c r="E12" s="127"/>
      <c r="F12" s="129" t="s">
        <v>264</v>
      </c>
      <c r="G12" s="129" t="s">
        <v>265</v>
      </c>
      <c r="H12" s="138">
        <v>45139.0</v>
      </c>
      <c r="I12" s="157">
        <v>45534.0</v>
      </c>
      <c r="J12" s="158">
        <v>1.0</v>
      </c>
      <c r="K12" s="159" t="str">
        <f>IF(OR(ISBLANK(H12),ISBLANK(I12),ISBLANK('2a1'!H5)),"",IF(OR(AND(H12&gt;'2a1'!H5,H12&lt;Menu!S73),AND(I12&gt;'2a1'!H5,I12&lt;Menu!S73),AND(H12&lt;'2a1'!H5,I12&gt;Menu!S73)),"Valid","Tidak Valid"))</f>
        <v>Valid</v>
      </c>
      <c r="L12" s="129" t="s">
        <v>248</v>
      </c>
      <c r="M12" s="4"/>
      <c r="R12" s="4"/>
      <c r="S12" s="4"/>
      <c r="T12" s="4"/>
      <c r="U12" s="4"/>
      <c r="V12" s="4"/>
      <c r="W12" s="4"/>
      <c r="X12" s="4"/>
      <c r="Y12" s="4"/>
      <c r="Z12" s="4"/>
      <c r="AA12" s="4"/>
      <c r="AB12" s="4"/>
    </row>
    <row r="13" ht="14.25" customHeight="1">
      <c r="A13" s="156">
        <v>2.0</v>
      </c>
      <c r="B13" s="126" t="s">
        <v>267</v>
      </c>
      <c r="C13" s="127"/>
      <c r="D13" s="128" t="s">
        <v>250</v>
      </c>
      <c r="E13" s="127"/>
      <c r="F13" s="129" t="s">
        <v>268</v>
      </c>
      <c r="G13" s="129" t="s">
        <v>265</v>
      </c>
      <c r="H13" s="157">
        <v>45323.0</v>
      </c>
      <c r="I13" s="157">
        <v>45534.0</v>
      </c>
      <c r="J13" s="158">
        <v>0.0</v>
      </c>
      <c r="K13" s="159" t="str">
        <f>IF(OR(ISBLANK(H13),ISBLANK(I13),ISBLANK('2a1'!H5)),"",IF(OR(AND(H13&gt;'2a1'!H5,H13&lt;Menu!S73),AND(I13&gt;'2a1'!H5,I13&lt;Menu!S73),AND(H13&lt;'2a1'!H5,I13&gt;Menu!S73)),"Valid","Tidak Valid"))</f>
        <v>Valid</v>
      </c>
      <c r="L13" s="129" t="s">
        <v>248</v>
      </c>
      <c r="M13" s="4"/>
      <c r="N13" s="160" t="s">
        <v>397</v>
      </c>
      <c r="O13" s="6"/>
      <c r="P13" s="6"/>
      <c r="Q13" s="7"/>
      <c r="R13" s="4"/>
      <c r="S13" s="4"/>
      <c r="T13" s="4"/>
      <c r="U13" s="4"/>
      <c r="V13" s="4"/>
      <c r="W13" s="4"/>
      <c r="X13" s="4"/>
      <c r="Y13" s="4"/>
      <c r="Z13" s="4"/>
      <c r="AA13" s="4"/>
      <c r="AB13" s="4"/>
    </row>
    <row r="14" ht="14.25" customHeight="1">
      <c r="A14" s="156">
        <v>3.0</v>
      </c>
      <c r="B14" s="129" t="s">
        <v>270</v>
      </c>
      <c r="C14" s="127"/>
      <c r="D14" s="128" t="s">
        <v>250</v>
      </c>
      <c r="E14" s="127"/>
      <c r="F14" s="129" t="s">
        <v>268</v>
      </c>
      <c r="G14" s="129" t="s">
        <v>265</v>
      </c>
      <c r="H14" s="157">
        <v>45323.0</v>
      </c>
      <c r="I14" s="157">
        <v>45534.0</v>
      </c>
      <c r="J14" s="158">
        <v>0.0</v>
      </c>
      <c r="K14" s="159" t="str">
        <f>IF(OR(ISBLANK(H14),ISBLANK(I14),ISBLANK('2a1'!H5)),"",IF(OR(AND(H14&gt;'2a1'!H5,H14&lt;Menu!S73),AND(I14&gt;'2a1'!H5,I14&lt;Menu!S73),AND(H14&lt;'2a1'!H5,I14&gt;Menu!S73)),"Valid","Tidak Valid"))</f>
        <v>Valid</v>
      </c>
      <c r="L14" s="129" t="s">
        <v>248</v>
      </c>
      <c r="M14" s="4"/>
      <c r="N14" s="53" t="s">
        <v>398</v>
      </c>
      <c r="Q14" s="136">
        <f>SUM(Q17,Q20,Q22)</f>
        <v>101</v>
      </c>
      <c r="R14" s="4"/>
      <c r="S14" s="4"/>
      <c r="T14" s="4"/>
      <c r="U14" s="4"/>
      <c r="V14" s="4"/>
      <c r="W14" s="4"/>
      <c r="X14" s="4"/>
      <c r="Y14" s="4"/>
      <c r="Z14" s="4"/>
      <c r="AA14" s="4"/>
      <c r="AB14" s="4"/>
    </row>
    <row r="15" ht="14.25" customHeight="1">
      <c r="A15" s="156">
        <v>4.0</v>
      </c>
      <c r="B15" s="126" t="s">
        <v>272</v>
      </c>
      <c r="C15" s="127"/>
      <c r="D15" s="128" t="s">
        <v>250</v>
      </c>
      <c r="E15" s="127"/>
      <c r="F15" s="129" t="s">
        <v>268</v>
      </c>
      <c r="G15" s="129" t="s">
        <v>265</v>
      </c>
      <c r="H15" s="157">
        <v>45323.0</v>
      </c>
      <c r="I15" s="157">
        <v>45899.0</v>
      </c>
      <c r="J15" s="158">
        <v>0.0</v>
      </c>
      <c r="K15" s="159" t="str">
        <f>IF(OR(ISBLANK(H15),ISBLANK(I15),ISBLANK('2a1'!H5)),"",IF(OR(AND(H15&gt;'2a1'!H5,H15&lt;Menu!S73),AND(I15&gt;'2a1'!H5,I15&lt;Menu!S73),AND(H15&lt;'2a1'!H5,I15&gt;Menu!S73)),"Valid","Tidak Valid"))</f>
        <v>Valid</v>
      </c>
      <c r="L15" s="129" t="s">
        <v>248</v>
      </c>
      <c r="M15" s="4"/>
      <c r="R15" s="4"/>
      <c r="S15" s="4"/>
      <c r="T15" s="4"/>
      <c r="U15" s="4"/>
      <c r="V15" s="4"/>
      <c r="W15" s="4"/>
      <c r="X15" s="4"/>
      <c r="Y15" s="4"/>
      <c r="Z15" s="4"/>
      <c r="AA15" s="4"/>
      <c r="AB15" s="4"/>
    </row>
    <row r="16" ht="14.25" customHeight="1">
      <c r="A16" s="156">
        <v>5.0</v>
      </c>
      <c r="B16" s="126" t="s">
        <v>273</v>
      </c>
      <c r="C16" s="127"/>
      <c r="D16" s="128" t="s">
        <v>250</v>
      </c>
      <c r="E16" s="127"/>
      <c r="F16" s="129" t="s">
        <v>268</v>
      </c>
      <c r="G16" s="129" t="s">
        <v>265</v>
      </c>
      <c r="H16" s="157">
        <v>45323.0</v>
      </c>
      <c r="I16" s="157">
        <v>45534.0</v>
      </c>
      <c r="J16" s="158">
        <v>0.0</v>
      </c>
      <c r="K16" s="159" t="str">
        <f>IF(OR(ISBLANK(H16),ISBLANK(I16),ISBLANK('2a1'!H5)),"",IF(OR(AND(H16&gt;'2a1'!H5,H16&lt;Menu!S73),AND(I16&gt;'2a1'!H5,I16&lt;Menu!S73),AND(H16&lt;'2a1'!H5,I16&gt;Menu!S73)),"Valid","Tidak Valid"))</f>
        <v>Valid</v>
      </c>
      <c r="L16" s="129" t="s">
        <v>248</v>
      </c>
      <c r="M16" s="4"/>
      <c r="N16" s="4"/>
      <c r="O16" s="4"/>
      <c r="P16" s="4"/>
      <c r="Q16" s="4"/>
      <c r="R16" s="4"/>
      <c r="S16" s="4"/>
      <c r="T16" s="4"/>
      <c r="U16" s="4"/>
      <c r="V16" s="4"/>
      <c r="W16" s="4"/>
      <c r="X16" s="4"/>
      <c r="Y16" s="4"/>
      <c r="Z16" s="4"/>
      <c r="AA16" s="4"/>
      <c r="AB16" s="4"/>
    </row>
    <row r="17" ht="14.25" customHeight="1">
      <c r="A17" s="156">
        <v>6.0</v>
      </c>
      <c r="B17" s="126" t="s">
        <v>275</v>
      </c>
      <c r="C17" s="127"/>
      <c r="D17" s="128" t="s">
        <v>250</v>
      </c>
      <c r="E17" s="127"/>
      <c r="F17" s="129" t="s">
        <v>268</v>
      </c>
      <c r="G17" s="129" t="s">
        <v>265</v>
      </c>
      <c r="H17" s="157">
        <v>45323.0</v>
      </c>
      <c r="I17" s="157">
        <v>45534.0</v>
      </c>
      <c r="J17" s="158">
        <v>0.0</v>
      </c>
      <c r="K17" s="159" t="str">
        <f>IF(OR(ISBLANK(H17),ISBLANK(I17),ISBLANK('2a1'!H5)),"",IF(OR(AND(H17&gt;'2a1'!H5,H17&lt;Menu!S73),AND(I17&gt;'2a1'!H5,I17&lt;Menu!S73),AND(H17&lt;'2a1'!H5,I17&gt;Menu!S73)),"Valid","Tidak Valid"))</f>
        <v>Valid</v>
      </c>
      <c r="L17" s="129" t="s">
        <v>248</v>
      </c>
      <c r="M17" s="4"/>
      <c r="N17" s="53" t="s">
        <v>274</v>
      </c>
      <c r="Q17" s="137">
        <f>COUNTIFS(B12:B957,"&lt;&gt;",C12:C957,"&lt;&gt;",F12:F957,"&lt;&gt;",J12:J957,"&lt;&gt;",K12:K957,"Valid",L12:L957,"&lt;&gt;",C12:C957,"V")</f>
        <v>3</v>
      </c>
      <c r="R17" s="4"/>
      <c r="S17" s="4"/>
      <c r="T17" s="4"/>
      <c r="U17" s="4"/>
      <c r="V17" s="4"/>
      <c r="W17" s="4"/>
      <c r="X17" s="4"/>
      <c r="Y17" s="4"/>
      <c r="Z17" s="4"/>
      <c r="AA17" s="4"/>
      <c r="AB17" s="4"/>
    </row>
    <row r="18" ht="14.25" customHeight="1">
      <c r="A18" s="156">
        <v>7.0</v>
      </c>
      <c r="B18" s="126" t="s">
        <v>276</v>
      </c>
      <c r="C18" s="127"/>
      <c r="D18" s="128" t="s">
        <v>250</v>
      </c>
      <c r="E18" s="127"/>
      <c r="F18" s="129" t="s">
        <v>268</v>
      </c>
      <c r="G18" s="129" t="s">
        <v>265</v>
      </c>
      <c r="H18" s="138">
        <v>44247.0</v>
      </c>
      <c r="I18" s="138">
        <v>45343.0</v>
      </c>
      <c r="J18" s="158">
        <v>4.0</v>
      </c>
      <c r="K18" s="159" t="str">
        <f>IF(OR(ISBLANK(H18),ISBLANK(I18),ISBLANK('2a1'!H5)),"",IF(OR(AND(H18&gt;'2a1'!H5,H18&lt;Menu!S73),AND(I18&gt;'2a1'!H5,I18&lt;Menu!S73),AND(H18&lt;'2a1'!H5,I18&gt;Menu!S73)),"Valid","Tidak Valid"))</f>
        <v>Valid</v>
      </c>
      <c r="L18" s="129" t="s">
        <v>248</v>
      </c>
      <c r="M18" s="4"/>
      <c r="R18" s="4"/>
      <c r="S18" s="4"/>
      <c r="T18" s="4"/>
      <c r="U18" s="4"/>
      <c r="V18" s="4"/>
      <c r="W18" s="4"/>
      <c r="X18" s="4"/>
      <c r="Y18" s="4"/>
      <c r="Z18" s="4"/>
      <c r="AA18" s="4"/>
      <c r="AB18" s="4"/>
    </row>
    <row r="19" ht="14.25" customHeight="1">
      <c r="A19" s="156">
        <v>8.0</v>
      </c>
      <c r="B19" s="126" t="s">
        <v>277</v>
      </c>
      <c r="C19" s="127"/>
      <c r="D19" s="128" t="s">
        <v>250</v>
      </c>
      <c r="E19" s="127"/>
      <c r="F19" s="129" t="s">
        <v>268</v>
      </c>
      <c r="G19" s="129" t="s">
        <v>265</v>
      </c>
      <c r="H19" s="157">
        <v>45323.0</v>
      </c>
      <c r="I19" s="157">
        <v>45534.0</v>
      </c>
      <c r="J19" s="158">
        <v>0.0</v>
      </c>
      <c r="K19" s="159" t="str">
        <f>IF(OR(ISBLANK(H19),ISBLANK(I19),ISBLANK('2a1'!H5)),"",IF(OR(AND(H19&gt;'2a1'!H5,H19&lt;Menu!S73),AND(I19&gt;'2a1'!H5,I19&lt;Menu!S73),AND(H19&lt;'2a1'!H5,I19&gt;Menu!S73)),"Valid","Tidak Valid"))</f>
        <v>Valid</v>
      </c>
      <c r="L19" s="129" t="s">
        <v>248</v>
      </c>
      <c r="M19" s="4"/>
      <c r="N19" s="4"/>
      <c r="O19" s="4"/>
      <c r="P19" s="4"/>
      <c r="Q19" s="4"/>
      <c r="R19" s="4"/>
      <c r="S19" s="4"/>
      <c r="T19" s="4"/>
      <c r="U19" s="4"/>
      <c r="V19" s="4"/>
      <c r="W19" s="4"/>
      <c r="X19" s="4"/>
      <c r="Y19" s="4"/>
      <c r="Z19" s="4"/>
      <c r="AA19" s="4"/>
      <c r="AB19" s="4"/>
    </row>
    <row r="20" ht="14.25" customHeight="1">
      <c r="A20" s="156">
        <v>9.0</v>
      </c>
      <c r="B20" s="126" t="s">
        <v>279</v>
      </c>
      <c r="C20" s="127"/>
      <c r="D20" s="128" t="s">
        <v>250</v>
      </c>
      <c r="E20" s="127"/>
      <c r="F20" s="129" t="s">
        <v>268</v>
      </c>
      <c r="G20" s="142" t="s">
        <v>265</v>
      </c>
      <c r="H20" s="157">
        <v>44593.0</v>
      </c>
      <c r="I20" s="157">
        <v>45899.0</v>
      </c>
      <c r="J20" s="158">
        <v>3.0</v>
      </c>
      <c r="K20" s="159" t="str">
        <f>IF(OR(ISBLANK(H20),ISBLANK(I20),ISBLANK('2a1'!H5)),"",IF(OR(AND(H20&gt;'2a1'!H5,H20&lt;Menu!S73),AND(I20&gt;'2a1'!H5,I20&lt;Menu!S73),AND(H20&lt;'2a1'!H5,I20&gt;Menu!S73)),"Valid","Tidak Valid"))</f>
        <v>Valid</v>
      </c>
      <c r="L20" s="129" t="s">
        <v>248</v>
      </c>
      <c r="M20" s="4"/>
      <c r="N20" s="53" t="s">
        <v>278</v>
      </c>
      <c r="Q20" s="137">
        <f>COUNTIFS(B12:B957,"&lt;&gt;",D12:D957,"&lt;&gt;",F12:F957,"&lt;&gt;",J12:J957,"&lt;&gt;",K12:K957,"Valid",L12:L957,"&lt;&gt;",D12:D957,"V")</f>
        <v>79</v>
      </c>
      <c r="R20" s="4"/>
      <c r="S20" s="4"/>
      <c r="T20" s="4"/>
      <c r="U20" s="4"/>
      <c r="V20" s="4"/>
      <c r="W20" s="4"/>
      <c r="X20" s="4"/>
      <c r="Y20" s="4"/>
      <c r="Z20" s="4"/>
      <c r="AA20" s="4"/>
      <c r="AB20" s="4"/>
    </row>
    <row r="21" ht="14.25" customHeight="1">
      <c r="A21" s="156">
        <v>10.0</v>
      </c>
      <c r="B21" s="126" t="s">
        <v>280</v>
      </c>
      <c r="C21" s="127"/>
      <c r="D21" s="128" t="s">
        <v>250</v>
      </c>
      <c r="E21" s="127"/>
      <c r="F21" s="129" t="s">
        <v>268</v>
      </c>
      <c r="G21" s="129" t="s">
        <v>265</v>
      </c>
      <c r="H21" s="157">
        <v>45323.0</v>
      </c>
      <c r="I21" s="157">
        <v>45534.0</v>
      </c>
      <c r="J21" s="158">
        <v>0.0</v>
      </c>
      <c r="K21" s="159" t="str">
        <f>IF(OR(ISBLANK(H21),ISBLANK(I21),ISBLANK('2a1'!H5)),"",IF(OR(AND(H21&gt;'2a1'!H5,H21&lt;Menu!S73),AND(I21&gt;'2a1'!H5,I21&lt;Menu!S73),AND(H21&lt;'2a1'!H5,I21&gt;Menu!S73)),"Valid","Tidak Valid"))</f>
        <v>Valid</v>
      </c>
      <c r="L21" s="129" t="s">
        <v>248</v>
      </c>
      <c r="M21" s="4"/>
      <c r="R21" s="4"/>
      <c r="S21" s="4"/>
      <c r="T21" s="4"/>
      <c r="U21" s="4"/>
      <c r="V21" s="4"/>
      <c r="W21" s="4"/>
      <c r="X21" s="4"/>
      <c r="Y21" s="4"/>
      <c r="Z21" s="4"/>
      <c r="AA21" s="4"/>
      <c r="AB21" s="4"/>
    </row>
    <row r="22" ht="14.25" customHeight="1">
      <c r="A22" s="156">
        <v>11.0</v>
      </c>
      <c r="B22" s="129" t="s">
        <v>283</v>
      </c>
      <c r="C22" s="127"/>
      <c r="D22" s="127"/>
      <c r="E22" s="128" t="s">
        <v>250</v>
      </c>
      <c r="F22" s="129" t="s">
        <v>268</v>
      </c>
      <c r="G22" s="129" t="s">
        <v>265</v>
      </c>
      <c r="H22" s="157">
        <v>45323.0</v>
      </c>
      <c r="I22" s="157">
        <v>45534.0</v>
      </c>
      <c r="J22" s="158">
        <v>0.0</v>
      </c>
      <c r="K22" s="159" t="str">
        <f>IF(OR(ISBLANK(H22),ISBLANK(I22),ISBLANK('2a1'!H5)),"",IF(OR(AND(H22&gt;'2a1'!H5,H22&lt;Menu!S73),AND(I22&gt;'2a1'!H5,I22&lt;Menu!S73),AND(H22&lt;'2a1'!H5,I22&gt;Menu!S73)),"Valid","Tidak Valid"))</f>
        <v>Valid</v>
      </c>
      <c r="L22" s="129" t="s">
        <v>248</v>
      </c>
      <c r="M22" s="4"/>
      <c r="N22" s="53" t="s">
        <v>282</v>
      </c>
      <c r="Q22" s="137">
        <f>COUNTIFS(B12:B957,"&lt;&gt;",E12:E957,"&lt;&gt;",F12:F957,"&lt;&gt;",J12:J957,"&lt;&gt;",K12:K957,"Valid",L12:L957,"&lt;&gt;",E12:E957,"V")</f>
        <v>19</v>
      </c>
      <c r="R22" s="4"/>
      <c r="S22" s="4"/>
      <c r="T22" s="4"/>
      <c r="U22" s="4"/>
      <c r="V22" s="4"/>
      <c r="W22" s="4"/>
      <c r="X22" s="4"/>
      <c r="Y22" s="4"/>
      <c r="Z22" s="4"/>
      <c r="AA22" s="4"/>
      <c r="AB22" s="4"/>
    </row>
    <row r="23" ht="14.25" customHeight="1">
      <c r="A23" s="156">
        <v>12.0</v>
      </c>
      <c r="B23" s="129" t="s">
        <v>285</v>
      </c>
      <c r="C23" s="127"/>
      <c r="D23" s="127"/>
      <c r="E23" s="128" t="s">
        <v>250</v>
      </c>
      <c r="F23" s="129" t="s">
        <v>268</v>
      </c>
      <c r="G23" s="129" t="s">
        <v>265</v>
      </c>
      <c r="H23" s="161">
        <v>44593.0</v>
      </c>
      <c r="I23" s="157">
        <v>45899.0</v>
      </c>
      <c r="J23" s="158">
        <v>2.0</v>
      </c>
      <c r="K23" s="159" t="str">
        <f>IF(OR(ISBLANK(H23),ISBLANK(I23),ISBLANK('2a1'!H5)),"",IF(OR(AND(H23&gt;'2a1'!H5,H23&lt;Menu!S73),AND(I23&gt;'2a1'!H5,I23&lt;Menu!S73),AND(H23&lt;'2a1'!H5,I23&gt;Menu!S73)),"Valid","Tidak Valid"))</f>
        <v>Valid</v>
      </c>
      <c r="L23" s="129" t="s">
        <v>248</v>
      </c>
      <c r="M23" s="4"/>
      <c r="R23" s="4"/>
      <c r="S23" s="4"/>
      <c r="T23" s="4"/>
      <c r="U23" s="4"/>
      <c r="V23" s="4"/>
      <c r="W23" s="4"/>
      <c r="X23" s="4"/>
      <c r="Y23" s="4"/>
      <c r="Z23" s="4"/>
      <c r="AA23" s="4"/>
      <c r="AB23" s="4"/>
    </row>
    <row r="24" ht="14.25" customHeight="1">
      <c r="A24" s="156">
        <v>13.0</v>
      </c>
      <c r="B24" s="126" t="s">
        <v>286</v>
      </c>
      <c r="C24" s="127"/>
      <c r="D24" s="128" t="s">
        <v>250</v>
      </c>
      <c r="E24" s="127"/>
      <c r="F24" s="129" t="s">
        <v>268</v>
      </c>
      <c r="G24" s="129" t="s">
        <v>265</v>
      </c>
      <c r="H24" s="157">
        <v>45323.0</v>
      </c>
      <c r="I24" s="157">
        <v>45534.0</v>
      </c>
      <c r="J24" s="158">
        <v>0.0</v>
      </c>
      <c r="K24" s="159" t="str">
        <f>IF(OR(ISBLANK(H24),ISBLANK(I24),ISBLANK('2a1'!H5)),"",IF(OR(AND(H24&gt;'2a1'!H5,H24&lt;Menu!S73),AND(I24&gt;'2a1'!H5,I24&lt;Menu!S73),AND(H24&lt;'2a1'!H5,I24&gt;Menu!S73)),"Valid","Tidak Valid"))</f>
        <v>Valid</v>
      </c>
      <c r="L24" s="129" t="s">
        <v>248</v>
      </c>
      <c r="M24" s="4"/>
      <c r="N24" s="4"/>
      <c r="O24" s="4"/>
      <c r="P24" s="4"/>
      <c r="Q24" s="4"/>
      <c r="R24" s="4"/>
      <c r="S24" s="4"/>
      <c r="T24" s="4"/>
      <c r="U24" s="4"/>
      <c r="V24" s="4"/>
      <c r="W24" s="4"/>
      <c r="X24" s="4"/>
      <c r="Y24" s="4"/>
      <c r="Z24" s="4"/>
      <c r="AA24" s="4"/>
      <c r="AB24" s="4"/>
    </row>
    <row r="25" ht="14.25" customHeight="1">
      <c r="A25" s="156">
        <v>14.0</v>
      </c>
      <c r="B25" s="126" t="s">
        <v>287</v>
      </c>
      <c r="C25" s="127"/>
      <c r="D25" s="128" t="s">
        <v>250</v>
      </c>
      <c r="E25" s="127"/>
      <c r="F25" s="129" t="s">
        <v>268</v>
      </c>
      <c r="G25" s="129" t="s">
        <v>265</v>
      </c>
      <c r="H25" s="157">
        <v>45323.0</v>
      </c>
      <c r="I25" s="157">
        <v>45534.0</v>
      </c>
      <c r="J25" s="158">
        <v>0.0</v>
      </c>
      <c r="K25" s="159" t="str">
        <f>IF(OR(ISBLANK(H25),ISBLANK(I25),ISBLANK('2a1'!H5)),"",IF(OR(AND(H25&gt;'2a1'!H5,H25&lt;Menu!S73),AND(I25&gt;'2a1'!H5,I25&lt;Menu!S73),AND(H25&lt;'2a1'!H5,I25&gt;Menu!S73)),"Valid","Tidak Valid"))</f>
        <v>Valid</v>
      </c>
      <c r="L25" s="129" t="s">
        <v>248</v>
      </c>
      <c r="M25" s="4"/>
      <c r="N25" s="4"/>
      <c r="O25" s="4"/>
      <c r="P25" s="4"/>
      <c r="Q25" s="4"/>
      <c r="R25" s="4"/>
      <c r="S25" s="4"/>
      <c r="T25" s="4"/>
      <c r="U25" s="4"/>
      <c r="V25" s="4"/>
      <c r="W25" s="4"/>
      <c r="X25" s="4"/>
      <c r="Y25" s="4"/>
      <c r="Z25" s="4"/>
      <c r="AA25" s="4"/>
      <c r="AB25" s="4"/>
    </row>
    <row r="26" ht="14.25" customHeight="1">
      <c r="A26" s="156">
        <v>15.0</v>
      </c>
      <c r="B26" s="126" t="s">
        <v>288</v>
      </c>
      <c r="C26" s="127"/>
      <c r="D26" s="128" t="s">
        <v>250</v>
      </c>
      <c r="E26" s="127"/>
      <c r="F26" s="129" t="s">
        <v>268</v>
      </c>
      <c r="G26" s="129" t="s">
        <v>265</v>
      </c>
      <c r="H26" s="157">
        <v>45323.0</v>
      </c>
      <c r="I26" s="157">
        <v>45534.0</v>
      </c>
      <c r="J26" s="158">
        <v>0.0</v>
      </c>
      <c r="K26" s="159" t="str">
        <f>IF(OR(ISBLANK(H26),ISBLANK(I26),ISBLANK('2a1'!H5)),"",IF(OR(AND(H26&gt;'2a1'!H5,H26&lt;Menu!S73),AND(I26&gt;'2a1'!H5,I26&lt;Menu!S73),AND(H26&lt;'2a1'!H5,I26&gt;Menu!S73)),"Valid","Tidak Valid"))</f>
        <v>Valid</v>
      </c>
      <c r="L26" s="129" t="s">
        <v>248</v>
      </c>
      <c r="M26" s="4"/>
      <c r="N26" s="4"/>
      <c r="O26" s="4"/>
      <c r="P26" s="4"/>
      <c r="Q26" s="4"/>
      <c r="R26" s="4"/>
      <c r="S26" s="4"/>
      <c r="T26" s="4"/>
      <c r="U26" s="4"/>
      <c r="V26" s="4"/>
      <c r="W26" s="4"/>
      <c r="X26" s="4"/>
      <c r="Y26" s="4"/>
      <c r="Z26" s="4"/>
      <c r="AA26" s="4"/>
      <c r="AB26" s="4"/>
    </row>
    <row r="27" ht="14.25" customHeight="1">
      <c r="A27" s="156">
        <v>16.0</v>
      </c>
      <c r="B27" s="126" t="s">
        <v>289</v>
      </c>
      <c r="C27" s="127"/>
      <c r="D27" s="128" t="s">
        <v>250</v>
      </c>
      <c r="E27" s="127"/>
      <c r="F27" s="129" t="s">
        <v>268</v>
      </c>
      <c r="G27" s="129" t="s">
        <v>265</v>
      </c>
      <c r="H27" s="157">
        <v>44958.0</v>
      </c>
      <c r="I27" s="157">
        <v>45899.0</v>
      </c>
      <c r="J27" s="158">
        <v>2.0</v>
      </c>
      <c r="K27" s="159" t="str">
        <f>IF(OR(ISBLANK(H27),ISBLANK(I27),ISBLANK('2a1'!H5)),"",IF(OR(AND(H27&gt;'2a1'!H5,H27&lt;Menu!S73),AND(I27&gt;'2a1'!H5,I27&lt;Menu!S73),AND(H27&lt;'2a1'!H5,I27&gt;Menu!S73)),"Valid","Tidak Valid"))</f>
        <v>Valid</v>
      </c>
      <c r="L27" s="129" t="s">
        <v>248</v>
      </c>
      <c r="M27" s="4"/>
      <c r="N27" s="4"/>
      <c r="O27" s="4"/>
      <c r="P27" s="4"/>
      <c r="Q27" s="4"/>
      <c r="R27" s="4"/>
      <c r="S27" s="4"/>
      <c r="T27" s="4"/>
      <c r="U27" s="4"/>
      <c r="V27" s="4"/>
      <c r="W27" s="4"/>
      <c r="X27" s="4"/>
      <c r="Y27" s="4"/>
      <c r="Z27" s="4"/>
      <c r="AA27" s="4"/>
      <c r="AB27" s="4"/>
    </row>
    <row r="28" ht="14.25" customHeight="1">
      <c r="A28" s="156">
        <v>17.0</v>
      </c>
      <c r="B28" s="126" t="s">
        <v>290</v>
      </c>
      <c r="C28" s="127"/>
      <c r="D28" s="128" t="s">
        <v>250</v>
      </c>
      <c r="E28" s="127"/>
      <c r="F28" s="129" t="s">
        <v>268</v>
      </c>
      <c r="G28" s="129" t="s">
        <v>265</v>
      </c>
      <c r="H28" s="157">
        <v>45323.0</v>
      </c>
      <c r="I28" s="157">
        <v>45534.0</v>
      </c>
      <c r="J28" s="158">
        <v>0.0</v>
      </c>
      <c r="K28" s="159" t="str">
        <f>IF(OR(ISBLANK(H28),ISBLANK(I28),ISBLANK('2a1'!H5)),"",IF(OR(AND(H28&gt;'2a1'!H5,H28&lt;Menu!S73),AND(I28&gt;'2a1'!H5,I28&lt;Menu!S73),AND(H28&lt;'2a1'!H5,I28&gt;Menu!S73)),"Valid","Tidak Valid"))</f>
        <v>Valid</v>
      </c>
      <c r="L28" s="129" t="s">
        <v>248</v>
      </c>
      <c r="M28" s="4"/>
      <c r="N28" s="4"/>
      <c r="O28" s="4"/>
      <c r="P28" s="4"/>
      <c r="Q28" s="4"/>
      <c r="R28" s="4"/>
      <c r="S28" s="4"/>
      <c r="T28" s="4"/>
      <c r="U28" s="4"/>
      <c r="V28" s="4"/>
      <c r="W28" s="4"/>
      <c r="X28" s="4"/>
      <c r="Y28" s="4"/>
      <c r="Z28" s="4"/>
      <c r="AA28" s="4"/>
      <c r="AB28" s="4"/>
    </row>
    <row r="29" ht="14.25" customHeight="1">
      <c r="A29" s="156">
        <v>18.0</v>
      </c>
      <c r="B29" s="126" t="s">
        <v>399</v>
      </c>
      <c r="C29" s="127"/>
      <c r="D29" s="128" t="s">
        <v>250</v>
      </c>
      <c r="E29" s="127"/>
      <c r="F29" s="129" t="s">
        <v>268</v>
      </c>
      <c r="G29" s="129" t="s">
        <v>265</v>
      </c>
      <c r="H29" s="157">
        <v>45323.0</v>
      </c>
      <c r="I29" s="157">
        <v>45534.0</v>
      </c>
      <c r="J29" s="158">
        <v>0.0</v>
      </c>
      <c r="K29" s="159" t="str">
        <f>IF(OR(ISBLANK(H29),ISBLANK(I29),ISBLANK('2a1'!H5)),"",IF(OR(AND(H29&gt;'2a1'!H5,H29&lt;Menu!S73),AND(I29&gt;'2a1'!H5,I29&lt;Menu!S73),AND(H29&lt;'2a1'!H5,I29&gt;Menu!S73)),"Valid","Tidak Valid"))</f>
        <v>Valid</v>
      </c>
      <c r="L29" s="129" t="s">
        <v>248</v>
      </c>
      <c r="M29" s="4"/>
      <c r="N29" s="4"/>
      <c r="O29" s="4"/>
      <c r="P29" s="4"/>
      <c r="Q29" s="4"/>
      <c r="R29" s="4"/>
      <c r="S29" s="4"/>
      <c r="T29" s="4"/>
      <c r="U29" s="4"/>
      <c r="V29" s="4"/>
      <c r="W29" s="4"/>
      <c r="X29" s="4"/>
      <c r="Y29" s="4"/>
      <c r="Z29" s="4"/>
      <c r="AA29" s="4"/>
      <c r="AB29" s="4"/>
    </row>
    <row r="30" ht="14.25" customHeight="1">
      <c r="A30" s="156">
        <v>19.0</v>
      </c>
      <c r="B30" s="126" t="s">
        <v>292</v>
      </c>
      <c r="C30" s="127"/>
      <c r="D30" s="128" t="s">
        <v>250</v>
      </c>
      <c r="E30" s="127"/>
      <c r="F30" s="129" t="s">
        <v>268</v>
      </c>
      <c r="G30" s="129" t="s">
        <v>265</v>
      </c>
      <c r="H30" s="157">
        <v>45323.0</v>
      </c>
      <c r="I30" s="157">
        <v>45534.0</v>
      </c>
      <c r="J30" s="158">
        <v>0.0</v>
      </c>
      <c r="K30" s="159" t="str">
        <f>IF(OR(ISBLANK(H30),ISBLANK(I30),ISBLANK('2a1'!H5)),"",IF(OR(AND(H30&gt;'2a1'!H5,H30&lt;Menu!S73),AND(I30&gt;'2a1'!H5,I30&lt;Menu!S73),AND(H30&lt;'2a1'!H5,I30&gt;Menu!S73)),"Valid","Tidak Valid"))</f>
        <v>Valid</v>
      </c>
      <c r="L30" s="129" t="s">
        <v>248</v>
      </c>
      <c r="M30" s="4"/>
      <c r="N30" s="4"/>
      <c r="O30" s="4"/>
      <c r="P30" s="4"/>
      <c r="Q30" s="4"/>
      <c r="R30" s="4"/>
      <c r="S30" s="4"/>
      <c r="T30" s="4"/>
      <c r="U30" s="4"/>
      <c r="V30" s="4"/>
      <c r="W30" s="4"/>
      <c r="X30" s="4"/>
      <c r="Y30" s="4"/>
      <c r="Z30" s="4"/>
      <c r="AA30" s="4"/>
      <c r="AB30" s="4"/>
    </row>
    <row r="31" ht="14.25" customHeight="1">
      <c r="A31" s="156">
        <v>20.0</v>
      </c>
      <c r="B31" s="126" t="s">
        <v>293</v>
      </c>
      <c r="C31" s="127"/>
      <c r="D31" s="128" t="s">
        <v>250</v>
      </c>
      <c r="E31" s="127"/>
      <c r="F31" s="129" t="s">
        <v>268</v>
      </c>
      <c r="G31" s="129" t="s">
        <v>265</v>
      </c>
      <c r="H31" s="157">
        <v>44958.0</v>
      </c>
      <c r="I31" s="157">
        <v>45899.0</v>
      </c>
      <c r="J31" s="158">
        <v>2.0</v>
      </c>
      <c r="K31" s="159" t="str">
        <f>IF(OR(ISBLANK(H31),ISBLANK(I31),ISBLANK('2a1'!H5)),"",IF(OR(AND(H31&gt;'2a1'!H5,H31&lt;Menu!S73),AND(I31&gt;'2a1'!H5,I31&lt;Menu!S73),AND(H31&lt;'2a1'!H5,I31&gt;Menu!S73)),"Valid","Tidak Valid"))</f>
        <v>Valid</v>
      </c>
      <c r="L31" s="129" t="s">
        <v>248</v>
      </c>
      <c r="M31" s="4"/>
      <c r="N31" s="4"/>
      <c r="O31" s="4"/>
      <c r="P31" s="4"/>
      <c r="Q31" s="4"/>
      <c r="R31" s="4"/>
      <c r="S31" s="4"/>
      <c r="T31" s="4"/>
      <c r="U31" s="4"/>
      <c r="V31" s="4"/>
      <c r="W31" s="4"/>
      <c r="X31" s="4"/>
      <c r="Y31" s="4"/>
      <c r="Z31" s="4"/>
      <c r="AA31" s="4"/>
      <c r="AB31" s="4"/>
    </row>
    <row r="32" ht="14.25" customHeight="1">
      <c r="A32" s="156">
        <v>21.0</v>
      </c>
      <c r="B32" s="126" t="s">
        <v>294</v>
      </c>
      <c r="C32" s="127"/>
      <c r="D32" s="127"/>
      <c r="E32" s="128" t="s">
        <v>250</v>
      </c>
      <c r="F32" s="129" t="s">
        <v>268</v>
      </c>
      <c r="G32" s="129" t="s">
        <v>265</v>
      </c>
      <c r="H32" s="157">
        <v>45323.0</v>
      </c>
      <c r="I32" s="157">
        <v>45534.0</v>
      </c>
      <c r="J32" s="158">
        <v>0.0</v>
      </c>
      <c r="K32" s="159" t="str">
        <f>IF(OR(ISBLANK(H32),ISBLANK(I32),ISBLANK('2a1'!H5)),"",IF(OR(AND(H32&gt;'2a1'!H5,H32&lt;Menu!S73),AND(I32&gt;'2a1'!H5,I32&lt;Menu!S73),AND(H32&lt;'2a1'!H5,I32&gt;Menu!S73)),"Valid","Tidak Valid"))</f>
        <v>Valid</v>
      </c>
      <c r="L32" s="129" t="s">
        <v>248</v>
      </c>
      <c r="M32" s="4"/>
      <c r="N32" s="4"/>
      <c r="O32" s="4"/>
      <c r="P32" s="4"/>
      <c r="Q32" s="4"/>
      <c r="R32" s="4"/>
      <c r="S32" s="4"/>
      <c r="T32" s="4"/>
      <c r="U32" s="4"/>
      <c r="V32" s="4"/>
      <c r="W32" s="4"/>
      <c r="X32" s="4"/>
      <c r="Y32" s="4"/>
      <c r="Z32" s="4"/>
      <c r="AA32" s="4"/>
      <c r="AB32" s="4"/>
    </row>
    <row r="33" ht="14.25" customHeight="1">
      <c r="A33" s="156">
        <v>22.0</v>
      </c>
      <c r="B33" s="126" t="s">
        <v>295</v>
      </c>
      <c r="C33" s="127"/>
      <c r="D33" s="128" t="s">
        <v>250</v>
      </c>
      <c r="E33" s="127"/>
      <c r="F33" s="129" t="s">
        <v>268</v>
      </c>
      <c r="G33" s="129" t="s">
        <v>265</v>
      </c>
      <c r="H33" s="161">
        <v>44593.0</v>
      </c>
      <c r="I33" s="157">
        <v>45899.0</v>
      </c>
      <c r="J33" s="158">
        <v>2.0</v>
      </c>
      <c r="K33" s="159" t="str">
        <f>IF(OR(ISBLANK(H33),ISBLANK(I33),ISBLANK('2a1'!H5)),"",IF(OR(AND(H33&gt;'2a1'!H5,H33&lt;Menu!S73),AND(I33&gt;'2a1'!H5,I33&lt;Menu!S73),AND(H33&lt;'2a1'!H5,I33&gt;Menu!S73)),"Valid","Tidak Valid"))</f>
        <v>Valid</v>
      </c>
      <c r="L33" s="129" t="s">
        <v>248</v>
      </c>
      <c r="M33" s="4"/>
      <c r="N33" s="4"/>
      <c r="O33" s="4"/>
      <c r="P33" s="4"/>
      <c r="Q33" s="4"/>
      <c r="R33" s="4"/>
      <c r="S33" s="4"/>
      <c r="T33" s="4"/>
      <c r="U33" s="4"/>
      <c r="V33" s="4"/>
      <c r="W33" s="4"/>
      <c r="X33" s="4"/>
      <c r="Y33" s="4"/>
      <c r="Z33" s="4"/>
      <c r="AA33" s="4"/>
      <c r="AB33" s="4"/>
    </row>
    <row r="34" ht="14.25" customHeight="1">
      <c r="A34" s="156">
        <v>23.0</v>
      </c>
      <c r="B34" s="129" t="s">
        <v>296</v>
      </c>
      <c r="C34" s="127"/>
      <c r="D34" s="128" t="s">
        <v>250</v>
      </c>
      <c r="E34" s="127"/>
      <c r="F34" s="129" t="s">
        <v>268</v>
      </c>
      <c r="G34" s="129" t="s">
        <v>265</v>
      </c>
      <c r="H34" s="157">
        <v>44958.0</v>
      </c>
      <c r="I34" s="157">
        <v>45899.0</v>
      </c>
      <c r="J34" s="158">
        <v>2.0</v>
      </c>
      <c r="K34" s="159" t="str">
        <f>IF(OR(ISBLANK(H34),ISBLANK(I34),ISBLANK('2a1'!H5)),"",IF(OR(AND(H34&gt;'2a1'!H5,H34&lt;Menu!S73),AND(I34&gt;'2a1'!H5,I34&lt;Menu!S73),AND(H34&lt;'2a1'!H5,I34&gt;Menu!S73)),"Valid","Tidak Valid"))</f>
        <v>Valid</v>
      </c>
      <c r="L34" s="129" t="s">
        <v>248</v>
      </c>
      <c r="M34" s="4"/>
      <c r="N34" s="4"/>
      <c r="O34" s="4"/>
      <c r="P34" s="4"/>
      <c r="Q34" s="4"/>
      <c r="R34" s="4"/>
      <c r="S34" s="4"/>
      <c r="T34" s="4"/>
      <c r="U34" s="4"/>
      <c r="V34" s="4"/>
      <c r="W34" s="4"/>
      <c r="X34" s="4"/>
      <c r="Y34" s="4"/>
      <c r="Z34" s="4"/>
      <c r="AA34" s="4"/>
      <c r="AB34" s="4"/>
    </row>
    <row r="35" ht="14.25" customHeight="1">
      <c r="A35" s="156">
        <v>24.0</v>
      </c>
      <c r="B35" s="126" t="s">
        <v>297</v>
      </c>
      <c r="C35" s="127"/>
      <c r="D35" s="128" t="s">
        <v>250</v>
      </c>
      <c r="E35" s="127"/>
      <c r="F35" s="129" t="s">
        <v>298</v>
      </c>
      <c r="G35" s="129" t="s">
        <v>265</v>
      </c>
      <c r="H35" s="157">
        <v>44958.0</v>
      </c>
      <c r="I35" s="157">
        <v>45899.0</v>
      </c>
      <c r="J35" s="158">
        <v>2.0</v>
      </c>
      <c r="K35" s="159" t="str">
        <f>IF(OR(ISBLANK(H35),ISBLANK(I35),ISBLANK('2a1'!H5)),"",IF(OR(AND(H35&gt;'2a1'!H5,H35&lt;Menu!S73),AND(I35&gt;'2a1'!H5,I35&lt;Menu!S73),AND(H35&lt;'2a1'!H5,I35&gt;Menu!S73)),"Valid","Tidak Valid"))</f>
        <v>Valid</v>
      </c>
      <c r="L35" s="129" t="s">
        <v>248</v>
      </c>
      <c r="M35" s="4"/>
      <c r="N35" s="4"/>
      <c r="O35" s="4"/>
      <c r="P35" s="4"/>
      <c r="Q35" s="4"/>
      <c r="R35" s="4"/>
      <c r="S35" s="4"/>
      <c r="T35" s="4"/>
      <c r="U35" s="4"/>
      <c r="V35" s="4"/>
      <c r="W35" s="4"/>
      <c r="X35" s="4"/>
      <c r="Y35" s="4"/>
      <c r="Z35" s="4"/>
      <c r="AA35" s="4"/>
      <c r="AB35" s="4"/>
    </row>
    <row r="36" ht="14.25" customHeight="1">
      <c r="A36" s="156">
        <v>25.0</v>
      </c>
      <c r="B36" s="126" t="s">
        <v>299</v>
      </c>
      <c r="C36" s="127"/>
      <c r="D36" s="128" t="s">
        <v>250</v>
      </c>
      <c r="E36" s="127"/>
      <c r="F36" s="129" t="s">
        <v>268</v>
      </c>
      <c r="G36" s="129" t="s">
        <v>265</v>
      </c>
      <c r="H36" s="157">
        <v>44958.0</v>
      </c>
      <c r="I36" s="157">
        <v>45899.0</v>
      </c>
      <c r="J36" s="158">
        <v>2.0</v>
      </c>
      <c r="K36" s="159" t="str">
        <f>IF(OR(ISBLANK(H36),ISBLANK(I36),ISBLANK('2a1'!H5)),"",IF(OR(AND(H36&gt;'2a1'!H5,H36&lt;Menu!S73),AND(I36&gt;'2a1'!H5,I36&lt;Menu!S73),AND(H36&lt;'2a1'!H5,I36&gt;Menu!S73)),"Valid","Tidak Valid"))</f>
        <v>Valid</v>
      </c>
      <c r="L36" s="129" t="s">
        <v>248</v>
      </c>
      <c r="M36" s="4"/>
      <c r="N36" s="4"/>
      <c r="O36" s="4"/>
      <c r="P36" s="4"/>
      <c r="Q36" s="4"/>
      <c r="R36" s="4"/>
      <c r="S36" s="4"/>
      <c r="T36" s="4"/>
      <c r="U36" s="4"/>
      <c r="V36" s="4"/>
      <c r="W36" s="4"/>
      <c r="X36" s="4"/>
      <c r="Y36" s="4"/>
      <c r="Z36" s="4"/>
      <c r="AA36" s="4"/>
      <c r="AB36" s="4"/>
    </row>
    <row r="37" ht="14.25" customHeight="1">
      <c r="A37" s="156">
        <v>26.0</v>
      </c>
      <c r="B37" s="126" t="s">
        <v>300</v>
      </c>
      <c r="C37" s="127"/>
      <c r="D37" s="128" t="s">
        <v>250</v>
      </c>
      <c r="E37" s="127"/>
      <c r="F37" s="129" t="s">
        <v>268</v>
      </c>
      <c r="G37" s="129" t="s">
        <v>265</v>
      </c>
      <c r="H37" s="157">
        <v>44958.0</v>
      </c>
      <c r="I37" s="157">
        <v>45899.0</v>
      </c>
      <c r="J37" s="158">
        <v>2.0</v>
      </c>
      <c r="K37" s="159" t="str">
        <f>IF(OR(ISBLANK(H37),ISBLANK(I37),ISBLANK('2a1'!H5)),"",IF(OR(AND(H37&gt;'2a1'!H5,H37&lt;Menu!S73),AND(I37&gt;'2a1'!H5,I37&lt;Menu!S73),AND(H37&lt;'2a1'!H5,I37&gt;Menu!S73)),"Valid","Tidak Valid"))</f>
        <v>Valid</v>
      </c>
      <c r="L37" s="129" t="s">
        <v>248</v>
      </c>
      <c r="M37" s="4"/>
      <c r="N37" s="4"/>
      <c r="O37" s="4"/>
      <c r="P37" s="4"/>
      <c r="Q37" s="4"/>
      <c r="R37" s="4"/>
      <c r="S37" s="4"/>
      <c r="T37" s="4"/>
      <c r="U37" s="4"/>
      <c r="V37" s="4"/>
      <c r="W37" s="4"/>
      <c r="X37" s="4"/>
      <c r="Y37" s="4"/>
      <c r="Z37" s="4"/>
      <c r="AA37" s="4"/>
      <c r="AB37" s="4"/>
    </row>
    <row r="38" ht="14.25" customHeight="1">
      <c r="A38" s="156">
        <v>27.0</v>
      </c>
      <c r="B38" s="129" t="s">
        <v>326</v>
      </c>
      <c r="C38" s="127"/>
      <c r="D38" s="128" t="s">
        <v>250</v>
      </c>
      <c r="E38" s="127"/>
      <c r="F38" s="129" t="s">
        <v>327</v>
      </c>
      <c r="G38" s="129" t="s">
        <v>265</v>
      </c>
      <c r="H38" s="143"/>
      <c r="I38" s="143"/>
      <c r="J38" s="158" t="s">
        <v>328</v>
      </c>
      <c r="K38" s="159" t="str">
        <f>IF(OR(ISBLANK(H38),ISBLANK(I38),ISBLANK('2a1'!H5)),"",IF(OR(AND(H38&gt;'2a1'!H5,H38&lt;Menu!S73),AND(I38&gt;'2a1'!H5,I38&lt;Menu!S73),AND(H38&lt;'2a1'!H5,I38&gt;Menu!S73)),"Valid","Tidak Valid"))</f>
        <v/>
      </c>
      <c r="L38" s="129" t="s">
        <v>248</v>
      </c>
      <c r="M38" s="4"/>
      <c r="N38" s="4"/>
      <c r="O38" s="4"/>
      <c r="P38" s="4"/>
      <c r="Q38" s="4"/>
      <c r="R38" s="4"/>
      <c r="S38" s="4"/>
      <c r="T38" s="4"/>
      <c r="U38" s="4"/>
      <c r="V38" s="4"/>
      <c r="W38" s="4"/>
      <c r="X38" s="4"/>
      <c r="Y38" s="4"/>
      <c r="Z38" s="4"/>
      <c r="AA38" s="4"/>
      <c r="AB38" s="4"/>
    </row>
    <row r="39" ht="14.25" customHeight="1">
      <c r="A39" s="156">
        <v>28.0</v>
      </c>
      <c r="B39" s="129" t="s">
        <v>329</v>
      </c>
      <c r="C39" s="127"/>
      <c r="D39" s="128" t="s">
        <v>250</v>
      </c>
      <c r="E39" s="127"/>
      <c r="F39" s="129" t="s">
        <v>327</v>
      </c>
      <c r="G39" s="129" t="s">
        <v>265</v>
      </c>
      <c r="H39" s="143"/>
      <c r="I39" s="143"/>
      <c r="J39" s="158" t="s">
        <v>328</v>
      </c>
      <c r="K39" s="159" t="str">
        <f>IF(OR(ISBLANK(H39),ISBLANK(I39),ISBLANK('2a1'!H5)),"",IF(OR(AND(H39&gt;'2a1'!H5,H39&lt;Menu!S73),AND(I39&gt;'2a1'!H5,I39&lt;Menu!S73),AND(H39&lt;'2a1'!H5,I39&gt;Menu!S73)),"Valid","Tidak Valid"))</f>
        <v/>
      </c>
      <c r="L39" s="129" t="s">
        <v>248</v>
      </c>
      <c r="M39" s="4"/>
      <c r="N39" s="4"/>
      <c r="O39" s="4"/>
      <c r="P39" s="4"/>
      <c r="Q39" s="4"/>
      <c r="R39" s="4"/>
      <c r="S39" s="4"/>
      <c r="T39" s="4"/>
      <c r="U39" s="4"/>
      <c r="V39" s="4"/>
      <c r="W39" s="4"/>
      <c r="X39" s="4"/>
      <c r="Y39" s="4"/>
      <c r="Z39" s="4"/>
      <c r="AA39" s="4"/>
      <c r="AB39" s="4"/>
    </row>
    <row r="40" ht="14.25" customHeight="1">
      <c r="A40" s="156">
        <v>29.0</v>
      </c>
      <c r="B40" s="129" t="s">
        <v>330</v>
      </c>
      <c r="C40" s="127"/>
      <c r="D40" s="128" t="s">
        <v>250</v>
      </c>
      <c r="E40" s="127"/>
      <c r="F40" s="129" t="s">
        <v>327</v>
      </c>
      <c r="G40" s="129" t="s">
        <v>265</v>
      </c>
      <c r="H40" s="143"/>
      <c r="I40" s="143"/>
      <c r="J40" s="158" t="s">
        <v>328</v>
      </c>
      <c r="K40" s="159" t="str">
        <f>IF(OR(ISBLANK(H40),ISBLANK(I40),ISBLANK('2a1'!H5)),"",IF(OR(AND(H40&gt;'2a1'!H5,H40&lt;Menu!S73),AND(I40&gt;'2a1'!H5,I40&lt;Menu!S73),AND(H40&lt;'2a1'!H5,I40&gt;Menu!S73)),"Valid","Tidak Valid"))</f>
        <v/>
      </c>
      <c r="L40" s="129" t="s">
        <v>248</v>
      </c>
      <c r="M40" s="4"/>
      <c r="N40" s="4"/>
      <c r="O40" s="4"/>
      <c r="P40" s="4"/>
      <c r="Q40" s="4"/>
      <c r="R40" s="4"/>
      <c r="S40" s="4"/>
      <c r="T40" s="4"/>
      <c r="U40" s="4"/>
      <c r="V40" s="4"/>
      <c r="W40" s="4"/>
      <c r="X40" s="4"/>
      <c r="Y40" s="4"/>
      <c r="Z40" s="4"/>
      <c r="AA40" s="4"/>
      <c r="AB40" s="4"/>
    </row>
    <row r="41" ht="14.25" customHeight="1">
      <c r="A41" s="156">
        <v>30.0</v>
      </c>
      <c r="B41" s="126" t="s">
        <v>331</v>
      </c>
      <c r="C41" s="127"/>
      <c r="D41" s="128" t="s">
        <v>250</v>
      </c>
      <c r="E41" s="127"/>
      <c r="F41" s="129" t="s">
        <v>327</v>
      </c>
      <c r="G41" s="129" t="s">
        <v>265</v>
      </c>
      <c r="H41" s="138">
        <v>44593.0</v>
      </c>
      <c r="I41" s="162">
        <v>44926.0</v>
      </c>
      <c r="J41" s="158">
        <v>1.0</v>
      </c>
      <c r="K41" s="159" t="str">
        <f>IF(OR(ISBLANK(H41),ISBLANK(I41),ISBLANK('2a1'!H5)),"",IF(OR(AND(H41&gt;'2a1'!H5,H41&lt;Menu!S73),AND(I41&gt;'2a1'!H5,I41&lt;Menu!S73),AND(H41&lt;'2a1'!H5,I41&gt;Menu!S73)),"Valid","Tidak Valid"))</f>
        <v>Valid</v>
      </c>
      <c r="L41" s="129" t="s">
        <v>248</v>
      </c>
      <c r="M41" s="4"/>
      <c r="N41" s="4"/>
      <c r="O41" s="4"/>
      <c r="P41" s="4"/>
      <c r="Q41" s="4"/>
      <c r="R41" s="4"/>
      <c r="S41" s="4"/>
      <c r="T41" s="4"/>
      <c r="U41" s="4"/>
      <c r="V41" s="4"/>
      <c r="W41" s="4"/>
      <c r="X41" s="4"/>
      <c r="Y41" s="4"/>
      <c r="Z41" s="4"/>
      <c r="AA41" s="4"/>
      <c r="AB41" s="4"/>
    </row>
    <row r="42" ht="14.25" customHeight="1">
      <c r="A42" s="156">
        <v>31.0</v>
      </c>
      <c r="B42" s="126" t="s">
        <v>332</v>
      </c>
      <c r="C42" s="128" t="s">
        <v>250</v>
      </c>
      <c r="D42" s="127"/>
      <c r="E42" s="127"/>
      <c r="F42" s="129" t="s">
        <v>327</v>
      </c>
      <c r="G42" s="129" t="s">
        <v>265</v>
      </c>
      <c r="H42" s="130">
        <v>45343.0</v>
      </c>
      <c r="I42" s="130">
        <v>45535.0</v>
      </c>
      <c r="J42" s="158">
        <v>0.0</v>
      </c>
      <c r="K42" s="159" t="str">
        <f>IF(OR(ISBLANK(H42),ISBLANK(I42),ISBLANK('2a1'!H5)),"",IF(OR(AND(H42&gt;'2a1'!H5,H42&lt;Menu!S73),AND(I42&gt;'2a1'!H5,I42&lt;Menu!S73),AND(H42&lt;'2a1'!H5,I42&gt;Menu!S73)),"Valid","Tidak Valid"))</f>
        <v>Valid</v>
      </c>
      <c r="L42" s="129" t="s">
        <v>248</v>
      </c>
      <c r="M42" s="4"/>
      <c r="N42" s="4"/>
      <c r="O42" s="4"/>
      <c r="P42" s="4"/>
      <c r="Q42" s="4"/>
      <c r="R42" s="4"/>
      <c r="S42" s="4"/>
      <c r="T42" s="4"/>
      <c r="U42" s="4"/>
      <c r="V42" s="4"/>
      <c r="W42" s="4"/>
      <c r="X42" s="4"/>
      <c r="Y42" s="4"/>
      <c r="Z42" s="4"/>
      <c r="AA42" s="4"/>
      <c r="AB42" s="4"/>
    </row>
    <row r="43" ht="14.25" customHeight="1">
      <c r="A43" s="156">
        <v>32.0</v>
      </c>
      <c r="B43" s="129" t="s">
        <v>333</v>
      </c>
      <c r="C43" s="127"/>
      <c r="D43" s="128" t="s">
        <v>250</v>
      </c>
      <c r="E43" s="127"/>
      <c r="F43" s="129" t="s">
        <v>327</v>
      </c>
      <c r="G43" s="129" t="s">
        <v>265</v>
      </c>
      <c r="H43" s="143"/>
      <c r="I43" s="143"/>
      <c r="J43" s="158" t="s">
        <v>328</v>
      </c>
      <c r="K43" s="159" t="str">
        <f>IF(OR(ISBLANK(H43),ISBLANK(I43),ISBLANK('2a1'!H5)),"",IF(OR(AND(H43&gt;'2a1'!H5,H43&lt;Menu!S73),AND(I43&gt;'2a1'!H5,I43&lt;Menu!S73),AND(H43&lt;'2a1'!H5,I43&gt;Menu!S73)),"Valid","Tidak Valid"))</f>
        <v/>
      </c>
      <c r="L43" s="129" t="s">
        <v>248</v>
      </c>
      <c r="M43" s="4"/>
      <c r="N43" s="4"/>
      <c r="O43" s="4"/>
      <c r="P43" s="4"/>
      <c r="Q43" s="4"/>
      <c r="R43" s="4"/>
      <c r="S43" s="4"/>
      <c r="T43" s="4"/>
      <c r="U43" s="4"/>
      <c r="V43" s="4"/>
      <c r="W43" s="4"/>
      <c r="X43" s="4"/>
      <c r="Y43" s="4"/>
      <c r="Z43" s="4"/>
      <c r="AA43" s="4"/>
      <c r="AB43" s="4"/>
    </row>
    <row r="44" ht="14.25" customHeight="1">
      <c r="A44" s="156">
        <v>33.0</v>
      </c>
      <c r="B44" s="126" t="s">
        <v>335</v>
      </c>
      <c r="C44" s="127"/>
      <c r="D44" s="128" t="s">
        <v>250</v>
      </c>
      <c r="E44" s="127"/>
      <c r="F44" s="129" t="s">
        <v>327</v>
      </c>
      <c r="G44" s="129" t="s">
        <v>265</v>
      </c>
      <c r="H44" s="138">
        <v>44593.0</v>
      </c>
      <c r="I44" s="138">
        <v>44773.0</v>
      </c>
      <c r="J44" s="158">
        <v>0.0</v>
      </c>
      <c r="K44" s="159" t="str">
        <f>IF(OR(ISBLANK(H44),ISBLANK(I44),ISBLANK('2a1'!H5)),"",IF(OR(AND(H44&gt;'2a1'!H5,H44&lt;Menu!S73),AND(I44&gt;'2a1'!H5,I44&lt;Menu!S73),AND(H44&lt;'2a1'!H5,I44&gt;Menu!S73)),"Valid","Tidak Valid"))</f>
        <v>Valid</v>
      </c>
      <c r="L44" s="129" t="s">
        <v>248</v>
      </c>
      <c r="M44" s="4"/>
      <c r="N44" s="4"/>
      <c r="O44" s="4"/>
      <c r="P44" s="4"/>
      <c r="Q44" s="4"/>
      <c r="R44" s="4"/>
      <c r="S44" s="4"/>
      <c r="T44" s="4"/>
      <c r="U44" s="4"/>
      <c r="V44" s="4"/>
      <c r="W44" s="4"/>
      <c r="X44" s="4"/>
      <c r="Y44" s="4"/>
      <c r="Z44" s="4"/>
      <c r="AA44" s="4"/>
      <c r="AB44" s="4"/>
    </row>
    <row r="45" ht="14.25" customHeight="1">
      <c r="A45" s="156">
        <v>34.0</v>
      </c>
      <c r="B45" s="129" t="s">
        <v>336</v>
      </c>
      <c r="C45" s="127"/>
      <c r="D45" s="128" t="s">
        <v>250</v>
      </c>
      <c r="E45" s="127"/>
      <c r="F45" s="129" t="s">
        <v>327</v>
      </c>
      <c r="G45" s="129" t="s">
        <v>265</v>
      </c>
      <c r="H45" s="130">
        <v>45689.0</v>
      </c>
      <c r="I45" s="130">
        <v>45869.0</v>
      </c>
      <c r="J45" s="158" t="s">
        <v>328</v>
      </c>
      <c r="K45" s="159" t="str">
        <f>IF(OR(ISBLANK(H45),ISBLANK(I45),ISBLANK('2a1'!H5)),"",IF(OR(AND(H45&gt;'2a1'!H5,H45&lt;Menu!S73),AND(I45&gt;'2a1'!H5,I45&lt;Menu!S73),AND(H45&lt;'2a1'!H5,I45&gt;Menu!S73)),"Valid","Tidak Valid"))</f>
        <v>Valid</v>
      </c>
      <c r="L45" s="129" t="s">
        <v>248</v>
      </c>
      <c r="M45" s="4"/>
      <c r="N45" s="4"/>
      <c r="O45" s="4"/>
      <c r="P45" s="4"/>
      <c r="Q45" s="4"/>
      <c r="R45" s="4"/>
      <c r="S45" s="4"/>
      <c r="T45" s="4"/>
      <c r="U45" s="4"/>
      <c r="V45" s="4"/>
      <c r="W45" s="4"/>
      <c r="X45" s="4"/>
      <c r="Y45" s="4"/>
      <c r="Z45" s="4"/>
      <c r="AA45" s="4"/>
      <c r="AB45" s="4"/>
    </row>
    <row r="46" ht="14.25" customHeight="1">
      <c r="A46" s="156">
        <v>35.0</v>
      </c>
      <c r="B46" s="126" t="s">
        <v>353</v>
      </c>
      <c r="C46" s="127"/>
      <c r="D46" s="128" t="s">
        <v>250</v>
      </c>
      <c r="E46" s="127"/>
      <c r="F46" s="129" t="s">
        <v>327</v>
      </c>
      <c r="G46" s="129" t="s">
        <v>265</v>
      </c>
      <c r="H46" s="130">
        <v>45689.0</v>
      </c>
      <c r="I46" s="130">
        <v>45869.0</v>
      </c>
      <c r="J46" s="158" t="s">
        <v>319</v>
      </c>
      <c r="K46" s="159" t="str">
        <f>IF(OR(ISBLANK(H46),ISBLANK(I46),ISBLANK('2a1'!H5)),"",IF(OR(AND(H46&gt;'2a1'!H5,H46&lt;Menu!S73),AND(I46&gt;'2a1'!H5,I46&lt;Menu!S73),AND(H46&lt;'2a1'!H5,I46&gt;Menu!S73)),"Valid","Tidak Valid"))</f>
        <v>Valid</v>
      </c>
      <c r="L46" s="129" t="s">
        <v>248</v>
      </c>
      <c r="M46" s="4"/>
      <c r="N46" s="4"/>
      <c r="O46" s="4"/>
      <c r="P46" s="4"/>
      <c r="Q46" s="4"/>
      <c r="R46" s="4"/>
      <c r="S46" s="4"/>
      <c r="T46" s="4"/>
      <c r="U46" s="4"/>
      <c r="V46" s="4"/>
      <c r="W46" s="4"/>
      <c r="X46" s="4"/>
      <c r="Y46" s="4"/>
      <c r="Z46" s="4"/>
      <c r="AA46" s="4"/>
      <c r="AB46" s="4"/>
    </row>
    <row r="47" ht="14.25" customHeight="1">
      <c r="A47" s="156">
        <v>36.0</v>
      </c>
      <c r="B47" s="126" t="s">
        <v>337</v>
      </c>
      <c r="C47" s="127"/>
      <c r="D47" s="128" t="s">
        <v>250</v>
      </c>
      <c r="E47" s="127"/>
      <c r="F47" s="129" t="s">
        <v>268</v>
      </c>
      <c r="G47" s="129" t="s">
        <v>265</v>
      </c>
      <c r="H47" s="130">
        <v>45689.0</v>
      </c>
      <c r="I47" s="130">
        <v>45869.0</v>
      </c>
      <c r="J47" s="158" t="s">
        <v>328</v>
      </c>
      <c r="K47" s="159" t="str">
        <f>IF(OR(ISBLANK(H47),ISBLANK(I47),ISBLANK('2a1'!H5)),"",IF(OR(AND(H47&gt;'2a1'!H5,H47&lt;Menu!S73),AND(I47&gt;'2a1'!H5,I47&lt;Menu!S73),AND(H47&lt;'2a1'!H5,I47&gt;Menu!S73)),"Valid","Tidak Valid"))</f>
        <v>Valid</v>
      </c>
      <c r="L47" s="129" t="s">
        <v>248</v>
      </c>
      <c r="M47" s="4"/>
      <c r="N47" s="4"/>
      <c r="O47" s="4"/>
      <c r="P47" s="4"/>
      <c r="Q47" s="4"/>
      <c r="R47" s="4"/>
      <c r="S47" s="4"/>
      <c r="T47" s="4"/>
      <c r="U47" s="4"/>
      <c r="V47" s="4"/>
      <c r="W47" s="4"/>
      <c r="X47" s="4"/>
      <c r="Y47" s="4"/>
      <c r="Z47" s="4"/>
      <c r="AA47" s="4"/>
      <c r="AB47" s="4"/>
    </row>
    <row r="48" ht="14.25" customHeight="1">
      <c r="A48" s="156">
        <v>37.0</v>
      </c>
      <c r="B48" s="129" t="s">
        <v>338</v>
      </c>
      <c r="C48" s="127"/>
      <c r="D48" s="128" t="s">
        <v>250</v>
      </c>
      <c r="E48" s="127"/>
      <c r="F48" s="129" t="s">
        <v>268</v>
      </c>
      <c r="G48" s="129" t="s">
        <v>265</v>
      </c>
      <c r="H48" s="130">
        <v>45689.0</v>
      </c>
      <c r="I48" s="130">
        <v>45869.0</v>
      </c>
      <c r="J48" s="158" t="s">
        <v>328</v>
      </c>
      <c r="K48" s="159" t="str">
        <f>IF(OR(ISBLANK(H48),ISBLANK(I48),ISBLANK('2a1'!H5)),"",IF(OR(AND(H48&gt;'2a1'!H5,H48&lt;Menu!S73),AND(I48&gt;'2a1'!H5,I48&lt;Menu!S73),AND(H48&lt;'2a1'!H5,I48&gt;Menu!S73)),"Valid","Tidak Valid"))</f>
        <v>Valid</v>
      </c>
      <c r="L48" s="129" t="s">
        <v>248</v>
      </c>
      <c r="M48" s="4"/>
      <c r="N48" s="4"/>
      <c r="O48" s="4"/>
      <c r="P48" s="4"/>
      <c r="Q48" s="4"/>
      <c r="R48" s="4"/>
      <c r="S48" s="4"/>
      <c r="T48" s="4"/>
      <c r="U48" s="4"/>
      <c r="V48" s="4"/>
      <c r="W48" s="4"/>
      <c r="X48" s="4"/>
      <c r="Y48" s="4"/>
      <c r="Z48" s="4"/>
      <c r="AA48" s="4"/>
      <c r="AB48" s="4"/>
    </row>
    <row r="49" ht="14.25" customHeight="1">
      <c r="A49" s="156">
        <v>38.0</v>
      </c>
      <c r="B49" s="126" t="s">
        <v>339</v>
      </c>
      <c r="C49" s="127"/>
      <c r="D49" s="128" t="s">
        <v>250</v>
      </c>
      <c r="E49" s="127"/>
      <c r="F49" s="129" t="s">
        <v>268</v>
      </c>
      <c r="G49" s="129" t="s">
        <v>265</v>
      </c>
      <c r="H49" s="130">
        <v>45689.0</v>
      </c>
      <c r="I49" s="130">
        <v>45869.0</v>
      </c>
      <c r="J49" s="158" t="s">
        <v>328</v>
      </c>
      <c r="K49" s="159" t="str">
        <f>IF(OR(ISBLANK(H49),ISBLANK(I49),ISBLANK('2a1'!H5)),"",IF(OR(AND(H49&gt;'2a1'!H5,H49&lt;Menu!S73),AND(I49&gt;'2a1'!H5,I49&lt;Menu!S73),AND(H49&lt;'2a1'!H5,I49&gt;Menu!S73)),"Valid","Tidak Valid"))</f>
        <v>Valid</v>
      </c>
      <c r="L49" s="129" t="s">
        <v>248</v>
      </c>
      <c r="M49" s="4"/>
      <c r="N49" s="4"/>
      <c r="O49" s="4"/>
      <c r="P49" s="4"/>
      <c r="Q49" s="4"/>
      <c r="R49" s="4"/>
      <c r="S49" s="4"/>
      <c r="T49" s="4"/>
      <c r="U49" s="4"/>
      <c r="V49" s="4"/>
      <c r="W49" s="4"/>
      <c r="X49" s="4"/>
      <c r="Y49" s="4"/>
      <c r="Z49" s="4"/>
      <c r="AA49" s="4"/>
      <c r="AB49" s="4"/>
    </row>
    <row r="50" ht="14.25" customHeight="1">
      <c r="A50" s="156">
        <v>39.0</v>
      </c>
      <c r="B50" s="126" t="s">
        <v>340</v>
      </c>
      <c r="C50" s="127"/>
      <c r="D50" s="128" t="s">
        <v>250</v>
      </c>
      <c r="E50" s="127"/>
      <c r="F50" s="129" t="s">
        <v>268</v>
      </c>
      <c r="G50" s="129" t="s">
        <v>265</v>
      </c>
      <c r="H50" s="157">
        <v>45689.0</v>
      </c>
      <c r="I50" s="157">
        <v>45899.0</v>
      </c>
      <c r="J50" s="158">
        <v>0.0</v>
      </c>
      <c r="K50" s="159" t="str">
        <f>IF(OR(ISBLANK(H50),ISBLANK(I50),ISBLANK('2a1'!H5)),"",IF(OR(AND(H50&gt;'2a1'!H5,H50&lt;Menu!S73),AND(I50&gt;'2a1'!H5,I50&lt;Menu!S73),AND(H50&lt;'2a1'!H5,I50&gt;Menu!S73)),"Valid","Tidak Valid"))</f>
        <v>Valid</v>
      </c>
      <c r="L50" s="129" t="s">
        <v>248</v>
      </c>
      <c r="M50" s="4"/>
      <c r="N50" s="4"/>
      <c r="O50" s="4"/>
      <c r="P50" s="4"/>
      <c r="Q50" s="4"/>
      <c r="R50" s="4"/>
      <c r="S50" s="4"/>
      <c r="T50" s="4"/>
      <c r="U50" s="4"/>
      <c r="V50" s="4"/>
      <c r="W50" s="4"/>
      <c r="X50" s="4"/>
      <c r="Y50" s="4"/>
      <c r="Z50" s="4"/>
      <c r="AA50" s="4"/>
      <c r="AB50" s="4"/>
    </row>
    <row r="51" ht="14.25" customHeight="1">
      <c r="A51" s="156">
        <v>40.0</v>
      </c>
      <c r="B51" s="126" t="s">
        <v>341</v>
      </c>
      <c r="C51" s="127"/>
      <c r="D51" s="128" t="s">
        <v>250</v>
      </c>
      <c r="E51" s="127"/>
      <c r="F51" s="129" t="s">
        <v>268</v>
      </c>
      <c r="G51" s="129" t="s">
        <v>265</v>
      </c>
      <c r="H51" s="161">
        <v>44593.0</v>
      </c>
      <c r="I51" s="161">
        <v>44803.0</v>
      </c>
      <c r="J51" s="158">
        <v>0.0</v>
      </c>
      <c r="K51" s="159" t="str">
        <f>IF(OR(ISBLANK(H51),ISBLANK(I51),ISBLANK('2a1'!H5)),"",IF(OR(AND(H51&gt;'2a1'!H5,H51&lt;Menu!S73),AND(I51&gt;'2a1'!H5,I51&lt;Menu!S73),AND(H51&lt;'2a1'!H5,I51&gt;Menu!S73)),"Valid","Tidak Valid"))</f>
        <v>Valid</v>
      </c>
      <c r="L51" s="129" t="s">
        <v>248</v>
      </c>
      <c r="M51" s="4"/>
      <c r="N51" s="4"/>
      <c r="O51" s="4"/>
      <c r="P51" s="4"/>
      <c r="Q51" s="4"/>
      <c r="R51" s="4"/>
      <c r="S51" s="4"/>
      <c r="T51" s="4"/>
      <c r="U51" s="4"/>
      <c r="V51" s="4"/>
      <c r="W51" s="4"/>
      <c r="X51" s="4"/>
      <c r="Y51" s="4"/>
      <c r="Z51" s="4"/>
      <c r="AA51" s="4"/>
      <c r="AB51" s="4"/>
    </row>
    <row r="52" ht="14.25" customHeight="1">
      <c r="A52" s="156">
        <v>41.0</v>
      </c>
      <c r="B52" s="126" t="s">
        <v>342</v>
      </c>
      <c r="C52" s="127"/>
      <c r="D52" s="128" t="s">
        <v>250</v>
      </c>
      <c r="E52" s="127"/>
      <c r="F52" s="129" t="s">
        <v>268</v>
      </c>
      <c r="G52" s="129" t="s">
        <v>265</v>
      </c>
      <c r="H52" s="157">
        <v>45689.0</v>
      </c>
      <c r="I52" s="157">
        <v>45899.0</v>
      </c>
      <c r="J52" s="158">
        <v>0.0</v>
      </c>
      <c r="K52" s="159" t="str">
        <f>IF(OR(ISBLANK(H52),ISBLANK(I52),ISBLANK('2a1'!H5)),"",IF(OR(AND(H52&gt;'2a1'!H5,H52&lt;Menu!S73),AND(I52&gt;'2a1'!H5,I52&lt;Menu!S73),AND(H52&lt;'2a1'!H5,I52&gt;Menu!S73)),"Valid","Tidak Valid"))</f>
        <v>Valid</v>
      </c>
      <c r="L52" s="129" t="s">
        <v>248</v>
      </c>
      <c r="M52" s="4"/>
      <c r="N52" s="4"/>
      <c r="O52" s="4"/>
      <c r="P52" s="4"/>
      <c r="Q52" s="4"/>
      <c r="R52" s="4"/>
      <c r="S52" s="4"/>
      <c r="T52" s="4"/>
      <c r="U52" s="4"/>
      <c r="V52" s="4"/>
      <c r="W52" s="4"/>
      <c r="X52" s="4"/>
      <c r="Y52" s="4"/>
      <c r="Z52" s="4"/>
      <c r="AA52" s="4"/>
      <c r="AB52" s="4"/>
    </row>
    <row r="53" ht="14.25" customHeight="1">
      <c r="A53" s="156">
        <v>42.0</v>
      </c>
      <c r="B53" s="129" t="s">
        <v>343</v>
      </c>
      <c r="C53" s="127"/>
      <c r="D53" s="127"/>
      <c r="E53" s="128" t="s">
        <v>250</v>
      </c>
      <c r="F53" s="129" t="s">
        <v>268</v>
      </c>
      <c r="G53" s="129" t="s">
        <v>265</v>
      </c>
      <c r="H53" s="157">
        <v>45689.0</v>
      </c>
      <c r="I53" s="157">
        <v>45899.0</v>
      </c>
      <c r="J53" s="158">
        <v>0.0</v>
      </c>
      <c r="K53" s="159" t="str">
        <f>IF(OR(ISBLANK(H53),ISBLANK(I53),ISBLANK('2a1'!H5)),"",IF(OR(AND(H53&gt;'2a1'!H5,H53&lt;Menu!S73),AND(I53&gt;'2a1'!H5,I53&lt;Menu!S73),AND(H53&lt;'2a1'!H5,I53&gt;Menu!S73)),"Valid","Tidak Valid"))</f>
        <v>Valid</v>
      </c>
      <c r="L53" s="129" t="s">
        <v>248</v>
      </c>
      <c r="M53" s="4"/>
      <c r="N53" s="4"/>
      <c r="O53" s="4"/>
      <c r="P53" s="4"/>
      <c r="Q53" s="4"/>
      <c r="R53" s="4"/>
      <c r="S53" s="4"/>
      <c r="T53" s="4"/>
      <c r="U53" s="4"/>
      <c r="V53" s="4"/>
      <c r="W53" s="4"/>
      <c r="X53" s="4"/>
      <c r="Y53" s="4"/>
      <c r="Z53" s="4"/>
      <c r="AA53" s="4"/>
      <c r="AB53" s="4"/>
    </row>
    <row r="54" ht="14.25" customHeight="1">
      <c r="A54" s="156">
        <v>43.0</v>
      </c>
      <c r="B54" s="126" t="s">
        <v>344</v>
      </c>
      <c r="C54" s="127"/>
      <c r="D54" s="128" t="s">
        <v>250</v>
      </c>
      <c r="E54" s="127"/>
      <c r="F54" s="129" t="s">
        <v>268</v>
      </c>
      <c r="G54" s="129" t="s">
        <v>265</v>
      </c>
      <c r="H54" s="157">
        <v>45689.0</v>
      </c>
      <c r="I54" s="157">
        <v>45899.0</v>
      </c>
      <c r="J54" s="158">
        <v>0.0</v>
      </c>
      <c r="K54" s="159" t="str">
        <f>IF(OR(ISBLANK(H54),ISBLANK(I54),ISBLANK('2a1'!H5)),"",IF(OR(AND(H54&gt;'2a1'!H5,H54&lt;Menu!S73),AND(I54&gt;'2a1'!H5,I54&lt;Menu!S73),AND(H54&lt;'2a1'!H5,I54&gt;Menu!S73)),"Valid","Tidak Valid"))</f>
        <v>Valid</v>
      </c>
      <c r="L54" s="129" t="s">
        <v>248</v>
      </c>
      <c r="M54" s="4"/>
      <c r="N54" s="4"/>
      <c r="O54" s="4"/>
      <c r="P54" s="4"/>
      <c r="Q54" s="4"/>
      <c r="R54" s="4"/>
      <c r="S54" s="4"/>
      <c r="T54" s="4"/>
      <c r="U54" s="4"/>
      <c r="V54" s="4"/>
      <c r="W54" s="4"/>
      <c r="X54" s="4"/>
      <c r="Y54" s="4"/>
      <c r="Z54" s="4"/>
      <c r="AA54" s="4"/>
      <c r="AB54" s="4"/>
    </row>
    <row r="55" ht="14.25" customHeight="1">
      <c r="A55" s="156">
        <v>44.0</v>
      </c>
      <c r="B55" s="126" t="s">
        <v>345</v>
      </c>
      <c r="C55" s="127"/>
      <c r="D55" s="128" t="s">
        <v>250</v>
      </c>
      <c r="E55" s="127"/>
      <c r="F55" s="129" t="s">
        <v>268</v>
      </c>
      <c r="G55" s="129" t="s">
        <v>265</v>
      </c>
      <c r="H55" s="157">
        <v>45689.0</v>
      </c>
      <c r="I55" s="157">
        <v>45899.0</v>
      </c>
      <c r="J55" s="158">
        <v>0.0</v>
      </c>
      <c r="K55" s="159" t="str">
        <f>IF(OR(ISBLANK(H55),ISBLANK(I55),ISBLANK('2a1'!H5)),"",IF(OR(AND(H55&gt;'2a1'!H5,H55&lt;Menu!S73),AND(I55&gt;'2a1'!H5,I55&lt;Menu!S73),AND(H55&lt;'2a1'!H5,I55&gt;Menu!S73)),"Valid","Tidak Valid"))</f>
        <v>Valid</v>
      </c>
      <c r="L55" s="129" t="s">
        <v>248</v>
      </c>
      <c r="M55" s="4"/>
      <c r="N55" s="4"/>
      <c r="O55" s="4"/>
      <c r="P55" s="4"/>
      <c r="Q55" s="4"/>
      <c r="R55" s="4"/>
      <c r="S55" s="4"/>
      <c r="T55" s="4"/>
      <c r="U55" s="4"/>
      <c r="V55" s="4"/>
      <c r="W55" s="4"/>
      <c r="X55" s="4"/>
      <c r="Y55" s="4"/>
      <c r="Z55" s="4"/>
      <c r="AA55" s="4"/>
      <c r="AB55" s="4"/>
    </row>
    <row r="56" ht="14.25" customHeight="1">
      <c r="A56" s="156">
        <v>45.0</v>
      </c>
      <c r="B56" s="129" t="s">
        <v>346</v>
      </c>
      <c r="C56" s="127"/>
      <c r="D56" s="128" t="s">
        <v>250</v>
      </c>
      <c r="E56" s="127"/>
      <c r="F56" s="129" t="s">
        <v>268</v>
      </c>
      <c r="G56" s="129" t="s">
        <v>265</v>
      </c>
      <c r="H56" s="157">
        <v>45689.0</v>
      </c>
      <c r="I56" s="157">
        <v>45899.0</v>
      </c>
      <c r="J56" s="158">
        <v>0.0</v>
      </c>
      <c r="K56" s="159" t="str">
        <f>IF(OR(ISBLANK(H56),ISBLANK(I56),ISBLANK('2a1'!H5)),"",IF(OR(AND(H56&gt;'2a1'!H5,H56&lt;Menu!S73),AND(I56&gt;'2a1'!H5,I56&lt;Menu!S73),AND(H56&lt;'2a1'!H5,I56&gt;Menu!S73)),"Valid","Tidak Valid"))</f>
        <v>Valid</v>
      </c>
      <c r="L56" s="129" t="s">
        <v>248</v>
      </c>
      <c r="M56" s="4"/>
      <c r="N56" s="4"/>
      <c r="O56" s="4"/>
      <c r="P56" s="4"/>
      <c r="Q56" s="4"/>
      <c r="R56" s="4"/>
      <c r="S56" s="4"/>
      <c r="T56" s="4"/>
      <c r="U56" s="4"/>
      <c r="V56" s="4"/>
      <c r="W56" s="4"/>
      <c r="X56" s="4"/>
      <c r="Y56" s="4"/>
      <c r="Z56" s="4"/>
      <c r="AA56" s="4"/>
      <c r="AB56" s="4"/>
    </row>
    <row r="57" ht="14.25" customHeight="1">
      <c r="A57" s="156">
        <v>46.0</v>
      </c>
      <c r="B57" s="129" t="s">
        <v>347</v>
      </c>
      <c r="C57" s="128" t="s">
        <v>250</v>
      </c>
      <c r="D57" s="127"/>
      <c r="E57" s="127"/>
      <c r="F57" s="129" t="s">
        <v>268</v>
      </c>
      <c r="G57" s="129" t="s">
        <v>265</v>
      </c>
      <c r="H57" s="157">
        <v>45689.0</v>
      </c>
      <c r="I57" s="157">
        <v>45899.0</v>
      </c>
      <c r="J57" s="158">
        <v>0.0</v>
      </c>
      <c r="K57" s="159" t="str">
        <f>IF(OR(ISBLANK(H57),ISBLANK(I57),ISBLANK('2a1'!H5)),"",IF(OR(AND(H57&gt;'2a1'!H5,H57&lt;Menu!S73),AND(I57&gt;'2a1'!H5,I57&lt;Menu!S73),AND(H57&lt;'2a1'!H5,I57&gt;Menu!S73)),"Valid","Tidak Valid"))</f>
        <v>Valid</v>
      </c>
      <c r="L57" s="129" t="s">
        <v>248</v>
      </c>
      <c r="M57" s="4"/>
      <c r="N57" s="4"/>
      <c r="O57" s="4"/>
      <c r="P57" s="4"/>
      <c r="Q57" s="4"/>
      <c r="R57" s="4"/>
      <c r="S57" s="4"/>
      <c r="T57" s="4"/>
      <c r="U57" s="4"/>
      <c r="V57" s="4"/>
      <c r="W57" s="4"/>
      <c r="X57" s="4"/>
      <c r="Y57" s="4"/>
      <c r="Z57" s="4"/>
      <c r="AA57" s="4"/>
      <c r="AB57" s="4"/>
    </row>
    <row r="58" ht="14.25" customHeight="1">
      <c r="A58" s="156">
        <v>47.0</v>
      </c>
      <c r="B58" s="126" t="s">
        <v>348</v>
      </c>
      <c r="C58" s="127"/>
      <c r="D58" s="128" t="s">
        <v>250</v>
      </c>
      <c r="E58" s="127"/>
      <c r="F58" s="129" t="s">
        <v>268</v>
      </c>
      <c r="G58" s="129" t="s">
        <v>265</v>
      </c>
      <c r="H58" s="157">
        <v>45689.0</v>
      </c>
      <c r="I58" s="157">
        <v>45899.0</v>
      </c>
      <c r="J58" s="158">
        <v>0.0</v>
      </c>
      <c r="K58" s="159" t="str">
        <f>IF(OR(ISBLANK(H58),ISBLANK(I58),ISBLANK('2a1'!H5)),"",IF(OR(AND(H58&gt;'2a1'!H5,H58&lt;Menu!S73),AND(I58&gt;'2a1'!H5,I58&lt;Menu!S73),AND(H58&lt;'2a1'!H5,I58&gt;Menu!S73)),"Valid","Tidak Valid"))</f>
        <v>Valid</v>
      </c>
      <c r="L58" s="129" t="s">
        <v>248</v>
      </c>
      <c r="M58" s="4"/>
      <c r="N58" s="4"/>
      <c r="O58" s="4"/>
      <c r="P58" s="4"/>
      <c r="Q58" s="4"/>
      <c r="R58" s="4"/>
      <c r="S58" s="4"/>
      <c r="T58" s="4"/>
      <c r="U58" s="4"/>
      <c r="V58" s="4"/>
      <c r="W58" s="4"/>
      <c r="X58" s="4"/>
      <c r="Y58" s="4"/>
      <c r="Z58" s="4"/>
      <c r="AA58" s="4"/>
      <c r="AB58" s="4"/>
    </row>
    <row r="59" ht="14.25" customHeight="1">
      <c r="A59" s="156">
        <v>48.0</v>
      </c>
      <c r="B59" s="129" t="s">
        <v>349</v>
      </c>
      <c r="C59" s="127"/>
      <c r="D59" s="128" t="s">
        <v>250</v>
      </c>
      <c r="E59" s="127"/>
      <c r="F59" s="129" t="s">
        <v>268</v>
      </c>
      <c r="G59" s="129" t="s">
        <v>265</v>
      </c>
      <c r="H59" s="157">
        <v>45689.0</v>
      </c>
      <c r="I59" s="157">
        <v>45899.0</v>
      </c>
      <c r="J59" s="158">
        <v>0.0</v>
      </c>
      <c r="K59" s="159" t="str">
        <f>IF(OR(ISBLANK(H59),ISBLANK(I59),ISBLANK('2a1'!H5)),"",IF(OR(AND(H59&gt;'2a1'!H5,H59&lt;Menu!S73),AND(I59&gt;'2a1'!H5,I59&lt;Menu!S73),AND(H59&lt;'2a1'!H5,I59&gt;Menu!S73)),"Valid","Tidak Valid"))</f>
        <v>Valid</v>
      </c>
      <c r="L59" s="129" t="s">
        <v>248</v>
      </c>
      <c r="M59" s="4"/>
      <c r="N59" s="4"/>
      <c r="O59" s="4"/>
      <c r="P59" s="4"/>
      <c r="Q59" s="4"/>
      <c r="R59" s="4"/>
      <c r="S59" s="4"/>
      <c r="T59" s="4"/>
      <c r="U59" s="4"/>
      <c r="V59" s="4"/>
      <c r="W59" s="4"/>
      <c r="X59" s="4"/>
      <c r="Y59" s="4"/>
      <c r="Z59" s="4"/>
      <c r="AA59" s="4"/>
      <c r="AB59" s="4"/>
    </row>
    <row r="60" ht="14.25" customHeight="1">
      <c r="A60" s="156">
        <v>49.0</v>
      </c>
      <c r="B60" s="129" t="s">
        <v>350</v>
      </c>
      <c r="C60" s="127"/>
      <c r="D60" s="128" t="s">
        <v>250</v>
      </c>
      <c r="E60" s="127"/>
      <c r="F60" s="129" t="s">
        <v>268</v>
      </c>
      <c r="G60" s="129" t="s">
        <v>265</v>
      </c>
      <c r="H60" s="157">
        <v>45689.0</v>
      </c>
      <c r="I60" s="157">
        <v>45899.0</v>
      </c>
      <c r="J60" s="158">
        <v>0.0</v>
      </c>
      <c r="K60" s="159" t="str">
        <f>IF(OR(ISBLANK(H60),ISBLANK(I60),ISBLANK('2a1'!H5)),"",IF(OR(AND(H60&gt;'2a1'!H5,H60&lt;Menu!S73),AND(I60&gt;'2a1'!H5,I60&lt;Menu!S73),AND(H60&lt;'2a1'!H5,I60&gt;Menu!S73)),"Valid","Tidak Valid"))</f>
        <v>Valid</v>
      </c>
      <c r="L60" s="129" t="s">
        <v>248</v>
      </c>
      <c r="M60" s="4"/>
      <c r="N60" s="4"/>
      <c r="O60" s="4"/>
      <c r="P60" s="4"/>
      <c r="Q60" s="4"/>
      <c r="R60" s="4"/>
      <c r="S60" s="4"/>
      <c r="T60" s="4"/>
      <c r="U60" s="4"/>
      <c r="V60" s="4"/>
      <c r="W60" s="4"/>
      <c r="X60" s="4"/>
      <c r="Y60" s="4"/>
      <c r="Z60" s="4"/>
      <c r="AA60" s="4"/>
      <c r="AB60" s="4"/>
    </row>
    <row r="61" ht="14.25" customHeight="1">
      <c r="A61" s="156">
        <v>50.0</v>
      </c>
      <c r="B61" s="126" t="s">
        <v>351</v>
      </c>
      <c r="C61" s="127"/>
      <c r="D61" s="128" t="s">
        <v>250</v>
      </c>
      <c r="E61" s="127"/>
      <c r="F61" s="129" t="s">
        <v>268</v>
      </c>
      <c r="G61" s="129" t="s">
        <v>265</v>
      </c>
      <c r="H61" s="157">
        <v>45689.0</v>
      </c>
      <c r="I61" s="157">
        <v>45899.0</v>
      </c>
      <c r="J61" s="158">
        <v>0.0</v>
      </c>
      <c r="K61" s="159" t="str">
        <f>IF(OR(ISBLANK(H61),ISBLANK(I61),ISBLANK('2a1'!H5)),"",IF(OR(AND(H61&gt;'2a1'!H5,H61&lt;Menu!S73),AND(I61&gt;'2a1'!H5,I61&lt;Menu!S73),AND(H61&lt;'2a1'!H5,I61&gt;Menu!S73)),"Valid","Tidak Valid"))</f>
        <v>Valid</v>
      </c>
      <c r="L61" s="129" t="s">
        <v>248</v>
      </c>
      <c r="M61" s="4"/>
      <c r="N61" s="4"/>
      <c r="O61" s="4"/>
      <c r="P61" s="4"/>
      <c r="Q61" s="4"/>
      <c r="R61" s="4"/>
      <c r="S61" s="4"/>
      <c r="T61" s="4"/>
      <c r="U61" s="4"/>
      <c r="V61" s="4"/>
      <c r="W61" s="4"/>
      <c r="X61" s="4"/>
      <c r="Y61" s="4"/>
      <c r="Z61" s="4"/>
      <c r="AA61" s="4"/>
      <c r="AB61" s="4"/>
    </row>
    <row r="62" ht="14.25" customHeight="1">
      <c r="A62" s="156">
        <v>51.0</v>
      </c>
      <c r="B62" s="129" t="s">
        <v>400</v>
      </c>
      <c r="C62" s="127"/>
      <c r="D62" s="128" t="s">
        <v>250</v>
      </c>
      <c r="E62" s="127"/>
      <c r="F62" s="129" t="s">
        <v>268</v>
      </c>
      <c r="G62" s="129" t="s">
        <v>265</v>
      </c>
      <c r="H62" s="157">
        <v>45689.0</v>
      </c>
      <c r="I62" s="157">
        <v>45899.0</v>
      </c>
      <c r="J62" s="158">
        <v>0.0</v>
      </c>
      <c r="K62" s="159" t="str">
        <f>IF(OR(ISBLANK(H62),ISBLANK(I62),ISBLANK('2a1'!H5)),"",IF(OR(AND(H62&gt;'2a1'!H5,H62&lt;Menu!S73),AND(I62&gt;'2a1'!H5,I62&lt;Menu!S73),AND(H62&lt;'2a1'!H5,I62&gt;Menu!S73)),"Valid","Tidak Valid"))</f>
        <v>Valid</v>
      </c>
      <c r="L62" s="129" t="s">
        <v>248</v>
      </c>
      <c r="M62" s="4"/>
      <c r="N62" s="4"/>
      <c r="O62" s="4"/>
      <c r="P62" s="4"/>
      <c r="Q62" s="4"/>
      <c r="R62" s="4"/>
      <c r="S62" s="4"/>
      <c r="T62" s="4"/>
      <c r="U62" s="4"/>
      <c r="V62" s="4"/>
      <c r="W62" s="4"/>
      <c r="X62" s="4"/>
      <c r="Y62" s="4"/>
      <c r="Z62" s="4"/>
      <c r="AA62" s="4"/>
      <c r="AB62" s="4"/>
    </row>
    <row r="63" ht="14.25" customHeight="1">
      <c r="A63" s="156">
        <v>52.0</v>
      </c>
      <c r="B63" s="147" t="s">
        <v>401</v>
      </c>
      <c r="C63" s="146"/>
      <c r="D63" s="148" t="s">
        <v>250</v>
      </c>
      <c r="E63" s="146"/>
      <c r="F63" s="144" t="s">
        <v>402</v>
      </c>
      <c r="G63" s="144" t="s">
        <v>403</v>
      </c>
      <c r="H63" s="138">
        <v>44935.0</v>
      </c>
      <c r="I63" s="138">
        <v>46761.0</v>
      </c>
      <c r="J63" s="159">
        <f t="shared" ref="J63:J122" si="1">IF(OR(ISBLANK(H63),ISBLANK(I63)),"",DATEDIF(H63,I63,"Y"))</f>
        <v>5</v>
      </c>
      <c r="K63" s="159" t="str">
        <f>IF(OR(ISBLANK(H63),ISBLANK(I63),ISBLANK('2a1'!H5)),"",IF(OR(AND(H63&gt;'2a1'!H5,H63&lt;Menu!S73),AND(I63&gt;'2a1'!H5,I63&lt;Menu!S73),AND(H63&lt;'2a1'!H5,I63&gt;Menu!S73)),"Valid","Tidak Valid"))</f>
        <v>Valid</v>
      </c>
      <c r="L63" s="129" t="s">
        <v>246</v>
      </c>
      <c r="M63" s="4"/>
      <c r="N63" s="4"/>
      <c r="O63" s="4"/>
      <c r="P63" s="4"/>
      <c r="Q63" s="4"/>
      <c r="R63" s="4"/>
      <c r="S63" s="4"/>
      <c r="T63" s="4"/>
      <c r="U63" s="4"/>
      <c r="V63" s="4"/>
      <c r="W63" s="4"/>
      <c r="X63" s="4"/>
      <c r="Y63" s="4"/>
      <c r="Z63" s="4"/>
      <c r="AA63" s="4"/>
      <c r="AB63" s="4"/>
    </row>
    <row r="64" ht="14.25" customHeight="1">
      <c r="A64" s="156">
        <v>53.0</v>
      </c>
      <c r="B64" s="144" t="s">
        <v>404</v>
      </c>
      <c r="C64" s="146"/>
      <c r="D64" s="148" t="s">
        <v>250</v>
      </c>
      <c r="E64" s="146"/>
      <c r="F64" s="144" t="s">
        <v>402</v>
      </c>
      <c r="G64" s="144" t="s">
        <v>403</v>
      </c>
      <c r="H64" s="138">
        <v>45499.0</v>
      </c>
      <c r="I64" s="138">
        <v>47325.0</v>
      </c>
      <c r="J64" s="159">
        <f t="shared" si="1"/>
        <v>5</v>
      </c>
      <c r="K64" s="159" t="str">
        <f>IF(OR(ISBLANK(H64),ISBLANK(I64),ISBLANK('2a1'!H5)),"",IF(OR(AND(H64&gt;'2a1'!H5,H64&lt;Menu!S73),AND(I64&gt;'2a1'!H5,I64&lt;Menu!S73),AND(H64&lt;'2a1'!H5,I64&gt;Menu!S73)),"Valid","Tidak Valid"))</f>
        <v>Valid</v>
      </c>
      <c r="L64" s="129" t="s">
        <v>246</v>
      </c>
      <c r="M64" s="4"/>
      <c r="N64" s="4"/>
      <c r="O64" s="4"/>
      <c r="P64" s="4"/>
      <c r="Q64" s="4"/>
      <c r="R64" s="4"/>
      <c r="S64" s="4"/>
      <c r="T64" s="4"/>
      <c r="U64" s="4"/>
      <c r="V64" s="4"/>
      <c r="W64" s="4"/>
      <c r="X64" s="4"/>
      <c r="Y64" s="4"/>
      <c r="Z64" s="4"/>
      <c r="AA64" s="4"/>
      <c r="AB64" s="4"/>
    </row>
    <row r="65" ht="14.25" customHeight="1">
      <c r="A65" s="156">
        <v>54.0</v>
      </c>
      <c r="B65" s="147" t="s">
        <v>405</v>
      </c>
      <c r="C65" s="146"/>
      <c r="D65" s="146"/>
      <c r="E65" s="148" t="s">
        <v>250</v>
      </c>
      <c r="F65" s="129" t="s">
        <v>406</v>
      </c>
      <c r="G65" s="144" t="s">
        <v>265</v>
      </c>
      <c r="H65" s="138">
        <v>44593.0</v>
      </c>
      <c r="I65" s="138">
        <v>44773.0</v>
      </c>
      <c r="J65" s="159">
        <f t="shared" si="1"/>
        <v>0</v>
      </c>
      <c r="K65" s="159" t="str">
        <f>IF(OR(ISBLANK(H65),ISBLANK(I65),ISBLANK('2a1'!H5)),"",IF(OR(AND(H65&gt;'2a1'!H5,H65&lt;Menu!S73),AND(I65&gt;'2a1'!H5,I65&lt;Menu!S73),AND(H65&lt;'2a1'!H5,I65&gt;Menu!S73)),"Valid","Tidak Valid"))</f>
        <v>Valid</v>
      </c>
      <c r="L65" s="129" t="s">
        <v>248</v>
      </c>
      <c r="M65" s="4"/>
      <c r="N65" s="4"/>
      <c r="O65" s="4"/>
      <c r="P65" s="4"/>
      <c r="Q65" s="4"/>
      <c r="R65" s="4"/>
      <c r="S65" s="4"/>
      <c r="T65" s="4"/>
      <c r="U65" s="4"/>
      <c r="V65" s="4"/>
      <c r="W65" s="4"/>
      <c r="X65" s="4"/>
      <c r="Y65" s="4"/>
      <c r="Z65" s="4"/>
      <c r="AA65" s="4"/>
      <c r="AB65" s="4"/>
    </row>
    <row r="66" ht="14.25" customHeight="1">
      <c r="A66" s="156">
        <v>55.0</v>
      </c>
      <c r="B66" s="147" t="s">
        <v>407</v>
      </c>
      <c r="C66" s="146"/>
      <c r="D66" s="148" t="s">
        <v>250</v>
      </c>
      <c r="E66" s="146"/>
      <c r="F66" s="129" t="s">
        <v>406</v>
      </c>
      <c r="G66" s="144" t="s">
        <v>265</v>
      </c>
      <c r="H66" s="138">
        <v>44593.0</v>
      </c>
      <c r="I66" s="138">
        <v>44773.0</v>
      </c>
      <c r="J66" s="159">
        <f t="shared" si="1"/>
        <v>0</v>
      </c>
      <c r="K66" s="159" t="str">
        <f>IF(OR(ISBLANK(H66),ISBLANK(I66),ISBLANK('2a1'!H5)),"",IF(OR(AND(H66&gt;'2a1'!H5,H66&lt;Menu!S73),AND(I66&gt;'2a1'!H5,I66&lt;Menu!S73),AND(H66&lt;'2a1'!H5,I66&gt;Menu!S73)),"Valid","Tidak Valid"))</f>
        <v>Valid</v>
      </c>
      <c r="L66" s="129" t="s">
        <v>248</v>
      </c>
      <c r="M66" s="4"/>
      <c r="N66" s="4"/>
      <c r="O66" s="4"/>
      <c r="P66" s="4"/>
      <c r="Q66" s="4"/>
      <c r="R66" s="4"/>
      <c r="S66" s="4"/>
      <c r="T66" s="4"/>
      <c r="U66" s="4"/>
      <c r="V66" s="4"/>
      <c r="W66" s="4"/>
      <c r="X66" s="4"/>
      <c r="Y66" s="4"/>
      <c r="Z66" s="4"/>
      <c r="AA66" s="4"/>
      <c r="AB66" s="4"/>
    </row>
    <row r="67" ht="14.25" customHeight="1">
      <c r="A67" s="156">
        <v>56.0</v>
      </c>
      <c r="B67" s="147" t="s">
        <v>408</v>
      </c>
      <c r="C67" s="146"/>
      <c r="D67" s="148" t="s">
        <v>250</v>
      </c>
      <c r="E67" s="146"/>
      <c r="F67" s="129" t="s">
        <v>406</v>
      </c>
      <c r="G67" s="144" t="s">
        <v>265</v>
      </c>
      <c r="H67" s="138">
        <v>44593.0</v>
      </c>
      <c r="I67" s="138">
        <v>44773.0</v>
      </c>
      <c r="J67" s="159">
        <f t="shared" si="1"/>
        <v>0</v>
      </c>
      <c r="K67" s="159" t="str">
        <f>IF(OR(ISBLANK(H67),ISBLANK(I67),ISBLANK('2a1'!H5)),"",IF(OR(AND(H67&gt;'2a1'!H5,H67&lt;Menu!S73),AND(I67&gt;'2a1'!H5,I67&lt;Menu!S73),AND(H67&lt;'2a1'!H5,I67&gt;Menu!S73)),"Valid","Tidak Valid"))</f>
        <v>Valid</v>
      </c>
      <c r="L67" s="129" t="s">
        <v>248</v>
      </c>
      <c r="M67" s="4"/>
      <c r="N67" s="4"/>
      <c r="O67" s="4"/>
      <c r="P67" s="4"/>
      <c r="Q67" s="4"/>
      <c r="R67" s="4"/>
      <c r="S67" s="4"/>
      <c r="T67" s="4"/>
      <c r="U67" s="4"/>
      <c r="V67" s="4"/>
      <c r="W67" s="4"/>
      <c r="X67" s="4"/>
      <c r="Y67" s="4"/>
      <c r="Z67" s="4"/>
      <c r="AA67" s="4"/>
      <c r="AB67" s="4"/>
    </row>
    <row r="68" ht="14.25" customHeight="1">
      <c r="A68" s="156">
        <v>57.0</v>
      </c>
      <c r="B68" s="147" t="s">
        <v>409</v>
      </c>
      <c r="C68" s="146"/>
      <c r="D68" s="146"/>
      <c r="E68" s="148" t="s">
        <v>250</v>
      </c>
      <c r="F68" s="129" t="s">
        <v>406</v>
      </c>
      <c r="G68" s="144" t="s">
        <v>265</v>
      </c>
      <c r="H68" s="138">
        <v>44593.0</v>
      </c>
      <c r="I68" s="138">
        <v>44773.0</v>
      </c>
      <c r="J68" s="159">
        <f t="shared" si="1"/>
        <v>0</v>
      </c>
      <c r="K68" s="159" t="str">
        <f>IF(OR(ISBLANK(H68),ISBLANK(I68),ISBLANK('2a1'!H5)),"",IF(OR(AND(H68&gt;'2a1'!H5,H68&lt;Menu!S73),AND(I68&gt;'2a1'!H5,I68&lt;Menu!S73),AND(H68&lt;'2a1'!H5,I68&gt;Menu!S73)),"Valid","Tidak Valid"))</f>
        <v>Valid</v>
      </c>
      <c r="L68" s="129" t="s">
        <v>248</v>
      </c>
      <c r="M68" s="4"/>
      <c r="N68" s="4"/>
      <c r="O68" s="4"/>
      <c r="P68" s="4"/>
      <c r="Q68" s="4"/>
      <c r="R68" s="4"/>
      <c r="S68" s="4"/>
      <c r="T68" s="4"/>
      <c r="U68" s="4"/>
      <c r="V68" s="4"/>
      <c r="W68" s="4"/>
      <c r="X68" s="4"/>
      <c r="Y68" s="4"/>
      <c r="Z68" s="4"/>
      <c r="AA68" s="4"/>
      <c r="AB68" s="4"/>
    </row>
    <row r="69" ht="14.25" customHeight="1">
      <c r="A69" s="156">
        <v>58.0</v>
      </c>
      <c r="B69" s="147" t="s">
        <v>410</v>
      </c>
      <c r="C69" s="146"/>
      <c r="D69" s="146"/>
      <c r="E69" s="148" t="s">
        <v>250</v>
      </c>
      <c r="F69" s="129" t="s">
        <v>406</v>
      </c>
      <c r="G69" s="144" t="s">
        <v>265</v>
      </c>
      <c r="H69" s="138">
        <v>44593.0</v>
      </c>
      <c r="I69" s="138">
        <v>44773.0</v>
      </c>
      <c r="J69" s="159">
        <f t="shared" si="1"/>
        <v>0</v>
      </c>
      <c r="K69" s="159" t="str">
        <f>IF(OR(ISBLANK(H69),ISBLANK(I69),ISBLANK('2a1'!H5)),"",IF(OR(AND(H69&gt;'2a1'!H5,H69&lt;Menu!S73),AND(I69&gt;'2a1'!H5,I69&lt;Menu!S73),AND(H69&lt;'2a1'!H5,I69&gt;Menu!S73)),"Valid","Tidak Valid"))</f>
        <v>Valid</v>
      </c>
      <c r="L69" s="129" t="s">
        <v>248</v>
      </c>
      <c r="M69" s="4"/>
      <c r="N69" s="4"/>
      <c r="O69" s="4"/>
      <c r="P69" s="4"/>
      <c r="Q69" s="4"/>
      <c r="R69" s="4"/>
      <c r="S69" s="4"/>
      <c r="T69" s="4"/>
      <c r="U69" s="4"/>
      <c r="V69" s="4"/>
      <c r="W69" s="4"/>
      <c r="X69" s="4"/>
      <c r="Y69" s="4"/>
      <c r="Z69" s="4"/>
      <c r="AA69" s="4"/>
      <c r="AB69" s="4"/>
    </row>
    <row r="70" ht="14.25" customHeight="1">
      <c r="A70" s="156">
        <v>59.0</v>
      </c>
      <c r="B70" s="147" t="s">
        <v>411</v>
      </c>
      <c r="C70" s="146"/>
      <c r="D70" s="146"/>
      <c r="E70" s="148" t="s">
        <v>250</v>
      </c>
      <c r="F70" s="129" t="s">
        <v>406</v>
      </c>
      <c r="G70" s="144" t="s">
        <v>265</v>
      </c>
      <c r="H70" s="138">
        <v>44593.0</v>
      </c>
      <c r="I70" s="138">
        <v>44773.0</v>
      </c>
      <c r="J70" s="159">
        <f t="shared" si="1"/>
        <v>0</v>
      </c>
      <c r="K70" s="159" t="str">
        <f>IF(OR(ISBLANK(H70),ISBLANK(I70),ISBLANK('2a1'!H5)),"",IF(OR(AND(H70&gt;'2a1'!H5,H70&lt;Menu!S73),AND(I70&gt;'2a1'!H5,I70&lt;Menu!S73),AND(H70&lt;'2a1'!H5,I70&gt;Menu!S73)),"Valid","Tidak Valid"))</f>
        <v>Valid</v>
      </c>
      <c r="L70" s="129" t="s">
        <v>248</v>
      </c>
      <c r="M70" s="4"/>
      <c r="N70" s="4"/>
      <c r="O70" s="4"/>
      <c r="P70" s="4"/>
      <c r="Q70" s="4"/>
      <c r="R70" s="4"/>
      <c r="S70" s="4"/>
      <c r="T70" s="4"/>
      <c r="U70" s="4"/>
      <c r="V70" s="4"/>
      <c r="W70" s="4"/>
      <c r="X70" s="4"/>
      <c r="Y70" s="4"/>
      <c r="Z70" s="4"/>
      <c r="AA70" s="4"/>
      <c r="AB70" s="4"/>
    </row>
    <row r="71" ht="14.25" customHeight="1">
      <c r="A71" s="156">
        <v>60.0</v>
      </c>
      <c r="B71" s="147" t="s">
        <v>412</v>
      </c>
      <c r="C71" s="146"/>
      <c r="D71" s="146"/>
      <c r="E71" s="148" t="s">
        <v>250</v>
      </c>
      <c r="F71" s="129" t="s">
        <v>406</v>
      </c>
      <c r="G71" s="144" t="s">
        <v>265</v>
      </c>
      <c r="H71" s="138">
        <v>44593.0</v>
      </c>
      <c r="I71" s="138">
        <v>44773.0</v>
      </c>
      <c r="J71" s="159">
        <f t="shared" si="1"/>
        <v>0</v>
      </c>
      <c r="K71" s="159" t="str">
        <f>IF(OR(ISBLANK(H71),ISBLANK(I71),ISBLANK('2a1'!H5)),"",IF(OR(AND(H71&gt;'2a1'!H5,H71&lt;Menu!S73),AND(I71&gt;'2a1'!H5,I71&lt;Menu!S73),AND(H71&lt;'2a1'!H5,I71&gt;Menu!S73)),"Valid","Tidak Valid"))</f>
        <v>Valid</v>
      </c>
      <c r="L71" s="129" t="s">
        <v>248</v>
      </c>
      <c r="M71" s="4"/>
      <c r="N71" s="4"/>
      <c r="O71" s="4"/>
      <c r="P71" s="4"/>
      <c r="Q71" s="4"/>
      <c r="R71" s="4"/>
      <c r="S71" s="4"/>
      <c r="T71" s="4"/>
      <c r="U71" s="4"/>
      <c r="V71" s="4"/>
      <c r="W71" s="4"/>
      <c r="X71" s="4"/>
      <c r="Y71" s="4"/>
      <c r="Z71" s="4"/>
      <c r="AA71" s="4"/>
      <c r="AB71" s="4"/>
    </row>
    <row r="72" ht="14.25" customHeight="1">
      <c r="A72" s="156">
        <v>61.0</v>
      </c>
      <c r="B72" s="147" t="s">
        <v>413</v>
      </c>
      <c r="C72" s="146"/>
      <c r="D72" s="148" t="s">
        <v>250</v>
      </c>
      <c r="E72" s="146"/>
      <c r="F72" s="129" t="s">
        <v>406</v>
      </c>
      <c r="G72" s="144" t="s">
        <v>265</v>
      </c>
      <c r="H72" s="138">
        <v>44593.0</v>
      </c>
      <c r="I72" s="138">
        <v>44773.0</v>
      </c>
      <c r="J72" s="159">
        <f t="shared" si="1"/>
        <v>0</v>
      </c>
      <c r="K72" s="159" t="str">
        <f>IF(OR(ISBLANK(H72),ISBLANK(I72),ISBLANK('2a1'!H5)),"",IF(OR(AND(H72&gt;'2a1'!H5,H72&lt;Menu!S73),AND(I72&gt;'2a1'!H5,I72&lt;Menu!S73),AND(H72&lt;'2a1'!H5,I72&gt;Menu!S73)),"Valid","Tidak Valid"))</f>
        <v>Valid</v>
      </c>
      <c r="L72" s="129" t="s">
        <v>248</v>
      </c>
      <c r="M72" s="4"/>
      <c r="N72" s="4"/>
      <c r="O72" s="4"/>
      <c r="P72" s="4"/>
      <c r="Q72" s="4"/>
      <c r="R72" s="4"/>
      <c r="S72" s="4"/>
      <c r="T72" s="4"/>
      <c r="U72" s="4"/>
      <c r="V72" s="4"/>
      <c r="W72" s="4"/>
      <c r="X72" s="4"/>
      <c r="Y72" s="4"/>
      <c r="Z72" s="4"/>
      <c r="AA72" s="4"/>
      <c r="AB72" s="4"/>
    </row>
    <row r="73" ht="14.25" customHeight="1">
      <c r="A73" s="156">
        <v>62.0</v>
      </c>
      <c r="B73" s="147" t="s">
        <v>414</v>
      </c>
      <c r="C73" s="146"/>
      <c r="D73" s="148" t="s">
        <v>250</v>
      </c>
      <c r="E73" s="146"/>
      <c r="F73" s="129" t="s">
        <v>406</v>
      </c>
      <c r="G73" s="144" t="s">
        <v>265</v>
      </c>
      <c r="H73" s="138">
        <v>44593.0</v>
      </c>
      <c r="I73" s="138">
        <v>44773.0</v>
      </c>
      <c r="J73" s="159">
        <f t="shared" si="1"/>
        <v>0</v>
      </c>
      <c r="K73" s="159" t="str">
        <f>IF(OR(ISBLANK(H73),ISBLANK(I73),ISBLANK('2a1'!H5)),"",IF(OR(AND(H73&gt;'2a1'!H5,H73&lt;Menu!S73),AND(I73&gt;'2a1'!H5,I73&lt;Menu!S73),AND(H73&lt;'2a1'!H5,I73&gt;Menu!S73)),"Valid","Tidak Valid"))</f>
        <v>Valid</v>
      </c>
      <c r="L73" s="129" t="s">
        <v>248</v>
      </c>
      <c r="M73" s="4"/>
      <c r="N73" s="4"/>
      <c r="O73" s="4"/>
      <c r="P73" s="4"/>
      <c r="Q73" s="4"/>
      <c r="R73" s="4"/>
      <c r="S73" s="4"/>
      <c r="T73" s="4"/>
      <c r="U73" s="4"/>
      <c r="V73" s="4"/>
      <c r="W73" s="4"/>
      <c r="X73" s="4"/>
      <c r="Y73" s="4"/>
      <c r="Z73" s="4"/>
      <c r="AA73" s="4"/>
      <c r="AB73" s="4"/>
    </row>
    <row r="74" ht="14.25" customHeight="1">
      <c r="A74" s="156">
        <v>63.0</v>
      </c>
      <c r="B74" s="147" t="s">
        <v>415</v>
      </c>
      <c r="C74" s="146"/>
      <c r="D74" s="148" t="s">
        <v>250</v>
      </c>
      <c r="E74" s="146"/>
      <c r="F74" s="129" t="s">
        <v>406</v>
      </c>
      <c r="G74" s="144" t="s">
        <v>265</v>
      </c>
      <c r="H74" s="138">
        <v>44593.0</v>
      </c>
      <c r="I74" s="138">
        <v>44773.0</v>
      </c>
      <c r="J74" s="159">
        <f t="shared" si="1"/>
        <v>0</v>
      </c>
      <c r="K74" s="159" t="str">
        <f>IF(OR(ISBLANK(H74),ISBLANK(I74),ISBLANK('2a1'!H5)),"",IF(OR(AND(H74&gt;'2a1'!H5,H74&lt;Menu!S73),AND(I74&gt;'2a1'!H5,I74&lt;Menu!S73),AND(H74&lt;'2a1'!H5,I74&gt;Menu!S73)),"Valid","Tidak Valid"))</f>
        <v>Valid</v>
      </c>
      <c r="L74" s="129" t="s">
        <v>248</v>
      </c>
      <c r="M74" s="4"/>
      <c r="N74" s="4"/>
      <c r="O74" s="4"/>
      <c r="P74" s="4"/>
      <c r="Q74" s="4"/>
      <c r="R74" s="4"/>
      <c r="S74" s="4"/>
      <c r="T74" s="4"/>
      <c r="U74" s="4"/>
      <c r="V74" s="4"/>
      <c r="W74" s="4"/>
      <c r="X74" s="4"/>
      <c r="Y74" s="4"/>
      <c r="Z74" s="4"/>
      <c r="AA74" s="4"/>
      <c r="AB74" s="4"/>
    </row>
    <row r="75" ht="14.25" customHeight="1">
      <c r="A75" s="156">
        <v>64.0</v>
      </c>
      <c r="B75" s="147" t="s">
        <v>416</v>
      </c>
      <c r="C75" s="146"/>
      <c r="D75" s="148" t="s">
        <v>250</v>
      </c>
      <c r="E75" s="146"/>
      <c r="F75" s="129" t="s">
        <v>406</v>
      </c>
      <c r="G75" s="144" t="s">
        <v>265</v>
      </c>
      <c r="H75" s="138">
        <v>44593.0</v>
      </c>
      <c r="I75" s="138">
        <v>44773.0</v>
      </c>
      <c r="J75" s="159">
        <f t="shared" si="1"/>
        <v>0</v>
      </c>
      <c r="K75" s="159" t="str">
        <f>IF(OR(ISBLANK(H75),ISBLANK(I75),ISBLANK('2a1'!H5)),"",IF(OR(AND(H75&gt;'2a1'!H5,H75&lt;Menu!S73),AND(I75&gt;'2a1'!H5,I75&lt;Menu!S73),AND(H75&lt;'2a1'!H5,I75&gt;Menu!S73)),"Valid","Tidak Valid"))</f>
        <v>Valid</v>
      </c>
      <c r="L75" s="129" t="s">
        <v>248</v>
      </c>
      <c r="M75" s="4"/>
      <c r="N75" s="4"/>
      <c r="O75" s="4"/>
      <c r="P75" s="4"/>
      <c r="Q75" s="4"/>
      <c r="R75" s="4"/>
      <c r="S75" s="4"/>
      <c r="T75" s="4"/>
      <c r="U75" s="4"/>
      <c r="V75" s="4"/>
      <c r="W75" s="4"/>
      <c r="X75" s="4"/>
      <c r="Y75" s="4"/>
      <c r="Z75" s="4"/>
      <c r="AA75" s="4"/>
      <c r="AB75" s="4"/>
    </row>
    <row r="76" ht="14.25" customHeight="1">
      <c r="A76" s="156">
        <v>65.0</v>
      </c>
      <c r="B76" s="147" t="s">
        <v>417</v>
      </c>
      <c r="C76" s="146"/>
      <c r="D76" s="146"/>
      <c r="E76" s="148" t="s">
        <v>250</v>
      </c>
      <c r="F76" s="129" t="s">
        <v>406</v>
      </c>
      <c r="G76" s="144" t="s">
        <v>265</v>
      </c>
      <c r="H76" s="138">
        <v>44593.0</v>
      </c>
      <c r="I76" s="138">
        <v>44773.0</v>
      </c>
      <c r="J76" s="159">
        <f t="shared" si="1"/>
        <v>0</v>
      </c>
      <c r="K76" s="159" t="str">
        <f>IF(OR(ISBLANK(H76),ISBLANK(I76),ISBLANK('2a1'!H5)),"",IF(OR(AND(H76&gt;'2a1'!H5,H76&lt;Menu!S73),AND(I76&gt;'2a1'!H5,I76&lt;Menu!S73),AND(H76&lt;'2a1'!H5,I76&gt;Menu!S73)),"Valid","Tidak Valid"))</f>
        <v>Valid</v>
      </c>
      <c r="L76" s="129" t="s">
        <v>248</v>
      </c>
      <c r="M76" s="4"/>
      <c r="N76" s="4"/>
      <c r="O76" s="4"/>
      <c r="P76" s="4"/>
      <c r="Q76" s="4"/>
      <c r="R76" s="4"/>
      <c r="S76" s="4"/>
      <c r="T76" s="4"/>
      <c r="U76" s="4"/>
      <c r="V76" s="4"/>
      <c r="W76" s="4"/>
      <c r="X76" s="4"/>
      <c r="Y76" s="4"/>
      <c r="Z76" s="4"/>
      <c r="AA76" s="4"/>
      <c r="AB76" s="4"/>
    </row>
    <row r="77" ht="14.25" customHeight="1">
      <c r="A77" s="156">
        <v>66.0</v>
      </c>
      <c r="B77" s="147" t="s">
        <v>418</v>
      </c>
      <c r="C77" s="146"/>
      <c r="D77" s="148" t="s">
        <v>250</v>
      </c>
      <c r="E77" s="146"/>
      <c r="F77" s="129" t="s">
        <v>406</v>
      </c>
      <c r="G77" s="144" t="s">
        <v>265</v>
      </c>
      <c r="H77" s="138">
        <v>44958.0</v>
      </c>
      <c r="I77" s="138">
        <v>45138.0</v>
      </c>
      <c r="J77" s="159">
        <f t="shared" si="1"/>
        <v>0</v>
      </c>
      <c r="K77" s="159" t="str">
        <f>IF(OR(ISBLANK(H77),ISBLANK(I77),ISBLANK('2a1'!H5)),"",IF(OR(AND(H77&gt;'2a1'!H5,H77&lt;Menu!S73),AND(I77&gt;'2a1'!H5,I77&lt;Menu!S73),AND(H77&lt;'2a1'!H5,I77&gt;Menu!S73)),"Valid","Tidak Valid"))</f>
        <v>Valid</v>
      </c>
      <c r="L77" s="129" t="s">
        <v>248</v>
      </c>
      <c r="M77" s="4"/>
      <c r="N77" s="4"/>
      <c r="O77" s="4"/>
      <c r="P77" s="4"/>
      <c r="Q77" s="4"/>
      <c r="R77" s="4"/>
      <c r="S77" s="4"/>
      <c r="T77" s="4"/>
      <c r="U77" s="4"/>
      <c r="V77" s="4"/>
      <c r="W77" s="4"/>
      <c r="X77" s="4"/>
      <c r="Y77" s="4"/>
      <c r="Z77" s="4"/>
      <c r="AA77" s="4"/>
      <c r="AB77" s="4"/>
    </row>
    <row r="78" ht="14.25" customHeight="1">
      <c r="A78" s="156">
        <v>67.0</v>
      </c>
      <c r="B78" s="147" t="s">
        <v>419</v>
      </c>
      <c r="C78" s="146"/>
      <c r="D78" s="148" t="s">
        <v>250</v>
      </c>
      <c r="E78" s="146"/>
      <c r="F78" s="129" t="s">
        <v>406</v>
      </c>
      <c r="G78" s="144" t="s">
        <v>265</v>
      </c>
      <c r="H78" s="138">
        <v>44958.0</v>
      </c>
      <c r="I78" s="138">
        <v>45138.0</v>
      </c>
      <c r="J78" s="159">
        <f t="shared" si="1"/>
        <v>0</v>
      </c>
      <c r="K78" s="159" t="str">
        <f>IF(OR(ISBLANK(H78),ISBLANK(I78),ISBLANK('2a1'!H5)),"",IF(OR(AND(H78&gt;'2a1'!H5,H78&lt;Menu!S73),AND(I78&gt;'2a1'!H5,I78&lt;Menu!S73),AND(H78&lt;'2a1'!H5,I78&gt;Menu!S73)),"Valid","Tidak Valid"))</f>
        <v>Valid</v>
      </c>
      <c r="L78" s="129" t="s">
        <v>248</v>
      </c>
      <c r="M78" s="4"/>
      <c r="N78" s="4"/>
      <c r="O78" s="4"/>
      <c r="P78" s="4"/>
      <c r="Q78" s="4"/>
      <c r="R78" s="4"/>
      <c r="S78" s="4"/>
      <c r="T78" s="4"/>
      <c r="U78" s="4"/>
      <c r="V78" s="4"/>
      <c r="W78" s="4"/>
      <c r="X78" s="4"/>
      <c r="Y78" s="4"/>
      <c r="Z78" s="4"/>
      <c r="AA78" s="4"/>
      <c r="AB78" s="4"/>
    </row>
    <row r="79" ht="14.25" customHeight="1">
      <c r="A79" s="156">
        <v>68.0</v>
      </c>
      <c r="B79" s="147" t="s">
        <v>420</v>
      </c>
      <c r="C79" s="146"/>
      <c r="D79" s="146"/>
      <c r="E79" s="148" t="s">
        <v>250</v>
      </c>
      <c r="F79" s="129" t="s">
        <v>406</v>
      </c>
      <c r="G79" s="144" t="s">
        <v>265</v>
      </c>
      <c r="H79" s="138">
        <v>44958.0</v>
      </c>
      <c r="I79" s="138">
        <v>45138.0</v>
      </c>
      <c r="J79" s="159">
        <f t="shared" si="1"/>
        <v>0</v>
      </c>
      <c r="K79" s="159" t="str">
        <f>IF(OR(ISBLANK(H79),ISBLANK(I79),ISBLANK('2a1'!H5)),"",IF(OR(AND(H79&gt;'2a1'!H5,H79&lt;Menu!S73),AND(I79&gt;'2a1'!H5,I79&lt;Menu!S73),AND(H79&lt;'2a1'!H5,I79&gt;Menu!S73)),"Valid","Tidak Valid"))</f>
        <v>Valid</v>
      </c>
      <c r="L79" s="129" t="s">
        <v>248</v>
      </c>
      <c r="M79" s="4"/>
      <c r="N79" s="4"/>
      <c r="O79" s="4"/>
      <c r="P79" s="4"/>
      <c r="Q79" s="4"/>
      <c r="R79" s="4"/>
      <c r="S79" s="4"/>
      <c r="T79" s="4"/>
      <c r="U79" s="4"/>
      <c r="V79" s="4"/>
      <c r="W79" s="4"/>
      <c r="X79" s="4"/>
      <c r="Y79" s="4"/>
      <c r="Z79" s="4"/>
      <c r="AA79" s="4"/>
      <c r="AB79" s="4"/>
    </row>
    <row r="80" ht="14.25" customHeight="1">
      <c r="A80" s="156">
        <v>69.0</v>
      </c>
      <c r="B80" s="147" t="s">
        <v>421</v>
      </c>
      <c r="C80" s="146"/>
      <c r="D80" s="148" t="s">
        <v>250</v>
      </c>
      <c r="E80" s="146"/>
      <c r="F80" s="129" t="s">
        <v>406</v>
      </c>
      <c r="G80" s="144" t="s">
        <v>265</v>
      </c>
      <c r="H80" s="138">
        <v>44958.0</v>
      </c>
      <c r="I80" s="141">
        <v>45862.0</v>
      </c>
      <c r="J80" s="159">
        <f t="shared" si="1"/>
        <v>2</v>
      </c>
      <c r="K80" s="159" t="str">
        <f>IF(OR(ISBLANK(H80),ISBLANK(I80),ISBLANK('2a1'!H5)),"",IF(OR(AND(H80&gt;'2a1'!H5,H80&lt;Menu!S73),AND(I80&gt;'2a1'!H5,I80&lt;Menu!S73),AND(H80&lt;'2a1'!H5,I80&gt;Menu!S73)),"Valid","Tidak Valid"))</f>
        <v>Valid</v>
      </c>
      <c r="L80" s="129" t="s">
        <v>248</v>
      </c>
      <c r="M80" s="4"/>
      <c r="N80" s="4"/>
      <c r="O80" s="4"/>
      <c r="P80" s="4"/>
      <c r="Q80" s="4"/>
      <c r="R80" s="4"/>
      <c r="S80" s="4"/>
      <c r="T80" s="4"/>
      <c r="U80" s="4"/>
      <c r="V80" s="4"/>
      <c r="W80" s="4"/>
      <c r="X80" s="4"/>
      <c r="Y80" s="4"/>
      <c r="Z80" s="4"/>
      <c r="AA80" s="4"/>
      <c r="AB80" s="4"/>
    </row>
    <row r="81" ht="14.25" customHeight="1">
      <c r="A81" s="156">
        <v>70.0</v>
      </c>
      <c r="B81" s="147" t="s">
        <v>422</v>
      </c>
      <c r="C81" s="146"/>
      <c r="D81" s="146"/>
      <c r="E81" s="148" t="s">
        <v>250</v>
      </c>
      <c r="F81" s="129" t="s">
        <v>406</v>
      </c>
      <c r="G81" s="144" t="s">
        <v>265</v>
      </c>
      <c r="H81" s="138">
        <v>44958.0</v>
      </c>
      <c r="I81" s="138">
        <v>45138.0</v>
      </c>
      <c r="J81" s="159">
        <f t="shared" si="1"/>
        <v>0</v>
      </c>
      <c r="K81" s="159" t="str">
        <f>IF(OR(ISBLANK(H81),ISBLANK(I81),ISBLANK('2a1'!H5)),"",IF(OR(AND(H81&gt;'2a1'!H5,H81&lt;Menu!S73),AND(I81&gt;'2a1'!H5,I81&lt;Menu!S73),AND(H81&lt;'2a1'!H5,I81&gt;Menu!S73)),"Valid","Tidak Valid"))</f>
        <v>Valid</v>
      </c>
      <c r="L81" s="129" t="s">
        <v>248</v>
      </c>
      <c r="M81" s="4"/>
      <c r="N81" s="4"/>
      <c r="O81" s="4"/>
      <c r="P81" s="4"/>
      <c r="Q81" s="4"/>
      <c r="R81" s="4"/>
      <c r="S81" s="4"/>
      <c r="T81" s="4"/>
      <c r="U81" s="4"/>
      <c r="V81" s="4"/>
      <c r="W81" s="4"/>
      <c r="X81" s="4"/>
      <c r="Y81" s="4"/>
      <c r="Z81" s="4"/>
      <c r="AA81" s="4"/>
      <c r="AB81" s="4"/>
    </row>
    <row r="82" ht="14.25" customHeight="1">
      <c r="A82" s="156">
        <v>71.0</v>
      </c>
      <c r="B82" s="147" t="s">
        <v>423</v>
      </c>
      <c r="C82" s="146"/>
      <c r="D82" s="146"/>
      <c r="E82" s="148" t="s">
        <v>250</v>
      </c>
      <c r="F82" s="129" t="s">
        <v>406</v>
      </c>
      <c r="G82" s="144" t="s">
        <v>265</v>
      </c>
      <c r="H82" s="138">
        <v>44958.0</v>
      </c>
      <c r="I82" s="138">
        <v>45138.0</v>
      </c>
      <c r="J82" s="159">
        <f t="shared" si="1"/>
        <v>0</v>
      </c>
      <c r="K82" s="159" t="str">
        <f>IF(OR(ISBLANK(H82),ISBLANK(I82),ISBLANK('2a1'!H5)),"",IF(OR(AND(H82&gt;'2a1'!H5,H82&lt;Menu!S73),AND(I82&gt;'2a1'!H5,I82&lt;Menu!S73),AND(H82&lt;'2a1'!H5,I82&gt;Menu!S73)),"Valid","Tidak Valid"))</f>
        <v>Valid</v>
      </c>
      <c r="L82" s="129" t="s">
        <v>248</v>
      </c>
      <c r="M82" s="4"/>
      <c r="N82" s="4"/>
      <c r="O82" s="4"/>
      <c r="P82" s="4"/>
      <c r="Q82" s="4"/>
      <c r="R82" s="4"/>
      <c r="S82" s="4"/>
      <c r="T82" s="4"/>
      <c r="U82" s="4"/>
      <c r="V82" s="4"/>
      <c r="W82" s="4"/>
      <c r="X82" s="4"/>
      <c r="Y82" s="4"/>
      <c r="Z82" s="4"/>
      <c r="AA82" s="4"/>
      <c r="AB82" s="4"/>
    </row>
    <row r="83" ht="14.25" customHeight="1">
      <c r="A83" s="156">
        <v>72.0</v>
      </c>
      <c r="B83" s="144" t="s">
        <v>424</v>
      </c>
      <c r="C83" s="146"/>
      <c r="D83" s="148" t="s">
        <v>250</v>
      </c>
      <c r="E83" s="146"/>
      <c r="F83" s="129" t="s">
        <v>406</v>
      </c>
      <c r="G83" s="144" t="s">
        <v>265</v>
      </c>
      <c r="H83" s="138">
        <v>44958.0</v>
      </c>
      <c r="I83" s="138">
        <v>45138.0</v>
      </c>
      <c r="J83" s="159">
        <f t="shared" si="1"/>
        <v>0</v>
      </c>
      <c r="K83" s="159" t="str">
        <f>IF(OR(ISBLANK(H83),ISBLANK(I83),ISBLANK('2a1'!H5)),"",IF(OR(AND(H83&gt;'2a1'!H5,H83&lt;Menu!S73),AND(I83&gt;'2a1'!H5,I83&lt;Menu!S73),AND(H83&lt;'2a1'!H5,I83&gt;Menu!S73)),"Valid","Tidak Valid"))</f>
        <v>Valid</v>
      </c>
      <c r="L83" s="129" t="s">
        <v>248</v>
      </c>
      <c r="M83" s="4"/>
      <c r="N83" s="4"/>
      <c r="O83" s="4"/>
      <c r="P83" s="4"/>
      <c r="Q83" s="4"/>
      <c r="R83" s="4"/>
      <c r="S83" s="4"/>
      <c r="T83" s="4"/>
      <c r="U83" s="4"/>
      <c r="V83" s="4"/>
      <c r="W83" s="4"/>
      <c r="X83" s="4"/>
      <c r="Y83" s="4"/>
      <c r="Z83" s="4"/>
      <c r="AA83" s="4"/>
      <c r="AB83" s="4"/>
    </row>
    <row r="84" ht="14.25" customHeight="1">
      <c r="A84" s="156">
        <v>73.0</v>
      </c>
      <c r="B84" s="147" t="s">
        <v>425</v>
      </c>
      <c r="C84" s="148" t="s">
        <v>250</v>
      </c>
      <c r="D84" s="146"/>
      <c r="E84" s="146"/>
      <c r="F84" s="129" t="s">
        <v>406</v>
      </c>
      <c r="G84" s="144" t="s">
        <v>265</v>
      </c>
      <c r="H84" s="138">
        <v>44958.0</v>
      </c>
      <c r="I84" s="138">
        <v>45504.0</v>
      </c>
      <c r="J84" s="159">
        <f t="shared" si="1"/>
        <v>1</v>
      </c>
      <c r="K84" s="159" t="str">
        <f>IF(OR(ISBLANK(H84),ISBLANK(I84),ISBLANK('2a1'!H5)),"",IF(OR(AND(H84&gt;'2a1'!H5,H84&lt;Menu!S73),AND(I84&gt;'2a1'!H5,I84&lt;Menu!S73),AND(H84&lt;'2a1'!H5,I84&gt;Menu!S73)),"Valid","Tidak Valid"))</f>
        <v>Valid</v>
      </c>
      <c r="L84" s="129" t="s">
        <v>248</v>
      </c>
      <c r="M84" s="4"/>
      <c r="N84" s="4"/>
      <c r="O84" s="4"/>
      <c r="P84" s="4"/>
      <c r="Q84" s="4"/>
      <c r="R84" s="4"/>
      <c r="S84" s="4"/>
      <c r="T84" s="4"/>
      <c r="U84" s="4"/>
      <c r="V84" s="4"/>
      <c r="W84" s="4"/>
      <c r="X84" s="4"/>
      <c r="Y84" s="4"/>
      <c r="Z84" s="4"/>
      <c r="AA84" s="4"/>
      <c r="AB84" s="4"/>
    </row>
    <row r="85" ht="14.25" customHeight="1">
      <c r="A85" s="156">
        <v>74.0</v>
      </c>
      <c r="B85" s="144" t="s">
        <v>291</v>
      </c>
      <c r="C85" s="146"/>
      <c r="D85" s="148" t="s">
        <v>250</v>
      </c>
      <c r="E85" s="146"/>
      <c r="F85" s="129" t="s">
        <v>406</v>
      </c>
      <c r="G85" s="144" t="s">
        <v>265</v>
      </c>
      <c r="H85" s="138">
        <v>44958.0</v>
      </c>
      <c r="I85" s="138">
        <v>45138.0</v>
      </c>
      <c r="J85" s="159">
        <f t="shared" si="1"/>
        <v>0</v>
      </c>
      <c r="K85" s="159" t="str">
        <f>IF(OR(ISBLANK(H85),ISBLANK(I85),ISBLANK('2a1'!H5)),"",IF(OR(AND(H85&gt;'2a1'!H5,H85&lt;Menu!S73),AND(I85&gt;'2a1'!H5,I85&lt;Menu!S73),AND(H85&lt;'2a1'!H5,I85&gt;Menu!S73)),"Valid","Tidak Valid"))</f>
        <v>Valid</v>
      </c>
      <c r="L85" s="129" t="s">
        <v>248</v>
      </c>
      <c r="M85" s="4"/>
      <c r="N85" s="4"/>
      <c r="O85" s="4"/>
      <c r="P85" s="4"/>
      <c r="Q85" s="4"/>
      <c r="R85" s="4"/>
      <c r="S85" s="4"/>
      <c r="T85" s="4"/>
      <c r="U85" s="4"/>
      <c r="V85" s="4"/>
      <c r="W85" s="4"/>
      <c r="X85" s="4"/>
      <c r="Y85" s="4"/>
      <c r="Z85" s="4"/>
      <c r="AA85" s="4"/>
      <c r="AB85" s="4"/>
    </row>
    <row r="86" ht="14.25" customHeight="1">
      <c r="A86" s="156">
        <v>75.0</v>
      </c>
      <c r="B86" s="147" t="s">
        <v>426</v>
      </c>
      <c r="C86" s="146"/>
      <c r="D86" s="146"/>
      <c r="E86" s="148" t="s">
        <v>250</v>
      </c>
      <c r="F86" s="129" t="s">
        <v>406</v>
      </c>
      <c r="G86" s="144" t="s">
        <v>265</v>
      </c>
      <c r="H86" s="138">
        <v>44958.0</v>
      </c>
      <c r="I86" s="138">
        <v>45138.0</v>
      </c>
      <c r="J86" s="159">
        <f t="shared" si="1"/>
        <v>0</v>
      </c>
      <c r="K86" s="159" t="str">
        <f>IF(OR(ISBLANK(H86),ISBLANK(I86),ISBLANK('2a1'!H5)),"",IF(OR(AND(H86&gt;'2a1'!H5,H86&lt;Menu!S73),AND(I86&gt;'2a1'!H5,I86&lt;Menu!S73),AND(H86&lt;'2a1'!H5,I86&gt;Menu!S73)),"Valid","Tidak Valid"))</f>
        <v>Valid</v>
      </c>
      <c r="L86" s="129" t="s">
        <v>248</v>
      </c>
      <c r="M86" s="4"/>
      <c r="N86" s="4"/>
      <c r="O86" s="4"/>
      <c r="P86" s="4"/>
      <c r="Q86" s="4"/>
      <c r="R86" s="4"/>
      <c r="S86" s="4"/>
      <c r="T86" s="4"/>
      <c r="U86" s="4"/>
      <c r="V86" s="4"/>
      <c r="W86" s="4"/>
      <c r="X86" s="4"/>
      <c r="Y86" s="4"/>
      <c r="Z86" s="4"/>
      <c r="AA86" s="4"/>
      <c r="AB86" s="4"/>
    </row>
    <row r="87" ht="14.25" customHeight="1">
      <c r="A87" s="156">
        <v>76.0</v>
      </c>
      <c r="B87" s="147" t="s">
        <v>427</v>
      </c>
      <c r="C87" s="146"/>
      <c r="D87" s="148" t="s">
        <v>250</v>
      </c>
      <c r="E87" s="146"/>
      <c r="F87" s="129" t="s">
        <v>406</v>
      </c>
      <c r="G87" s="144" t="s">
        <v>265</v>
      </c>
      <c r="H87" s="138">
        <v>44958.0</v>
      </c>
      <c r="I87" s="138">
        <v>45138.0</v>
      </c>
      <c r="J87" s="159">
        <f t="shared" si="1"/>
        <v>0</v>
      </c>
      <c r="K87" s="159" t="str">
        <f>IF(OR(ISBLANK(H87),ISBLANK(I87),ISBLANK('2a1'!H5)),"",IF(OR(AND(H87&gt;'2a1'!H5,H87&lt;Menu!S73),AND(I87&gt;'2a1'!H5,I87&lt;Menu!S73),AND(H87&lt;'2a1'!H5,I87&gt;Menu!S73)),"Valid","Tidak Valid"))</f>
        <v>Valid</v>
      </c>
      <c r="L87" s="129" t="s">
        <v>248</v>
      </c>
      <c r="M87" s="4"/>
      <c r="N87" s="4"/>
      <c r="O87" s="4"/>
      <c r="P87" s="4"/>
      <c r="Q87" s="4"/>
      <c r="R87" s="4"/>
      <c r="S87" s="4"/>
      <c r="T87" s="4"/>
      <c r="U87" s="4"/>
      <c r="V87" s="4"/>
      <c r="W87" s="4"/>
      <c r="X87" s="4"/>
      <c r="Y87" s="4"/>
      <c r="Z87" s="4"/>
      <c r="AA87" s="4"/>
      <c r="AB87" s="4"/>
    </row>
    <row r="88" ht="14.25" customHeight="1">
      <c r="A88" s="156">
        <v>77.0</v>
      </c>
      <c r="B88" s="147" t="s">
        <v>428</v>
      </c>
      <c r="C88" s="146"/>
      <c r="D88" s="148" t="s">
        <v>250</v>
      </c>
      <c r="E88" s="146"/>
      <c r="F88" s="129" t="s">
        <v>406</v>
      </c>
      <c r="G88" s="144" t="s">
        <v>265</v>
      </c>
      <c r="H88" s="138">
        <v>44958.0</v>
      </c>
      <c r="I88" s="138">
        <v>45138.0</v>
      </c>
      <c r="J88" s="159">
        <f t="shared" si="1"/>
        <v>0</v>
      </c>
      <c r="K88" s="159" t="str">
        <f>IF(OR(ISBLANK(H88),ISBLANK(I88),ISBLANK('2a1'!H5)),"",IF(OR(AND(H88&gt;'2a1'!H5,H88&lt;Menu!S73),AND(I88&gt;'2a1'!H5,I88&lt;Menu!S73),AND(H88&lt;'2a1'!H5,I88&gt;Menu!S73)),"Valid","Tidak Valid"))</f>
        <v>Valid</v>
      </c>
      <c r="L88" s="129" t="s">
        <v>248</v>
      </c>
      <c r="M88" s="4"/>
      <c r="N88" s="4"/>
      <c r="O88" s="4"/>
      <c r="P88" s="4"/>
      <c r="Q88" s="4"/>
      <c r="R88" s="4"/>
      <c r="S88" s="4"/>
      <c r="T88" s="4"/>
      <c r="U88" s="4"/>
      <c r="V88" s="4"/>
      <c r="W88" s="4"/>
      <c r="X88" s="4"/>
      <c r="Y88" s="4"/>
      <c r="Z88" s="4"/>
      <c r="AA88" s="4"/>
      <c r="AB88" s="4"/>
    </row>
    <row r="89" ht="14.25" customHeight="1">
      <c r="A89" s="156">
        <v>78.0</v>
      </c>
      <c r="B89" s="147" t="s">
        <v>429</v>
      </c>
      <c r="C89" s="146"/>
      <c r="D89" s="148" t="s">
        <v>250</v>
      </c>
      <c r="E89" s="146"/>
      <c r="F89" s="129" t="s">
        <v>406</v>
      </c>
      <c r="G89" s="144" t="s">
        <v>265</v>
      </c>
      <c r="H89" s="138">
        <v>44958.0</v>
      </c>
      <c r="I89" s="138">
        <v>45138.0</v>
      </c>
      <c r="J89" s="159">
        <f t="shared" si="1"/>
        <v>0</v>
      </c>
      <c r="K89" s="159" t="str">
        <f>IF(OR(ISBLANK(H89),ISBLANK(I89),ISBLANK('2a1'!H5)),"",IF(OR(AND(H89&gt;'2a1'!H5,H89&lt;Menu!S73),AND(I89&gt;'2a1'!H5,I89&lt;Menu!S73),AND(H89&lt;'2a1'!H5,I89&gt;Menu!S73)),"Valid","Tidak Valid"))</f>
        <v>Valid</v>
      </c>
      <c r="L89" s="129" t="s">
        <v>248</v>
      </c>
      <c r="M89" s="4"/>
      <c r="N89" s="4"/>
      <c r="O89" s="4"/>
      <c r="P89" s="4"/>
      <c r="Q89" s="4"/>
      <c r="R89" s="4"/>
      <c r="S89" s="4"/>
      <c r="T89" s="4"/>
      <c r="U89" s="4"/>
      <c r="V89" s="4"/>
      <c r="W89" s="4"/>
      <c r="X89" s="4"/>
      <c r="Y89" s="4"/>
      <c r="Z89" s="4"/>
      <c r="AA89" s="4"/>
      <c r="AB89" s="4"/>
    </row>
    <row r="90" ht="14.25" customHeight="1">
      <c r="A90" s="156">
        <v>79.0</v>
      </c>
      <c r="B90" s="144" t="s">
        <v>430</v>
      </c>
      <c r="C90" s="146"/>
      <c r="D90" s="148" t="s">
        <v>250</v>
      </c>
      <c r="E90" s="146"/>
      <c r="F90" s="129" t="s">
        <v>406</v>
      </c>
      <c r="G90" s="144" t="s">
        <v>265</v>
      </c>
      <c r="H90" s="138">
        <v>44722.0</v>
      </c>
      <c r="I90" s="138">
        <v>44888.0</v>
      </c>
      <c r="J90" s="159">
        <f t="shared" si="1"/>
        <v>0</v>
      </c>
      <c r="K90" s="159" t="str">
        <f>IF(OR(ISBLANK(H90),ISBLANK(I90),ISBLANK('2a1'!H5)),"",IF(OR(AND(H90&gt;'2a1'!H5,H90&lt;Menu!S73),AND(I90&gt;'2a1'!H5,I90&lt;Menu!S73),AND(H90&lt;'2a1'!H5,I90&gt;Menu!S73)),"Valid","Tidak Valid"))</f>
        <v>Valid</v>
      </c>
      <c r="L90" s="129" t="s">
        <v>248</v>
      </c>
      <c r="M90" s="4"/>
      <c r="N90" s="4"/>
      <c r="O90" s="4"/>
      <c r="P90" s="4"/>
      <c r="Q90" s="4"/>
      <c r="R90" s="4"/>
      <c r="S90" s="4"/>
      <c r="T90" s="4"/>
      <c r="U90" s="4"/>
      <c r="V90" s="4"/>
      <c r="W90" s="4"/>
      <c r="X90" s="4"/>
      <c r="Y90" s="4"/>
      <c r="Z90" s="4"/>
      <c r="AA90" s="4"/>
      <c r="AB90" s="4"/>
    </row>
    <row r="91" ht="14.25" customHeight="1">
      <c r="A91" s="156">
        <v>80.0</v>
      </c>
      <c r="B91" s="144" t="s">
        <v>430</v>
      </c>
      <c r="C91" s="146"/>
      <c r="D91" s="148" t="s">
        <v>250</v>
      </c>
      <c r="E91" s="146"/>
      <c r="F91" s="129" t="s">
        <v>406</v>
      </c>
      <c r="G91" s="144" t="s">
        <v>265</v>
      </c>
      <c r="H91" s="138">
        <v>44950.0</v>
      </c>
      <c r="I91" s="138">
        <v>45138.0</v>
      </c>
      <c r="J91" s="159">
        <f t="shared" si="1"/>
        <v>0</v>
      </c>
      <c r="K91" s="159" t="str">
        <f>IF(OR(ISBLANK(H91),ISBLANK(I91),ISBLANK('2a1'!H5)),"",IF(OR(AND(H91&gt;'2a1'!H5,H91&lt;Menu!S73),AND(I91&gt;'2a1'!H5,I91&lt;Menu!S73),AND(H91&lt;'2a1'!H5,I91&gt;Menu!S73)),"Valid","Tidak Valid"))</f>
        <v>Valid</v>
      </c>
      <c r="L91" s="129" t="s">
        <v>248</v>
      </c>
      <c r="M91" s="4"/>
      <c r="N91" s="4"/>
      <c r="O91" s="4"/>
      <c r="P91" s="4"/>
      <c r="Q91" s="4"/>
      <c r="R91" s="4"/>
      <c r="S91" s="4"/>
      <c r="T91" s="4"/>
      <c r="U91" s="4"/>
      <c r="V91" s="4"/>
      <c r="W91" s="4"/>
      <c r="X91" s="4"/>
      <c r="Y91" s="4"/>
      <c r="Z91" s="4"/>
      <c r="AA91" s="4"/>
      <c r="AB91" s="4"/>
    </row>
    <row r="92" ht="14.25" customHeight="1">
      <c r="A92" s="156">
        <v>81.0</v>
      </c>
      <c r="B92" s="144" t="s">
        <v>431</v>
      </c>
      <c r="C92" s="146"/>
      <c r="D92" s="148" t="s">
        <v>250</v>
      </c>
      <c r="E92" s="146"/>
      <c r="F92" s="129" t="s">
        <v>406</v>
      </c>
      <c r="G92" s="144" t="s">
        <v>265</v>
      </c>
      <c r="H92" s="138">
        <v>45303.0</v>
      </c>
      <c r="I92" s="138">
        <v>45644.0</v>
      </c>
      <c r="J92" s="159">
        <f t="shared" si="1"/>
        <v>0</v>
      </c>
      <c r="K92" s="159" t="str">
        <f>IF(OR(ISBLANK(H92),ISBLANK(I92),ISBLANK('2a1'!H5)),"",IF(OR(AND(H92&gt;'2a1'!H5,H92&lt;Menu!S73),AND(I92&gt;'2a1'!H5,I92&lt;Menu!S73),AND(H92&lt;'2a1'!H5,I92&gt;Menu!S73)),"Valid","Tidak Valid"))</f>
        <v>Valid</v>
      </c>
      <c r="L92" s="129" t="s">
        <v>248</v>
      </c>
      <c r="M92" s="4"/>
      <c r="N92" s="4"/>
      <c r="O92" s="4"/>
      <c r="P92" s="4"/>
      <c r="Q92" s="4"/>
      <c r="R92" s="4"/>
      <c r="S92" s="4"/>
      <c r="T92" s="4"/>
      <c r="U92" s="4"/>
      <c r="V92" s="4"/>
      <c r="W92" s="4"/>
      <c r="X92" s="4"/>
      <c r="Y92" s="4"/>
      <c r="Z92" s="4"/>
      <c r="AA92" s="4"/>
      <c r="AB92" s="4"/>
    </row>
    <row r="93" ht="14.25" customHeight="1">
      <c r="A93" s="156">
        <v>82.0</v>
      </c>
      <c r="B93" s="144" t="s">
        <v>432</v>
      </c>
      <c r="C93" s="146"/>
      <c r="D93" s="148" t="s">
        <v>250</v>
      </c>
      <c r="E93" s="146"/>
      <c r="F93" s="129" t="s">
        <v>406</v>
      </c>
      <c r="G93" s="144" t="s">
        <v>433</v>
      </c>
      <c r="H93" s="138">
        <v>45124.0</v>
      </c>
      <c r="I93" s="138">
        <v>45277.0</v>
      </c>
      <c r="J93" s="159">
        <f t="shared" si="1"/>
        <v>0</v>
      </c>
      <c r="K93" s="159" t="str">
        <f>IF(OR(ISBLANK(H93),ISBLANK(I93),ISBLANK('2a1'!H5)),"",IF(OR(AND(H93&gt;'2a1'!H5,H93&lt;Menu!S73),AND(I93&gt;'2a1'!H5,I93&lt;Menu!S73),AND(H93&lt;'2a1'!H5,I93&gt;Menu!S73)),"Valid","Tidak Valid"))</f>
        <v>Valid</v>
      </c>
      <c r="L93" s="129" t="s">
        <v>248</v>
      </c>
      <c r="M93" s="4"/>
      <c r="N93" s="4"/>
      <c r="O93" s="4"/>
      <c r="P93" s="4"/>
      <c r="Q93" s="4"/>
      <c r="R93" s="4"/>
      <c r="S93" s="4"/>
      <c r="T93" s="4"/>
      <c r="U93" s="4"/>
      <c r="V93" s="4"/>
      <c r="W93" s="4"/>
      <c r="X93" s="4"/>
      <c r="Y93" s="4"/>
      <c r="Z93" s="4"/>
      <c r="AA93" s="4"/>
      <c r="AB93" s="4"/>
    </row>
    <row r="94" ht="14.25" customHeight="1">
      <c r="A94" s="156">
        <v>83.0</v>
      </c>
      <c r="B94" s="147" t="s">
        <v>432</v>
      </c>
      <c r="C94" s="146"/>
      <c r="D94" s="148" t="s">
        <v>250</v>
      </c>
      <c r="E94" s="146"/>
      <c r="F94" s="129" t="s">
        <v>406</v>
      </c>
      <c r="G94" s="144" t="s">
        <v>433</v>
      </c>
      <c r="H94" s="138">
        <v>45339.0</v>
      </c>
      <c r="I94" s="138">
        <v>45521.0</v>
      </c>
      <c r="J94" s="159">
        <f t="shared" si="1"/>
        <v>0</v>
      </c>
      <c r="K94" s="159" t="str">
        <f>IF(OR(ISBLANK(H94),ISBLANK(I94),ISBLANK('2a1'!H5)),"",IF(OR(AND(H94&gt;'2a1'!H5,H94&lt;Menu!S73),AND(I94&gt;'2a1'!H5,I94&lt;Menu!S73),AND(H94&lt;'2a1'!H5,I94&gt;Menu!S73)),"Valid","Tidak Valid"))</f>
        <v>Valid</v>
      </c>
      <c r="L94" s="129" t="s">
        <v>248</v>
      </c>
      <c r="M94" s="4"/>
      <c r="N94" s="4"/>
      <c r="O94" s="4"/>
      <c r="P94" s="4"/>
      <c r="Q94" s="4"/>
      <c r="R94" s="4"/>
      <c r="S94" s="4"/>
      <c r="T94" s="4"/>
      <c r="U94" s="4"/>
      <c r="V94" s="4"/>
      <c r="W94" s="4"/>
      <c r="X94" s="4"/>
      <c r="Y94" s="4"/>
      <c r="Z94" s="4"/>
      <c r="AA94" s="4"/>
      <c r="AB94" s="4"/>
    </row>
    <row r="95" ht="14.25" customHeight="1">
      <c r="A95" s="156">
        <v>84.0</v>
      </c>
      <c r="B95" s="144" t="s">
        <v>434</v>
      </c>
      <c r="C95" s="146"/>
      <c r="D95" s="148" t="s">
        <v>250</v>
      </c>
      <c r="E95" s="146"/>
      <c r="F95" s="129" t="s">
        <v>406</v>
      </c>
      <c r="G95" s="144" t="s">
        <v>433</v>
      </c>
      <c r="H95" s="138">
        <v>45492.0</v>
      </c>
      <c r="I95" s="138">
        <v>45641.0</v>
      </c>
      <c r="J95" s="159">
        <f t="shared" si="1"/>
        <v>0</v>
      </c>
      <c r="K95" s="159" t="str">
        <f>IF(OR(ISBLANK(H95),ISBLANK(I95),ISBLANK('2a1'!H5)),"",IF(OR(AND(H95&gt;'2a1'!H5,H95&lt;Menu!S73),AND(I95&gt;'2a1'!H5,I95&lt;Menu!S73),AND(H95&lt;'2a1'!H5,I95&gt;Menu!S73)),"Valid","Tidak Valid"))</f>
        <v>Valid</v>
      </c>
      <c r="L95" s="129" t="s">
        <v>246</v>
      </c>
      <c r="M95" s="4"/>
      <c r="N95" s="4"/>
      <c r="O95" s="4"/>
      <c r="P95" s="4"/>
      <c r="Q95" s="4"/>
      <c r="R95" s="4"/>
      <c r="S95" s="4"/>
      <c r="T95" s="4"/>
      <c r="U95" s="4"/>
      <c r="V95" s="4"/>
      <c r="W95" s="4"/>
      <c r="X95" s="4"/>
      <c r="Y95" s="4"/>
      <c r="Z95" s="4"/>
      <c r="AA95" s="4"/>
      <c r="AB95" s="4"/>
    </row>
    <row r="96" ht="14.25" customHeight="1">
      <c r="A96" s="156">
        <v>85.0</v>
      </c>
      <c r="B96" s="144" t="s">
        <v>435</v>
      </c>
      <c r="C96" s="146"/>
      <c r="D96" s="148" t="s">
        <v>250</v>
      </c>
      <c r="E96" s="146"/>
      <c r="F96" s="129" t="s">
        <v>406</v>
      </c>
      <c r="G96" s="144" t="s">
        <v>433</v>
      </c>
      <c r="H96" s="138">
        <v>44470.0</v>
      </c>
      <c r="I96" s="138">
        <v>44835.0</v>
      </c>
      <c r="J96" s="159">
        <f t="shared" si="1"/>
        <v>1</v>
      </c>
      <c r="K96" s="159" t="str">
        <f>IF(OR(ISBLANK(H96),ISBLANK(I96),ISBLANK('2a1'!H5)),"",IF(OR(AND(H96&gt;'2a1'!H5,H96&lt;Menu!S73),AND(I96&gt;'2a1'!H5,I96&lt;Menu!S73),AND(H96&lt;'2a1'!H5,I96&gt;Menu!S73)),"Valid","Tidak Valid"))</f>
        <v>Valid</v>
      </c>
      <c r="L96" s="129" t="s">
        <v>246</v>
      </c>
      <c r="M96" s="4"/>
      <c r="N96" s="4"/>
      <c r="O96" s="4"/>
      <c r="P96" s="4"/>
      <c r="Q96" s="4"/>
      <c r="R96" s="4"/>
      <c r="S96" s="4"/>
      <c r="T96" s="4"/>
      <c r="U96" s="4"/>
      <c r="V96" s="4"/>
      <c r="W96" s="4"/>
      <c r="X96" s="4"/>
      <c r="Y96" s="4"/>
      <c r="Z96" s="4"/>
      <c r="AA96" s="4"/>
      <c r="AB96" s="4"/>
    </row>
    <row r="97" ht="14.25" customHeight="1">
      <c r="A97" s="156">
        <v>86.0</v>
      </c>
      <c r="B97" s="144" t="s">
        <v>435</v>
      </c>
      <c r="C97" s="146"/>
      <c r="D97" s="148" t="s">
        <v>250</v>
      </c>
      <c r="E97" s="146"/>
      <c r="F97" s="129" t="s">
        <v>406</v>
      </c>
      <c r="G97" s="144" t="s">
        <v>433</v>
      </c>
      <c r="H97" s="138">
        <v>44865.0</v>
      </c>
      <c r="I97" s="138">
        <v>45230.0</v>
      </c>
      <c r="J97" s="159">
        <f t="shared" si="1"/>
        <v>1</v>
      </c>
      <c r="K97" s="159" t="str">
        <f>IF(OR(ISBLANK(H97),ISBLANK(I97),ISBLANK('2a1'!H5)),"",IF(OR(AND(H97&gt;'2a1'!H5,H97&lt;Menu!S73),AND(I97&gt;'2a1'!H5,I97&lt;Menu!S73),AND(H97&lt;'2a1'!H5,I97&gt;Menu!S73)),"Valid","Tidak Valid"))</f>
        <v>Valid</v>
      </c>
      <c r="L97" s="129" t="s">
        <v>246</v>
      </c>
      <c r="M97" s="4"/>
      <c r="N97" s="4"/>
      <c r="O97" s="4"/>
      <c r="P97" s="4"/>
      <c r="Q97" s="4"/>
      <c r="R97" s="4"/>
      <c r="S97" s="4"/>
      <c r="T97" s="4"/>
      <c r="U97" s="4"/>
      <c r="V97" s="4"/>
      <c r="W97" s="4"/>
      <c r="X97" s="4"/>
      <c r="Y97" s="4"/>
      <c r="Z97" s="4"/>
      <c r="AA97" s="4"/>
      <c r="AB97" s="4"/>
    </row>
    <row r="98" ht="14.25" customHeight="1">
      <c r="A98" s="156">
        <v>87.0</v>
      </c>
      <c r="B98" s="144" t="s">
        <v>436</v>
      </c>
      <c r="C98" s="146"/>
      <c r="D98" s="148" t="s">
        <v>250</v>
      </c>
      <c r="E98" s="146"/>
      <c r="F98" s="129" t="s">
        <v>406</v>
      </c>
      <c r="G98" s="144" t="s">
        <v>433</v>
      </c>
      <c r="H98" s="138">
        <v>45139.0</v>
      </c>
      <c r="I98" s="138">
        <v>45291.0</v>
      </c>
      <c r="J98" s="159">
        <f t="shared" si="1"/>
        <v>0</v>
      </c>
      <c r="K98" s="159" t="str">
        <f>IF(OR(ISBLANK(H98),ISBLANK(I98),ISBLANK('2a1'!H5)),"",IF(OR(AND(H98&gt;'2a1'!H5,H98&lt;Menu!S73),AND(I98&gt;'2a1'!H5,I98&lt;Menu!S73),AND(H98&lt;'2a1'!H5,I98&gt;Menu!S73)),"Valid","Tidak Valid"))</f>
        <v>Valid</v>
      </c>
      <c r="L98" s="129" t="s">
        <v>246</v>
      </c>
      <c r="M98" s="4"/>
      <c r="N98" s="4"/>
      <c r="O98" s="4"/>
      <c r="P98" s="4"/>
      <c r="Q98" s="4"/>
      <c r="R98" s="4"/>
      <c r="S98" s="4"/>
      <c r="T98" s="4"/>
      <c r="U98" s="4"/>
      <c r="V98" s="4"/>
      <c r="W98" s="4"/>
      <c r="X98" s="4"/>
      <c r="Y98" s="4"/>
      <c r="Z98" s="4"/>
      <c r="AA98" s="4"/>
      <c r="AB98" s="4"/>
    </row>
    <row r="99" ht="14.25" customHeight="1">
      <c r="A99" s="156">
        <v>88.0</v>
      </c>
      <c r="B99" s="144" t="s">
        <v>437</v>
      </c>
      <c r="C99" s="146"/>
      <c r="D99" s="148" t="s">
        <v>250</v>
      </c>
      <c r="E99" s="146"/>
      <c r="F99" s="129" t="s">
        <v>406</v>
      </c>
      <c r="G99" s="144" t="s">
        <v>433</v>
      </c>
      <c r="H99" s="138">
        <v>45433.0</v>
      </c>
      <c r="I99" s="138">
        <v>45657.0</v>
      </c>
      <c r="J99" s="159">
        <f t="shared" si="1"/>
        <v>0</v>
      </c>
      <c r="K99" s="159" t="str">
        <f>IF(OR(ISBLANK(H99),ISBLANK(I99),ISBLANK('2a1'!H5)),"",IF(OR(AND(H99&gt;'2a1'!H5,H99&lt;Menu!S73),AND(I99&gt;'2a1'!H5,I99&lt;Menu!S73),AND(H99&lt;'2a1'!H5,I99&gt;Menu!S73)),"Valid","Tidak Valid"))</f>
        <v>Valid</v>
      </c>
      <c r="L99" s="129" t="s">
        <v>246</v>
      </c>
      <c r="M99" s="4"/>
      <c r="N99" s="4"/>
      <c r="O99" s="4"/>
      <c r="P99" s="4"/>
      <c r="Q99" s="4"/>
      <c r="R99" s="4"/>
      <c r="S99" s="4"/>
      <c r="T99" s="4"/>
      <c r="U99" s="4"/>
      <c r="V99" s="4"/>
      <c r="W99" s="4"/>
      <c r="X99" s="4"/>
      <c r="Y99" s="4"/>
      <c r="Z99" s="4"/>
      <c r="AA99" s="4"/>
      <c r="AB99" s="4"/>
    </row>
    <row r="100" ht="14.25" customHeight="1">
      <c r="A100" s="156">
        <v>89.0</v>
      </c>
      <c r="B100" s="144" t="s">
        <v>438</v>
      </c>
      <c r="C100" s="146"/>
      <c r="D100" s="148" t="s">
        <v>250</v>
      </c>
      <c r="E100" s="146"/>
      <c r="F100" s="129" t="s">
        <v>406</v>
      </c>
      <c r="G100" s="144" t="s">
        <v>433</v>
      </c>
      <c r="H100" s="138">
        <v>45096.0</v>
      </c>
      <c r="I100" s="138">
        <v>45275.0</v>
      </c>
      <c r="J100" s="159">
        <f t="shared" si="1"/>
        <v>0</v>
      </c>
      <c r="K100" s="159" t="str">
        <f>IF(OR(ISBLANK(H100),ISBLANK(I100),ISBLANK('2a1'!H5)),"",IF(OR(AND(H100&gt;'2a1'!H5,H100&lt;Menu!S73),AND(I100&gt;'2a1'!H5,I100&lt;Menu!S73),AND(H100&lt;'2a1'!H5,I100&gt;Menu!S73)),"Valid","Tidak Valid"))</f>
        <v>Valid</v>
      </c>
      <c r="L100" s="129" t="s">
        <v>246</v>
      </c>
      <c r="M100" s="4"/>
      <c r="N100" s="4"/>
      <c r="O100" s="4"/>
      <c r="P100" s="4"/>
      <c r="Q100" s="4"/>
      <c r="R100" s="4"/>
      <c r="S100" s="4"/>
      <c r="T100" s="4"/>
      <c r="U100" s="4"/>
      <c r="V100" s="4"/>
      <c r="W100" s="4"/>
      <c r="X100" s="4"/>
      <c r="Y100" s="4"/>
      <c r="Z100" s="4"/>
      <c r="AA100" s="4"/>
      <c r="AB100" s="4"/>
    </row>
    <row r="101" ht="14.25" customHeight="1">
      <c r="A101" s="156">
        <v>90.0</v>
      </c>
      <c r="B101" s="144" t="s">
        <v>439</v>
      </c>
      <c r="C101" s="146"/>
      <c r="D101" s="148" t="s">
        <v>250</v>
      </c>
      <c r="E101" s="146"/>
      <c r="F101" s="129" t="s">
        <v>406</v>
      </c>
      <c r="G101" s="144" t="s">
        <v>433</v>
      </c>
      <c r="H101" s="138">
        <v>45229.0</v>
      </c>
      <c r="I101" s="138">
        <v>45258.0</v>
      </c>
      <c r="J101" s="159">
        <f t="shared" si="1"/>
        <v>0</v>
      </c>
      <c r="K101" s="159" t="str">
        <f>IF(OR(ISBLANK(H101),ISBLANK(I101),ISBLANK('2a1'!H5)),"",IF(OR(AND(H101&gt;'2a1'!H5,H101&lt;Menu!S73),AND(I101&gt;'2a1'!H5,I101&lt;Menu!S73),AND(H101&lt;'2a1'!H5,I101&gt;Menu!S73)),"Valid","Tidak Valid"))</f>
        <v>Valid</v>
      </c>
      <c r="L101" s="129" t="s">
        <v>246</v>
      </c>
      <c r="M101" s="4"/>
      <c r="N101" s="4"/>
      <c r="O101" s="4"/>
      <c r="P101" s="4"/>
      <c r="Q101" s="4"/>
      <c r="R101" s="4"/>
      <c r="S101" s="4"/>
      <c r="T101" s="4"/>
      <c r="U101" s="4"/>
      <c r="V101" s="4"/>
      <c r="W101" s="4"/>
      <c r="X101" s="4"/>
      <c r="Y101" s="4"/>
      <c r="Z101" s="4"/>
      <c r="AA101" s="4"/>
      <c r="AB101" s="4"/>
    </row>
    <row r="102" ht="14.25" customHeight="1">
      <c r="A102" s="156">
        <v>91.0</v>
      </c>
      <c r="B102" s="144" t="s">
        <v>440</v>
      </c>
      <c r="C102" s="146"/>
      <c r="D102" s="148" t="s">
        <v>250</v>
      </c>
      <c r="E102" s="146"/>
      <c r="F102" s="129" t="s">
        <v>406</v>
      </c>
      <c r="G102" s="144" t="s">
        <v>433</v>
      </c>
      <c r="H102" s="138">
        <v>45146.0</v>
      </c>
      <c r="I102" s="138">
        <v>45196.0</v>
      </c>
      <c r="J102" s="159">
        <f t="shared" si="1"/>
        <v>0</v>
      </c>
      <c r="K102" s="159" t="str">
        <f>IF(OR(ISBLANK(H102),ISBLANK(I102),ISBLANK('2a1'!H5)),"",IF(OR(AND(H102&gt;'2a1'!H5,H102&lt;Menu!S73),AND(I102&gt;'2a1'!H5,I102&lt;Menu!S73),AND(H102&lt;'2a1'!H5,I102&gt;Menu!S73)),"Valid","Tidak Valid"))</f>
        <v>Valid</v>
      </c>
      <c r="L102" s="129" t="s">
        <v>246</v>
      </c>
      <c r="M102" s="4"/>
      <c r="N102" s="4"/>
      <c r="O102" s="4"/>
      <c r="P102" s="4"/>
      <c r="Q102" s="4"/>
      <c r="R102" s="4"/>
      <c r="S102" s="4"/>
      <c r="T102" s="4"/>
      <c r="U102" s="4"/>
      <c r="V102" s="4"/>
      <c r="W102" s="4"/>
      <c r="X102" s="4"/>
      <c r="Y102" s="4"/>
      <c r="Z102" s="4"/>
      <c r="AA102" s="4"/>
      <c r="AB102" s="4"/>
    </row>
    <row r="103" ht="14.25" customHeight="1">
      <c r="A103" s="156">
        <v>92.0</v>
      </c>
      <c r="B103" s="147" t="s">
        <v>435</v>
      </c>
      <c r="C103" s="146"/>
      <c r="D103" s="148" t="s">
        <v>250</v>
      </c>
      <c r="E103" s="146"/>
      <c r="F103" s="129" t="s">
        <v>406</v>
      </c>
      <c r="G103" s="144" t="s">
        <v>433</v>
      </c>
      <c r="H103" s="141">
        <v>44803.0</v>
      </c>
      <c r="I103" s="141">
        <v>44903.0</v>
      </c>
      <c r="J103" s="159">
        <f t="shared" si="1"/>
        <v>0</v>
      </c>
      <c r="K103" s="159" t="str">
        <f>IF(OR(ISBLANK(H103),ISBLANK(I103),ISBLANK('2a1'!H5)),"",IF(OR(AND(H103&gt;'2a1'!H5,H103&lt;Menu!S73),AND(I103&gt;'2a1'!H5,I103&lt;Menu!S73),AND(H103&lt;'2a1'!H5,I103&gt;Menu!S73)),"Valid","Tidak Valid"))</f>
        <v>Valid</v>
      </c>
      <c r="L103" s="129" t="s">
        <v>246</v>
      </c>
      <c r="M103" s="4"/>
      <c r="N103" s="4"/>
      <c r="O103" s="4"/>
      <c r="P103" s="4"/>
      <c r="Q103" s="4"/>
      <c r="R103" s="4"/>
      <c r="S103" s="4"/>
      <c r="T103" s="4"/>
      <c r="U103" s="4"/>
      <c r="V103" s="4"/>
      <c r="W103" s="4"/>
      <c r="X103" s="4"/>
      <c r="Y103" s="4"/>
      <c r="Z103" s="4"/>
      <c r="AA103" s="4"/>
      <c r="AB103" s="4"/>
    </row>
    <row r="104" ht="14.25" customHeight="1">
      <c r="A104" s="156">
        <v>93.0</v>
      </c>
      <c r="B104" s="147" t="s">
        <v>441</v>
      </c>
      <c r="C104" s="146"/>
      <c r="D104" s="146"/>
      <c r="E104" s="148" t="s">
        <v>250</v>
      </c>
      <c r="F104" s="129" t="s">
        <v>406</v>
      </c>
      <c r="G104" s="144" t="s">
        <v>433</v>
      </c>
      <c r="H104" s="138">
        <v>44803.0</v>
      </c>
      <c r="I104" s="138">
        <v>44925.0</v>
      </c>
      <c r="J104" s="159">
        <f t="shared" si="1"/>
        <v>0</v>
      </c>
      <c r="K104" s="159" t="str">
        <f>IF(OR(ISBLANK(H104),ISBLANK(I104),ISBLANK('2a1'!H5)),"",IF(OR(AND(H104&gt;'2a1'!H5,H104&lt;Menu!S73),AND(I104&gt;'2a1'!H5,I104&lt;Menu!S73),AND(H104&lt;'2a1'!H5,I104&gt;Menu!S73)),"Valid","Tidak Valid"))</f>
        <v>Valid</v>
      </c>
      <c r="L104" s="129" t="s">
        <v>248</v>
      </c>
      <c r="M104" s="4"/>
      <c r="N104" s="4"/>
      <c r="O104" s="4"/>
      <c r="P104" s="4"/>
      <c r="Q104" s="4"/>
      <c r="R104" s="4"/>
      <c r="S104" s="4"/>
      <c r="T104" s="4"/>
      <c r="U104" s="4"/>
      <c r="V104" s="4"/>
      <c r="W104" s="4"/>
      <c r="X104" s="4"/>
      <c r="Y104" s="4"/>
      <c r="Z104" s="4"/>
      <c r="AA104" s="4"/>
      <c r="AB104" s="4"/>
    </row>
    <row r="105" ht="14.25" customHeight="1">
      <c r="A105" s="156">
        <v>94.0</v>
      </c>
      <c r="B105" s="147" t="s">
        <v>442</v>
      </c>
      <c r="C105" s="146"/>
      <c r="D105" s="148" t="s">
        <v>250</v>
      </c>
      <c r="E105" s="146"/>
      <c r="F105" s="129" t="s">
        <v>406</v>
      </c>
      <c r="G105" s="144" t="s">
        <v>433</v>
      </c>
      <c r="H105" s="138">
        <v>44809.0</v>
      </c>
      <c r="I105" s="138">
        <v>45013.0</v>
      </c>
      <c r="J105" s="159">
        <f t="shared" si="1"/>
        <v>0</v>
      </c>
      <c r="K105" s="159" t="str">
        <f>IF(OR(ISBLANK(H105),ISBLANK(I105),ISBLANK('2a1'!H5)),"",IF(OR(AND(H105&gt;'2a1'!H5,H105&lt;Menu!S73),AND(I105&gt;'2a1'!H5,I105&lt;Menu!S73),AND(H105&lt;'2a1'!H5,I105&gt;Menu!S73)),"Valid","Tidak Valid"))</f>
        <v>Valid</v>
      </c>
      <c r="L105" s="129" t="s">
        <v>248</v>
      </c>
      <c r="M105" s="4"/>
      <c r="N105" s="4"/>
      <c r="O105" s="4"/>
      <c r="P105" s="4"/>
      <c r="Q105" s="4"/>
      <c r="R105" s="4"/>
      <c r="S105" s="4"/>
      <c r="T105" s="4"/>
      <c r="U105" s="4"/>
      <c r="V105" s="4"/>
      <c r="W105" s="4"/>
      <c r="X105" s="4"/>
      <c r="Y105" s="4"/>
      <c r="Z105" s="4"/>
      <c r="AA105" s="4"/>
      <c r="AB105" s="4"/>
    </row>
    <row r="106" ht="14.25" customHeight="1">
      <c r="A106" s="156">
        <v>95.0</v>
      </c>
      <c r="B106" s="144" t="s">
        <v>443</v>
      </c>
      <c r="C106" s="146"/>
      <c r="D106" s="148" t="s">
        <v>250</v>
      </c>
      <c r="E106" s="146"/>
      <c r="F106" s="129" t="s">
        <v>406</v>
      </c>
      <c r="G106" s="144" t="s">
        <v>433</v>
      </c>
      <c r="H106" s="138">
        <v>44939.0</v>
      </c>
      <c r="I106" s="138">
        <v>45253.0</v>
      </c>
      <c r="J106" s="159">
        <f t="shared" si="1"/>
        <v>0</v>
      </c>
      <c r="K106" s="159" t="str">
        <f>IF(OR(ISBLANK(H106),ISBLANK(I106),ISBLANK('2a1'!H5)),"",IF(OR(AND(H106&gt;'2a1'!H5,H106&lt;Menu!S73),AND(I106&gt;'2a1'!H5,I106&lt;Menu!S73),AND(H106&lt;'2a1'!H5,I106&gt;Menu!S73)),"Valid","Tidak Valid"))</f>
        <v>Valid</v>
      </c>
      <c r="L106" s="129" t="s">
        <v>249</v>
      </c>
      <c r="M106" s="4"/>
      <c r="N106" s="4"/>
      <c r="O106" s="4"/>
      <c r="P106" s="4"/>
      <c r="Q106" s="4"/>
      <c r="R106" s="4"/>
      <c r="S106" s="4"/>
      <c r="T106" s="4"/>
      <c r="U106" s="4"/>
      <c r="V106" s="4"/>
      <c r="W106" s="4"/>
      <c r="X106" s="4"/>
      <c r="Y106" s="4"/>
      <c r="Z106" s="4"/>
      <c r="AA106" s="4"/>
      <c r="AB106" s="4"/>
    </row>
    <row r="107" ht="14.25" customHeight="1">
      <c r="A107" s="156">
        <v>96.0</v>
      </c>
      <c r="B107" s="147" t="s">
        <v>444</v>
      </c>
      <c r="C107" s="146"/>
      <c r="D107" s="148" t="s">
        <v>250</v>
      </c>
      <c r="E107" s="146"/>
      <c r="F107" s="129" t="s">
        <v>406</v>
      </c>
      <c r="G107" s="144" t="s">
        <v>433</v>
      </c>
      <c r="H107" s="138">
        <v>45043.0</v>
      </c>
      <c r="I107" s="138">
        <v>45289.0</v>
      </c>
      <c r="J107" s="159">
        <f t="shared" si="1"/>
        <v>0</v>
      </c>
      <c r="K107" s="159" t="str">
        <f>IF(OR(ISBLANK(H107),ISBLANK(I107),ISBLANK('2a1'!H5)),"",IF(OR(AND(H107&gt;'2a1'!H5,H107&lt;Menu!S73),AND(I107&gt;'2a1'!H5,I107&lt;Menu!S73),AND(H107&lt;'2a1'!H5,I107&gt;Menu!S73)),"Valid","Tidak Valid"))</f>
        <v>Valid</v>
      </c>
      <c r="L107" s="129" t="s">
        <v>248</v>
      </c>
      <c r="M107" s="4"/>
      <c r="N107" s="4"/>
      <c r="O107" s="4"/>
      <c r="P107" s="4"/>
      <c r="Q107" s="4"/>
      <c r="R107" s="4"/>
      <c r="S107" s="4"/>
      <c r="T107" s="4"/>
      <c r="U107" s="4"/>
      <c r="V107" s="4"/>
      <c r="W107" s="4"/>
      <c r="X107" s="4"/>
      <c r="Y107" s="4"/>
      <c r="Z107" s="4"/>
      <c r="AA107" s="4"/>
      <c r="AB107" s="4"/>
    </row>
    <row r="108" ht="14.25" customHeight="1">
      <c r="A108" s="156">
        <v>97.0</v>
      </c>
      <c r="B108" s="147" t="s">
        <v>445</v>
      </c>
      <c r="C108" s="146"/>
      <c r="D108" s="148" t="s">
        <v>250</v>
      </c>
      <c r="E108" s="146"/>
      <c r="F108" s="129" t="s">
        <v>406</v>
      </c>
      <c r="G108" s="144" t="s">
        <v>433</v>
      </c>
      <c r="H108" s="138">
        <v>44811.0</v>
      </c>
      <c r="I108" s="138">
        <v>44902.0</v>
      </c>
      <c r="J108" s="159">
        <f t="shared" si="1"/>
        <v>0</v>
      </c>
      <c r="K108" s="159" t="str">
        <f>IF(OR(ISBLANK(H108),ISBLANK(I108),ISBLANK('2a1'!H5)),"",IF(OR(AND(H108&gt;'2a1'!H5,H108&lt;Menu!S73),AND(I108&gt;'2a1'!H5,I108&lt;Menu!S73),AND(H108&lt;'2a1'!H5,I108&gt;Menu!S73)),"Valid","Tidak Valid"))</f>
        <v>Valid</v>
      </c>
      <c r="L108" s="129" t="s">
        <v>249</v>
      </c>
      <c r="M108" s="4"/>
      <c r="N108" s="4"/>
      <c r="O108" s="4"/>
      <c r="P108" s="4"/>
      <c r="Q108" s="4"/>
      <c r="R108" s="4"/>
      <c r="S108" s="4"/>
      <c r="T108" s="4"/>
      <c r="U108" s="4"/>
      <c r="V108" s="4"/>
      <c r="W108" s="4"/>
      <c r="X108" s="4"/>
      <c r="Y108" s="4"/>
      <c r="Z108" s="4"/>
      <c r="AA108" s="4"/>
      <c r="AB108" s="4"/>
    </row>
    <row r="109" ht="14.25" customHeight="1">
      <c r="A109" s="156">
        <v>98.0</v>
      </c>
      <c r="B109" s="147" t="s">
        <v>446</v>
      </c>
      <c r="C109" s="146"/>
      <c r="D109" s="148" t="s">
        <v>250</v>
      </c>
      <c r="E109" s="146"/>
      <c r="F109" s="129" t="s">
        <v>406</v>
      </c>
      <c r="G109" s="144" t="s">
        <v>433</v>
      </c>
      <c r="H109" s="138">
        <v>44767.0</v>
      </c>
      <c r="I109" s="138">
        <v>44859.0</v>
      </c>
      <c r="J109" s="159">
        <f t="shared" si="1"/>
        <v>0</v>
      </c>
      <c r="K109" s="159" t="str">
        <f>IF(OR(ISBLANK(H109),ISBLANK(I109),ISBLANK('2a1'!H5)),"",IF(OR(AND(H109&gt;'2a1'!H5,H109&lt;Menu!S73),AND(I109&gt;'2a1'!H5,I109&lt;Menu!S73),AND(H109&lt;'2a1'!H5,I109&gt;Menu!S73)),"Valid","Tidak Valid"))</f>
        <v>Valid</v>
      </c>
      <c r="L109" s="129" t="s">
        <v>248</v>
      </c>
      <c r="M109" s="4"/>
      <c r="N109" s="4"/>
      <c r="O109" s="4"/>
      <c r="P109" s="4"/>
      <c r="Q109" s="4"/>
      <c r="R109" s="4"/>
      <c r="S109" s="4"/>
      <c r="T109" s="4"/>
      <c r="U109" s="4"/>
      <c r="V109" s="4"/>
      <c r="W109" s="4"/>
      <c r="X109" s="4"/>
      <c r="Y109" s="4"/>
      <c r="Z109" s="4"/>
      <c r="AA109" s="4"/>
      <c r="AB109" s="4"/>
    </row>
    <row r="110" ht="14.25" customHeight="1">
      <c r="A110" s="156">
        <v>99.0</v>
      </c>
      <c r="B110" s="144" t="s">
        <v>447</v>
      </c>
      <c r="C110" s="146"/>
      <c r="D110" s="146"/>
      <c r="E110" s="148" t="s">
        <v>250</v>
      </c>
      <c r="F110" s="129" t="s">
        <v>406</v>
      </c>
      <c r="G110" s="144" t="s">
        <v>433</v>
      </c>
      <c r="H110" s="138">
        <v>44837.0</v>
      </c>
      <c r="I110" s="138">
        <v>44926.0</v>
      </c>
      <c r="J110" s="159">
        <f t="shared" si="1"/>
        <v>0</v>
      </c>
      <c r="K110" s="159" t="str">
        <f>IF(OR(ISBLANK(H110),ISBLANK(I110),ISBLANK('2a1'!H5)),"",IF(OR(AND(H110&gt;'2a1'!H5,H110&lt;Menu!S73),AND(I110&gt;'2a1'!H5,I110&lt;Menu!S73),AND(H110&lt;'2a1'!H5,I110&gt;Menu!S73)),"Valid","Tidak Valid"))</f>
        <v>Valid</v>
      </c>
      <c r="L110" s="129" t="s">
        <v>249</v>
      </c>
      <c r="M110" s="4"/>
      <c r="N110" s="4"/>
      <c r="O110" s="4"/>
      <c r="P110" s="4"/>
      <c r="Q110" s="4"/>
      <c r="R110" s="4"/>
      <c r="S110" s="4"/>
      <c r="T110" s="4"/>
      <c r="U110" s="4"/>
      <c r="V110" s="4"/>
      <c r="W110" s="4"/>
      <c r="X110" s="4"/>
      <c r="Y110" s="4"/>
      <c r="Z110" s="4"/>
      <c r="AA110" s="4"/>
      <c r="AB110" s="4"/>
    </row>
    <row r="111" ht="14.25" customHeight="1">
      <c r="A111" s="156">
        <v>100.0</v>
      </c>
      <c r="B111" s="147" t="s">
        <v>439</v>
      </c>
      <c r="C111" s="146"/>
      <c r="D111" s="148" t="s">
        <v>250</v>
      </c>
      <c r="E111" s="146"/>
      <c r="F111" s="129" t="s">
        <v>406</v>
      </c>
      <c r="G111" s="144" t="s">
        <v>433</v>
      </c>
      <c r="H111" s="138">
        <v>45194.0</v>
      </c>
      <c r="I111" s="138">
        <v>45560.0</v>
      </c>
      <c r="J111" s="159">
        <f t="shared" si="1"/>
        <v>1</v>
      </c>
      <c r="K111" s="159" t="str">
        <f>IF(OR(ISBLANK(H111),ISBLANK(I111),ISBLANK('2a1'!H5)),"",IF(OR(AND(H111&gt;'2a1'!H5,H111&lt;Menu!S73),AND(I111&gt;'2a1'!H5,I111&lt;Menu!S73),AND(H111&lt;'2a1'!H5,I111&gt;Menu!S73)),"Valid","Tidak Valid"))</f>
        <v>Valid</v>
      </c>
      <c r="L111" s="129" t="s">
        <v>246</v>
      </c>
      <c r="M111" s="4"/>
      <c r="N111" s="4"/>
      <c r="O111" s="4"/>
      <c r="P111" s="4"/>
      <c r="Q111" s="4"/>
      <c r="R111" s="4"/>
      <c r="S111" s="4"/>
      <c r="T111" s="4"/>
      <c r="U111" s="4"/>
      <c r="V111" s="4"/>
      <c r="W111" s="4"/>
      <c r="X111" s="4"/>
      <c r="Y111" s="4"/>
      <c r="Z111" s="4"/>
      <c r="AA111" s="4"/>
      <c r="AB111" s="4"/>
    </row>
    <row r="112" ht="14.25" customHeight="1">
      <c r="A112" s="156">
        <v>101.0</v>
      </c>
      <c r="B112" s="144" t="s">
        <v>448</v>
      </c>
      <c r="C112" s="146"/>
      <c r="D112" s="146"/>
      <c r="E112" s="148" t="s">
        <v>250</v>
      </c>
      <c r="F112" s="129" t="s">
        <v>406</v>
      </c>
      <c r="G112" s="144" t="s">
        <v>433</v>
      </c>
      <c r="H112" s="138">
        <v>45432.0</v>
      </c>
      <c r="I112" s="138">
        <v>45616.0</v>
      </c>
      <c r="J112" s="159">
        <f t="shared" si="1"/>
        <v>0</v>
      </c>
      <c r="K112" s="159" t="str">
        <f>IF(OR(ISBLANK(H112),ISBLANK(I112),ISBLANK('2a1'!H5)),"",IF(OR(AND(H112&gt;'2a1'!H5,H112&lt;Menu!S73),AND(I112&gt;'2a1'!H5,I112&lt;Menu!S73),AND(H112&lt;'2a1'!H5,I112&gt;Menu!S73)),"Valid","Tidak Valid"))</f>
        <v>Valid</v>
      </c>
      <c r="L112" s="129" t="s">
        <v>246</v>
      </c>
      <c r="M112" s="4"/>
      <c r="N112" s="4"/>
      <c r="O112" s="4"/>
      <c r="P112" s="4"/>
      <c r="Q112" s="4"/>
      <c r="R112" s="4"/>
      <c r="S112" s="4"/>
      <c r="T112" s="4"/>
      <c r="U112" s="4"/>
      <c r="V112" s="4"/>
      <c r="W112" s="4"/>
      <c r="X112" s="4"/>
      <c r="Y112" s="4"/>
      <c r="Z112" s="4"/>
      <c r="AA112" s="4"/>
      <c r="AB112" s="4"/>
    </row>
    <row r="113" ht="14.25" customHeight="1">
      <c r="A113" s="156">
        <v>102.0</v>
      </c>
      <c r="B113" s="147" t="s">
        <v>449</v>
      </c>
      <c r="C113" s="146"/>
      <c r="D113" s="146"/>
      <c r="E113" s="148" t="s">
        <v>250</v>
      </c>
      <c r="F113" s="129" t="s">
        <v>406</v>
      </c>
      <c r="G113" s="144" t="s">
        <v>433</v>
      </c>
      <c r="H113" s="138">
        <v>44770.0</v>
      </c>
      <c r="I113" s="138">
        <v>44923.0</v>
      </c>
      <c r="J113" s="159">
        <f t="shared" si="1"/>
        <v>0</v>
      </c>
      <c r="K113" s="159" t="str">
        <f>IF(OR(ISBLANK(H113),ISBLANK(I113),ISBLANK('2a1'!H5)),"",IF(OR(AND(H113&gt;'2a1'!H5,H113&lt;Menu!S73),AND(I113&gt;'2a1'!H5,I113&lt;Menu!S73),AND(H113&lt;'2a1'!H5,I113&gt;Menu!S73)),"Valid","Tidak Valid"))</f>
        <v>Valid</v>
      </c>
      <c r="L113" s="129" t="s">
        <v>249</v>
      </c>
      <c r="M113" s="4"/>
      <c r="N113" s="4"/>
      <c r="O113" s="4"/>
      <c r="P113" s="4"/>
      <c r="Q113" s="4"/>
      <c r="R113" s="4"/>
      <c r="S113" s="4"/>
      <c r="T113" s="4"/>
      <c r="U113" s="4"/>
      <c r="V113" s="4"/>
      <c r="W113" s="4"/>
      <c r="X113" s="4"/>
      <c r="Y113" s="4"/>
      <c r="Z113" s="4"/>
      <c r="AA113" s="4"/>
      <c r="AB113" s="4"/>
    </row>
    <row r="114" ht="14.25" customHeight="1">
      <c r="A114" s="156">
        <v>103.0</v>
      </c>
      <c r="B114" s="126" t="s">
        <v>394</v>
      </c>
      <c r="C114" s="127"/>
      <c r="D114" s="127"/>
      <c r="E114" s="128" t="s">
        <v>250</v>
      </c>
      <c r="F114" s="129" t="s">
        <v>268</v>
      </c>
      <c r="G114" s="129" t="s">
        <v>265</v>
      </c>
      <c r="H114" s="131">
        <v>45323.0</v>
      </c>
      <c r="I114" s="131">
        <v>45504.0</v>
      </c>
      <c r="J114" s="133">
        <f t="shared" si="1"/>
        <v>0</v>
      </c>
      <c r="K114" s="133" t="str">
        <f>IF(OR(ISBLANK(H114),ISBLANK(I114),ISBLANK(#REF!)),"",IF(OR(AND(H114&gt;#REF!,H114&lt;Menu!S68),AND(I114&gt;#REF!,I114&lt;Menu!S68),AND(H114&lt;#REF!,I114&gt;Menu!S68)),"Valid","Tidak Valid"))</f>
        <v>#REF!</v>
      </c>
      <c r="L114" s="129" t="s">
        <v>248</v>
      </c>
      <c r="M114" s="4"/>
      <c r="N114" s="4"/>
      <c r="O114" s="4"/>
      <c r="P114" s="4"/>
      <c r="Q114" s="4"/>
      <c r="R114" s="4"/>
      <c r="S114" s="4"/>
      <c r="T114" s="4"/>
      <c r="U114" s="4"/>
      <c r="V114" s="4"/>
      <c r="W114" s="4"/>
      <c r="X114" s="4"/>
      <c r="Y114" s="4"/>
      <c r="Z114" s="4"/>
      <c r="AA114" s="4"/>
      <c r="AB114" s="4"/>
    </row>
    <row r="115" ht="14.25" customHeight="1">
      <c r="A115" s="156">
        <v>104.0</v>
      </c>
      <c r="B115" s="126" t="s">
        <v>387</v>
      </c>
      <c r="C115" s="127"/>
      <c r="D115" s="127"/>
      <c r="E115" s="128" t="s">
        <v>250</v>
      </c>
      <c r="F115" s="129" t="s">
        <v>268</v>
      </c>
      <c r="G115" s="129" t="s">
        <v>265</v>
      </c>
      <c r="H115" s="150">
        <v>45689.0</v>
      </c>
      <c r="I115" s="150">
        <v>45899.0</v>
      </c>
      <c r="J115" s="145">
        <f t="shared" si="1"/>
        <v>0</v>
      </c>
      <c r="K115" s="145" t="str">
        <f>IF(OR(ISBLANK(H115),ISBLANK(I115),ISBLANK('2a1'!H5)),"",IF(OR(AND(H115&gt;'2a1'!H5,H115&lt;Menu!S73),AND(I115&gt;'2a1'!H5,I115&lt;Menu!S73),AND(H115&lt;'2a1'!H5,I115&gt;Menu!S73)),"Valid","Tidak Valid"))</f>
        <v>Valid</v>
      </c>
      <c r="L115" s="129" t="s">
        <v>246</v>
      </c>
      <c r="M115" s="4"/>
      <c r="N115" s="4"/>
      <c r="O115" s="4"/>
      <c r="P115" s="4"/>
      <c r="Q115" s="4"/>
      <c r="R115" s="4"/>
      <c r="S115" s="4"/>
      <c r="T115" s="4"/>
      <c r="U115" s="4"/>
      <c r="V115" s="4"/>
      <c r="W115" s="4"/>
      <c r="X115" s="4"/>
      <c r="Y115" s="4"/>
      <c r="Z115" s="4"/>
      <c r="AA115" s="4"/>
      <c r="AB115" s="4"/>
    </row>
    <row r="116" ht="14.25" customHeight="1">
      <c r="A116" s="156">
        <v>105.0</v>
      </c>
      <c r="B116" s="126" t="s">
        <v>389</v>
      </c>
      <c r="C116" s="127"/>
      <c r="D116" s="149" t="s">
        <v>250</v>
      </c>
      <c r="E116" s="127"/>
      <c r="F116" s="129" t="s">
        <v>268</v>
      </c>
      <c r="G116" s="129" t="s">
        <v>265</v>
      </c>
      <c r="H116" s="131">
        <v>45323.0</v>
      </c>
      <c r="I116" s="131">
        <v>45504.0</v>
      </c>
      <c r="J116" s="133">
        <f t="shared" si="1"/>
        <v>0</v>
      </c>
      <c r="K116" s="133" t="str">
        <f>IF(OR(ISBLANK(H116),ISBLANK(I116),ISBLANK(H7)),"",IF(OR(AND(H116&gt;H7,H116&lt;Menu!S75),AND(I116&gt;H7,I116&lt;Menu!S75),AND(H116&lt;H7,I116&gt;Menu!S75)),"Valid","Tidak Valid"))</f>
        <v/>
      </c>
      <c r="L116" s="129" t="s">
        <v>248</v>
      </c>
      <c r="M116" s="4"/>
      <c r="N116" s="4"/>
      <c r="O116" s="4"/>
      <c r="P116" s="4"/>
      <c r="Q116" s="4"/>
      <c r="R116" s="4"/>
      <c r="S116" s="4"/>
      <c r="T116" s="4"/>
      <c r="U116" s="4"/>
      <c r="V116" s="4"/>
      <c r="W116" s="4"/>
      <c r="X116" s="4"/>
      <c r="Y116" s="4"/>
      <c r="Z116" s="4"/>
      <c r="AA116" s="4"/>
      <c r="AB116" s="4"/>
    </row>
    <row r="117" ht="14.25" customHeight="1">
      <c r="A117" s="156">
        <v>106.0</v>
      </c>
      <c r="B117" s="126" t="s">
        <v>399</v>
      </c>
      <c r="C117" s="127"/>
      <c r="D117" s="128" t="s">
        <v>250</v>
      </c>
      <c r="E117" s="127"/>
      <c r="F117" s="129" t="s">
        <v>268</v>
      </c>
      <c r="G117" s="129" t="s">
        <v>265</v>
      </c>
      <c r="H117" s="161">
        <v>44958.0</v>
      </c>
      <c r="I117" s="161">
        <v>45168.0</v>
      </c>
      <c r="J117" s="145">
        <f t="shared" si="1"/>
        <v>0</v>
      </c>
      <c r="K117" s="145" t="str">
        <f>IF(OR(ISBLANK(H117),ISBLANK(I117),ISBLANK('2a1'!H5)),"",IF(OR(AND(H117&gt;'2a1'!H5,H117&lt;Menu!S73),AND(I117&gt;'2a1'!H5,I117&lt;Menu!S73),AND(H117&lt;'2a1'!H5,I117&gt;Menu!S73)),"Valid","Tidak Valid"))</f>
        <v>Valid</v>
      </c>
      <c r="L117" s="129" t="s">
        <v>248</v>
      </c>
      <c r="M117" s="4"/>
      <c r="N117" s="4"/>
      <c r="O117" s="4"/>
      <c r="P117" s="4"/>
      <c r="Q117" s="4"/>
      <c r="R117" s="4"/>
      <c r="S117" s="4"/>
      <c r="T117" s="4"/>
      <c r="U117" s="4"/>
      <c r="V117" s="4"/>
      <c r="W117" s="4"/>
      <c r="X117" s="4"/>
      <c r="Y117" s="4"/>
      <c r="Z117" s="4"/>
      <c r="AA117" s="4"/>
      <c r="AB117" s="4"/>
    </row>
    <row r="118" ht="14.25" customHeight="1">
      <c r="A118" s="156">
        <v>107.0</v>
      </c>
      <c r="B118" s="126" t="s">
        <v>390</v>
      </c>
      <c r="C118" s="127"/>
      <c r="D118" s="149" t="s">
        <v>250</v>
      </c>
      <c r="E118" s="127"/>
      <c r="F118" s="129" t="s">
        <v>268</v>
      </c>
      <c r="G118" s="129" t="s">
        <v>265</v>
      </c>
      <c r="H118" s="131">
        <v>44593.0</v>
      </c>
      <c r="I118" s="131">
        <v>44773.0</v>
      </c>
      <c r="J118" s="145">
        <f t="shared" si="1"/>
        <v>0</v>
      </c>
      <c r="K118" s="145" t="str">
        <f>IF(OR(ISBLANK(H118),ISBLANK(I118),ISBLANK('2a1'!H5)),"",IF(OR(AND(H118&gt;'2a1'!H5,H118&lt;Menu!S73),AND(I118&gt;'2a1'!H5,I118&lt;Menu!S73),AND(H118&lt;'2a1'!H5,I118&gt;Menu!S73)),"Valid","Tidak Valid"))</f>
        <v>Valid</v>
      </c>
      <c r="L118" s="129" t="s">
        <v>248</v>
      </c>
      <c r="M118" s="4"/>
      <c r="N118" s="4"/>
      <c r="O118" s="4"/>
      <c r="P118" s="4"/>
      <c r="Q118" s="4"/>
      <c r="R118" s="4"/>
      <c r="S118" s="4"/>
      <c r="T118" s="4"/>
      <c r="U118" s="4"/>
      <c r="V118" s="4"/>
      <c r="W118" s="4"/>
      <c r="X118" s="4"/>
      <c r="Y118" s="4"/>
      <c r="Z118" s="4"/>
      <c r="AA118" s="4"/>
      <c r="AB118" s="4"/>
    </row>
    <row r="119" ht="14.25" customHeight="1">
      <c r="A119" s="163">
        <v>108.0</v>
      </c>
      <c r="B119" s="164" t="s">
        <v>450</v>
      </c>
      <c r="C119" s="165"/>
      <c r="D119" s="165"/>
      <c r="E119" s="166" t="s">
        <v>250</v>
      </c>
      <c r="F119" s="129" t="s">
        <v>268</v>
      </c>
      <c r="G119" s="129" t="s">
        <v>265</v>
      </c>
      <c r="H119" s="131">
        <v>44593.0</v>
      </c>
      <c r="I119" s="131">
        <v>44773.0</v>
      </c>
      <c r="J119" s="145">
        <f t="shared" si="1"/>
        <v>0</v>
      </c>
      <c r="K119" s="145" t="str">
        <f>IF(OR(ISBLANK(H119),ISBLANK(I119),ISBLANK('2a1'!H6)),"",IF(OR(AND(H119&gt;'2a1'!H6,H119&lt;Menu!S74),AND(I119&gt;'2a1'!H6,I119&lt;Menu!S74),AND(H119&lt;'2a1'!H6,I119&gt;Menu!S74)),"Valid","Tidak Valid"))</f>
        <v/>
      </c>
      <c r="L119" s="166" t="s">
        <v>248</v>
      </c>
      <c r="M119" s="4"/>
      <c r="N119" s="4"/>
      <c r="O119" s="4"/>
      <c r="P119" s="4"/>
      <c r="Q119" s="4"/>
      <c r="R119" s="4"/>
      <c r="S119" s="4"/>
      <c r="T119" s="4"/>
      <c r="U119" s="4"/>
      <c r="V119" s="4"/>
      <c r="W119" s="4"/>
      <c r="X119" s="4"/>
      <c r="Y119" s="4"/>
      <c r="Z119" s="4"/>
      <c r="AA119" s="4"/>
      <c r="AB119" s="4"/>
    </row>
    <row r="120" ht="14.25" customHeight="1">
      <c r="A120" s="163">
        <v>109.0</v>
      </c>
      <c r="B120" s="164" t="s">
        <v>451</v>
      </c>
      <c r="C120" s="165"/>
      <c r="D120" s="165"/>
      <c r="E120" s="166" t="s">
        <v>250</v>
      </c>
      <c r="F120" s="129" t="s">
        <v>268</v>
      </c>
      <c r="G120" s="129" t="s">
        <v>265</v>
      </c>
      <c r="H120" s="131">
        <v>44593.0</v>
      </c>
      <c r="I120" s="131">
        <v>44773.0</v>
      </c>
      <c r="J120" s="145">
        <f t="shared" si="1"/>
        <v>0</v>
      </c>
      <c r="K120" s="145" t="str">
        <f>IF(OR(ISBLANK(H120),ISBLANK(I120),ISBLANK('2a1'!H7)),"",IF(OR(AND(H120&gt;'2a1'!H7,H120&lt;Menu!S75),AND(I120&gt;'2a1'!H7,I120&lt;Menu!S75),AND(H120&lt;'2a1'!H7,I120&gt;Menu!S75)),"Valid","Tidak Valid"))</f>
        <v/>
      </c>
      <c r="L120" s="166" t="s">
        <v>248</v>
      </c>
      <c r="M120" s="4"/>
      <c r="N120" s="4"/>
      <c r="O120" s="4"/>
      <c r="P120" s="4"/>
      <c r="Q120" s="4"/>
      <c r="R120" s="4"/>
      <c r="S120" s="4"/>
      <c r="T120" s="4"/>
      <c r="U120" s="4"/>
      <c r="V120" s="4"/>
      <c r="W120" s="4"/>
      <c r="X120" s="4"/>
      <c r="Y120" s="4"/>
      <c r="Z120" s="4"/>
      <c r="AA120" s="4"/>
      <c r="AB120" s="4"/>
    </row>
    <row r="121" ht="14.25" customHeight="1">
      <c r="A121" s="163">
        <v>110.0</v>
      </c>
      <c r="B121" s="126" t="s">
        <v>388</v>
      </c>
      <c r="C121" s="127"/>
      <c r="D121" s="149"/>
      <c r="E121" s="128" t="s">
        <v>250</v>
      </c>
      <c r="F121" s="129" t="s">
        <v>268</v>
      </c>
      <c r="G121" s="144" t="s">
        <v>315</v>
      </c>
      <c r="H121" s="131">
        <v>45689.0</v>
      </c>
      <c r="I121" s="131">
        <v>45869.0</v>
      </c>
      <c r="J121" s="145">
        <f t="shared" si="1"/>
        <v>0</v>
      </c>
      <c r="K121" s="145" t="str">
        <f>IF(OR(ISBLANK(H121),ISBLANK(I121),ISBLANK('2a1'!H8)),"",IF(OR(AND(H121&gt;'2a1'!H8,H121&lt;Menu!S76),AND(I121&gt;'2a1'!H8,I121&lt;Menu!S76),AND(H121&lt;'2a1'!H8,I121&gt;Menu!S76)),"Valid","Tidak Valid"))</f>
        <v/>
      </c>
      <c r="L121" s="167" t="s">
        <v>248</v>
      </c>
      <c r="M121" s="4"/>
      <c r="N121" s="4"/>
      <c r="O121" s="4"/>
      <c r="P121" s="4"/>
      <c r="Q121" s="4"/>
      <c r="R121" s="4"/>
      <c r="S121" s="4"/>
      <c r="T121" s="4"/>
      <c r="U121" s="4"/>
      <c r="V121" s="4"/>
      <c r="W121" s="4"/>
      <c r="X121" s="4"/>
      <c r="Y121" s="4"/>
      <c r="Z121" s="4"/>
      <c r="AA121" s="4"/>
      <c r="AB121" s="4"/>
    </row>
    <row r="122" ht="14.25" customHeight="1">
      <c r="A122" s="163">
        <v>111.0</v>
      </c>
      <c r="B122" s="129" t="s">
        <v>325</v>
      </c>
      <c r="C122" s="127"/>
      <c r="D122" s="128" t="s">
        <v>250</v>
      </c>
      <c r="E122" s="127"/>
      <c r="F122" s="129" t="s">
        <v>302</v>
      </c>
      <c r="G122" s="129" t="s">
        <v>265</v>
      </c>
      <c r="H122" s="131">
        <v>44958.0</v>
      </c>
      <c r="I122" s="131">
        <v>45899.0</v>
      </c>
      <c r="J122" s="145">
        <f t="shared" si="1"/>
        <v>2</v>
      </c>
      <c r="K122" s="145" t="str">
        <f>IF(OR(ISBLANK(H122),ISBLANK(I122),ISBLANK('2a1'!H9)),"",IF(OR(AND(H122&gt;'2a1'!H9,H122&lt;Menu!S77),AND(I122&gt;'2a1'!H9,I122&lt;Menu!S77),AND(H122&lt;'2a1'!H9,I122&gt;Menu!S77)),"Valid","Tidak Valid"))</f>
        <v/>
      </c>
      <c r="L122" s="167" t="s">
        <v>248</v>
      </c>
      <c r="M122" s="4"/>
      <c r="N122" s="4"/>
      <c r="O122" s="4"/>
      <c r="P122" s="4"/>
      <c r="Q122" s="4"/>
      <c r="R122" s="4"/>
      <c r="S122" s="4"/>
      <c r="T122" s="4"/>
      <c r="U122" s="4"/>
      <c r="V122" s="4"/>
      <c r="W122" s="4"/>
      <c r="X122" s="4"/>
      <c r="Y122" s="4"/>
      <c r="Z122" s="4"/>
      <c r="AA122" s="4"/>
      <c r="AB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row>
    <row r="250"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row>
    <row r="251"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row>
    <row r="252"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row>
    <row r="253"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row>
    <row r="254"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row>
    <row r="255"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row>
    <row r="25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row>
    <row r="257"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row>
    <row r="258"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row>
    <row r="259"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row>
    <row r="260"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row>
    <row r="261"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row>
    <row r="262"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row>
    <row r="263"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row>
    <row r="264"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row>
    <row r="265"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row>
    <row r="26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row>
    <row r="267"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row>
    <row r="268"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row>
    <row r="269"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row>
    <row r="270"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row>
    <row r="271"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row>
    <row r="272"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row>
    <row r="273"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row>
    <row r="274"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row>
    <row r="275"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row>
    <row r="27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row>
    <row r="277"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row>
    <row r="278"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row>
    <row r="279"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row>
    <row r="280"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row>
    <row r="281"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row>
    <row r="282"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row>
    <row r="283"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row>
    <row r="284"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row>
    <row r="285"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row>
    <row r="28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row>
    <row r="287"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row>
    <row r="288"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row>
    <row r="289"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row>
    <row r="290"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row>
    <row r="291"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row>
    <row r="292"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row>
    <row r="293"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row>
    <row r="294"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row>
    <row r="295"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row>
    <row r="29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row>
    <row r="297"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row>
    <row r="298"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row>
    <row r="299"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row>
    <row r="300"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5.75" customHeight="1">
      <c r="C319" s="90"/>
      <c r="D319" s="90"/>
      <c r="E319" s="90"/>
      <c r="H319" s="90"/>
      <c r="I319" s="90"/>
      <c r="L319" s="90"/>
    </row>
    <row r="320" ht="15.75" customHeight="1">
      <c r="C320" s="90"/>
      <c r="D320" s="90"/>
      <c r="E320" s="90"/>
      <c r="H320" s="90"/>
      <c r="I320" s="90"/>
      <c r="L320" s="90"/>
    </row>
    <row r="321" ht="15.75" customHeight="1">
      <c r="C321" s="90"/>
      <c r="D321" s="90"/>
      <c r="E321" s="90"/>
      <c r="H321" s="90"/>
      <c r="I321" s="90"/>
      <c r="L321" s="90"/>
    </row>
    <row r="322" ht="15.75" customHeight="1">
      <c r="C322" s="90"/>
      <c r="D322" s="90"/>
      <c r="E322" s="90"/>
      <c r="H322" s="90"/>
      <c r="I322" s="90"/>
      <c r="L322" s="90"/>
    </row>
    <row r="323" ht="15.75" customHeight="1">
      <c r="C323" s="90"/>
      <c r="D323" s="90"/>
      <c r="E323" s="90"/>
      <c r="H323" s="90"/>
      <c r="I323" s="90"/>
      <c r="L323" s="90"/>
    </row>
    <row r="324" ht="15.75" customHeight="1">
      <c r="C324" s="90"/>
      <c r="D324" s="90"/>
      <c r="E324" s="90"/>
      <c r="H324" s="90"/>
      <c r="I324" s="90"/>
      <c r="L324" s="90"/>
    </row>
    <row r="325" ht="15.75" customHeight="1">
      <c r="C325" s="90"/>
      <c r="D325" s="90"/>
      <c r="E325" s="90"/>
      <c r="H325" s="90"/>
      <c r="I325" s="90"/>
      <c r="L325" s="90"/>
    </row>
    <row r="326" ht="15.75" customHeight="1">
      <c r="C326" s="90"/>
      <c r="D326" s="90"/>
      <c r="E326" s="90"/>
      <c r="H326" s="90"/>
      <c r="I326" s="90"/>
      <c r="L326" s="90"/>
    </row>
    <row r="327" ht="15.75" customHeight="1">
      <c r="C327" s="90"/>
      <c r="D327" s="90"/>
      <c r="E327" s="90"/>
      <c r="H327" s="90"/>
      <c r="I327" s="90"/>
      <c r="L327" s="90"/>
    </row>
    <row r="328" ht="15.75" customHeight="1">
      <c r="C328" s="90"/>
      <c r="D328" s="90"/>
      <c r="E328" s="90"/>
      <c r="H328" s="90"/>
      <c r="I328" s="90"/>
      <c r="L328" s="90"/>
    </row>
    <row r="329" ht="15.75" customHeight="1">
      <c r="C329" s="90"/>
      <c r="D329" s="90"/>
      <c r="E329" s="90"/>
      <c r="H329" s="90"/>
      <c r="I329" s="90"/>
      <c r="L329" s="90"/>
    </row>
    <row r="330" ht="15.75" customHeight="1">
      <c r="C330" s="90"/>
      <c r="D330" s="90"/>
      <c r="E330" s="90"/>
      <c r="H330" s="90"/>
      <c r="I330" s="90"/>
      <c r="L330" s="90"/>
    </row>
    <row r="331" ht="15.75" customHeight="1">
      <c r="C331" s="90"/>
      <c r="D331" s="90"/>
      <c r="E331" s="90"/>
      <c r="H331" s="90"/>
      <c r="I331" s="90"/>
      <c r="L331" s="90"/>
    </row>
    <row r="332" ht="15.75" customHeight="1">
      <c r="C332" s="90"/>
      <c r="D332" s="90"/>
      <c r="E332" s="90"/>
      <c r="H332" s="90"/>
      <c r="I332" s="90"/>
      <c r="L332" s="90"/>
    </row>
    <row r="333" ht="15.75" customHeight="1">
      <c r="C333" s="90"/>
      <c r="D333" s="90"/>
      <c r="E333" s="90"/>
      <c r="H333" s="90"/>
      <c r="I333" s="90"/>
      <c r="L333" s="90"/>
    </row>
    <row r="334" ht="15.75" customHeight="1">
      <c r="C334" s="90"/>
      <c r="D334" s="90"/>
      <c r="E334" s="90"/>
      <c r="H334" s="90"/>
      <c r="I334" s="90"/>
      <c r="L334" s="90"/>
    </row>
    <row r="335" ht="15.75" customHeight="1">
      <c r="C335" s="90"/>
      <c r="D335" s="90"/>
      <c r="E335" s="90"/>
      <c r="H335" s="90"/>
      <c r="I335" s="90"/>
      <c r="L335" s="90"/>
    </row>
    <row r="336" ht="15.75" customHeight="1">
      <c r="C336" s="90"/>
      <c r="D336" s="90"/>
      <c r="E336" s="90"/>
      <c r="H336" s="90"/>
      <c r="I336" s="90"/>
      <c r="L336" s="90"/>
    </row>
    <row r="337" ht="15.75" customHeight="1">
      <c r="C337" s="90"/>
      <c r="D337" s="90"/>
      <c r="E337" s="90"/>
      <c r="H337" s="90"/>
      <c r="I337" s="90"/>
      <c r="L337" s="90"/>
    </row>
    <row r="338" ht="15.75" customHeight="1">
      <c r="C338" s="90"/>
      <c r="D338" s="90"/>
      <c r="E338" s="90"/>
      <c r="H338" s="90"/>
      <c r="I338" s="90"/>
      <c r="L338" s="90"/>
    </row>
    <row r="339" ht="15.75" customHeight="1">
      <c r="C339" s="90"/>
      <c r="D339" s="90"/>
      <c r="E339" s="90"/>
      <c r="H339" s="90"/>
      <c r="I339" s="90"/>
      <c r="L339" s="90"/>
    </row>
    <row r="340" ht="15.75" customHeight="1">
      <c r="C340" s="90"/>
      <c r="D340" s="90"/>
      <c r="E340" s="90"/>
      <c r="H340" s="90"/>
      <c r="I340" s="90"/>
      <c r="L340" s="90"/>
    </row>
    <row r="341" ht="15.75" customHeight="1">
      <c r="C341" s="90"/>
      <c r="D341" s="90"/>
      <c r="E341" s="90"/>
      <c r="H341" s="90"/>
      <c r="I341" s="90"/>
      <c r="L341" s="90"/>
    </row>
    <row r="342" ht="15.75" customHeight="1">
      <c r="C342" s="90"/>
      <c r="D342" s="90"/>
      <c r="E342" s="90"/>
      <c r="H342" s="90"/>
      <c r="I342" s="90"/>
      <c r="L342" s="90"/>
    </row>
    <row r="343" ht="15.75" customHeight="1">
      <c r="C343" s="90"/>
      <c r="D343" s="90"/>
      <c r="E343" s="90"/>
      <c r="H343" s="90"/>
      <c r="I343" s="90"/>
      <c r="L343" s="90"/>
    </row>
    <row r="344" ht="15.75" customHeight="1">
      <c r="C344" s="90"/>
      <c r="D344" s="90"/>
      <c r="E344" s="90"/>
      <c r="H344" s="90"/>
      <c r="I344" s="90"/>
      <c r="L344" s="90"/>
    </row>
    <row r="345" ht="15.75" customHeight="1">
      <c r="C345" s="90"/>
      <c r="D345" s="90"/>
      <c r="E345" s="90"/>
      <c r="H345" s="90"/>
      <c r="I345" s="90"/>
      <c r="L345" s="90"/>
    </row>
    <row r="346" ht="15.75" customHeight="1">
      <c r="C346" s="90"/>
      <c r="D346" s="90"/>
      <c r="E346" s="90"/>
      <c r="H346" s="90"/>
      <c r="I346" s="90"/>
      <c r="L346" s="90"/>
    </row>
    <row r="347" ht="15.75" customHeight="1">
      <c r="C347" s="90"/>
      <c r="D347" s="90"/>
      <c r="E347" s="90"/>
      <c r="H347" s="90"/>
      <c r="I347" s="90"/>
      <c r="L347" s="90"/>
    </row>
    <row r="348" ht="15.75" customHeight="1">
      <c r="C348" s="90"/>
      <c r="D348" s="90"/>
      <c r="E348" s="90"/>
      <c r="H348" s="90"/>
      <c r="I348" s="90"/>
      <c r="L348" s="90"/>
    </row>
    <row r="349" ht="15.75" customHeight="1">
      <c r="C349" s="90"/>
      <c r="D349" s="90"/>
      <c r="E349" s="90"/>
      <c r="H349" s="90"/>
      <c r="I349" s="90"/>
      <c r="L349" s="90"/>
    </row>
    <row r="350" ht="15.75" customHeight="1">
      <c r="C350" s="90"/>
      <c r="D350" s="90"/>
      <c r="E350" s="90"/>
      <c r="H350" s="90"/>
      <c r="I350" s="90"/>
      <c r="L350" s="90"/>
    </row>
    <row r="351" ht="15.75" customHeight="1">
      <c r="C351" s="90"/>
      <c r="D351" s="90"/>
      <c r="E351" s="90"/>
      <c r="H351" s="90"/>
      <c r="I351" s="90"/>
      <c r="L351" s="90"/>
    </row>
    <row r="352" ht="15.75" customHeight="1">
      <c r="C352" s="90"/>
      <c r="D352" s="90"/>
      <c r="E352" s="90"/>
      <c r="H352" s="90"/>
      <c r="I352" s="90"/>
      <c r="L352" s="90"/>
    </row>
    <row r="353" ht="15.75" customHeight="1">
      <c r="C353" s="90"/>
      <c r="D353" s="90"/>
      <c r="E353" s="90"/>
      <c r="H353" s="90"/>
      <c r="I353" s="90"/>
      <c r="L353" s="90"/>
    </row>
    <row r="354" ht="15.75" customHeight="1">
      <c r="C354" s="90"/>
      <c r="D354" s="90"/>
      <c r="E354" s="90"/>
      <c r="H354" s="90"/>
      <c r="I354" s="90"/>
      <c r="L354" s="90"/>
    </row>
    <row r="355" ht="15.75" customHeight="1">
      <c r="C355" s="90"/>
      <c r="D355" s="90"/>
      <c r="E355" s="90"/>
      <c r="H355" s="90"/>
      <c r="I355" s="90"/>
      <c r="L355" s="90"/>
    </row>
    <row r="356" ht="15.75" customHeight="1">
      <c r="C356" s="90"/>
      <c r="D356" s="90"/>
      <c r="E356" s="90"/>
      <c r="H356" s="90"/>
      <c r="I356" s="90"/>
      <c r="L356" s="90"/>
    </row>
    <row r="357" ht="15.75" customHeight="1">
      <c r="C357" s="90"/>
      <c r="D357" s="90"/>
      <c r="E357" s="90"/>
      <c r="H357" s="90"/>
      <c r="I357" s="90"/>
      <c r="L357" s="90"/>
    </row>
    <row r="358" ht="15.75" customHeight="1">
      <c r="C358" s="90"/>
      <c r="D358" s="90"/>
      <c r="E358" s="90"/>
      <c r="H358" s="90"/>
      <c r="I358" s="90"/>
      <c r="L358" s="90"/>
    </row>
    <row r="359" ht="15.75" customHeight="1">
      <c r="C359" s="90"/>
      <c r="D359" s="90"/>
      <c r="E359" s="90"/>
      <c r="H359" s="90"/>
      <c r="I359" s="90"/>
      <c r="L359" s="90"/>
    </row>
    <row r="360" ht="15.75" customHeight="1">
      <c r="C360" s="90"/>
      <c r="D360" s="90"/>
      <c r="E360" s="90"/>
      <c r="H360" s="90"/>
      <c r="I360" s="90"/>
      <c r="L360" s="90"/>
    </row>
    <row r="361" ht="15.75" customHeight="1">
      <c r="C361" s="90"/>
      <c r="D361" s="90"/>
      <c r="E361" s="90"/>
      <c r="H361" s="90"/>
      <c r="I361" s="90"/>
      <c r="L361" s="90"/>
    </row>
    <row r="362" ht="15.75" customHeight="1">
      <c r="C362" s="90"/>
      <c r="D362" s="90"/>
      <c r="E362" s="90"/>
      <c r="H362" s="90"/>
      <c r="I362" s="90"/>
      <c r="L362" s="90"/>
    </row>
    <row r="363" ht="15.75" customHeight="1">
      <c r="C363" s="90"/>
      <c r="D363" s="90"/>
      <c r="E363" s="90"/>
      <c r="H363" s="90"/>
      <c r="I363" s="90"/>
      <c r="L363" s="90"/>
    </row>
    <row r="364" ht="15.75" customHeight="1">
      <c r="C364" s="90"/>
      <c r="D364" s="90"/>
      <c r="E364" s="90"/>
      <c r="H364" s="90"/>
      <c r="I364" s="90"/>
      <c r="L364" s="90"/>
    </row>
    <row r="365" ht="15.75" customHeight="1">
      <c r="C365" s="90"/>
      <c r="D365" s="90"/>
      <c r="E365" s="90"/>
      <c r="H365" s="90"/>
      <c r="I365" s="90"/>
      <c r="L365" s="90"/>
    </row>
    <row r="366" ht="15.75" customHeight="1">
      <c r="C366" s="90"/>
      <c r="D366" s="90"/>
      <c r="E366" s="90"/>
      <c r="H366" s="90"/>
      <c r="I366" s="90"/>
      <c r="L366" s="90"/>
    </row>
    <row r="367" ht="15.75" customHeight="1">
      <c r="C367" s="90"/>
      <c r="D367" s="90"/>
      <c r="E367" s="90"/>
      <c r="H367" s="90"/>
      <c r="I367" s="90"/>
      <c r="L367" s="90"/>
    </row>
    <row r="368" ht="15.75" customHeight="1">
      <c r="C368" s="90"/>
      <c r="D368" s="90"/>
      <c r="E368" s="90"/>
      <c r="H368" s="90"/>
      <c r="I368" s="90"/>
      <c r="L368" s="90"/>
    </row>
    <row r="369" ht="15.75" customHeight="1">
      <c r="C369" s="90"/>
      <c r="D369" s="90"/>
      <c r="E369" s="90"/>
      <c r="H369" s="90"/>
      <c r="I369" s="90"/>
      <c r="L369" s="90"/>
    </row>
    <row r="370" ht="15.75" customHeight="1">
      <c r="C370" s="90"/>
      <c r="D370" s="90"/>
      <c r="E370" s="90"/>
      <c r="H370" s="90"/>
      <c r="I370" s="90"/>
      <c r="L370" s="90"/>
    </row>
    <row r="371" ht="15.75" customHeight="1">
      <c r="C371" s="90"/>
      <c r="D371" s="90"/>
      <c r="E371" s="90"/>
      <c r="H371" s="90"/>
      <c r="I371" s="90"/>
      <c r="L371" s="90"/>
    </row>
    <row r="372" ht="15.75" customHeight="1">
      <c r="C372" s="90"/>
      <c r="D372" s="90"/>
      <c r="E372" s="90"/>
      <c r="H372" s="90"/>
      <c r="I372" s="90"/>
      <c r="L372" s="90"/>
    </row>
    <row r="373" ht="15.75" customHeight="1">
      <c r="C373" s="90"/>
      <c r="D373" s="90"/>
      <c r="E373" s="90"/>
      <c r="H373" s="90"/>
      <c r="I373" s="90"/>
      <c r="L373" s="90"/>
    </row>
    <row r="374" ht="15.75" customHeight="1">
      <c r="C374" s="90"/>
      <c r="D374" s="90"/>
      <c r="E374" s="90"/>
      <c r="H374" s="90"/>
      <c r="I374" s="90"/>
      <c r="L374" s="90"/>
    </row>
    <row r="375" ht="15.75" customHeight="1">
      <c r="C375" s="90"/>
      <c r="D375" s="90"/>
      <c r="E375" s="90"/>
      <c r="H375" s="90"/>
      <c r="I375" s="90"/>
      <c r="L375" s="90"/>
    </row>
    <row r="376" ht="15.75" customHeight="1">
      <c r="C376" s="90"/>
      <c r="D376" s="90"/>
      <c r="E376" s="90"/>
      <c r="H376" s="90"/>
      <c r="I376" s="90"/>
      <c r="L376" s="90"/>
    </row>
    <row r="377" ht="15.75" customHeight="1">
      <c r="C377" s="90"/>
      <c r="D377" s="90"/>
      <c r="E377" s="90"/>
      <c r="H377" s="90"/>
      <c r="I377" s="90"/>
      <c r="L377" s="90"/>
    </row>
    <row r="378" ht="15.75" customHeight="1">
      <c r="C378" s="90"/>
      <c r="D378" s="90"/>
      <c r="E378" s="90"/>
      <c r="H378" s="90"/>
      <c r="I378" s="90"/>
      <c r="L378" s="90"/>
    </row>
    <row r="379" ht="15.75" customHeight="1">
      <c r="C379" s="90"/>
      <c r="D379" s="90"/>
      <c r="E379" s="90"/>
      <c r="H379" s="90"/>
      <c r="I379" s="90"/>
      <c r="L379" s="90"/>
    </row>
    <row r="380" ht="15.75" customHeight="1">
      <c r="C380" s="90"/>
      <c r="D380" s="90"/>
      <c r="E380" s="90"/>
      <c r="H380" s="90"/>
      <c r="I380" s="90"/>
      <c r="L380" s="90"/>
    </row>
    <row r="381" ht="15.75" customHeight="1">
      <c r="C381" s="90"/>
      <c r="D381" s="90"/>
      <c r="E381" s="90"/>
      <c r="H381" s="90"/>
      <c r="I381" s="90"/>
      <c r="L381" s="90"/>
    </row>
    <row r="382" ht="15.75" customHeight="1">
      <c r="C382" s="90"/>
      <c r="D382" s="90"/>
      <c r="E382" s="90"/>
      <c r="H382" s="90"/>
      <c r="I382" s="90"/>
      <c r="L382" s="90"/>
    </row>
    <row r="383" ht="15.75" customHeight="1">
      <c r="C383" s="90"/>
      <c r="D383" s="90"/>
      <c r="E383" s="90"/>
      <c r="H383" s="90"/>
      <c r="I383" s="90"/>
      <c r="L383" s="90"/>
    </row>
    <row r="384" ht="15.75" customHeight="1">
      <c r="C384" s="90"/>
      <c r="D384" s="90"/>
      <c r="E384" s="90"/>
      <c r="H384" s="90"/>
      <c r="I384" s="90"/>
      <c r="L384" s="90"/>
    </row>
    <row r="385" ht="15.75" customHeight="1">
      <c r="C385" s="90"/>
      <c r="D385" s="90"/>
      <c r="E385" s="90"/>
      <c r="H385" s="90"/>
      <c r="I385" s="90"/>
      <c r="L385" s="90"/>
    </row>
    <row r="386" ht="15.75" customHeight="1">
      <c r="C386" s="90"/>
      <c r="D386" s="90"/>
      <c r="E386" s="90"/>
      <c r="H386" s="90"/>
      <c r="I386" s="90"/>
      <c r="L386" s="90"/>
    </row>
    <row r="387" ht="15.75" customHeight="1">
      <c r="C387" s="90"/>
      <c r="D387" s="90"/>
      <c r="E387" s="90"/>
      <c r="H387" s="90"/>
      <c r="I387" s="90"/>
      <c r="L387" s="90"/>
    </row>
    <row r="388" ht="15.75" customHeight="1">
      <c r="C388" s="90"/>
      <c r="D388" s="90"/>
      <c r="E388" s="90"/>
      <c r="H388" s="90"/>
      <c r="I388" s="90"/>
      <c r="L388" s="90"/>
    </row>
    <row r="389" ht="15.75" customHeight="1">
      <c r="C389" s="90"/>
      <c r="D389" s="90"/>
      <c r="E389" s="90"/>
      <c r="H389" s="90"/>
      <c r="I389" s="90"/>
      <c r="L389" s="90"/>
    </row>
    <row r="390" ht="15.75" customHeight="1">
      <c r="C390" s="90"/>
      <c r="D390" s="90"/>
      <c r="E390" s="90"/>
      <c r="H390" s="90"/>
      <c r="I390" s="90"/>
      <c r="L390" s="90"/>
    </row>
    <row r="391" ht="15.75" customHeight="1">
      <c r="C391" s="90"/>
      <c r="D391" s="90"/>
      <c r="E391" s="90"/>
      <c r="H391" s="90"/>
      <c r="I391" s="90"/>
      <c r="L391" s="90"/>
    </row>
    <row r="392" ht="15.75" customHeight="1">
      <c r="C392" s="90"/>
      <c r="D392" s="90"/>
      <c r="E392" s="90"/>
      <c r="H392" s="90"/>
      <c r="I392" s="90"/>
      <c r="L392" s="90"/>
    </row>
    <row r="393" ht="15.75" customHeight="1">
      <c r="C393" s="90"/>
      <c r="D393" s="90"/>
      <c r="E393" s="90"/>
      <c r="H393" s="90"/>
      <c r="I393" s="90"/>
      <c r="L393" s="90"/>
    </row>
    <row r="394" ht="15.75" customHeight="1">
      <c r="C394" s="90"/>
      <c r="D394" s="90"/>
      <c r="E394" s="90"/>
      <c r="H394" s="90"/>
      <c r="I394" s="90"/>
      <c r="L394" s="90"/>
    </row>
    <row r="395" ht="15.75" customHeight="1">
      <c r="C395" s="90"/>
      <c r="D395" s="90"/>
      <c r="E395" s="90"/>
      <c r="H395" s="90"/>
      <c r="I395" s="90"/>
      <c r="L395" s="90"/>
    </row>
    <row r="396" ht="15.75" customHeight="1">
      <c r="C396" s="90"/>
      <c r="D396" s="90"/>
      <c r="E396" s="90"/>
      <c r="H396" s="90"/>
      <c r="I396" s="90"/>
      <c r="L396" s="90"/>
    </row>
    <row r="397" ht="15.75" customHeight="1">
      <c r="C397" s="90"/>
      <c r="D397" s="90"/>
      <c r="E397" s="90"/>
      <c r="H397" s="90"/>
      <c r="I397" s="90"/>
      <c r="L397" s="90"/>
    </row>
    <row r="398" ht="15.75" customHeight="1">
      <c r="C398" s="90"/>
      <c r="D398" s="90"/>
      <c r="E398" s="90"/>
      <c r="H398" s="90"/>
      <c r="I398" s="90"/>
      <c r="L398" s="90"/>
    </row>
    <row r="399" ht="15.75" customHeight="1">
      <c r="C399" s="90"/>
      <c r="D399" s="90"/>
      <c r="E399" s="90"/>
      <c r="H399" s="90"/>
      <c r="I399" s="90"/>
      <c r="L399" s="90"/>
    </row>
    <row r="400" ht="15.75" customHeight="1">
      <c r="C400" s="90"/>
      <c r="D400" s="90"/>
      <c r="E400" s="90"/>
      <c r="H400" s="90"/>
      <c r="I400" s="90"/>
      <c r="L400" s="90"/>
    </row>
    <row r="401" ht="15.75" customHeight="1">
      <c r="C401" s="90"/>
      <c r="D401" s="90"/>
      <c r="E401" s="90"/>
      <c r="H401" s="90"/>
      <c r="I401" s="90"/>
      <c r="L401" s="90"/>
    </row>
    <row r="402" ht="15.75" customHeight="1">
      <c r="C402" s="90"/>
      <c r="D402" s="90"/>
      <c r="E402" s="90"/>
      <c r="H402" s="90"/>
      <c r="I402" s="90"/>
      <c r="L402" s="90"/>
    </row>
    <row r="403" ht="15.75" customHeight="1">
      <c r="C403" s="90"/>
      <c r="D403" s="90"/>
      <c r="E403" s="90"/>
      <c r="H403" s="90"/>
      <c r="I403" s="90"/>
      <c r="L403" s="90"/>
    </row>
    <row r="404" ht="15.75" customHeight="1">
      <c r="C404" s="90"/>
      <c r="D404" s="90"/>
      <c r="E404" s="90"/>
      <c r="H404" s="90"/>
      <c r="I404" s="90"/>
      <c r="L404" s="90"/>
    </row>
    <row r="405" ht="15.75" customHeight="1">
      <c r="C405" s="90"/>
      <c r="D405" s="90"/>
      <c r="E405" s="90"/>
      <c r="H405" s="90"/>
      <c r="I405" s="90"/>
      <c r="L405" s="90"/>
    </row>
    <row r="406" ht="15.75" customHeight="1">
      <c r="C406" s="90"/>
      <c r="D406" s="90"/>
      <c r="E406" s="90"/>
      <c r="H406" s="90"/>
      <c r="I406" s="90"/>
      <c r="L406" s="90"/>
    </row>
    <row r="407" ht="15.75" customHeight="1">
      <c r="C407" s="90"/>
      <c r="D407" s="90"/>
      <c r="E407" s="90"/>
      <c r="H407" s="90"/>
      <c r="I407" s="90"/>
      <c r="L407" s="90"/>
    </row>
    <row r="408" ht="15.75" customHeight="1">
      <c r="C408" s="90"/>
      <c r="D408" s="90"/>
      <c r="E408" s="90"/>
      <c r="H408" s="90"/>
      <c r="I408" s="90"/>
      <c r="L408" s="90"/>
    </row>
    <row r="409" ht="15.75" customHeight="1">
      <c r="C409" s="90"/>
      <c r="D409" s="90"/>
      <c r="E409" s="90"/>
      <c r="H409" s="90"/>
      <c r="I409" s="90"/>
      <c r="L409" s="90"/>
    </row>
    <row r="410" ht="15.75" customHeight="1">
      <c r="C410" s="90"/>
      <c r="D410" s="90"/>
      <c r="E410" s="90"/>
      <c r="H410" s="90"/>
      <c r="I410" s="90"/>
      <c r="L410" s="90"/>
    </row>
    <row r="411" ht="15.75" customHeight="1">
      <c r="C411" s="90"/>
      <c r="D411" s="90"/>
      <c r="E411" s="90"/>
      <c r="H411" s="90"/>
      <c r="I411" s="90"/>
      <c r="L411" s="90"/>
    </row>
    <row r="412" ht="15.75" customHeight="1">
      <c r="C412" s="90"/>
      <c r="D412" s="90"/>
      <c r="E412" s="90"/>
      <c r="H412" s="90"/>
      <c r="I412" s="90"/>
      <c r="L412" s="90"/>
    </row>
    <row r="413" ht="15.75" customHeight="1">
      <c r="C413" s="90"/>
      <c r="D413" s="90"/>
      <c r="E413" s="90"/>
      <c r="H413" s="90"/>
      <c r="I413" s="90"/>
      <c r="L413" s="90"/>
    </row>
    <row r="414" ht="15.75" customHeight="1">
      <c r="C414" s="90"/>
      <c r="D414" s="90"/>
      <c r="E414" s="90"/>
      <c r="H414" s="90"/>
      <c r="I414" s="90"/>
      <c r="L414" s="90"/>
    </row>
    <row r="415" ht="15.75" customHeight="1">
      <c r="C415" s="90"/>
      <c r="D415" s="90"/>
      <c r="E415" s="90"/>
      <c r="H415" s="90"/>
      <c r="I415" s="90"/>
      <c r="L415" s="90"/>
    </row>
    <row r="416" ht="15.75" customHeight="1">
      <c r="C416" s="90"/>
      <c r="D416" s="90"/>
      <c r="E416" s="90"/>
      <c r="H416" s="90"/>
      <c r="I416" s="90"/>
      <c r="L416" s="90"/>
    </row>
    <row r="417" ht="15.75" customHeight="1">
      <c r="C417" s="90"/>
      <c r="D417" s="90"/>
      <c r="E417" s="90"/>
      <c r="H417" s="90"/>
      <c r="I417" s="90"/>
      <c r="L417" s="90"/>
    </row>
    <row r="418" ht="15.75" customHeight="1">
      <c r="C418" s="90"/>
      <c r="D418" s="90"/>
      <c r="E418" s="90"/>
      <c r="H418" s="90"/>
      <c r="I418" s="90"/>
      <c r="L418" s="90"/>
    </row>
    <row r="419" ht="15.75" customHeight="1">
      <c r="C419" s="90"/>
      <c r="D419" s="90"/>
      <c r="E419" s="90"/>
      <c r="H419" s="90"/>
      <c r="I419" s="90"/>
      <c r="L419" s="90"/>
    </row>
    <row r="420" ht="15.75" customHeight="1">
      <c r="C420" s="90"/>
      <c r="D420" s="90"/>
      <c r="E420" s="90"/>
      <c r="H420" s="90"/>
      <c r="I420" s="90"/>
      <c r="L420" s="90"/>
    </row>
    <row r="421" ht="15.75" customHeight="1">
      <c r="C421" s="90"/>
      <c r="D421" s="90"/>
      <c r="E421" s="90"/>
      <c r="H421" s="90"/>
      <c r="I421" s="90"/>
      <c r="L421" s="90"/>
    </row>
    <row r="422" ht="15.75" customHeight="1">
      <c r="C422" s="90"/>
      <c r="D422" s="90"/>
      <c r="E422" s="90"/>
      <c r="H422" s="90"/>
      <c r="I422" s="90"/>
      <c r="L422" s="90"/>
    </row>
    <row r="423" ht="15.75" customHeight="1">
      <c r="C423" s="90"/>
      <c r="D423" s="90"/>
      <c r="E423" s="90"/>
      <c r="H423" s="90"/>
      <c r="I423" s="90"/>
      <c r="L423" s="90"/>
    </row>
    <row r="424" ht="15.75" customHeight="1">
      <c r="C424" s="90"/>
      <c r="D424" s="90"/>
      <c r="E424" s="90"/>
      <c r="H424" s="90"/>
      <c r="I424" s="90"/>
      <c r="L424" s="90"/>
    </row>
    <row r="425" ht="15.75" customHeight="1">
      <c r="C425" s="90"/>
      <c r="D425" s="90"/>
      <c r="E425" s="90"/>
      <c r="H425" s="90"/>
      <c r="I425" s="90"/>
      <c r="L425" s="90"/>
    </row>
    <row r="426" ht="15.75" customHeight="1">
      <c r="C426" s="90"/>
      <c r="D426" s="90"/>
      <c r="E426" s="90"/>
      <c r="H426" s="90"/>
      <c r="I426" s="90"/>
      <c r="L426" s="90"/>
    </row>
    <row r="427" ht="15.75" customHeight="1">
      <c r="C427" s="90"/>
      <c r="D427" s="90"/>
      <c r="E427" s="90"/>
      <c r="H427" s="90"/>
      <c r="I427" s="90"/>
      <c r="L427" s="90"/>
    </row>
    <row r="428" ht="15.75" customHeight="1">
      <c r="C428" s="90"/>
      <c r="D428" s="90"/>
      <c r="E428" s="90"/>
      <c r="H428" s="90"/>
      <c r="I428" s="90"/>
      <c r="L428" s="90"/>
    </row>
    <row r="429" ht="15.75" customHeight="1">
      <c r="C429" s="90"/>
      <c r="D429" s="90"/>
      <c r="E429" s="90"/>
      <c r="H429" s="90"/>
      <c r="I429" s="90"/>
      <c r="L429" s="90"/>
    </row>
    <row r="430" ht="15.75" customHeight="1">
      <c r="C430" s="90"/>
      <c r="D430" s="90"/>
      <c r="E430" s="90"/>
      <c r="H430" s="90"/>
      <c r="I430" s="90"/>
      <c r="L430" s="90"/>
    </row>
    <row r="431" ht="15.75" customHeight="1">
      <c r="C431" s="90"/>
      <c r="D431" s="90"/>
      <c r="E431" s="90"/>
      <c r="H431" s="90"/>
      <c r="I431" s="90"/>
      <c r="L431" s="90"/>
    </row>
    <row r="432" ht="15.75" customHeight="1">
      <c r="C432" s="90"/>
      <c r="D432" s="90"/>
      <c r="E432" s="90"/>
      <c r="H432" s="90"/>
      <c r="I432" s="90"/>
      <c r="L432" s="90"/>
    </row>
    <row r="433" ht="15.75" customHeight="1">
      <c r="C433" s="90"/>
      <c r="D433" s="90"/>
      <c r="E433" s="90"/>
      <c r="H433" s="90"/>
      <c r="I433" s="90"/>
      <c r="L433" s="90"/>
    </row>
    <row r="434" ht="15.75" customHeight="1">
      <c r="C434" s="90"/>
      <c r="D434" s="90"/>
      <c r="E434" s="90"/>
      <c r="H434" s="90"/>
      <c r="I434" s="90"/>
      <c r="L434" s="90"/>
    </row>
    <row r="435" ht="15.75" customHeight="1">
      <c r="C435" s="90"/>
      <c r="D435" s="90"/>
      <c r="E435" s="90"/>
      <c r="H435" s="90"/>
      <c r="I435" s="90"/>
      <c r="L435" s="90"/>
    </row>
    <row r="436" ht="15.75" customHeight="1">
      <c r="C436" s="90"/>
      <c r="D436" s="90"/>
      <c r="E436" s="90"/>
      <c r="H436" s="90"/>
      <c r="I436" s="90"/>
      <c r="L436" s="90"/>
    </row>
    <row r="437" ht="15.75" customHeight="1">
      <c r="C437" s="90"/>
      <c r="D437" s="90"/>
      <c r="E437" s="90"/>
      <c r="H437" s="90"/>
      <c r="I437" s="90"/>
      <c r="L437" s="90"/>
    </row>
    <row r="438" ht="15.75" customHeight="1">
      <c r="C438" s="90"/>
      <c r="D438" s="90"/>
      <c r="E438" s="90"/>
      <c r="H438" s="90"/>
      <c r="I438" s="90"/>
      <c r="L438" s="90"/>
    </row>
    <row r="439" ht="15.75" customHeight="1">
      <c r="C439" s="90"/>
      <c r="D439" s="90"/>
      <c r="E439" s="90"/>
      <c r="H439" s="90"/>
      <c r="I439" s="90"/>
      <c r="L439" s="90"/>
    </row>
    <row r="440" ht="15.75" customHeight="1">
      <c r="C440" s="90"/>
      <c r="D440" s="90"/>
      <c r="E440" s="90"/>
      <c r="H440" s="90"/>
      <c r="I440" s="90"/>
      <c r="L440" s="90"/>
    </row>
    <row r="441" ht="15.75" customHeight="1">
      <c r="C441" s="90"/>
      <c r="D441" s="90"/>
      <c r="E441" s="90"/>
      <c r="H441" s="90"/>
      <c r="I441" s="90"/>
      <c r="L441" s="90"/>
    </row>
    <row r="442" ht="15.75" customHeight="1">
      <c r="C442" s="90"/>
      <c r="D442" s="90"/>
      <c r="E442" s="90"/>
      <c r="H442" s="90"/>
      <c r="I442" s="90"/>
      <c r="L442" s="90"/>
    </row>
    <row r="443" ht="15.75" customHeight="1">
      <c r="C443" s="90"/>
      <c r="D443" s="90"/>
      <c r="E443" s="90"/>
      <c r="H443" s="90"/>
      <c r="I443" s="90"/>
      <c r="L443" s="90"/>
    </row>
    <row r="444" ht="15.75" customHeight="1">
      <c r="C444" s="90"/>
      <c r="D444" s="90"/>
      <c r="E444" s="90"/>
      <c r="H444" s="90"/>
      <c r="I444" s="90"/>
      <c r="L444" s="90"/>
    </row>
    <row r="445" ht="15.75" customHeight="1">
      <c r="C445" s="90"/>
      <c r="D445" s="90"/>
      <c r="E445" s="90"/>
      <c r="H445" s="90"/>
      <c r="I445" s="90"/>
      <c r="L445" s="90"/>
    </row>
    <row r="446" ht="15.75" customHeight="1">
      <c r="C446" s="90"/>
      <c r="D446" s="90"/>
      <c r="E446" s="90"/>
      <c r="H446" s="90"/>
      <c r="I446" s="90"/>
      <c r="L446" s="90"/>
    </row>
    <row r="447" ht="15.75" customHeight="1">
      <c r="C447" s="90"/>
      <c r="D447" s="90"/>
      <c r="E447" s="90"/>
      <c r="H447" s="90"/>
      <c r="I447" s="90"/>
      <c r="L447" s="90"/>
    </row>
    <row r="448" ht="15.75" customHeight="1">
      <c r="C448" s="90"/>
      <c r="D448" s="90"/>
      <c r="E448" s="90"/>
      <c r="H448" s="90"/>
      <c r="I448" s="90"/>
      <c r="L448" s="90"/>
    </row>
    <row r="449" ht="15.75" customHeight="1">
      <c r="C449" s="90"/>
      <c r="D449" s="90"/>
      <c r="E449" s="90"/>
      <c r="H449" s="90"/>
      <c r="I449" s="90"/>
      <c r="L449" s="90"/>
    </row>
    <row r="450" ht="15.75" customHeight="1">
      <c r="C450" s="90"/>
      <c r="D450" s="90"/>
      <c r="E450" s="90"/>
      <c r="H450" s="90"/>
      <c r="I450" s="90"/>
      <c r="L450" s="90"/>
    </row>
    <row r="451" ht="15.75" customHeight="1">
      <c r="C451" s="90"/>
      <c r="D451" s="90"/>
      <c r="E451" s="90"/>
      <c r="H451" s="90"/>
      <c r="I451" s="90"/>
      <c r="L451" s="90"/>
    </row>
    <row r="452" ht="15.75" customHeight="1">
      <c r="C452" s="90"/>
      <c r="D452" s="90"/>
      <c r="E452" s="90"/>
      <c r="H452" s="90"/>
      <c r="I452" s="90"/>
      <c r="L452" s="90"/>
    </row>
    <row r="453" ht="15.75" customHeight="1">
      <c r="C453" s="90"/>
      <c r="D453" s="90"/>
      <c r="E453" s="90"/>
      <c r="H453" s="90"/>
      <c r="I453" s="90"/>
      <c r="L453" s="90"/>
    </row>
    <row r="454" ht="15.75" customHeight="1">
      <c r="C454" s="90"/>
      <c r="D454" s="90"/>
      <c r="E454" s="90"/>
      <c r="H454" s="90"/>
      <c r="I454" s="90"/>
      <c r="L454" s="90"/>
    </row>
    <row r="455" ht="15.75" customHeight="1">
      <c r="C455" s="90"/>
      <c r="D455" s="90"/>
      <c r="E455" s="90"/>
      <c r="H455" s="90"/>
      <c r="I455" s="90"/>
      <c r="L455" s="90"/>
    </row>
    <row r="456" ht="15.75" customHeight="1">
      <c r="C456" s="90"/>
      <c r="D456" s="90"/>
      <c r="E456" s="90"/>
      <c r="H456" s="90"/>
      <c r="I456" s="90"/>
      <c r="L456" s="90"/>
    </row>
    <row r="457" ht="15.75" customHeight="1">
      <c r="C457" s="90"/>
      <c r="D457" s="90"/>
      <c r="E457" s="90"/>
      <c r="H457" s="90"/>
      <c r="I457" s="90"/>
      <c r="L457" s="90"/>
    </row>
    <row r="458" ht="15.75" customHeight="1">
      <c r="C458" s="90"/>
      <c r="D458" s="90"/>
      <c r="E458" s="90"/>
      <c r="H458" s="90"/>
      <c r="I458" s="90"/>
      <c r="L458" s="90"/>
    </row>
    <row r="459" ht="15.75" customHeight="1">
      <c r="C459" s="90"/>
      <c r="D459" s="90"/>
      <c r="E459" s="90"/>
      <c r="H459" s="90"/>
      <c r="I459" s="90"/>
      <c r="L459" s="90"/>
    </row>
    <row r="460" ht="15.75" customHeight="1">
      <c r="C460" s="90"/>
      <c r="D460" s="90"/>
      <c r="E460" s="90"/>
      <c r="H460" s="90"/>
      <c r="I460" s="90"/>
      <c r="L460" s="90"/>
    </row>
    <row r="461" ht="15.75" customHeight="1">
      <c r="C461" s="90"/>
      <c r="D461" s="90"/>
      <c r="E461" s="90"/>
      <c r="H461" s="90"/>
      <c r="I461" s="90"/>
      <c r="L461" s="90"/>
    </row>
    <row r="462" ht="15.75" customHeight="1">
      <c r="C462" s="90"/>
      <c r="D462" s="90"/>
      <c r="E462" s="90"/>
      <c r="H462" s="90"/>
      <c r="I462" s="90"/>
      <c r="L462" s="90"/>
    </row>
    <row r="463" ht="15.75" customHeight="1">
      <c r="C463" s="90"/>
      <c r="D463" s="90"/>
      <c r="E463" s="90"/>
      <c r="H463" s="90"/>
      <c r="I463" s="90"/>
      <c r="L463" s="90"/>
    </row>
    <row r="464" ht="15.75" customHeight="1">
      <c r="C464" s="90"/>
      <c r="D464" s="90"/>
      <c r="E464" s="90"/>
      <c r="H464" s="90"/>
      <c r="I464" s="90"/>
      <c r="L464" s="90"/>
    </row>
    <row r="465" ht="15.75" customHeight="1">
      <c r="C465" s="90"/>
      <c r="D465" s="90"/>
      <c r="E465" s="90"/>
      <c r="H465" s="90"/>
      <c r="I465" s="90"/>
      <c r="L465" s="90"/>
    </row>
    <row r="466" ht="15.75" customHeight="1">
      <c r="C466" s="90"/>
      <c r="D466" s="90"/>
      <c r="E466" s="90"/>
      <c r="H466" s="90"/>
      <c r="I466" s="90"/>
      <c r="L466" s="90"/>
    </row>
    <row r="467" ht="15.75" customHeight="1">
      <c r="C467" s="90"/>
      <c r="D467" s="90"/>
      <c r="E467" s="90"/>
      <c r="H467" s="90"/>
      <c r="I467" s="90"/>
      <c r="L467" s="90"/>
    </row>
    <row r="468" ht="15.75" customHeight="1">
      <c r="C468" s="90"/>
      <c r="D468" s="90"/>
      <c r="E468" s="90"/>
      <c r="H468" s="90"/>
      <c r="I468" s="90"/>
      <c r="L468" s="90"/>
    </row>
    <row r="469" ht="15.75" customHeight="1">
      <c r="C469" s="90"/>
      <c r="D469" s="90"/>
      <c r="E469" s="90"/>
      <c r="H469" s="90"/>
      <c r="I469" s="90"/>
      <c r="L469" s="90"/>
    </row>
    <row r="470" ht="15.75" customHeight="1">
      <c r="C470" s="90"/>
      <c r="D470" s="90"/>
      <c r="E470" s="90"/>
      <c r="H470" s="90"/>
      <c r="I470" s="90"/>
      <c r="L470" s="90"/>
    </row>
    <row r="471" ht="15.75" customHeight="1">
      <c r="C471" s="90"/>
      <c r="D471" s="90"/>
      <c r="E471" s="90"/>
      <c r="H471" s="90"/>
      <c r="I471" s="90"/>
      <c r="L471" s="90"/>
    </row>
    <row r="472" ht="15.75" customHeight="1">
      <c r="C472" s="90"/>
      <c r="D472" s="90"/>
      <c r="E472" s="90"/>
      <c r="H472" s="90"/>
      <c r="I472" s="90"/>
      <c r="L472" s="90"/>
    </row>
    <row r="473" ht="15.75" customHeight="1">
      <c r="C473" s="90"/>
      <c r="D473" s="90"/>
      <c r="E473" s="90"/>
      <c r="H473" s="90"/>
      <c r="I473" s="90"/>
      <c r="L473" s="90"/>
    </row>
    <row r="474" ht="15.75" customHeight="1">
      <c r="C474" s="90"/>
      <c r="D474" s="90"/>
      <c r="E474" s="90"/>
      <c r="H474" s="90"/>
      <c r="I474" s="90"/>
      <c r="L474" s="90"/>
    </row>
    <row r="475" ht="15.75" customHeight="1">
      <c r="C475" s="90"/>
      <c r="D475" s="90"/>
      <c r="E475" s="90"/>
      <c r="H475" s="90"/>
      <c r="I475" s="90"/>
      <c r="L475" s="90"/>
    </row>
    <row r="476" ht="15.75" customHeight="1">
      <c r="C476" s="90"/>
      <c r="D476" s="90"/>
      <c r="E476" s="90"/>
      <c r="H476" s="90"/>
      <c r="I476" s="90"/>
      <c r="L476" s="90"/>
    </row>
    <row r="477" ht="15.75" customHeight="1">
      <c r="C477" s="90"/>
      <c r="D477" s="90"/>
      <c r="E477" s="90"/>
      <c r="H477" s="90"/>
      <c r="I477" s="90"/>
      <c r="L477" s="90"/>
    </row>
    <row r="478" ht="15.75" customHeight="1">
      <c r="C478" s="90"/>
      <c r="D478" s="90"/>
      <c r="E478" s="90"/>
      <c r="H478" s="90"/>
      <c r="I478" s="90"/>
      <c r="L478" s="90"/>
    </row>
    <row r="479" ht="15.75" customHeight="1">
      <c r="C479" s="90"/>
      <c r="D479" s="90"/>
      <c r="E479" s="90"/>
      <c r="H479" s="90"/>
      <c r="I479" s="90"/>
      <c r="L479" s="90"/>
    </row>
    <row r="480" ht="15.75" customHeight="1">
      <c r="C480" s="90"/>
      <c r="D480" s="90"/>
      <c r="E480" s="90"/>
      <c r="H480" s="90"/>
      <c r="I480" s="90"/>
      <c r="L480" s="90"/>
    </row>
    <row r="481" ht="15.75" customHeight="1">
      <c r="C481" s="90"/>
      <c r="D481" s="90"/>
      <c r="E481" s="90"/>
      <c r="H481" s="90"/>
      <c r="I481" s="90"/>
      <c r="L481" s="90"/>
    </row>
    <row r="482" ht="15.75" customHeight="1">
      <c r="C482" s="90"/>
      <c r="D482" s="90"/>
      <c r="E482" s="90"/>
      <c r="H482" s="90"/>
      <c r="I482" s="90"/>
      <c r="L482" s="90"/>
    </row>
    <row r="483" ht="15.75" customHeight="1">
      <c r="C483" s="90"/>
      <c r="D483" s="90"/>
      <c r="E483" s="90"/>
      <c r="H483" s="90"/>
      <c r="I483" s="90"/>
      <c r="L483" s="90"/>
    </row>
    <row r="484" ht="15.75" customHeight="1">
      <c r="C484" s="90"/>
      <c r="D484" s="90"/>
      <c r="E484" s="90"/>
      <c r="H484" s="90"/>
      <c r="I484" s="90"/>
      <c r="L484" s="90"/>
    </row>
    <row r="485" ht="15.75" customHeight="1">
      <c r="C485" s="90"/>
      <c r="D485" s="90"/>
      <c r="E485" s="90"/>
      <c r="H485" s="90"/>
      <c r="I485" s="90"/>
      <c r="L485" s="90"/>
    </row>
    <row r="486" ht="15.75" customHeight="1">
      <c r="C486" s="90"/>
      <c r="D486" s="90"/>
      <c r="E486" s="90"/>
      <c r="H486" s="90"/>
      <c r="I486" s="90"/>
      <c r="L486" s="90"/>
    </row>
    <row r="487" ht="15.75" customHeight="1">
      <c r="C487" s="90"/>
      <c r="D487" s="90"/>
      <c r="E487" s="90"/>
      <c r="H487" s="90"/>
      <c r="I487" s="90"/>
      <c r="L487" s="90"/>
    </row>
    <row r="488" ht="15.75" customHeight="1">
      <c r="C488" s="90"/>
      <c r="D488" s="90"/>
      <c r="E488" s="90"/>
      <c r="H488" s="90"/>
      <c r="I488" s="90"/>
      <c r="L488" s="90"/>
    </row>
    <row r="489" ht="15.75" customHeight="1">
      <c r="C489" s="90"/>
      <c r="D489" s="90"/>
      <c r="E489" s="90"/>
      <c r="H489" s="90"/>
      <c r="I489" s="90"/>
      <c r="L489" s="90"/>
    </row>
    <row r="490" ht="15.75" customHeight="1">
      <c r="C490" s="90"/>
      <c r="D490" s="90"/>
      <c r="E490" s="90"/>
      <c r="H490" s="90"/>
      <c r="I490" s="90"/>
      <c r="L490" s="90"/>
    </row>
    <row r="491" ht="15.75" customHeight="1">
      <c r="C491" s="90"/>
      <c r="D491" s="90"/>
      <c r="E491" s="90"/>
      <c r="H491" s="90"/>
      <c r="I491" s="90"/>
      <c r="L491" s="90"/>
    </row>
    <row r="492" ht="15.75" customHeight="1">
      <c r="C492" s="90"/>
      <c r="D492" s="90"/>
      <c r="E492" s="90"/>
      <c r="H492" s="90"/>
      <c r="I492" s="90"/>
      <c r="L492" s="90"/>
    </row>
    <row r="493" ht="15.75" customHeight="1">
      <c r="C493" s="90"/>
      <c r="D493" s="90"/>
      <c r="E493" s="90"/>
      <c r="H493" s="90"/>
      <c r="I493" s="90"/>
      <c r="L493" s="90"/>
    </row>
    <row r="494" ht="15.75" customHeight="1">
      <c r="C494" s="90"/>
      <c r="D494" s="90"/>
      <c r="E494" s="90"/>
      <c r="H494" s="90"/>
      <c r="I494" s="90"/>
      <c r="L494" s="90"/>
    </row>
    <row r="495" ht="15.75" customHeight="1">
      <c r="C495" s="90"/>
      <c r="D495" s="90"/>
      <c r="E495" s="90"/>
      <c r="H495" s="90"/>
      <c r="I495" s="90"/>
      <c r="L495" s="90"/>
    </row>
    <row r="496" ht="15.75" customHeight="1">
      <c r="C496" s="90"/>
      <c r="D496" s="90"/>
      <c r="E496" s="90"/>
      <c r="H496" s="90"/>
      <c r="I496" s="90"/>
      <c r="L496" s="90"/>
    </row>
    <row r="497" ht="15.75" customHeight="1">
      <c r="C497" s="90"/>
      <c r="D497" s="90"/>
      <c r="E497" s="90"/>
      <c r="H497" s="90"/>
      <c r="I497" s="90"/>
      <c r="L497" s="90"/>
    </row>
    <row r="498" ht="15.75" customHeight="1">
      <c r="C498" s="90"/>
      <c r="D498" s="90"/>
      <c r="E498" s="90"/>
      <c r="H498" s="90"/>
      <c r="I498" s="90"/>
      <c r="L498" s="90"/>
    </row>
    <row r="499" ht="15.75" customHeight="1">
      <c r="C499" s="90"/>
      <c r="D499" s="90"/>
      <c r="E499" s="90"/>
      <c r="H499" s="90"/>
      <c r="I499" s="90"/>
      <c r="L499" s="90"/>
    </row>
    <row r="500" ht="15.75" customHeight="1">
      <c r="C500" s="90"/>
      <c r="D500" s="90"/>
      <c r="E500" s="90"/>
      <c r="H500" s="90"/>
      <c r="I500" s="90"/>
      <c r="L500" s="90"/>
    </row>
    <row r="501" ht="15.75" customHeight="1">
      <c r="C501" s="90"/>
      <c r="D501" s="90"/>
      <c r="E501" s="90"/>
      <c r="H501" s="90"/>
      <c r="I501" s="90"/>
      <c r="L501" s="90"/>
    </row>
    <row r="502" ht="15.75" customHeight="1">
      <c r="C502" s="90"/>
      <c r="D502" s="90"/>
      <c r="E502" s="90"/>
      <c r="H502" s="90"/>
      <c r="I502" s="90"/>
      <c r="L502" s="90"/>
    </row>
    <row r="503" ht="15.75" customHeight="1">
      <c r="C503" s="90"/>
      <c r="D503" s="90"/>
      <c r="E503" s="90"/>
      <c r="H503" s="90"/>
      <c r="I503" s="90"/>
      <c r="L503" s="90"/>
    </row>
    <row r="504" ht="15.75" customHeight="1">
      <c r="C504" s="90"/>
      <c r="D504" s="90"/>
      <c r="E504" s="90"/>
      <c r="H504" s="90"/>
      <c r="I504" s="90"/>
      <c r="L504" s="90"/>
    </row>
    <row r="505" ht="15.75" customHeight="1">
      <c r="C505" s="90"/>
      <c r="D505" s="90"/>
      <c r="E505" s="90"/>
      <c r="H505" s="90"/>
      <c r="I505" s="90"/>
      <c r="L505" s="90"/>
    </row>
    <row r="506" ht="15.75" customHeight="1">
      <c r="C506" s="90"/>
      <c r="D506" s="90"/>
      <c r="E506" s="90"/>
      <c r="H506" s="90"/>
      <c r="I506" s="90"/>
      <c r="L506" s="90"/>
    </row>
    <row r="507" ht="15.75" customHeight="1">
      <c r="C507" s="90"/>
      <c r="D507" s="90"/>
      <c r="E507" s="90"/>
      <c r="H507" s="90"/>
      <c r="I507" s="90"/>
      <c r="L507" s="90"/>
    </row>
    <row r="508" ht="15.75" customHeight="1">
      <c r="C508" s="90"/>
      <c r="D508" s="90"/>
      <c r="E508" s="90"/>
      <c r="H508" s="90"/>
      <c r="I508" s="90"/>
      <c r="L508" s="90"/>
    </row>
    <row r="509" ht="15.75" customHeight="1">
      <c r="C509" s="90"/>
      <c r="D509" s="90"/>
      <c r="E509" s="90"/>
      <c r="H509" s="90"/>
      <c r="I509" s="90"/>
      <c r="L509" s="90"/>
    </row>
    <row r="510" ht="15.75" customHeight="1">
      <c r="C510" s="90"/>
      <c r="D510" s="90"/>
      <c r="E510" s="90"/>
      <c r="H510" s="90"/>
      <c r="I510" s="90"/>
      <c r="L510" s="90"/>
    </row>
    <row r="511" ht="15.75" customHeight="1">
      <c r="C511" s="90"/>
      <c r="D511" s="90"/>
      <c r="E511" s="90"/>
      <c r="H511" s="90"/>
      <c r="I511" s="90"/>
      <c r="L511" s="90"/>
    </row>
    <row r="512" ht="15.75" customHeight="1">
      <c r="C512" s="90"/>
      <c r="D512" s="90"/>
      <c r="E512" s="90"/>
      <c r="H512" s="90"/>
      <c r="I512" s="90"/>
      <c r="L512" s="90"/>
    </row>
    <row r="513" ht="15.75" customHeight="1">
      <c r="C513" s="90"/>
      <c r="D513" s="90"/>
      <c r="E513" s="90"/>
      <c r="H513" s="90"/>
      <c r="I513" s="90"/>
      <c r="L513" s="90"/>
    </row>
    <row r="514" ht="15.75" customHeight="1">
      <c r="C514" s="90"/>
      <c r="D514" s="90"/>
      <c r="E514" s="90"/>
      <c r="H514" s="90"/>
      <c r="I514" s="90"/>
      <c r="L514" s="90"/>
    </row>
    <row r="515" ht="15.75" customHeight="1">
      <c r="C515" s="90"/>
      <c r="D515" s="90"/>
      <c r="E515" s="90"/>
      <c r="H515" s="90"/>
      <c r="I515" s="90"/>
      <c r="L515" s="90"/>
    </row>
    <row r="516" ht="15.75" customHeight="1">
      <c r="C516" s="90"/>
      <c r="D516" s="90"/>
      <c r="E516" s="90"/>
      <c r="H516" s="90"/>
      <c r="I516" s="90"/>
      <c r="L516" s="90"/>
    </row>
    <row r="517" ht="15.75" customHeight="1">
      <c r="C517" s="90"/>
      <c r="D517" s="90"/>
      <c r="E517" s="90"/>
      <c r="H517" s="90"/>
      <c r="I517" s="90"/>
      <c r="L517" s="90"/>
    </row>
    <row r="518" ht="15.75" customHeight="1">
      <c r="C518" s="90"/>
      <c r="D518" s="90"/>
      <c r="E518" s="90"/>
      <c r="H518" s="90"/>
      <c r="I518" s="90"/>
      <c r="L518" s="90"/>
    </row>
    <row r="519" ht="15.75" customHeight="1">
      <c r="C519" s="90"/>
      <c r="D519" s="90"/>
      <c r="E519" s="90"/>
      <c r="H519" s="90"/>
      <c r="I519" s="90"/>
      <c r="L519" s="90"/>
    </row>
    <row r="520" ht="15.75" customHeight="1">
      <c r="C520" s="90"/>
      <c r="D520" s="90"/>
      <c r="E520" s="90"/>
      <c r="H520" s="90"/>
      <c r="I520" s="90"/>
      <c r="L520" s="90"/>
    </row>
    <row r="521" ht="15.75" customHeight="1">
      <c r="C521" s="90"/>
      <c r="D521" s="90"/>
      <c r="E521" s="90"/>
      <c r="H521" s="90"/>
      <c r="I521" s="90"/>
      <c r="L521" s="90"/>
    </row>
    <row r="522" ht="15.75" customHeight="1">
      <c r="C522" s="90"/>
      <c r="D522" s="90"/>
      <c r="E522" s="90"/>
      <c r="H522" s="90"/>
      <c r="I522" s="90"/>
      <c r="L522" s="90"/>
    </row>
    <row r="523" ht="15.75" customHeight="1">
      <c r="C523" s="90"/>
      <c r="D523" s="90"/>
      <c r="E523" s="90"/>
      <c r="H523" s="90"/>
      <c r="I523" s="90"/>
      <c r="L523" s="90"/>
    </row>
    <row r="524" ht="15.75" customHeight="1">
      <c r="C524" s="90"/>
      <c r="D524" s="90"/>
      <c r="E524" s="90"/>
      <c r="H524" s="90"/>
      <c r="I524" s="90"/>
      <c r="L524" s="90"/>
    </row>
    <row r="525" ht="15.75" customHeight="1">
      <c r="C525" s="90"/>
      <c r="D525" s="90"/>
      <c r="E525" s="90"/>
      <c r="H525" s="90"/>
      <c r="I525" s="90"/>
      <c r="L525" s="90"/>
    </row>
    <row r="526" ht="15.75" customHeight="1">
      <c r="C526" s="90"/>
      <c r="D526" s="90"/>
      <c r="E526" s="90"/>
      <c r="H526" s="90"/>
      <c r="I526" s="90"/>
      <c r="L526" s="90"/>
    </row>
    <row r="527" ht="15.75" customHeight="1">
      <c r="C527" s="90"/>
      <c r="D527" s="90"/>
      <c r="E527" s="90"/>
      <c r="H527" s="90"/>
      <c r="I527" s="90"/>
      <c r="L527" s="90"/>
    </row>
    <row r="528" ht="15.75" customHeight="1">
      <c r="C528" s="90"/>
      <c r="D528" s="90"/>
      <c r="E528" s="90"/>
      <c r="H528" s="90"/>
      <c r="I528" s="90"/>
      <c r="L528" s="90"/>
    </row>
    <row r="529" ht="15.75" customHeight="1">
      <c r="C529" s="90"/>
      <c r="D529" s="90"/>
      <c r="E529" s="90"/>
      <c r="H529" s="90"/>
      <c r="I529" s="90"/>
      <c r="L529" s="90"/>
    </row>
    <row r="530" ht="15.75" customHeight="1">
      <c r="C530" s="90"/>
      <c r="D530" s="90"/>
      <c r="E530" s="90"/>
      <c r="H530" s="90"/>
      <c r="I530" s="90"/>
      <c r="L530" s="90"/>
    </row>
    <row r="531" ht="15.75" customHeight="1">
      <c r="C531" s="90"/>
      <c r="D531" s="90"/>
      <c r="E531" s="90"/>
      <c r="H531" s="90"/>
      <c r="I531" s="90"/>
      <c r="L531" s="90"/>
    </row>
    <row r="532" ht="15.75" customHeight="1">
      <c r="C532" s="90"/>
      <c r="D532" s="90"/>
      <c r="E532" s="90"/>
      <c r="H532" s="90"/>
      <c r="I532" s="90"/>
      <c r="L532" s="90"/>
    </row>
    <row r="533" ht="15.75" customHeight="1">
      <c r="C533" s="90"/>
      <c r="D533" s="90"/>
      <c r="E533" s="90"/>
      <c r="H533" s="90"/>
      <c r="I533" s="90"/>
      <c r="L533" s="90"/>
    </row>
    <row r="534" ht="15.75" customHeight="1">
      <c r="C534" s="90"/>
      <c r="D534" s="90"/>
      <c r="E534" s="90"/>
      <c r="H534" s="90"/>
      <c r="I534" s="90"/>
      <c r="L534" s="90"/>
    </row>
    <row r="535" ht="15.75" customHeight="1">
      <c r="C535" s="90"/>
      <c r="D535" s="90"/>
      <c r="E535" s="90"/>
      <c r="H535" s="90"/>
      <c r="I535" s="90"/>
      <c r="L535" s="90"/>
    </row>
    <row r="536" ht="15.75" customHeight="1">
      <c r="C536" s="90"/>
      <c r="D536" s="90"/>
      <c r="E536" s="90"/>
      <c r="H536" s="90"/>
      <c r="I536" s="90"/>
      <c r="L536" s="90"/>
    </row>
    <row r="537" ht="15.75" customHeight="1">
      <c r="C537" s="90"/>
      <c r="D537" s="90"/>
      <c r="E537" s="90"/>
      <c r="H537" s="90"/>
      <c r="I537" s="90"/>
      <c r="L537" s="90"/>
    </row>
    <row r="538" ht="15.75" customHeight="1">
      <c r="C538" s="90"/>
      <c r="D538" s="90"/>
      <c r="E538" s="90"/>
      <c r="H538" s="90"/>
      <c r="I538" s="90"/>
      <c r="L538" s="90"/>
    </row>
    <row r="539" ht="15.75" customHeight="1">
      <c r="C539" s="90"/>
      <c r="D539" s="90"/>
      <c r="E539" s="90"/>
      <c r="H539" s="90"/>
      <c r="I539" s="90"/>
      <c r="L539" s="90"/>
    </row>
    <row r="540" ht="15.75" customHeight="1">
      <c r="C540" s="90"/>
      <c r="D540" s="90"/>
      <c r="E540" s="90"/>
      <c r="H540" s="90"/>
      <c r="I540" s="90"/>
      <c r="L540" s="90"/>
    </row>
    <row r="541" ht="15.75" customHeight="1">
      <c r="C541" s="90"/>
      <c r="D541" s="90"/>
      <c r="E541" s="90"/>
      <c r="H541" s="90"/>
      <c r="I541" s="90"/>
      <c r="L541" s="90"/>
    </row>
    <row r="542" ht="15.75" customHeight="1">
      <c r="C542" s="90"/>
      <c r="D542" s="90"/>
      <c r="E542" s="90"/>
      <c r="H542" s="90"/>
      <c r="I542" s="90"/>
      <c r="L542" s="90"/>
    </row>
    <row r="543" ht="15.75" customHeight="1">
      <c r="C543" s="90"/>
      <c r="D543" s="90"/>
      <c r="E543" s="90"/>
      <c r="H543" s="90"/>
      <c r="I543" s="90"/>
      <c r="L543" s="90"/>
    </row>
    <row r="544" ht="15.75" customHeight="1">
      <c r="C544" s="90"/>
      <c r="D544" s="90"/>
      <c r="E544" s="90"/>
      <c r="H544" s="90"/>
      <c r="I544" s="90"/>
      <c r="L544" s="90"/>
    </row>
    <row r="545" ht="15.75" customHeight="1">
      <c r="C545" s="90"/>
      <c r="D545" s="90"/>
      <c r="E545" s="90"/>
      <c r="H545" s="90"/>
      <c r="I545" s="90"/>
      <c r="L545" s="90"/>
    </row>
    <row r="546" ht="15.75" customHeight="1">
      <c r="C546" s="90"/>
      <c r="D546" s="90"/>
      <c r="E546" s="90"/>
      <c r="H546" s="90"/>
      <c r="I546" s="90"/>
      <c r="L546" s="90"/>
    </row>
    <row r="547" ht="15.75" customHeight="1">
      <c r="C547" s="90"/>
      <c r="D547" s="90"/>
      <c r="E547" s="90"/>
      <c r="H547" s="90"/>
      <c r="I547" s="90"/>
      <c r="L547" s="90"/>
    </row>
    <row r="548" ht="15.75" customHeight="1">
      <c r="C548" s="90"/>
      <c r="D548" s="90"/>
      <c r="E548" s="90"/>
      <c r="H548" s="90"/>
      <c r="I548" s="90"/>
      <c r="L548" s="90"/>
    </row>
    <row r="549" ht="15.75" customHeight="1">
      <c r="C549" s="90"/>
      <c r="D549" s="90"/>
      <c r="E549" s="90"/>
      <c r="H549" s="90"/>
      <c r="I549" s="90"/>
      <c r="L549" s="90"/>
    </row>
    <row r="550" ht="15.75" customHeight="1">
      <c r="C550" s="90"/>
      <c r="D550" s="90"/>
      <c r="E550" s="90"/>
      <c r="H550" s="90"/>
      <c r="I550" s="90"/>
      <c r="L550" s="90"/>
    </row>
    <row r="551" ht="15.75" customHeight="1">
      <c r="C551" s="90"/>
      <c r="D551" s="90"/>
      <c r="E551" s="90"/>
      <c r="H551" s="90"/>
      <c r="I551" s="90"/>
      <c r="L551" s="90"/>
    </row>
    <row r="552" ht="15.75" customHeight="1">
      <c r="C552" s="90"/>
      <c r="D552" s="90"/>
      <c r="E552" s="90"/>
      <c r="H552" s="90"/>
      <c r="I552" s="90"/>
      <c r="L552" s="90"/>
    </row>
    <row r="553" ht="15.75" customHeight="1">
      <c r="C553" s="90"/>
      <c r="D553" s="90"/>
      <c r="E553" s="90"/>
      <c r="H553" s="90"/>
      <c r="I553" s="90"/>
      <c r="L553" s="90"/>
    </row>
    <row r="554" ht="15.75" customHeight="1">
      <c r="C554" s="90"/>
      <c r="D554" s="90"/>
      <c r="E554" s="90"/>
      <c r="H554" s="90"/>
      <c r="I554" s="90"/>
      <c r="L554" s="90"/>
    </row>
    <row r="555" ht="15.75" customHeight="1">
      <c r="C555" s="90"/>
      <c r="D555" s="90"/>
      <c r="E555" s="90"/>
      <c r="H555" s="90"/>
      <c r="I555" s="90"/>
      <c r="L555" s="90"/>
    </row>
    <row r="556" ht="15.75" customHeight="1">
      <c r="C556" s="90"/>
      <c r="D556" s="90"/>
      <c r="E556" s="90"/>
      <c r="H556" s="90"/>
      <c r="I556" s="90"/>
      <c r="L556" s="90"/>
    </row>
    <row r="557" ht="15.75" customHeight="1">
      <c r="C557" s="90"/>
      <c r="D557" s="90"/>
      <c r="E557" s="90"/>
      <c r="H557" s="90"/>
      <c r="I557" s="90"/>
      <c r="L557" s="90"/>
    </row>
    <row r="558" ht="15.75" customHeight="1">
      <c r="C558" s="90"/>
      <c r="D558" s="90"/>
      <c r="E558" s="90"/>
      <c r="H558" s="90"/>
      <c r="I558" s="90"/>
      <c r="L558" s="90"/>
    </row>
    <row r="559" ht="15.75" customHeight="1">
      <c r="C559" s="90"/>
      <c r="D559" s="90"/>
      <c r="E559" s="90"/>
      <c r="H559" s="90"/>
      <c r="I559" s="90"/>
      <c r="L559" s="90"/>
    </row>
    <row r="560" ht="15.75" customHeight="1">
      <c r="C560" s="90"/>
      <c r="D560" s="90"/>
      <c r="E560" s="90"/>
      <c r="H560" s="90"/>
      <c r="I560" s="90"/>
      <c r="L560" s="90"/>
    </row>
    <row r="561" ht="15.75" customHeight="1">
      <c r="C561" s="90"/>
      <c r="D561" s="90"/>
      <c r="E561" s="90"/>
      <c r="H561" s="90"/>
      <c r="I561" s="90"/>
      <c r="L561" s="90"/>
    </row>
    <row r="562" ht="15.75" customHeight="1">
      <c r="C562" s="90"/>
      <c r="D562" s="90"/>
      <c r="E562" s="90"/>
      <c r="H562" s="90"/>
      <c r="I562" s="90"/>
      <c r="L562" s="90"/>
    </row>
    <row r="563" ht="15.75" customHeight="1">
      <c r="C563" s="90"/>
      <c r="D563" s="90"/>
      <c r="E563" s="90"/>
      <c r="H563" s="90"/>
      <c r="I563" s="90"/>
      <c r="L563" s="90"/>
    </row>
    <row r="564" ht="15.75" customHeight="1">
      <c r="C564" s="90"/>
      <c r="D564" s="90"/>
      <c r="E564" s="90"/>
      <c r="H564" s="90"/>
      <c r="I564" s="90"/>
      <c r="L564" s="90"/>
    </row>
    <row r="565" ht="15.75" customHeight="1">
      <c r="C565" s="90"/>
      <c r="D565" s="90"/>
      <c r="E565" s="90"/>
      <c r="H565" s="90"/>
      <c r="I565" s="90"/>
      <c r="L565" s="90"/>
    </row>
    <row r="566" ht="15.75" customHeight="1">
      <c r="C566" s="90"/>
      <c r="D566" s="90"/>
      <c r="E566" s="90"/>
      <c r="H566" s="90"/>
      <c r="I566" s="90"/>
      <c r="L566" s="90"/>
    </row>
    <row r="567" ht="15.75" customHeight="1">
      <c r="C567" s="90"/>
      <c r="D567" s="90"/>
      <c r="E567" s="90"/>
      <c r="H567" s="90"/>
      <c r="I567" s="90"/>
      <c r="L567" s="90"/>
    </row>
    <row r="568" ht="15.75" customHeight="1">
      <c r="C568" s="90"/>
      <c r="D568" s="90"/>
      <c r="E568" s="90"/>
      <c r="H568" s="90"/>
      <c r="I568" s="90"/>
      <c r="L568" s="90"/>
    </row>
    <row r="569" ht="15.75" customHeight="1">
      <c r="C569" s="90"/>
      <c r="D569" s="90"/>
      <c r="E569" s="90"/>
      <c r="H569" s="90"/>
      <c r="I569" s="90"/>
      <c r="L569" s="90"/>
    </row>
    <row r="570" ht="15.75" customHeight="1">
      <c r="C570" s="90"/>
      <c r="D570" s="90"/>
      <c r="E570" s="90"/>
      <c r="H570" s="90"/>
      <c r="I570" s="90"/>
      <c r="L570" s="90"/>
    </row>
    <row r="571" ht="15.75" customHeight="1">
      <c r="C571" s="90"/>
      <c r="D571" s="90"/>
      <c r="E571" s="90"/>
      <c r="H571" s="90"/>
      <c r="I571" s="90"/>
      <c r="L571" s="90"/>
    </row>
    <row r="572" ht="15.75" customHeight="1">
      <c r="C572" s="90"/>
      <c r="D572" s="90"/>
      <c r="E572" s="90"/>
      <c r="H572" s="90"/>
      <c r="I572" s="90"/>
      <c r="L572" s="90"/>
    </row>
    <row r="573" ht="15.75" customHeight="1">
      <c r="C573" s="90"/>
      <c r="D573" s="90"/>
      <c r="E573" s="90"/>
      <c r="H573" s="90"/>
      <c r="I573" s="90"/>
      <c r="L573" s="90"/>
    </row>
    <row r="574" ht="15.75" customHeight="1">
      <c r="C574" s="90"/>
      <c r="D574" s="90"/>
      <c r="E574" s="90"/>
      <c r="H574" s="90"/>
      <c r="I574" s="90"/>
      <c r="L574" s="90"/>
    </row>
    <row r="575" ht="15.75" customHeight="1">
      <c r="C575" s="90"/>
      <c r="D575" s="90"/>
      <c r="E575" s="90"/>
      <c r="H575" s="90"/>
      <c r="I575" s="90"/>
      <c r="L575" s="90"/>
    </row>
    <row r="576" ht="15.75" customHeight="1">
      <c r="C576" s="90"/>
      <c r="D576" s="90"/>
      <c r="E576" s="90"/>
      <c r="H576" s="90"/>
      <c r="I576" s="90"/>
      <c r="L576" s="90"/>
    </row>
    <row r="577" ht="15.75" customHeight="1">
      <c r="C577" s="90"/>
      <c r="D577" s="90"/>
      <c r="E577" s="90"/>
      <c r="H577" s="90"/>
      <c r="I577" s="90"/>
      <c r="L577" s="90"/>
    </row>
    <row r="578" ht="15.75" customHeight="1">
      <c r="C578" s="90"/>
      <c r="D578" s="90"/>
      <c r="E578" s="90"/>
      <c r="H578" s="90"/>
      <c r="I578" s="90"/>
      <c r="L578" s="90"/>
    </row>
    <row r="579" ht="15.75" customHeight="1">
      <c r="C579" s="90"/>
      <c r="D579" s="90"/>
      <c r="E579" s="90"/>
      <c r="H579" s="90"/>
      <c r="I579" s="90"/>
      <c r="L579" s="90"/>
    </row>
    <row r="580" ht="15.75" customHeight="1">
      <c r="C580" s="90"/>
      <c r="D580" s="90"/>
      <c r="E580" s="90"/>
      <c r="H580" s="90"/>
      <c r="I580" s="90"/>
      <c r="L580" s="90"/>
    </row>
    <row r="581" ht="15.75" customHeight="1">
      <c r="C581" s="90"/>
      <c r="D581" s="90"/>
      <c r="E581" s="90"/>
      <c r="H581" s="90"/>
      <c r="I581" s="90"/>
      <c r="L581" s="90"/>
    </row>
    <row r="582" ht="15.75" customHeight="1">
      <c r="C582" s="90"/>
      <c r="D582" s="90"/>
      <c r="E582" s="90"/>
      <c r="H582" s="90"/>
      <c r="I582" s="90"/>
      <c r="L582" s="90"/>
    </row>
    <row r="583" ht="15.75" customHeight="1">
      <c r="C583" s="90"/>
      <c r="D583" s="90"/>
      <c r="E583" s="90"/>
      <c r="H583" s="90"/>
      <c r="I583" s="90"/>
      <c r="L583" s="90"/>
    </row>
    <row r="584" ht="15.75" customHeight="1">
      <c r="C584" s="90"/>
      <c r="D584" s="90"/>
      <c r="E584" s="90"/>
      <c r="H584" s="90"/>
      <c r="I584" s="90"/>
      <c r="L584" s="90"/>
    </row>
    <row r="585" ht="15.75" customHeight="1">
      <c r="C585" s="90"/>
      <c r="D585" s="90"/>
      <c r="E585" s="90"/>
      <c r="H585" s="90"/>
      <c r="I585" s="90"/>
      <c r="L585" s="90"/>
    </row>
    <row r="586" ht="15.75" customHeight="1">
      <c r="C586" s="90"/>
      <c r="D586" s="90"/>
      <c r="E586" s="90"/>
      <c r="H586" s="90"/>
      <c r="I586" s="90"/>
      <c r="L586" s="90"/>
    </row>
    <row r="587" ht="15.75" customHeight="1">
      <c r="C587" s="90"/>
      <c r="D587" s="90"/>
      <c r="E587" s="90"/>
      <c r="H587" s="90"/>
      <c r="I587" s="90"/>
      <c r="L587" s="90"/>
    </row>
    <row r="588" ht="15.75" customHeight="1">
      <c r="C588" s="90"/>
      <c r="D588" s="90"/>
      <c r="E588" s="90"/>
      <c r="H588" s="90"/>
      <c r="I588" s="90"/>
      <c r="L588" s="90"/>
    </row>
    <row r="589" ht="15.75" customHeight="1">
      <c r="C589" s="90"/>
      <c r="D589" s="90"/>
      <c r="E589" s="90"/>
      <c r="H589" s="90"/>
      <c r="I589" s="90"/>
      <c r="L589" s="90"/>
    </row>
    <row r="590" ht="15.75" customHeight="1">
      <c r="C590" s="90"/>
      <c r="D590" s="90"/>
      <c r="E590" s="90"/>
      <c r="H590" s="90"/>
      <c r="I590" s="90"/>
      <c r="L590" s="90"/>
    </row>
    <row r="591" ht="15.75" customHeight="1">
      <c r="C591" s="90"/>
      <c r="D591" s="90"/>
      <c r="E591" s="90"/>
      <c r="H591" s="90"/>
      <c r="I591" s="90"/>
      <c r="L591" s="90"/>
    </row>
    <row r="592" ht="15.75" customHeight="1">
      <c r="C592" s="90"/>
      <c r="D592" s="90"/>
      <c r="E592" s="90"/>
      <c r="H592" s="90"/>
      <c r="I592" s="90"/>
      <c r="L592" s="90"/>
    </row>
    <row r="593" ht="15.75" customHeight="1">
      <c r="C593" s="90"/>
      <c r="D593" s="90"/>
      <c r="E593" s="90"/>
      <c r="H593" s="90"/>
      <c r="I593" s="90"/>
      <c r="L593" s="90"/>
    </row>
    <row r="594" ht="15.75" customHeight="1">
      <c r="C594" s="90"/>
      <c r="D594" s="90"/>
      <c r="E594" s="90"/>
      <c r="H594" s="90"/>
      <c r="I594" s="90"/>
      <c r="L594" s="90"/>
    </row>
    <row r="595" ht="15.75" customHeight="1">
      <c r="C595" s="90"/>
      <c r="D595" s="90"/>
      <c r="E595" s="90"/>
      <c r="H595" s="90"/>
      <c r="I595" s="90"/>
      <c r="L595" s="90"/>
    </row>
    <row r="596" ht="15.75" customHeight="1">
      <c r="C596" s="90"/>
      <c r="D596" s="90"/>
      <c r="E596" s="90"/>
      <c r="H596" s="90"/>
      <c r="I596" s="90"/>
      <c r="L596" s="90"/>
    </row>
    <row r="597" ht="15.75" customHeight="1">
      <c r="C597" s="90"/>
      <c r="D597" s="90"/>
      <c r="E597" s="90"/>
      <c r="H597" s="90"/>
      <c r="I597" s="90"/>
      <c r="L597" s="90"/>
    </row>
    <row r="598" ht="15.75" customHeight="1">
      <c r="C598" s="90"/>
      <c r="D598" s="90"/>
      <c r="E598" s="90"/>
      <c r="H598" s="90"/>
      <c r="I598" s="90"/>
      <c r="L598" s="90"/>
    </row>
    <row r="599" ht="15.75" customHeight="1">
      <c r="C599" s="90"/>
      <c r="D599" s="90"/>
      <c r="E599" s="90"/>
      <c r="H599" s="90"/>
      <c r="I599" s="90"/>
      <c r="L599" s="90"/>
    </row>
    <row r="600" ht="15.75" customHeight="1">
      <c r="C600" s="90"/>
      <c r="D600" s="90"/>
      <c r="E600" s="90"/>
      <c r="H600" s="90"/>
      <c r="I600" s="90"/>
      <c r="L600" s="90"/>
    </row>
    <row r="601" ht="15.75" customHeight="1">
      <c r="C601" s="90"/>
      <c r="D601" s="90"/>
      <c r="E601" s="90"/>
      <c r="H601" s="90"/>
      <c r="I601" s="90"/>
      <c r="L601" s="90"/>
    </row>
    <row r="602" ht="15.75" customHeight="1">
      <c r="C602" s="90"/>
      <c r="D602" s="90"/>
      <c r="E602" s="90"/>
      <c r="H602" s="90"/>
      <c r="I602" s="90"/>
      <c r="L602" s="90"/>
    </row>
    <row r="603" ht="15.75" customHeight="1">
      <c r="C603" s="90"/>
      <c r="D603" s="90"/>
      <c r="E603" s="90"/>
      <c r="H603" s="90"/>
      <c r="I603" s="90"/>
      <c r="L603" s="90"/>
    </row>
    <row r="604" ht="15.75" customHeight="1">
      <c r="C604" s="90"/>
      <c r="D604" s="90"/>
      <c r="E604" s="90"/>
      <c r="H604" s="90"/>
      <c r="I604" s="90"/>
      <c r="L604" s="90"/>
    </row>
    <row r="605" ht="15.75" customHeight="1">
      <c r="C605" s="90"/>
      <c r="D605" s="90"/>
      <c r="E605" s="90"/>
      <c r="H605" s="90"/>
      <c r="I605" s="90"/>
      <c r="L605" s="90"/>
    </row>
    <row r="606" ht="15.75" customHeight="1">
      <c r="C606" s="90"/>
      <c r="D606" s="90"/>
      <c r="E606" s="90"/>
      <c r="H606" s="90"/>
      <c r="I606" s="90"/>
      <c r="L606" s="90"/>
    </row>
    <row r="607" ht="15.75" customHeight="1">
      <c r="C607" s="90"/>
      <c r="D607" s="90"/>
      <c r="E607" s="90"/>
      <c r="H607" s="90"/>
      <c r="I607" s="90"/>
      <c r="L607" s="90"/>
    </row>
    <row r="608" ht="15.75" customHeight="1">
      <c r="C608" s="90"/>
      <c r="D608" s="90"/>
      <c r="E608" s="90"/>
      <c r="H608" s="90"/>
      <c r="I608" s="90"/>
      <c r="L608" s="90"/>
    </row>
    <row r="609" ht="15.75" customHeight="1">
      <c r="C609" s="90"/>
      <c r="D609" s="90"/>
      <c r="E609" s="90"/>
      <c r="H609" s="90"/>
      <c r="I609" s="90"/>
      <c r="L609" s="90"/>
    </row>
    <row r="610" ht="15.75" customHeight="1">
      <c r="C610" s="90"/>
      <c r="D610" s="90"/>
      <c r="E610" s="90"/>
      <c r="H610" s="90"/>
      <c r="I610" s="90"/>
      <c r="L610" s="90"/>
    </row>
    <row r="611" ht="15.75" customHeight="1">
      <c r="C611" s="90"/>
      <c r="D611" s="90"/>
      <c r="E611" s="90"/>
      <c r="H611" s="90"/>
      <c r="I611" s="90"/>
      <c r="L611" s="90"/>
    </row>
    <row r="612" ht="15.75" customHeight="1">
      <c r="C612" s="90"/>
      <c r="D612" s="90"/>
      <c r="E612" s="90"/>
      <c r="H612" s="90"/>
      <c r="I612" s="90"/>
      <c r="L612" s="90"/>
    </row>
    <row r="613" ht="15.75" customHeight="1">
      <c r="C613" s="90"/>
      <c r="D613" s="90"/>
      <c r="E613" s="90"/>
      <c r="H613" s="90"/>
      <c r="I613" s="90"/>
      <c r="L613" s="90"/>
    </row>
    <row r="614" ht="15.75" customHeight="1">
      <c r="C614" s="90"/>
      <c r="D614" s="90"/>
      <c r="E614" s="90"/>
      <c r="H614" s="90"/>
      <c r="I614" s="90"/>
      <c r="L614" s="90"/>
    </row>
    <row r="615" ht="15.75" customHeight="1">
      <c r="C615" s="90"/>
      <c r="D615" s="90"/>
      <c r="E615" s="90"/>
      <c r="H615" s="90"/>
      <c r="I615" s="90"/>
      <c r="L615" s="90"/>
    </row>
    <row r="616" ht="15.75" customHeight="1">
      <c r="C616" s="90"/>
      <c r="D616" s="90"/>
      <c r="E616" s="90"/>
      <c r="H616" s="90"/>
      <c r="I616" s="90"/>
      <c r="L616" s="90"/>
    </row>
    <row r="617" ht="15.75" customHeight="1">
      <c r="C617" s="90"/>
      <c r="D617" s="90"/>
      <c r="E617" s="90"/>
      <c r="H617" s="90"/>
      <c r="I617" s="90"/>
      <c r="L617" s="90"/>
    </row>
    <row r="618" ht="15.75" customHeight="1">
      <c r="C618" s="90"/>
      <c r="D618" s="90"/>
      <c r="E618" s="90"/>
      <c r="H618" s="90"/>
      <c r="I618" s="90"/>
      <c r="L618" s="90"/>
    </row>
    <row r="619" ht="15.75" customHeight="1">
      <c r="C619" s="90"/>
      <c r="D619" s="90"/>
      <c r="E619" s="90"/>
      <c r="H619" s="90"/>
      <c r="I619" s="90"/>
      <c r="L619" s="90"/>
    </row>
    <row r="620" ht="15.75" customHeight="1">
      <c r="C620" s="90"/>
      <c r="D620" s="90"/>
      <c r="E620" s="90"/>
      <c r="H620" s="90"/>
      <c r="I620" s="90"/>
      <c r="L620" s="90"/>
    </row>
    <row r="621" ht="15.75" customHeight="1">
      <c r="C621" s="90"/>
      <c r="D621" s="90"/>
      <c r="E621" s="90"/>
      <c r="H621" s="90"/>
      <c r="I621" s="90"/>
      <c r="L621" s="90"/>
    </row>
    <row r="622" ht="15.75" customHeight="1">
      <c r="C622" s="90"/>
      <c r="D622" s="90"/>
      <c r="E622" s="90"/>
      <c r="H622" s="90"/>
      <c r="I622" s="90"/>
      <c r="L622" s="90"/>
    </row>
    <row r="623" ht="15.75" customHeight="1">
      <c r="C623" s="90"/>
      <c r="D623" s="90"/>
      <c r="E623" s="90"/>
      <c r="H623" s="90"/>
      <c r="I623" s="90"/>
      <c r="L623" s="90"/>
    </row>
    <row r="624" ht="15.75" customHeight="1">
      <c r="C624" s="90"/>
      <c r="D624" s="90"/>
      <c r="E624" s="90"/>
      <c r="H624" s="90"/>
      <c r="I624" s="90"/>
      <c r="L624" s="90"/>
    </row>
    <row r="625" ht="15.75" customHeight="1">
      <c r="C625" s="90"/>
      <c r="D625" s="90"/>
      <c r="E625" s="90"/>
      <c r="H625" s="90"/>
      <c r="I625" s="90"/>
      <c r="L625" s="90"/>
    </row>
    <row r="626" ht="15.75" customHeight="1">
      <c r="C626" s="90"/>
      <c r="D626" s="90"/>
      <c r="E626" s="90"/>
      <c r="H626" s="90"/>
      <c r="I626" s="90"/>
      <c r="L626" s="90"/>
    </row>
    <row r="627" ht="15.75" customHeight="1">
      <c r="C627" s="90"/>
      <c r="D627" s="90"/>
      <c r="E627" s="90"/>
      <c r="H627" s="90"/>
      <c r="I627" s="90"/>
      <c r="L627" s="90"/>
    </row>
    <row r="628" ht="15.75" customHeight="1">
      <c r="C628" s="90"/>
      <c r="D628" s="90"/>
      <c r="E628" s="90"/>
      <c r="H628" s="90"/>
      <c r="I628" s="90"/>
      <c r="L628" s="90"/>
    </row>
    <row r="629" ht="15.75" customHeight="1">
      <c r="C629" s="90"/>
      <c r="D629" s="90"/>
      <c r="E629" s="90"/>
      <c r="H629" s="90"/>
      <c r="I629" s="90"/>
      <c r="L629" s="90"/>
    </row>
    <row r="630" ht="15.75" customHeight="1">
      <c r="C630" s="90"/>
      <c r="D630" s="90"/>
      <c r="E630" s="90"/>
      <c r="H630" s="90"/>
      <c r="I630" s="90"/>
      <c r="L630" s="90"/>
    </row>
    <row r="631" ht="15.75" customHeight="1">
      <c r="C631" s="90"/>
      <c r="D631" s="90"/>
      <c r="E631" s="90"/>
      <c r="H631" s="90"/>
      <c r="I631" s="90"/>
      <c r="L631" s="90"/>
    </row>
    <row r="632" ht="15.75" customHeight="1">
      <c r="C632" s="90"/>
      <c r="D632" s="90"/>
      <c r="E632" s="90"/>
      <c r="H632" s="90"/>
      <c r="I632" s="90"/>
      <c r="L632" s="90"/>
    </row>
    <row r="633" ht="15.75" customHeight="1">
      <c r="C633" s="90"/>
      <c r="D633" s="90"/>
      <c r="E633" s="90"/>
      <c r="H633" s="90"/>
      <c r="I633" s="90"/>
      <c r="L633" s="90"/>
    </row>
    <row r="634" ht="15.75" customHeight="1">
      <c r="C634" s="90"/>
      <c r="D634" s="90"/>
      <c r="E634" s="90"/>
      <c r="H634" s="90"/>
      <c r="I634" s="90"/>
      <c r="L634" s="90"/>
    </row>
    <row r="635" ht="15.75" customHeight="1">
      <c r="C635" s="90"/>
      <c r="D635" s="90"/>
      <c r="E635" s="90"/>
      <c r="H635" s="90"/>
      <c r="I635" s="90"/>
      <c r="L635" s="90"/>
    </row>
    <row r="636" ht="15.75" customHeight="1">
      <c r="C636" s="90"/>
      <c r="D636" s="90"/>
      <c r="E636" s="90"/>
      <c r="H636" s="90"/>
      <c r="I636" s="90"/>
      <c r="L636" s="90"/>
    </row>
    <row r="637" ht="15.75" customHeight="1">
      <c r="C637" s="90"/>
      <c r="D637" s="90"/>
      <c r="E637" s="90"/>
      <c r="H637" s="90"/>
      <c r="I637" s="90"/>
      <c r="L637" s="90"/>
    </row>
    <row r="638" ht="15.75" customHeight="1">
      <c r="C638" s="90"/>
      <c r="D638" s="90"/>
      <c r="E638" s="90"/>
      <c r="H638" s="90"/>
      <c r="I638" s="90"/>
      <c r="L638" s="90"/>
    </row>
    <row r="639" ht="15.75" customHeight="1">
      <c r="C639" s="90"/>
      <c r="D639" s="90"/>
      <c r="E639" s="90"/>
      <c r="H639" s="90"/>
      <c r="I639" s="90"/>
      <c r="L639" s="90"/>
    </row>
    <row r="640" ht="15.75" customHeight="1">
      <c r="C640" s="90"/>
      <c r="D640" s="90"/>
      <c r="E640" s="90"/>
      <c r="H640" s="90"/>
      <c r="I640" s="90"/>
      <c r="L640" s="90"/>
    </row>
    <row r="641" ht="15.75" customHeight="1">
      <c r="C641" s="90"/>
      <c r="D641" s="90"/>
      <c r="E641" s="90"/>
      <c r="H641" s="90"/>
      <c r="I641" s="90"/>
      <c r="L641" s="90"/>
    </row>
    <row r="642" ht="15.75" customHeight="1">
      <c r="C642" s="90"/>
      <c r="D642" s="90"/>
      <c r="E642" s="90"/>
      <c r="H642" s="90"/>
      <c r="I642" s="90"/>
      <c r="L642" s="90"/>
    </row>
    <row r="643" ht="15.75" customHeight="1">
      <c r="C643" s="90"/>
      <c r="D643" s="90"/>
      <c r="E643" s="90"/>
      <c r="H643" s="90"/>
      <c r="I643" s="90"/>
      <c r="L643" s="90"/>
    </row>
    <row r="644" ht="15.75" customHeight="1">
      <c r="C644" s="90"/>
      <c r="D644" s="90"/>
      <c r="E644" s="90"/>
      <c r="H644" s="90"/>
      <c r="I644" s="90"/>
      <c r="L644" s="90"/>
    </row>
    <row r="645" ht="15.75" customHeight="1">
      <c r="C645" s="90"/>
      <c r="D645" s="90"/>
      <c r="E645" s="90"/>
      <c r="H645" s="90"/>
      <c r="I645" s="90"/>
      <c r="L645" s="90"/>
    </row>
    <row r="646" ht="15.75" customHeight="1">
      <c r="C646" s="90"/>
      <c r="D646" s="90"/>
      <c r="E646" s="90"/>
      <c r="H646" s="90"/>
      <c r="I646" s="90"/>
      <c r="L646" s="90"/>
    </row>
    <row r="647" ht="15.75" customHeight="1">
      <c r="C647" s="90"/>
      <c r="D647" s="90"/>
      <c r="E647" s="90"/>
      <c r="H647" s="90"/>
      <c r="I647" s="90"/>
      <c r="L647" s="90"/>
    </row>
    <row r="648" ht="15.75" customHeight="1">
      <c r="C648" s="90"/>
      <c r="D648" s="90"/>
      <c r="E648" s="90"/>
      <c r="H648" s="90"/>
      <c r="I648" s="90"/>
      <c r="L648" s="90"/>
    </row>
    <row r="649" ht="15.75" customHeight="1">
      <c r="C649" s="90"/>
      <c r="D649" s="90"/>
      <c r="E649" s="90"/>
      <c r="H649" s="90"/>
      <c r="I649" s="90"/>
      <c r="L649" s="90"/>
    </row>
    <row r="650" ht="15.75" customHeight="1">
      <c r="C650" s="90"/>
      <c r="D650" s="90"/>
      <c r="E650" s="90"/>
      <c r="H650" s="90"/>
      <c r="I650" s="90"/>
      <c r="L650" s="90"/>
    </row>
    <row r="651" ht="15.75" customHeight="1">
      <c r="C651" s="90"/>
      <c r="D651" s="90"/>
      <c r="E651" s="90"/>
      <c r="H651" s="90"/>
      <c r="I651" s="90"/>
      <c r="L651" s="90"/>
    </row>
    <row r="652" ht="15.75" customHeight="1">
      <c r="C652" s="90"/>
      <c r="D652" s="90"/>
      <c r="E652" s="90"/>
      <c r="H652" s="90"/>
      <c r="I652" s="90"/>
      <c r="L652" s="90"/>
    </row>
    <row r="653" ht="15.75" customHeight="1">
      <c r="C653" s="90"/>
      <c r="D653" s="90"/>
      <c r="E653" s="90"/>
      <c r="H653" s="90"/>
      <c r="I653" s="90"/>
      <c r="L653" s="90"/>
    </row>
    <row r="654" ht="15.75" customHeight="1">
      <c r="C654" s="90"/>
      <c r="D654" s="90"/>
      <c r="E654" s="90"/>
      <c r="H654" s="90"/>
      <c r="I654" s="90"/>
      <c r="L654" s="90"/>
    </row>
    <row r="655" ht="15.75" customHeight="1">
      <c r="C655" s="90"/>
      <c r="D655" s="90"/>
      <c r="E655" s="90"/>
      <c r="H655" s="90"/>
      <c r="I655" s="90"/>
      <c r="L655" s="90"/>
    </row>
    <row r="656" ht="15.75" customHeight="1">
      <c r="C656" s="90"/>
      <c r="D656" s="90"/>
      <c r="E656" s="90"/>
      <c r="H656" s="90"/>
      <c r="I656" s="90"/>
      <c r="L656" s="90"/>
    </row>
    <row r="657" ht="15.75" customHeight="1">
      <c r="C657" s="90"/>
      <c r="D657" s="90"/>
      <c r="E657" s="90"/>
      <c r="H657" s="90"/>
      <c r="I657" s="90"/>
      <c r="L657" s="90"/>
    </row>
    <row r="658" ht="15.75" customHeight="1">
      <c r="C658" s="90"/>
      <c r="D658" s="90"/>
      <c r="E658" s="90"/>
      <c r="H658" s="90"/>
      <c r="I658" s="90"/>
      <c r="L658" s="90"/>
    </row>
    <row r="659" ht="15.75" customHeight="1">
      <c r="C659" s="90"/>
      <c r="D659" s="90"/>
      <c r="E659" s="90"/>
      <c r="H659" s="90"/>
      <c r="I659" s="90"/>
      <c r="L659" s="90"/>
    </row>
    <row r="660" ht="15.75" customHeight="1">
      <c r="C660" s="90"/>
      <c r="D660" s="90"/>
      <c r="E660" s="90"/>
      <c r="H660" s="90"/>
      <c r="I660" s="90"/>
      <c r="L660" s="90"/>
    </row>
    <row r="661" ht="15.75" customHeight="1">
      <c r="C661" s="90"/>
      <c r="D661" s="90"/>
      <c r="E661" s="90"/>
      <c r="H661" s="90"/>
      <c r="I661" s="90"/>
      <c r="L661" s="90"/>
    </row>
    <row r="662" ht="15.75" customHeight="1">
      <c r="C662" s="90"/>
      <c r="D662" s="90"/>
      <c r="E662" s="90"/>
      <c r="H662" s="90"/>
      <c r="I662" s="90"/>
      <c r="L662" s="90"/>
    </row>
    <row r="663" ht="15.75" customHeight="1">
      <c r="C663" s="90"/>
      <c r="D663" s="90"/>
      <c r="E663" s="90"/>
      <c r="H663" s="90"/>
      <c r="I663" s="90"/>
      <c r="L663" s="90"/>
    </row>
    <row r="664" ht="15.75" customHeight="1">
      <c r="C664" s="90"/>
      <c r="D664" s="90"/>
      <c r="E664" s="90"/>
      <c r="H664" s="90"/>
      <c r="I664" s="90"/>
      <c r="L664" s="90"/>
    </row>
    <row r="665" ht="15.75" customHeight="1">
      <c r="C665" s="90"/>
      <c r="D665" s="90"/>
      <c r="E665" s="90"/>
      <c r="H665" s="90"/>
      <c r="I665" s="90"/>
      <c r="L665" s="90"/>
    </row>
    <row r="666" ht="15.75" customHeight="1">
      <c r="C666" s="90"/>
      <c r="D666" s="90"/>
      <c r="E666" s="90"/>
      <c r="H666" s="90"/>
      <c r="I666" s="90"/>
      <c r="L666" s="90"/>
    </row>
    <row r="667" ht="15.75" customHeight="1">
      <c r="C667" s="90"/>
      <c r="D667" s="90"/>
      <c r="E667" s="90"/>
      <c r="H667" s="90"/>
      <c r="I667" s="90"/>
      <c r="L667" s="90"/>
    </row>
    <row r="668" ht="15.75" customHeight="1">
      <c r="C668" s="90"/>
      <c r="D668" s="90"/>
      <c r="E668" s="90"/>
      <c r="H668" s="90"/>
      <c r="I668" s="90"/>
      <c r="L668" s="90"/>
    </row>
    <row r="669" ht="15.75" customHeight="1">
      <c r="C669" s="90"/>
      <c r="D669" s="90"/>
      <c r="E669" s="90"/>
      <c r="H669" s="90"/>
      <c r="I669" s="90"/>
      <c r="L669" s="90"/>
    </row>
    <row r="670" ht="15.75" customHeight="1">
      <c r="C670" s="90"/>
      <c r="D670" s="90"/>
      <c r="E670" s="90"/>
      <c r="H670" s="90"/>
      <c r="I670" s="90"/>
      <c r="L670" s="90"/>
    </row>
    <row r="671" ht="15.75" customHeight="1">
      <c r="C671" s="90"/>
      <c r="D671" s="90"/>
      <c r="E671" s="90"/>
      <c r="H671" s="90"/>
      <c r="I671" s="90"/>
      <c r="L671" s="90"/>
    </row>
    <row r="672" ht="15.75" customHeight="1">
      <c r="C672" s="90"/>
      <c r="D672" s="90"/>
      <c r="E672" s="90"/>
      <c r="H672" s="90"/>
      <c r="I672" s="90"/>
      <c r="L672" s="90"/>
    </row>
    <row r="673" ht="15.75" customHeight="1">
      <c r="C673" s="90"/>
      <c r="D673" s="90"/>
      <c r="E673" s="90"/>
      <c r="H673" s="90"/>
      <c r="I673" s="90"/>
      <c r="L673" s="90"/>
    </row>
    <row r="674" ht="15.75" customHeight="1">
      <c r="C674" s="90"/>
      <c r="D674" s="90"/>
      <c r="E674" s="90"/>
      <c r="H674" s="90"/>
      <c r="I674" s="90"/>
      <c r="L674" s="90"/>
    </row>
    <row r="675" ht="15.75" customHeight="1">
      <c r="C675" s="90"/>
      <c r="D675" s="90"/>
      <c r="E675" s="90"/>
      <c r="H675" s="90"/>
      <c r="I675" s="90"/>
      <c r="L675" s="90"/>
    </row>
    <row r="676" ht="15.75" customHeight="1">
      <c r="C676" s="90"/>
      <c r="D676" s="90"/>
      <c r="E676" s="90"/>
      <c r="H676" s="90"/>
      <c r="I676" s="90"/>
      <c r="L676" s="90"/>
    </row>
    <row r="677" ht="15.75" customHeight="1">
      <c r="C677" s="90"/>
      <c r="D677" s="90"/>
      <c r="E677" s="90"/>
      <c r="H677" s="90"/>
      <c r="I677" s="90"/>
      <c r="L677" s="90"/>
    </row>
    <row r="678" ht="15.75" customHeight="1">
      <c r="C678" s="90"/>
      <c r="D678" s="90"/>
      <c r="E678" s="90"/>
      <c r="H678" s="90"/>
      <c r="I678" s="90"/>
      <c r="L678" s="90"/>
    </row>
    <row r="679" ht="15.75" customHeight="1">
      <c r="C679" s="90"/>
      <c r="D679" s="90"/>
      <c r="E679" s="90"/>
      <c r="H679" s="90"/>
      <c r="I679" s="90"/>
      <c r="L679" s="90"/>
    </row>
    <row r="680" ht="15.75" customHeight="1">
      <c r="C680" s="90"/>
      <c r="D680" s="90"/>
      <c r="E680" s="90"/>
      <c r="H680" s="90"/>
      <c r="I680" s="90"/>
      <c r="L680" s="90"/>
    </row>
    <row r="681" ht="15.75" customHeight="1">
      <c r="C681" s="90"/>
      <c r="D681" s="90"/>
      <c r="E681" s="90"/>
      <c r="H681" s="90"/>
      <c r="I681" s="90"/>
      <c r="L681" s="90"/>
    </row>
    <row r="682" ht="15.75" customHeight="1">
      <c r="C682" s="90"/>
      <c r="D682" s="90"/>
      <c r="E682" s="90"/>
      <c r="H682" s="90"/>
      <c r="I682" s="90"/>
      <c r="L682" s="90"/>
    </row>
    <row r="683" ht="15.75" customHeight="1">
      <c r="C683" s="90"/>
      <c r="D683" s="90"/>
      <c r="E683" s="90"/>
      <c r="H683" s="90"/>
      <c r="I683" s="90"/>
      <c r="L683" s="90"/>
    </row>
    <row r="684" ht="15.75" customHeight="1">
      <c r="C684" s="90"/>
      <c r="D684" s="90"/>
      <c r="E684" s="90"/>
      <c r="H684" s="90"/>
      <c r="I684" s="90"/>
      <c r="L684" s="90"/>
    </row>
    <row r="685" ht="15.75" customHeight="1">
      <c r="C685" s="90"/>
      <c r="D685" s="90"/>
      <c r="E685" s="90"/>
      <c r="H685" s="90"/>
      <c r="I685" s="90"/>
      <c r="L685" s="90"/>
    </row>
    <row r="686" ht="15.75" customHeight="1">
      <c r="C686" s="90"/>
      <c r="D686" s="90"/>
      <c r="E686" s="90"/>
      <c r="H686" s="90"/>
      <c r="I686" s="90"/>
      <c r="L686" s="90"/>
    </row>
    <row r="687" ht="15.75" customHeight="1">
      <c r="C687" s="90"/>
      <c r="D687" s="90"/>
      <c r="E687" s="90"/>
      <c r="H687" s="90"/>
      <c r="I687" s="90"/>
      <c r="L687" s="90"/>
    </row>
    <row r="688" ht="15.75" customHeight="1">
      <c r="C688" s="90"/>
      <c r="D688" s="90"/>
      <c r="E688" s="90"/>
      <c r="H688" s="90"/>
      <c r="I688" s="90"/>
      <c r="L688" s="90"/>
    </row>
    <row r="689" ht="15.75" customHeight="1">
      <c r="C689" s="90"/>
      <c r="D689" s="90"/>
      <c r="E689" s="90"/>
      <c r="H689" s="90"/>
      <c r="I689" s="90"/>
      <c r="L689" s="90"/>
    </row>
    <row r="690" ht="15.75" customHeight="1">
      <c r="C690" s="90"/>
      <c r="D690" s="90"/>
      <c r="E690" s="90"/>
      <c r="H690" s="90"/>
      <c r="I690" s="90"/>
      <c r="L690" s="90"/>
    </row>
    <row r="691" ht="15.75" customHeight="1">
      <c r="C691" s="90"/>
      <c r="D691" s="90"/>
      <c r="E691" s="90"/>
      <c r="H691" s="90"/>
      <c r="I691" s="90"/>
      <c r="L691" s="90"/>
    </row>
    <row r="692" ht="15.75" customHeight="1">
      <c r="C692" s="90"/>
      <c r="D692" s="90"/>
      <c r="E692" s="90"/>
      <c r="H692" s="90"/>
      <c r="I692" s="90"/>
      <c r="L692" s="90"/>
    </row>
    <row r="693" ht="15.75" customHeight="1">
      <c r="C693" s="90"/>
      <c r="D693" s="90"/>
      <c r="E693" s="90"/>
      <c r="H693" s="90"/>
      <c r="I693" s="90"/>
      <c r="L693" s="90"/>
    </row>
    <row r="694" ht="15.75" customHeight="1">
      <c r="C694" s="90"/>
      <c r="D694" s="90"/>
      <c r="E694" s="90"/>
      <c r="H694" s="90"/>
      <c r="I694" s="90"/>
      <c r="L694" s="90"/>
    </row>
    <row r="695" ht="15.75" customHeight="1">
      <c r="C695" s="90"/>
      <c r="D695" s="90"/>
      <c r="E695" s="90"/>
      <c r="H695" s="90"/>
      <c r="I695" s="90"/>
      <c r="L695" s="90"/>
    </row>
    <row r="696" ht="15.75" customHeight="1">
      <c r="C696" s="90"/>
      <c r="D696" s="90"/>
      <c r="E696" s="90"/>
      <c r="H696" s="90"/>
      <c r="I696" s="90"/>
      <c r="L696" s="90"/>
    </row>
    <row r="697" ht="15.75" customHeight="1">
      <c r="C697" s="90"/>
      <c r="D697" s="90"/>
      <c r="E697" s="90"/>
      <c r="H697" s="90"/>
      <c r="I697" s="90"/>
      <c r="L697" s="90"/>
    </row>
    <row r="698" ht="15.75" customHeight="1">
      <c r="C698" s="90"/>
      <c r="D698" s="90"/>
      <c r="E698" s="90"/>
      <c r="H698" s="90"/>
      <c r="I698" s="90"/>
      <c r="L698" s="90"/>
    </row>
    <row r="699" ht="15.75" customHeight="1">
      <c r="C699" s="90"/>
      <c r="D699" s="90"/>
      <c r="E699" s="90"/>
      <c r="H699" s="90"/>
      <c r="I699" s="90"/>
      <c r="L699" s="90"/>
    </row>
    <row r="700" ht="15.75" customHeight="1">
      <c r="C700" s="90"/>
      <c r="D700" s="90"/>
      <c r="E700" s="90"/>
      <c r="H700" s="90"/>
      <c r="I700" s="90"/>
      <c r="L700" s="90"/>
    </row>
    <row r="701" ht="15.75" customHeight="1">
      <c r="C701" s="90"/>
      <c r="D701" s="90"/>
      <c r="E701" s="90"/>
      <c r="H701" s="90"/>
      <c r="I701" s="90"/>
      <c r="L701" s="90"/>
    </row>
    <row r="702" ht="15.75" customHeight="1">
      <c r="C702" s="90"/>
      <c r="D702" s="90"/>
      <c r="E702" s="90"/>
      <c r="H702" s="90"/>
      <c r="I702" s="90"/>
      <c r="L702" s="90"/>
    </row>
    <row r="703" ht="15.75" customHeight="1">
      <c r="C703" s="90"/>
      <c r="D703" s="90"/>
      <c r="E703" s="90"/>
      <c r="H703" s="90"/>
      <c r="I703" s="90"/>
      <c r="L703" s="90"/>
    </row>
    <row r="704" ht="15.75" customHeight="1">
      <c r="C704" s="90"/>
      <c r="D704" s="90"/>
      <c r="E704" s="90"/>
      <c r="H704" s="90"/>
      <c r="I704" s="90"/>
      <c r="L704" s="90"/>
    </row>
    <row r="705" ht="15.75" customHeight="1">
      <c r="C705" s="90"/>
      <c r="D705" s="90"/>
      <c r="E705" s="90"/>
      <c r="H705" s="90"/>
      <c r="I705" s="90"/>
      <c r="L705" s="90"/>
    </row>
    <row r="706" ht="15.75" customHeight="1">
      <c r="C706" s="90"/>
      <c r="D706" s="90"/>
      <c r="E706" s="90"/>
      <c r="H706" s="90"/>
      <c r="I706" s="90"/>
      <c r="L706" s="90"/>
    </row>
    <row r="707" ht="15.75" customHeight="1">
      <c r="C707" s="90"/>
      <c r="D707" s="90"/>
      <c r="E707" s="90"/>
      <c r="H707" s="90"/>
      <c r="I707" s="90"/>
      <c r="L707" s="90"/>
    </row>
    <row r="708" ht="15.75" customHeight="1">
      <c r="C708" s="90"/>
      <c r="D708" s="90"/>
      <c r="E708" s="90"/>
      <c r="H708" s="90"/>
      <c r="I708" s="90"/>
      <c r="L708" s="90"/>
    </row>
    <row r="709" ht="15.75" customHeight="1">
      <c r="C709" s="90"/>
      <c r="D709" s="90"/>
      <c r="E709" s="90"/>
      <c r="H709" s="90"/>
      <c r="I709" s="90"/>
      <c r="L709" s="90"/>
    </row>
    <row r="710" ht="15.75" customHeight="1">
      <c r="C710" s="90"/>
      <c r="D710" s="90"/>
      <c r="E710" s="90"/>
      <c r="H710" s="90"/>
      <c r="I710" s="90"/>
      <c r="L710" s="90"/>
    </row>
    <row r="711" ht="15.75" customHeight="1">
      <c r="C711" s="90"/>
      <c r="D711" s="90"/>
      <c r="E711" s="90"/>
      <c r="H711" s="90"/>
      <c r="I711" s="90"/>
      <c r="L711" s="90"/>
    </row>
    <row r="712" ht="15.75" customHeight="1">
      <c r="C712" s="90"/>
      <c r="D712" s="90"/>
      <c r="E712" s="90"/>
      <c r="H712" s="90"/>
      <c r="I712" s="90"/>
      <c r="L712" s="90"/>
    </row>
    <row r="713" ht="15.75" customHeight="1">
      <c r="C713" s="90"/>
      <c r="D713" s="90"/>
      <c r="E713" s="90"/>
      <c r="H713" s="90"/>
      <c r="I713" s="90"/>
      <c r="L713" s="90"/>
    </row>
    <row r="714" ht="15.75" customHeight="1">
      <c r="C714" s="90"/>
      <c r="D714" s="90"/>
      <c r="E714" s="90"/>
      <c r="H714" s="90"/>
      <c r="I714" s="90"/>
      <c r="L714" s="90"/>
    </row>
    <row r="715" ht="15.75" customHeight="1">
      <c r="C715" s="90"/>
      <c r="D715" s="90"/>
      <c r="E715" s="90"/>
      <c r="H715" s="90"/>
      <c r="I715" s="90"/>
      <c r="L715" s="90"/>
    </row>
    <row r="716" ht="15.75" customHeight="1">
      <c r="C716" s="90"/>
      <c r="D716" s="90"/>
      <c r="E716" s="90"/>
      <c r="H716" s="90"/>
      <c r="I716" s="90"/>
      <c r="L716" s="90"/>
    </row>
    <row r="717" ht="15.75" customHeight="1">
      <c r="C717" s="90"/>
      <c r="D717" s="90"/>
      <c r="E717" s="90"/>
      <c r="H717" s="90"/>
      <c r="I717" s="90"/>
      <c r="L717" s="90"/>
    </row>
    <row r="718" ht="15.75" customHeight="1">
      <c r="C718" s="90"/>
      <c r="D718" s="90"/>
      <c r="E718" s="90"/>
      <c r="H718" s="90"/>
      <c r="I718" s="90"/>
      <c r="L718" s="90"/>
    </row>
    <row r="719" ht="15.75" customHeight="1">
      <c r="C719" s="90"/>
      <c r="D719" s="90"/>
      <c r="E719" s="90"/>
      <c r="H719" s="90"/>
      <c r="I719" s="90"/>
      <c r="L719" s="90"/>
    </row>
    <row r="720" ht="15.75" customHeight="1">
      <c r="C720" s="90"/>
      <c r="D720" s="90"/>
      <c r="E720" s="90"/>
      <c r="H720" s="90"/>
      <c r="I720" s="90"/>
      <c r="L720" s="90"/>
    </row>
    <row r="721" ht="15.75" customHeight="1">
      <c r="C721" s="90"/>
      <c r="D721" s="90"/>
      <c r="E721" s="90"/>
      <c r="H721" s="90"/>
      <c r="I721" s="90"/>
      <c r="L721" s="90"/>
    </row>
    <row r="722" ht="15.75" customHeight="1">
      <c r="C722" s="90"/>
      <c r="D722" s="90"/>
      <c r="E722" s="90"/>
      <c r="H722" s="90"/>
      <c r="I722" s="90"/>
      <c r="L722" s="90"/>
    </row>
    <row r="723" ht="15.75" customHeight="1">
      <c r="C723" s="90"/>
      <c r="D723" s="90"/>
      <c r="E723" s="90"/>
      <c r="H723" s="90"/>
      <c r="I723" s="90"/>
      <c r="L723" s="90"/>
    </row>
    <row r="724" ht="15.75" customHeight="1">
      <c r="C724" s="90"/>
      <c r="D724" s="90"/>
      <c r="E724" s="90"/>
      <c r="H724" s="90"/>
      <c r="I724" s="90"/>
      <c r="L724" s="90"/>
    </row>
    <row r="725" ht="15.75" customHeight="1">
      <c r="C725" s="90"/>
      <c r="D725" s="90"/>
      <c r="E725" s="90"/>
      <c r="H725" s="90"/>
      <c r="I725" s="90"/>
      <c r="L725" s="90"/>
    </row>
    <row r="726" ht="15.75" customHeight="1">
      <c r="C726" s="90"/>
      <c r="D726" s="90"/>
      <c r="E726" s="90"/>
      <c r="H726" s="90"/>
      <c r="I726" s="90"/>
      <c r="L726" s="90"/>
    </row>
    <row r="727" ht="15.75" customHeight="1">
      <c r="C727" s="90"/>
      <c r="D727" s="90"/>
      <c r="E727" s="90"/>
      <c r="H727" s="90"/>
      <c r="I727" s="90"/>
      <c r="L727" s="90"/>
    </row>
    <row r="728" ht="15.75" customHeight="1">
      <c r="C728" s="90"/>
      <c r="D728" s="90"/>
      <c r="E728" s="90"/>
      <c r="H728" s="90"/>
      <c r="I728" s="90"/>
      <c r="L728" s="90"/>
    </row>
    <row r="729" ht="15.75" customHeight="1">
      <c r="C729" s="90"/>
      <c r="D729" s="90"/>
      <c r="E729" s="90"/>
      <c r="H729" s="90"/>
      <c r="I729" s="90"/>
      <c r="L729" s="90"/>
    </row>
    <row r="730" ht="15.75" customHeight="1">
      <c r="C730" s="90"/>
      <c r="D730" s="90"/>
      <c r="E730" s="90"/>
      <c r="H730" s="90"/>
      <c r="I730" s="90"/>
      <c r="L730" s="90"/>
    </row>
    <row r="731" ht="15.75" customHeight="1">
      <c r="C731" s="90"/>
      <c r="D731" s="90"/>
      <c r="E731" s="90"/>
      <c r="H731" s="90"/>
      <c r="I731" s="90"/>
      <c r="L731" s="90"/>
    </row>
    <row r="732" ht="15.75" customHeight="1">
      <c r="C732" s="90"/>
      <c r="D732" s="90"/>
      <c r="E732" s="90"/>
      <c r="H732" s="90"/>
      <c r="I732" s="90"/>
      <c r="L732" s="90"/>
    </row>
    <row r="733" ht="15.75" customHeight="1">
      <c r="C733" s="90"/>
      <c r="D733" s="90"/>
      <c r="E733" s="90"/>
      <c r="H733" s="90"/>
      <c r="I733" s="90"/>
      <c r="L733" s="90"/>
    </row>
    <row r="734" ht="15.75" customHeight="1">
      <c r="C734" s="90"/>
      <c r="D734" s="90"/>
      <c r="E734" s="90"/>
      <c r="H734" s="90"/>
      <c r="I734" s="90"/>
      <c r="L734" s="90"/>
    </row>
    <row r="735" ht="15.75" customHeight="1">
      <c r="C735" s="90"/>
      <c r="D735" s="90"/>
      <c r="E735" s="90"/>
      <c r="H735" s="90"/>
      <c r="I735" s="90"/>
      <c r="L735" s="90"/>
    </row>
    <row r="736" ht="15.75" customHeight="1">
      <c r="C736" s="90"/>
      <c r="D736" s="90"/>
      <c r="E736" s="90"/>
      <c r="H736" s="90"/>
      <c r="I736" s="90"/>
      <c r="L736" s="90"/>
    </row>
    <row r="737" ht="15.75" customHeight="1">
      <c r="C737" s="90"/>
      <c r="D737" s="90"/>
      <c r="E737" s="90"/>
      <c r="H737" s="90"/>
      <c r="I737" s="90"/>
      <c r="L737" s="90"/>
    </row>
    <row r="738" ht="15.75" customHeight="1">
      <c r="C738" s="90"/>
      <c r="D738" s="90"/>
      <c r="E738" s="90"/>
      <c r="H738" s="90"/>
      <c r="I738" s="90"/>
      <c r="L738" s="90"/>
    </row>
    <row r="739" ht="15.75" customHeight="1">
      <c r="C739" s="90"/>
      <c r="D739" s="90"/>
      <c r="E739" s="90"/>
      <c r="H739" s="90"/>
      <c r="I739" s="90"/>
      <c r="L739" s="90"/>
    </row>
    <row r="740" ht="15.75" customHeight="1">
      <c r="C740" s="90"/>
      <c r="D740" s="90"/>
      <c r="E740" s="90"/>
      <c r="H740" s="90"/>
      <c r="I740" s="90"/>
      <c r="L740" s="90"/>
    </row>
    <row r="741" ht="15.75" customHeight="1">
      <c r="C741" s="90"/>
      <c r="D741" s="90"/>
      <c r="E741" s="90"/>
      <c r="H741" s="90"/>
      <c r="I741" s="90"/>
      <c r="L741" s="90"/>
    </row>
    <row r="742" ht="15.75" customHeight="1">
      <c r="C742" s="90"/>
      <c r="D742" s="90"/>
      <c r="E742" s="90"/>
      <c r="H742" s="90"/>
      <c r="I742" s="90"/>
      <c r="L742" s="90"/>
    </row>
    <row r="743" ht="15.75" customHeight="1">
      <c r="C743" s="90"/>
      <c r="D743" s="90"/>
      <c r="E743" s="90"/>
      <c r="H743" s="90"/>
      <c r="I743" s="90"/>
      <c r="L743" s="90"/>
    </row>
    <row r="744" ht="15.75" customHeight="1">
      <c r="C744" s="90"/>
      <c r="D744" s="90"/>
      <c r="E744" s="90"/>
      <c r="H744" s="90"/>
      <c r="I744" s="90"/>
      <c r="L744" s="90"/>
    </row>
    <row r="745" ht="15.75" customHeight="1">
      <c r="C745" s="90"/>
      <c r="D745" s="90"/>
      <c r="E745" s="90"/>
      <c r="H745" s="90"/>
      <c r="I745" s="90"/>
      <c r="L745" s="90"/>
    </row>
    <row r="746" ht="15.75" customHeight="1">
      <c r="C746" s="90"/>
      <c r="D746" s="90"/>
      <c r="E746" s="90"/>
      <c r="H746" s="90"/>
      <c r="I746" s="90"/>
      <c r="L746" s="90"/>
    </row>
    <row r="747" ht="15.75" customHeight="1">
      <c r="C747" s="90"/>
      <c r="D747" s="90"/>
      <c r="E747" s="90"/>
      <c r="H747" s="90"/>
      <c r="I747" s="90"/>
      <c r="L747" s="90"/>
    </row>
    <row r="748" ht="15.75" customHeight="1">
      <c r="C748" s="90"/>
      <c r="D748" s="90"/>
      <c r="E748" s="90"/>
      <c r="H748" s="90"/>
      <c r="I748" s="90"/>
      <c r="L748" s="90"/>
    </row>
    <row r="749" ht="15.75" customHeight="1">
      <c r="C749" s="90"/>
      <c r="D749" s="90"/>
      <c r="E749" s="90"/>
      <c r="H749" s="90"/>
      <c r="I749" s="90"/>
      <c r="L749" s="90"/>
    </row>
    <row r="750" ht="15.75" customHeight="1">
      <c r="C750" s="90"/>
      <c r="D750" s="90"/>
      <c r="E750" s="90"/>
      <c r="H750" s="90"/>
      <c r="I750" s="90"/>
      <c r="L750" s="90"/>
    </row>
    <row r="751" ht="15.75" customHeight="1">
      <c r="C751" s="90"/>
      <c r="D751" s="90"/>
      <c r="E751" s="90"/>
      <c r="H751" s="90"/>
      <c r="I751" s="90"/>
      <c r="L751" s="90"/>
    </row>
    <row r="752" ht="15.75" customHeight="1">
      <c r="C752" s="90"/>
      <c r="D752" s="90"/>
      <c r="E752" s="90"/>
      <c r="H752" s="90"/>
      <c r="I752" s="90"/>
      <c r="L752" s="90"/>
    </row>
    <row r="753" ht="15.75" customHeight="1">
      <c r="C753" s="90"/>
      <c r="D753" s="90"/>
      <c r="E753" s="90"/>
      <c r="H753" s="90"/>
      <c r="I753" s="90"/>
      <c r="L753" s="90"/>
    </row>
    <row r="754" ht="15.75" customHeight="1">
      <c r="C754" s="90"/>
      <c r="D754" s="90"/>
      <c r="E754" s="90"/>
      <c r="H754" s="90"/>
      <c r="I754" s="90"/>
      <c r="L754" s="90"/>
    </row>
    <row r="755" ht="15.75" customHeight="1">
      <c r="C755" s="90"/>
      <c r="D755" s="90"/>
      <c r="E755" s="90"/>
      <c r="H755" s="90"/>
      <c r="I755" s="90"/>
      <c r="L755" s="90"/>
    </row>
    <row r="756" ht="15.75" customHeight="1">
      <c r="C756" s="90"/>
      <c r="D756" s="90"/>
      <c r="E756" s="90"/>
      <c r="H756" s="90"/>
      <c r="I756" s="90"/>
      <c r="L756" s="90"/>
    </row>
    <row r="757" ht="15.75" customHeight="1">
      <c r="C757" s="90"/>
      <c r="D757" s="90"/>
      <c r="E757" s="90"/>
      <c r="H757" s="90"/>
      <c r="I757" s="90"/>
      <c r="L757" s="90"/>
    </row>
    <row r="758" ht="15.75" customHeight="1">
      <c r="C758" s="90"/>
      <c r="D758" s="90"/>
      <c r="E758" s="90"/>
      <c r="H758" s="90"/>
      <c r="I758" s="90"/>
      <c r="L758" s="90"/>
    </row>
    <row r="759" ht="15.75" customHeight="1">
      <c r="C759" s="90"/>
      <c r="D759" s="90"/>
      <c r="E759" s="90"/>
      <c r="H759" s="90"/>
      <c r="I759" s="90"/>
      <c r="L759" s="90"/>
    </row>
    <row r="760" ht="15.75" customHeight="1">
      <c r="C760" s="90"/>
      <c r="D760" s="90"/>
      <c r="E760" s="90"/>
      <c r="H760" s="90"/>
      <c r="I760" s="90"/>
      <c r="L760" s="90"/>
    </row>
    <row r="761" ht="15.75" customHeight="1">
      <c r="C761" s="90"/>
      <c r="D761" s="90"/>
      <c r="E761" s="90"/>
      <c r="H761" s="90"/>
      <c r="I761" s="90"/>
      <c r="L761" s="90"/>
    </row>
    <row r="762" ht="15.75" customHeight="1">
      <c r="C762" s="90"/>
      <c r="D762" s="90"/>
      <c r="E762" s="90"/>
      <c r="H762" s="90"/>
      <c r="I762" s="90"/>
      <c r="L762" s="90"/>
    </row>
    <row r="763" ht="15.75" customHeight="1">
      <c r="C763" s="90"/>
      <c r="D763" s="90"/>
      <c r="E763" s="90"/>
      <c r="H763" s="90"/>
      <c r="I763" s="90"/>
      <c r="L763" s="90"/>
    </row>
    <row r="764" ht="15.75" customHeight="1">
      <c r="C764" s="90"/>
      <c r="D764" s="90"/>
      <c r="E764" s="90"/>
      <c r="H764" s="90"/>
      <c r="I764" s="90"/>
      <c r="L764" s="90"/>
    </row>
    <row r="765" ht="15.75" customHeight="1">
      <c r="C765" s="90"/>
      <c r="D765" s="90"/>
      <c r="E765" s="90"/>
      <c r="H765" s="90"/>
      <c r="I765" s="90"/>
      <c r="L765" s="90"/>
    </row>
    <row r="766" ht="15.75" customHeight="1">
      <c r="C766" s="90"/>
      <c r="D766" s="90"/>
      <c r="E766" s="90"/>
      <c r="H766" s="90"/>
      <c r="I766" s="90"/>
      <c r="L766" s="90"/>
    </row>
    <row r="767" ht="15.75" customHeight="1">
      <c r="C767" s="90"/>
      <c r="D767" s="90"/>
      <c r="E767" s="90"/>
      <c r="H767" s="90"/>
      <c r="I767" s="90"/>
      <c r="L767" s="90"/>
    </row>
    <row r="768" ht="15.75" customHeight="1">
      <c r="C768" s="90"/>
      <c r="D768" s="90"/>
      <c r="E768" s="90"/>
      <c r="H768" s="90"/>
      <c r="I768" s="90"/>
      <c r="L768" s="90"/>
    </row>
    <row r="769" ht="15.75" customHeight="1">
      <c r="C769" s="90"/>
      <c r="D769" s="90"/>
      <c r="E769" s="90"/>
      <c r="H769" s="90"/>
      <c r="I769" s="90"/>
      <c r="L769" s="90"/>
    </row>
    <row r="770" ht="15.75" customHeight="1">
      <c r="C770" s="90"/>
      <c r="D770" s="90"/>
      <c r="E770" s="90"/>
      <c r="H770" s="90"/>
      <c r="I770" s="90"/>
      <c r="L770" s="90"/>
    </row>
    <row r="771" ht="15.75" customHeight="1">
      <c r="C771" s="90"/>
      <c r="D771" s="90"/>
      <c r="E771" s="90"/>
      <c r="H771" s="90"/>
      <c r="I771" s="90"/>
      <c r="L771" s="90"/>
    </row>
    <row r="772" ht="15.75" customHeight="1">
      <c r="C772" s="90"/>
      <c r="D772" s="90"/>
      <c r="E772" s="90"/>
      <c r="H772" s="90"/>
      <c r="I772" s="90"/>
      <c r="L772" s="90"/>
    </row>
    <row r="773" ht="15.75" customHeight="1">
      <c r="C773" s="90"/>
      <c r="D773" s="90"/>
      <c r="E773" s="90"/>
      <c r="H773" s="90"/>
      <c r="I773" s="90"/>
      <c r="L773" s="90"/>
    </row>
    <row r="774" ht="15.75" customHeight="1">
      <c r="C774" s="90"/>
      <c r="D774" s="90"/>
      <c r="E774" s="90"/>
      <c r="H774" s="90"/>
      <c r="I774" s="90"/>
      <c r="L774" s="90"/>
    </row>
    <row r="775" ht="15.75" customHeight="1">
      <c r="C775" s="90"/>
      <c r="D775" s="90"/>
      <c r="E775" s="90"/>
      <c r="H775" s="90"/>
      <c r="I775" s="90"/>
      <c r="L775" s="90"/>
    </row>
    <row r="776" ht="15.75" customHeight="1">
      <c r="C776" s="90"/>
      <c r="D776" s="90"/>
      <c r="E776" s="90"/>
      <c r="H776" s="90"/>
      <c r="I776" s="90"/>
      <c r="L776" s="90"/>
    </row>
    <row r="777" ht="15.75" customHeight="1">
      <c r="C777" s="90"/>
      <c r="D777" s="90"/>
      <c r="E777" s="90"/>
      <c r="H777" s="90"/>
      <c r="I777" s="90"/>
      <c r="L777" s="90"/>
    </row>
    <row r="778" ht="15.75" customHeight="1">
      <c r="C778" s="90"/>
      <c r="D778" s="90"/>
      <c r="E778" s="90"/>
      <c r="H778" s="90"/>
      <c r="I778" s="90"/>
      <c r="L778" s="90"/>
    </row>
    <row r="779" ht="15.75" customHeight="1">
      <c r="C779" s="90"/>
      <c r="D779" s="90"/>
      <c r="E779" s="90"/>
      <c r="H779" s="90"/>
      <c r="I779" s="90"/>
      <c r="L779" s="90"/>
    </row>
    <row r="780" ht="15.75" customHeight="1">
      <c r="C780" s="90"/>
      <c r="D780" s="90"/>
      <c r="E780" s="90"/>
      <c r="H780" s="90"/>
      <c r="I780" s="90"/>
      <c r="L780" s="90"/>
    </row>
    <row r="781" ht="15.75" customHeight="1">
      <c r="C781" s="90"/>
      <c r="D781" s="90"/>
      <c r="E781" s="90"/>
      <c r="H781" s="90"/>
      <c r="I781" s="90"/>
      <c r="L781" s="90"/>
    </row>
    <row r="782" ht="15.75" customHeight="1">
      <c r="C782" s="90"/>
      <c r="D782" s="90"/>
      <c r="E782" s="90"/>
      <c r="H782" s="90"/>
      <c r="I782" s="90"/>
      <c r="L782" s="90"/>
    </row>
    <row r="783" ht="15.75" customHeight="1">
      <c r="C783" s="90"/>
      <c r="D783" s="90"/>
      <c r="E783" s="90"/>
      <c r="H783" s="90"/>
      <c r="I783" s="90"/>
      <c r="L783" s="90"/>
    </row>
    <row r="784" ht="15.75" customHeight="1">
      <c r="C784" s="90"/>
      <c r="D784" s="90"/>
      <c r="E784" s="90"/>
      <c r="H784" s="90"/>
      <c r="I784" s="90"/>
      <c r="L784" s="90"/>
    </row>
    <row r="785" ht="15.75" customHeight="1">
      <c r="C785" s="90"/>
      <c r="D785" s="90"/>
      <c r="E785" s="90"/>
      <c r="H785" s="90"/>
      <c r="I785" s="90"/>
      <c r="L785" s="90"/>
    </row>
    <row r="786" ht="15.75" customHeight="1">
      <c r="C786" s="90"/>
      <c r="D786" s="90"/>
      <c r="E786" s="90"/>
      <c r="H786" s="90"/>
      <c r="I786" s="90"/>
      <c r="L786" s="90"/>
    </row>
    <row r="787" ht="15.75" customHeight="1">
      <c r="C787" s="90"/>
      <c r="D787" s="90"/>
      <c r="E787" s="90"/>
      <c r="H787" s="90"/>
      <c r="I787" s="90"/>
      <c r="L787" s="90"/>
    </row>
    <row r="788" ht="15.75" customHeight="1">
      <c r="C788" s="90"/>
      <c r="D788" s="90"/>
      <c r="E788" s="90"/>
      <c r="H788" s="90"/>
      <c r="I788" s="90"/>
      <c r="L788" s="90"/>
    </row>
    <row r="789" ht="15.75" customHeight="1">
      <c r="C789" s="90"/>
      <c r="D789" s="90"/>
      <c r="E789" s="90"/>
      <c r="H789" s="90"/>
      <c r="I789" s="90"/>
      <c r="L789" s="90"/>
    </row>
    <row r="790" ht="15.75" customHeight="1">
      <c r="C790" s="90"/>
      <c r="D790" s="90"/>
      <c r="E790" s="90"/>
      <c r="H790" s="90"/>
      <c r="I790" s="90"/>
      <c r="L790" s="90"/>
    </row>
    <row r="791" ht="15.75" customHeight="1">
      <c r="C791" s="90"/>
      <c r="D791" s="90"/>
      <c r="E791" s="90"/>
      <c r="H791" s="90"/>
      <c r="I791" s="90"/>
      <c r="L791" s="90"/>
    </row>
    <row r="792" ht="15.75" customHeight="1">
      <c r="C792" s="90"/>
      <c r="D792" s="90"/>
      <c r="E792" s="90"/>
      <c r="H792" s="90"/>
      <c r="I792" s="90"/>
      <c r="L792" s="90"/>
    </row>
    <row r="793" ht="15.75" customHeight="1">
      <c r="C793" s="90"/>
      <c r="D793" s="90"/>
      <c r="E793" s="90"/>
      <c r="H793" s="90"/>
      <c r="I793" s="90"/>
      <c r="L793" s="90"/>
    </row>
    <row r="794" ht="15.75" customHeight="1">
      <c r="C794" s="90"/>
      <c r="D794" s="90"/>
      <c r="E794" s="90"/>
      <c r="H794" s="90"/>
      <c r="I794" s="90"/>
      <c r="L794" s="90"/>
    </row>
    <row r="795" ht="15.75" customHeight="1">
      <c r="C795" s="90"/>
      <c r="D795" s="90"/>
      <c r="E795" s="90"/>
      <c r="H795" s="90"/>
      <c r="I795" s="90"/>
      <c r="L795" s="90"/>
    </row>
    <row r="796" ht="15.75" customHeight="1">
      <c r="C796" s="90"/>
      <c r="D796" s="90"/>
      <c r="E796" s="90"/>
      <c r="H796" s="90"/>
      <c r="I796" s="90"/>
      <c r="L796" s="90"/>
    </row>
    <row r="797" ht="15.75" customHeight="1">
      <c r="C797" s="90"/>
      <c r="D797" s="90"/>
      <c r="E797" s="90"/>
      <c r="H797" s="90"/>
      <c r="I797" s="90"/>
      <c r="L797" s="90"/>
    </row>
    <row r="798" ht="15.75" customHeight="1">
      <c r="C798" s="90"/>
      <c r="D798" s="90"/>
      <c r="E798" s="90"/>
      <c r="H798" s="90"/>
      <c r="I798" s="90"/>
      <c r="L798" s="90"/>
    </row>
    <row r="799" ht="15.75" customHeight="1">
      <c r="C799" s="90"/>
      <c r="D799" s="90"/>
      <c r="E799" s="90"/>
      <c r="H799" s="90"/>
      <c r="I799" s="90"/>
      <c r="L799" s="90"/>
    </row>
    <row r="800" ht="15.75" customHeight="1">
      <c r="C800" s="90"/>
      <c r="D800" s="90"/>
      <c r="E800" s="90"/>
      <c r="H800" s="90"/>
      <c r="I800" s="90"/>
      <c r="L800" s="90"/>
    </row>
    <row r="801" ht="15.75" customHeight="1">
      <c r="C801" s="90"/>
      <c r="D801" s="90"/>
      <c r="E801" s="90"/>
      <c r="H801" s="90"/>
      <c r="I801" s="90"/>
      <c r="L801" s="90"/>
    </row>
    <row r="802" ht="15.75" customHeight="1">
      <c r="C802" s="90"/>
      <c r="D802" s="90"/>
      <c r="E802" s="90"/>
      <c r="H802" s="90"/>
      <c r="I802" s="90"/>
      <c r="L802" s="90"/>
    </row>
    <row r="803" ht="15.75" customHeight="1">
      <c r="C803" s="90"/>
      <c r="D803" s="90"/>
      <c r="E803" s="90"/>
      <c r="H803" s="90"/>
      <c r="I803" s="90"/>
      <c r="L803" s="90"/>
    </row>
    <row r="804" ht="15.75" customHeight="1">
      <c r="C804" s="90"/>
      <c r="D804" s="90"/>
      <c r="E804" s="90"/>
      <c r="H804" s="90"/>
      <c r="I804" s="90"/>
      <c r="L804" s="90"/>
    </row>
    <row r="805" ht="15.75" customHeight="1">
      <c r="C805" s="90"/>
      <c r="D805" s="90"/>
      <c r="E805" s="90"/>
      <c r="H805" s="90"/>
      <c r="I805" s="90"/>
      <c r="L805" s="90"/>
    </row>
    <row r="806" ht="15.75" customHeight="1">
      <c r="C806" s="90"/>
      <c r="D806" s="90"/>
      <c r="E806" s="90"/>
      <c r="H806" s="90"/>
      <c r="I806" s="90"/>
      <c r="L806" s="90"/>
    </row>
    <row r="807" ht="15.75" customHeight="1">
      <c r="C807" s="90"/>
      <c r="D807" s="90"/>
      <c r="E807" s="90"/>
      <c r="H807" s="90"/>
      <c r="I807" s="90"/>
      <c r="L807" s="90"/>
    </row>
    <row r="808" ht="15.75" customHeight="1">
      <c r="C808" s="90"/>
      <c r="D808" s="90"/>
      <c r="E808" s="90"/>
      <c r="H808" s="90"/>
      <c r="I808" s="90"/>
      <c r="L808" s="90"/>
    </row>
    <row r="809" ht="15.75" customHeight="1">
      <c r="C809" s="90"/>
      <c r="D809" s="90"/>
      <c r="E809" s="90"/>
      <c r="H809" s="90"/>
      <c r="I809" s="90"/>
      <c r="L809" s="90"/>
    </row>
    <row r="810" ht="15.75" customHeight="1">
      <c r="C810" s="90"/>
      <c r="D810" s="90"/>
      <c r="E810" s="90"/>
      <c r="H810" s="90"/>
      <c r="I810" s="90"/>
      <c r="L810" s="90"/>
    </row>
    <row r="811" ht="15.75" customHeight="1">
      <c r="C811" s="90"/>
      <c r="D811" s="90"/>
      <c r="E811" s="90"/>
      <c r="H811" s="90"/>
      <c r="I811" s="90"/>
      <c r="L811" s="90"/>
    </row>
    <row r="812" ht="15.75" customHeight="1">
      <c r="C812" s="90"/>
      <c r="D812" s="90"/>
      <c r="E812" s="90"/>
      <c r="H812" s="90"/>
      <c r="I812" s="90"/>
      <c r="L812" s="90"/>
    </row>
    <row r="813" ht="15.75" customHeight="1">
      <c r="C813" s="90"/>
      <c r="D813" s="90"/>
      <c r="E813" s="90"/>
      <c r="H813" s="90"/>
      <c r="I813" s="90"/>
      <c r="L813" s="90"/>
    </row>
    <row r="814" ht="15.75" customHeight="1">
      <c r="C814" s="90"/>
      <c r="D814" s="90"/>
      <c r="E814" s="90"/>
      <c r="H814" s="90"/>
      <c r="I814" s="90"/>
      <c r="L814" s="90"/>
    </row>
    <row r="815" ht="15.75" customHeight="1">
      <c r="C815" s="90"/>
      <c r="D815" s="90"/>
      <c r="E815" s="90"/>
      <c r="H815" s="90"/>
      <c r="I815" s="90"/>
      <c r="L815" s="90"/>
    </row>
    <row r="816" ht="15.75" customHeight="1">
      <c r="C816" s="90"/>
      <c r="D816" s="90"/>
      <c r="E816" s="90"/>
      <c r="H816" s="90"/>
      <c r="I816" s="90"/>
      <c r="L816" s="90"/>
    </row>
    <row r="817" ht="15.75" customHeight="1">
      <c r="C817" s="90"/>
      <c r="D817" s="90"/>
      <c r="E817" s="90"/>
      <c r="H817" s="90"/>
      <c r="I817" s="90"/>
      <c r="L817" s="90"/>
    </row>
    <row r="818" ht="15.75" customHeight="1">
      <c r="C818" s="90"/>
      <c r="D818" s="90"/>
      <c r="E818" s="90"/>
      <c r="H818" s="90"/>
      <c r="I818" s="90"/>
      <c r="L818" s="90"/>
    </row>
    <row r="819" ht="15.75" customHeight="1">
      <c r="C819" s="90"/>
      <c r="D819" s="90"/>
      <c r="E819" s="90"/>
      <c r="H819" s="90"/>
      <c r="I819" s="90"/>
      <c r="L819" s="90"/>
    </row>
    <row r="820" ht="15.75" customHeight="1">
      <c r="C820" s="90"/>
      <c r="D820" s="90"/>
      <c r="E820" s="90"/>
      <c r="H820" s="90"/>
      <c r="I820" s="90"/>
      <c r="L820" s="90"/>
    </row>
    <row r="821" ht="15.75" customHeight="1">
      <c r="C821" s="90"/>
      <c r="D821" s="90"/>
      <c r="E821" s="90"/>
      <c r="H821" s="90"/>
      <c r="I821" s="90"/>
      <c r="L821" s="90"/>
    </row>
    <row r="822" ht="15.75" customHeight="1">
      <c r="C822" s="90"/>
      <c r="D822" s="90"/>
      <c r="E822" s="90"/>
      <c r="H822" s="90"/>
      <c r="I822" s="90"/>
      <c r="L822" s="90"/>
    </row>
    <row r="823" ht="15.75" customHeight="1">
      <c r="C823" s="90"/>
      <c r="D823" s="90"/>
      <c r="E823" s="90"/>
      <c r="H823" s="90"/>
      <c r="I823" s="90"/>
      <c r="L823" s="90"/>
    </row>
    <row r="824" ht="15.75" customHeight="1">
      <c r="C824" s="90"/>
      <c r="D824" s="90"/>
      <c r="E824" s="90"/>
      <c r="H824" s="90"/>
      <c r="I824" s="90"/>
      <c r="L824" s="90"/>
    </row>
    <row r="825" ht="15.75" customHeight="1">
      <c r="C825" s="90"/>
      <c r="D825" s="90"/>
      <c r="E825" s="90"/>
      <c r="H825" s="90"/>
      <c r="I825" s="90"/>
      <c r="L825" s="90"/>
    </row>
    <row r="826" ht="15.75" customHeight="1">
      <c r="C826" s="90"/>
      <c r="D826" s="90"/>
      <c r="E826" s="90"/>
      <c r="H826" s="90"/>
      <c r="I826" s="90"/>
      <c r="L826" s="90"/>
    </row>
    <row r="827" ht="15.75" customHeight="1">
      <c r="C827" s="90"/>
      <c r="D827" s="90"/>
      <c r="E827" s="90"/>
      <c r="H827" s="90"/>
      <c r="I827" s="90"/>
      <c r="L827" s="90"/>
    </row>
    <row r="828" ht="15.75" customHeight="1">
      <c r="C828" s="90"/>
      <c r="D828" s="90"/>
      <c r="E828" s="90"/>
      <c r="H828" s="90"/>
      <c r="I828" s="90"/>
      <c r="L828" s="90"/>
    </row>
    <row r="829" ht="15.75" customHeight="1">
      <c r="C829" s="90"/>
      <c r="D829" s="90"/>
      <c r="E829" s="90"/>
      <c r="H829" s="90"/>
      <c r="I829" s="90"/>
      <c r="L829" s="90"/>
    </row>
    <row r="830" ht="15.75" customHeight="1">
      <c r="C830" s="90"/>
      <c r="D830" s="90"/>
      <c r="E830" s="90"/>
      <c r="H830" s="90"/>
      <c r="I830" s="90"/>
      <c r="L830" s="90"/>
    </row>
    <row r="831" ht="15.75" customHeight="1">
      <c r="C831" s="90"/>
      <c r="D831" s="90"/>
      <c r="E831" s="90"/>
      <c r="H831" s="90"/>
      <c r="I831" s="90"/>
      <c r="L831" s="90"/>
    </row>
    <row r="832" ht="15.75" customHeight="1">
      <c r="C832" s="90"/>
      <c r="D832" s="90"/>
      <c r="E832" s="90"/>
      <c r="H832" s="90"/>
      <c r="I832" s="90"/>
      <c r="L832" s="90"/>
    </row>
    <row r="833" ht="15.75" customHeight="1">
      <c r="C833" s="90"/>
      <c r="D833" s="90"/>
      <c r="E833" s="90"/>
      <c r="H833" s="90"/>
      <c r="I833" s="90"/>
      <c r="L833" s="90"/>
    </row>
    <row r="834" ht="15.75" customHeight="1">
      <c r="C834" s="90"/>
      <c r="D834" s="90"/>
      <c r="E834" s="90"/>
      <c r="H834" s="90"/>
      <c r="I834" s="90"/>
      <c r="L834" s="90"/>
    </row>
    <row r="835" ht="15.75" customHeight="1">
      <c r="C835" s="90"/>
      <c r="D835" s="90"/>
      <c r="E835" s="90"/>
      <c r="H835" s="90"/>
      <c r="I835" s="90"/>
      <c r="L835" s="90"/>
    </row>
    <row r="836" ht="15.75" customHeight="1">
      <c r="C836" s="90"/>
      <c r="D836" s="90"/>
      <c r="E836" s="90"/>
      <c r="H836" s="90"/>
      <c r="I836" s="90"/>
      <c r="L836" s="90"/>
    </row>
    <row r="837" ht="15.75" customHeight="1">
      <c r="C837" s="90"/>
      <c r="D837" s="90"/>
      <c r="E837" s="90"/>
      <c r="H837" s="90"/>
      <c r="I837" s="90"/>
      <c r="L837" s="90"/>
    </row>
    <row r="838" ht="15.75" customHeight="1">
      <c r="C838" s="90"/>
      <c r="D838" s="90"/>
      <c r="E838" s="90"/>
      <c r="H838" s="90"/>
      <c r="I838" s="90"/>
      <c r="L838" s="90"/>
    </row>
    <row r="839" ht="15.75" customHeight="1">
      <c r="C839" s="90"/>
      <c r="D839" s="90"/>
      <c r="E839" s="90"/>
      <c r="H839" s="90"/>
      <c r="I839" s="90"/>
      <c r="L839" s="90"/>
    </row>
    <row r="840" ht="15.75" customHeight="1">
      <c r="C840" s="90"/>
      <c r="D840" s="90"/>
      <c r="E840" s="90"/>
      <c r="H840" s="90"/>
      <c r="I840" s="90"/>
      <c r="L840" s="90"/>
    </row>
    <row r="841" ht="15.75" customHeight="1">
      <c r="C841" s="90"/>
      <c r="D841" s="90"/>
      <c r="E841" s="90"/>
      <c r="H841" s="90"/>
      <c r="I841" s="90"/>
      <c r="L841" s="90"/>
    </row>
    <row r="842" ht="15.75" customHeight="1">
      <c r="C842" s="90"/>
      <c r="D842" s="90"/>
      <c r="E842" s="90"/>
      <c r="H842" s="90"/>
      <c r="I842" s="90"/>
      <c r="L842" s="90"/>
    </row>
    <row r="843" ht="15.75" customHeight="1">
      <c r="C843" s="90"/>
      <c r="D843" s="90"/>
      <c r="E843" s="90"/>
      <c r="H843" s="90"/>
      <c r="I843" s="90"/>
      <c r="L843" s="90"/>
    </row>
    <row r="844" ht="15.75" customHeight="1">
      <c r="C844" s="90"/>
      <c r="D844" s="90"/>
      <c r="E844" s="90"/>
      <c r="H844" s="90"/>
      <c r="I844" s="90"/>
      <c r="L844" s="90"/>
    </row>
    <row r="845" ht="15.75" customHeight="1">
      <c r="C845" s="90"/>
      <c r="D845" s="90"/>
      <c r="E845" s="90"/>
      <c r="H845" s="90"/>
      <c r="I845" s="90"/>
      <c r="L845" s="90"/>
    </row>
    <row r="846" ht="15.75" customHeight="1">
      <c r="C846" s="90"/>
      <c r="D846" s="90"/>
      <c r="E846" s="90"/>
      <c r="H846" s="90"/>
      <c r="I846" s="90"/>
      <c r="L846" s="90"/>
    </row>
    <row r="847" ht="15.75" customHeight="1">
      <c r="C847" s="90"/>
      <c r="D847" s="90"/>
      <c r="E847" s="90"/>
      <c r="H847" s="90"/>
      <c r="I847" s="90"/>
      <c r="L847" s="90"/>
    </row>
    <row r="848" ht="15.75" customHeight="1">
      <c r="C848" s="90"/>
      <c r="D848" s="90"/>
      <c r="E848" s="90"/>
      <c r="H848" s="90"/>
      <c r="I848" s="90"/>
      <c r="L848" s="90"/>
    </row>
    <row r="849" ht="15.75" customHeight="1">
      <c r="C849" s="90"/>
      <c r="D849" s="90"/>
      <c r="E849" s="90"/>
      <c r="H849" s="90"/>
      <c r="I849" s="90"/>
      <c r="L849" s="90"/>
    </row>
    <row r="850" ht="15.75" customHeight="1">
      <c r="C850" s="90"/>
      <c r="D850" s="90"/>
      <c r="E850" s="90"/>
      <c r="H850" s="90"/>
      <c r="I850" s="90"/>
      <c r="L850" s="90"/>
    </row>
    <row r="851" ht="15.75" customHeight="1">
      <c r="C851" s="90"/>
      <c r="D851" s="90"/>
      <c r="E851" s="90"/>
      <c r="H851" s="90"/>
      <c r="I851" s="90"/>
      <c r="L851" s="90"/>
    </row>
    <row r="852" ht="15.75" customHeight="1">
      <c r="C852" s="90"/>
      <c r="D852" s="90"/>
      <c r="E852" s="90"/>
      <c r="H852" s="90"/>
      <c r="I852" s="90"/>
      <c r="L852" s="90"/>
    </row>
    <row r="853" ht="15.75" customHeight="1">
      <c r="C853" s="90"/>
      <c r="D853" s="90"/>
      <c r="E853" s="90"/>
      <c r="H853" s="90"/>
      <c r="I853" s="90"/>
      <c r="L853" s="90"/>
    </row>
    <row r="854" ht="15.75" customHeight="1">
      <c r="C854" s="90"/>
      <c r="D854" s="90"/>
      <c r="E854" s="90"/>
      <c r="H854" s="90"/>
      <c r="I854" s="90"/>
      <c r="L854" s="90"/>
    </row>
    <row r="855" ht="15.75" customHeight="1">
      <c r="C855" s="90"/>
      <c r="D855" s="90"/>
      <c r="E855" s="90"/>
      <c r="H855" s="90"/>
      <c r="I855" s="90"/>
      <c r="L855" s="90"/>
    </row>
    <row r="856" ht="15.75" customHeight="1">
      <c r="C856" s="90"/>
      <c r="D856" s="90"/>
      <c r="E856" s="90"/>
      <c r="H856" s="90"/>
      <c r="I856" s="90"/>
      <c r="L856" s="90"/>
    </row>
    <row r="857" ht="15.75" customHeight="1">
      <c r="C857" s="90"/>
      <c r="D857" s="90"/>
      <c r="E857" s="90"/>
      <c r="H857" s="90"/>
      <c r="I857" s="90"/>
      <c r="L857" s="90"/>
    </row>
    <row r="858" ht="15.75" customHeight="1">
      <c r="C858" s="90"/>
      <c r="D858" s="90"/>
      <c r="E858" s="90"/>
      <c r="H858" s="90"/>
      <c r="I858" s="90"/>
      <c r="L858" s="90"/>
    </row>
    <row r="859" ht="15.75" customHeight="1">
      <c r="C859" s="90"/>
      <c r="D859" s="90"/>
      <c r="E859" s="90"/>
      <c r="H859" s="90"/>
      <c r="I859" s="90"/>
      <c r="L859" s="90"/>
    </row>
    <row r="860" ht="15.75" customHeight="1">
      <c r="C860" s="90"/>
      <c r="D860" s="90"/>
      <c r="E860" s="90"/>
      <c r="H860" s="90"/>
      <c r="I860" s="90"/>
      <c r="L860" s="90"/>
    </row>
    <row r="861" ht="15.75" customHeight="1">
      <c r="C861" s="90"/>
      <c r="D861" s="90"/>
      <c r="E861" s="90"/>
      <c r="H861" s="90"/>
      <c r="I861" s="90"/>
      <c r="L861" s="90"/>
    </row>
    <row r="862" ht="15.75" customHeight="1">
      <c r="C862" s="90"/>
      <c r="D862" s="90"/>
      <c r="E862" s="90"/>
      <c r="H862" s="90"/>
      <c r="I862" s="90"/>
      <c r="L862" s="90"/>
    </row>
    <row r="863" ht="15.75" customHeight="1">
      <c r="C863" s="90"/>
      <c r="D863" s="90"/>
      <c r="E863" s="90"/>
      <c r="H863" s="90"/>
      <c r="I863" s="90"/>
      <c r="L863" s="90"/>
    </row>
    <row r="864" ht="15.75" customHeight="1">
      <c r="C864" s="90"/>
      <c r="D864" s="90"/>
      <c r="E864" s="90"/>
      <c r="H864" s="90"/>
      <c r="I864" s="90"/>
      <c r="L864" s="90"/>
    </row>
    <row r="865" ht="15.75" customHeight="1">
      <c r="C865" s="90"/>
      <c r="D865" s="90"/>
      <c r="E865" s="90"/>
      <c r="H865" s="90"/>
      <c r="I865" s="90"/>
      <c r="L865" s="90"/>
    </row>
    <row r="866" ht="15.75" customHeight="1">
      <c r="C866" s="90"/>
      <c r="D866" s="90"/>
      <c r="E866" s="90"/>
      <c r="H866" s="90"/>
      <c r="I866" s="90"/>
      <c r="L866" s="90"/>
    </row>
    <row r="867" ht="15.75" customHeight="1">
      <c r="C867" s="90"/>
      <c r="D867" s="90"/>
      <c r="E867" s="90"/>
      <c r="H867" s="90"/>
      <c r="I867" s="90"/>
      <c r="L867" s="90"/>
    </row>
    <row r="868" ht="15.75" customHeight="1">
      <c r="C868" s="90"/>
      <c r="D868" s="90"/>
      <c r="E868" s="90"/>
      <c r="H868" s="90"/>
      <c r="I868" s="90"/>
      <c r="L868" s="90"/>
    </row>
    <row r="869" ht="15.75" customHeight="1">
      <c r="C869" s="90"/>
      <c r="D869" s="90"/>
      <c r="E869" s="90"/>
      <c r="H869" s="90"/>
      <c r="I869" s="90"/>
      <c r="L869" s="90"/>
    </row>
    <row r="870" ht="15.75" customHeight="1">
      <c r="C870" s="90"/>
      <c r="D870" s="90"/>
      <c r="E870" s="90"/>
      <c r="H870" s="90"/>
      <c r="I870" s="90"/>
      <c r="L870" s="90"/>
    </row>
    <row r="871" ht="15.75" customHeight="1">
      <c r="C871" s="90"/>
      <c r="D871" s="90"/>
      <c r="E871" s="90"/>
      <c r="H871" s="90"/>
      <c r="I871" s="90"/>
      <c r="L871" s="90"/>
    </row>
    <row r="872" ht="15.75" customHeight="1">
      <c r="C872" s="90"/>
      <c r="D872" s="90"/>
      <c r="E872" s="90"/>
      <c r="H872" s="90"/>
      <c r="I872" s="90"/>
      <c r="L872" s="90"/>
    </row>
    <row r="873" ht="15.75" customHeight="1">
      <c r="C873" s="90"/>
      <c r="D873" s="90"/>
      <c r="E873" s="90"/>
      <c r="H873" s="90"/>
      <c r="I873" s="90"/>
      <c r="L873" s="90"/>
    </row>
    <row r="874" ht="15.75" customHeight="1">
      <c r="C874" s="90"/>
      <c r="D874" s="90"/>
      <c r="E874" s="90"/>
      <c r="H874" s="90"/>
      <c r="I874" s="90"/>
      <c r="L874" s="90"/>
    </row>
    <row r="875" ht="15.75" customHeight="1">
      <c r="C875" s="90"/>
      <c r="D875" s="90"/>
      <c r="E875" s="90"/>
      <c r="H875" s="90"/>
      <c r="I875" s="90"/>
      <c r="L875" s="90"/>
    </row>
    <row r="876" ht="15.75" customHeight="1">
      <c r="C876" s="90"/>
      <c r="D876" s="90"/>
      <c r="E876" s="90"/>
      <c r="H876" s="90"/>
      <c r="I876" s="90"/>
      <c r="L876" s="90"/>
    </row>
    <row r="877" ht="15.75" customHeight="1">
      <c r="C877" s="90"/>
      <c r="D877" s="90"/>
      <c r="E877" s="90"/>
      <c r="H877" s="90"/>
      <c r="I877" s="90"/>
      <c r="L877" s="90"/>
    </row>
    <row r="878" ht="15.75" customHeight="1">
      <c r="C878" s="90"/>
      <c r="D878" s="90"/>
      <c r="E878" s="90"/>
      <c r="H878" s="90"/>
      <c r="I878" s="90"/>
      <c r="L878" s="90"/>
    </row>
    <row r="879" ht="15.75" customHeight="1">
      <c r="C879" s="90"/>
      <c r="D879" s="90"/>
      <c r="E879" s="90"/>
      <c r="H879" s="90"/>
      <c r="I879" s="90"/>
      <c r="L879" s="90"/>
    </row>
    <row r="880" ht="15.75" customHeight="1">
      <c r="C880" s="90"/>
      <c r="D880" s="90"/>
      <c r="E880" s="90"/>
      <c r="H880" s="90"/>
      <c r="I880" s="90"/>
      <c r="L880" s="90"/>
    </row>
    <row r="881" ht="15.75" customHeight="1">
      <c r="C881" s="90"/>
      <c r="D881" s="90"/>
      <c r="E881" s="90"/>
      <c r="H881" s="90"/>
      <c r="I881" s="90"/>
      <c r="L881" s="90"/>
    </row>
    <row r="882" ht="15.75" customHeight="1">
      <c r="C882" s="90"/>
      <c r="D882" s="90"/>
      <c r="E882" s="90"/>
      <c r="H882" s="90"/>
      <c r="I882" s="90"/>
      <c r="L882" s="90"/>
    </row>
    <row r="883" ht="15.75" customHeight="1">
      <c r="C883" s="90"/>
      <c r="D883" s="90"/>
      <c r="E883" s="90"/>
      <c r="H883" s="90"/>
      <c r="I883" s="90"/>
      <c r="L883" s="90"/>
    </row>
    <row r="884" ht="15.75" customHeight="1">
      <c r="C884" s="90"/>
      <c r="D884" s="90"/>
      <c r="E884" s="90"/>
      <c r="H884" s="90"/>
      <c r="I884" s="90"/>
      <c r="L884" s="90"/>
    </row>
    <row r="885" ht="15.75" customHeight="1">
      <c r="C885" s="90"/>
      <c r="D885" s="90"/>
      <c r="E885" s="90"/>
      <c r="H885" s="90"/>
      <c r="I885" s="90"/>
      <c r="L885" s="90"/>
    </row>
    <row r="886" ht="15.75" customHeight="1">
      <c r="C886" s="90"/>
      <c r="D886" s="90"/>
      <c r="E886" s="90"/>
      <c r="H886" s="90"/>
      <c r="I886" s="90"/>
      <c r="L886" s="90"/>
    </row>
    <row r="887" ht="15.75" customHeight="1">
      <c r="C887" s="90"/>
      <c r="D887" s="90"/>
      <c r="E887" s="90"/>
      <c r="H887" s="90"/>
      <c r="I887" s="90"/>
      <c r="L887" s="90"/>
    </row>
    <row r="888" ht="15.75" customHeight="1">
      <c r="C888" s="90"/>
      <c r="D888" s="90"/>
      <c r="E888" s="90"/>
      <c r="H888" s="90"/>
      <c r="I888" s="90"/>
      <c r="L888" s="90"/>
    </row>
    <row r="889" ht="15.75" customHeight="1">
      <c r="C889" s="90"/>
      <c r="D889" s="90"/>
      <c r="E889" s="90"/>
      <c r="H889" s="90"/>
      <c r="I889" s="90"/>
      <c r="L889" s="90"/>
    </row>
    <row r="890" ht="15.75" customHeight="1">
      <c r="C890" s="90"/>
      <c r="D890" s="90"/>
      <c r="E890" s="90"/>
      <c r="H890" s="90"/>
      <c r="I890" s="90"/>
      <c r="L890" s="90"/>
    </row>
    <row r="891" ht="15.75" customHeight="1">
      <c r="C891" s="90"/>
      <c r="D891" s="90"/>
      <c r="E891" s="90"/>
      <c r="H891" s="90"/>
      <c r="I891" s="90"/>
      <c r="L891" s="90"/>
    </row>
    <row r="892" ht="15.75" customHeight="1">
      <c r="C892" s="90"/>
      <c r="D892" s="90"/>
      <c r="E892" s="90"/>
      <c r="H892" s="90"/>
      <c r="I892" s="90"/>
      <c r="L892" s="90"/>
    </row>
    <row r="893" ht="15.75" customHeight="1">
      <c r="C893" s="90"/>
      <c r="D893" s="90"/>
      <c r="E893" s="90"/>
      <c r="H893" s="90"/>
      <c r="I893" s="90"/>
      <c r="L893" s="90"/>
    </row>
    <row r="894" ht="15.75" customHeight="1">
      <c r="C894" s="90"/>
      <c r="D894" s="90"/>
      <c r="E894" s="90"/>
      <c r="H894" s="90"/>
      <c r="I894" s="90"/>
      <c r="L894" s="90"/>
    </row>
    <row r="895" ht="15.75" customHeight="1">
      <c r="C895" s="90"/>
      <c r="D895" s="90"/>
      <c r="E895" s="90"/>
      <c r="H895" s="90"/>
      <c r="I895" s="90"/>
      <c r="L895" s="90"/>
    </row>
    <row r="896" ht="15.75" customHeight="1">
      <c r="C896" s="90"/>
      <c r="D896" s="90"/>
      <c r="E896" s="90"/>
      <c r="H896" s="90"/>
      <c r="I896" s="90"/>
      <c r="L896" s="90"/>
    </row>
    <row r="897" ht="15.75" customHeight="1">
      <c r="C897" s="90"/>
      <c r="D897" s="90"/>
      <c r="E897" s="90"/>
      <c r="H897" s="90"/>
      <c r="I897" s="90"/>
      <c r="L897" s="90"/>
    </row>
    <row r="898" ht="15.75" customHeight="1">
      <c r="C898" s="90"/>
      <c r="D898" s="90"/>
      <c r="E898" s="90"/>
      <c r="H898" s="90"/>
      <c r="I898" s="90"/>
      <c r="L898" s="90"/>
    </row>
    <row r="899" ht="15.75" customHeight="1">
      <c r="C899" s="90"/>
      <c r="D899" s="90"/>
      <c r="E899" s="90"/>
      <c r="H899" s="90"/>
      <c r="I899" s="90"/>
      <c r="L899" s="90"/>
    </row>
    <row r="900" ht="15.75" customHeight="1">
      <c r="C900" s="90"/>
      <c r="D900" s="90"/>
      <c r="E900" s="90"/>
      <c r="H900" s="90"/>
      <c r="I900" s="90"/>
      <c r="L900" s="90"/>
    </row>
    <row r="901" ht="15.75" customHeight="1">
      <c r="C901" s="90"/>
      <c r="D901" s="90"/>
      <c r="E901" s="90"/>
      <c r="H901" s="90"/>
      <c r="I901" s="90"/>
      <c r="L901" s="90"/>
    </row>
    <row r="902" ht="15.75" customHeight="1">
      <c r="C902" s="90"/>
      <c r="D902" s="90"/>
      <c r="E902" s="90"/>
      <c r="H902" s="90"/>
      <c r="I902" s="90"/>
      <c r="L902" s="90"/>
    </row>
    <row r="903" ht="15.75" customHeight="1">
      <c r="C903" s="90"/>
      <c r="D903" s="90"/>
      <c r="E903" s="90"/>
      <c r="H903" s="90"/>
      <c r="I903" s="90"/>
      <c r="L903" s="90"/>
    </row>
    <row r="904" ht="15.75" customHeight="1">
      <c r="C904" s="90"/>
      <c r="D904" s="90"/>
      <c r="E904" s="90"/>
      <c r="H904" s="90"/>
      <c r="I904" s="90"/>
      <c r="L904" s="90"/>
    </row>
    <row r="905" ht="15.75" customHeight="1">
      <c r="C905" s="90"/>
      <c r="D905" s="90"/>
      <c r="E905" s="90"/>
      <c r="H905" s="90"/>
      <c r="I905" s="90"/>
      <c r="L905" s="90"/>
    </row>
    <row r="906" ht="15.75" customHeight="1">
      <c r="C906" s="90"/>
      <c r="D906" s="90"/>
      <c r="E906" s="90"/>
      <c r="H906" s="90"/>
      <c r="I906" s="90"/>
      <c r="L906" s="90"/>
    </row>
    <row r="907" ht="15.75" customHeight="1">
      <c r="C907" s="90"/>
      <c r="D907" s="90"/>
      <c r="E907" s="90"/>
      <c r="H907" s="90"/>
      <c r="I907" s="90"/>
      <c r="L907" s="90"/>
    </row>
    <row r="908" ht="15.75" customHeight="1">
      <c r="C908" s="90"/>
      <c r="D908" s="90"/>
      <c r="E908" s="90"/>
      <c r="H908" s="90"/>
      <c r="I908" s="90"/>
      <c r="L908" s="90"/>
    </row>
    <row r="909" ht="15.75" customHeight="1">
      <c r="C909" s="90"/>
      <c r="D909" s="90"/>
      <c r="E909" s="90"/>
      <c r="H909" s="90"/>
      <c r="I909" s="90"/>
      <c r="L909" s="90"/>
    </row>
    <row r="910" ht="15.75" customHeight="1">
      <c r="C910" s="90"/>
      <c r="D910" s="90"/>
      <c r="E910" s="90"/>
      <c r="H910" s="90"/>
      <c r="I910" s="90"/>
      <c r="L910" s="90"/>
    </row>
    <row r="911" ht="15.75" customHeight="1">
      <c r="C911" s="90"/>
      <c r="D911" s="90"/>
      <c r="E911" s="90"/>
      <c r="H911" s="90"/>
      <c r="I911" s="90"/>
      <c r="L911" s="90"/>
    </row>
    <row r="912" ht="15.75" customHeight="1">
      <c r="C912" s="90"/>
      <c r="D912" s="90"/>
      <c r="E912" s="90"/>
      <c r="H912" s="90"/>
      <c r="I912" s="90"/>
      <c r="L912" s="90"/>
    </row>
    <row r="913" ht="15.75" customHeight="1">
      <c r="C913" s="90"/>
      <c r="D913" s="90"/>
      <c r="E913" s="90"/>
      <c r="H913" s="90"/>
      <c r="I913" s="90"/>
      <c r="L913" s="90"/>
    </row>
    <row r="914" ht="15.75" customHeight="1">
      <c r="C914" s="90"/>
      <c r="D914" s="90"/>
      <c r="E914" s="90"/>
      <c r="H914" s="90"/>
      <c r="I914" s="90"/>
      <c r="L914" s="90"/>
    </row>
    <row r="915" ht="15.75" customHeight="1">
      <c r="C915" s="90"/>
      <c r="D915" s="90"/>
      <c r="E915" s="90"/>
      <c r="H915" s="90"/>
      <c r="I915" s="90"/>
      <c r="L915" s="90"/>
    </row>
    <row r="916" ht="15.75" customHeight="1">
      <c r="C916" s="90"/>
      <c r="D916" s="90"/>
      <c r="E916" s="90"/>
      <c r="H916" s="90"/>
      <c r="I916" s="90"/>
      <c r="L916" s="90"/>
    </row>
    <row r="917" ht="15.75" customHeight="1">
      <c r="C917" s="90"/>
      <c r="D917" s="90"/>
      <c r="E917" s="90"/>
      <c r="H917" s="90"/>
      <c r="I917" s="90"/>
      <c r="L917" s="90"/>
    </row>
    <row r="918" ht="15.75" customHeight="1">
      <c r="C918" s="90"/>
      <c r="D918" s="90"/>
      <c r="E918" s="90"/>
      <c r="H918" s="90"/>
      <c r="I918" s="90"/>
      <c r="L918" s="90"/>
    </row>
    <row r="919" ht="15.75" customHeight="1">
      <c r="C919" s="90"/>
      <c r="D919" s="90"/>
      <c r="E919" s="90"/>
      <c r="H919" s="90"/>
      <c r="I919" s="90"/>
      <c r="L919" s="90"/>
    </row>
    <row r="920" ht="15.75" customHeight="1">
      <c r="C920" s="90"/>
      <c r="D920" s="90"/>
      <c r="E920" s="90"/>
      <c r="H920" s="90"/>
      <c r="I920" s="90"/>
      <c r="L920" s="90"/>
    </row>
    <row r="921" ht="15.75" customHeight="1">
      <c r="C921" s="90"/>
      <c r="D921" s="90"/>
      <c r="E921" s="90"/>
      <c r="H921" s="90"/>
      <c r="I921" s="90"/>
      <c r="L921" s="90"/>
    </row>
    <row r="922" ht="15.75" customHeight="1">
      <c r="C922" s="90"/>
      <c r="D922" s="90"/>
      <c r="E922" s="90"/>
      <c r="H922" s="90"/>
      <c r="I922" s="90"/>
      <c r="L922" s="90"/>
    </row>
    <row r="923" ht="15.75" customHeight="1">
      <c r="C923" s="90"/>
      <c r="D923" s="90"/>
      <c r="E923" s="90"/>
      <c r="H923" s="90"/>
      <c r="I923" s="90"/>
      <c r="L923" s="90"/>
    </row>
    <row r="924" ht="15.75" customHeight="1">
      <c r="C924" s="90"/>
      <c r="D924" s="90"/>
      <c r="E924" s="90"/>
      <c r="H924" s="90"/>
      <c r="I924" s="90"/>
      <c r="L924" s="90"/>
    </row>
    <row r="925" ht="15.75" customHeight="1">
      <c r="C925" s="90"/>
      <c r="D925" s="90"/>
      <c r="E925" s="90"/>
      <c r="H925" s="90"/>
      <c r="I925" s="90"/>
      <c r="L925" s="90"/>
    </row>
    <row r="926" ht="15.75" customHeight="1">
      <c r="C926" s="90"/>
      <c r="D926" s="90"/>
      <c r="E926" s="90"/>
      <c r="H926" s="90"/>
      <c r="I926" s="90"/>
      <c r="L926" s="90"/>
    </row>
    <row r="927" ht="15.75" customHeight="1">
      <c r="C927" s="90"/>
      <c r="D927" s="90"/>
      <c r="E927" s="90"/>
      <c r="H927" s="90"/>
      <c r="I927" s="90"/>
      <c r="L927" s="90"/>
    </row>
    <row r="928" ht="15.75" customHeight="1">
      <c r="C928" s="90"/>
      <c r="D928" s="90"/>
      <c r="E928" s="90"/>
      <c r="H928" s="90"/>
      <c r="I928" s="90"/>
      <c r="L928" s="90"/>
    </row>
    <row r="929" ht="15.75" customHeight="1">
      <c r="C929" s="90"/>
      <c r="D929" s="90"/>
      <c r="E929" s="90"/>
      <c r="H929" s="90"/>
      <c r="I929" s="90"/>
      <c r="L929" s="90"/>
    </row>
    <row r="930" ht="15.75" customHeight="1">
      <c r="C930" s="90"/>
      <c r="D930" s="90"/>
      <c r="E930" s="90"/>
      <c r="H930" s="90"/>
      <c r="I930" s="90"/>
      <c r="L930" s="90"/>
    </row>
    <row r="931" ht="15.75" customHeight="1">
      <c r="C931" s="90"/>
      <c r="D931" s="90"/>
      <c r="E931" s="90"/>
      <c r="H931" s="90"/>
      <c r="I931" s="90"/>
      <c r="L931" s="90"/>
    </row>
    <row r="932" ht="15.75" customHeight="1">
      <c r="C932" s="90"/>
      <c r="D932" s="90"/>
      <c r="E932" s="90"/>
      <c r="H932" s="90"/>
      <c r="I932" s="90"/>
      <c r="L932" s="90"/>
    </row>
    <row r="933" ht="15.75" customHeight="1">
      <c r="C933" s="90"/>
      <c r="D933" s="90"/>
      <c r="E933" s="90"/>
      <c r="H933" s="90"/>
      <c r="I933" s="90"/>
      <c r="L933" s="90"/>
    </row>
    <row r="934" ht="15.75" customHeight="1">
      <c r="C934" s="90"/>
      <c r="D934" s="90"/>
      <c r="E934" s="90"/>
      <c r="H934" s="90"/>
      <c r="I934" s="90"/>
      <c r="L934" s="90"/>
    </row>
    <row r="935" ht="15.75" customHeight="1">
      <c r="C935" s="90"/>
      <c r="D935" s="90"/>
      <c r="E935" s="90"/>
      <c r="H935" s="90"/>
      <c r="I935" s="90"/>
      <c r="L935" s="90"/>
    </row>
    <row r="936" ht="15.75" customHeight="1">
      <c r="C936" s="90"/>
      <c r="D936" s="90"/>
      <c r="E936" s="90"/>
      <c r="H936" s="90"/>
      <c r="I936" s="90"/>
      <c r="L936" s="90"/>
    </row>
    <row r="937" ht="15.75" customHeight="1">
      <c r="C937" s="90"/>
      <c r="D937" s="90"/>
      <c r="E937" s="90"/>
      <c r="H937" s="90"/>
      <c r="I937" s="90"/>
      <c r="L937" s="90"/>
    </row>
    <row r="938" ht="15.75" customHeight="1">
      <c r="C938" s="90"/>
      <c r="D938" s="90"/>
      <c r="E938" s="90"/>
      <c r="H938" s="90"/>
      <c r="I938" s="90"/>
      <c r="L938" s="90"/>
    </row>
    <row r="939" ht="15.75" customHeight="1">
      <c r="C939" s="90"/>
      <c r="D939" s="90"/>
      <c r="E939" s="90"/>
      <c r="H939" s="90"/>
      <c r="I939" s="90"/>
      <c r="L939" s="90"/>
    </row>
    <row r="940" ht="15.75" customHeight="1">
      <c r="C940" s="90"/>
      <c r="D940" s="90"/>
      <c r="E940" s="90"/>
      <c r="H940" s="90"/>
      <c r="I940" s="90"/>
      <c r="L940" s="90"/>
    </row>
    <row r="941" ht="15.75" customHeight="1">
      <c r="C941" s="90"/>
      <c r="D941" s="90"/>
      <c r="E941" s="90"/>
      <c r="H941" s="90"/>
      <c r="I941" s="90"/>
      <c r="L941" s="90"/>
    </row>
    <row r="942" ht="15.75" customHeight="1">
      <c r="C942" s="90"/>
      <c r="D942" s="90"/>
      <c r="E942" s="90"/>
      <c r="H942" s="90"/>
      <c r="I942" s="90"/>
      <c r="L942" s="90"/>
    </row>
    <row r="943" ht="15.75" customHeight="1">
      <c r="C943" s="90"/>
      <c r="D943" s="90"/>
      <c r="E943" s="90"/>
      <c r="H943" s="90"/>
      <c r="I943" s="90"/>
      <c r="L943" s="90"/>
    </row>
    <row r="944" ht="15.75" customHeight="1">
      <c r="C944" s="90"/>
      <c r="D944" s="90"/>
      <c r="E944" s="90"/>
      <c r="H944" s="90"/>
      <c r="I944" s="90"/>
      <c r="L944" s="90"/>
    </row>
    <row r="945" ht="15.75" customHeight="1">
      <c r="C945" s="90"/>
      <c r="D945" s="90"/>
      <c r="E945" s="90"/>
      <c r="H945" s="90"/>
      <c r="I945" s="90"/>
      <c r="L945" s="90"/>
    </row>
    <row r="946" ht="15.75" customHeight="1">
      <c r="C946" s="90"/>
      <c r="D946" s="90"/>
      <c r="E946" s="90"/>
      <c r="H946" s="90"/>
      <c r="I946" s="90"/>
      <c r="L946" s="90"/>
    </row>
    <row r="947" ht="15.75" customHeight="1">
      <c r="C947" s="90"/>
      <c r="D947" s="90"/>
      <c r="E947" s="90"/>
      <c r="H947" s="90"/>
      <c r="I947" s="90"/>
      <c r="L947" s="90"/>
    </row>
    <row r="948" ht="15.75" customHeight="1">
      <c r="C948" s="90"/>
      <c r="D948" s="90"/>
      <c r="E948" s="90"/>
      <c r="H948" s="90"/>
      <c r="I948" s="90"/>
      <c r="L948" s="90"/>
    </row>
    <row r="949" ht="15.75" customHeight="1">
      <c r="C949" s="90"/>
      <c r="D949" s="90"/>
      <c r="E949" s="90"/>
      <c r="H949" s="90"/>
      <c r="I949" s="90"/>
      <c r="L949" s="90"/>
    </row>
    <row r="950" ht="15.75" customHeight="1">
      <c r="C950" s="90"/>
      <c r="D950" s="90"/>
      <c r="E950" s="90"/>
      <c r="H950" s="90"/>
      <c r="I950" s="90"/>
      <c r="L950" s="90"/>
    </row>
    <row r="951" ht="15.75" customHeight="1">
      <c r="C951" s="90"/>
      <c r="D951" s="90"/>
      <c r="E951" s="90"/>
      <c r="H951" s="90"/>
      <c r="I951" s="90"/>
      <c r="L951" s="90"/>
    </row>
    <row r="952" ht="15.75" customHeight="1">
      <c r="C952" s="90"/>
      <c r="D952" s="90"/>
      <c r="E952" s="90"/>
      <c r="H952" s="90"/>
      <c r="I952" s="90"/>
      <c r="L952" s="90"/>
    </row>
    <row r="953" ht="15.75" customHeight="1">
      <c r="C953" s="90"/>
      <c r="D953" s="90"/>
      <c r="E953" s="90"/>
      <c r="H953" s="90"/>
      <c r="I953" s="90"/>
      <c r="L953" s="90"/>
    </row>
    <row r="954" ht="15.75" customHeight="1">
      <c r="C954" s="90"/>
      <c r="D954" s="90"/>
      <c r="E954" s="90"/>
      <c r="H954" s="90"/>
      <c r="I954" s="90"/>
      <c r="L954" s="90"/>
    </row>
    <row r="955" ht="15.75" customHeight="1">
      <c r="C955" s="90"/>
      <c r="D955" s="90"/>
      <c r="E955" s="90"/>
      <c r="H955" s="90"/>
      <c r="I955" s="90"/>
      <c r="L955" s="90"/>
    </row>
    <row r="956" ht="15.75" customHeight="1">
      <c r="C956" s="90"/>
      <c r="D956" s="90"/>
      <c r="E956" s="90"/>
      <c r="H956" s="90"/>
      <c r="I956" s="90"/>
      <c r="L956" s="90"/>
    </row>
    <row r="957" ht="15.75" customHeight="1">
      <c r="C957" s="90"/>
      <c r="D957" s="90"/>
      <c r="E957" s="90"/>
      <c r="H957" s="90"/>
      <c r="I957" s="90"/>
      <c r="L957" s="90"/>
    </row>
  </sheetData>
  <mergeCells count="19">
    <mergeCell ref="A9:A10"/>
    <mergeCell ref="B9:B10"/>
    <mergeCell ref="C9:E9"/>
    <mergeCell ref="F9:F10"/>
    <mergeCell ref="G9:G10"/>
    <mergeCell ref="H9:H10"/>
    <mergeCell ref="I9:I10"/>
    <mergeCell ref="N17:P18"/>
    <mergeCell ref="N20:P21"/>
    <mergeCell ref="Q20:Q21"/>
    <mergeCell ref="N22:P23"/>
    <mergeCell ref="Q22:Q23"/>
    <mergeCell ref="J9:J10"/>
    <mergeCell ref="K9:K10"/>
    <mergeCell ref="L9:L10"/>
    <mergeCell ref="N13:Q13"/>
    <mergeCell ref="N14:P15"/>
    <mergeCell ref="Q14:Q15"/>
    <mergeCell ref="Q17:Q18"/>
  </mergeCells>
  <dataValidations>
    <dataValidation type="custom" allowBlank="1" showDropDown="1" showInputMessage="1" showErrorMessage="1" prompt="Masukan data yang valid. Contoh tanggal : 29 Desember 2021, maka input yang valid adalah 29/12/2021. Data TS pada sheet 'Menu' harus diisi" sqref="H12:I957">
      <formula1>OR(NOT(ISERROR(DATEVALUE(H12))), AND(ISNUMBER(H12), LEFT(CELL("format", H12))="D"))</formula1>
    </dataValidation>
    <dataValidation type="list" allowBlank="1" showErrorMessage="1" sqref="L114 L116">
      <formula1>$L$4:$L$7</formula1>
    </dataValidation>
    <dataValidation type="list" allowBlank="1" showInputMessage="1" showErrorMessage="1" prompt="Cell hanya dapat diisi tanda centang (V) atau dikosongkan" sqref="C12:E113 C115:E115 C117:E117 C119:E120 C123:E957">
      <formula1>$B$6:$B$7</formula1>
    </dataValidation>
    <dataValidation type="list" allowBlank="1" showInputMessage="1" showErrorMessage="1" prompt="Pilih salah satu dari opsi yang ada" sqref="L12:L113 L115 L117:L957">
      <formula1>'2a1'!$L$4:$L$7</formula1>
    </dataValidation>
    <dataValidation type="list" allowBlank="1" showInputMessage="1" showErrorMessage="1" prompt="Cell hanya dapat diisi tanda centang (V) atau dikosongkan" sqref="C114:E114 C116:E116 C118:E118 C121:E122">
      <formula1>$B$7:$B$8</formula1>
    </dataValidation>
  </dataValidations>
  <hyperlinks>
    <hyperlink display="&lt;&lt;&lt; Daftar Tabel" location="'Daftar Tabel'!A1" ref="M1"/>
  </hyperlinks>
  <printOptions/>
  <pageMargins bottom="0.75" footer="0.0" header="0.0" left="0.7" right="0.7" top="0.75"/>
  <pageSetup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1.0" topLeftCell="A12" activePane="bottomLeft" state="frozen"/>
      <selection activeCell="B13" sqref="B13" pane="bottomLeft"/>
    </sheetView>
  </sheetViews>
  <sheetFormatPr customHeight="1" defaultColWidth="12.63" defaultRowHeight="15.0"/>
  <cols>
    <col customWidth="1" min="1" max="1" width="5.0"/>
    <col customWidth="1" min="2" max="2" width="22.88"/>
    <col customWidth="1" min="3" max="4" width="7.63"/>
    <col customWidth="1" min="5" max="5" width="9.38"/>
    <col customWidth="1" min="6" max="9" width="22.0"/>
    <col customWidth="1" min="10" max="11" width="11.5"/>
    <col customWidth="1" min="12" max="12" width="16.13"/>
    <col customWidth="1" min="14" max="28" width="7.63"/>
  </cols>
  <sheetData>
    <row r="1" ht="14.25" customHeight="1">
      <c r="A1" s="4" t="s">
        <v>240</v>
      </c>
      <c r="B1" s="4"/>
      <c r="C1" s="4"/>
      <c r="D1" s="4"/>
      <c r="E1" s="4"/>
      <c r="F1" s="117"/>
      <c r="G1" s="66" t="s">
        <v>241</v>
      </c>
      <c r="H1" s="4"/>
      <c r="I1" s="4"/>
      <c r="J1" s="4"/>
      <c r="K1" s="4"/>
      <c r="L1" s="4"/>
      <c r="M1" s="68" t="s">
        <v>191</v>
      </c>
      <c r="N1" s="4"/>
      <c r="O1" s="4"/>
      <c r="P1" s="4"/>
      <c r="Q1" s="4"/>
      <c r="R1" s="4"/>
      <c r="S1" s="4"/>
      <c r="T1" s="4"/>
      <c r="U1" s="4"/>
      <c r="V1" s="4"/>
      <c r="W1" s="4"/>
      <c r="X1" s="4"/>
      <c r="Y1" s="4"/>
      <c r="Z1" s="4"/>
      <c r="AA1" s="4"/>
      <c r="AB1" s="4"/>
    </row>
    <row r="2" ht="14.25" customHeight="1">
      <c r="A2" s="4" t="s">
        <v>452</v>
      </c>
      <c r="B2" s="4"/>
      <c r="C2" s="4"/>
      <c r="D2" s="4"/>
      <c r="E2" s="4"/>
      <c r="F2" s="4"/>
      <c r="G2" s="4"/>
      <c r="H2" s="4"/>
      <c r="I2" s="4"/>
      <c r="J2" s="4"/>
      <c r="K2" s="4"/>
      <c r="L2" s="4"/>
      <c r="M2" s="4"/>
      <c r="N2" s="4"/>
      <c r="O2" s="4"/>
      <c r="P2" s="4"/>
      <c r="Q2" s="4"/>
      <c r="R2" s="4"/>
      <c r="S2" s="4"/>
      <c r="T2" s="4"/>
      <c r="U2" s="4"/>
      <c r="V2" s="4"/>
      <c r="W2" s="4"/>
      <c r="X2" s="4"/>
      <c r="Y2" s="4"/>
      <c r="Z2" s="4"/>
      <c r="AA2" s="4"/>
      <c r="AB2" s="4"/>
    </row>
    <row r="3" ht="14.25" customHeight="1">
      <c r="A3" s="92" t="s">
        <v>212</v>
      </c>
      <c r="B3" s="4"/>
      <c r="C3" s="4"/>
      <c r="D3" s="4"/>
      <c r="E3" s="4"/>
      <c r="F3" s="4"/>
      <c r="G3" s="4"/>
      <c r="H3" s="4"/>
      <c r="I3" s="4"/>
      <c r="J3" s="4"/>
      <c r="K3" s="4"/>
      <c r="L3" s="4"/>
      <c r="M3" s="4"/>
      <c r="N3" s="4"/>
      <c r="O3" s="4"/>
      <c r="P3" s="4"/>
      <c r="Q3" s="4"/>
      <c r="R3" s="4"/>
      <c r="S3" s="4"/>
      <c r="T3" s="4"/>
      <c r="U3" s="4"/>
      <c r="V3" s="4"/>
      <c r="W3" s="4"/>
      <c r="X3" s="4"/>
      <c r="Y3" s="4"/>
      <c r="Z3" s="4"/>
      <c r="AA3" s="4"/>
      <c r="AB3" s="4"/>
    </row>
    <row r="4" ht="13.5" hidden="1" customHeight="1">
      <c r="A4" s="4"/>
      <c r="B4" s="4"/>
      <c r="C4" s="4"/>
      <c r="D4" s="4"/>
      <c r="E4" s="4"/>
      <c r="F4" s="4"/>
      <c r="G4" s="4"/>
      <c r="H4" s="4"/>
      <c r="I4" s="4"/>
      <c r="J4" s="4"/>
      <c r="K4" s="4"/>
      <c r="L4" s="4"/>
      <c r="M4" s="4"/>
      <c r="N4" s="4"/>
      <c r="O4" s="4"/>
      <c r="P4" s="4"/>
      <c r="Q4" s="4"/>
      <c r="R4" s="4"/>
      <c r="S4" s="4"/>
      <c r="T4" s="4"/>
      <c r="U4" s="4"/>
      <c r="V4" s="4"/>
      <c r="W4" s="4"/>
      <c r="X4" s="4"/>
      <c r="Y4" s="4"/>
      <c r="Z4" s="4"/>
      <c r="AA4" s="4"/>
      <c r="AB4" s="4"/>
    </row>
    <row r="5" ht="14.25" hidden="1" customHeight="1">
      <c r="A5" s="4"/>
      <c r="B5" s="4" t="s">
        <v>247</v>
      </c>
      <c r="C5" s="4"/>
      <c r="D5" s="4"/>
      <c r="E5" s="4"/>
      <c r="F5" s="4"/>
      <c r="G5" s="4"/>
      <c r="H5" s="4"/>
      <c r="I5" s="4"/>
      <c r="J5" s="4"/>
      <c r="K5" s="4"/>
      <c r="L5" s="4"/>
      <c r="M5" s="4"/>
      <c r="N5" s="4"/>
      <c r="O5" s="4"/>
      <c r="P5" s="4"/>
      <c r="Q5" s="4"/>
      <c r="R5" s="4"/>
      <c r="S5" s="4"/>
      <c r="T5" s="4"/>
      <c r="U5" s="4"/>
      <c r="V5" s="4"/>
      <c r="W5" s="4"/>
      <c r="X5" s="4"/>
      <c r="Y5" s="4"/>
      <c r="Z5" s="4"/>
      <c r="AA5" s="4"/>
      <c r="AB5" s="4"/>
    </row>
    <row r="6" ht="14.25" hidden="1" customHeight="1">
      <c r="A6" s="4"/>
      <c r="B6" s="4"/>
      <c r="C6" s="4"/>
      <c r="D6" s="4"/>
      <c r="E6" s="4"/>
      <c r="F6" s="4"/>
      <c r="G6" s="4"/>
      <c r="H6" s="4"/>
      <c r="I6" s="4"/>
      <c r="J6" s="4"/>
      <c r="K6" s="4"/>
      <c r="L6" s="4"/>
      <c r="M6" s="4"/>
      <c r="N6" s="4"/>
      <c r="O6" s="4"/>
      <c r="P6" s="4"/>
      <c r="Q6" s="4"/>
      <c r="R6" s="4"/>
      <c r="S6" s="4"/>
      <c r="T6" s="4"/>
      <c r="U6" s="4"/>
      <c r="V6" s="4"/>
      <c r="W6" s="4"/>
      <c r="X6" s="4"/>
      <c r="Y6" s="4"/>
      <c r="Z6" s="4"/>
      <c r="AA6" s="4"/>
      <c r="AB6" s="4"/>
    </row>
    <row r="7" ht="14.25" hidden="1" customHeight="1">
      <c r="A7" s="4"/>
      <c r="B7" s="4" t="s">
        <v>250</v>
      </c>
      <c r="C7" s="4"/>
      <c r="D7" s="4"/>
      <c r="E7" s="4"/>
      <c r="F7" s="4"/>
      <c r="G7" s="4"/>
      <c r="H7" s="4"/>
      <c r="I7" s="4"/>
      <c r="J7" s="4"/>
      <c r="K7" s="4"/>
      <c r="L7" s="4"/>
      <c r="M7" s="4"/>
      <c r="N7" s="4"/>
      <c r="O7" s="4"/>
      <c r="P7" s="4"/>
      <c r="Q7" s="4"/>
      <c r="R7" s="4"/>
      <c r="S7" s="4"/>
      <c r="T7" s="4"/>
      <c r="U7" s="4"/>
      <c r="V7" s="4"/>
      <c r="W7" s="4"/>
      <c r="X7" s="4"/>
      <c r="Y7" s="4"/>
      <c r="Z7" s="4"/>
      <c r="AA7" s="4"/>
      <c r="AB7" s="4"/>
    </row>
    <row r="8" ht="14.25" hidden="1" customHeight="1">
      <c r="A8" s="4"/>
      <c r="B8" s="4"/>
      <c r="C8" s="4"/>
      <c r="D8" s="4"/>
      <c r="E8" s="4"/>
      <c r="F8" s="4"/>
      <c r="G8" s="4"/>
      <c r="H8" s="4"/>
      <c r="I8" s="4"/>
      <c r="J8" s="4"/>
      <c r="K8" s="4"/>
      <c r="L8" s="4"/>
      <c r="M8" s="4"/>
      <c r="N8" s="4"/>
      <c r="O8" s="4"/>
      <c r="P8" s="4"/>
      <c r="Q8" s="4"/>
      <c r="R8" s="4"/>
      <c r="S8" s="4"/>
      <c r="T8" s="4"/>
      <c r="U8" s="4"/>
      <c r="V8" s="4"/>
      <c r="W8" s="4"/>
      <c r="X8" s="4"/>
      <c r="Y8" s="4"/>
      <c r="Z8" s="4"/>
      <c r="AA8" s="4"/>
      <c r="AB8" s="4"/>
    </row>
    <row r="9" ht="23.25" customHeight="1">
      <c r="A9" s="120" t="s">
        <v>213</v>
      </c>
      <c r="B9" s="120" t="s">
        <v>251</v>
      </c>
      <c r="C9" s="121" t="s">
        <v>252</v>
      </c>
      <c r="D9" s="72"/>
      <c r="E9" s="73"/>
      <c r="F9" s="120" t="s">
        <v>253</v>
      </c>
      <c r="G9" s="120" t="s">
        <v>254</v>
      </c>
      <c r="H9" s="120" t="s">
        <v>255</v>
      </c>
      <c r="I9" s="120" t="s">
        <v>256</v>
      </c>
      <c r="J9" s="120" t="s">
        <v>453</v>
      </c>
      <c r="K9" s="120" t="s">
        <v>258</v>
      </c>
      <c r="L9" s="120" t="s">
        <v>259</v>
      </c>
      <c r="M9" s="4"/>
      <c r="N9" s="4"/>
      <c r="O9" s="4"/>
      <c r="P9" s="4"/>
      <c r="Q9" s="4"/>
      <c r="R9" s="4"/>
      <c r="S9" s="4"/>
      <c r="T9" s="4"/>
      <c r="U9" s="4"/>
      <c r="V9" s="4"/>
      <c r="W9" s="4"/>
      <c r="X9" s="4"/>
      <c r="Y9" s="4"/>
      <c r="Z9" s="4"/>
      <c r="AA9" s="4"/>
      <c r="AB9" s="4"/>
    </row>
    <row r="10" ht="38.25" customHeight="1">
      <c r="A10" s="74"/>
      <c r="B10" s="74"/>
      <c r="C10" s="51" t="s">
        <v>260</v>
      </c>
      <c r="D10" s="51" t="s">
        <v>261</v>
      </c>
      <c r="E10" s="51" t="s">
        <v>396</v>
      </c>
      <c r="F10" s="74"/>
      <c r="G10" s="74"/>
      <c r="H10" s="74"/>
      <c r="I10" s="74"/>
      <c r="J10" s="74"/>
      <c r="K10" s="74"/>
      <c r="L10" s="74"/>
      <c r="M10" s="4"/>
      <c r="N10" s="4"/>
      <c r="O10" s="4"/>
      <c r="P10" s="4"/>
      <c r="Q10" s="4"/>
      <c r="R10" s="4"/>
      <c r="S10" s="4"/>
      <c r="T10" s="4"/>
      <c r="U10" s="4"/>
      <c r="V10" s="4"/>
      <c r="W10" s="4"/>
      <c r="X10" s="4"/>
      <c r="Y10" s="4"/>
      <c r="Z10" s="4"/>
      <c r="AA10" s="4"/>
      <c r="AB10" s="4"/>
    </row>
    <row r="11" ht="14.25" customHeight="1">
      <c r="A11" s="123">
        <v>1.0</v>
      </c>
      <c r="B11" s="123">
        <v>2.0</v>
      </c>
      <c r="C11" s="123">
        <v>3.0</v>
      </c>
      <c r="D11" s="123">
        <v>4.0</v>
      </c>
      <c r="E11" s="123">
        <v>5.0</v>
      </c>
      <c r="F11" s="123">
        <v>6.0</v>
      </c>
      <c r="G11" s="123">
        <v>7.0</v>
      </c>
      <c r="H11" s="123">
        <v>8.0</v>
      </c>
      <c r="I11" s="123">
        <v>9.0</v>
      </c>
      <c r="J11" s="123">
        <v>10.0</v>
      </c>
      <c r="K11" s="123"/>
      <c r="L11" s="123">
        <v>11.0</v>
      </c>
      <c r="M11" s="4"/>
      <c r="N11" s="4"/>
      <c r="O11" s="4"/>
      <c r="P11" s="4"/>
      <c r="Q11" s="4"/>
      <c r="R11" s="4"/>
      <c r="S11" s="4"/>
      <c r="T11" s="4"/>
      <c r="U11" s="4"/>
      <c r="V11" s="4"/>
      <c r="W11" s="4"/>
      <c r="X11" s="4"/>
      <c r="Y11" s="4"/>
      <c r="Z11" s="4"/>
      <c r="AA11" s="4"/>
      <c r="AB11" s="4"/>
    </row>
    <row r="12" ht="14.25" customHeight="1">
      <c r="A12" s="125">
        <v>1.0</v>
      </c>
      <c r="B12" s="129" t="s">
        <v>454</v>
      </c>
      <c r="C12" s="127"/>
      <c r="D12" s="128" t="s">
        <v>250</v>
      </c>
      <c r="E12" s="127"/>
      <c r="F12" s="129" t="s">
        <v>455</v>
      </c>
      <c r="G12" s="129" t="s">
        <v>456</v>
      </c>
      <c r="H12" s="138">
        <v>45330.0</v>
      </c>
      <c r="I12" s="138">
        <v>45696.0</v>
      </c>
      <c r="J12" s="132" t="s">
        <v>457</v>
      </c>
      <c r="K12" s="133" t="str">
        <f>IF(OR(ISBLANK(H12),ISBLANK(I12),ISBLANK('2a1'!H5)),"",IF(OR(AND(H12&gt;'2a1'!H5,H12&lt;Menu!S73),AND(I12&gt;'2a1'!H5,I12&lt;Menu!S73),AND(H12&lt;'2a1'!H5,I12&gt;Menu!S73)),"Valid","Tidak Valid"))</f>
        <v>Valid</v>
      </c>
      <c r="L12" s="129" t="s">
        <v>248</v>
      </c>
      <c r="M12" s="4"/>
      <c r="R12" s="4"/>
      <c r="S12" s="4"/>
      <c r="T12" s="4"/>
      <c r="U12" s="4"/>
      <c r="V12" s="4"/>
      <c r="W12" s="4"/>
      <c r="X12" s="4"/>
      <c r="Y12" s="4"/>
      <c r="Z12" s="4"/>
      <c r="AA12" s="4"/>
      <c r="AB12" s="4"/>
    </row>
    <row r="13" ht="14.25" customHeight="1">
      <c r="A13" s="125">
        <v>2.0</v>
      </c>
      <c r="B13" s="129" t="s">
        <v>458</v>
      </c>
      <c r="C13" s="127"/>
      <c r="D13" s="128" t="s">
        <v>250</v>
      </c>
      <c r="E13" s="127"/>
      <c r="F13" s="129" t="s">
        <v>455</v>
      </c>
      <c r="G13" s="129" t="s">
        <v>456</v>
      </c>
      <c r="H13" s="138">
        <v>45352.0</v>
      </c>
      <c r="I13" s="138">
        <v>45717.0</v>
      </c>
      <c r="J13" s="132" t="s">
        <v>305</v>
      </c>
      <c r="K13" s="133" t="str">
        <f>IF(OR(ISBLANK(H13),ISBLANK(I13),ISBLANK('2a1'!H5)),"",IF(OR(AND(H13&gt;'2a1'!H5,H13&lt;Menu!S73),AND(I13&gt;'2a1'!H5,I13&lt;Menu!S73),AND(H13&lt;'2a1'!H5,I13&gt;Menu!S73)),"Valid","Tidak Valid"))</f>
        <v>Valid</v>
      </c>
      <c r="L13" s="129" t="s">
        <v>248</v>
      </c>
      <c r="M13" s="4"/>
      <c r="N13" s="160" t="s">
        <v>397</v>
      </c>
      <c r="O13" s="6"/>
      <c r="P13" s="6"/>
      <c r="Q13" s="7"/>
      <c r="R13" s="4"/>
      <c r="S13" s="4"/>
      <c r="T13" s="4"/>
      <c r="U13" s="4"/>
      <c r="V13" s="4"/>
      <c r="W13" s="4"/>
      <c r="X13" s="4"/>
      <c r="Y13" s="4"/>
      <c r="Z13" s="4"/>
      <c r="AA13" s="4"/>
      <c r="AB13" s="4"/>
    </row>
    <row r="14" ht="14.25" customHeight="1">
      <c r="A14" s="125">
        <v>3.0</v>
      </c>
      <c r="B14" s="126" t="s">
        <v>459</v>
      </c>
      <c r="C14" s="127"/>
      <c r="D14" s="128" t="s">
        <v>250</v>
      </c>
      <c r="E14" s="127"/>
      <c r="F14" s="129" t="s">
        <v>455</v>
      </c>
      <c r="G14" s="129" t="s">
        <v>456</v>
      </c>
      <c r="H14" s="130">
        <v>45958.0</v>
      </c>
      <c r="I14" s="130">
        <v>46323.0</v>
      </c>
      <c r="J14" s="132" t="s">
        <v>305</v>
      </c>
      <c r="K14" s="133" t="str">
        <f>IF(OR(ISBLANK(H14),ISBLANK(I14),ISBLANK('2a1'!H5)),"",IF(OR(AND(H14&gt;'2a1'!H5,H14&lt;Menu!S73),AND(I14&gt;'2a1'!H5,I14&lt;Menu!S73),AND(H14&lt;'2a1'!H5,I14&gt;Menu!S73)),"Valid","Tidak Valid"))</f>
        <v>Valid</v>
      </c>
      <c r="L14" s="129" t="s">
        <v>248</v>
      </c>
      <c r="M14" s="4"/>
      <c r="N14" s="53" t="s">
        <v>460</v>
      </c>
      <c r="Q14" s="136">
        <f>SUM(Q17,Q20,Q23)</f>
        <v>37</v>
      </c>
      <c r="R14" s="4"/>
      <c r="S14" s="4"/>
      <c r="T14" s="4"/>
      <c r="U14" s="4"/>
      <c r="V14" s="4"/>
      <c r="W14" s="4"/>
      <c r="X14" s="4"/>
      <c r="Y14" s="4"/>
      <c r="Z14" s="4"/>
      <c r="AA14" s="4"/>
      <c r="AB14" s="4"/>
    </row>
    <row r="15" ht="14.25" customHeight="1">
      <c r="A15" s="125">
        <v>4.0</v>
      </c>
      <c r="B15" s="126" t="s">
        <v>461</v>
      </c>
      <c r="C15" s="127"/>
      <c r="D15" s="128" t="s">
        <v>250</v>
      </c>
      <c r="E15" s="127"/>
      <c r="F15" s="129" t="s">
        <v>455</v>
      </c>
      <c r="G15" s="168" t="s">
        <v>462</v>
      </c>
      <c r="H15" s="169">
        <v>44808.0</v>
      </c>
      <c r="I15" s="169">
        <v>44834.0</v>
      </c>
      <c r="J15" s="132">
        <v>0.0</v>
      </c>
      <c r="K15" s="133" t="str">
        <f>IF(OR(ISBLANK(H15),ISBLANK(I15),ISBLANK('2a1'!H5)),"",IF(OR(AND(H15&gt;'2a1'!H5,H15&lt;Menu!S73),AND(I15&gt;'2a1'!H5,I15&lt;Menu!S73),AND(H15&lt;'2a1'!H5,I15&gt;Menu!S73)),"Valid","Tidak Valid"))</f>
        <v>Valid</v>
      </c>
      <c r="L15" s="129" t="s">
        <v>248</v>
      </c>
      <c r="M15" s="4"/>
      <c r="R15" s="4"/>
      <c r="S15" s="4"/>
      <c r="T15" s="4"/>
      <c r="U15" s="4"/>
      <c r="V15" s="4"/>
      <c r="W15" s="4"/>
      <c r="X15" s="4"/>
      <c r="Y15" s="4"/>
      <c r="Z15" s="4"/>
      <c r="AA15" s="4"/>
      <c r="AB15" s="4"/>
    </row>
    <row r="16" ht="14.25" customHeight="1">
      <c r="A16" s="125">
        <v>5.0</v>
      </c>
      <c r="B16" s="129" t="s">
        <v>463</v>
      </c>
      <c r="C16" s="127"/>
      <c r="D16" s="128" t="s">
        <v>250</v>
      </c>
      <c r="E16" s="127"/>
      <c r="F16" s="129" t="s">
        <v>455</v>
      </c>
      <c r="G16" s="129" t="s">
        <v>456</v>
      </c>
      <c r="H16" s="143"/>
      <c r="I16" s="143"/>
      <c r="J16" s="132" t="s">
        <v>457</v>
      </c>
      <c r="K16" s="133" t="str">
        <f>IF(OR(ISBLANK(H16),ISBLANK(I16),ISBLANK('2a1'!H5)),"",IF(OR(AND(H16&gt;'2a1'!H5,H16&lt;Menu!S73),AND(I16&gt;'2a1'!H5,I16&lt;Menu!S73),AND(H16&lt;'2a1'!H5,I16&gt;Menu!S73)),"Valid","Tidak Valid"))</f>
        <v/>
      </c>
      <c r="L16" s="129" t="s">
        <v>248</v>
      </c>
      <c r="M16" s="4"/>
      <c r="N16" s="4"/>
      <c r="O16" s="4"/>
      <c r="P16" s="4"/>
      <c r="Q16" s="4"/>
      <c r="R16" s="4"/>
      <c r="S16" s="4"/>
      <c r="T16" s="4"/>
      <c r="U16" s="4"/>
      <c r="V16" s="4"/>
      <c r="W16" s="4"/>
      <c r="X16" s="4"/>
      <c r="Y16" s="4"/>
      <c r="Z16" s="4"/>
      <c r="AA16" s="4"/>
      <c r="AB16" s="4"/>
    </row>
    <row r="17" ht="14.25" customHeight="1">
      <c r="A17" s="125">
        <v>6.0</v>
      </c>
      <c r="B17" s="129" t="s">
        <v>464</v>
      </c>
      <c r="C17" s="127"/>
      <c r="D17" s="128" t="s">
        <v>250</v>
      </c>
      <c r="E17" s="127"/>
      <c r="F17" s="129" t="s">
        <v>455</v>
      </c>
      <c r="G17" s="129" t="s">
        <v>456</v>
      </c>
      <c r="H17" s="143"/>
      <c r="I17" s="143"/>
      <c r="J17" s="132" t="s">
        <v>457</v>
      </c>
      <c r="K17" s="133" t="str">
        <f>IF(OR(ISBLANK(H17),ISBLANK(I17),ISBLANK('2a1'!H5)),"",IF(OR(AND(H17&gt;'2a1'!H5,H17&lt;Menu!S73),AND(I17&gt;'2a1'!H5,I17&lt;Menu!S73),AND(H17&lt;'2a1'!H5,I17&gt;Menu!S73)),"Valid","Tidak Valid"))</f>
        <v/>
      </c>
      <c r="L17" s="129" t="s">
        <v>248</v>
      </c>
      <c r="M17" s="4"/>
      <c r="N17" s="53" t="s">
        <v>274</v>
      </c>
      <c r="Q17" s="137">
        <f>COUNTIFS(B12:B999,"&lt;&gt;",C12:C999,"&lt;&gt;",F12:F999,"&lt;&gt;",J12:J999,"&lt;&gt;",K12:K999,"Valid",L12:L999,"&lt;&gt;",C12:C999,"V")</f>
        <v>6</v>
      </c>
      <c r="R17" s="4"/>
      <c r="S17" s="4"/>
      <c r="T17" s="4"/>
      <c r="U17" s="4"/>
      <c r="V17" s="4"/>
      <c r="W17" s="4"/>
      <c r="X17" s="4"/>
      <c r="Y17" s="4"/>
      <c r="Z17" s="4"/>
      <c r="AA17" s="4"/>
      <c r="AB17" s="4"/>
    </row>
    <row r="18" ht="14.25" customHeight="1">
      <c r="A18" s="125">
        <v>7.0</v>
      </c>
      <c r="B18" s="126" t="s">
        <v>465</v>
      </c>
      <c r="C18" s="127"/>
      <c r="D18" s="128"/>
      <c r="E18" s="128" t="s">
        <v>250</v>
      </c>
      <c r="F18" s="170" t="s">
        <v>466</v>
      </c>
      <c r="G18" s="170" t="s">
        <v>462</v>
      </c>
      <c r="H18" s="171">
        <v>45413.0</v>
      </c>
      <c r="I18" s="171">
        <v>45453.0</v>
      </c>
      <c r="J18" s="132">
        <v>0.0</v>
      </c>
      <c r="K18" s="133" t="str">
        <f>IF(OR(ISBLANK(H18),ISBLANK(I18),ISBLANK('2a1'!H5)),"",IF(OR(AND(H18&gt;'2a1'!H5,H18&lt;Menu!S73),AND(I18&gt;'2a1'!H5,I18&lt;Menu!S73),AND(H18&lt;'2a1'!H5,I18&gt;Menu!S73)),"Valid","Tidak Valid"))</f>
        <v>Valid</v>
      </c>
      <c r="L18" s="129" t="s">
        <v>248</v>
      </c>
      <c r="M18" s="4"/>
      <c r="R18" s="4"/>
      <c r="S18" s="4"/>
      <c r="T18" s="4"/>
      <c r="U18" s="4"/>
      <c r="V18" s="4"/>
      <c r="W18" s="4"/>
      <c r="X18" s="4"/>
      <c r="Y18" s="4"/>
      <c r="Z18" s="4"/>
      <c r="AA18" s="4"/>
      <c r="AB18" s="4"/>
    </row>
    <row r="19" ht="14.25" customHeight="1">
      <c r="A19" s="125">
        <v>8.0</v>
      </c>
      <c r="B19" s="129" t="s">
        <v>467</v>
      </c>
      <c r="C19" s="127"/>
      <c r="D19" s="128" t="s">
        <v>250</v>
      </c>
      <c r="E19" s="127"/>
      <c r="F19" s="129" t="s">
        <v>455</v>
      </c>
      <c r="G19" s="129" t="s">
        <v>456</v>
      </c>
      <c r="H19" s="143"/>
      <c r="I19" s="143"/>
      <c r="J19" s="132" t="s">
        <v>457</v>
      </c>
      <c r="K19" s="133" t="str">
        <f>IF(OR(ISBLANK(H19),ISBLANK(I19),ISBLANK('2a1'!H5)),"",IF(OR(AND(H19&gt;'2a1'!H5,H19&lt;Menu!S73),AND(I19&gt;'2a1'!H5,I19&lt;Menu!S73),AND(H19&lt;'2a1'!H5,I19&gt;Menu!S73)),"Valid","Tidak Valid"))</f>
        <v/>
      </c>
      <c r="L19" s="129" t="s">
        <v>248</v>
      </c>
      <c r="M19" s="4"/>
      <c r="N19" s="4"/>
      <c r="O19" s="4"/>
      <c r="P19" s="4"/>
      <c r="Q19" s="4"/>
      <c r="R19" s="4"/>
      <c r="S19" s="4"/>
      <c r="T19" s="4"/>
      <c r="U19" s="4"/>
      <c r="V19" s="4"/>
      <c r="W19" s="4"/>
      <c r="X19" s="4"/>
      <c r="Y19" s="4"/>
      <c r="Z19" s="4"/>
      <c r="AA19" s="4"/>
      <c r="AB19" s="4"/>
    </row>
    <row r="20" ht="14.25" customHeight="1">
      <c r="A20" s="125">
        <v>9.0</v>
      </c>
      <c r="B20" s="129" t="s">
        <v>468</v>
      </c>
      <c r="C20" s="127"/>
      <c r="D20" s="128" t="s">
        <v>250</v>
      </c>
      <c r="E20" s="127"/>
      <c r="F20" s="129" t="s">
        <v>455</v>
      </c>
      <c r="G20" s="129" t="s">
        <v>456</v>
      </c>
      <c r="H20" s="143"/>
      <c r="I20" s="143"/>
      <c r="J20" s="132" t="s">
        <v>305</v>
      </c>
      <c r="K20" s="133" t="str">
        <f>IF(OR(ISBLANK(H20),ISBLANK(I20),ISBLANK('2a1'!H5)),"",IF(OR(AND(H20&gt;'2a1'!H5,H20&lt;Menu!S73),AND(I20&gt;'2a1'!H5,I20&lt;Menu!S73),AND(H20&lt;'2a1'!H5,I20&gt;Menu!S73)),"Valid","Tidak Valid"))</f>
        <v/>
      </c>
      <c r="L20" s="129" t="s">
        <v>248</v>
      </c>
      <c r="M20" s="4"/>
      <c r="N20" s="53" t="s">
        <v>278</v>
      </c>
      <c r="Q20" s="137">
        <f>COUNTIFS(B12:B999,"&lt;&gt;",D12:D999,"&lt;&gt;",F12:F999,"&lt;&gt;",J12:J999,"&lt;&gt;",K12:K999,"Valid",L12:L999,"&lt;&gt;",D12:D999,"V")</f>
        <v>17</v>
      </c>
      <c r="R20" s="4"/>
      <c r="S20" s="4"/>
      <c r="T20" s="4"/>
      <c r="U20" s="4"/>
      <c r="V20" s="4"/>
      <c r="W20" s="4"/>
      <c r="X20" s="4"/>
      <c r="Y20" s="4"/>
      <c r="Z20" s="4"/>
      <c r="AA20" s="4"/>
      <c r="AB20" s="4"/>
    </row>
    <row r="21" ht="14.25" customHeight="1">
      <c r="A21" s="125">
        <v>10.0</v>
      </c>
      <c r="B21" s="129" t="s">
        <v>469</v>
      </c>
      <c r="C21" s="127"/>
      <c r="D21" s="128" t="s">
        <v>250</v>
      </c>
      <c r="E21" s="127"/>
      <c r="F21" s="129" t="s">
        <v>455</v>
      </c>
      <c r="G21" s="129" t="s">
        <v>456</v>
      </c>
      <c r="H21" s="143"/>
      <c r="I21" s="143"/>
      <c r="J21" s="132" t="s">
        <v>457</v>
      </c>
      <c r="K21" s="133" t="str">
        <f>IF(OR(ISBLANK(H21),ISBLANK(I21),ISBLANK('2a1'!H5)),"",IF(OR(AND(H21&gt;'2a1'!H5,H21&lt;Menu!S73),AND(I21&gt;'2a1'!H5,I21&lt;Menu!S73),AND(H21&lt;'2a1'!H5,I21&gt;Menu!S73)),"Valid","Tidak Valid"))</f>
        <v/>
      </c>
      <c r="L21" s="129" t="s">
        <v>248</v>
      </c>
      <c r="M21" s="4"/>
      <c r="R21" s="4"/>
      <c r="S21" s="4"/>
      <c r="T21" s="4"/>
      <c r="U21" s="4"/>
      <c r="V21" s="4"/>
      <c r="W21" s="4"/>
      <c r="X21" s="4"/>
      <c r="Y21" s="4"/>
      <c r="Z21" s="4"/>
      <c r="AA21" s="4"/>
      <c r="AB21" s="4"/>
    </row>
    <row r="22" ht="14.25" customHeight="1">
      <c r="A22" s="125">
        <v>11.0</v>
      </c>
      <c r="B22" s="126" t="s">
        <v>470</v>
      </c>
      <c r="C22" s="127"/>
      <c r="D22" s="128" t="s">
        <v>250</v>
      </c>
      <c r="E22" s="127"/>
      <c r="F22" s="129" t="s">
        <v>466</v>
      </c>
      <c r="G22" s="129" t="s">
        <v>462</v>
      </c>
      <c r="H22" s="171">
        <v>44798.0</v>
      </c>
      <c r="I22" s="171">
        <v>44798.0</v>
      </c>
      <c r="J22" s="132">
        <v>0.0</v>
      </c>
      <c r="K22" s="133"/>
      <c r="L22" s="129" t="s">
        <v>248</v>
      </c>
      <c r="M22" s="4"/>
      <c r="N22" s="4"/>
      <c r="O22" s="4"/>
      <c r="P22" s="4"/>
      <c r="Q22" s="4"/>
      <c r="R22" s="4"/>
      <c r="S22" s="4"/>
      <c r="T22" s="4"/>
      <c r="U22" s="4"/>
      <c r="V22" s="4"/>
      <c r="W22" s="4"/>
      <c r="X22" s="4"/>
      <c r="Y22" s="4"/>
      <c r="Z22" s="4"/>
      <c r="AA22" s="4"/>
      <c r="AB22" s="4"/>
    </row>
    <row r="23" ht="14.25" customHeight="1">
      <c r="A23" s="125">
        <v>12.0</v>
      </c>
      <c r="B23" s="126" t="s">
        <v>471</v>
      </c>
      <c r="C23" s="127"/>
      <c r="D23" s="128"/>
      <c r="E23" s="128" t="s">
        <v>250</v>
      </c>
      <c r="F23" s="170" t="s">
        <v>466</v>
      </c>
      <c r="G23" s="170" t="s">
        <v>462</v>
      </c>
      <c r="H23" s="171">
        <v>45159.0</v>
      </c>
      <c r="I23" s="171">
        <v>45159.0</v>
      </c>
      <c r="J23" s="132">
        <v>0.0</v>
      </c>
      <c r="K23" s="133" t="str">
        <f>IF(OR(ISBLANK(H23),ISBLANK(I23),ISBLANK('2a1'!H5)),"",IF(OR(AND(H23&gt;'2a1'!H5,H23&lt;Menu!S73),AND(I23&gt;'2a1'!H5,I23&lt;Menu!S73),AND(H23&lt;'2a1'!H5,I23&gt;Menu!S73)),"Valid","Tidak Valid"))</f>
        <v>Valid</v>
      </c>
      <c r="L23" s="129" t="s">
        <v>248</v>
      </c>
      <c r="M23" s="4"/>
      <c r="N23" s="53" t="s">
        <v>282</v>
      </c>
      <c r="Q23" s="137">
        <f>COUNTIFS(B12:B999,"&lt;&gt;",E12:E999,"&lt;&gt;",F12:F999,"&lt;&gt;",J12:J999,"&lt;&gt;",K12:K999,"Valid",L12:L999,"&lt;&gt;",E12:E999,"V")</f>
        <v>14</v>
      </c>
      <c r="R23" s="4"/>
      <c r="S23" s="4"/>
      <c r="T23" s="4"/>
      <c r="U23" s="4"/>
      <c r="V23" s="4"/>
      <c r="W23" s="4"/>
      <c r="X23" s="4"/>
      <c r="Y23" s="4"/>
      <c r="Z23" s="4"/>
      <c r="AA23" s="4"/>
      <c r="AB23" s="4"/>
    </row>
    <row r="24" ht="14.25" customHeight="1">
      <c r="A24" s="125">
        <v>13.0</v>
      </c>
      <c r="B24" s="129" t="s">
        <v>472</v>
      </c>
      <c r="C24" s="127"/>
      <c r="D24" s="128" t="s">
        <v>250</v>
      </c>
      <c r="E24" s="127"/>
      <c r="F24" s="129" t="s">
        <v>455</v>
      </c>
      <c r="G24" s="129" t="s">
        <v>456</v>
      </c>
      <c r="H24" s="143"/>
      <c r="I24" s="143"/>
      <c r="J24" s="132" t="s">
        <v>457</v>
      </c>
      <c r="K24" s="133" t="str">
        <f>IF(OR(ISBLANK(H24),ISBLANK(I24),ISBLANK('2a1'!H5)),"",IF(OR(AND(H24&gt;'2a1'!H5,H24&lt;Menu!S73),AND(I24&gt;'2a1'!H5,I24&lt;Menu!S73),AND(H24&lt;'2a1'!H5,I24&gt;Menu!S73)),"Valid","Tidak Valid"))</f>
        <v/>
      </c>
      <c r="L24" s="129" t="s">
        <v>248</v>
      </c>
      <c r="M24" s="4"/>
      <c r="R24" s="4"/>
      <c r="S24" s="4"/>
      <c r="T24" s="4"/>
      <c r="U24" s="4"/>
      <c r="V24" s="4"/>
      <c r="W24" s="4"/>
      <c r="X24" s="4"/>
      <c r="Y24" s="4"/>
      <c r="Z24" s="4"/>
      <c r="AA24" s="4"/>
      <c r="AB24" s="4"/>
    </row>
    <row r="25" ht="14.25" customHeight="1">
      <c r="A25" s="125">
        <v>14.0</v>
      </c>
      <c r="B25" s="129" t="s">
        <v>473</v>
      </c>
      <c r="C25" s="127"/>
      <c r="D25" s="128" t="s">
        <v>250</v>
      </c>
      <c r="E25" s="127"/>
      <c r="F25" s="129" t="s">
        <v>455</v>
      </c>
      <c r="G25" s="129" t="s">
        <v>456</v>
      </c>
      <c r="H25" s="143"/>
      <c r="I25" s="143"/>
      <c r="J25" s="132" t="s">
        <v>457</v>
      </c>
      <c r="K25" s="133" t="str">
        <f>IF(OR(ISBLANK(H25),ISBLANK(I25),ISBLANK('2a1'!H5)),"",IF(OR(AND(H25&gt;'2a1'!H5,H25&lt;Menu!S73),AND(I25&gt;'2a1'!H5,I25&lt;Menu!S73),AND(H25&lt;'2a1'!H5,I25&gt;Menu!S73)),"Valid","Tidak Valid"))</f>
        <v/>
      </c>
      <c r="L25" s="129" t="s">
        <v>248</v>
      </c>
      <c r="M25" s="4"/>
      <c r="N25" s="4"/>
      <c r="O25" s="4"/>
      <c r="P25" s="4"/>
      <c r="Q25" s="4"/>
      <c r="R25" s="4"/>
      <c r="S25" s="4"/>
      <c r="T25" s="4"/>
      <c r="U25" s="4"/>
      <c r="V25" s="4"/>
      <c r="W25" s="4"/>
      <c r="X25" s="4"/>
      <c r="Y25" s="4"/>
      <c r="Z25" s="4"/>
      <c r="AA25" s="4"/>
      <c r="AB25" s="4"/>
    </row>
    <row r="26" ht="14.25" customHeight="1">
      <c r="A26" s="125">
        <v>16.0</v>
      </c>
      <c r="B26" s="129" t="s">
        <v>474</v>
      </c>
      <c r="C26" s="127"/>
      <c r="D26" s="128" t="s">
        <v>250</v>
      </c>
      <c r="E26" s="127"/>
      <c r="F26" s="129" t="s">
        <v>455</v>
      </c>
      <c r="G26" s="129" t="s">
        <v>456</v>
      </c>
      <c r="H26" s="143"/>
      <c r="I26" s="143"/>
      <c r="J26" s="132" t="s">
        <v>457</v>
      </c>
      <c r="K26" s="133" t="str">
        <f>IF(OR(ISBLANK(H26),ISBLANK(I26),ISBLANK('2a1'!H5)),"",IF(OR(AND(H26&gt;'2a1'!H5,H26&lt;Menu!S73),AND(I26&gt;'2a1'!H5,I26&lt;Menu!S73),AND(H26&lt;'2a1'!H5,I26&gt;Menu!S73)),"Valid","Tidak Valid"))</f>
        <v/>
      </c>
      <c r="L26" s="129" t="s">
        <v>248</v>
      </c>
      <c r="M26" s="4"/>
      <c r="N26" s="4"/>
      <c r="O26" s="4"/>
      <c r="P26" s="4"/>
      <c r="Q26" s="4"/>
      <c r="R26" s="4"/>
      <c r="S26" s="4"/>
      <c r="T26" s="4"/>
      <c r="U26" s="4"/>
      <c r="V26" s="4"/>
      <c r="W26" s="4"/>
      <c r="X26" s="4"/>
      <c r="Y26" s="4"/>
      <c r="Z26" s="4"/>
      <c r="AA26" s="4"/>
      <c r="AB26" s="4"/>
    </row>
    <row r="27" ht="14.25" customHeight="1">
      <c r="A27" s="125">
        <v>17.0</v>
      </c>
      <c r="B27" s="129" t="s">
        <v>475</v>
      </c>
      <c r="C27" s="127"/>
      <c r="D27" s="128" t="s">
        <v>250</v>
      </c>
      <c r="E27" s="127"/>
      <c r="F27" s="129" t="s">
        <v>455</v>
      </c>
      <c r="G27" s="129" t="s">
        <v>456</v>
      </c>
      <c r="H27" s="143"/>
      <c r="I27" s="143"/>
      <c r="J27" s="132" t="s">
        <v>305</v>
      </c>
      <c r="K27" s="133" t="str">
        <f>IF(OR(ISBLANK(H27),ISBLANK(I27),ISBLANK('2a1'!H5)),"",IF(OR(AND(H27&gt;'2a1'!H5,H27&lt;Menu!S73),AND(I27&gt;'2a1'!H5,I27&lt;Menu!S73),AND(H27&lt;'2a1'!H5,I27&gt;Menu!S73)),"Valid","Tidak Valid"))</f>
        <v/>
      </c>
      <c r="L27" s="129" t="s">
        <v>248</v>
      </c>
      <c r="M27" s="4"/>
      <c r="N27" s="4"/>
      <c r="O27" s="4"/>
      <c r="P27" s="4"/>
      <c r="Q27" s="4"/>
      <c r="R27" s="4"/>
      <c r="S27" s="4"/>
      <c r="T27" s="4"/>
      <c r="U27" s="4"/>
      <c r="V27" s="4"/>
      <c r="W27" s="4"/>
      <c r="X27" s="4"/>
      <c r="Y27" s="4"/>
      <c r="Z27" s="4"/>
      <c r="AA27" s="4"/>
      <c r="AB27" s="4"/>
    </row>
    <row r="28" ht="14.25" customHeight="1">
      <c r="A28" s="125">
        <v>18.0</v>
      </c>
      <c r="B28" s="129" t="s">
        <v>463</v>
      </c>
      <c r="C28" s="127"/>
      <c r="D28" s="128" t="s">
        <v>250</v>
      </c>
      <c r="E28" s="127"/>
      <c r="F28" s="129" t="s">
        <v>455</v>
      </c>
      <c r="G28" s="129" t="s">
        <v>456</v>
      </c>
      <c r="H28" s="143"/>
      <c r="I28" s="143"/>
      <c r="J28" s="132" t="s">
        <v>457</v>
      </c>
      <c r="K28" s="133" t="str">
        <f>IF(OR(ISBLANK(H28),ISBLANK(I28),ISBLANK('2a1'!H5)),"",IF(OR(AND(H28&gt;'2a1'!H5,H28&lt;Menu!S73),AND(I28&gt;'2a1'!H5,I28&lt;Menu!S73),AND(H28&lt;'2a1'!H5,I28&gt;Menu!S73)),"Valid","Tidak Valid"))</f>
        <v/>
      </c>
      <c r="L28" s="129" t="s">
        <v>248</v>
      </c>
      <c r="M28" s="4"/>
      <c r="N28" s="4"/>
      <c r="O28" s="4"/>
      <c r="P28" s="4"/>
      <c r="Q28" s="4"/>
      <c r="R28" s="4"/>
      <c r="S28" s="4"/>
      <c r="T28" s="4"/>
      <c r="U28" s="4"/>
      <c r="V28" s="4"/>
      <c r="W28" s="4"/>
      <c r="X28" s="4"/>
      <c r="Y28" s="4"/>
      <c r="Z28" s="4"/>
      <c r="AA28" s="4"/>
      <c r="AB28" s="4"/>
    </row>
    <row r="29" ht="14.25" customHeight="1">
      <c r="A29" s="125">
        <v>19.0</v>
      </c>
      <c r="B29" s="126" t="s">
        <v>476</v>
      </c>
      <c r="C29" s="127"/>
      <c r="D29" s="128"/>
      <c r="E29" s="128" t="s">
        <v>250</v>
      </c>
      <c r="F29" s="170" t="s">
        <v>466</v>
      </c>
      <c r="G29" s="170" t="s">
        <v>462</v>
      </c>
      <c r="H29" s="171">
        <v>45260.0</v>
      </c>
      <c r="I29" s="171">
        <v>45260.0</v>
      </c>
      <c r="J29" s="132">
        <v>0.0</v>
      </c>
      <c r="K29" s="133" t="str">
        <f>IF(OR(ISBLANK(H29),ISBLANK(I29),ISBLANK('2a1'!H5)),"",IF(OR(AND(H29&gt;'2a1'!H5,H29&lt;Menu!S73),AND(I29&gt;'2a1'!H5,I29&lt;Menu!S73),AND(H29&lt;'2a1'!H5,I29&gt;Menu!S73)),"Valid","Tidak Valid"))</f>
        <v>Valid</v>
      </c>
      <c r="L29" s="129" t="s">
        <v>248</v>
      </c>
      <c r="M29" s="4"/>
      <c r="N29" s="4"/>
      <c r="O29" s="4"/>
      <c r="P29" s="4"/>
      <c r="Q29" s="4"/>
      <c r="R29" s="4"/>
      <c r="S29" s="4"/>
      <c r="T29" s="4"/>
      <c r="U29" s="4"/>
      <c r="V29" s="4"/>
      <c r="W29" s="4"/>
      <c r="X29" s="4"/>
      <c r="Y29" s="4"/>
      <c r="Z29" s="4"/>
      <c r="AA29" s="4"/>
      <c r="AB29" s="4"/>
    </row>
    <row r="30" ht="14.25" customHeight="1">
      <c r="A30" s="125">
        <v>20.0</v>
      </c>
      <c r="B30" s="129" t="s">
        <v>477</v>
      </c>
      <c r="C30" s="127"/>
      <c r="D30" s="128" t="s">
        <v>250</v>
      </c>
      <c r="E30" s="127"/>
      <c r="F30" s="129" t="s">
        <v>455</v>
      </c>
      <c r="G30" s="129" t="s">
        <v>456</v>
      </c>
      <c r="H30" s="143"/>
      <c r="I30" s="143"/>
      <c r="J30" s="132" t="s">
        <v>457</v>
      </c>
      <c r="K30" s="133" t="str">
        <f>IF(OR(ISBLANK(H30),ISBLANK(I30),ISBLANK('2a1'!H5)),"",IF(OR(AND(H30&gt;'2a1'!H5,H30&lt;Menu!S73),AND(I30&gt;'2a1'!H5,I30&lt;Menu!S73),AND(H30&lt;'2a1'!H5,I30&gt;Menu!S73)),"Valid","Tidak Valid"))</f>
        <v/>
      </c>
      <c r="L30" s="129" t="s">
        <v>248</v>
      </c>
      <c r="M30" s="4"/>
      <c r="N30" s="4"/>
      <c r="O30" s="4"/>
      <c r="P30" s="4"/>
      <c r="Q30" s="4"/>
      <c r="R30" s="4"/>
      <c r="S30" s="4"/>
      <c r="T30" s="4"/>
      <c r="U30" s="4"/>
      <c r="V30" s="4"/>
      <c r="W30" s="4"/>
      <c r="X30" s="4"/>
      <c r="Y30" s="4"/>
      <c r="Z30" s="4"/>
      <c r="AA30" s="4"/>
      <c r="AB30" s="4"/>
    </row>
    <row r="31" ht="14.25" customHeight="1">
      <c r="A31" s="125">
        <v>21.0</v>
      </c>
      <c r="B31" s="129" t="s">
        <v>478</v>
      </c>
      <c r="C31" s="127"/>
      <c r="D31" s="128" t="s">
        <v>250</v>
      </c>
      <c r="E31" s="127"/>
      <c r="F31" s="129" t="s">
        <v>455</v>
      </c>
      <c r="G31" s="129" t="s">
        <v>456</v>
      </c>
      <c r="H31" s="143"/>
      <c r="I31" s="143"/>
      <c r="J31" s="132" t="s">
        <v>305</v>
      </c>
      <c r="K31" s="133" t="str">
        <f>IF(OR(ISBLANK(H31),ISBLANK(I31),ISBLANK('2a1'!H5)),"",IF(OR(AND(H31&gt;'2a1'!H5,H31&lt;Menu!S73),AND(I31&gt;'2a1'!H5,I31&lt;Menu!S73),AND(H31&lt;'2a1'!H5,I31&gt;Menu!S73)),"Valid","Tidak Valid"))</f>
        <v/>
      </c>
      <c r="L31" s="129" t="s">
        <v>248</v>
      </c>
      <c r="M31" s="4"/>
      <c r="N31" s="4"/>
      <c r="O31" s="4"/>
      <c r="P31" s="4"/>
      <c r="Q31" s="4"/>
      <c r="R31" s="4"/>
      <c r="S31" s="4"/>
      <c r="T31" s="4"/>
      <c r="U31" s="4"/>
      <c r="V31" s="4"/>
      <c r="W31" s="4"/>
      <c r="X31" s="4"/>
      <c r="Y31" s="4"/>
      <c r="Z31" s="4"/>
      <c r="AA31" s="4"/>
      <c r="AB31" s="4"/>
    </row>
    <row r="32" ht="14.25" customHeight="1">
      <c r="A32" s="125">
        <v>22.0</v>
      </c>
      <c r="B32" s="129" t="s">
        <v>479</v>
      </c>
      <c r="C32" s="127"/>
      <c r="D32" s="128" t="s">
        <v>250</v>
      </c>
      <c r="E32" s="127"/>
      <c r="F32" s="129" t="s">
        <v>466</v>
      </c>
      <c r="G32" s="129" t="s">
        <v>462</v>
      </c>
      <c r="H32" s="171">
        <v>44781.0</v>
      </c>
      <c r="I32" s="171">
        <v>44781.0</v>
      </c>
      <c r="J32" s="132">
        <v>0.0</v>
      </c>
      <c r="K32" s="133" t="str">
        <f>IF(OR(ISBLANK(H32),ISBLANK(I32),ISBLANK('2a1'!H5)),"",IF(OR(AND(H32&gt;'2a1'!H5,H32&lt;Menu!S73),AND(I32&gt;'2a1'!H5,I32&lt;Menu!S73),AND(H32&lt;'2a1'!H5,I32&gt;Menu!S73)),"Valid","Tidak Valid"))</f>
        <v>Valid</v>
      </c>
      <c r="L32" s="129" t="s">
        <v>248</v>
      </c>
      <c r="M32" s="4"/>
      <c r="N32" s="4"/>
      <c r="O32" s="4"/>
      <c r="P32" s="4"/>
      <c r="Q32" s="4"/>
      <c r="R32" s="4"/>
      <c r="S32" s="4"/>
      <c r="T32" s="4"/>
      <c r="U32" s="4"/>
      <c r="V32" s="4"/>
      <c r="W32" s="4"/>
      <c r="X32" s="4"/>
      <c r="Y32" s="4"/>
      <c r="Z32" s="4"/>
      <c r="AA32" s="4"/>
      <c r="AB32" s="4"/>
    </row>
    <row r="33" ht="14.25" customHeight="1">
      <c r="A33" s="125">
        <v>23.0</v>
      </c>
      <c r="B33" s="126" t="s">
        <v>467</v>
      </c>
      <c r="C33" s="127"/>
      <c r="D33" s="128" t="s">
        <v>250</v>
      </c>
      <c r="E33" s="127"/>
      <c r="F33" s="129" t="s">
        <v>455</v>
      </c>
      <c r="G33" s="129" t="s">
        <v>456</v>
      </c>
      <c r="H33" s="130">
        <v>45812.0</v>
      </c>
      <c r="I33" s="130">
        <v>46177.0</v>
      </c>
      <c r="J33" s="132" t="s">
        <v>305</v>
      </c>
      <c r="K33" s="133" t="str">
        <f>IF(OR(ISBLANK(H33),ISBLANK(I33),ISBLANK('2a1'!H5)),"",IF(OR(AND(H33&gt;'2a1'!H5,H33&lt;Menu!S73),AND(I33&gt;'2a1'!H5,I33&lt;Menu!S73),AND(H33&lt;'2a1'!H5,I33&gt;Menu!S73)),"Valid","Tidak Valid"))</f>
        <v>Valid</v>
      </c>
      <c r="L33" s="129" t="s">
        <v>248</v>
      </c>
      <c r="M33" s="4"/>
      <c r="N33" s="4"/>
      <c r="O33" s="4"/>
      <c r="P33" s="4"/>
      <c r="Q33" s="4"/>
      <c r="R33" s="4"/>
      <c r="S33" s="4"/>
      <c r="T33" s="4"/>
      <c r="U33" s="4"/>
      <c r="V33" s="4"/>
      <c r="W33" s="4"/>
      <c r="X33" s="4"/>
      <c r="Y33" s="4"/>
      <c r="Z33" s="4"/>
      <c r="AA33" s="4"/>
      <c r="AB33" s="4"/>
    </row>
    <row r="34" ht="14.25" customHeight="1">
      <c r="A34" s="125">
        <v>24.0</v>
      </c>
      <c r="B34" s="126" t="s">
        <v>480</v>
      </c>
      <c r="C34" s="127"/>
      <c r="D34" s="128" t="s">
        <v>250</v>
      </c>
      <c r="E34" s="127"/>
      <c r="F34" s="129" t="s">
        <v>455</v>
      </c>
      <c r="G34" s="129" t="s">
        <v>456</v>
      </c>
      <c r="H34" s="130">
        <v>45677.0</v>
      </c>
      <c r="I34" s="130">
        <v>45869.0</v>
      </c>
      <c r="J34" s="132" t="s">
        <v>305</v>
      </c>
      <c r="K34" s="133" t="str">
        <f>IF(OR(ISBLANK(H34),ISBLANK(I34),ISBLANK('2a1'!H5)),"",IF(OR(AND(H34&gt;'2a1'!H5,H34&lt;Menu!S73),AND(I34&gt;'2a1'!H5,I34&lt;Menu!S73),AND(H34&lt;'2a1'!H5,I34&gt;Menu!S73)),"Valid","Tidak Valid"))</f>
        <v>Valid</v>
      </c>
      <c r="L34" s="129" t="s">
        <v>248</v>
      </c>
      <c r="M34" s="4"/>
      <c r="N34" s="4"/>
      <c r="O34" s="4"/>
      <c r="P34" s="4"/>
      <c r="Q34" s="4"/>
      <c r="R34" s="4"/>
      <c r="S34" s="4"/>
      <c r="T34" s="4"/>
      <c r="U34" s="4"/>
      <c r="V34" s="4"/>
      <c r="W34" s="4"/>
      <c r="X34" s="4"/>
      <c r="Y34" s="4"/>
      <c r="Z34" s="4"/>
      <c r="AA34" s="4"/>
      <c r="AB34" s="4"/>
    </row>
    <row r="35" ht="14.25" customHeight="1">
      <c r="A35" s="125">
        <v>25.0</v>
      </c>
      <c r="B35" s="126" t="s">
        <v>481</v>
      </c>
      <c r="C35" s="127"/>
      <c r="D35" s="128" t="s">
        <v>250</v>
      </c>
      <c r="E35" s="127"/>
      <c r="F35" s="129" t="s">
        <v>455</v>
      </c>
      <c r="G35" s="129" t="s">
        <v>456</v>
      </c>
      <c r="H35" s="130">
        <v>45418.0</v>
      </c>
      <c r="I35" s="130">
        <v>46148.0</v>
      </c>
      <c r="J35" s="132" t="s">
        <v>457</v>
      </c>
      <c r="K35" s="133" t="str">
        <f>IF(OR(ISBLANK(H35),ISBLANK(I35),ISBLANK('2a1'!H5)),"",IF(OR(AND(H35&gt;'2a1'!H5,H35&lt;Menu!S73),AND(I35&gt;'2a1'!H5,I35&lt;Menu!S73),AND(H35&lt;'2a1'!H5,I35&gt;Menu!S73)),"Valid","Tidak Valid"))</f>
        <v>Valid</v>
      </c>
      <c r="L35" s="129" t="s">
        <v>248</v>
      </c>
      <c r="M35" s="4"/>
      <c r="N35" s="4"/>
      <c r="O35" s="4"/>
      <c r="P35" s="4"/>
      <c r="Q35" s="4"/>
      <c r="R35" s="4"/>
      <c r="S35" s="4"/>
      <c r="T35" s="4"/>
      <c r="U35" s="4"/>
      <c r="V35" s="4"/>
      <c r="W35" s="4"/>
      <c r="X35" s="4"/>
      <c r="Y35" s="4"/>
      <c r="Z35" s="4"/>
      <c r="AA35" s="4"/>
      <c r="AB35" s="4"/>
    </row>
    <row r="36" ht="14.25" customHeight="1">
      <c r="A36" s="125">
        <v>26.0</v>
      </c>
      <c r="B36" s="129" t="s">
        <v>482</v>
      </c>
      <c r="C36" s="127"/>
      <c r="D36" s="127"/>
      <c r="E36" s="128" t="s">
        <v>250</v>
      </c>
      <c r="F36" s="129" t="s">
        <v>455</v>
      </c>
      <c r="G36" s="129" t="s">
        <v>456</v>
      </c>
      <c r="H36" s="143"/>
      <c r="I36" s="143"/>
      <c r="J36" s="132" t="s">
        <v>305</v>
      </c>
      <c r="K36" s="133" t="str">
        <f>IF(OR(ISBLANK(H36),ISBLANK(I36),ISBLANK('2a1'!H5)),"",IF(OR(AND(H36&gt;'2a1'!H5,H36&lt;Menu!S73),AND(I36&gt;'2a1'!H5,I36&lt;Menu!S73),AND(H36&lt;'2a1'!H5,I36&gt;Menu!S73)),"Valid","Tidak Valid"))</f>
        <v/>
      </c>
      <c r="L36" s="129" t="s">
        <v>248</v>
      </c>
      <c r="M36" s="4"/>
      <c r="N36" s="4"/>
      <c r="O36" s="4"/>
      <c r="P36" s="4"/>
      <c r="Q36" s="4"/>
      <c r="R36" s="4"/>
      <c r="S36" s="4"/>
      <c r="T36" s="4"/>
      <c r="U36" s="4"/>
      <c r="V36" s="4"/>
      <c r="W36" s="4"/>
      <c r="X36" s="4"/>
      <c r="Y36" s="4"/>
      <c r="Z36" s="4"/>
      <c r="AA36" s="4"/>
      <c r="AB36" s="4"/>
    </row>
    <row r="37" ht="14.25" customHeight="1">
      <c r="A37" s="125">
        <v>27.0</v>
      </c>
      <c r="B37" s="126" t="s">
        <v>483</v>
      </c>
      <c r="C37" s="127"/>
      <c r="D37" s="128"/>
      <c r="E37" s="128" t="s">
        <v>250</v>
      </c>
      <c r="F37" s="129" t="s">
        <v>466</v>
      </c>
      <c r="G37" s="129" t="s">
        <v>462</v>
      </c>
      <c r="H37" s="171">
        <v>44848.0</v>
      </c>
      <c r="I37" s="171">
        <v>44879.0</v>
      </c>
      <c r="J37" s="132">
        <v>0.0</v>
      </c>
      <c r="K37" s="133" t="str">
        <f>IF(OR(ISBLANK(H37),ISBLANK(I37),ISBLANK('2a1'!H5)),"",IF(OR(AND(H37&gt;'2a1'!H5,H37&lt;Menu!S73),AND(I37&gt;'2a1'!H5,I37&lt;Menu!S73),AND(H37&lt;'2a1'!H5,I37&gt;Menu!S73)),"Valid","Tidak Valid"))</f>
        <v>Valid</v>
      </c>
      <c r="L37" s="129" t="s">
        <v>248</v>
      </c>
      <c r="M37" s="4"/>
      <c r="N37" s="4"/>
      <c r="O37" s="4"/>
      <c r="P37" s="4"/>
      <c r="Q37" s="4"/>
      <c r="R37" s="4"/>
      <c r="S37" s="4"/>
      <c r="T37" s="4"/>
      <c r="U37" s="4"/>
      <c r="V37" s="4"/>
      <c r="W37" s="4"/>
      <c r="X37" s="4"/>
      <c r="Y37" s="4"/>
      <c r="Z37" s="4"/>
      <c r="AA37" s="4"/>
      <c r="AB37" s="4"/>
    </row>
    <row r="38" ht="14.25" customHeight="1">
      <c r="A38" s="125">
        <v>28.0</v>
      </c>
      <c r="B38" s="129" t="s">
        <v>484</v>
      </c>
      <c r="C38" s="127"/>
      <c r="D38" s="127"/>
      <c r="E38" s="128" t="s">
        <v>250</v>
      </c>
      <c r="F38" s="129" t="s">
        <v>455</v>
      </c>
      <c r="G38" s="129" t="s">
        <v>456</v>
      </c>
      <c r="H38" s="143"/>
      <c r="I38" s="143"/>
      <c r="J38" s="132" t="s">
        <v>305</v>
      </c>
      <c r="K38" s="133" t="str">
        <f>IF(OR(ISBLANK(H38),ISBLANK(I38),ISBLANK('2a1'!H5)),"",IF(OR(AND(H38&gt;'2a1'!H5,H38&lt;Menu!S73),AND(I38&gt;'2a1'!H5,I38&lt;Menu!S73),AND(H38&lt;'2a1'!H5,I38&gt;Menu!S73)),"Valid","Tidak Valid"))</f>
        <v/>
      </c>
      <c r="L38" s="129" t="s">
        <v>248</v>
      </c>
      <c r="M38" s="4"/>
      <c r="N38" s="4"/>
      <c r="O38" s="4"/>
      <c r="P38" s="4"/>
      <c r="Q38" s="4"/>
      <c r="R38" s="4"/>
      <c r="S38" s="4"/>
      <c r="T38" s="4"/>
      <c r="U38" s="4"/>
      <c r="V38" s="4"/>
      <c r="W38" s="4"/>
      <c r="X38" s="4"/>
      <c r="Y38" s="4"/>
      <c r="Z38" s="4"/>
      <c r="AA38" s="4"/>
      <c r="AB38" s="4"/>
    </row>
    <row r="39" ht="14.25" customHeight="1">
      <c r="A39" s="125">
        <v>29.0</v>
      </c>
      <c r="B39" s="129" t="s">
        <v>485</v>
      </c>
      <c r="C39" s="127"/>
      <c r="D39" s="128" t="s">
        <v>250</v>
      </c>
      <c r="E39" s="127"/>
      <c r="F39" s="129" t="s">
        <v>455</v>
      </c>
      <c r="G39" s="129" t="s">
        <v>456</v>
      </c>
      <c r="H39" s="143"/>
      <c r="I39" s="143"/>
      <c r="J39" s="132" t="s">
        <v>305</v>
      </c>
      <c r="K39" s="133" t="str">
        <f>IF(OR(ISBLANK(H39),ISBLANK(I39),ISBLANK('2a1'!H5)),"",IF(OR(AND(H39&gt;'2a1'!H5,H39&lt;Menu!S73),AND(I39&gt;'2a1'!H5,I39&lt;Menu!S73),AND(H39&lt;'2a1'!H5,I39&gt;Menu!S73)),"Valid","Tidak Valid"))</f>
        <v/>
      </c>
      <c r="L39" s="129" t="s">
        <v>248</v>
      </c>
      <c r="M39" s="4"/>
      <c r="N39" s="4"/>
      <c r="O39" s="4"/>
      <c r="P39" s="4"/>
      <c r="Q39" s="4"/>
      <c r="R39" s="4"/>
      <c r="S39" s="4"/>
      <c r="T39" s="4"/>
      <c r="U39" s="4"/>
      <c r="V39" s="4"/>
      <c r="W39" s="4"/>
      <c r="X39" s="4"/>
      <c r="Y39" s="4"/>
      <c r="Z39" s="4"/>
      <c r="AA39" s="4"/>
      <c r="AB39" s="4"/>
    </row>
    <row r="40" ht="14.25" customHeight="1">
      <c r="A40" s="125">
        <v>30.0</v>
      </c>
      <c r="B40" s="129" t="s">
        <v>486</v>
      </c>
      <c r="C40" s="127"/>
      <c r="D40" s="127"/>
      <c r="E40" s="128" t="s">
        <v>250</v>
      </c>
      <c r="F40" s="129" t="s">
        <v>455</v>
      </c>
      <c r="G40" s="129" t="s">
        <v>456</v>
      </c>
      <c r="H40" s="143"/>
      <c r="I40" s="143"/>
      <c r="J40" s="132" t="s">
        <v>305</v>
      </c>
      <c r="K40" s="133" t="str">
        <f>IF(OR(ISBLANK(H40),ISBLANK(I40),ISBLANK('2a1'!H5)),"",IF(OR(AND(H40&gt;'2a1'!H5,H40&lt;Menu!S73),AND(I40&gt;'2a1'!H5,I40&lt;Menu!S73),AND(H40&lt;'2a1'!H5,I40&gt;Menu!S73)),"Valid","Tidak Valid"))</f>
        <v/>
      </c>
      <c r="L40" s="129" t="s">
        <v>248</v>
      </c>
      <c r="M40" s="4"/>
      <c r="N40" s="4"/>
      <c r="O40" s="4"/>
      <c r="P40" s="4"/>
      <c r="Q40" s="4"/>
      <c r="R40" s="4"/>
      <c r="S40" s="4"/>
      <c r="T40" s="4"/>
      <c r="U40" s="4"/>
      <c r="V40" s="4"/>
      <c r="W40" s="4"/>
      <c r="X40" s="4"/>
      <c r="Y40" s="4"/>
      <c r="Z40" s="4"/>
      <c r="AA40" s="4"/>
      <c r="AB40" s="4"/>
    </row>
    <row r="41" ht="14.25" customHeight="1">
      <c r="A41" s="125">
        <v>31.0</v>
      </c>
      <c r="B41" s="129" t="s">
        <v>487</v>
      </c>
      <c r="C41" s="127"/>
      <c r="D41" s="127"/>
      <c r="E41" s="128" t="s">
        <v>250</v>
      </c>
      <c r="F41" s="129" t="s">
        <v>455</v>
      </c>
      <c r="G41" s="129" t="s">
        <v>456</v>
      </c>
      <c r="H41" s="143"/>
      <c r="I41" s="143"/>
      <c r="J41" s="132" t="s">
        <v>457</v>
      </c>
      <c r="K41" s="133" t="str">
        <f>IF(OR(ISBLANK(H41),ISBLANK(I41),ISBLANK('2a1'!H5)),"",IF(OR(AND(H41&gt;'2a1'!H5,H41&lt;Menu!S73),AND(I41&gt;'2a1'!H5,I41&lt;Menu!S73),AND(H41&lt;'2a1'!H5,I41&gt;Menu!S73)),"Valid","Tidak Valid"))</f>
        <v/>
      </c>
      <c r="L41" s="129" t="s">
        <v>248</v>
      </c>
      <c r="M41" s="4"/>
      <c r="N41" s="4"/>
      <c r="O41" s="4"/>
      <c r="P41" s="4"/>
      <c r="Q41" s="4"/>
      <c r="R41" s="4"/>
      <c r="S41" s="4"/>
      <c r="T41" s="4"/>
      <c r="U41" s="4"/>
      <c r="V41" s="4"/>
      <c r="W41" s="4"/>
      <c r="X41" s="4"/>
      <c r="Y41" s="4"/>
      <c r="Z41" s="4"/>
      <c r="AA41" s="4"/>
      <c r="AB41" s="4"/>
    </row>
    <row r="42" ht="14.25" customHeight="1">
      <c r="A42" s="125">
        <v>32.0</v>
      </c>
      <c r="B42" s="126" t="s">
        <v>488</v>
      </c>
      <c r="C42" s="127"/>
      <c r="D42" s="127"/>
      <c r="E42" s="128" t="s">
        <v>250</v>
      </c>
      <c r="F42" s="129" t="s">
        <v>455</v>
      </c>
      <c r="G42" s="129" t="s">
        <v>456</v>
      </c>
      <c r="H42" s="130">
        <v>45902.0</v>
      </c>
      <c r="I42" s="130">
        <v>45922.0</v>
      </c>
      <c r="J42" s="132">
        <v>0.0</v>
      </c>
      <c r="K42" s="133" t="str">
        <f>IF(OR(ISBLANK(H42),ISBLANK(I42),ISBLANK('2a1'!H5)),"",IF(OR(AND(H42&gt;'2a1'!H5,H42&lt;Menu!S73),AND(I42&gt;'2a1'!H5,I42&lt;Menu!S73),AND(H42&lt;'2a1'!H5,I42&gt;Menu!S73)),"Valid","Tidak Valid"))</f>
        <v>Valid</v>
      </c>
      <c r="L42" s="129" t="s">
        <v>248</v>
      </c>
      <c r="M42" s="4"/>
      <c r="N42" s="4"/>
      <c r="O42" s="4"/>
      <c r="P42" s="4"/>
      <c r="Q42" s="4"/>
      <c r="R42" s="4"/>
      <c r="S42" s="4"/>
      <c r="T42" s="4"/>
      <c r="U42" s="4"/>
      <c r="V42" s="4"/>
      <c r="W42" s="4"/>
      <c r="X42" s="4"/>
      <c r="Y42" s="4"/>
      <c r="Z42" s="4"/>
      <c r="AA42" s="4"/>
      <c r="AB42" s="4"/>
    </row>
    <row r="43" ht="14.25" customHeight="1">
      <c r="A43" s="125">
        <v>33.0</v>
      </c>
      <c r="B43" s="129" t="s">
        <v>390</v>
      </c>
      <c r="C43" s="127"/>
      <c r="D43" s="127"/>
      <c r="E43" s="128" t="s">
        <v>250</v>
      </c>
      <c r="F43" s="129" t="s">
        <v>455</v>
      </c>
      <c r="G43" s="129" t="s">
        <v>456</v>
      </c>
      <c r="H43" s="143"/>
      <c r="I43" s="143"/>
      <c r="J43" s="132" t="s">
        <v>305</v>
      </c>
      <c r="K43" s="133" t="str">
        <f>IF(OR(ISBLANK(H43),ISBLANK(I43),ISBLANK('2a1'!H5)),"",IF(OR(AND(H43&gt;'2a1'!H5,H43&lt;Menu!S73),AND(I43&gt;'2a1'!H5,I43&lt;Menu!S73),AND(H43&lt;'2a1'!H5,I43&gt;Menu!S73)),"Valid","Tidak Valid"))</f>
        <v/>
      </c>
      <c r="L43" s="129" t="s">
        <v>248</v>
      </c>
      <c r="M43" s="4"/>
      <c r="N43" s="4"/>
      <c r="O43" s="4"/>
      <c r="P43" s="4"/>
      <c r="Q43" s="4"/>
      <c r="R43" s="4"/>
      <c r="S43" s="4"/>
      <c r="T43" s="4"/>
      <c r="U43" s="4"/>
      <c r="V43" s="4"/>
      <c r="W43" s="4"/>
      <c r="X43" s="4"/>
      <c r="Y43" s="4"/>
      <c r="Z43" s="4"/>
      <c r="AA43" s="4"/>
      <c r="AB43" s="4"/>
    </row>
    <row r="44" ht="14.25" customHeight="1">
      <c r="A44" s="125">
        <v>34.0</v>
      </c>
      <c r="B44" s="129" t="s">
        <v>489</v>
      </c>
      <c r="C44" s="127"/>
      <c r="D44" s="128" t="s">
        <v>250</v>
      </c>
      <c r="E44" s="127"/>
      <c r="F44" s="129" t="s">
        <v>455</v>
      </c>
      <c r="G44" s="129" t="s">
        <v>456</v>
      </c>
      <c r="H44" s="143"/>
      <c r="I44" s="143"/>
      <c r="J44" s="132" t="s">
        <v>305</v>
      </c>
      <c r="K44" s="133" t="str">
        <f>IF(OR(ISBLANK(H44),ISBLANK(I44),ISBLANK('2a1'!H5)),"",IF(OR(AND(H44&gt;'2a1'!H5,H44&lt;Menu!S73),AND(I44&gt;'2a1'!H5,I44&lt;Menu!S73),AND(H44&lt;'2a1'!H5,I44&gt;Menu!S73)),"Valid","Tidak Valid"))</f>
        <v/>
      </c>
      <c r="L44" s="129" t="s">
        <v>248</v>
      </c>
      <c r="M44" s="4"/>
      <c r="N44" s="4"/>
      <c r="O44" s="4"/>
      <c r="P44" s="4"/>
      <c r="Q44" s="4"/>
      <c r="R44" s="4"/>
      <c r="S44" s="4"/>
      <c r="T44" s="4"/>
      <c r="U44" s="4"/>
      <c r="V44" s="4"/>
      <c r="W44" s="4"/>
      <c r="X44" s="4"/>
      <c r="Y44" s="4"/>
      <c r="Z44" s="4"/>
      <c r="AA44" s="4"/>
      <c r="AB44" s="4"/>
    </row>
    <row r="45" ht="14.25" customHeight="1">
      <c r="A45" s="125">
        <v>35.0</v>
      </c>
      <c r="B45" s="129" t="s">
        <v>490</v>
      </c>
      <c r="C45" s="127"/>
      <c r="D45" s="127"/>
      <c r="E45" s="128" t="s">
        <v>250</v>
      </c>
      <c r="F45" s="129" t="s">
        <v>455</v>
      </c>
      <c r="G45" s="129" t="s">
        <v>456</v>
      </c>
      <c r="H45" s="143"/>
      <c r="I45" s="143"/>
      <c r="J45" s="132" t="s">
        <v>305</v>
      </c>
      <c r="K45" s="133" t="str">
        <f>IF(OR(ISBLANK(H45),ISBLANK(I45),ISBLANK('2a1'!H5)),"",IF(OR(AND(H45&gt;'2a1'!H5,H45&lt;Menu!S73),AND(I45&gt;'2a1'!H5,I45&lt;Menu!S73),AND(H45&lt;'2a1'!H5,I45&gt;Menu!S73)),"Valid","Tidak Valid"))</f>
        <v/>
      </c>
      <c r="L45" s="129" t="s">
        <v>248</v>
      </c>
      <c r="M45" s="4"/>
      <c r="N45" s="4"/>
      <c r="O45" s="4"/>
      <c r="P45" s="4"/>
      <c r="Q45" s="4"/>
      <c r="R45" s="4"/>
      <c r="S45" s="4"/>
      <c r="T45" s="4"/>
      <c r="U45" s="4"/>
      <c r="V45" s="4"/>
      <c r="W45" s="4"/>
      <c r="X45" s="4"/>
      <c r="Y45" s="4"/>
      <c r="Z45" s="4"/>
      <c r="AA45" s="4"/>
      <c r="AB45" s="4"/>
    </row>
    <row r="46" ht="14.25" customHeight="1">
      <c r="A46" s="125">
        <v>36.0</v>
      </c>
      <c r="B46" s="129" t="s">
        <v>458</v>
      </c>
      <c r="C46" s="127"/>
      <c r="D46" s="128" t="s">
        <v>250</v>
      </c>
      <c r="E46" s="127"/>
      <c r="F46" s="129" t="s">
        <v>455</v>
      </c>
      <c r="G46" s="129" t="s">
        <v>456</v>
      </c>
      <c r="H46" s="143"/>
      <c r="I46" s="143"/>
      <c r="J46" s="132" t="s">
        <v>305</v>
      </c>
      <c r="K46" s="133" t="str">
        <f>IF(OR(ISBLANK(H46),ISBLANK(I46),ISBLANK('2a1'!H5)),"",IF(OR(AND(H46&gt;'2a1'!H5,H46&lt;Menu!S73),AND(I46&gt;'2a1'!H5,I46&lt;Menu!S73),AND(H46&lt;'2a1'!H5,I46&gt;Menu!S73)),"Valid","Tidak Valid"))</f>
        <v/>
      </c>
      <c r="L46" s="129" t="s">
        <v>248</v>
      </c>
      <c r="M46" s="4"/>
      <c r="N46" s="4"/>
      <c r="O46" s="4"/>
      <c r="P46" s="4"/>
      <c r="Q46" s="4"/>
      <c r="R46" s="4"/>
      <c r="S46" s="4"/>
      <c r="T46" s="4"/>
      <c r="U46" s="4"/>
      <c r="V46" s="4"/>
      <c r="W46" s="4"/>
      <c r="X46" s="4"/>
      <c r="Y46" s="4"/>
      <c r="Z46" s="4"/>
      <c r="AA46" s="4"/>
      <c r="AB46" s="4"/>
    </row>
    <row r="47" ht="14.25" customHeight="1">
      <c r="A47" s="125">
        <v>37.0</v>
      </c>
      <c r="B47" s="129" t="s">
        <v>491</v>
      </c>
      <c r="C47" s="127"/>
      <c r="D47" s="128" t="s">
        <v>250</v>
      </c>
      <c r="E47" s="127"/>
      <c r="F47" s="129" t="s">
        <v>455</v>
      </c>
      <c r="G47" s="129" t="s">
        <v>456</v>
      </c>
      <c r="H47" s="143"/>
      <c r="I47" s="143"/>
      <c r="J47" s="132" t="s">
        <v>305</v>
      </c>
      <c r="K47" s="133" t="str">
        <f>IF(OR(ISBLANK(H47),ISBLANK(I47),ISBLANK('2a1'!H5)),"",IF(OR(AND(H47&gt;'2a1'!H5,H47&lt;Menu!S73),AND(I47&gt;'2a1'!H5,I47&lt;Menu!S73),AND(H47&lt;'2a1'!H5,I47&gt;Menu!S73)),"Valid","Tidak Valid"))</f>
        <v/>
      </c>
      <c r="L47" s="129" t="s">
        <v>248</v>
      </c>
      <c r="M47" s="4"/>
      <c r="N47" s="4"/>
      <c r="O47" s="4"/>
      <c r="P47" s="4"/>
      <c r="Q47" s="4"/>
      <c r="R47" s="4"/>
      <c r="S47" s="4"/>
      <c r="T47" s="4"/>
      <c r="U47" s="4"/>
      <c r="V47" s="4"/>
      <c r="W47" s="4"/>
      <c r="X47" s="4"/>
      <c r="Y47" s="4"/>
      <c r="Z47" s="4"/>
      <c r="AA47" s="4"/>
      <c r="AB47" s="4"/>
    </row>
    <row r="48" ht="14.25" customHeight="1">
      <c r="A48" s="125">
        <v>38.0</v>
      </c>
      <c r="B48" s="129" t="s">
        <v>492</v>
      </c>
      <c r="C48" s="127"/>
      <c r="D48" s="128" t="s">
        <v>250</v>
      </c>
      <c r="E48" s="127"/>
      <c r="F48" s="129" t="s">
        <v>455</v>
      </c>
      <c r="G48" s="129" t="s">
        <v>456</v>
      </c>
      <c r="H48" s="143"/>
      <c r="I48" s="143"/>
      <c r="J48" s="132" t="s">
        <v>305</v>
      </c>
      <c r="K48" s="133" t="str">
        <f>IF(OR(ISBLANK(H48),ISBLANK(I48),ISBLANK('2a1'!H5)),"",IF(OR(AND(H48&gt;'2a1'!H5,H48&lt;Menu!S73),AND(I48&gt;'2a1'!H5,I48&lt;Menu!S73),AND(H48&lt;'2a1'!H5,I48&gt;Menu!S73)),"Valid","Tidak Valid"))</f>
        <v/>
      </c>
      <c r="L48" s="129" t="s">
        <v>248</v>
      </c>
      <c r="M48" s="4"/>
      <c r="N48" s="4"/>
      <c r="O48" s="4"/>
      <c r="P48" s="4"/>
      <c r="Q48" s="4"/>
      <c r="R48" s="4"/>
      <c r="S48" s="4"/>
      <c r="T48" s="4"/>
      <c r="U48" s="4"/>
      <c r="V48" s="4"/>
      <c r="W48" s="4"/>
      <c r="X48" s="4"/>
      <c r="Y48" s="4"/>
      <c r="Z48" s="4"/>
      <c r="AA48" s="4"/>
      <c r="AB48" s="4"/>
    </row>
    <row r="49" ht="14.25" customHeight="1">
      <c r="A49" s="125">
        <v>39.0</v>
      </c>
      <c r="B49" s="129" t="s">
        <v>493</v>
      </c>
      <c r="C49" s="127"/>
      <c r="D49" s="128" t="s">
        <v>250</v>
      </c>
      <c r="E49" s="127"/>
      <c r="F49" s="129" t="s">
        <v>455</v>
      </c>
      <c r="G49" s="129" t="s">
        <v>456</v>
      </c>
      <c r="H49" s="143"/>
      <c r="I49" s="143"/>
      <c r="J49" s="132" t="s">
        <v>305</v>
      </c>
      <c r="K49" s="133" t="str">
        <f>IF(OR(ISBLANK(H49),ISBLANK(I49),ISBLANK('2a1'!H5)),"",IF(OR(AND(H49&gt;'2a1'!H5,H49&lt;Menu!S73),AND(I49&gt;'2a1'!H5,I49&lt;Menu!S73),AND(H49&lt;'2a1'!H5,I49&gt;Menu!S73)),"Valid","Tidak Valid"))</f>
        <v/>
      </c>
      <c r="L49" s="129" t="s">
        <v>248</v>
      </c>
      <c r="M49" s="4"/>
      <c r="N49" s="4"/>
      <c r="O49" s="4"/>
      <c r="P49" s="4"/>
      <c r="Q49" s="4"/>
      <c r="R49" s="4"/>
      <c r="S49" s="4"/>
      <c r="T49" s="4"/>
      <c r="U49" s="4"/>
      <c r="V49" s="4"/>
      <c r="W49" s="4"/>
      <c r="X49" s="4"/>
      <c r="Y49" s="4"/>
      <c r="Z49" s="4"/>
      <c r="AA49" s="4"/>
      <c r="AB49" s="4"/>
    </row>
    <row r="50" ht="14.25" customHeight="1">
      <c r="A50" s="125">
        <v>40.0</v>
      </c>
      <c r="B50" s="129" t="s">
        <v>494</v>
      </c>
      <c r="C50" s="127"/>
      <c r="D50" s="128" t="s">
        <v>250</v>
      </c>
      <c r="E50" s="127"/>
      <c r="F50" s="129" t="s">
        <v>455</v>
      </c>
      <c r="G50" s="129" t="s">
        <v>456</v>
      </c>
      <c r="H50" s="143"/>
      <c r="I50" s="143"/>
      <c r="J50" s="132" t="s">
        <v>305</v>
      </c>
      <c r="K50" s="133" t="str">
        <f>IF(OR(ISBLANK(H50),ISBLANK(I50),ISBLANK('2a1'!H5)),"",IF(OR(AND(H50&gt;'2a1'!H5,H50&lt;Menu!S73),AND(I50&gt;'2a1'!H5,I50&lt;Menu!S73),AND(H50&lt;'2a1'!H5,I50&gt;Menu!S73)),"Valid","Tidak Valid"))</f>
        <v/>
      </c>
      <c r="L50" s="129" t="s">
        <v>248</v>
      </c>
      <c r="M50" s="4"/>
      <c r="N50" s="4"/>
      <c r="O50" s="4"/>
      <c r="P50" s="4"/>
      <c r="Q50" s="4"/>
      <c r="R50" s="4"/>
      <c r="S50" s="4"/>
      <c r="T50" s="4"/>
      <c r="U50" s="4"/>
      <c r="V50" s="4"/>
      <c r="W50" s="4"/>
      <c r="X50" s="4"/>
      <c r="Y50" s="4"/>
      <c r="Z50" s="4"/>
      <c r="AA50" s="4"/>
      <c r="AB50" s="4"/>
    </row>
    <row r="51" ht="14.25" customHeight="1">
      <c r="A51" s="125">
        <v>41.0</v>
      </c>
      <c r="B51" s="129" t="s">
        <v>467</v>
      </c>
      <c r="C51" s="127"/>
      <c r="D51" s="128" t="s">
        <v>250</v>
      </c>
      <c r="E51" s="127"/>
      <c r="F51" s="129" t="s">
        <v>455</v>
      </c>
      <c r="G51" s="129" t="s">
        <v>456</v>
      </c>
      <c r="H51" s="143"/>
      <c r="I51" s="143"/>
      <c r="J51" s="132" t="s">
        <v>305</v>
      </c>
      <c r="K51" s="133" t="str">
        <f>IF(OR(ISBLANK(H51),ISBLANK(I51),ISBLANK('2a1'!H5)),"",IF(OR(AND(H51&gt;'2a1'!H5,H51&lt;Menu!S73),AND(I51&gt;'2a1'!H5,I51&lt;Menu!S73),AND(H51&lt;'2a1'!H5,I51&gt;Menu!S73)),"Valid","Tidak Valid"))</f>
        <v/>
      </c>
      <c r="L51" s="129" t="s">
        <v>248</v>
      </c>
      <c r="M51" s="4"/>
      <c r="N51" s="4"/>
      <c r="O51" s="4"/>
      <c r="P51" s="4"/>
      <c r="Q51" s="4"/>
      <c r="R51" s="4"/>
      <c r="S51" s="4"/>
      <c r="T51" s="4"/>
      <c r="U51" s="4"/>
      <c r="V51" s="4"/>
      <c r="W51" s="4"/>
      <c r="X51" s="4"/>
      <c r="Y51" s="4"/>
      <c r="Z51" s="4"/>
      <c r="AA51" s="4"/>
      <c r="AB51" s="4"/>
    </row>
    <row r="52" ht="14.25" customHeight="1">
      <c r="A52" s="125">
        <v>42.0</v>
      </c>
      <c r="B52" s="126" t="s">
        <v>495</v>
      </c>
      <c r="C52" s="127"/>
      <c r="D52" s="128" t="s">
        <v>250</v>
      </c>
      <c r="E52" s="127"/>
      <c r="F52" s="170" t="s">
        <v>466</v>
      </c>
      <c r="G52" s="170" t="s">
        <v>462</v>
      </c>
      <c r="H52" s="171">
        <v>45491.0</v>
      </c>
      <c r="I52" s="171">
        <v>45491.0</v>
      </c>
      <c r="J52" s="132">
        <v>0.0</v>
      </c>
      <c r="K52" s="133" t="str">
        <f>IF(OR(ISBLANK(H52),ISBLANK(I52),ISBLANK('2a1'!H5)),"",IF(OR(AND(H52&gt;'2a1'!H5,H52&lt;Menu!S73),AND(I52&gt;'2a1'!H5,I52&lt;Menu!S73),AND(H52&lt;'2a1'!H5,I52&gt;Menu!S73)),"Valid","Tidak Valid"))</f>
        <v>Valid</v>
      </c>
      <c r="L52" s="129" t="s">
        <v>248</v>
      </c>
      <c r="M52" s="4"/>
      <c r="N52" s="4"/>
      <c r="O52" s="4"/>
      <c r="P52" s="4"/>
      <c r="Q52" s="4"/>
      <c r="R52" s="4"/>
      <c r="S52" s="4"/>
      <c r="T52" s="4"/>
      <c r="U52" s="4"/>
      <c r="V52" s="4"/>
      <c r="W52" s="4"/>
      <c r="X52" s="4"/>
      <c r="Y52" s="4"/>
      <c r="Z52" s="4"/>
      <c r="AA52" s="4"/>
      <c r="AB52" s="4"/>
    </row>
    <row r="53" ht="14.25" customHeight="1">
      <c r="A53" s="125">
        <v>43.0</v>
      </c>
      <c r="B53" s="129" t="s">
        <v>496</v>
      </c>
      <c r="C53" s="127"/>
      <c r="D53" s="127"/>
      <c r="E53" s="128" t="s">
        <v>250</v>
      </c>
      <c r="F53" s="129" t="s">
        <v>455</v>
      </c>
      <c r="G53" s="129" t="s">
        <v>456</v>
      </c>
      <c r="H53" s="143"/>
      <c r="I53" s="143"/>
      <c r="J53" s="132" t="s">
        <v>305</v>
      </c>
      <c r="K53" s="133" t="str">
        <f>IF(OR(ISBLANK(H53),ISBLANK(I53),ISBLANK('2a1'!H5)),"",IF(OR(AND(H53&gt;'2a1'!H5,H53&lt;Menu!S73),AND(I53&gt;'2a1'!H5,I53&lt;Menu!S73),AND(H53&lt;'2a1'!H5,I53&gt;Menu!S73)),"Valid","Tidak Valid"))</f>
        <v/>
      </c>
      <c r="L53" s="129" t="s">
        <v>248</v>
      </c>
      <c r="M53" s="4"/>
      <c r="N53" s="4"/>
      <c r="O53" s="4"/>
      <c r="P53" s="4"/>
      <c r="Q53" s="4"/>
      <c r="R53" s="4"/>
      <c r="S53" s="4"/>
      <c r="T53" s="4"/>
      <c r="U53" s="4"/>
      <c r="V53" s="4"/>
      <c r="W53" s="4"/>
      <c r="X53" s="4"/>
      <c r="Y53" s="4"/>
      <c r="Z53" s="4"/>
      <c r="AA53" s="4"/>
      <c r="AB53" s="4"/>
    </row>
    <row r="54" ht="14.25" customHeight="1">
      <c r="A54" s="125">
        <v>44.0</v>
      </c>
      <c r="B54" s="126" t="s">
        <v>497</v>
      </c>
      <c r="C54" s="127"/>
      <c r="D54" s="127"/>
      <c r="E54" s="128" t="s">
        <v>250</v>
      </c>
      <c r="F54" s="129" t="s">
        <v>455</v>
      </c>
      <c r="G54" s="129" t="s">
        <v>456</v>
      </c>
      <c r="H54" s="130">
        <v>45727.0</v>
      </c>
      <c r="I54" s="130">
        <v>46092.0</v>
      </c>
      <c r="J54" s="132" t="s">
        <v>305</v>
      </c>
      <c r="K54" s="133" t="str">
        <f>IF(OR(ISBLANK(H54),ISBLANK(I54),ISBLANK('2a1'!H5)),"",IF(OR(AND(H54&gt;'2a1'!H5,H54&lt;Menu!S73),AND(I54&gt;'2a1'!H5,I54&lt;Menu!S73),AND(H54&lt;'2a1'!H5,I54&gt;Menu!S73)),"Valid","Tidak Valid"))</f>
        <v>Valid</v>
      </c>
      <c r="L54" s="129" t="s">
        <v>248</v>
      </c>
      <c r="M54" s="4"/>
      <c r="N54" s="4"/>
      <c r="O54" s="4"/>
      <c r="P54" s="4"/>
      <c r="Q54" s="4"/>
      <c r="R54" s="4"/>
      <c r="S54" s="4"/>
      <c r="T54" s="4"/>
      <c r="U54" s="4"/>
      <c r="V54" s="4"/>
      <c r="W54" s="4"/>
      <c r="X54" s="4"/>
      <c r="Y54" s="4"/>
      <c r="Z54" s="4"/>
      <c r="AA54" s="4"/>
      <c r="AB54" s="4"/>
    </row>
    <row r="55" ht="14.25" customHeight="1">
      <c r="A55" s="125">
        <v>45.0</v>
      </c>
      <c r="B55" s="126" t="s">
        <v>498</v>
      </c>
      <c r="C55" s="127"/>
      <c r="D55" s="127"/>
      <c r="E55" s="128" t="s">
        <v>250</v>
      </c>
      <c r="F55" s="129" t="s">
        <v>455</v>
      </c>
      <c r="G55" s="129" t="s">
        <v>456</v>
      </c>
      <c r="H55" s="130">
        <v>45735.0</v>
      </c>
      <c r="I55" s="130">
        <v>45747.0</v>
      </c>
      <c r="J55" s="132" t="s">
        <v>305</v>
      </c>
      <c r="K55" s="133" t="str">
        <f>IF(OR(ISBLANK(H55),ISBLANK(I55),ISBLANK('2a1'!H5)),"",IF(OR(AND(H55&gt;'2a1'!H5,H55&lt;Menu!S73),AND(I55&gt;'2a1'!H5,I55&lt;Menu!S73),AND(H55&lt;'2a1'!H5,I55&gt;Menu!S73)),"Valid","Tidak Valid"))</f>
        <v>Valid</v>
      </c>
      <c r="L55" s="129" t="s">
        <v>248</v>
      </c>
      <c r="M55" s="4"/>
      <c r="N55" s="4"/>
      <c r="O55" s="4"/>
      <c r="P55" s="4"/>
      <c r="Q55" s="4"/>
      <c r="R55" s="4"/>
      <c r="S55" s="4"/>
      <c r="T55" s="4"/>
      <c r="U55" s="4"/>
      <c r="V55" s="4"/>
      <c r="W55" s="4"/>
      <c r="X55" s="4"/>
      <c r="Y55" s="4"/>
      <c r="Z55" s="4"/>
      <c r="AA55" s="4"/>
      <c r="AB55" s="4"/>
    </row>
    <row r="56" ht="14.25" customHeight="1">
      <c r="A56" s="125">
        <v>46.0</v>
      </c>
      <c r="B56" s="129" t="s">
        <v>488</v>
      </c>
      <c r="C56" s="127"/>
      <c r="D56" s="127"/>
      <c r="E56" s="128" t="s">
        <v>250</v>
      </c>
      <c r="F56" s="129" t="s">
        <v>455</v>
      </c>
      <c r="G56" s="129" t="s">
        <v>456</v>
      </c>
      <c r="H56" s="143"/>
      <c r="I56" s="143"/>
      <c r="J56" s="132" t="s">
        <v>305</v>
      </c>
      <c r="K56" s="133" t="str">
        <f>IF(OR(ISBLANK(H56),ISBLANK(I56),ISBLANK('2a1'!H5)),"",IF(OR(AND(H56&gt;'2a1'!H5,H56&lt;Menu!S73),AND(I56&gt;'2a1'!H5,I56&lt;Menu!S73),AND(H56&lt;'2a1'!H5,I56&gt;Menu!S73)),"Valid","Tidak Valid"))</f>
        <v/>
      </c>
      <c r="L56" s="129" t="s">
        <v>248</v>
      </c>
      <c r="M56" s="4"/>
      <c r="N56" s="4"/>
      <c r="O56" s="4"/>
      <c r="P56" s="4"/>
      <c r="Q56" s="4"/>
      <c r="R56" s="4"/>
      <c r="S56" s="4"/>
      <c r="T56" s="4"/>
      <c r="U56" s="4"/>
      <c r="V56" s="4"/>
      <c r="W56" s="4"/>
      <c r="X56" s="4"/>
      <c r="Y56" s="4"/>
      <c r="Z56" s="4"/>
      <c r="AA56" s="4"/>
      <c r="AB56" s="4"/>
    </row>
    <row r="57" ht="14.25" customHeight="1">
      <c r="A57" s="125">
        <v>47.0</v>
      </c>
      <c r="B57" s="129" t="s">
        <v>499</v>
      </c>
      <c r="C57" s="127"/>
      <c r="D57" s="128" t="s">
        <v>250</v>
      </c>
      <c r="E57" s="127"/>
      <c r="F57" s="129" t="s">
        <v>455</v>
      </c>
      <c r="G57" s="129" t="s">
        <v>456</v>
      </c>
      <c r="H57" s="143"/>
      <c r="I57" s="143"/>
      <c r="J57" s="132" t="s">
        <v>305</v>
      </c>
      <c r="K57" s="133" t="str">
        <f>IF(OR(ISBLANK(H57),ISBLANK(I57),ISBLANK('2a1'!H5)),"",IF(OR(AND(H57&gt;'2a1'!H5,H57&lt;Menu!S73),AND(I57&gt;'2a1'!H5,I57&lt;Menu!S73),AND(H57&lt;'2a1'!H5,I57&gt;Menu!S73)),"Valid","Tidak Valid"))</f>
        <v/>
      </c>
      <c r="L57" s="129" t="s">
        <v>248</v>
      </c>
      <c r="M57" s="4"/>
      <c r="N57" s="4"/>
      <c r="O57" s="4"/>
      <c r="P57" s="4"/>
      <c r="Q57" s="4"/>
      <c r="R57" s="4"/>
      <c r="S57" s="4"/>
      <c r="T57" s="4"/>
      <c r="U57" s="4"/>
      <c r="V57" s="4"/>
      <c r="W57" s="4"/>
      <c r="X57" s="4"/>
      <c r="Y57" s="4"/>
      <c r="Z57" s="4"/>
      <c r="AA57" s="4"/>
      <c r="AB57" s="4"/>
    </row>
    <row r="58" ht="14.25" customHeight="1">
      <c r="A58" s="125">
        <v>48.0</v>
      </c>
      <c r="B58" s="129" t="s">
        <v>500</v>
      </c>
      <c r="C58" s="127"/>
      <c r="D58" s="127"/>
      <c r="E58" s="128" t="s">
        <v>250</v>
      </c>
      <c r="F58" s="129" t="s">
        <v>455</v>
      </c>
      <c r="G58" s="129" t="s">
        <v>456</v>
      </c>
      <c r="H58" s="143"/>
      <c r="I58" s="143"/>
      <c r="J58" s="132" t="s">
        <v>305</v>
      </c>
      <c r="K58" s="133" t="str">
        <f>IF(OR(ISBLANK(H58),ISBLANK(I58),ISBLANK('2a1'!H5)),"",IF(OR(AND(H58&gt;'2a1'!H5,H58&lt;Menu!S73),AND(I58&gt;'2a1'!H5,I58&lt;Menu!S73),AND(H58&lt;'2a1'!H5,I58&gt;Menu!S73)),"Valid","Tidak Valid"))</f>
        <v/>
      </c>
      <c r="L58" s="129" t="s">
        <v>248</v>
      </c>
      <c r="M58" s="4"/>
      <c r="N58" s="4"/>
      <c r="O58" s="4"/>
      <c r="P58" s="4"/>
      <c r="Q58" s="4"/>
      <c r="R58" s="4"/>
      <c r="S58" s="4"/>
      <c r="T58" s="4"/>
      <c r="U58" s="4"/>
      <c r="V58" s="4"/>
      <c r="W58" s="4"/>
      <c r="X58" s="4"/>
      <c r="Y58" s="4"/>
      <c r="Z58" s="4"/>
      <c r="AA58" s="4"/>
      <c r="AB58" s="4"/>
    </row>
    <row r="59" ht="14.25" customHeight="1">
      <c r="A59" s="125">
        <v>49.0</v>
      </c>
      <c r="B59" s="129" t="s">
        <v>501</v>
      </c>
      <c r="C59" s="127"/>
      <c r="D59" s="127"/>
      <c r="E59" s="128" t="s">
        <v>250</v>
      </c>
      <c r="F59" s="129" t="s">
        <v>455</v>
      </c>
      <c r="G59" s="129" t="s">
        <v>456</v>
      </c>
      <c r="H59" s="143"/>
      <c r="I59" s="143"/>
      <c r="J59" s="132" t="s">
        <v>305</v>
      </c>
      <c r="K59" s="133" t="str">
        <f>IF(OR(ISBLANK(H59),ISBLANK(I59),ISBLANK('2a1'!H5)),"",IF(OR(AND(H59&gt;'2a1'!H5,H59&lt;Menu!S73),AND(I59&gt;'2a1'!H5,I59&lt;Menu!S73),AND(H59&lt;'2a1'!H5,I59&gt;Menu!S73)),"Valid","Tidak Valid"))</f>
        <v/>
      </c>
      <c r="L59" s="129" t="s">
        <v>248</v>
      </c>
      <c r="M59" s="4"/>
      <c r="N59" s="4"/>
      <c r="O59" s="4"/>
      <c r="P59" s="4"/>
      <c r="Q59" s="4"/>
      <c r="R59" s="4"/>
      <c r="S59" s="4"/>
      <c r="T59" s="4"/>
      <c r="U59" s="4"/>
      <c r="V59" s="4"/>
      <c r="W59" s="4"/>
      <c r="X59" s="4"/>
      <c r="Y59" s="4"/>
      <c r="Z59" s="4"/>
      <c r="AA59" s="4"/>
      <c r="AB59" s="4"/>
    </row>
    <row r="60" ht="14.25" customHeight="1">
      <c r="A60" s="125">
        <v>50.0</v>
      </c>
      <c r="B60" s="129" t="s">
        <v>502</v>
      </c>
      <c r="C60" s="127"/>
      <c r="D60" s="127"/>
      <c r="E60" s="128" t="s">
        <v>250</v>
      </c>
      <c r="F60" s="129" t="s">
        <v>455</v>
      </c>
      <c r="G60" s="129" t="s">
        <v>456</v>
      </c>
      <c r="H60" s="143"/>
      <c r="I60" s="143"/>
      <c r="J60" s="132" t="s">
        <v>305</v>
      </c>
      <c r="K60" s="133" t="str">
        <f>IF(OR(ISBLANK(H60),ISBLANK(I60),ISBLANK('2a1'!H5)),"",IF(OR(AND(H60&gt;'2a1'!H5,H60&lt;Menu!S73),AND(I60&gt;'2a1'!H5,I60&lt;Menu!S73),AND(H60&lt;'2a1'!H5,I60&gt;Menu!S73)),"Valid","Tidak Valid"))</f>
        <v/>
      </c>
      <c r="L60" s="129" t="s">
        <v>248</v>
      </c>
      <c r="M60" s="4"/>
      <c r="N60" s="4"/>
      <c r="O60" s="4"/>
      <c r="P60" s="4"/>
      <c r="Q60" s="4"/>
      <c r="R60" s="4"/>
      <c r="S60" s="4"/>
      <c r="T60" s="4"/>
      <c r="U60" s="4"/>
      <c r="V60" s="4"/>
      <c r="W60" s="4"/>
      <c r="X60" s="4"/>
      <c r="Y60" s="4"/>
      <c r="Z60" s="4"/>
      <c r="AA60" s="4"/>
      <c r="AB60" s="4"/>
    </row>
    <row r="61" ht="14.25" customHeight="1">
      <c r="A61" s="125">
        <v>51.0</v>
      </c>
      <c r="B61" s="129" t="s">
        <v>503</v>
      </c>
      <c r="C61" s="127"/>
      <c r="D61" s="127"/>
      <c r="E61" s="128" t="s">
        <v>250</v>
      </c>
      <c r="F61" s="129" t="s">
        <v>455</v>
      </c>
      <c r="G61" s="129" t="s">
        <v>456</v>
      </c>
      <c r="H61" s="143"/>
      <c r="I61" s="143"/>
      <c r="J61" s="132" t="s">
        <v>305</v>
      </c>
      <c r="K61" s="133" t="str">
        <f>IF(OR(ISBLANK(H61),ISBLANK(I61),ISBLANK('2a1'!H5)),"",IF(OR(AND(H61&gt;'2a1'!H5,H61&lt;Menu!S73),AND(I61&gt;'2a1'!H5,I61&lt;Menu!S73),AND(H61&lt;'2a1'!H5,I61&gt;Menu!S73)),"Valid","Tidak Valid"))</f>
        <v/>
      </c>
      <c r="L61" s="129" t="s">
        <v>248</v>
      </c>
      <c r="M61" s="4"/>
      <c r="N61" s="4"/>
      <c r="O61" s="4"/>
      <c r="P61" s="4"/>
      <c r="Q61" s="4"/>
      <c r="R61" s="4"/>
      <c r="S61" s="4"/>
      <c r="T61" s="4"/>
      <c r="U61" s="4"/>
      <c r="V61" s="4"/>
      <c r="W61" s="4"/>
      <c r="X61" s="4"/>
      <c r="Y61" s="4"/>
      <c r="Z61" s="4"/>
      <c r="AA61" s="4"/>
      <c r="AB61" s="4"/>
    </row>
    <row r="62" ht="14.25" customHeight="1">
      <c r="A62" s="125">
        <v>52.0</v>
      </c>
      <c r="B62" s="129" t="s">
        <v>504</v>
      </c>
      <c r="C62" s="127"/>
      <c r="D62" s="127"/>
      <c r="E62" s="128" t="s">
        <v>250</v>
      </c>
      <c r="F62" s="129" t="s">
        <v>505</v>
      </c>
      <c r="G62" s="129" t="s">
        <v>456</v>
      </c>
      <c r="H62" s="143"/>
      <c r="I62" s="143"/>
      <c r="J62" s="132" t="s">
        <v>506</v>
      </c>
      <c r="K62" s="133" t="str">
        <f>IF(OR(ISBLANK(H62),ISBLANK(I62),ISBLANK('2a1'!H5)),"",IF(OR(AND(H62&gt;'2a1'!H5,H62&lt;Menu!S73),AND(I62&gt;'2a1'!H5,I62&lt;Menu!S73),AND(H62&lt;'2a1'!H5,I62&gt;Menu!S73)),"Valid","Tidak Valid"))</f>
        <v/>
      </c>
      <c r="L62" s="129" t="s">
        <v>248</v>
      </c>
      <c r="M62" s="4"/>
      <c r="N62" s="4"/>
      <c r="O62" s="4"/>
      <c r="P62" s="4"/>
      <c r="Q62" s="4"/>
      <c r="R62" s="4"/>
      <c r="S62" s="4"/>
      <c r="T62" s="4"/>
      <c r="U62" s="4"/>
      <c r="V62" s="4"/>
      <c r="W62" s="4"/>
      <c r="X62" s="4"/>
      <c r="Y62" s="4"/>
      <c r="Z62" s="4"/>
      <c r="AA62" s="4"/>
      <c r="AB62" s="4"/>
    </row>
    <row r="63" ht="14.25" customHeight="1">
      <c r="A63" s="125">
        <v>53.0</v>
      </c>
      <c r="B63" s="129" t="s">
        <v>507</v>
      </c>
      <c r="C63" s="127"/>
      <c r="D63" s="127"/>
      <c r="E63" s="128" t="s">
        <v>250</v>
      </c>
      <c r="F63" s="129" t="s">
        <v>505</v>
      </c>
      <c r="G63" s="129" t="s">
        <v>456</v>
      </c>
      <c r="H63" s="143"/>
      <c r="I63" s="143"/>
      <c r="J63" s="132" t="s">
        <v>506</v>
      </c>
      <c r="K63" s="133" t="str">
        <f>IF(OR(ISBLANK(H63),ISBLANK(I63),ISBLANK('2a1'!H5)),"",IF(OR(AND(H63&gt;'2a1'!H5,H63&lt;Menu!S73),AND(I63&gt;'2a1'!H5,I63&lt;Menu!S73),AND(H63&lt;'2a1'!H5,I63&gt;Menu!S73)),"Valid","Tidak Valid"))</f>
        <v/>
      </c>
      <c r="L63" s="129" t="s">
        <v>248</v>
      </c>
      <c r="M63" s="4"/>
      <c r="N63" s="4"/>
      <c r="O63" s="4"/>
      <c r="P63" s="4"/>
      <c r="Q63" s="4"/>
      <c r="R63" s="4"/>
      <c r="S63" s="4"/>
      <c r="T63" s="4"/>
      <c r="U63" s="4"/>
      <c r="V63" s="4"/>
      <c r="W63" s="4"/>
      <c r="X63" s="4"/>
      <c r="Y63" s="4"/>
      <c r="Z63" s="4"/>
      <c r="AA63" s="4"/>
      <c r="AB63" s="4"/>
    </row>
    <row r="64" ht="14.25" customHeight="1">
      <c r="A64" s="125">
        <v>54.0</v>
      </c>
      <c r="B64" s="172" t="s">
        <v>508</v>
      </c>
      <c r="C64" s="173"/>
      <c r="D64" s="173"/>
      <c r="E64" s="80" t="s">
        <v>250</v>
      </c>
      <c r="F64" s="174" t="s">
        <v>466</v>
      </c>
      <c r="G64" s="174" t="s">
        <v>462</v>
      </c>
      <c r="H64" s="171">
        <v>44845.0</v>
      </c>
      <c r="I64" s="171">
        <v>44845.0</v>
      </c>
      <c r="J64" s="133">
        <f t="shared" ref="J64:J160" si="1">IF(OR(ISBLANK(H64),ISBLANK(I64)),"",DATEDIF(H64,I64,"Y"))</f>
        <v>0</v>
      </c>
      <c r="K64" s="133" t="str">
        <f>IF(OR(ISBLANK(H64),ISBLANK(I64),ISBLANK('2a1'!H5)),"",IF(OR(AND(H64&gt;'2a1'!H5,H64&lt;Menu!S73),AND(I64&gt;'2a1'!H5,I64&lt;Menu!S73),AND(H64&lt;'2a1'!H5,I64&gt;Menu!S73)),"Valid","Tidak Valid"))</f>
        <v>Valid</v>
      </c>
      <c r="L64" s="129" t="s">
        <v>248</v>
      </c>
      <c r="M64" s="4"/>
      <c r="N64" s="4"/>
      <c r="O64" s="4"/>
      <c r="P64" s="4"/>
      <c r="Q64" s="4"/>
      <c r="R64" s="4"/>
      <c r="S64" s="4"/>
      <c r="T64" s="4"/>
      <c r="U64" s="4"/>
      <c r="V64" s="4"/>
      <c r="W64" s="4"/>
      <c r="X64" s="4"/>
      <c r="Y64" s="4"/>
      <c r="Z64" s="4"/>
      <c r="AA64" s="4"/>
      <c r="AB64" s="4"/>
    </row>
    <row r="65" ht="14.25" customHeight="1">
      <c r="A65" s="125">
        <v>55.0</v>
      </c>
      <c r="B65" s="172" t="s">
        <v>509</v>
      </c>
      <c r="C65" s="173"/>
      <c r="D65" s="173"/>
      <c r="E65" s="80" t="s">
        <v>250</v>
      </c>
      <c r="F65" s="174" t="s">
        <v>466</v>
      </c>
      <c r="G65" s="174" t="s">
        <v>462</v>
      </c>
      <c r="H65" s="171">
        <v>44958.0</v>
      </c>
      <c r="I65" s="171">
        <v>44958.0</v>
      </c>
      <c r="J65" s="133">
        <f t="shared" si="1"/>
        <v>0</v>
      </c>
      <c r="K65" s="133" t="str">
        <f>IF(OR(ISBLANK(H65),ISBLANK(I65),ISBLANK('2a1'!H5)),"",IF(OR(AND(H65&gt;'2a1'!H5,H65&lt;Menu!S73),AND(I65&gt;'2a1'!H5,I65&lt;Menu!S73),AND(H65&lt;'2a1'!H5,I65&gt;Menu!S73)),"Valid","Tidak Valid"))</f>
        <v>Valid</v>
      </c>
      <c r="L65" s="129" t="s">
        <v>248</v>
      </c>
      <c r="M65" s="4"/>
      <c r="N65" s="4"/>
      <c r="O65" s="4"/>
      <c r="P65" s="4"/>
      <c r="Q65" s="4"/>
      <c r="R65" s="4"/>
      <c r="S65" s="4"/>
      <c r="T65" s="4"/>
      <c r="U65" s="4"/>
      <c r="V65" s="4"/>
      <c r="W65" s="4"/>
      <c r="X65" s="4"/>
      <c r="Y65" s="4"/>
      <c r="Z65" s="4"/>
      <c r="AA65" s="4"/>
      <c r="AB65" s="4"/>
    </row>
    <row r="66" ht="14.25" customHeight="1">
      <c r="A66" s="125">
        <v>56.0</v>
      </c>
      <c r="B66" s="172" t="s">
        <v>510</v>
      </c>
      <c r="C66" s="173"/>
      <c r="D66" s="173"/>
      <c r="E66" s="80" t="s">
        <v>250</v>
      </c>
      <c r="F66" s="174" t="s">
        <v>466</v>
      </c>
      <c r="G66" s="174" t="s">
        <v>462</v>
      </c>
      <c r="H66" s="171">
        <v>45245.0</v>
      </c>
      <c r="I66" s="171">
        <v>45245.0</v>
      </c>
      <c r="J66" s="133">
        <f t="shared" si="1"/>
        <v>0</v>
      </c>
      <c r="K66" s="133" t="str">
        <f>IF(OR(ISBLANK(H66),ISBLANK(I66),ISBLANK('2a1'!H5)),"",IF(OR(AND(H66&gt;'2a1'!H5,H66&lt;Menu!S73),AND(I66&gt;'2a1'!H5,I66&lt;Menu!S73),AND(H66&lt;'2a1'!H5,I66&gt;Menu!S73)),"Valid","Tidak Valid"))</f>
        <v>Valid</v>
      </c>
      <c r="L66" s="129" t="s">
        <v>248</v>
      </c>
      <c r="M66" s="4"/>
      <c r="N66" s="4"/>
      <c r="O66" s="4"/>
      <c r="P66" s="4"/>
      <c r="Q66" s="4"/>
      <c r="R66" s="4"/>
      <c r="S66" s="4"/>
      <c r="T66" s="4"/>
      <c r="U66" s="4"/>
      <c r="V66" s="4"/>
      <c r="W66" s="4"/>
      <c r="X66" s="4"/>
      <c r="Y66" s="4"/>
      <c r="Z66" s="4"/>
      <c r="AA66" s="4"/>
      <c r="AB66" s="4"/>
    </row>
    <row r="67" ht="14.25" customHeight="1">
      <c r="A67" s="125">
        <v>57.0</v>
      </c>
      <c r="B67" s="175" t="s">
        <v>511</v>
      </c>
      <c r="C67" s="173"/>
      <c r="D67" s="80" t="s">
        <v>250</v>
      </c>
      <c r="E67" s="173"/>
      <c r="F67" s="174" t="s">
        <v>466</v>
      </c>
      <c r="G67" s="174" t="s">
        <v>462</v>
      </c>
      <c r="H67" s="171">
        <v>45140.0</v>
      </c>
      <c r="I67" s="171">
        <v>45140.0</v>
      </c>
      <c r="J67" s="133">
        <f t="shared" si="1"/>
        <v>0</v>
      </c>
      <c r="K67" s="133" t="str">
        <f>IF(OR(ISBLANK(H67),ISBLANK(I67),ISBLANK('2a1'!H5)),"",IF(OR(AND(H67&gt;'2a1'!H5,H67&lt;Menu!S73),AND(I67&gt;'2a1'!H5,I67&lt;Menu!S73),AND(H67&lt;'2a1'!H5,I67&gt;Menu!S73)),"Valid","Tidak Valid"))</f>
        <v>Valid</v>
      </c>
      <c r="L67" s="129" t="s">
        <v>248</v>
      </c>
      <c r="M67" s="4"/>
      <c r="N67" s="4"/>
      <c r="O67" s="4"/>
      <c r="P67" s="4"/>
      <c r="Q67" s="4"/>
      <c r="R67" s="4"/>
      <c r="S67" s="4"/>
      <c r="T67" s="4"/>
      <c r="U67" s="4"/>
      <c r="V67" s="4"/>
      <c r="W67" s="4"/>
      <c r="X67" s="4"/>
      <c r="Y67" s="4"/>
      <c r="Z67" s="4"/>
      <c r="AA67" s="4"/>
      <c r="AB67" s="4"/>
    </row>
    <row r="68" ht="14.25" customHeight="1">
      <c r="A68" s="125">
        <v>58.0</v>
      </c>
      <c r="B68" s="174" t="s">
        <v>436</v>
      </c>
      <c r="C68" s="173"/>
      <c r="D68" s="80" t="s">
        <v>250</v>
      </c>
      <c r="E68" s="173"/>
      <c r="F68" s="174" t="s">
        <v>512</v>
      </c>
      <c r="G68" s="174" t="s">
        <v>462</v>
      </c>
      <c r="H68" s="171">
        <v>45139.0</v>
      </c>
      <c r="I68" s="171">
        <v>45291.0</v>
      </c>
      <c r="J68" s="176">
        <f t="shared" si="1"/>
        <v>0</v>
      </c>
      <c r="K68" s="133" t="str">
        <f>IF(OR(ISBLANK(H68),ISBLANK(I68),ISBLANK('2a1'!H5)),"",IF(OR(AND(H68&gt;'2a1'!H5,H68&lt;Menu!S73),AND(I68&gt;'2a1'!H5,I68&lt;Menu!S73),AND(H68&lt;'2a1'!H5,I68&gt;Menu!S73)),"Valid","Tidak Valid"))</f>
        <v>Valid</v>
      </c>
      <c r="L68" s="129" t="s">
        <v>246</v>
      </c>
      <c r="M68" s="4"/>
      <c r="N68" s="4"/>
      <c r="O68" s="4"/>
      <c r="P68" s="4"/>
      <c r="Q68" s="4"/>
      <c r="R68" s="4"/>
      <c r="S68" s="4"/>
      <c r="T68" s="4"/>
      <c r="U68" s="4"/>
      <c r="V68" s="4"/>
      <c r="W68" s="4"/>
      <c r="X68" s="4"/>
      <c r="Y68" s="4"/>
      <c r="Z68" s="4"/>
      <c r="AA68" s="4"/>
      <c r="AB68" s="4"/>
    </row>
    <row r="69" ht="14.25" customHeight="1">
      <c r="A69" s="125">
        <v>59.0</v>
      </c>
      <c r="B69" s="174" t="s">
        <v>437</v>
      </c>
      <c r="C69" s="173"/>
      <c r="D69" s="80" t="s">
        <v>250</v>
      </c>
      <c r="E69" s="173"/>
      <c r="F69" s="174" t="s">
        <v>513</v>
      </c>
      <c r="G69" s="174" t="s">
        <v>462</v>
      </c>
      <c r="H69" s="171">
        <v>45433.0</v>
      </c>
      <c r="I69" s="171">
        <v>45657.0</v>
      </c>
      <c r="J69" s="176">
        <f t="shared" si="1"/>
        <v>0</v>
      </c>
      <c r="K69" s="176" t="s">
        <v>514</v>
      </c>
      <c r="L69" s="129" t="s">
        <v>248</v>
      </c>
      <c r="M69" s="4"/>
      <c r="N69" s="4"/>
      <c r="O69" s="4"/>
      <c r="P69" s="4"/>
      <c r="Q69" s="4"/>
      <c r="R69" s="4"/>
      <c r="S69" s="4"/>
      <c r="T69" s="4"/>
      <c r="U69" s="4"/>
      <c r="V69" s="4"/>
      <c r="W69" s="4"/>
      <c r="X69" s="4"/>
      <c r="Y69" s="4"/>
      <c r="Z69" s="4"/>
      <c r="AA69" s="4"/>
      <c r="AB69" s="4"/>
    </row>
    <row r="70" ht="14.25" customHeight="1">
      <c r="A70" s="125">
        <v>60.0</v>
      </c>
      <c r="B70" s="174" t="s">
        <v>515</v>
      </c>
      <c r="C70" s="173"/>
      <c r="D70" s="80" t="s">
        <v>250</v>
      </c>
      <c r="E70" s="173"/>
      <c r="F70" s="174" t="s">
        <v>516</v>
      </c>
      <c r="G70" s="174" t="s">
        <v>462</v>
      </c>
      <c r="H70" s="171">
        <v>45446.0</v>
      </c>
      <c r="I70" s="171">
        <v>45554.0</v>
      </c>
      <c r="J70" s="176">
        <f t="shared" si="1"/>
        <v>0</v>
      </c>
      <c r="K70" s="176" t="s">
        <v>514</v>
      </c>
      <c r="L70" s="129" t="s">
        <v>246</v>
      </c>
      <c r="M70" s="4"/>
      <c r="N70" s="4"/>
      <c r="O70" s="4"/>
      <c r="P70" s="4"/>
      <c r="Q70" s="4"/>
      <c r="R70" s="4"/>
      <c r="S70" s="4"/>
      <c r="T70" s="4"/>
      <c r="U70" s="4"/>
      <c r="V70" s="4"/>
      <c r="W70" s="4"/>
      <c r="X70" s="4"/>
      <c r="Y70" s="4"/>
      <c r="Z70" s="4"/>
      <c r="AA70" s="4"/>
      <c r="AB70" s="4"/>
    </row>
    <row r="71" ht="14.25" customHeight="1">
      <c r="A71" s="125">
        <v>61.0</v>
      </c>
      <c r="B71" s="174" t="s">
        <v>439</v>
      </c>
      <c r="C71" s="173"/>
      <c r="D71" s="80" t="s">
        <v>250</v>
      </c>
      <c r="E71" s="173"/>
      <c r="F71" s="174" t="s">
        <v>517</v>
      </c>
      <c r="G71" s="174" t="s">
        <v>462</v>
      </c>
      <c r="H71" s="171">
        <v>45229.0</v>
      </c>
      <c r="I71" s="171">
        <v>45258.0</v>
      </c>
      <c r="J71" s="176">
        <f t="shared" si="1"/>
        <v>0</v>
      </c>
      <c r="K71" s="176" t="s">
        <v>514</v>
      </c>
      <c r="L71" s="129" t="s">
        <v>246</v>
      </c>
      <c r="M71" s="4"/>
      <c r="N71" s="4"/>
      <c r="O71" s="4"/>
      <c r="P71" s="4"/>
      <c r="Q71" s="4"/>
      <c r="R71" s="4"/>
      <c r="S71" s="4"/>
      <c r="T71" s="4"/>
      <c r="U71" s="4"/>
      <c r="V71" s="4"/>
      <c r="W71" s="4"/>
      <c r="X71" s="4"/>
      <c r="Y71" s="4"/>
      <c r="Z71" s="4"/>
      <c r="AA71" s="4"/>
      <c r="AB71" s="4"/>
    </row>
    <row r="72" ht="14.25" customHeight="1">
      <c r="A72" s="125">
        <v>62.0</v>
      </c>
      <c r="B72" s="174" t="s">
        <v>440</v>
      </c>
      <c r="C72" s="173"/>
      <c r="D72" s="80" t="s">
        <v>250</v>
      </c>
      <c r="E72" s="173"/>
      <c r="F72" s="174" t="s">
        <v>518</v>
      </c>
      <c r="G72" s="174" t="s">
        <v>462</v>
      </c>
      <c r="H72" s="171">
        <v>45146.0</v>
      </c>
      <c r="I72" s="171">
        <v>45196.0</v>
      </c>
      <c r="J72" s="176">
        <f t="shared" si="1"/>
        <v>0</v>
      </c>
      <c r="K72" s="176" t="s">
        <v>514</v>
      </c>
      <c r="L72" s="129" t="s">
        <v>246</v>
      </c>
      <c r="M72" s="4"/>
      <c r="N72" s="4"/>
      <c r="O72" s="4"/>
      <c r="P72" s="4"/>
      <c r="Q72" s="4"/>
      <c r="R72" s="4"/>
      <c r="S72" s="4"/>
      <c r="T72" s="4"/>
      <c r="U72" s="4"/>
      <c r="V72" s="4"/>
      <c r="W72" s="4"/>
      <c r="X72" s="4"/>
      <c r="Y72" s="4"/>
      <c r="Z72" s="4"/>
      <c r="AA72" s="4"/>
      <c r="AB72" s="4"/>
    </row>
    <row r="73" ht="14.25" customHeight="1">
      <c r="A73" s="125">
        <v>63.0</v>
      </c>
      <c r="B73" s="172" t="s">
        <v>519</v>
      </c>
      <c r="C73" s="173"/>
      <c r="D73" s="173"/>
      <c r="E73" s="80" t="s">
        <v>250</v>
      </c>
      <c r="F73" s="174" t="s">
        <v>520</v>
      </c>
      <c r="G73" s="174" t="s">
        <v>462</v>
      </c>
      <c r="H73" s="171">
        <v>44735.0</v>
      </c>
      <c r="I73" s="171">
        <v>44854.0</v>
      </c>
      <c r="J73" s="176">
        <f t="shared" si="1"/>
        <v>0</v>
      </c>
      <c r="K73" s="176" t="s">
        <v>514</v>
      </c>
      <c r="L73" s="129" t="s">
        <v>246</v>
      </c>
      <c r="M73" s="4"/>
      <c r="N73" s="4"/>
      <c r="O73" s="4"/>
      <c r="P73" s="4"/>
      <c r="Q73" s="4"/>
      <c r="R73" s="4"/>
      <c r="S73" s="4"/>
      <c r="T73" s="4"/>
      <c r="U73" s="4"/>
      <c r="V73" s="4"/>
      <c r="W73" s="4"/>
      <c r="X73" s="4"/>
      <c r="Y73" s="4"/>
      <c r="Z73" s="4"/>
      <c r="AA73" s="4"/>
      <c r="AB73" s="4"/>
    </row>
    <row r="74" ht="14.25" customHeight="1">
      <c r="A74" s="125">
        <v>64.0</v>
      </c>
      <c r="B74" s="174" t="s">
        <v>448</v>
      </c>
      <c r="C74" s="173"/>
      <c r="D74" s="173"/>
      <c r="E74" s="80" t="s">
        <v>250</v>
      </c>
      <c r="F74" s="174" t="s">
        <v>521</v>
      </c>
      <c r="G74" s="174" t="s">
        <v>462</v>
      </c>
      <c r="H74" s="171">
        <v>45432.0</v>
      </c>
      <c r="I74" s="171">
        <v>45616.0</v>
      </c>
      <c r="J74" s="176">
        <f t="shared" si="1"/>
        <v>0</v>
      </c>
      <c r="K74" s="176" t="s">
        <v>514</v>
      </c>
      <c r="L74" s="129" t="s">
        <v>246</v>
      </c>
      <c r="M74" s="4"/>
      <c r="N74" s="4"/>
      <c r="O74" s="4"/>
      <c r="P74" s="4"/>
      <c r="Q74" s="4"/>
      <c r="R74" s="4"/>
      <c r="S74" s="4"/>
      <c r="T74" s="4"/>
      <c r="U74" s="4"/>
      <c r="V74" s="4"/>
      <c r="W74" s="4"/>
      <c r="X74" s="4"/>
      <c r="Y74" s="4"/>
      <c r="Z74" s="4"/>
      <c r="AA74" s="4"/>
      <c r="AB74" s="4"/>
    </row>
    <row r="75" ht="14.25" customHeight="1">
      <c r="A75" s="125">
        <v>65.0</v>
      </c>
      <c r="B75" s="174" t="s">
        <v>522</v>
      </c>
      <c r="C75" s="173"/>
      <c r="D75" s="80" t="s">
        <v>250</v>
      </c>
      <c r="E75" s="173"/>
      <c r="F75" s="174" t="s">
        <v>523</v>
      </c>
      <c r="G75" s="174" t="s">
        <v>462</v>
      </c>
      <c r="H75" s="171">
        <v>44809.0</v>
      </c>
      <c r="I75" s="171">
        <v>44868.0</v>
      </c>
      <c r="J75" s="176">
        <f t="shared" si="1"/>
        <v>0</v>
      </c>
      <c r="K75" s="176" t="s">
        <v>514</v>
      </c>
      <c r="L75" s="129" t="s">
        <v>246</v>
      </c>
      <c r="M75" s="4"/>
      <c r="N75" s="4"/>
      <c r="O75" s="4"/>
      <c r="P75" s="4"/>
      <c r="Q75" s="4"/>
      <c r="R75" s="4"/>
      <c r="S75" s="4"/>
      <c r="T75" s="4"/>
      <c r="U75" s="4"/>
      <c r="V75" s="4"/>
      <c r="W75" s="4"/>
      <c r="X75" s="4"/>
      <c r="Y75" s="4"/>
      <c r="Z75" s="4"/>
      <c r="AA75" s="4"/>
      <c r="AB75" s="4"/>
    </row>
    <row r="76" ht="14.25" customHeight="1">
      <c r="A76" s="125">
        <v>66.0</v>
      </c>
      <c r="B76" s="174" t="s">
        <v>524</v>
      </c>
      <c r="C76" s="80" t="s">
        <v>250</v>
      </c>
      <c r="D76" s="173"/>
      <c r="E76" s="173"/>
      <c r="F76" s="174" t="s">
        <v>525</v>
      </c>
      <c r="G76" s="174" t="s">
        <v>462</v>
      </c>
      <c r="H76" s="171">
        <v>45377.0</v>
      </c>
      <c r="I76" s="171">
        <v>45377.0</v>
      </c>
      <c r="J76" s="176">
        <f t="shared" si="1"/>
        <v>0</v>
      </c>
      <c r="K76" s="176" t="s">
        <v>514</v>
      </c>
      <c r="L76" s="129" t="s">
        <v>244</v>
      </c>
      <c r="M76" s="4"/>
      <c r="N76" s="4"/>
      <c r="O76" s="4"/>
      <c r="P76" s="4"/>
      <c r="Q76" s="4"/>
      <c r="R76" s="4"/>
      <c r="S76" s="4"/>
      <c r="T76" s="4"/>
      <c r="U76" s="4"/>
      <c r="V76" s="4"/>
      <c r="W76" s="4"/>
      <c r="X76" s="4"/>
      <c r="Y76" s="4"/>
      <c r="Z76" s="4"/>
      <c r="AA76" s="4"/>
      <c r="AB76" s="4"/>
    </row>
    <row r="77" ht="14.25" customHeight="1">
      <c r="A77" s="125">
        <v>67.0</v>
      </c>
      <c r="B77" s="174" t="s">
        <v>524</v>
      </c>
      <c r="C77" s="80" t="s">
        <v>250</v>
      </c>
      <c r="D77" s="173"/>
      <c r="E77" s="173"/>
      <c r="F77" s="174" t="s">
        <v>526</v>
      </c>
      <c r="G77" s="174" t="s">
        <v>462</v>
      </c>
      <c r="H77" s="171">
        <v>45376.0</v>
      </c>
      <c r="I77" s="171">
        <v>45376.0</v>
      </c>
      <c r="J77" s="176">
        <f t="shared" si="1"/>
        <v>0</v>
      </c>
      <c r="K77" s="176" t="s">
        <v>514</v>
      </c>
      <c r="L77" s="129" t="s">
        <v>244</v>
      </c>
      <c r="M77" s="4"/>
      <c r="N77" s="4"/>
      <c r="O77" s="4"/>
      <c r="P77" s="4"/>
      <c r="Q77" s="4"/>
      <c r="R77" s="4"/>
      <c r="S77" s="4"/>
      <c r="T77" s="4"/>
      <c r="U77" s="4"/>
      <c r="V77" s="4"/>
      <c r="W77" s="4"/>
      <c r="X77" s="4"/>
      <c r="Y77" s="4"/>
      <c r="Z77" s="4"/>
      <c r="AA77" s="4"/>
      <c r="AB77" s="4"/>
    </row>
    <row r="78" ht="14.25" customHeight="1">
      <c r="A78" s="125">
        <v>68.0</v>
      </c>
      <c r="B78" s="172" t="s">
        <v>527</v>
      </c>
      <c r="C78" s="173"/>
      <c r="D78" s="173"/>
      <c r="E78" s="80" t="s">
        <v>250</v>
      </c>
      <c r="F78" s="174" t="s">
        <v>528</v>
      </c>
      <c r="G78" s="174" t="s">
        <v>462</v>
      </c>
      <c r="H78" s="171">
        <v>44927.0</v>
      </c>
      <c r="I78" s="171">
        <v>45077.0</v>
      </c>
      <c r="J78" s="176">
        <f t="shared" si="1"/>
        <v>0</v>
      </c>
      <c r="K78" s="176" t="s">
        <v>514</v>
      </c>
      <c r="L78" s="129" t="s">
        <v>248</v>
      </c>
      <c r="M78" s="4"/>
      <c r="N78" s="4"/>
      <c r="O78" s="4"/>
      <c r="P78" s="4"/>
      <c r="Q78" s="4"/>
      <c r="R78" s="4"/>
      <c r="S78" s="4"/>
      <c r="T78" s="4"/>
      <c r="U78" s="4"/>
      <c r="V78" s="4"/>
      <c r="W78" s="4"/>
      <c r="X78" s="4"/>
      <c r="Y78" s="4"/>
      <c r="Z78" s="4"/>
      <c r="AA78" s="4"/>
      <c r="AB78" s="4"/>
    </row>
    <row r="79" ht="14.25" customHeight="1">
      <c r="A79" s="125">
        <v>69.0</v>
      </c>
      <c r="B79" s="177" t="s">
        <v>529</v>
      </c>
      <c r="C79" s="80" t="s">
        <v>250</v>
      </c>
      <c r="D79" s="173"/>
      <c r="E79" s="173"/>
      <c r="F79" s="178" t="s">
        <v>530</v>
      </c>
      <c r="G79" s="174" t="s">
        <v>462</v>
      </c>
      <c r="H79" s="171">
        <v>44697.0</v>
      </c>
      <c r="I79" s="171">
        <v>44698.0</v>
      </c>
      <c r="J79" s="176">
        <f t="shared" si="1"/>
        <v>0</v>
      </c>
      <c r="K79" s="176" t="s">
        <v>514</v>
      </c>
      <c r="L79" s="129" t="s">
        <v>244</v>
      </c>
      <c r="M79" s="4"/>
      <c r="N79" s="4"/>
      <c r="O79" s="4"/>
      <c r="P79" s="4"/>
      <c r="Q79" s="4"/>
      <c r="R79" s="4"/>
      <c r="S79" s="4"/>
      <c r="T79" s="4"/>
      <c r="U79" s="4"/>
      <c r="V79" s="4"/>
      <c r="W79" s="4"/>
      <c r="X79" s="4"/>
      <c r="Y79" s="4"/>
      <c r="Z79" s="4"/>
      <c r="AA79" s="4"/>
      <c r="AB79" s="4"/>
    </row>
    <row r="80" ht="14.25" customHeight="1">
      <c r="A80" s="125">
        <v>70.0</v>
      </c>
      <c r="B80" s="177" t="s">
        <v>531</v>
      </c>
      <c r="C80" s="80" t="s">
        <v>250</v>
      </c>
      <c r="D80" s="173"/>
      <c r="E80" s="173"/>
      <c r="F80" s="174" t="s">
        <v>532</v>
      </c>
      <c r="G80" s="174" t="s">
        <v>462</v>
      </c>
      <c r="H80" s="171">
        <v>44824.0</v>
      </c>
      <c r="I80" s="171">
        <v>44824.0</v>
      </c>
      <c r="J80" s="176">
        <f t="shared" si="1"/>
        <v>0</v>
      </c>
      <c r="K80" s="176" t="s">
        <v>514</v>
      </c>
      <c r="L80" s="129" t="s">
        <v>248</v>
      </c>
      <c r="M80" s="4"/>
      <c r="N80" s="4"/>
      <c r="O80" s="4"/>
      <c r="P80" s="4"/>
      <c r="Q80" s="4"/>
      <c r="R80" s="4"/>
      <c r="S80" s="4"/>
      <c r="T80" s="4"/>
      <c r="U80" s="4"/>
      <c r="V80" s="4"/>
      <c r="W80" s="4"/>
      <c r="X80" s="4"/>
      <c r="Y80" s="4"/>
      <c r="Z80" s="4"/>
      <c r="AA80" s="4"/>
      <c r="AB80" s="4"/>
    </row>
    <row r="81" ht="14.25" customHeight="1">
      <c r="A81" s="125">
        <v>71.0</v>
      </c>
      <c r="B81" s="126" t="s">
        <v>533</v>
      </c>
      <c r="C81" s="127"/>
      <c r="D81" s="127"/>
      <c r="E81" s="128" t="s">
        <v>250</v>
      </c>
      <c r="F81" s="129" t="s">
        <v>534</v>
      </c>
      <c r="G81" s="129" t="s">
        <v>456</v>
      </c>
      <c r="H81" s="130">
        <v>45642.0</v>
      </c>
      <c r="I81" s="130">
        <v>45686.0</v>
      </c>
      <c r="J81" s="133">
        <f t="shared" si="1"/>
        <v>0</v>
      </c>
      <c r="K81" s="133" t="str">
        <f>IF(OR(ISBLANK(H81),ISBLANK(I81),ISBLANK('2a1'!H5)),"",IF(OR(AND(H81&gt;'2a1'!H5,H81&lt;Menu!S73),AND(I81&gt;'2a1'!H5,I81&lt;Menu!S73),AND(H81&lt;'2a1'!H5,I81&gt;Menu!S73)),"Valid","Tidak Valid"))</f>
        <v>Valid</v>
      </c>
      <c r="L81" s="129" t="s">
        <v>248</v>
      </c>
      <c r="M81" s="4"/>
      <c r="N81" s="4"/>
      <c r="O81" s="4"/>
      <c r="P81" s="4"/>
      <c r="Q81" s="4"/>
      <c r="R81" s="4"/>
      <c r="S81" s="4"/>
      <c r="T81" s="4"/>
      <c r="U81" s="4"/>
      <c r="V81" s="4"/>
      <c r="W81" s="4"/>
      <c r="X81" s="4"/>
      <c r="Y81" s="4"/>
      <c r="Z81" s="4"/>
      <c r="AA81" s="4"/>
      <c r="AB81" s="4"/>
    </row>
    <row r="82" ht="14.25" customHeight="1">
      <c r="A82" s="125">
        <v>72.0</v>
      </c>
      <c r="B82" s="126" t="s">
        <v>535</v>
      </c>
      <c r="C82" s="127"/>
      <c r="D82" s="128" t="s">
        <v>250</v>
      </c>
      <c r="E82" s="127"/>
      <c r="F82" s="129" t="s">
        <v>536</v>
      </c>
      <c r="G82" s="174" t="s">
        <v>462</v>
      </c>
      <c r="H82" s="130">
        <v>45492.0</v>
      </c>
      <c r="I82" s="130">
        <v>45641.0</v>
      </c>
      <c r="J82" s="133">
        <f t="shared" si="1"/>
        <v>0</v>
      </c>
      <c r="K82" s="133" t="str">
        <f>IF(OR(ISBLANK(H82),ISBLANK(I82),ISBLANK('2a1'!H5)),"",IF(OR(AND(H82&gt;'2a1'!H5,H82&lt;Menu!S73),AND(I82&gt;'2a1'!H5,I82&lt;Menu!S73),AND(H82&lt;'2a1'!H5,I82&gt;Menu!S73)),"Valid","Tidak Valid"))</f>
        <v>Valid</v>
      </c>
      <c r="L82" s="129" t="s">
        <v>246</v>
      </c>
      <c r="M82" s="4"/>
      <c r="N82" s="4"/>
      <c r="O82" s="4"/>
      <c r="P82" s="4"/>
      <c r="Q82" s="4"/>
      <c r="R82" s="4"/>
      <c r="S82" s="4"/>
      <c r="T82" s="4"/>
      <c r="U82" s="4"/>
      <c r="V82" s="4"/>
      <c r="W82" s="4"/>
      <c r="X82" s="4"/>
      <c r="Y82" s="4"/>
      <c r="Z82" s="4"/>
      <c r="AA82" s="4"/>
      <c r="AB82" s="4"/>
    </row>
    <row r="83" ht="14.25" customHeight="1">
      <c r="A83" s="125">
        <v>73.0</v>
      </c>
      <c r="B83" s="126" t="s">
        <v>524</v>
      </c>
      <c r="C83" s="128" t="s">
        <v>250</v>
      </c>
      <c r="D83" s="127"/>
      <c r="E83" s="127"/>
      <c r="F83" s="129" t="s">
        <v>537</v>
      </c>
      <c r="G83" s="174" t="s">
        <v>462</v>
      </c>
      <c r="H83" s="130">
        <v>44697.0</v>
      </c>
      <c r="I83" s="130">
        <v>44698.0</v>
      </c>
      <c r="J83" s="133">
        <f t="shared" si="1"/>
        <v>0</v>
      </c>
      <c r="K83" s="133" t="str">
        <f>IF(OR(ISBLANK(H83),ISBLANK(I83),ISBLANK('2a1'!H5)),"",IF(OR(AND(H83&gt;'2a1'!H5,H83&lt;Menu!S73),AND(I83&gt;'2a1'!H5,I83&lt;Menu!S73),AND(H83&lt;'2a1'!H5,I83&gt;Menu!S73)),"Valid","Tidak Valid"))</f>
        <v>Valid</v>
      </c>
      <c r="L83" s="129" t="s">
        <v>246</v>
      </c>
      <c r="M83" s="4"/>
      <c r="N83" s="4"/>
      <c r="O83" s="4"/>
      <c r="P83" s="4"/>
      <c r="Q83" s="4"/>
      <c r="R83" s="4"/>
      <c r="S83" s="4"/>
      <c r="T83" s="4"/>
      <c r="U83" s="4"/>
      <c r="V83" s="4"/>
      <c r="W83" s="4"/>
      <c r="X83" s="4"/>
      <c r="Y83" s="4"/>
      <c r="Z83" s="4"/>
      <c r="AA83" s="4"/>
      <c r="AB83" s="4"/>
    </row>
    <row r="84" ht="14.25" customHeight="1">
      <c r="A84" s="125">
        <v>74.0</v>
      </c>
      <c r="B84" s="126" t="s">
        <v>524</v>
      </c>
      <c r="C84" s="128" t="s">
        <v>250</v>
      </c>
      <c r="D84" s="127"/>
      <c r="E84" s="127"/>
      <c r="F84" s="129" t="s">
        <v>538</v>
      </c>
      <c r="G84" s="174" t="s">
        <v>462</v>
      </c>
      <c r="H84" s="130">
        <v>44824.0</v>
      </c>
      <c r="I84" s="130">
        <v>44824.0</v>
      </c>
      <c r="J84" s="133">
        <f t="shared" si="1"/>
        <v>0</v>
      </c>
      <c r="K84" s="133" t="str">
        <f>IF(OR(ISBLANK(H84),ISBLANK(I84),ISBLANK('2a1'!H5)),"",IF(OR(AND(H84&gt;'2a1'!H5,H84&lt;Menu!S73),AND(I84&gt;'2a1'!H5,I84&lt;Menu!S73),AND(H84&lt;'2a1'!H5,I84&gt;Menu!S73)),"Valid","Tidak Valid"))</f>
        <v>Valid</v>
      </c>
      <c r="L84" s="129" t="s">
        <v>246</v>
      </c>
      <c r="M84" s="4"/>
      <c r="N84" s="4"/>
      <c r="O84" s="4"/>
      <c r="P84" s="4"/>
      <c r="Q84" s="4"/>
      <c r="R84" s="4"/>
      <c r="S84" s="4"/>
      <c r="T84" s="4"/>
      <c r="U84" s="4"/>
      <c r="V84" s="4"/>
      <c r="W84" s="4"/>
      <c r="X84" s="4"/>
      <c r="Y84" s="4"/>
      <c r="Z84" s="4"/>
      <c r="AA84" s="4"/>
      <c r="AB84" s="4"/>
    </row>
    <row r="85" ht="14.25" customHeight="1">
      <c r="A85" s="125">
        <v>75.0</v>
      </c>
      <c r="B85" s="144"/>
      <c r="C85" s="127"/>
      <c r="D85" s="127"/>
      <c r="E85" s="127"/>
      <c r="F85" s="144"/>
      <c r="G85" s="144"/>
      <c r="H85" s="143"/>
      <c r="I85" s="143"/>
      <c r="J85" s="133" t="str">
        <f t="shared" si="1"/>
        <v/>
      </c>
      <c r="K85" s="133" t="str">
        <f>IF(OR(ISBLANK(H85),ISBLANK(I85),ISBLANK(#REF!)),"",IF(OR(AND(H85&gt;#REF!,H85&lt;Menu!S62),AND(I85&gt;#REF!,I85&lt;Menu!S62),AND(H85&lt;#REF!,I85&gt;Menu!S62)),"Valid","Tidak Valid"))</f>
        <v/>
      </c>
      <c r="L85" s="144"/>
      <c r="M85" s="4"/>
      <c r="N85" s="4"/>
      <c r="O85" s="4"/>
      <c r="P85" s="4"/>
      <c r="Q85" s="4"/>
      <c r="R85" s="4"/>
      <c r="S85" s="4"/>
      <c r="T85" s="4"/>
      <c r="U85" s="4"/>
      <c r="V85" s="4"/>
      <c r="W85" s="4"/>
      <c r="X85" s="4"/>
      <c r="Y85" s="4"/>
      <c r="Z85" s="4"/>
      <c r="AA85" s="4"/>
      <c r="AB85" s="4"/>
    </row>
    <row r="86" ht="14.25" customHeight="1">
      <c r="A86" s="125">
        <v>76.0</v>
      </c>
      <c r="B86" s="144"/>
      <c r="C86" s="127"/>
      <c r="D86" s="127"/>
      <c r="E86" s="127"/>
      <c r="F86" s="144"/>
      <c r="G86" s="144"/>
      <c r="H86" s="143"/>
      <c r="I86" s="143"/>
      <c r="J86" s="133" t="str">
        <f t="shared" si="1"/>
        <v/>
      </c>
      <c r="K86" s="133" t="str">
        <f>IF(OR(ISBLANK(H86),ISBLANK(I86),ISBLANK(#REF!)),"",IF(OR(AND(H86&gt;#REF!,H86&lt;Menu!S63),AND(I86&gt;#REF!,I86&lt;Menu!S63),AND(H86&lt;#REF!,I86&gt;Menu!S63)),"Valid","Tidak Valid"))</f>
        <v/>
      </c>
      <c r="L86" s="144"/>
      <c r="M86" s="4"/>
      <c r="N86" s="4"/>
      <c r="O86" s="4"/>
      <c r="P86" s="4"/>
      <c r="Q86" s="4"/>
      <c r="R86" s="4"/>
      <c r="S86" s="4"/>
      <c r="T86" s="4"/>
      <c r="U86" s="4"/>
      <c r="V86" s="4"/>
      <c r="W86" s="4"/>
      <c r="X86" s="4"/>
      <c r="Y86" s="4"/>
      <c r="Z86" s="4"/>
      <c r="AA86" s="4"/>
      <c r="AB86" s="4"/>
    </row>
    <row r="87" ht="14.25" customHeight="1">
      <c r="A87" s="125">
        <v>77.0</v>
      </c>
      <c r="B87" s="144"/>
      <c r="C87" s="127"/>
      <c r="D87" s="127"/>
      <c r="E87" s="127"/>
      <c r="F87" s="144"/>
      <c r="G87" s="144"/>
      <c r="H87" s="143"/>
      <c r="I87" s="143"/>
      <c r="J87" s="133" t="str">
        <f t="shared" si="1"/>
        <v/>
      </c>
      <c r="K87" s="133" t="str">
        <f>IF(OR(ISBLANK(H87),ISBLANK(I87),ISBLANK(#REF!)),"",IF(OR(AND(H87&gt;#REF!,H87&lt;Menu!S64),AND(I87&gt;#REF!,I87&lt;Menu!S64),AND(H87&lt;#REF!,I87&gt;Menu!S64)),"Valid","Tidak Valid"))</f>
        <v/>
      </c>
      <c r="L87" s="144"/>
      <c r="M87" s="4"/>
      <c r="N87" s="4"/>
      <c r="O87" s="4"/>
      <c r="P87" s="4"/>
      <c r="Q87" s="4"/>
      <c r="R87" s="4"/>
      <c r="S87" s="4"/>
      <c r="T87" s="4"/>
      <c r="U87" s="4"/>
      <c r="V87" s="4"/>
      <c r="W87" s="4"/>
      <c r="X87" s="4"/>
      <c r="Y87" s="4"/>
      <c r="Z87" s="4"/>
      <c r="AA87" s="4"/>
      <c r="AB87" s="4"/>
    </row>
    <row r="88" ht="14.25" customHeight="1">
      <c r="A88" s="125">
        <v>78.0</v>
      </c>
      <c r="B88" s="144"/>
      <c r="C88" s="127"/>
      <c r="D88" s="127"/>
      <c r="E88" s="127"/>
      <c r="F88" s="144"/>
      <c r="G88" s="144"/>
      <c r="H88" s="143"/>
      <c r="I88" s="143"/>
      <c r="J88" s="133" t="str">
        <f t="shared" si="1"/>
        <v/>
      </c>
      <c r="K88" s="133" t="str">
        <f>IF(OR(ISBLANK(H88),ISBLANK(I88),ISBLANK(#REF!)),"",IF(OR(AND(H88&gt;#REF!,H88&lt;Menu!S65),AND(I88&gt;#REF!,I88&lt;Menu!S65),AND(H88&lt;#REF!,I88&gt;Menu!S65)),"Valid","Tidak Valid"))</f>
        <v/>
      </c>
      <c r="L88" s="144"/>
      <c r="M88" s="4"/>
      <c r="N88" s="4"/>
      <c r="O88" s="4"/>
      <c r="P88" s="4"/>
      <c r="Q88" s="4"/>
      <c r="R88" s="4"/>
      <c r="S88" s="4"/>
      <c r="T88" s="4"/>
      <c r="U88" s="4"/>
      <c r="V88" s="4"/>
      <c r="W88" s="4"/>
      <c r="X88" s="4"/>
      <c r="Y88" s="4"/>
      <c r="Z88" s="4"/>
      <c r="AA88" s="4"/>
      <c r="AB88" s="4"/>
    </row>
    <row r="89" ht="14.25" customHeight="1">
      <c r="A89" s="125">
        <v>79.0</v>
      </c>
      <c r="B89" s="144"/>
      <c r="C89" s="127"/>
      <c r="D89" s="127"/>
      <c r="E89" s="127"/>
      <c r="F89" s="144"/>
      <c r="G89" s="144"/>
      <c r="H89" s="143"/>
      <c r="I89" s="143"/>
      <c r="J89" s="133" t="str">
        <f t="shared" si="1"/>
        <v/>
      </c>
      <c r="K89" s="133" t="str">
        <f>IF(OR(ISBLANK(H89),ISBLANK(I89),ISBLANK(#REF!)),"",IF(OR(AND(H89&gt;#REF!,H89&lt;Menu!S66),AND(I89&gt;#REF!,I89&lt;Menu!S66),AND(H89&lt;#REF!,I89&gt;Menu!S66)),"Valid","Tidak Valid"))</f>
        <v/>
      </c>
      <c r="L89" s="144"/>
      <c r="M89" s="4"/>
      <c r="N89" s="4"/>
      <c r="O89" s="4"/>
      <c r="P89" s="4"/>
      <c r="Q89" s="4"/>
      <c r="R89" s="4"/>
      <c r="S89" s="4"/>
      <c r="T89" s="4"/>
      <c r="U89" s="4"/>
      <c r="V89" s="4"/>
      <c r="W89" s="4"/>
      <c r="X89" s="4"/>
      <c r="Y89" s="4"/>
      <c r="Z89" s="4"/>
      <c r="AA89" s="4"/>
      <c r="AB89" s="4"/>
    </row>
    <row r="90" ht="14.25" customHeight="1">
      <c r="A90" s="125">
        <v>80.0</v>
      </c>
      <c r="B90" s="144"/>
      <c r="C90" s="127"/>
      <c r="D90" s="127"/>
      <c r="E90" s="127"/>
      <c r="F90" s="144"/>
      <c r="G90" s="144"/>
      <c r="H90" s="143"/>
      <c r="I90" s="143"/>
      <c r="J90" s="133" t="str">
        <f t="shared" si="1"/>
        <v/>
      </c>
      <c r="K90" s="133" t="str">
        <f>IF(OR(ISBLANK(H90),ISBLANK(I90),ISBLANK(#REF!)),"",IF(OR(AND(H90&gt;#REF!,H90&lt;Menu!S67),AND(I90&gt;#REF!,I90&lt;Menu!S67),AND(H90&lt;#REF!,I90&gt;Menu!S67)),"Valid","Tidak Valid"))</f>
        <v/>
      </c>
      <c r="L90" s="144"/>
      <c r="M90" s="4"/>
      <c r="N90" s="4"/>
      <c r="O90" s="4"/>
      <c r="P90" s="4"/>
      <c r="Q90" s="4"/>
      <c r="R90" s="4"/>
      <c r="S90" s="4"/>
      <c r="T90" s="4"/>
      <c r="U90" s="4"/>
      <c r="V90" s="4"/>
      <c r="W90" s="4"/>
      <c r="X90" s="4"/>
      <c r="Y90" s="4"/>
      <c r="Z90" s="4"/>
      <c r="AA90" s="4"/>
      <c r="AB90" s="4"/>
    </row>
    <row r="91" ht="14.25" customHeight="1">
      <c r="A91" s="125">
        <v>81.0</v>
      </c>
      <c r="B91" s="144"/>
      <c r="C91" s="127"/>
      <c r="D91" s="127"/>
      <c r="E91" s="127"/>
      <c r="F91" s="144"/>
      <c r="G91" s="144"/>
      <c r="H91" s="143"/>
      <c r="I91" s="143"/>
      <c r="J91" s="133" t="str">
        <f t="shared" si="1"/>
        <v/>
      </c>
      <c r="K91" s="133" t="str">
        <f>IF(OR(ISBLANK(H91),ISBLANK(I91),ISBLANK(#REF!)),"",IF(OR(AND(H91&gt;#REF!,H91&lt;Menu!S68),AND(I91&gt;#REF!,I91&lt;Menu!S68),AND(H91&lt;#REF!,I91&gt;Menu!S68)),"Valid","Tidak Valid"))</f>
        <v/>
      </c>
      <c r="L91" s="144"/>
      <c r="M91" s="4"/>
      <c r="N91" s="4"/>
      <c r="O91" s="4"/>
      <c r="P91" s="4"/>
      <c r="Q91" s="4"/>
      <c r="R91" s="4"/>
      <c r="S91" s="4"/>
      <c r="T91" s="4"/>
      <c r="U91" s="4"/>
      <c r="V91" s="4"/>
      <c r="W91" s="4"/>
      <c r="X91" s="4"/>
      <c r="Y91" s="4"/>
      <c r="Z91" s="4"/>
      <c r="AA91" s="4"/>
      <c r="AB91" s="4"/>
    </row>
    <row r="92" ht="14.25" customHeight="1">
      <c r="A92" s="125">
        <v>82.0</v>
      </c>
      <c r="B92" s="144"/>
      <c r="C92" s="127"/>
      <c r="D92" s="127"/>
      <c r="E92" s="127"/>
      <c r="F92" s="144"/>
      <c r="G92" s="144"/>
      <c r="H92" s="143"/>
      <c r="I92" s="143"/>
      <c r="J92" s="133" t="str">
        <f t="shared" si="1"/>
        <v/>
      </c>
      <c r="K92" s="133" t="str">
        <f>IF(OR(ISBLANK(H92),ISBLANK(I92),ISBLANK('2a1'!H1)),"",IF(OR(AND(H92&gt;'2a1'!H1,H92&lt;Menu!S69),AND(I92&gt;'2a1'!H1,I92&lt;Menu!S69),AND(H92&lt;'2a1'!H1,I92&gt;Menu!S69)),"Valid","Tidak Valid"))</f>
        <v/>
      </c>
      <c r="L92" s="144"/>
      <c r="M92" s="4"/>
      <c r="N92" s="4"/>
      <c r="O92" s="4"/>
      <c r="P92" s="4"/>
      <c r="Q92" s="4"/>
      <c r="R92" s="4"/>
      <c r="S92" s="4"/>
      <c r="T92" s="4"/>
      <c r="U92" s="4"/>
      <c r="V92" s="4"/>
      <c r="W92" s="4"/>
      <c r="X92" s="4"/>
      <c r="Y92" s="4"/>
      <c r="Z92" s="4"/>
      <c r="AA92" s="4"/>
      <c r="AB92" s="4"/>
    </row>
    <row r="93" ht="14.25" customHeight="1">
      <c r="A93" s="125">
        <v>83.0</v>
      </c>
      <c r="B93" s="144"/>
      <c r="C93" s="127"/>
      <c r="D93" s="127"/>
      <c r="E93" s="127"/>
      <c r="F93" s="144"/>
      <c r="G93" s="144"/>
      <c r="H93" s="143"/>
      <c r="I93" s="143"/>
      <c r="J93" s="133" t="str">
        <f t="shared" si="1"/>
        <v/>
      </c>
      <c r="K93" s="133" t="str">
        <f>IF(OR(ISBLANK(H93),ISBLANK(I93),ISBLANK('2a1'!H2)),"",IF(OR(AND(H93&gt;'2a1'!H2,H93&lt;Menu!S70),AND(I93&gt;'2a1'!H2,I93&lt;Menu!S70),AND(H93&lt;'2a1'!H2,I93&gt;Menu!S70)),"Valid","Tidak Valid"))</f>
        <v/>
      </c>
      <c r="L93" s="144"/>
      <c r="M93" s="4"/>
      <c r="N93" s="4"/>
      <c r="O93" s="4"/>
      <c r="P93" s="4"/>
      <c r="Q93" s="4"/>
      <c r="R93" s="4"/>
      <c r="S93" s="4"/>
      <c r="T93" s="4"/>
      <c r="U93" s="4"/>
      <c r="V93" s="4"/>
      <c r="W93" s="4"/>
      <c r="X93" s="4"/>
      <c r="Y93" s="4"/>
      <c r="Z93" s="4"/>
      <c r="AA93" s="4"/>
      <c r="AB93" s="4"/>
    </row>
    <row r="94" ht="14.25" customHeight="1">
      <c r="A94" s="125">
        <v>84.0</v>
      </c>
      <c r="B94" s="144"/>
      <c r="C94" s="127"/>
      <c r="D94" s="127"/>
      <c r="E94" s="127"/>
      <c r="F94" s="144"/>
      <c r="G94" s="144"/>
      <c r="H94" s="143"/>
      <c r="I94" s="143"/>
      <c r="J94" s="133" t="str">
        <f t="shared" si="1"/>
        <v/>
      </c>
      <c r="K94" s="133" t="str">
        <f>IF(OR(ISBLANK(H94),ISBLANK(I94),ISBLANK('2a1'!H3)),"",IF(OR(AND(H94&gt;'2a1'!H3,H94&lt;Menu!S71),AND(I94&gt;'2a1'!H3,I94&lt;Menu!S71),AND(H94&lt;'2a1'!H3,I94&gt;Menu!S71)),"Valid","Tidak Valid"))</f>
        <v/>
      </c>
      <c r="L94" s="144"/>
      <c r="M94" s="4"/>
      <c r="N94" s="4"/>
      <c r="O94" s="4"/>
      <c r="P94" s="4"/>
      <c r="Q94" s="4"/>
      <c r="R94" s="4"/>
      <c r="S94" s="4"/>
      <c r="T94" s="4"/>
      <c r="U94" s="4"/>
      <c r="V94" s="4"/>
      <c r="W94" s="4"/>
      <c r="X94" s="4"/>
      <c r="Y94" s="4"/>
      <c r="Z94" s="4"/>
      <c r="AA94" s="4"/>
      <c r="AB94" s="4"/>
    </row>
    <row r="95" ht="14.25" customHeight="1">
      <c r="A95" s="125">
        <v>85.0</v>
      </c>
      <c r="B95" s="144"/>
      <c r="C95" s="127"/>
      <c r="D95" s="127"/>
      <c r="E95" s="127"/>
      <c r="F95" s="144"/>
      <c r="G95" s="144"/>
      <c r="H95" s="143"/>
      <c r="I95" s="143"/>
      <c r="J95" s="133" t="str">
        <f t="shared" si="1"/>
        <v/>
      </c>
      <c r="K95" s="133" t="str">
        <f>IF(OR(ISBLANK(H95),ISBLANK(I95),ISBLANK('2a1'!H4)),"",IF(OR(AND(H95&gt;'2a1'!H4,H95&lt;Menu!S72),AND(I95&gt;'2a1'!H4,I95&lt;Menu!S72),AND(H95&lt;'2a1'!H4,I95&gt;Menu!S72)),"Valid","Tidak Valid"))</f>
        <v/>
      </c>
      <c r="L95" s="144"/>
      <c r="M95" s="4"/>
      <c r="N95" s="4"/>
      <c r="O95" s="4"/>
      <c r="P95" s="4"/>
      <c r="Q95" s="4"/>
      <c r="R95" s="4"/>
      <c r="S95" s="4"/>
      <c r="T95" s="4"/>
      <c r="U95" s="4"/>
      <c r="V95" s="4"/>
      <c r="W95" s="4"/>
      <c r="X95" s="4"/>
      <c r="Y95" s="4"/>
      <c r="Z95" s="4"/>
      <c r="AA95" s="4"/>
      <c r="AB95" s="4"/>
    </row>
    <row r="96" ht="14.25" customHeight="1">
      <c r="A96" s="125">
        <v>86.0</v>
      </c>
      <c r="B96" s="144"/>
      <c r="C96" s="127"/>
      <c r="D96" s="127"/>
      <c r="E96" s="127"/>
      <c r="F96" s="144"/>
      <c r="G96" s="144"/>
      <c r="H96" s="143"/>
      <c r="I96" s="143"/>
      <c r="J96" s="133" t="str">
        <f t="shared" si="1"/>
        <v/>
      </c>
      <c r="K96" s="133" t="str">
        <f>IF(OR(ISBLANK(H96),ISBLANK(I96),ISBLANK('2a1'!H5)),"",IF(OR(AND(H96&gt;'2a1'!H5,H96&lt;Menu!S73),AND(I96&gt;'2a1'!H5,I96&lt;Menu!S73),AND(H96&lt;'2a1'!H5,I96&gt;Menu!S73)),"Valid","Tidak Valid"))</f>
        <v/>
      </c>
      <c r="L96" s="144"/>
      <c r="M96" s="4"/>
      <c r="N96" s="4"/>
      <c r="O96" s="4"/>
      <c r="P96" s="4"/>
      <c r="Q96" s="4"/>
      <c r="R96" s="4"/>
      <c r="S96" s="4"/>
      <c r="T96" s="4"/>
      <c r="U96" s="4"/>
      <c r="V96" s="4"/>
      <c r="W96" s="4"/>
      <c r="X96" s="4"/>
      <c r="Y96" s="4"/>
      <c r="Z96" s="4"/>
      <c r="AA96" s="4"/>
      <c r="AB96" s="4"/>
    </row>
    <row r="97" ht="14.25" customHeight="1">
      <c r="A97" s="125">
        <v>87.0</v>
      </c>
      <c r="B97" s="144"/>
      <c r="C97" s="127"/>
      <c r="D97" s="127"/>
      <c r="E97" s="127"/>
      <c r="F97" s="144"/>
      <c r="G97" s="144"/>
      <c r="H97" s="143"/>
      <c r="I97" s="143"/>
      <c r="J97" s="133" t="str">
        <f t="shared" si="1"/>
        <v/>
      </c>
      <c r="K97" s="133" t="str">
        <f>IF(OR(ISBLANK(H97),ISBLANK(I97),ISBLANK('2a1'!H5)),"",IF(OR(AND(H97&gt;'2a1'!H5,H97&lt;Menu!S73),AND(I97&gt;'2a1'!H5,I97&lt;Menu!S73),AND(H97&lt;'2a1'!H5,I97&gt;Menu!S73)),"Valid","Tidak Valid"))</f>
        <v/>
      </c>
      <c r="L97" s="144"/>
      <c r="M97" s="4"/>
      <c r="N97" s="4"/>
      <c r="O97" s="4"/>
      <c r="P97" s="4"/>
      <c r="Q97" s="4"/>
      <c r="R97" s="4"/>
      <c r="S97" s="4"/>
      <c r="T97" s="4"/>
      <c r="U97" s="4"/>
      <c r="V97" s="4"/>
      <c r="W97" s="4"/>
      <c r="X97" s="4"/>
      <c r="Y97" s="4"/>
      <c r="Z97" s="4"/>
      <c r="AA97" s="4"/>
      <c r="AB97" s="4"/>
    </row>
    <row r="98" ht="14.25" customHeight="1">
      <c r="A98" s="125">
        <v>88.0</v>
      </c>
      <c r="B98" s="144"/>
      <c r="C98" s="127"/>
      <c r="D98" s="127"/>
      <c r="E98" s="127"/>
      <c r="F98" s="144"/>
      <c r="G98" s="144"/>
      <c r="H98" s="143"/>
      <c r="I98" s="143"/>
      <c r="J98" s="133" t="str">
        <f t="shared" si="1"/>
        <v/>
      </c>
      <c r="K98" s="133" t="str">
        <f>IF(OR(ISBLANK(H98),ISBLANK(I98),ISBLANK('2a1'!H5)),"",IF(OR(AND(H98&gt;'2a1'!H5,H98&lt;Menu!S73),AND(I98&gt;'2a1'!H5,I98&lt;Menu!S73),AND(H98&lt;'2a1'!H5,I98&gt;Menu!S73)),"Valid","Tidak Valid"))</f>
        <v/>
      </c>
      <c r="L98" s="144"/>
      <c r="M98" s="4"/>
      <c r="N98" s="4"/>
      <c r="O98" s="4"/>
      <c r="P98" s="4"/>
      <c r="Q98" s="4"/>
      <c r="R98" s="4"/>
      <c r="S98" s="4"/>
      <c r="T98" s="4"/>
      <c r="U98" s="4"/>
      <c r="V98" s="4"/>
      <c r="W98" s="4"/>
      <c r="X98" s="4"/>
      <c r="Y98" s="4"/>
      <c r="Z98" s="4"/>
      <c r="AA98" s="4"/>
      <c r="AB98" s="4"/>
    </row>
    <row r="99" ht="14.25" customHeight="1">
      <c r="A99" s="125">
        <v>89.0</v>
      </c>
      <c r="B99" s="144"/>
      <c r="C99" s="127"/>
      <c r="D99" s="127"/>
      <c r="E99" s="127"/>
      <c r="F99" s="144"/>
      <c r="G99" s="144"/>
      <c r="H99" s="143"/>
      <c r="I99" s="143"/>
      <c r="J99" s="133" t="str">
        <f t="shared" si="1"/>
        <v/>
      </c>
      <c r="K99" s="133" t="str">
        <f>IF(OR(ISBLANK(H99),ISBLANK(I99),ISBLANK('2a1'!H5)),"",IF(OR(AND(H99&gt;'2a1'!H5,H99&lt;Menu!S73),AND(I99&gt;'2a1'!H5,I99&lt;Menu!S73),AND(H99&lt;'2a1'!H5,I99&gt;Menu!S73)),"Valid","Tidak Valid"))</f>
        <v/>
      </c>
      <c r="L99" s="144"/>
      <c r="M99" s="4"/>
      <c r="N99" s="4"/>
      <c r="O99" s="4"/>
      <c r="P99" s="4"/>
      <c r="Q99" s="4"/>
      <c r="R99" s="4"/>
      <c r="S99" s="4"/>
      <c r="T99" s="4"/>
      <c r="U99" s="4"/>
      <c r="V99" s="4"/>
      <c r="W99" s="4"/>
      <c r="X99" s="4"/>
      <c r="Y99" s="4"/>
      <c r="Z99" s="4"/>
      <c r="AA99" s="4"/>
      <c r="AB99" s="4"/>
    </row>
    <row r="100" ht="14.25" customHeight="1">
      <c r="A100" s="125">
        <v>90.0</v>
      </c>
      <c r="B100" s="144"/>
      <c r="C100" s="127"/>
      <c r="D100" s="127"/>
      <c r="E100" s="127"/>
      <c r="F100" s="144"/>
      <c r="G100" s="144"/>
      <c r="H100" s="143"/>
      <c r="I100" s="143"/>
      <c r="J100" s="133" t="str">
        <f t="shared" si="1"/>
        <v/>
      </c>
      <c r="K100" s="133" t="str">
        <f>IF(OR(ISBLANK(H100),ISBLANK(I100),ISBLANK('2a1'!H5)),"",IF(OR(AND(H100&gt;'2a1'!H5,H100&lt;Menu!S73),AND(I100&gt;'2a1'!H5,I100&lt;Menu!S73),AND(H100&lt;'2a1'!H5,I100&gt;Menu!S73)),"Valid","Tidak Valid"))</f>
        <v/>
      </c>
      <c r="L100" s="144"/>
      <c r="M100" s="4"/>
      <c r="N100" s="4"/>
      <c r="O100" s="4"/>
      <c r="P100" s="4"/>
      <c r="Q100" s="4"/>
      <c r="R100" s="4"/>
      <c r="S100" s="4"/>
      <c r="T100" s="4"/>
      <c r="U100" s="4"/>
      <c r="V100" s="4"/>
      <c r="W100" s="4"/>
      <c r="X100" s="4"/>
      <c r="Y100" s="4"/>
      <c r="Z100" s="4"/>
      <c r="AA100" s="4"/>
      <c r="AB100" s="4"/>
    </row>
    <row r="101" ht="14.25" customHeight="1">
      <c r="A101" s="125">
        <v>91.0</v>
      </c>
      <c r="B101" s="144"/>
      <c r="C101" s="127"/>
      <c r="D101" s="127"/>
      <c r="E101" s="127"/>
      <c r="F101" s="144"/>
      <c r="G101" s="144"/>
      <c r="H101" s="143"/>
      <c r="I101" s="143"/>
      <c r="J101" s="133" t="str">
        <f t="shared" si="1"/>
        <v/>
      </c>
      <c r="K101" s="133" t="str">
        <f>IF(OR(ISBLANK(H101),ISBLANK(I101),ISBLANK('2a1'!H5)),"",IF(OR(AND(H101&gt;'2a1'!H5,H101&lt;Menu!S73),AND(I101&gt;'2a1'!H5,I101&lt;Menu!S73),AND(H101&lt;'2a1'!H5,I101&gt;Menu!S73)),"Valid","Tidak Valid"))</f>
        <v/>
      </c>
      <c r="L101" s="144"/>
      <c r="M101" s="4"/>
      <c r="N101" s="4"/>
      <c r="O101" s="4"/>
      <c r="P101" s="4"/>
      <c r="Q101" s="4"/>
      <c r="R101" s="4"/>
      <c r="S101" s="4"/>
      <c r="T101" s="4"/>
      <c r="U101" s="4"/>
      <c r="V101" s="4"/>
      <c r="W101" s="4"/>
      <c r="X101" s="4"/>
      <c r="Y101" s="4"/>
      <c r="Z101" s="4"/>
      <c r="AA101" s="4"/>
      <c r="AB101" s="4"/>
    </row>
    <row r="102" ht="14.25" customHeight="1">
      <c r="A102" s="125">
        <v>92.0</v>
      </c>
      <c r="B102" s="144"/>
      <c r="C102" s="127"/>
      <c r="D102" s="127"/>
      <c r="E102" s="127"/>
      <c r="F102" s="144"/>
      <c r="G102" s="144"/>
      <c r="H102" s="143"/>
      <c r="I102" s="143"/>
      <c r="J102" s="133" t="str">
        <f t="shared" si="1"/>
        <v/>
      </c>
      <c r="K102" s="133" t="str">
        <f>IF(OR(ISBLANK(H102),ISBLANK(I102),ISBLANK('2a1'!H5)),"",IF(OR(AND(H102&gt;'2a1'!H5,H102&lt;Menu!S73),AND(I102&gt;'2a1'!H5,I102&lt;Menu!S73),AND(H102&lt;'2a1'!H5,I102&gt;Menu!S73)),"Valid","Tidak Valid"))</f>
        <v/>
      </c>
      <c r="L102" s="144"/>
      <c r="M102" s="4"/>
      <c r="N102" s="4"/>
      <c r="O102" s="4"/>
      <c r="P102" s="4"/>
      <c r="Q102" s="4"/>
      <c r="R102" s="4"/>
      <c r="S102" s="4"/>
      <c r="T102" s="4"/>
      <c r="U102" s="4"/>
      <c r="V102" s="4"/>
      <c r="W102" s="4"/>
      <c r="X102" s="4"/>
      <c r="Y102" s="4"/>
      <c r="Z102" s="4"/>
      <c r="AA102" s="4"/>
      <c r="AB102" s="4"/>
    </row>
    <row r="103" ht="14.25" customHeight="1">
      <c r="A103" s="125">
        <v>93.0</v>
      </c>
      <c r="B103" s="144"/>
      <c r="C103" s="127"/>
      <c r="D103" s="127"/>
      <c r="E103" s="127"/>
      <c r="F103" s="144"/>
      <c r="G103" s="144"/>
      <c r="H103" s="143"/>
      <c r="I103" s="143"/>
      <c r="J103" s="133" t="str">
        <f t="shared" si="1"/>
        <v/>
      </c>
      <c r="K103" s="133" t="str">
        <f>IF(OR(ISBLANK(H103),ISBLANK(I103),ISBLANK('2a1'!H5)),"",IF(OR(AND(H103&gt;'2a1'!H5,H103&lt;Menu!S73),AND(I103&gt;'2a1'!H5,I103&lt;Menu!S73),AND(H103&lt;'2a1'!H5,I103&gt;Menu!S73)),"Valid","Tidak Valid"))</f>
        <v/>
      </c>
      <c r="L103" s="144"/>
      <c r="M103" s="4"/>
      <c r="N103" s="4"/>
      <c r="O103" s="4"/>
      <c r="P103" s="4"/>
      <c r="Q103" s="4"/>
      <c r="R103" s="4"/>
      <c r="S103" s="4"/>
      <c r="T103" s="4"/>
      <c r="U103" s="4"/>
      <c r="V103" s="4"/>
      <c r="W103" s="4"/>
      <c r="X103" s="4"/>
      <c r="Y103" s="4"/>
      <c r="Z103" s="4"/>
      <c r="AA103" s="4"/>
      <c r="AB103" s="4"/>
    </row>
    <row r="104" ht="14.25" customHeight="1">
      <c r="A104" s="125">
        <v>94.0</v>
      </c>
      <c r="B104" s="144"/>
      <c r="C104" s="127"/>
      <c r="D104" s="127"/>
      <c r="E104" s="127"/>
      <c r="F104" s="144"/>
      <c r="G104" s="144"/>
      <c r="H104" s="143"/>
      <c r="I104" s="143"/>
      <c r="J104" s="133" t="str">
        <f t="shared" si="1"/>
        <v/>
      </c>
      <c r="K104" s="133" t="str">
        <f>IF(OR(ISBLANK(H104),ISBLANK(I104),ISBLANK('2a1'!H5)),"",IF(OR(AND(H104&gt;'2a1'!H5,H104&lt;Menu!S73),AND(I104&gt;'2a1'!H5,I104&lt;Menu!S73),AND(H104&lt;'2a1'!H5,I104&gt;Menu!S73)),"Valid","Tidak Valid"))</f>
        <v/>
      </c>
      <c r="L104" s="144"/>
      <c r="M104" s="4"/>
      <c r="N104" s="4"/>
      <c r="O104" s="4"/>
      <c r="P104" s="4"/>
      <c r="Q104" s="4"/>
      <c r="R104" s="4"/>
      <c r="S104" s="4"/>
      <c r="T104" s="4"/>
      <c r="U104" s="4"/>
      <c r="V104" s="4"/>
      <c r="W104" s="4"/>
      <c r="X104" s="4"/>
      <c r="Y104" s="4"/>
      <c r="Z104" s="4"/>
      <c r="AA104" s="4"/>
      <c r="AB104" s="4"/>
    </row>
    <row r="105" ht="14.25" customHeight="1">
      <c r="A105" s="125">
        <v>95.0</v>
      </c>
      <c r="B105" s="144"/>
      <c r="C105" s="127"/>
      <c r="D105" s="127"/>
      <c r="E105" s="127"/>
      <c r="F105" s="144"/>
      <c r="G105" s="144"/>
      <c r="H105" s="143"/>
      <c r="I105" s="143"/>
      <c r="J105" s="133" t="str">
        <f t="shared" si="1"/>
        <v/>
      </c>
      <c r="K105" s="133" t="str">
        <f>IF(OR(ISBLANK(H105),ISBLANK(I105),ISBLANK('2a1'!H5)),"",IF(OR(AND(H105&gt;'2a1'!H5,H105&lt;Menu!S73),AND(I105&gt;'2a1'!H5,I105&lt;Menu!S73),AND(H105&lt;'2a1'!H5,I105&gt;Menu!S73)),"Valid","Tidak Valid"))</f>
        <v/>
      </c>
      <c r="L105" s="144"/>
      <c r="M105" s="4"/>
      <c r="N105" s="4"/>
      <c r="O105" s="4"/>
      <c r="P105" s="4"/>
      <c r="Q105" s="4"/>
      <c r="R105" s="4"/>
      <c r="S105" s="4"/>
      <c r="T105" s="4"/>
      <c r="U105" s="4"/>
      <c r="V105" s="4"/>
      <c r="W105" s="4"/>
      <c r="X105" s="4"/>
      <c r="Y105" s="4"/>
      <c r="Z105" s="4"/>
      <c r="AA105" s="4"/>
      <c r="AB105" s="4"/>
    </row>
    <row r="106" ht="14.25" customHeight="1">
      <c r="A106" s="125">
        <v>96.0</v>
      </c>
      <c r="B106" s="144"/>
      <c r="C106" s="127"/>
      <c r="D106" s="127"/>
      <c r="E106" s="127"/>
      <c r="F106" s="144"/>
      <c r="G106" s="144"/>
      <c r="H106" s="143"/>
      <c r="I106" s="143"/>
      <c r="J106" s="133" t="str">
        <f t="shared" si="1"/>
        <v/>
      </c>
      <c r="K106" s="133" t="str">
        <f>IF(OR(ISBLANK(H106),ISBLANK(I106),ISBLANK('2a1'!H5)),"",IF(OR(AND(H106&gt;'2a1'!H5,H106&lt;Menu!S73),AND(I106&gt;'2a1'!H5,I106&lt;Menu!S73),AND(H106&lt;'2a1'!H5,I106&gt;Menu!S73)),"Valid","Tidak Valid"))</f>
        <v/>
      </c>
      <c r="L106" s="144"/>
      <c r="M106" s="4"/>
      <c r="N106" s="4"/>
      <c r="O106" s="4"/>
      <c r="P106" s="4"/>
      <c r="Q106" s="4"/>
      <c r="R106" s="4"/>
      <c r="S106" s="4"/>
      <c r="T106" s="4"/>
      <c r="U106" s="4"/>
      <c r="V106" s="4"/>
      <c r="W106" s="4"/>
      <c r="X106" s="4"/>
      <c r="Y106" s="4"/>
      <c r="Z106" s="4"/>
      <c r="AA106" s="4"/>
      <c r="AB106" s="4"/>
    </row>
    <row r="107" ht="14.25" customHeight="1">
      <c r="A107" s="125">
        <v>97.0</v>
      </c>
      <c r="B107" s="144"/>
      <c r="C107" s="127"/>
      <c r="D107" s="127"/>
      <c r="E107" s="127"/>
      <c r="F107" s="144"/>
      <c r="G107" s="144"/>
      <c r="H107" s="143"/>
      <c r="I107" s="143"/>
      <c r="J107" s="133" t="str">
        <f t="shared" si="1"/>
        <v/>
      </c>
      <c r="K107" s="133" t="str">
        <f>IF(OR(ISBLANK(H107),ISBLANK(I107),ISBLANK('2a1'!H5)),"",IF(OR(AND(H107&gt;'2a1'!H5,H107&lt;Menu!S73),AND(I107&gt;'2a1'!H5,I107&lt;Menu!S73),AND(H107&lt;'2a1'!H5,I107&gt;Menu!S73)),"Valid","Tidak Valid"))</f>
        <v/>
      </c>
      <c r="L107" s="144"/>
      <c r="M107" s="4"/>
      <c r="N107" s="4"/>
      <c r="O107" s="4"/>
      <c r="P107" s="4"/>
      <c r="Q107" s="4"/>
      <c r="R107" s="4"/>
      <c r="S107" s="4"/>
      <c r="T107" s="4"/>
      <c r="U107" s="4"/>
      <c r="V107" s="4"/>
      <c r="W107" s="4"/>
      <c r="X107" s="4"/>
      <c r="Y107" s="4"/>
      <c r="Z107" s="4"/>
      <c r="AA107" s="4"/>
      <c r="AB107" s="4"/>
    </row>
    <row r="108" ht="14.25" customHeight="1">
      <c r="A108" s="125">
        <v>98.0</v>
      </c>
      <c r="B108" s="144"/>
      <c r="C108" s="127"/>
      <c r="D108" s="127"/>
      <c r="E108" s="127"/>
      <c r="F108" s="144"/>
      <c r="G108" s="144"/>
      <c r="H108" s="143"/>
      <c r="I108" s="143"/>
      <c r="J108" s="133" t="str">
        <f t="shared" si="1"/>
        <v/>
      </c>
      <c r="K108" s="133" t="str">
        <f>IF(OR(ISBLANK(H108),ISBLANK(I108),ISBLANK('2a1'!H5)),"",IF(OR(AND(H108&gt;'2a1'!H5,H108&lt;Menu!S73),AND(I108&gt;'2a1'!H5,I108&lt;Menu!S73),AND(H108&lt;'2a1'!H5,I108&gt;Menu!S73)),"Valid","Tidak Valid"))</f>
        <v/>
      </c>
      <c r="L108" s="144"/>
      <c r="M108" s="4"/>
      <c r="N108" s="4"/>
      <c r="O108" s="4"/>
      <c r="P108" s="4"/>
      <c r="Q108" s="4"/>
      <c r="R108" s="4"/>
      <c r="S108" s="4"/>
      <c r="T108" s="4"/>
      <c r="U108" s="4"/>
      <c r="V108" s="4"/>
      <c r="W108" s="4"/>
      <c r="X108" s="4"/>
      <c r="Y108" s="4"/>
      <c r="Z108" s="4"/>
      <c r="AA108" s="4"/>
      <c r="AB108" s="4"/>
    </row>
    <row r="109" ht="14.25" customHeight="1">
      <c r="A109" s="125">
        <v>99.0</v>
      </c>
      <c r="B109" s="144"/>
      <c r="C109" s="127"/>
      <c r="D109" s="127"/>
      <c r="E109" s="127"/>
      <c r="F109" s="144"/>
      <c r="G109" s="144"/>
      <c r="H109" s="143"/>
      <c r="I109" s="143"/>
      <c r="J109" s="133" t="str">
        <f t="shared" si="1"/>
        <v/>
      </c>
      <c r="K109" s="133" t="str">
        <f>IF(OR(ISBLANK(H109),ISBLANK(I109),ISBLANK('2a1'!H5)),"",IF(OR(AND(H109&gt;'2a1'!H5,H109&lt;Menu!S73),AND(I109&gt;'2a1'!H5,I109&lt;Menu!S73),AND(H109&lt;'2a1'!H5,I109&gt;Menu!S73)),"Valid","Tidak Valid"))</f>
        <v/>
      </c>
      <c r="L109" s="144"/>
      <c r="M109" s="4"/>
      <c r="N109" s="4"/>
      <c r="O109" s="4"/>
      <c r="P109" s="4"/>
      <c r="Q109" s="4"/>
      <c r="R109" s="4"/>
      <c r="S109" s="4"/>
      <c r="T109" s="4"/>
      <c r="U109" s="4"/>
      <c r="V109" s="4"/>
      <c r="W109" s="4"/>
      <c r="X109" s="4"/>
      <c r="Y109" s="4"/>
      <c r="Z109" s="4"/>
      <c r="AA109" s="4"/>
      <c r="AB109" s="4"/>
    </row>
    <row r="110" ht="14.25" customHeight="1">
      <c r="A110" s="125">
        <v>100.0</v>
      </c>
      <c r="B110" s="144"/>
      <c r="C110" s="127"/>
      <c r="D110" s="127"/>
      <c r="E110" s="127"/>
      <c r="F110" s="144"/>
      <c r="G110" s="144"/>
      <c r="H110" s="143"/>
      <c r="I110" s="143"/>
      <c r="J110" s="133" t="str">
        <f t="shared" si="1"/>
        <v/>
      </c>
      <c r="K110" s="133" t="str">
        <f>IF(OR(ISBLANK(H110),ISBLANK(I110),ISBLANK('2a1'!H5)),"",IF(OR(AND(H110&gt;'2a1'!H5,H110&lt;Menu!S73),AND(I110&gt;'2a1'!H5,I110&lt;Menu!S73),AND(H110&lt;'2a1'!H5,I110&gt;Menu!S73)),"Valid","Tidak Valid"))</f>
        <v/>
      </c>
      <c r="L110" s="144"/>
      <c r="M110" s="4"/>
      <c r="N110" s="4"/>
      <c r="O110" s="4"/>
      <c r="P110" s="4"/>
      <c r="Q110" s="4"/>
      <c r="R110" s="4"/>
      <c r="S110" s="4"/>
      <c r="T110" s="4"/>
      <c r="U110" s="4"/>
      <c r="V110" s="4"/>
      <c r="W110" s="4"/>
      <c r="X110" s="4"/>
      <c r="Y110" s="4"/>
      <c r="Z110" s="4"/>
      <c r="AA110" s="4"/>
      <c r="AB110" s="4"/>
    </row>
    <row r="111" ht="14.25" customHeight="1">
      <c r="A111" s="125">
        <v>101.0</v>
      </c>
      <c r="B111" s="144"/>
      <c r="C111" s="127"/>
      <c r="D111" s="127"/>
      <c r="E111" s="127"/>
      <c r="F111" s="144"/>
      <c r="G111" s="144"/>
      <c r="H111" s="143"/>
      <c r="I111" s="143"/>
      <c r="J111" s="133" t="str">
        <f t="shared" si="1"/>
        <v/>
      </c>
      <c r="K111" s="133" t="str">
        <f>IF(OR(ISBLANK(H111),ISBLANK(I111),ISBLANK('2a1'!H5)),"",IF(OR(AND(H111&gt;'2a1'!H5,H111&lt;Menu!S73),AND(I111&gt;'2a1'!H5,I111&lt;Menu!S73),AND(H111&lt;'2a1'!H5,I111&gt;Menu!S73)),"Valid","Tidak Valid"))</f>
        <v/>
      </c>
      <c r="L111" s="144"/>
      <c r="M111" s="4"/>
      <c r="N111" s="4"/>
      <c r="O111" s="4"/>
      <c r="P111" s="4"/>
      <c r="Q111" s="4"/>
      <c r="R111" s="4"/>
      <c r="S111" s="4"/>
      <c r="T111" s="4"/>
      <c r="U111" s="4"/>
      <c r="V111" s="4"/>
      <c r="W111" s="4"/>
      <c r="X111" s="4"/>
      <c r="Y111" s="4"/>
      <c r="Z111" s="4"/>
      <c r="AA111" s="4"/>
      <c r="AB111" s="4"/>
    </row>
    <row r="112" ht="14.25" customHeight="1">
      <c r="A112" s="125">
        <v>102.0</v>
      </c>
      <c r="B112" s="144"/>
      <c r="C112" s="127"/>
      <c r="D112" s="127"/>
      <c r="E112" s="127"/>
      <c r="F112" s="144"/>
      <c r="G112" s="144"/>
      <c r="H112" s="143"/>
      <c r="I112" s="143"/>
      <c r="J112" s="133" t="str">
        <f t="shared" si="1"/>
        <v/>
      </c>
      <c r="K112" s="133" t="str">
        <f>IF(OR(ISBLANK(H112),ISBLANK(I112),ISBLANK('2a1'!H5)),"",IF(OR(AND(H112&gt;'2a1'!H5,H112&lt;Menu!S73),AND(I112&gt;'2a1'!H5,I112&lt;Menu!S73),AND(H112&lt;'2a1'!H5,I112&gt;Menu!S73)),"Valid","Tidak Valid"))</f>
        <v/>
      </c>
      <c r="L112" s="144"/>
      <c r="M112" s="4"/>
      <c r="N112" s="4"/>
      <c r="O112" s="4"/>
      <c r="P112" s="4"/>
      <c r="Q112" s="4"/>
      <c r="R112" s="4"/>
      <c r="S112" s="4"/>
      <c r="T112" s="4"/>
      <c r="U112" s="4"/>
      <c r="V112" s="4"/>
      <c r="W112" s="4"/>
      <c r="X112" s="4"/>
      <c r="Y112" s="4"/>
      <c r="Z112" s="4"/>
      <c r="AA112" s="4"/>
      <c r="AB112" s="4"/>
    </row>
    <row r="113" ht="14.25" customHeight="1">
      <c r="A113" s="125">
        <v>103.0</v>
      </c>
      <c r="B113" s="144"/>
      <c r="C113" s="127"/>
      <c r="D113" s="127"/>
      <c r="E113" s="127"/>
      <c r="F113" s="144"/>
      <c r="G113" s="144"/>
      <c r="H113" s="143"/>
      <c r="I113" s="143"/>
      <c r="J113" s="133" t="str">
        <f t="shared" si="1"/>
        <v/>
      </c>
      <c r="K113" s="133" t="str">
        <f>IF(OR(ISBLANK(H113),ISBLANK(I113),ISBLANK('2a1'!H5)),"",IF(OR(AND(H113&gt;'2a1'!H5,H113&lt;Menu!S73),AND(I113&gt;'2a1'!H5,I113&lt;Menu!S73),AND(H113&lt;'2a1'!H5,I113&gt;Menu!S73)),"Valid","Tidak Valid"))</f>
        <v/>
      </c>
      <c r="L113" s="144"/>
      <c r="M113" s="4"/>
      <c r="N113" s="4"/>
      <c r="O113" s="4"/>
      <c r="P113" s="4"/>
      <c r="Q113" s="4"/>
      <c r="R113" s="4"/>
      <c r="S113" s="4"/>
      <c r="T113" s="4"/>
      <c r="U113" s="4"/>
      <c r="V113" s="4"/>
      <c r="W113" s="4"/>
      <c r="X113" s="4"/>
      <c r="Y113" s="4"/>
      <c r="Z113" s="4"/>
      <c r="AA113" s="4"/>
      <c r="AB113" s="4"/>
    </row>
    <row r="114" ht="14.25" customHeight="1">
      <c r="A114" s="125">
        <v>104.0</v>
      </c>
      <c r="B114" s="144"/>
      <c r="C114" s="127"/>
      <c r="D114" s="127"/>
      <c r="E114" s="127"/>
      <c r="F114" s="144"/>
      <c r="G114" s="144"/>
      <c r="H114" s="143"/>
      <c r="I114" s="143"/>
      <c r="J114" s="133" t="str">
        <f t="shared" si="1"/>
        <v/>
      </c>
      <c r="K114" s="133" t="str">
        <f>IF(OR(ISBLANK(H114),ISBLANK(I114),ISBLANK('2a1'!H5)),"",IF(OR(AND(H114&gt;'2a1'!H5,H114&lt;Menu!S73),AND(I114&gt;'2a1'!H5,I114&lt;Menu!S73),AND(H114&lt;'2a1'!H5,I114&gt;Menu!S73)),"Valid","Tidak Valid"))</f>
        <v/>
      </c>
      <c r="L114" s="144"/>
      <c r="M114" s="4"/>
      <c r="N114" s="4"/>
      <c r="O114" s="4"/>
      <c r="P114" s="4"/>
      <c r="Q114" s="4"/>
      <c r="R114" s="4"/>
      <c r="S114" s="4"/>
      <c r="T114" s="4"/>
      <c r="U114" s="4"/>
      <c r="V114" s="4"/>
      <c r="W114" s="4"/>
      <c r="X114" s="4"/>
      <c r="Y114" s="4"/>
      <c r="Z114" s="4"/>
      <c r="AA114" s="4"/>
      <c r="AB114" s="4"/>
    </row>
    <row r="115" ht="14.25" customHeight="1">
      <c r="A115" s="125">
        <v>105.0</v>
      </c>
      <c r="B115" s="144"/>
      <c r="C115" s="127"/>
      <c r="D115" s="127"/>
      <c r="E115" s="127"/>
      <c r="F115" s="144"/>
      <c r="G115" s="144"/>
      <c r="H115" s="143"/>
      <c r="I115" s="143"/>
      <c r="J115" s="133" t="str">
        <f t="shared" si="1"/>
        <v/>
      </c>
      <c r="K115" s="133" t="str">
        <f>IF(OR(ISBLANK(H115),ISBLANK(I115),ISBLANK('2a1'!H5)),"",IF(OR(AND(H115&gt;'2a1'!H5,H115&lt;Menu!S73),AND(I115&gt;'2a1'!H5,I115&lt;Menu!S73),AND(H115&lt;'2a1'!H5,I115&gt;Menu!S73)),"Valid","Tidak Valid"))</f>
        <v/>
      </c>
      <c r="L115" s="144"/>
      <c r="M115" s="4"/>
      <c r="N115" s="4"/>
      <c r="O115" s="4"/>
      <c r="P115" s="4"/>
      <c r="Q115" s="4"/>
      <c r="R115" s="4"/>
      <c r="S115" s="4"/>
      <c r="T115" s="4"/>
      <c r="U115" s="4"/>
      <c r="V115" s="4"/>
      <c r="W115" s="4"/>
      <c r="X115" s="4"/>
      <c r="Y115" s="4"/>
      <c r="Z115" s="4"/>
      <c r="AA115" s="4"/>
      <c r="AB115" s="4"/>
    </row>
    <row r="116" ht="14.25" customHeight="1">
      <c r="A116" s="125">
        <v>106.0</v>
      </c>
      <c r="B116" s="144"/>
      <c r="C116" s="127"/>
      <c r="D116" s="127"/>
      <c r="E116" s="127"/>
      <c r="F116" s="144"/>
      <c r="G116" s="144"/>
      <c r="H116" s="143"/>
      <c r="I116" s="143"/>
      <c r="J116" s="133" t="str">
        <f t="shared" si="1"/>
        <v/>
      </c>
      <c r="K116" s="133" t="str">
        <f>IF(OR(ISBLANK(H116),ISBLANK(I116),ISBLANK('2a1'!H5)),"",IF(OR(AND(H116&gt;'2a1'!H5,H116&lt;Menu!S73),AND(I116&gt;'2a1'!H5,I116&lt;Menu!S73),AND(H116&lt;'2a1'!H5,I116&gt;Menu!S73)),"Valid","Tidak Valid"))</f>
        <v/>
      </c>
      <c r="L116" s="144"/>
      <c r="M116" s="4"/>
      <c r="N116" s="4"/>
      <c r="O116" s="4"/>
      <c r="P116" s="4"/>
      <c r="Q116" s="4"/>
      <c r="R116" s="4"/>
      <c r="S116" s="4"/>
      <c r="T116" s="4"/>
      <c r="U116" s="4"/>
      <c r="V116" s="4"/>
      <c r="W116" s="4"/>
      <c r="X116" s="4"/>
      <c r="Y116" s="4"/>
      <c r="Z116" s="4"/>
      <c r="AA116" s="4"/>
      <c r="AB116" s="4"/>
    </row>
    <row r="117" ht="14.25" customHeight="1">
      <c r="A117" s="125">
        <v>107.0</v>
      </c>
      <c r="B117" s="144"/>
      <c r="C117" s="127"/>
      <c r="D117" s="127"/>
      <c r="E117" s="127"/>
      <c r="F117" s="144"/>
      <c r="G117" s="144"/>
      <c r="H117" s="143"/>
      <c r="I117" s="143"/>
      <c r="J117" s="133" t="str">
        <f t="shared" si="1"/>
        <v/>
      </c>
      <c r="K117" s="133" t="str">
        <f>IF(OR(ISBLANK(H117),ISBLANK(I117),ISBLANK('2a1'!H5)),"",IF(OR(AND(H117&gt;'2a1'!H5,H117&lt;Menu!S73),AND(I117&gt;'2a1'!H5,I117&lt;Menu!S73),AND(H117&lt;'2a1'!H5,I117&gt;Menu!S73)),"Valid","Tidak Valid"))</f>
        <v/>
      </c>
      <c r="L117" s="144"/>
      <c r="M117" s="4"/>
      <c r="N117" s="4"/>
      <c r="O117" s="4"/>
      <c r="P117" s="4"/>
      <c r="Q117" s="4"/>
      <c r="R117" s="4"/>
      <c r="S117" s="4"/>
      <c r="T117" s="4"/>
      <c r="U117" s="4"/>
      <c r="V117" s="4"/>
      <c r="W117" s="4"/>
      <c r="X117" s="4"/>
      <c r="Y117" s="4"/>
      <c r="Z117" s="4"/>
      <c r="AA117" s="4"/>
      <c r="AB117" s="4"/>
    </row>
    <row r="118" ht="14.25" customHeight="1">
      <c r="A118" s="125">
        <v>108.0</v>
      </c>
      <c r="B118" s="144"/>
      <c r="C118" s="127"/>
      <c r="D118" s="127"/>
      <c r="E118" s="127"/>
      <c r="F118" s="144"/>
      <c r="G118" s="144"/>
      <c r="H118" s="143"/>
      <c r="I118" s="143"/>
      <c r="J118" s="133" t="str">
        <f t="shared" si="1"/>
        <v/>
      </c>
      <c r="K118" s="133" t="str">
        <f>IF(OR(ISBLANK(H118),ISBLANK(I118),ISBLANK('2a1'!H5)),"",IF(OR(AND(H118&gt;'2a1'!H5,H118&lt;Menu!S73),AND(I118&gt;'2a1'!H5,I118&lt;Menu!S73),AND(H118&lt;'2a1'!H5,I118&gt;Menu!S73)),"Valid","Tidak Valid"))</f>
        <v/>
      </c>
      <c r="L118" s="144"/>
      <c r="M118" s="4"/>
      <c r="N118" s="4"/>
      <c r="O118" s="4"/>
      <c r="P118" s="4"/>
      <c r="Q118" s="4"/>
      <c r="R118" s="4"/>
      <c r="S118" s="4"/>
      <c r="T118" s="4"/>
      <c r="U118" s="4"/>
      <c r="V118" s="4"/>
      <c r="W118" s="4"/>
      <c r="X118" s="4"/>
      <c r="Y118" s="4"/>
      <c r="Z118" s="4"/>
      <c r="AA118" s="4"/>
      <c r="AB118" s="4"/>
    </row>
    <row r="119" ht="14.25" customHeight="1">
      <c r="A119" s="125">
        <v>109.0</v>
      </c>
      <c r="B119" s="144"/>
      <c r="C119" s="127"/>
      <c r="D119" s="127"/>
      <c r="E119" s="127"/>
      <c r="F119" s="144"/>
      <c r="G119" s="144"/>
      <c r="H119" s="143"/>
      <c r="I119" s="143"/>
      <c r="J119" s="133" t="str">
        <f t="shared" si="1"/>
        <v/>
      </c>
      <c r="K119" s="133" t="str">
        <f>IF(OR(ISBLANK(H119),ISBLANK(I119),ISBLANK('2a1'!H5)),"",IF(OR(AND(H119&gt;'2a1'!H5,H119&lt;Menu!S73),AND(I119&gt;'2a1'!H5,I119&lt;Menu!S73),AND(H119&lt;'2a1'!H5,I119&gt;Menu!S73)),"Valid","Tidak Valid"))</f>
        <v/>
      </c>
      <c r="L119" s="144"/>
      <c r="M119" s="4"/>
      <c r="N119" s="4"/>
      <c r="O119" s="4"/>
      <c r="P119" s="4"/>
      <c r="Q119" s="4"/>
      <c r="R119" s="4"/>
      <c r="S119" s="4"/>
      <c r="T119" s="4"/>
      <c r="U119" s="4"/>
      <c r="V119" s="4"/>
      <c r="W119" s="4"/>
      <c r="X119" s="4"/>
      <c r="Y119" s="4"/>
      <c r="Z119" s="4"/>
      <c r="AA119" s="4"/>
      <c r="AB119" s="4"/>
    </row>
    <row r="120" ht="14.25" customHeight="1">
      <c r="A120" s="125">
        <v>110.0</v>
      </c>
      <c r="B120" s="144"/>
      <c r="C120" s="127"/>
      <c r="D120" s="127"/>
      <c r="E120" s="127"/>
      <c r="F120" s="144"/>
      <c r="G120" s="144"/>
      <c r="H120" s="143"/>
      <c r="I120" s="143"/>
      <c r="J120" s="133" t="str">
        <f t="shared" si="1"/>
        <v/>
      </c>
      <c r="K120" s="133" t="str">
        <f>IF(OR(ISBLANK(H120),ISBLANK(I120),ISBLANK('2a1'!H5)),"",IF(OR(AND(H120&gt;'2a1'!H5,H120&lt;Menu!S73),AND(I120&gt;'2a1'!H5,I120&lt;Menu!S73),AND(H120&lt;'2a1'!H5,I120&gt;Menu!S73)),"Valid","Tidak Valid"))</f>
        <v/>
      </c>
      <c r="L120" s="144"/>
      <c r="M120" s="4"/>
      <c r="N120" s="4"/>
      <c r="O120" s="4"/>
      <c r="P120" s="4"/>
      <c r="Q120" s="4"/>
      <c r="R120" s="4"/>
      <c r="S120" s="4"/>
      <c r="T120" s="4"/>
      <c r="U120" s="4"/>
      <c r="V120" s="4"/>
      <c r="W120" s="4"/>
      <c r="X120" s="4"/>
      <c r="Y120" s="4"/>
      <c r="Z120" s="4"/>
      <c r="AA120" s="4"/>
      <c r="AB120" s="4"/>
    </row>
    <row r="121" ht="14.25" customHeight="1">
      <c r="A121" s="125">
        <v>111.0</v>
      </c>
      <c r="B121" s="144"/>
      <c r="C121" s="127"/>
      <c r="D121" s="127"/>
      <c r="E121" s="127"/>
      <c r="F121" s="144"/>
      <c r="G121" s="144"/>
      <c r="H121" s="143"/>
      <c r="I121" s="143"/>
      <c r="J121" s="133" t="str">
        <f t="shared" si="1"/>
        <v/>
      </c>
      <c r="K121" s="133" t="str">
        <f>IF(OR(ISBLANK(H121),ISBLANK(I121),ISBLANK('2a1'!H5)),"",IF(OR(AND(H121&gt;'2a1'!H5,H121&lt;Menu!S73),AND(I121&gt;'2a1'!H5,I121&lt;Menu!S73),AND(H121&lt;'2a1'!H5,I121&gt;Menu!S73)),"Valid","Tidak Valid"))</f>
        <v/>
      </c>
      <c r="L121" s="144"/>
      <c r="M121" s="4"/>
      <c r="N121" s="4"/>
      <c r="O121" s="4"/>
      <c r="P121" s="4"/>
      <c r="Q121" s="4"/>
      <c r="R121" s="4"/>
      <c r="S121" s="4"/>
      <c r="T121" s="4"/>
      <c r="U121" s="4"/>
      <c r="V121" s="4"/>
      <c r="W121" s="4"/>
      <c r="X121" s="4"/>
      <c r="Y121" s="4"/>
      <c r="Z121" s="4"/>
      <c r="AA121" s="4"/>
      <c r="AB121" s="4"/>
    </row>
    <row r="122" ht="14.25" customHeight="1">
      <c r="A122" s="125">
        <v>112.0</v>
      </c>
      <c r="B122" s="144"/>
      <c r="C122" s="127"/>
      <c r="D122" s="127"/>
      <c r="E122" s="127"/>
      <c r="F122" s="144"/>
      <c r="G122" s="144"/>
      <c r="H122" s="143"/>
      <c r="I122" s="143"/>
      <c r="J122" s="133" t="str">
        <f t="shared" si="1"/>
        <v/>
      </c>
      <c r="K122" s="133" t="str">
        <f>IF(OR(ISBLANK(H122),ISBLANK(I122),ISBLANK('2a1'!H5)),"",IF(OR(AND(H122&gt;'2a1'!H5,H122&lt;Menu!S73),AND(I122&gt;'2a1'!H5,I122&lt;Menu!S73),AND(H122&lt;'2a1'!H5,I122&gt;Menu!S73)),"Valid","Tidak Valid"))</f>
        <v/>
      </c>
      <c r="L122" s="144"/>
      <c r="M122" s="4"/>
      <c r="N122" s="4"/>
      <c r="O122" s="4"/>
      <c r="P122" s="4"/>
      <c r="Q122" s="4"/>
      <c r="R122" s="4"/>
      <c r="S122" s="4"/>
      <c r="T122" s="4"/>
      <c r="U122" s="4"/>
      <c r="V122" s="4"/>
      <c r="W122" s="4"/>
      <c r="X122" s="4"/>
      <c r="Y122" s="4"/>
      <c r="Z122" s="4"/>
      <c r="AA122" s="4"/>
      <c r="AB122" s="4"/>
    </row>
    <row r="123" ht="14.25" customHeight="1">
      <c r="A123" s="125">
        <v>113.0</v>
      </c>
      <c r="B123" s="144"/>
      <c r="C123" s="127"/>
      <c r="D123" s="127"/>
      <c r="E123" s="127"/>
      <c r="F123" s="144"/>
      <c r="G123" s="144"/>
      <c r="H123" s="143"/>
      <c r="I123" s="143"/>
      <c r="J123" s="133" t="str">
        <f t="shared" si="1"/>
        <v/>
      </c>
      <c r="K123" s="133" t="str">
        <f>IF(OR(ISBLANK(H123),ISBLANK(I123),ISBLANK('2a1'!H5)),"",IF(OR(AND(H123&gt;'2a1'!H5,H123&lt;Menu!S73),AND(I123&gt;'2a1'!H5,I123&lt;Menu!S73),AND(H123&lt;'2a1'!H5,I123&gt;Menu!S73)),"Valid","Tidak Valid"))</f>
        <v/>
      </c>
      <c r="L123" s="144"/>
      <c r="M123" s="4"/>
      <c r="N123" s="4"/>
      <c r="O123" s="4"/>
      <c r="P123" s="4"/>
      <c r="Q123" s="4"/>
      <c r="R123" s="4"/>
      <c r="S123" s="4"/>
      <c r="T123" s="4"/>
      <c r="U123" s="4"/>
      <c r="V123" s="4"/>
      <c r="W123" s="4"/>
      <c r="X123" s="4"/>
      <c r="Y123" s="4"/>
      <c r="Z123" s="4"/>
      <c r="AA123" s="4"/>
      <c r="AB123" s="4"/>
    </row>
    <row r="124" ht="14.25" customHeight="1">
      <c r="A124" s="125">
        <v>114.0</v>
      </c>
      <c r="B124" s="144"/>
      <c r="C124" s="127"/>
      <c r="D124" s="127"/>
      <c r="E124" s="127"/>
      <c r="F124" s="144"/>
      <c r="G124" s="144"/>
      <c r="H124" s="143"/>
      <c r="I124" s="143"/>
      <c r="J124" s="133" t="str">
        <f t="shared" si="1"/>
        <v/>
      </c>
      <c r="K124" s="133" t="str">
        <f>IF(OR(ISBLANK(H124),ISBLANK(I124),ISBLANK('2a1'!H5)),"",IF(OR(AND(H124&gt;'2a1'!H5,H124&lt;Menu!S73),AND(I124&gt;'2a1'!H5,I124&lt;Menu!S73),AND(H124&lt;'2a1'!H5,I124&gt;Menu!S73)),"Valid","Tidak Valid"))</f>
        <v/>
      </c>
      <c r="L124" s="144"/>
      <c r="M124" s="4"/>
      <c r="N124" s="4"/>
      <c r="O124" s="4"/>
      <c r="P124" s="4"/>
      <c r="Q124" s="4"/>
      <c r="R124" s="4"/>
      <c r="S124" s="4"/>
      <c r="T124" s="4"/>
      <c r="U124" s="4"/>
      <c r="V124" s="4"/>
      <c r="W124" s="4"/>
      <c r="X124" s="4"/>
      <c r="Y124" s="4"/>
      <c r="Z124" s="4"/>
      <c r="AA124" s="4"/>
      <c r="AB124" s="4"/>
    </row>
    <row r="125" ht="14.25" customHeight="1">
      <c r="A125" s="125">
        <v>115.0</v>
      </c>
      <c r="B125" s="144"/>
      <c r="C125" s="127"/>
      <c r="D125" s="127"/>
      <c r="E125" s="127"/>
      <c r="F125" s="144"/>
      <c r="G125" s="144"/>
      <c r="H125" s="143"/>
      <c r="I125" s="143"/>
      <c r="J125" s="133" t="str">
        <f t="shared" si="1"/>
        <v/>
      </c>
      <c r="K125" s="133" t="str">
        <f>IF(OR(ISBLANK(H125),ISBLANK(I125),ISBLANK('2a1'!H5)),"",IF(OR(AND(H125&gt;'2a1'!H5,H125&lt;Menu!S73),AND(I125&gt;'2a1'!H5,I125&lt;Menu!S73),AND(H125&lt;'2a1'!H5,I125&gt;Menu!S73)),"Valid","Tidak Valid"))</f>
        <v/>
      </c>
      <c r="L125" s="144"/>
      <c r="M125" s="4"/>
      <c r="N125" s="4"/>
      <c r="O125" s="4"/>
      <c r="P125" s="4"/>
      <c r="Q125" s="4"/>
      <c r="R125" s="4"/>
      <c r="S125" s="4"/>
      <c r="T125" s="4"/>
      <c r="U125" s="4"/>
      <c r="V125" s="4"/>
      <c r="W125" s="4"/>
      <c r="X125" s="4"/>
      <c r="Y125" s="4"/>
      <c r="Z125" s="4"/>
      <c r="AA125" s="4"/>
      <c r="AB125" s="4"/>
    </row>
    <row r="126" ht="14.25" customHeight="1">
      <c r="A126" s="125">
        <v>116.0</v>
      </c>
      <c r="B126" s="144"/>
      <c r="C126" s="127"/>
      <c r="D126" s="127"/>
      <c r="E126" s="127"/>
      <c r="F126" s="144"/>
      <c r="G126" s="144"/>
      <c r="H126" s="143"/>
      <c r="I126" s="143"/>
      <c r="J126" s="133" t="str">
        <f t="shared" si="1"/>
        <v/>
      </c>
      <c r="K126" s="133" t="str">
        <f>IF(OR(ISBLANK(H126),ISBLANK(I126),ISBLANK('2a1'!H5)),"",IF(OR(AND(H126&gt;'2a1'!H5,H126&lt;Menu!S73),AND(I126&gt;'2a1'!H5,I126&lt;Menu!S73),AND(H126&lt;'2a1'!H5,I126&gt;Menu!S73)),"Valid","Tidak Valid"))</f>
        <v/>
      </c>
      <c r="L126" s="144"/>
      <c r="M126" s="4"/>
      <c r="N126" s="4"/>
      <c r="O126" s="4"/>
      <c r="P126" s="4"/>
      <c r="Q126" s="4"/>
      <c r="R126" s="4"/>
      <c r="S126" s="4"/>
      <c r="T126" s="4"/>
      <c r="U126" s="4"/>
      <c r="V126" s="4"/>
      <c r="W126" s="4"/>
      <c r="X126" s="4"/>
      <c r="Y126" s="4"/>
      <c r="Z126" s="4"/>
      <c r="AA126" s="4"/>
      <c r="AB126" s="4"/>
    </row>
    <row r="127" ht="14.25" customHeight="1">
      <c r="A127" s="125">
        <v>117.0</v>
      </c>
      <c r="B127" s="144"/>
      <c r="C127" s="127"/>
      <c r="D127" s="127"/>
      <c r="E127" s="127"/>
      <c r="F127" s="144"/>
      <c r="G127" s="144"/>
      <c r="H127" s="143"/>
      <c r="I127" s="143"/>
      <c r="J127" s="133" t="str">
        <f t="shared" si="1"/>
        <v/>
      </c>
      <c r="K127" s="133" t="str">
        <f>IF(OR(ISBLANK(H127),ISBLANK(I127),ISBLANK('2a1'!H5)),"",IF(OR(AND(H127&gt;'2a1'!H5,H127&lt;Menu!S73),AND(I127&gt;'2a1'!H5,I127&lt;Menu!S73),AND(H127&lt;'2a1'!H5,I127&gt;Menu!S73)),"Valid","Tidak Valid"))</f>
        <v/>
      </c>
      <c r="L127" s="144"/>
      <c r="M127" s="4"/>
      <c r="N127" s="4"/>
      <c r="O127" s="4"/>
      <c r="P127" s="4"/>
      <c r="Q127" s="4"/>
      <c r="R127" s="4"/>
      <c r="S127" s="4"/>
      <c r="T127" s="4"/>
      <c r="U127" s="4"/>
      <c r="V127" s="4"/>
      <c r="W127" s="4"/>
      <c r="X127" s="4"/>
      <c r="Y127" s="4"/>
      <c r="Z127" s="4"/>
      <c r="AA127" s="4"/>
      <c r="AB127" s="4"/>
    </row>
    <row r="128" ht="14.25" customHeight="1">
      <c r="A128" s="125">
        <v>118.0</v>
      </c>
      <c r="B128" s="144"/>
      <c r="C128" s="127"/>
      <c r="D128" s="127"/>
      <c r="E128" s="127"/>
      <c r="F128" s="144"/>
      <c r="G128" s="144"/>
      <c r="H128" s="143"/>
      <c r="I128" s="143"/>
      <c r="J128" s="133" t="str">
        <f t="shared" si="1"/>
        <v/>
      </c>
      <c r="K128" s="133" t="str">
        <f>IF(OR(ISBLANK(H128),ISBLANK(I128),ISBLANK('2a1'!H5)),"",IF(OR(AND(H128&gt;'2a1'!H5,H128&lt;Menu!S73),AND(I128&gt;'2a1'!H5,I128&lt;Menu!S73),AND(H128&lt;'2a1'!H5,I128&gt;Menu!S73)),"Valid","Tidak Valid"))</f>
        <v/>
      </c>
      <c r="L128" s="144"/>
      <c r="M128" s="4"/>
      <c r="N128" s="4"/>
      <c r="O128" s="4"/>
      <c r="P128" s="4"/>
      <c r="Q128" s="4"/>
      <c r="R128" s="4"/>
      <c r="S128" s="4"/>
      <c r="T128" s="4"/>
      <c r="U128" s="4"/>
      <c r="V128" s="4"/>
      <c r="W128" s="4"/>
      <c r="X128" s="4"/>
      <c r="Y128" s="4"/>
      <c r="Z128" s="4"/>
      <c r="AA128" s="4"/>
      <c r="AB128" s="4"/>
    </row>
    <row r="129" ht="14.25" customHeight="1">
      <c r="A129" s="125">
        <v>119.0</v>
      </c>
      <c r="B129" s="144"/>
      <c r="C129" s="127"/>
      <c r="D129" s="127"/>
      <c r="E129" s="127"/>
      <c r="F129" s="144"/>
      <c r="G129" s="144"/>
      <c r="H129" s="143"/>
      <c r="I129" s="143"/>
      <c r="J129" s="133" t="str">
        <f t="shared" si="1"/>
        <v/>
      </c>
      <c r="K129" s="133" t="str">
        <f>IF(OR(ISBLANK(H129),ISBLANK(I129),ISBLANK('2a1'!H5)),"",IF(OR(AND(H129&gt;'2a1'!H5,H129&lt;Menu!S73),AND(I129&gt;'2a1'!H5,I129&lt;Menu!S73),AND(H129&lt;'2a1'!H5,I129&gt;Menu!S73)),"Valid","Tidak Valid"))</f>
        <v/>
      </c>
      <c r="L129" s="144"/>
      <c r="M129" s="4"/>
      <c r="N129" s="4"/>
      <c r="O129" s="4"/>
      <c r="P129" s="4"/>
      <c r="Q129" s="4"/>
      <c r="R129" s="4"/>
      <c r="S129" s="4"/>
      <c r="T129" s="4"/>
      <c r="U129" s="4"/>
      <c r="V129" s="4"/>
      <c r="W129" s="4"/>
      <c r="X129" s="4"/>
      <c r="Y129" s="4"/>
      <c r="Z129" s="4"/>
      <c r="AA129" s="4"/>
      <c r="AB129" s="4"/>
    </row>
    <row r="130" ht="14.25" customHeight="1">
      <c r="A130" s="125">
        <v>120.0</v>
      </c>
      <c r="B130" s="144"/>
      <c r="C130" s="127"/>
      <c r="D130" s="127"/>
      <c r="E130" s="127"/>
      <c r="F130" s="144"/>
      <c r="G130" s="144"/>
      <c r="H130" s="143"/>
      <c r="I130" s="143"/>
      <c r="J130" s="133" t="str">
        <f t="shared" si="1"/>
        <v/>
      </c>
      <c r="K130" s="133" t="str">
        <f>IF(OR(ISBLANK(H130),ISBLANK(I130),ISBLANK('2a1'!H5)),"",IF(OR(AND(H130&gt;'2a1'!H5,H130&lt;Menu!S73),AND(I130&gt;'2a1'!H5,I130&lt;Menu!S73),AND(H130&lt;'2a1'!H5,I130&gt;Menu!S73)),"Valid","Tidak Valid"))</f>
        <v/>
      </c>
      <c r="L130" s="144"/>
      <c r="M130" s="4"/>
      <c r="N130" s="4"/>
      <c r="O130" s="4"/>
      <c r="P130" s="4"/>
      <c r="Q130" s="4"/>
      <c r="R130" s="4"/>
      <c r="S130" s="4"/>
      <c r="T130" s="4"/>
      <c r="U130" s="4"/>
      <c r="V130" s="4"/>
      <c r="W130" s="4"/>
      <c r="X130" s="4"/>
      <c r="Y130" s="4"/>
      <c r="Z130" s="4"/>
      <c r="AA130" s="4"/>
      <c r="AB130" s="4"/>
    </row>
    <row r="131" ht="14.25" customHeight="1">
      <c r="A131" s="125">
        <v>121.0</v>
      </c>
      <c r="B131" s="144"/>
      <c r="C131" s="127"/>
      <c r="D131" s="127"/>
      <c r="E131" s="127"/>
      <c r="F131" s="144"/>
      <c r="G131" s="144"/>
      <c r="H131" s="143"/>
      <c r="I131" s="143"/>
      <c r="J131" s="133" t="str">
        <f t="shared" si="1"/>
        <v/>
      </c>
      <c r="K131" s="133" t="str">
        <f>IF(OR(ISBLANK(H131),ISBLANK(I131),ISBLANK('2a1'!H5)),"",IF(OR(AND(H131&gt;'2a1'!H5,H131&lt;Menu!S73),AND(I131&gt;'2a1'!H5,I131&lt;Menu!S73),AND(H131&lt;'2a1'!H5,I131&gt;Menu!S73)),"Valid","Tidak Valid"))</f>
        <v/>
      </c>
      <c r="L131" s="144"/>
      <c r="M131" s="4"/>
      <c r="N131" s="4"/>
      <c r="O131" s="4"/>
      <c r="P131" s="4"/>
      <c r="Q131" s="4"/>
      <c r="R131" s="4"/>
      <c r="S131" s="4"/>
      <c r="T131" s="4"/>
      <c r="U131" s="4"/>
      <c r="V131" s="4"/>
      <c r="W131" s="4"/>
      <c r="X131" s="4"/>
      <c r="Y131" s="4"/>
      <c r="Z131" s="4"/>
      <c r="AA131" s="4"/>
      <c r="AB131" s="4"/>
    </row>
    <row r="132" ht="14.25" customHeight="1">
      <c r="A132" s="125">
        <v>122.0</v>
      </c>
      <c r="B132" s="144"/>
      <c r="C132" s="127"/>
      <c r="D132" s="127"/>
      <c r="E132" s="127"/>
      <c r="F132" s="144"/>
      <c r="G132" s="144"/>
      <c r="H132" s="143"/>
      <c r="I132" s="143"/>
      <c r="J132" s="133" t="str">
        <f t="shared" si="1"/>
        <v/>
      </c>
      <c r="K132" s="133" t="str">
        <f>IF(OR(ISBLANK(H132),ISBLANK(I132),ISBLANK('2a1'!H5)),"",IF(OR(AND(H132&gt;'2a1'!H5,H132&lt;Menu!S73),AND(I132&gt;'2a1'!H5,I132&lt;Menu!S73),AND(H132&lt;'2a1'!H5,I132&gt;Menu!S73)),"Valid","Tidak Valid"))</f>
        <v/>
      </c>
      <c r="L132" s="144"/>
      <c r="M132" s="4"/>
      <c r="N132" s="4"/>
      <c r="O132" s="4"/>
      <c r="P132" s="4"/>
      <c r="Q132" s="4"/>
      <c r="R132" s="4"/>
      <c r="S132" s="4"/>
      <c r="T132" s="4"/>
      <c r="U132" s="4"/>
      <c r="V132" s="4"/>
      <c r="W132" s="4"/>
      <c r="X132" s="4"/>
      <c r="Y132" s="4"/>
      <c r="Z132" s="4"/>
      <c r="AA132" s="4"/>
      <c r="AB132" s="4"/>
    </row>
    <row r="133" ht="14.25" customHeight="1">
      <c r="A133" s="125">
        <v>123.0</v>
      </c>
      <c r="B133" s="144"/>
      <c r="C133" s="127"/>
      <c r="D133" s="127"/>
      <c r="E133" s="127"/>
      <c r="F133" s="144"/>
      <c r="G133" s="144"/>
      <c r="H133" s="143"/>
      <c r="I133" s="143"/>
      <c r="J133" s="133" t="str">
        <f t="shared" si="1"/>
        <v/>
      </c>
      <c r="K133" s="133" t="str">
        <f>IF(OR(ISBLANK(H133),ISBLANK(I133),ISBLANK('2a1'!H5)),"",IF(OR(AND(H133&gt;'2a1'!H5,H133&lt;Menu!S73),AND(I133&gt;'2a1'!H5,I133&lt;Menu!S73),AND(H133&lt;'2a1'!H5,I133&gt;Menu!S73)),"Valid","Tidak Valid"))</f>
        <v/>
      </c>
      <c r="L133" s="144"/>
      <c r="M133" s="4"/>
      <c r="N133" s="4"/>
      <c r="O133" s="4"/>
      <c r="P133" s="4"/>
      <c r="Q133" s="4"/>
      <c r="R133" s="4"/>
      <c r="S133" s="4"/>
      <c r="T133" s="4"/>
      <c r="U133" s="4"/>
      <c r="V133" s="4"/>
      <c r="W133" s="4"/>
      <c r="X133" s="4"/>
      <c r="Y133" s="4"/>
      <c r="Z133" s="4"/>
      <c r="AA133" s="4"/>
      <c r="AB133" s="4"/>
    </row>
    <row r="134" ht="14.25" customHeight="1">
      <c r="A134" s="125">
        <v>124.0</v>
      </c>
      <c r="B134" s="144"/>
      <c r="C134" s="127"/>
      <c r="D134" s="127"/>
      <c r="E134" s="127"/>
      <c r="F134" s="144"/>
      <c r="G134" s="144"/>
      <c r="H134" s="143"/>
      <c r="I134" s="143"/>
      <c r="J134" s="133" t="str">
        <f t="shared" si="1"/>
        <v/>
      </c>
      <c r="K134" s="133" t="str">
        <f>IF(OR(ISBLANK(H134),ISBLANK(I134),ISBLANK('2a1'!H5)),"",IF(OR(AND(H134&gt;'2a1'!H5,H134&lt;Menu!S73),AND(I134&gt;'2a1'!H5,I134&lt;Menu!S73),AND(H134&lt;'2a1'!H5,I134&gt;Menu!S73)),"Valid","Tidak Valid"))</f>
        <v/>
      </c>
      <c r="L134" s="144"/>
      <c r="M134" s="4"/>
      <c r="N134" s="4"/>
      <c r="O134" s="4"/>
      <c r="P134" s="4"/>
      <c r="Q134" s="4"/>
      <c r="R134" s="4"/>
      <c r="S134" s="4"/>
      <c r="T134" s="4"/>
      <c r="U134" s="4"/>
      <c r="V134" s="4"/>
      <c r="W134" s="4"/>
      <c r="X134" s="4"/>
      <c r="Y134" s="4"/>
      <c r="Z134" s="4"/>
      <c r="AA134" s="4"/>
      <c r="AB134" s="4"/>
    </row>
    <row r="135" ht="14.25" customHeight="1">
      <c r="A135" s="125">
        <v>125.0</v>
      </c>
      <c r="B135" s="144"/>
      <c r="C135" s="127"/>
      <c r="D135" s="127"/>
      <c r="E135" s="127"/>
      <c r="F135" s="144"/>
      <c r="G135" s="144"/>
      <c r="H135" s="143"/>
      <c r="I135" s="143"/>
      <c r="J135" s="133" t="str">
        <f t="shared" si="1"/>
        <v/>
      </c>
      <c r="K135" s="133" t="str">
        <f>IF(OR(ISBLANK(H135),ISBLANK(I135),ISBLANK('2a1'!H5)),"",IF(OR(AND(H135&gt;'2a1'!H5,H135&lt;Menu!S73),AND(I135&gt;'2a1'!H5,I135&lt;Menu!S73),AND(H135&lt;'2a1'!H5,I135&gt;Menu!S73)),"Valid","Tidak Valid"))</f>
        <v/>
      </c>
      <c r="L135" s="144"/>
      <c r="M135" s="4"/>
      <c r="N135" s="4"/>
      <c r="O135" s="4"/>
      <c r="P135" s="4"/>
      <c r="Q135" s="4"/>
      <c r="R135" s="4"/>
      <c r="S135" s="4"/>
      <c r="T135" s="4"/>
      <c r="U135" s="4"/>
      <c r="V135" s="4"/>
      <c r="W135" s="4"/>
      <c r="X135" s="4"/>
      <c r="Y135" s="4"/>
      <c r="Z135" s="4"/>
      <c r="AA135" s="4"/>
      <c r="AB135" s="4"/>
    </row>
    <row r="136" ht="14.25" customHeight="1">
      <c r="A136" s="125">
        <v>126.0</v>
      </c>
      <c r="B136" s="144"/>
      <c r="C136" s="127"/>
      <c r="D136" s="127"/>
      <c r="E136" s="127"/>
      <c r="F136" s="144"/>
      <c r="G136" s="144"/>
      <c r="H136" s="143"/>
      <c r="I136" s="143"/>
      <c r="J136" s="133" t="str">
        <f t="shared" si="1"/>
        <v/>
      </c>
      <c r="K136" s="133" t="str">
        <f>IF(OR(ISBLANK(H136),ISBLANK(I136),ISBLANK('2a1'!H5)),"",IF(OR(AND(H136&gt;'2a1'!H5,H136&lt;Menu!S73),AND(I136&gt;'2a1'!H5,I136&lt;Menu!S73),AND(H136&lt;'2a1'!H5,I136&gt;Menu!S73)),"Valid","Tidak Valid"))</f>
        <v/>
      </c>
      <c r="L136" s="144"/>
      <c r="M136" s="4"/>
      <c r="N136" s="4"/>
      <c r="O136" s="4"/>
      <c r="P136" s="4"/>
      <c r="Q136" s="4"/>
      <c r="R136" s="4"/>
      <c r="S136" s="4"/>
      <c r="T136" s="4"/>
      <c r="U136" s="4"/>
      <c r="V136" s="4"/>
      <c r="W136" s="4"/>
      <c r="X136" s="4"/>
      <c r="Y136" s="4"/>
      <c r="Z136" s="4"/>
      <c r="AA136" s="4"/>
      <c r="AB136" s="4"/>
    </row>
    <row r="137" ht="14.25" customHeight="1">
      <c r="A137" s="125">
        <v>127.0</v>
      </c>
      <c r="B137" s="144"/>
      <c r="C137" s="127"/>
      <c r="D137" s="127"/>
      <c r="E137" s="127"/>
      <c r="F137" s="144"/>
      <c r="G137" s="144"/>
      <c r="H137" s="143"/>
      <c r="I137" s="143"/>
      <c r="J137" s="133" t="str">
        <f t="shared" si="1"/>
        <v/>
      </c>
      <c r="K137" s="133" t="str">
        <f>IF(OR(ISBLANK(H137),ISBLANK(I137),ISBLANK('2a1'!H5)),"",IF(OR(AND(H137&gt;'2a1'!H5,H137&lt;Menu!S73),AND(I137&gt;'2a1'!H5,I137&lt;Menu!S73),AND(H137&lt;'2a1'!H5,I137&gt;Menu!S73)),"Valid","Tidak Valid"))</f>
        <v/>
      </c>
      <c r="L137" s="144"/>
      <c r="M137" s="4"/>
      <c r="N137" s="4"/>
      <c r="O137" s="4"/>
      <c r="P137" s="4"/>
      <c r="Q137" s="4"/>
      <c r="R137" s="4"/>
      <c r="S137" s="4"/>
      <c r="T137" s="4"/>
      <c r="U137" s="4"/>
      <c r="V137" s="4"/>
      <c r="W137" s="4"/>
      <c r="X137" s="4"/>
      <c r="Y137" s="4"/>
      <c r="Z137" s="4"/>
      <c r="AA137" s="4"/>
      <c r="AB137" s="4"/>
    </row>
    <row r="138" ht="14.25" customHeight="1">
      <c r="A138" s="125">
        <v>128.0</v>
      </c>
      <c r="B138" s="144"/>
      <c r="C138" s="127"/>
      <c r="D138" s="127"/>
      <c r="E138" s="127"/>
      <c r="F138" s="144"/>
      <c r="G138" s="144"/>
      <c r="H138" s="143"/>
      <c r="I138" s="143"/>
      <c r="J138" s="133" t="str">
        <f t="shared" si="1"/>
        <v/>
      </c>
      <c r="K138" s="133" t="str">
        <f>IF(OR(ISBLANK(H138),ISBLANK(I138),ISBLANK('2a1'!H5)),"",IF(OR(AND(H138&gt;'2a1'!H5,H138&lt;Menu!S73),AND(I138&gt;'2a1'!H5,I138&lt;Menu!S73),AND(H138&lt;'2a1'!H5,I138&gt;Menu!S73)),"Valid","Tidak Valid"))</f>
        <v/>
      </c>
      <c r="L138" s="144"/>
      <c r="M138" s="4"/>
      <c r="N138" s="4"/>
      <c r="O138" s="4"/>
      <c r="P138" s="4"/>
      <c r="Q138" s="4"/>
      <c r="R138" s="4"/>
      <c r="S138" s="4"/>
      <c r="T138" s="4"/>
      <c r="U138" s="4"/>
      <c r="V138" s="4"/>
      <c r="W138" s="4"/>
      <c r="X138" s="4"/>
      <c r="Y138" s="4"/>
      <c r="Z138" s="4"/>
      <c r="AA138" s="4"/>
      <c r="AB138" s="4"/>
    </row>
    <row r="139" ht="14.25" customHeight="1">
      <c r="A139" s="125">
        <v>129.0</v>
      </c>
      <c r="B139" s="144"/>
      <c r="C139" s="127"/>
      <c r="D139" s="127"/>
      <c r="E139" s="127"/>
      <c r="F139" s="144"/>
      <c r="G139" s="144"/>
      <c r="H139" s="143"/>
      <c r="I139" s="143"/>
      <c r="J139" s="133" t="str">
        <f t="shared" si="1"/>
        <v/>
      </c>
      <c r="K139" s="133" t="str">
        <f>IF(OR(ISBLANK(H139),ISBLANK(I139),ISBLANK('2a1'!H5)),"",IF(OR(AND(H139&gt;'2a1'!H5,H139&lt;Menu!S73),AND(I139&gt;'2a1'!H5,I139&lt;Menu!S73),AND(H139&lt;'2a1'!H5,I139&gt;Menu!S73)),"Valid","Tidak Valid"))</f>
        <v/>
      </c>
      <c r="L139" s="144"/>
      <c r="M139" s="4"/>
      <c r="N139" s="4"/>
      <c r="O139" s="4"/>
      <c r="P139" s="4"/>
      <c r="Q139" s="4"/>
      <c r="R139" s="4"/>
      <c r="S139" s="4"/>
      <c r="T139" s="4"/>
      <c r="U139" s="4"/>
      <c r="V139" s="4"/>
      <c r="W139" s="4"/>
      <c r="X139" s="4"/>
      <c r="Y139" s="4"/>
      <c r="Z139" s="4"/>
      <c r="AA139" s="4"/>
      <c r="AB139" s="4"/>
    </row>
    <row r="140" ht="14.25" customHeight="1">
      <c r="A140" s="125">
        <v>130.0</v>
      </c>
      <c r="B140" s="144"/>
      <c r="C140" s="127"/>
      <c r="D140" s="127"/>
      <c r="E140" s="127"/>
      <c r="F140" s="144"/>
      <c r="G140" s="144"/>
      <c r="H140" s="143"/>
      <c r="I140" s="143"/>
      <c r="J140" s="133" t="str">
        <f t="shared" si="1"/>
        <v/>
      </c>
      <c r="K140" s="133" t="str">
        <f>IF(OR(ISBLANK(H140),ISBLANK(I140),ISBLANK('2a1'!H5)),"",IF(OR(AND(H140&gt;'2a1'!H5,H140&lt;Menu!S73),AND(I140&gt;'2a1'!H5,I140&lt;Menu!S73),AND(H140&lt;'2a1'!H5,I140&gt;Menu!S73)),"Valid","Tidak Valid"))</f>
        <v/>
      </c>
      <c r="L140" s="144"/>
      <c r="M140" s="4"/>
      <c r="N140" s="4"/>
      <c r="O140" s="4"/>
      <c r="P140" s="4"/>
      <c r="Q140" s="4"/>
      <c r="R140" s="4"/>
      <c r="S140" s="4"/>
      <c r="T140" s="4"/>
      <c r="U140" s="4"/>
      <c r="V140" s="4"/>
      <c r="W140" s="4"/>
      <c r="X140" s="4"/>
      <c r="Y140" s="4"/>
      <c r="Z140" s="4"/>
      <c r="AA140" s="4"/>
      <c r="AB140" s="4"/>
    </row>
    <row r="141" ht="14.25" customHeight="1">
      <c r="A141" s="125">
        <v>131.0</v>
      </c>
      <c r="B141" s="144"/>
      <c r="C141" s="127"/>
      <c r="D141" s="127"/>
      <c r="E141" s="127"/>
      <c r="F141" s="144"/>
      <c r="G141" s="144"/>
      <c r="H141" s="143"/>
      <c r="I141" s="143"/>
      <c r="J141" s="133" t="str">
        <f t="shared" si="1"/>
        <v/>
      </c>
      <c r="K141" s="133" t="str">
        <f>IF(OR(ISBLANK(H141),ISBLANK(I141),ISBLANK('2a1'!H5)),"",IF(OR(AND(H141&gt;'2a1'!H5,H141&lt;Menu!S73),AND(I141&gt;'2a1'!H5,I141&lt;Menu!S73),AND(H141&lt;'2a1'!H5,I141&gt;Menu!S73)),"Valid","Tidak Valid"))</f>
        <v/>
      </c>
      <c r="L141" s="144"/>
      <c r="M141" s="4"/>
      <c r="N141" s="4"/>
      <c r="O141" s="4"/>
      <c r="P141" s="4"/>
      <c r="Q141" s="4"/>
      <c r="R141" s="4"/>
      <c r="S141" s="4"/>
      <c r="T141" s="4"/>
      <c r="U141" s="4"/>
      <c r="V141" s="4"/>
      <c r="W141" s="4"/>
      <c r="X141" s="4"/>
      <c r="Y141" s="4"/>
      <c r="Z141" s="4"/>
      <c r="AA141" s="4"/>
      <c r="AB141" s="4"/>
    </row>
    <row r="142" ht="14.25" customHeight="1">
      <c r="A142" s="125">
        <v>132.0</v>
      </c>
      <c r="B142" s="144"/>
      <c r="C142" s="127"/>
      <c r="D142" s="127"/>
      <c r="E142" s="127"/>
      <c r="F142" s="144"/>
      <c r="G142" s="144"/>
      <c r="H142" s="143"/>
      <c r="I142" s="143"/>
      <c r="J142" s="133" t="str">
        <f t="shared" si="1"/>
        <v/>
      </c>
      <c r="K142" s="133" t="str">
        <f>IF(OR(ISBLANK(H142),ISBLANK(I142),ISBLANK('2a1'!H5)),"",IF(OR(AND(H142&gt;'2a1'!H5,H142&lt;Menu!S73),AND(I142&gt;'2a1'!H5,I142&lt;Menu!S73),AND(H142&lt;'2a1'!H5,I142&gt;Menu!S73)),"Valid","Tidak Valid"))</f>
        <v/>
      </c>
      <c r="L142" s="144"/>
      <c r="M142" s="4"/>
      <c r="N142" s="4"/>
      <c r="O142" s="4"/>
      <c r="P142" s="4"/>
      <c r="Q142" s="4"/>
      <c r="R142" s="4"/>
      <c r="S142" s="4"/>
      <c r="T142" s="4"/>
      <c r="U142" s="4"/>
      <c r="V142" s="4"/>
      <c r="W142" s="4"/>
      <c r="X142" s="4"/>
      <c r="Y142" s="4"/>
      <c r="Z142" s="4"/>
      <c r="AA142" s="4"/>
      <c r="AB142" s="4"/>
    </row>
    <row r="143" ht="14.25" customHeight="1">
      <c r="A143" s="125">
        <v>133.0</v>
      </c>
      <c r="B143" s="144"/>
      <c r="C143" s="127"/>
      <c r="D143" s="127"/>
      <c r="E143" s="127"/>
      <c r="F143" s="144"/>
      <c r="G143" s="144"/>
      <c r="H143" s="143"/>
      <c r="I143" s="143"/>
      <c r="J143" s="133" t="str">
        <f t="shared" si="1"/>
        <v/>
      </c>
      <c r="K143" s="133" t="str">
        <f>IF(OR(ISBLANK(H143),ISBLANK(I143),ISBLANK('2a1'!H5)),"",IF(OR(AND(H143&gt;'2a1'!H5,H143&lt;Menu!S73),AND(I143&gt;'2a1'!H5,I143&lt;Menu!S73),AND(H143&lt;'2a1'!H5,I143&gt;Menu!S73)),"Valid","Tidak Valid"))</f>
        <v/>
      </c>
      <c r="L143" s="144"/>
      <c r="M143" s="4"/>
      <c r="N143" s="4"/>
      <c r="O143" s="4"/>
      <c r="P143" s="4"/>
      <c r="Q143" s="4"/>
      <c r="R143" s="4"/>
      <c r="S143" s="4"/>
      <c r="T143" s="4"/>
      <c r="U143" s="4"/>
      <c r="V143" s="4"/>
      <c r="W143" s="4"/>
      <c r="X143" s="4"/>
      <c r="Y143" s="4"/>
      <c r="Z143" s="4"/>
      <c r="AA143" s="4"/>
      <c r="AB143" s="4"/>
    </row>
    <row r="144" ht="14.25" customHeight="1">
      <c r="A144" s="125">
        <v>134.0</v>
      </c>
      <c r="B144" s="144"/>
      <c r="C144" s="127"/>
      <c r="D144" s="127"/>
      <c r="E144" s="127"/>
      <c r="F144" s="144"/>
      <c r="G144" s="144"/>
      <c r="H144" s="143"/>
      <c r="I144" s="143"/>
      <c r="J144" s="133" t="str">
        <f t="shared" si="1"/>
        <v/>
      </c>
      <c r="K144" s="133" t="str">
        <f>IF(OR(ISBLANK(H144),ISBLANK(I144),ISBLANK('2a1'!H5)),"",IF(OR(AND(H144&gt;'2a1'!H5,H144&lt;Menu!S73),AND(I144&gt;'2a1'!H5,I144&lt;Menu!S73),AND(H144&lt;'2a1'!H5,I144&gt;Menu!S73)),"Valid","Tidak Valid"))</f>
        <v/>
      </c>
      <c r="L144" s="144"/>
      <c r="M144" s="4"/>
      <c r="N144" s="4"/>
      <c r="O144" s="4"/>
      <c r="P144" s="4"/>
      <c r="Q144" s="4"/>
      <c r="R144" s="4"/>
      <c r="S144" s="4"/>
      <c r="T144" s="4"/>
      <c r="U144" s="4"/>
      <c r="V144" s="4"/>
      <c r="W144" s="4"/>
      <c r="X144" s="4"/>
      <c r="Y144" s="4"/>
      <c r="Z144" s="4"/>
      <c r="AA144" s="4"/>
      <c r="AB144" s="4"/>
    </row>
    <row r="145" ht="14.25" customHeight="1">
      <c r="A145" s="125">
        <v>135.0</v>
      </c>
      <c r="B145" s="144"/>
      <c r="C145" s="127"/>
      <c r="D145" s="127"/>
      <c r="E145" s="127"/>
      <c r="F145" s="144"/>
      <c r="G145" s="144"/>
      <c r="H145" s="143"/>
      <c r="I145" s="143"/>
      <c r="J145" s="133" t="str">
        <f t="shared" si="1"/>
        <v/>
      </c>
      <c r="K145" s="133" t="str">
        <f>IF(OR(ISBLANK(H145),ISBLANK(I145),ISBLANK('2a1'!H5)),"",IF(OR(AND(H145&gt;'2a1'!H5,H145&lt;Menu!S73),AND(I145&gt;'2a1'!H5,I145&lt;Menu!S73),AND(H145&lt;'2a1'!H5,I145&gt;Menu!S73)),"Valid","Tidak Valid"))</f>
        <v/>
      </c>
      <c r="L145" s="144"/>
      <c r="M145" s="4"/>
      <c r="N145" s="4"/>
      <c r="O145" s="4"/>
      <c r="P145" s="4"/>
      <c r="Q145" s="4"/>
      <c r="R145" s="4"/>
      <c r="S145" s="4"/>
      <c r="T145" s="4"/>
      <c r="U145" s="4"/>
      <c r="V145" s="4"/>
      <c r="W145" s="4"/>
      <c r="X145" s="4"/>
      <c r="Y145" s="4"/>
      <c r="Z145" s="4"/>
      <c r="AA145" s="4"/>
      <c r="AB145" s="4"/>
    </row>
    <row r="146" ht="14.25" customHeight="1">
      <c r="A146" s="125">
        <v>136.0</v>
      </c>
      <c r="B146" s="144"/>
      <c r="C146" s="127"/>
      <c r="D146" s="127"/>
      <c r="E146" s="127"/>
      <c r="F146" s="144"/>
      <c r="G146" s="144"/>
      <c r="H146" s="143"/>
      <c r="I146" s="143"/>
      <c r="J146" s="133" t="str">
        <f t="shared" si="1"/>
        <v/>
      </c>
      <c r="K146" s="133" t="str">
        <f>IF(OR(ISBLANK(H146),ISBLANK(I146),ISBLANK('2a1'!H5)),"",IF(OR(AND(H146&gt;'2a1'!H5,H146&lt;Menu!S73),AND(I146&gt;'2a1'!H5,I146&lt;Menu!S73),AND(H146&lt;'2a1'!H5,I146&gt;Menu!S73)),"Valid","Tidak Valid"))</f>
        <v/>
      </c>
      <c r="L146" s="144"/>
      <c r="M146" s="4"/>
      <c r="N146" s="4"/>
      <c r="O146" s="4"/>
      <c r="P146" s="4"/>
      <c r="Q146" s="4"/>
      <c r="R146" s="4"/>
      <c r="S146" s="4"/>
      <c r="T146" s="4"/>
      <c r="U146" s="4"/>
      <c r="V146" s="4"/>
      <c r="W146" s="4"/>
      <c r="X146" s="4"/>
      <c r="Y146" s="4"/>
      <c r="Z146" s="4"/>
      <c r="AA146" s="4"/>
      <c r="AB146" s="4"/>
    </row>
    <row r="147" ht="14.25" customHeight="1">
      <c r="A147" s="125">
        <v>137.0</v>
      </c>
      <c r="B147" s="144"/>
      <c r="C147" s="127"/>
      <c r="D147" s="127"/>
      <c r="E147" s="127"/>
      <c r="F147" s="144"/>
      <c r="G147" s="144"/>
      <c r="H147" s="143"/>
      <c r="I147" s="143"/>
      <c r="J147" s="133" t="str">
        <f t="shared" si="1"/>
        <v/>
      </c>
      <c r="K147" s="133" t="str">
        <f>IF(OR(ISBLANK(H147),ISBLANK(I147),ISBLANK('2a1'!H5)),"",IF(OR(AND(H147&gt;'2a1'!H5,H147&lt;Menu!S73),AND(I147&gt;'2a1'!H5,I147&lt;Menu!S73),AND(H147&lt;'2a1'!H5,I147&gt;Menu!S73)),"Valid","Tidak Valid"))</f>
        <v/>
      </c>
      <c r="L147" s="144"/>
      <c r="M147" s="4"/>
      <c r="N147" s="4"/>
      <c r="O147" s="4"/>
      <c r="P147" s="4"/>
      <c r="Q147" s="4"/>
      <c r="R147" s="4"/>
      <c r="S147" s="4"/>
      <c r="T147" s="4"/>
      <c r="U147" s="4"/>
      <c r="V147" s="4"/>
      <c r="W147" s="4"/>
      <c r="X147" s="4"/>
      <c r="Y147" s="4"/>
      <c r="Z147" s="4"/>
      <c r="AA147" s="4"/>
      <c r="AB147" s="4"/>
    </row>
    <row r="148" ht="14.25" customHeight="1">
      <c r="A148" s="125">
        <v>138.0</v>
      </c>
      <c r="B148" s="144"/>
      <c r="C148" s="127"/>
      <c r="D148" s="127"/>
      <c r="E148" s="127"/>
      <c r="F148" s="144"/>
      <c r="G148" s="144"/>
      <c r="H148" s="143"/>
      <c r="I148" s="143"/>
      <c r="J148" s="133" t="str">
        <f t="shared" si="1"/>
        <v/>
      </c>
      <c r="K148" s="133" t="str">
        <f>IF(OR(ISBLANK(H148),ISBLANK(I148),ISBLANK('2a1'!H5)),"",IF(OR(AND(H148&gt;'2a1'!H5,H148&lt;Menu!S73),AND(I148&gt;'2a1'!H5,I148&lt;Menu!S73),AND(H148&lt;'2a1'!H5,I148&gt;Menu!S73)),"Valid","Tidak Valid"))</f>
        <v/>
      </c>
      <c r="L148" s="144"/>
      <c r="M148" s="4"/>
      <c r="N148" s="4"/>
      <c r="O148" s="4"/>
      <c r="P148" s="4"/>
      <c r="Q148" s="4"/>
      <c r="R148" s="4"/>
      <c r="S148" s="4"/>
      <c r="T148" s="4"/>
      <c r="U148" s="4"/>
      <c r="V148" s="4"/>
      <c r="W148" s="4"/>
      <c r="X148" s="4"/>
      <c r="Y148" s="4"/>
      <c r="Z148" s="4"/>
      <c r="AA148" s="4"/>
      <c r="AB148" s="4"/>
    </row>
    <row r="149" ht="14.25" customHeight="1">
      <c r="A149" s="125">
        <v>139.0</v>
      </c>
      <c r="B149" s="144"/>
      <c r="C149" s="127"/>
      <c r="D149" s="127"/>
      <c r="E149" s="127"/>
      <c r="F149" s="144"/>
      <c r="G149" s="144"/>
      <c r="H149" s="143"/>
      <c r="I149" s="143"/>
      <c r="J149" s="133" t="str">
        <f t="shared" si="1"/>
        <v/>
      </c>
      <c r="K149" s="133" t="str">
        <f>IF(OR(ISBLANK(H149),ISBLANK(I149),ISBLANK('2a1'!H5)),"",IF(OR(AND(H149&gt;'2a1'!H5,H149&lt;Menu!S73),AND(I149&gt;'2a1'!H5,I149&lt;Menu!S73),AND(H149&lt;'2a1'!H5,I149&gt;Menu!S73)),"Valid","Tidak Valid"))</f>
        <v/>
      </c>
      <c r="L149" s="144"/>
      <c r="M149" s="4"/>
      <c r="N149" s="4"/>
      <c r="O149" s="4"/>
      <c r="P149" s="4"/>
      <c r="Q149" s="4"/>
      <c r="R149" s="4"/>
      <c r="S149" s="4"/>
      <c r="T149" s="4"/>
      <c r="U149" s="4"/>
      <c r="V149" s="4"/>
      <c r="W149" s="4"/>
      <c r="X149" s="4"/>
      <c r="Y149" s="4"/>
      <c r="Z149" s="4"/>
      <c r="AA149" s="4"/>
      <c r="AB149" s="4"/>
    </row>
    <row r="150" ht="14.25" customHeight="1">
      <c r="A150" s="125">
        <v>140.0</v>
      </c>
      <c r="B150" s="144"/>
      <c r="C150" s="127"/>
      <c r="D150" s="127"/>
      <c r="E150" s="127"/>
      <c r="F150" s="144"/>
      <c r="G150" s="144"/>
      <c r="H150" s="143"/>
      <c r="I150" s="143"/>
      <c r="J150" s="133" t="str">
        <f t="shared" si="1"/>
        <v/>
      </c>
      <c r="K150" s="133" t="str">
        <f>IF(OR(ISBLANK(H150),ISBLANK(I150),ISBLANK('2a1'!H5)),"",IF(OR(AND(H150&gt;'2a1'!H5,H150&lt;Menu!S73),AND(I150&gt;'2a1'!H5,I150&lt;Menu!S73),AND(H150&lt;'2a1'!H5,I150&gt;Menu!S73)),"Valid","Tidak Valid"))</f>
        <v/>
      </c>
      <c r="L150" s="144"/>
      <c r="M150" s="4"/>
      <c r="N150" s="4"/>
      <c r="O150" s="4"/>
      <c r="P150" s="4"/>
      <c r="Q150" s="4"/>
      <c r="R150" s="4"/>
      <c r="S150" s="4"/>
      <c r="T150" s="4"/>
      <c r="U150" s="4"/>
      <c r="V150" s="4"/>
      <c r="W150" s="4"/>
      <c r="X150" s="4"/>
      <c r="Y150" s="4"/>
      <c r="Z150" s="4"/>
      <c r="AA150" s="4"/>
      <c r="AB150" s="4"/>
    </row>
    <row r="151" ht="14.25" customHeight="1">
      <c r="A151" s="125">
        <v>141.0</v>
      </c>
      <c r="B151" s="144"/>
      <c r="C151" s="127"/>
      <c r="D151" s="127"/>
      <c r="E151" s="127"/>
      <c r="F151" s="144"/>
      <c r="G151" s="144"/>
      <c r="H151" s="143"/>
      <c r="I151" s="143"/>
      <c r="J151" s="133" t="str">
        <f t="shared" si="1"/>
        <v/>
      </c>
      <c r="K151" s="133" t="str">
        <f>IF(OR(ISBLANK(H151),ISBLANK(I151),ISBLANK('2a1'!H5)),"",IF(OR(AND(H151&gt;'2a1'!H5,H151&lt;Menu!S73),AND(I151&gt;'2a1'!H5,I151&lt;Menu!S73),AND(H151&lt;'2a1'!H5,I151&gt;Menu!S73)),"Valid","Tidak Valid"))</f>
        <v/>
      </c>
      <c r="L151" s="144"/>
      <c r="M151" s="4"/>
      <c r="N151" s="4"/>
      <c r="O151" s="4"/>
      <c r="P151" s="4"/>
      <c r="Q151" s="4"/>
      <c r="R151" s="4"/>
      <c r="S151" s="4"/>
      <c r="T151" s="4"/>
      <c r="U151" s="4"/>
      <c r="V151" s="4"/>
      <c r="W151" s="4"/>
      <c r="X151" s="4"/>
      <c r="Y151" s="4"/>
      <c r="Z151" s="4"/>
      <c r="AA151" s="4"/>
      <c r="AB151" s="4"/>
    </row>
    <row r="152" ht="14.25" customHeight="1">
      <c r="A152" s="125">
        <v>142.0</v>
      </c>
      <c r="B152" s="144"/>
      <c r="C152" s="127"/>
      <c r="D152" s="127"/>
      <c r="E152" s="127"/>
      <c r="F152" s="144"/>
      <c r="G152" s="144"/>
      <c r="H152" s="143"/>
      <c r="I152" s="143"/>
      <c r="J152" s="133" t="str">
        <f t="shared" si="1"/>
        <v/>
      </c>
      <c r="K152" s="133" t="str">
        <f>IF(OR(ISBLANK(H152),ISBLANK(I152),ISBLANK('2a1'!H5)),"",IF(OR(AND(H152&gt;'2a1'!H5,H152&lt;Menu!S73),AND(I152&gt;'2a1'!H5,I152&lt;Menu!S73),AND(H152&lt;'2a1'!H5,I152&gt;Menu!S73)),"Valid","Tidak Valid"))</f>
        <v/>
      </c>
      <c r="L152" s="144"/>
      <c r="M152" s="4"/>
      <c r="N152" s="4"/>
      <c r="O152" s="4"/>
      <c r="P152" s="4"/>
      <c r="Q152" s="4"/>
      <c r="R152" s="4"/>
      <c r="S152" s="4"/>
      <c r="T152" s="4"/>
      <c r="U152" s="4"/>
      <c r="V152" s="4"/>
      <c r="W152" s="4"/>
      <c r="X152" s="4"/>
      <c r="Y152" s="4"/>
      <c r="Z152" s="4"/>
      <c r="AA152" s="4"/>
      <c r="AB152" s="4"/>
    </row>
    <row r="153" ht="14.25" customHeight="1">
      <c r="A153" s="125">
        <v>143.0</v>
      </c>
      <c r="B153" s="144"/>
      <c r="C153" s="127"/>
      <c r="D153" s="127"/>
      <c r="E153" s="127"/>
      <c r="F153" s="144"/>
      <c r="G153" s="144"/>
      <c r="H153" s="143"/>
      <c r="I153" s="143"/>
      <c r="J153" s="133" t="str">
        <f t="shared" si="1"/>
        <v/>
      </c>
      <c r="K153" s="133" t="str">
        <f>IF(OR(ISBLANK(H153),ISBLANK(I153),ISBLANK('2a1'!H5)),"",IF(OR(AND(H153&gt;'2a1'!H5,H153&lt;Menu!S73),AND(I153&gt;'2a1'!H5,I153&lt;Menu!S73),AND(H153&lt;'2a1'!H5,I153&gt;Menu!S73)),"Valid","Tidak Valid"))</f>
        <v/>
      </c>
      <c r="L153" s="144"/>
      <c r="M153" s="4"/>
      <c r="N153" s="4"/>
      <c r="O153" s="4"/>
      <c r="P153" s="4"/>
      <c r="Q153" s="4"/>
      <c r="R153" s="4"/>
      <c r="S153" s="4"/>
      <c r="T153" s="4"/>
      <c r="U153" s="4"/>
      <c r="V153" s="4"/>
      <c r="W153" s="4"/>
      <c r="X153" s="4"/>
      <c r="Y153" s="4"/>
      <c r="Z153" s="4"/>
      <c r="AA153" s="4"/>
      <c r="AB153" s="4"/>
    </row>
    <row r="154" ht="14.25" customHeight="1">
      <c r="A154" s="125">
        <v>144.0</v>
      </c>
      <c r="B154" s="144"/>
      <c r="C154" s="127"/>
      <c r="D154" s="127"/>
      <c r="E154" s="127"/>
      <c r="F154" s="144"/>
      <c r="G154" s="144"/>
      <c r="H154" s="143"/>
      <c r="I154" s="143"/>
      <c r="J154" s="133" t="str">
        <f t="shared" si="1"/>
        <v/>
      </c>
      <c r="K154" s="133" t="str">
        <f>IF(OR(ISBLANK(H154),ISBLANK(I154),ISBLANK('2a1'!H5)),"",IF(OR(AND(H154&gt;'2a1'!H5,H154&lt;Menu!S73),AND(I154&gt;'2a1'!H5,I154&lt;Menu!S73),AND(H154&lt;'2a1'!H5,I154&gt;Menu!S73)),"Valid","Tidak Valid"))</f>
        <v/>
      </c>
      <c r="L154" s="144"/>
      <c r="M154" s="4"/>
      <c r="N154" s="4"/>
      <c r="O154" s="4"/>
      <c r="P154" s="4"/>
      <c r="Q154" s="4"/>
      <c r="R154" s="4"/>
      <c r="S154" s="4"/>
      <c r="T154" s="4"/>
      <c r="U154" s="4"/>
      <c r="V154" s="4"/>
      <c r="W154" s="4"/>
      <c r="X154" s="4"/>
      <c r="Y154" s="4"/>
      <c r="Z154" s="4"/>
      <c r="AA154" s="4"/>
      <c r="AB154" s="4"/>
    </row>
    <row r="155" ht="14.25" customHeight="1">
      <c r="A155" s="125">
        <v>145.0</v>
      </c>
      <c r="B155" s="144"/>
      <c r="C155" s="127"/>
      <c r="D155" s="127"/>
      <c r="E155" s="127"/>
      <c r="F155" s="144"/>
      <c r="G155" s="144"/>
      <c r="H155" s="143"/>
      <c r="I155" s="143"/>
      <c r="J155" s="133" t="str">
        <f t="shared" si="1"/>
        <v/>
      </c>
      <c r="K155" s="133" t="str">
        <f>IF(OR(ISBLANK(H155),ISBLANK(I155),ISBLANK('2a1'!H5)),"",IF(OR(AND(H155&gt;'2a1'!H5,H155&lt;Menu!S73),AND(I155&gt;'2a1'!H5,I155&lt;Menu!S73),AND(H155&lt;'2a1'!H5,I155&gt;Menu!S73)),"Valid","Tidak Valid"))</f>
        <v/>
      </c>
      <c r="L155" s="144"/>
      <c r="M155" s="4"/>
      <c r="N155" s="4"/>
      <c r="O155" s="4"/>
      <c r="P155" s="4"/>
      <c r="Q155" s="4"/>
      <c r="R155" s="4"/>
      <c r="S155" s="4"/>
      <c r="T155" s="4"/>
      <c r="U155" s="4"/>
      <c r="V155" s="4"/>
      <c r="W155" s="4"/>
      <c r="X155" s="4"/>
      <c r="Y155" s="4"/>
      <c r="Z155" s="4"/>
      <c r="AA155" s="4"/>
      <c r="AB155" s="4"/>
    </row>
    <row r="156" ht="14.25" customHeight="1">
      <c r="A156" s="125">
        <v>146.0</v>
      </c>
      <c r="B156" s="144"/>
      <c r="C156" s="127"/>
      <c r="D156" s="127"/>
      <c r="E156" s="127"/>
      <c r="F156" s="144"/>
      <c r="G156" s="144"/>
      <c r="H156" s="143"/>
      <c r="I156" s="143"/>
      <c r="J156" s="133" t="str">
        <f t="shared" si="1"/>
        <v/>
      </c>
      <c r="K156" s="133" t="str">
        <f>IF(OR(ISBLANK(H156),ISBLANK(I156),ISBLANK('2a1'!H5)),"",IF(OR(AND(H156&gt;'2a1'!H5,H156&lt;Menu!S73),AND(I156&gt;'2a1'!H5,I156&lt;Menu!S73),AND(H156&lt;'2a1'!H5,I156&gt;Menu!S73)),"Valid","Tidak Valid"))</f>
        <v/>
      </c>
      <c r="L156" s="144"/>
      <c r="M156" s="4"/>
      <c r="N156" s="4"/>
      <c r="O156" s="4"/>
      <c r="P156" s="4"/>
      <c r="Q156" s="4"/>
      <c r="R156" s="4"/>
      <c r="S156" s="4"/>
      <c r="T156" s="4"/>
      <c r="U156" s="4"/>
      <c r="V156" s="4"/>
      <c r="W156" s="4"/>
      <c r="X156" s="4"/>
      <c r="Y156" s="4"/>
      <c r="Z156" s="4"/>
      <c r="AA156" s="4"/>
      <c r="AB156" s="4"/>
    </row>
    <row r="157" ht="14.25" customHeight="1">
      <c r="A157" s="125">
        <v>147.0</v>
      </c>
      <c r="B157" s="144"/>
      <c r="C157" s="127"/>
      <c r="D157" s="127"/>
      <c r="E157" s="127"/>
      <c r="F157" s="144"/>
      <c r="G157" s="144"/>
      <c r="H157" s="143"/>
      <c r="I157" s="143"/>
      <c r="J157" s="133" t="str">
        <f t="shared" si="1"/>
        <v/>
      </c>
      <c r="K157" s="133" t="str">
        <f>IF(OR(ISBLANK(H157),ISBLANK(I157),ISBLANK('2a1'!H5)),"",IF(OR(AND(H157&gt;'2a1'!H5,H157&lt;Menu!S73),AND(I157&gt;'2a1'!H5,I157&lt;Menu!S73),AND(H157&lt;'2a1'!H5,I157&gt;Menu!S73)),"Valid","Tidak Valid"))</f>
        <v/>
      </c>
      <c r="L157" s="144"/>
      <c r="M157" s="4"/>
      <c r="N157" s="4"/>
      <c r="O157" s="4"/>
      <c r="P157" s="4"/>
      <c r="Q157" s="4"/>
      <c r="R157" s="4"/>
      <c r="S157" s="4"/>
      <c r="T157" s="4"/>
      <c r="U157" s="4"/>
      <c r="V157" s="4"/>
      <c r="W157" s="4"/>
      <c r="X157" s="4"/>
      <c r="Y157" s="4"/>
      <c r="Z157" s="4"/>
      <c r="AA157" s="4"/>
      <c r="AB157" s="4"/>
    </row>
    <row r="158" ht="14.25" customHeight="1">
      <c r="A158" s="125">
        <v>148.0</v>
      </c>
      <c r="B158" s="144"/>
      <c r="C158" s="127"/>
      <c r="D158" s="127"/>
      <c r="E158" s="127"/>
      <c r="F158" s="144"/>
      <c r="G158" s="144"/>
      <c r="H158" s="143"/>
      <c r="I158" s="143"/>
      <c r="J158" s="133" t="str">
        <f t="shared" si="1"/>
        <v/>
      </c>
      <c r="K158" s="133" t="str">
        <f>IF(OR(ISBLANK(H158),ISBLANK(I158),ISBLANK('2a1'!H5)),"",IF(OR(AND(H158&gt;'2a1'!H5,H158&lt;Menu!S73),AND(I158&gt;'2a1'!H5,I158&lt;Menu!S73),AND(H158&lt;'2a1'!H5,I158&gt;Menu!S73)),"Valid","Tidak Valid"))</f>
        <v/>
      </c>
      <c r="L158" s="144"/>
      <c r="M158" s="4"/>
      <c r="N158" s="4"/>
      <c r="O158" s="4"/>
      <c r="P158" s="4"/>
      <c r="Q158" s="4"/>
      <c r="R158" s="4"/>
      <c r="S158" s="4"/>
      <c r="T158" s="4"/>
      <c r="U158" s="4"/>
      <c r="V158" s="4"/>
      <c r="W158" s="4"/>
      <c r="X158" s="4"/>
      <c r="Y158" s="4"/>
      <c r="Z158" s="4"/>
      <c r="AA158" s="4"/>
      <c r="AB158" s="4"/>
    </row>
    <row r="159" ht="14.25" customHeight="1">
      <c r="A159" s="125">
        <v>149.0</v>
      </c>
      <c r="B159" s="144"/>
      <c r="C159" s="127"/>
      <c r="D159" s="127"/>
      <c r="E159" s="127"/>
      <c r="F159" s="144"/>
      <c r="G159" s="144"/>
      <c r="H159" s="143"/>
      <c r="I159" s="143"/>
      <c r="J159" s="133" t="str">
        <f t="shared" si="1"/>
        <v/>
      </c>
      <c r="K159" s="133" t="str">
        <f>IF(OR(ISBLANK(H159),ISBLANK(I159),ISBLANK('2a1'!H5)),"",IF(OR(AND(H159&gt;'2a1'!H5,H159&lt;Menu!S73),AND(I159&gt;'2a1'!H5,I159&lt;Menu!S73),AND(H159&lt;'2a1'!H5,I159&gt;Menu!S73)),"Valid","Tidak Valid"))</f>
        <v/>
      </c>
      <c r="L159" s="144"/>
      <c r="M159" s="4"/>
      <c r="N159" s="4"/>
      <c r="O159" s="4"/>
      <c r="P159" s="4"/>
      <c r="Q159" s="4"/>
      <c r="R159" s="4"/>
      <c r="S159" s="4"/>
      <c r="T159" s="4"/>
      <c r="U159" s="4"/>
      <c r="V159" s="4"/>
      <c r="W159" s="4"/>
      <c r="X159" s="4"/>
      <c r="Y159" s="4"/>
      <c r="Z159" s="4"/>
      <c r="AA159" s="4"/>
      <c r="AB159" s="4"/>
    </row>
    <row r="160" ht="14.25" customHeight="1">
      <c r="A160" s="125">
        <v>150.0</v>
      </c>
      <c r="B160" s="144"/>
      <c r="C160" s="127"/>
      <c r="D160" s="127"/>
      <c r="E160" s="127"/>
      <c r="F160" s="144"/>
      <c r="G160" s="144"/>
      <c r="H160" s="143"/>
      <c r="I160" s="143"/>
      <c r="J160" s="133" t="str">
        <f t="shared" si="1"/>
        <v/>
      </c>
      <c r="K160" s="133" t="str">
        <f>IF(OR(ISBLANK(H160),ISBLANK(I160),ISBLANK('2a1'!H5)),"",IF(OR(AND(H160&gt;'2a1'!H5,H160&lt;Menu!S73),AND(I160&gt;'2a1'!H5,I160&lt;Menu!S73),AND(H160&lt;'2a1'!H5,I160&gt;Menu!S73)),"Valid","Tidak Valid"))</f>
        <v/>
      </c>
      <c r="L160" s="144"/>
      <c r="M160" s="4"/>
      <c r="N160" s="4"/>
      <c r="O160" s="4"/>
      <c r="P160" s="4"/>
      <c r="Q160" s="4"/>
      <c r="R160" s="4"/>
      <c r="S160" s="4"/>
      <c r="T160" s="4"/>
      <c r="U160" s="4"/>
      <c r="V160" s="4"/>
      <c r="W160" s="4"/>
      <c r="X160" s="4"/>
      <c r="Y160" s="4"/>
      <c r="Z160" s="4"/>
      <c r="AA160" s="4"/>
      <c r="AB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row>
    <row r="250"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row>
    <row r="251"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row>
    <row r="252"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row>
    <row r="253"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row>
    <row r="254"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row>
    <row r="255"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row>
    <row r="25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row>
    <row r="257"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row>
    <row r="258"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row>
    <row r="259"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row>
    <row r="260"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row>
    <row r="261"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row>
    <row r="262"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row>
    <row r="263"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row>
    <row r="264"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row>
    <row r="265"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row>
    <row r="26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row>
    <row r="267"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row>
    <row r="268"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row>
    <row r="269"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row>
    <row r="270"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row>
    <row r="271"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row>
    <row r="272"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row>
    <row r="273"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row>
    <row r="274"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row>
    <row r="275"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row>
    <row r="27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row>
    <row r="277"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row>
    <row r="278"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row>
    <row r="279"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row>
    <row r="280"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row>
    <row r="281"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row>
    <row r="282"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row>
    <row r="283"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row>
    <row r="284"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row>
    <row r="285"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row>
    <row r="28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row>
    <row r="287"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row>
    <row r="288"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row>
    <row r="289"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row>
    <row r="290"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row>
    <row r="291"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row>
    <row r="292"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row>
    <row r="293"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row>
    <row r="294"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row>
    <row r="295"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row>
    <row r="29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row>
    <row r="297"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row>
    <row r="298"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row>
    <row r="299"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row>
    <row r="300"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5.75" customHeight="1">
      <c r="C361" s="90"/>
      <c r="D361" s="90"/>
      <c r="E361" s="90"/>
      <c r="H361" s="90"/>
      <c r="I361" s="90"/>
      <c r="L361" s="90"/>
    </row>
    <row r="362" ht="15.75" customHeight="1">
      <c r="C362" s="90"/>
      <c r="D362" s="90"/>
      <c r="E362" s="90"/>
      <c r="H362" s="90"/>
      <c r="I362" s="90"/>
      <c r="L362" s="90"/>
    </row>
    <row r="363" ht="15.75" customHeight="1">
      <c r="C363" s="90"/>
      <c r="D363" s="90"/>
      <c r="E363" s="90"/>
      <c r="H363" s="90"/>
      <c r="I363" s="90"/>
      <c r="L363" s="90"/>
    </row>
    <row r="364" ht="15.75" customHeight="1">
      <c r="C364" s="90"/>
      <c r="D364" s="90"/>
      <c r="E364" s="90"/>
      <c r="H364" s="90"/>
      <c r="I364" s="90"/>
      <c r="L364" s="90"/>
    </row>
    <row r="365" ht="15.75" customHeight="1">
      <c r="C365" s="90"/>
      <c r="D365" s="90"/>
      <c r="E365" s="90"/>
      <c r="H365" s="90"/>
      <c r="I365" s="90"/>
      <c r="L365" s="90"/>
    </row>
    <row r="366" ht="15.75" customHeight="1">
      <c r="C366" s="90"/>
      <c r="D366" s="90"/>
      <c r="E366" s="90"/>
      <c r="H366" s="90"/>
      <c r="I366" s="90"/>
      <c r="L366" s="90"/>
    </row>
    <row r="367" ht="15.75" customHeight="1">
      <c r="C367" s="90"/>
      <c r="D367" s="90"/>
      <c r="E367" s="90"/>
      <c r="H367" s="90"/>
      <c r="I367" s="90"/>
      <c r="L367" s="90"/>
    </row>
    <row r="368" ht="15.75" customHeight="1">
      <c r="C368" s="90"/>
      <c r="D368" s="90"/>
      <c r="E368" s="90"/>
      <c r="H368" s="90"/>
      <c r="I368" s="90"/>
      <c r="L368" s="90"/>
    </row>
    <row r="369" ht="15.75" customHeight="1">
      <c r="C369" s="90"/>
      <c r="D369" s="90"/>
      <c r="E369" s="90"/>
      <c r="H369" s="90"/>
      <c r="I369" s="90"/>
      <c r="L369" s="90"/>
    </row>
    <row r="370" ht="15.75" customHeight="1">
      <c r="C370" s="90"/>
      <c r="D370" s="90"/>
      <c r="E370" s="90"/>
      <c r="H370" s="90"/>
      <c r="I370" s="90"/>
      <c r="L370" s="90"/>
    </row>
    <row r="371" ht="15.75" customHeight="1">
      <c r="C371" s="90"/>
      <c r="D371" s="90"/>
      <c r="E371" s="90"/>
      <c r="H371" s="90"/>
      <c r="I371" s="90"/>
      <c r="L371" s="90"/>
    </row>
    <row r="372" ht="15.75" customHeight="1">
      <c r="C372" s="90"/>
      <c r="D372" s="90"/>
      <c r="E372" s="90"/>
      <c r="H372" s="90"/>
      <c r="I372" s="90"/>
      <c r="L372" s="90"/>
    </row>
    <row r="373" ht="15.75" customHeight="1">
      <c r="C373" s="90"/>
      <c r="D373" s="90"/>
      <c r="E373" s="90"/>
      <c r="H373" s="90"/>
      <c r="I373" s="90"/>
      <c r="L373" s="90"/>
    </row>
    <row r="374" ht="15.75" customHeight="1">
      <c r="C374" s="90"/>
      <c r="D374" s="90"/>
      <c r="E374" s="90"/>
      <c r="H374" s="90"/>
      <c r="I374" s="90"/>
      <c r="L374" s="90"/>
    </row>
    <row r="375" ht="15.75" customHeight="1">
      <c r="C375" s="90"/>
      <c r="D375" s="90"/>
      <c r="E375" s="90"/>
      <c r="H375" s="90"/>
      <c r="I375" s="90"/>
      <c r="L375" s="90"/>
    </row>
    <row r="376" ht="15.75" customHeight="1">
      <c r="C376" s="90"/>
      <c r="D376" s="90"/>
      <c r="E376" s="90"/>
      <c r="H376" s="90"/>
      <c r="I376" s="90"/>
      <c r="L376" s="90"/>
    </row>
    <row r="377" ht="15.75" customHeight="1">
      <c r="C377" s="90"/>
      <c r="D377" s="90"/>
      <c r="E377" s="90"/>
      <c r="H377" s="90"/>
      <c r="I377" s="90"/>
      <c r="L377" s="90"/>
    </row>
    <row r="378" ht="15.75" customHeight="1">
      <c r="C378" s="90"/>
      <c r="D378" s="90"/>
      <c r="E378" s="90"/>
      <c r="H378" s="90"/>
      <c r="I378" s="90"/>
      <c r="L378" s="90"/>
    </row>
    <row r="379" ht="15.75" customHeight="1">
      <c r="C379" s="90"/>
      <c r="D379" s="90"/>
      <c r="E379" s="90"/>
      <c r="H379" s="90"/>
      <c r="I379" s="90"/>
      <c r="L379" s="90"/>
    </row>
    <row r="380" ht="15.75" customHeight="1">
      <c r="C380" s="90"/>
      <c r="D380" s="90"/>
      <c r="E380" s="90"/>
      <c r="H380" s="90"/>
      <c r="I380" s="90"/>
      <c r="L380" s="90"/>
    </row>
    <row r="381" ht="15.75" customHeight="1">
      <c r="C381" s="90"/>
      <c r="D381" s="90"/>
      <c r="E381" s="90"/>
      <c r="H381" s="90"/>
      <c r="I381" s="90"/>
      <c r="L381" s="90"/>
    </row>
    <row r="382" ht="15.75" customHeight="1">
      <c r="C382" s="90"/>
      <c r="D382" s="90"/>
      <c r="E382" s="90"/>
      <c r="H382" s="90"/>
      <c r="I382" s="90"/>
      <c r="L382" s="90"/>
    </row>
    <row r="383" ht="15.75" customHeight="1">
      <c r="C383" s="90"/>
      <c r="D383" s="90"/>
      <c r="E383" s="90"/>
      <c r="H383" s="90"/>
      <c r="I383" s="90"/>
      <c r="L383" s="90"/>
    </row>
    <row r="384" ht="15.75" customHeight="1">
      <c r="C384" s="90"/>
      <c r="D384" s="90"/>
      <c r="E384" s="90"/>
      <c r="H384" s="90"/>
      <c r="I384" s="90"/>
      <c r="L384" s="90"/>
    </row>
    <row r="385" ht="15.75" customHeight="1">
      <c r="C385" s="90"/>
      <c r="D385" s="90"/>
      <c r="E385" s="90"/>
      <c r="H385" s="90"/>
      <c r="I385" s="90"/>
      <c r="L385" s="90"/>
    </row>
    <row r="386" ht="15.75" customHeight="1">
      <c r="C386" s="90"/>
      <c r="D386" s="90"/>
      <c r="E386" s="90"/>
      <c r="H386" s="90"/>
      <c r="I386" s="90"/>
      <c r="L386" s="90"/>
    </row>
    <row r="387" ht="15.75" customHeight="1">
      <c r="C387" s="90"/>
      <c r="D387" s="90"/>
      <c r="E387" s="90"/>
      <c r="H387" s="90"/>
      <c r="I387" s="90"/>
      <c r="L387" s="90"/>
    </row>
    <row r="388" ht="15.75" customHeight="1">
      <c r="C388" s="90"/>
      <c r="D388" s="90"/>
      <c r="E388" s="90"/>
      <c r="H388" s="90"/>
      <c r="I388" s="90"/>
      <c r="L388" s="90"/>
    </row>
    <row r="389" ht="15.75" customHeight="1">
      <c r="C389" s="90"/>
      <c r="D389" s="90"/>
      <c r="E389" s="90"/>
      <c r="H389" s="90"/>
      <c r="I389" s="90"/>
      <c r="L389" s="90"/>
    </row>
    <row r="390" ht="15.75" customHeight="1">
      <c r="C390" s="90"/>
      <c r="D390" s="90"/>
      <c r="E390" s="90"/>
      <c r="H390" s="90"/>
      <c r="I390" s="90"/>
      <c r="L390" s="90"/>
    </row>
    <row r="391" ht="15.75" customHeight="1">
      <c r="C391" s="90"/>
      <c r="D391" s="90"/>
      <c r="E391" s="90"/>
      <c r="H391" s="90"/>
      <c r="I391" s="90"/>
      <c r="L391" s="90"/>
    </row>
    <row r="392" ht="15.75" customHeight="1">
      <c r="C392" s="90"/>
      <c r="D392" s="90"/>
      <c r="E392" s="90"/>
      <c r="H392" s="90"/>
      <c r="I392" s="90"/>
      <c r="L392" s="90"/>
    </row>
    <row r="393" ht="15.75" customHeight="1">
      <c r="C393" s="90"/>
      <c r="D393" s="90"/>
      <c r="E393" s="90"/>
      <c r="H393" s="90"/>
      <c r="I393" s="90"/>
      <c r="L393" s="90"/>
    </row>
    <row r="394" ht="15.75" customHeight="1">
      <c r="C394" s="90"/>
      <c r="D394" s="90"/>
      <c r="E394" s="90"/>
      <c r="H394" s="90"/>
      <c r="I394" s="90"/>
      <c r="L394" s="90"/>
    </row>
    <row r="395" ht="15.75" customHeight="1">
      <c r="C395" s="90"/>
      <c r="D395" s="90"/>
      <c r="E395" s="90"/>
      <c r="H395" s="90"/>
      <c r="I395" s="90"/>
      <c r="L395" s="90"/>
    </row>
    <row r="396" ht="15.75" customHeight="1">
      <c r="C396" s="90"/>
      <c r="D396" s="90"/>
      <c r="E396" s="90"/>
      <c r="H396" s="90"/>
      <c r="I396" s="90"/>
      <c r="L396" s="90"/>
    </row>
    <row r="397" ht="15.75" customHeight="1">
      <c r="C397" s="90"/>
      <c r="D397" s="90"/>
      <c r="E397" s="90"/>
      <c r="H397" s="90"/>
      <c r="I397" s="90"/>
      <c r="L397" s="90"/>
    </row>
    <row r="398" ht="15.75" customHeight="1">
      <c r="C398" s="90"/>
      <c r="D398" s="90"/>
      <c r="E398" s="90"/>
      <c r="H398" s="90"/>
      <c r="I398" s="90"/>
      <c r="L398" s="90"/>
    </row>
    <row r="399" ht="15.75" customHeight="1">
      <c r="C399" s="90"/>
      <c r="D399" s="90"/>
      <c r="E399" s="90"/>
      <c r="H399" s="90"/>
      <c r="I399" s="90"/>
      <c r="L399" s="90"/>
    </row>
    <row r="400" ht="15.75" customHeight="1">
      <c r="C400" s="90"/>
      <c r="D400" s="90"/>
      <c r="E400" s="90"/>
      <c r="H400" s="90"/>
      <c r="I400" s="90"/>
      <c r="L400" s="90"/>
    </row>
    <row r="401" ht="15.75" customHeight="1">
      <c r="C401" s="90"/>
      <c r="D401" s="90"/>
      <c r="E401" s="90"/>
      <c r="H401" s="90"/>
      <c r="I401" s="90"/>
      <c r="L401" s="90"/>
    </row>
    <row r="402" ht="15.75" customHeight="1">
      <c r="C402" s="90"/>
      <c r="D402" s="90"/>
      <c r="E402" s="90"/>
      <c r="H402" s="90"/>
      <c r="I402" s="90"/>
      <c r="L402" s="90"/>
    </row>
    <row r="403" ht="15.75" customHeight="1">
      <c r="C403" s="90"/>
      <c r="D403" s="90"/>
      <c r="E403" s="90"/>
      <c r="H403" s="90"/>
      <c r="I403" s="90"/>
      <c r="L403" s="90"/>
    </row>
    <row r="404" ht="15.75" customHeight="1">
      <c r="C404" s="90"/>
      <c r="D404" s="90"/>
      <c r="E404" s="90"/>
      <c r="H404" s="90"/>
      <c r="I404" s="90"/>
      <c r="L404" s="90"/>
    </row>
    <row r="405" ht="15.75" customHeight="1">
      <c r="C405" s="90"/>
      <c r="D405" s="90"/>
      <c r="E405" s="90"/>
      <c r="H405" s="90"/>
      <c r="I405" s="90"/>
      <c r="L405" s="90"/>
    </row>
    <row r="406" ht="15.75" customHeight="1">
      <c r="C406" s="90"/>
      <c r="D406" s="90"/>
      <c r="E406" s="90"/>
      <c r="H406" s="90"/>
      <c r="I406" s="90"/>
      <c r="L406" s="90"/>
    </row>
    <row r="407" ht="15.75" customHeight="1">
      <c r="C407" s="90"/>
      <c r="D407" s="90"/>
      <c r="E407" s="90"/>
      <c r="H407" s="90"/>
      <c r="I407" s="90"/>
      <c r="L407" s="90"/>
    </row>
    <row r="408" ht="15.75" customHeight="1">
      <c r="C408" s="90"/>
      <c r="D408" s="90"/>
      <c r="E408" s="90"/>
      <c r="H408" s="90"/>
      <c r="I408" s="90"/>
      <c r="L408" s="90"/>
    </row>
    <row r="409" ht="15.75" customHeight="1">
      <c r="C409" s="90"/>
      <c r="D409" s="90"/>
      <c r="E409" s="90"/>
      <c r="H409" s="90"/>
      <c r="I409" s="90"/>
      <c r="L409" s="90"/>
    </row>
    <row r="410" ht="15.75" customHeight="1">
      <c r="C410" s="90"/>
      <c r="D410" s="90"/>
      <c r="E410" s="90"/>
      <c r="H410" s="90"/>
      <c r="I410" s="90"/>
      <c r="L410" s="90"/>
    </row>
    <row r="411" ht="15.75" customHeight="1">
      <c r="C411" s="90"/>
      <c r="D411" s="90"/>
      <c r="E411" s="90"/>
      <c r="H411" s="90"/>
      <c r="I411" s="90"/>
      <c r="L411" s="90"/>
    </row>
    <row r="412" ht="15.75" customHeight="1">
      <c r="C412" s="90"/>
      <c r="D412" s="90"/>
      <c r="E412" s="90"/>
      <c r="H412" s="90"/>
      <c r="I412" s="90"/>
      <c r="L412" s="90"/>
    </row>
    <row r="413" ht="15.75" customHeight="1">
      <c r="C413" s="90"/>
      <c r="D413" s="90"/>
      <c r="E413" s="90"/>
      <c r="H413" s="90"/>
      <c r="I413" s="90"/>
      <c r="L413" s="90"/>
    </row>
    <row r="414" ht="15.75" customHeight="1">
      <c r="C414" s="90"/>
      <c r="D414" s="90"/>
      <c r="E414" s="90"/>
      <c r="H414" s="90"/>
      <c r="I414" s="90"/>
      <c r="L414" s="90"/>
    </row>
    <row r="415" ht="15.75" customHeight="1">
      <c r="C415" s="90"/>
      <c r="D415" s="90"/>
      <c r="E415" s="90"/>
      <c r="H415" s="90"/>
      <c r="I415" s="90"/>
      <c r="L415" s="90"/>
    </row>
    <row r="416" ht="15.75" customHeight="1">
      <c r="C416" s="90"/>
      <c r="D416" s="90"/>
      <c r="E416" s="90"/>
      <c r="H416" s="90"/>
      <c r="I416" s="90"/>
      <c r="L416" s="90"/>
    </row>
    <row r="417" ht="15.75" customHeight="1">
      <c r="C417" s="90"/>
      <c r="D417" s="90"/>
      <c r="E417" s="90"/>
      <c r="H417" s="90"/>
      <c r="I417" s="90"/>
      <c r="L417" s="90"/>
    </row>
    <row r="418" ht="15.75" customHeight="1">
      <c r="C418" s="90"/>
      <c r="D418" s="90"/>
      <c r="E418" s="90"/>
      <c r="H418" s="90"/>
      <c r="I418" s="90"/>
      <c r="L418" s="90"/>
    </row>
    <row r="419" ht="15.75" customHeight="1">
      <c r="C419" s="90"/>
      <c r="D419" s="90"/>
      <c r="E419" s="90"/>
      <c r="H419" s="90"/>
      <c r="I419" s="90"/>
      <c r="L419" s="90"/>
    </row>
    <row r="420" ht="15.75" customHeight="1">
      <c r="C420" s="90"/>
      <c r="D420" s="90"/>
      <c r="E420" s="90"/>
      <c r="H420" s="90"/>
      <c r="I420" s="90"/>
      <c r="L420" s="90"/>
    </row>
    <row r="421" ht="15.75" customHeight="1">
      <c r="C421" s="90"/>
      <c r="D421" s="90"/>
      <c r="E421" s="90"/>
      <c r="H421" s="90"/>
      <c r="I421" s="90"/>
      <c r="L421" s="90"/>
    </row>
    <row r="422" ht="15.75" customHeight="1">
      <c r="C422" s="90"/>
      <c r="D422" s="90"/>
      <c r="E422" s="90"/>
      <c r="H422" s="90"/>
      <c r="I422" s="90"/>
      <c r="L422" s="90"/>
    </row>
    <row r="423" ht="15.75" customHeight="1">
      <c r="C423" s="90"/>
      <c r="D423" s="90"/>
      <c r="E423" s="90"/>
      <c r="H423" s="90"/>
      <c r="I423" s="90"/>
      <c r="L423" s="90"/>
    </row>
    <row r="424" ht="15.75" customHeight="1">
      <c r="C424" s="90"/>
      <c r="D424" s="90"/>
      <c r="E424" s="90"/>
      <c r="H424" s="90"/>
      <c r="I424" s="90"/>
      <c r="L424" s="90"/>
    </row>
    <row r="425" ht="15.75" customHeight="1">
      <c r="C425" s="90"/>
      <c r="D425" s="90"/>
      <c r="E425" s="90"/>
      <c r="H425" s="90"/>
      <c r="I425" s="90"/>
      <c r="L425" s="90"/>
    </row>
    <row r="426" ht="15.75" customHeight="1">
      <c r="C426" s="90"/>
      <c r="D426" s="90"/>
      <c r="E426" s="90"/>
      <c r="H426" s="90"/>
      <c r="I426" s="90"/>
      <c r="L426" s="90"/>
    </row>
    <row r="427" ht="15.75" customHeight="1">
      <c r="C427" s="90"/>
      <c r="D427" s="90"/>
      <c r="E427" s="90"/>
      <c r="H427" s="90"/>
      <c r="I427" s="90"/>
      <c r="L427" s="90"/>
    </row>
    <row r="428" ht="15.75" customHeight="1">
      <c r="C428" s="90"/>
      <c r="D428" s="90"/>
      <c r="E428" s="90"/>
      <c r="H428" s="90"/>
      <c r="I428" s="90"/>
      <c r="L428" s="90"/>
    </row>
    <row r="429" ht="15.75" customHeight="1">
      <c r="C429" s="90"/>
      <c r="D429" s="90"/>
      <c r="E429" s="90"/>
      <c r="H429" s="90"/>
      <c r="I429" s="90"/>
      <c r="L429" s="90"/>
    </row>
    <row r="430" ht="15.75" customHeight="1">
      <c r="C430" s="90"/>
      <c r="D430" s="90"/>
      <c r="E430" s="90"/>
      <c r="H430" s="90"/>
      <c r="I430" s="90"/>
      <c r="L430" s="90"/>
    </row>
    <row r="431" ht="15.75" customHeight="1">
      <c r="C431" s="90"/>
      <c r="D431" s="90"/>
      <c r="E431" s="90"/>
      <c r="H431" s="90"/>
      <c r="I431" s="90"/>
      <c r="L431" s="90"/>
    </row>
    <row r="432" ht="15.75" customHeight="1">
      <c r="C432" s="90"/>
      <c r="D432" s="90"/>
      <c r="E432" s="90"/>
      <c r="H432" s="90"/>
      <c r="I432" s="90"/>
      <c r="L432" s="90"/>
    </row>
    <row r="433" ht="15.75" customHeight="1">
      <c r="C433" s="90"/>
      <c r="D433" s="90"/>
      <c r="E433" s="90"/>
      <c r="H433" s="90"/>
      <c r="I433" s="90"/>
      <c r="L433" s="90"/>
    </row>
    <row r="434" ht="15.75" customHeight="1">
      <c r="C434" s="90"/>
      <c r="D434" s="90"/>
      <c r="E434" s="90"/>
      <c r="H434" s="90"/>
      <c r="I434" s="90"/>
      <c r="L434" s="90"/>
    </row>
    <row r="435" ht="15.75" customHeight="1">
      <c r="C435" s="90"/>
      <c r="D435" s="90"/>
      <c r="E435" s="90"/>
      <c r="H435" s="90"/>
      <c r="I435" s="90"/>
      <c r="L435" s="90"/>
    </row>
    <row r="436" ht="15.75" customHeight="1">
      <c r="C436" s="90"/>
      <c r="D436" s="90"/>
      <c r="E436" s="90"/>
      <c r="H436" s="90"/>
      <c r="I436" s="90"/>
      <c r="L436" s="90"/>
    </row>
    <row r="437" ht="15.75" customHeight="1">
      <c r="C437" s="90"/>
      <c r="D437" s="90"/>
      <c r="E437" s="90"/>
      <c r="H437" s="90"/>
      <c r="I437" s="90"/>
      <c r="L437" s="90"/>
    </row>
    <row r="438" ht="15.75" customHeight="1">
      <c r="C438" s="90"/>
      <c r="D438" s="90"/>
      <c r="E438" s="90"/>
      <c r="H438" s="90"/>
      <c r="I438" s="90"/>
      <c r="L438" s="90"/>
    </row>
    <row r="439" ht="15.75" customHeight="1">
      <c r="C439" s="90"/>
      <c r="D439" s="90"/>
      <c r="E439" s="90"/>
      <c r="H439" s="90"/>
      <c r="I439" s="90"/>
      <c r="L439" s="90"/>
    </row>
    <row r="440" ht="15.75" customHeight="1">
      <c r="C440" s="90"/>
      <c r="D440" s="90"/>
      <c r="E440" s="90"/>
      <c r="H440" s="90"/>
      <c r="I440" s="90"/>
      <c r="L440" s="90"/>
    </row>
    <row r="441" ht="15.75" customHeight="1">
      <c r="C441" s="90"/>
      <c r="D441" s="90"/>
      <c r="E441" s="90"/>
      <c r="H441" s="90"/>
      <c r="I441" s="90"/>
      <c r="L441" s="90"/>
    </row>
    <row r="442" ht="15.75" customHeight="1">
      <c r="C442" s="90"/>
      <c r="D442" s="90"/>
      <c r="E442" s="90"/>
      <c r="H442" s="90"/>
      <c r="I442" s="90"/>
      <c r="L442" s="90"/>
    </row>
    <row r="443" ht="15.75" customHeight="1">
      <c r="C443" s="90"/>
      <c r="D443" s="90"/>
      <c r="E443" s="90"/>
      <c r="H443" s="90"/>
      <c r="I443" s="90"/>
      <c r="L443" s="90"/>
    </row>
    <row r="444" ht="15.75" customHeight="1">
      <c r="C444" s="90"/>
      <c r="D444" s="90"/>
      <c r="E444" s="90"/>
      <c r="H444" s="90"/>
      <c r="I444" s="90"/>
      <c r="L444" s="90"/>
    </row>
    <row r="445" ht="15.75" customHeight="1">
      <c r="C445" s="90"/>
      <c r="D445" s="90"/>
      <c r="E445" s="90"/>
      <c r="H445" s="90"/>
      <c r="I445" s="90"/>
      <c r="L445" s="90"/>
    </row>
    <row r="446" ht="15.75" customHeight="1">
      <c r="C446" s="90"/>
      <c r="D446" s="90"/>
      <c r="E446" s="90"/>
      <c r="H446" s="90"/>
      <c r="I446" s="90"/>
      <c r="L446" s="90"/>
    </row>
    <row r="447" ht="15.75" customHeight="1">
      <c r="C447" s="90"/>
      <c r="D447" s="90"/>
      <c r="E447" s="90"/>
      <c r="H447" s="90"/>
      <c r="I447" s="90"/>
      <c r="L447" s="90"/>
    </row>
    <row r="448" ht="15.75" customHeight="1">
      <c r="C448" s="90"/>
      <c r="D448" s="90"/>
      <c r="E448" s="90"/>
      <c r="H448" s="90"/>
      <c r="I448" s="90"/>
      <c r="L448" s="90"/>
    </row>
    <row r="449" ht="15.75" customHeight="1">
      <c r="C449" s="90"/>
      <c r="D449" s="90"/>
      <c r="E449" s="90"/>
      <c r="H449" s="90"/>
      <c r="I449" s="90"/>
      <c r="L449" s="90"/>
    </row>
    <row r="450" ht="15.75" customHeight="1">
      <c r="C450" s="90"/>
      <c r="D450" s="90"/>
      <c r="E450" s="90"/>
      <c r="H450" s="90"/>
      <c r="I450" s="90"/>
      <c r="L450" s="90"/>
    </row>
    <row r="451" ht="15.75" customHeight="1">
      <c r="C451" s="90"/>
      <c r="D451" s="90"/>
      <c r="E451" s="90"/>
      <c r="H451" s="90"/>
      <c r="I451" s="90"/>
      <c r="L451" s="90"/>
    </row>
    <row r="452" ht="15.75" customHeight="1">
      <c r="C452" s="90"/>
      <c r="D452" s="90"/>
      <c r="E452" s="90"/>
      <c r="H452" s="90"/>
      <c r="I452" s="90"/>
      <c r="L452" s="90"/>
    </row>
    <row r="453" ht="15.75" customHeight="1">
      <c r="C453" s="90"/>
      <c r="D453" s="90"/>
      <c r="E453" s="90"/>
      <c r="H453" s="90"/>
      <c r="I453" s="90"/>
      <c r="L453" s="90"/>
    </row>
    <row r="454" ht="15.75" customHeight="1">
      <c r="C454" s="90"/>
      <c r="D454" s="90"/>
      <c r="E454" s="90"/>
      <c r="H454" s="90"/>
      <c r="I454" s="90"/>
      <c r="L454" s="90"/>
    </row>
    <row r="455" ht="15.75" customHeight="1">
      <c r="C455" s="90"/>
      <c r="D455" s="90"/>
      <c r="E455" s="90"/>
      <c r="H455" s="90"/>
      <c r="I455" s="90"/>
      <c r="L455" s="90"/>
    </row>
    <row r="456" ht="15.75" customHeight="1">
      <c r="C456" s="90"/>
      <c r="D456" s="90"/>
      <c r="E456" s="90"/>
      <c r="H456" s="90"/>
      <c r="I456" s="90"/>
      <c r="L456" s="90"/>
    </row>
    <row r="457" ht="15.75" customHeight="1">
      <c r="C457" s="90"/>
      <c r="D457" s="90"/>
      <c r="E457" s="90"/>
      <c r="H457" s="90"/>
      <c r="I457" s="90"/>
      <c r="L457" s="90"/>
    </row>
    <row r="458" ht="15.75" customHeight="1">
      <c r="C458" s="90"/>
      <c r="D458" s="90"/>
      <c r="E458" s="90"/>
      <c r="H458" s="90"/>
      <c r="I458" s="90"/>
      <c r="L458" s="90"/>
    </row>
    <row r="459" ht="15.75" customHeight="1">
      <c r="C459" s="90"/>
      <c r="D459" s="90"/>
      <c r="E459" s="90"/>
      <c r="H459" s="90"/>
      <c r="I459" s="90"/>
      <c r="L459" s="90"/>
    </row>
    <row r="460" ht="15.75" customHeight="1">
      <c r="C460" s="90"/>
      <c r="D460" s="90"/>
      <c r="E460" s="90"/>
      <c r="H460" s="90"/>
      <c r="I460" s="90"/>
      <c r="L460" s="90"/>
    </row>
    <row r="461" ht="15.75" customHeight="1">
      <c r="C461" s="90"/>
      <c r="D461" s="90"/>
      <c r="E461" s="90"/>
      <c r="H461" s="90"/>
      <c r="I461" s="90"/>
      <c r="L461" s="90"/>
    </row>
    <row r="462" ht="15.75" customHeight="1">
      <c r="C462" s="90"/>
      <c r="D462" s="90"/>
      <c r="E462" s="90"/>
      <c r="H462" s="90"/>
      <c r="I462" s="90"/>
      <c r="L462" s="90"/>
    </row>
    <row r="463" ht="15.75" customHeight="1">
      <c r="C463" s="90"/>
      <c r="D463" s="90"/>
      <c r="E463" s="90"/>
      <c r="H463" s="90"/>
      <c r="I463" s="90"/>
      <c r="L463" s="90"/>
    </row>
    <row r="464" ht="15.75" customHeight="1">
      <c r="C464" s="90"/>
      <c r="D464" s="90"/>
      <c r="E464" s="90"/>
      <c r="H464" s="90"/>
      <c r="I464" s="90"/>
      <c r="L464" s="90"/>
    </row>
    <row r="465" ht="15.75" customHeight="1">
      <c r="C465" s="90"/>
      <c r="D465" s="90"/>
      <c r="E465" s="90"/>
      <c r="H465" s="90"/>
      <c r="I465" s="90"/>
      <c r="L465" s="90"/>
    </row>
    <row r="466" ht="15.75" customHeight="1">
      <c r="C466" s="90"/>
      <c r="D466" s="90"/>
      <c r="E466" s="90"/>
      <c r="H466" s="90"/>
      <c r="I466" s="90"/>
      <c r="L466" s="90"/>
    </row>
    <row r="467" ht="15.75" customHeight="1">
      <c r="C467" s="90"/>
      <c r="D467" s="90"/>
      <c r="E467" s="90"/>
      <c r="H467" s="90"/>
      <c r="I467" s="90"/>
      <c r="L467" s="90"/>
    </row>
    <row r="468" ht="15.75" customHeight="1">
      <c r="C468" s="90"/>
      <c r="D468" s="90"/>
      <c r="E468" s="90"/>
      <c r="H468" s="90"/>
      <c r="I468" s="90"/>
      <c r="L468" s="90"/>
    </row>
    <row r="469" ht="15.75" customHeight="1">
      <c r="C469" s="90"/>
      <c r="D469" s="90"/>
      <c r="E469" s="90"/>
      <c r="H469" s="90"/>
      <c r="I469" s="90"/>
      <c r="L469" s="90"/>
    </row>
    <row r="470" ht="15.75" customHeight="1">
      <c r="C470" s="90"/>
      <c r="D470" s="90"/>
      <c r="E470" s="90"/>
      <c r="H470" s="90"/>
      <c r="I470" s="90"/>
      <c r="L470" s="90"/>
    </row>
    <row r="471" ht="15.75" customHeight="1">
      <c r="C471" s="90"/>
      <c r="D471" s="90"/>
      <c r="E471" s="90"/>
      <c r="H471" s="90"/>
      <c r="I471" s="90"/>
      <c r="L471" s="90"/>
    </row>
    <row r="472" ht="15.75" customHeight="1">
      <c r="C472" s="90"/>
      <c r="D472" s="90"/>
      <c r="E472" s="90"/>
      <c r="H472" s="90"/>
      <c r="I472" s="90"/>
      <c r="L472" s="90"/>
    </row>
    <row r="473" ht="15.75" customHeight="1">
      <c r="C473" s="90"/>
      <c r="D473" s="90"/>
      <c r="E473" s="90"/>
      <c r="H473" s="90"/>
      <c r="I473" s="90"/>
      <c r="L473" s="90"/>
    </row>
    <row r="474" ht="15.75" customHeight="1">
      <c r="C474" s="90"/>
      <c r="D474" s="90"/>
      <c r="E474" s="90"/>
      <c r="H474" s="90"/>
      <c r="I474" s="90"/>
      <c r="L474" s="90"/>
    </row>
    <row r="475" ht="15.75" customHeight="1">
      <c r="C475" s="90"/>
      <c r="D475" s="90"/>
      <c r="E475" s="90"/>
      <c r="H475" s="90"/>
      <c r="I475" s="90"/>
      <c r="L475" s="90"/>
    </row>
    <row r="476" ht="15.75" customHeight="1">
      <c r="C476" s="90"/>
      <c r="D476" s="90"/>
      <c r="E476" s="90"/>
      <c r="H476" s="90"/>
      <c r="I476" s="90"/>
      <c r="L476" s="90"/>
    </row>
    <row r="477" ht="15.75" customHeight="1">
      <c r="C477" s="90"/>
      <c r="D477" s="90"/>
      <c r="E477" s="90"/>
      <c r="H477" s="90"/>
      <c r="I477" s="90"/>
      <c r="L477" s="90"/>
    </row>
    <row r="478" ht="15.75" customHeight="1">
      <c r="C478" s="90"/>
      <c r="D478" s="90"/>
      <c r="E478" s="90"/>
      <c r="H478" s="90"/>
      <c r="I478" s="90"/>
      <c r="L478" s="90"/>
    </row>
    <row r="479" ht="15.75" customHeight="1">
      <c r="C479" s="90"/>
      <c r="D479" s="90"/>
      <c r="E479" s="90"/>
      <c r="H479" s="90"/>
      <c r="I479" s="90"/>
      <c r="L479" s="90"/>
    </row>
    <row r="480" ht="15.75" customHeight="1">
      <c r="C480" s="90"/>
      <c r="D480" s="90"/>
      <c r="E480" s="90"/>
      <c r="H480" s="90"/>
      <c r="I480" s="90"/>
      <c r="L480" s="90"/>
    </row>
    <row r="481" ht="15.75" customHeight="1">
      <c r="C481" s="90"/>
      <c r="D481" s="90"/>
      <c r="E481" s="90"/>
      <c r="H481" s="90"/>
      <c r="I481" s="90"/>
      <c r="L481" s="90"/>
    </row>
    <row r="482" ht="15.75" customHeight="1">
      <c r="C482" s="90"/>
      <c r="D482" s="90"/>
      <c r="E482" s="90"/>
      <c r="H482" s="90"/>
      <c r="I482" s="90"/>
      <c r="L482" s="90"/>
    </row>
    <row r="483" ht="15.75" customHeight="1">
      <c r="C483" s="90"/>
      <c r="D483" s="90"/>
      <c r="E483" s="90"/>
      <c r="H483" s="90"/>
      <c r="I483" s="90"/>
      <c r="L483" s="90"/>
    </row>
    <row r="484" ht="15.75" customHeight="1">
      <c r="C484" s="90"/>
      <c r="D484" s="90"/>
      <c r="E484" s="90"/>
      <c r="H484" s="90"/>
      <c r="I484" s="90"/>
      <c r="L484" s="90"/>
    </row>
    <row r="485" ht="15.75" customHeight="1">
      <c r="C485" s="90"/>
      <c r="D485" s="90"/>
      <c r="E485" s="90"/>
      <c r="H485" s="90"/>
      <c r="I485" s="90"/>
      <c r="L485" s="90"/>
    </row>
    <row r="486" ht="15.75" customHeight="1">
      <c r="C486" s="90"/>
      <c r="D486" s="90"/>
      <c r="E486" s="90"/>
      <c r="H486" s="90"/>
      <c r="I486" s="90"/>
      <c r="L486" s="90"/>
    </row>
    <row r="487" ht="15.75" customHeight="1">
      <c r="C487" s="90"/>
      <c r="D487" s="90"/>
      <c r="E487" s="90"/>
      <c r="H487" s="90"/>
      <c r="I487" s="90"/>
      <c r="L487" s="90"/>
    </row>
    <row r="488" ht="15.75" customHeight="1">
      <c r="C488" s="90"/>
      <c r="D488" s="90"/>
      <c r="E488" s="90"/>
      <c r="H488" s="90"/>
      <c r="I488" s="90"/>
      <c r="L488" s="90"/>
    </row>
    <row r="489" ht="15.75" customHeight="1">
      <c r="C489" s="90"/>
      <c r="D489" s="90"/>
      <c r="E489" s="90"/>
      <c r="H489" s="90"/>
      <c r="I489" s="90"/>
      <c r="L489" s="90"/>
    </row>
    <row r="490" ht="15.75" customHeight="1">
      <c r="C490" s="90"/>
      <c r="D490" s="90"/>
      <c r="E490" s="90"/>
      <c r="H490" s="90"/>
      <c r="I490" s="90"/>
      <c r="L490" s="90"/>
    </row>
    <row r="491" ht="15.75" customHeight="1">
      <c r="C491" s="90"/>
      <c r="D491" s="90"/>
      <c r="E491" s="90"/>
      <c r="H491" s="90"/>
      <c r="I491" s="90"/>
      <c r="L491" s="90"/>
    </row>
    <row r="492" ht="15.75" customHeight="1">
      <c r="C492" s="90"/>
      <c r="D492" s="90"/>
      <c r="E492" s="90"/>
      <c r="H492" s="90"/>
      <c r="I492" s="90"/>
      <c r="L492" s="90"/>
    </row>
    <row r="493" ht="15.75" customHeight="1">
      <c r="C493" s="90"/>
      <c r="D493" s="90"/>
      <c r="E493" s="90"/>
      <c r="H493" s="90"/>
      <c r="I493" s="90"/>
      <c r="L493" s="90"/>
    </row>
    <row r="494" ht="15.75" customHeight="1">
      <c r="C494" s="90"/>
      <c r="D494" s="90"/>
      <c r="E494" s="90"/>
      <c r="H494" s="90"/>
      <c r="I494" s="90"/>
      <c r="L494" s="90"/>
    </row>
    <row r="495" ht="15.75" customHeight="1">
      <c r="C495" s="90"/>
      <c r="D495" s="90"/>
      <c r="E495" s="90"/>
      <c r="H495" s="90"/>
      <c r="I495" s="90"/>
      <c r="L495" s="90"/>
    </row>
    <row r="496" ht="15.75" customHeight="1">
      <c r="C496" s="90"/>
      <c r="D496" s="90"/>
      <c r="E496" s="90"/>
      <c r="H496" s="90"/>
      <c r="I496" s="90"/>
      <c r="L496" s="90"/>
    </row>
    <row r="497" ht="15.75" customHeight="1">
      <c r="C497" s="90"/>
      <c r="D497" s="90"/>
      <c r="E497" s="90"/>
      <c r="H497" s="90"/>
      <c r="I497" s="90"/>
      <c r="L497" s="90"/>
    </row>
    <row r="498" ht="15.75" customHeight="1">
      <c r="C498" s="90"/>
      <c r="D498" s="90"/>
      <c r="E498" s="90"/>
      <c r="H498" s="90"/>
      <c r="I498" s="90"/>
      <c r="L498" s="90"/>
    </row>
    <row r="499" ht="15.75" customHeight="1">
      <c r="C499" s="90"/>
      <c r="D499" s="90"/>
      <c r="E499" s="90"/>
      <c r="H499" s="90"/>
      <c r="I499" s="90"/>
      <c r="L499" s="90"/>
    </row>
    <row r="500" ht="15.75" customHeight="1">
      <c r="C500" s="90"/>
      <c r="D500" s="90"/>
      <c r="E500" s="90"/>
      <c r="H500" s="90"/>
      <c r="I500" s="90"/>
      <c r="L500" s="90"/>
    </row>
    <row r="501" ht="15.75" customHeight="1">
      <c r="C501" s="90"/>
      <c r="D501" s="90"/>
      <c r="E501" s="90"/>
      <c r="H501" s="90"/>
      <c r="I501" s="90"/>
      <c r="L501" s="90"/>
    </row>
    <row r="502" ht="15.75" customHeight="1">
      <c r="C502" s="90"/>
      <c r="D502" s="90"/>
      <c r="E502" s="90"/>
      <c r="H502" s="90"/>
      <c r="I502" s="90"/>
      <c r="L502" s="90"/>
    </row>
    <row r="503" ht="15.75" customHeight="1">
      <c r="C503" s="90"/>
      <c r="D503" s="90"/>
      <c r="E503" s="90"/>
      <c r="H503" s="90"/>
      <c r="I503" s="90"/>
      <c r="L503" s="90"/>
    </row>
    <row r="504" ht="15.75" customHeight="1">
      <c r="C504" s="90"/>
      <c r="D504" s="90"/>
      <c r="E504" s="90"/>
      <c r="H504" s="90"/>
      <c r="I504" s="90"/>
      <c r="L504" s="90"/>
    </row>
    <row r="505" ht="15.75" customHeight="1">
      <c r="C505" s="90"/>
      <c r="D505" s="90"/>
      <c r="E505" s="90"/>
      <c r="H505" s="90"/>
      <c r="I505" s="90"/>
      <c r="L505" s="90"/>
    </row>
    <row r="506" ht="15.75" customHeight="1">
      <c r="C506" s="90"/>
      <c r="D506" s="90"/>
      <c r="E506" s="90"/>
      <c r="H506" s="90"/>
      <c r="I506" s="90"/>
      <c r="L506" s="90"/>
    </row>
    <row r="507" ht="15.75" customHeight="1">
      <c r="C507" s="90"/>
      <c r="D507" s="90"/>
      <c r="E507" s="90"/>
      <c r="H507" s="90"/>
      <c r="I507" s="90"/>
      <c r="L507" s="90"/>
    </row>
    <row r="508" ht="15.75" customHeight="1">
      <c r="C508" s="90"/>
      <c r="D508" s="90"/>
      <c r="E508" s="90"/>
      <c r="H508" s="90"/>
      <c r="I508" s="90"/>
      <c r="L508" s="90"/>
    </row>
    <row r="509" ht="15.75" customHeight="1">
      <c r="C509" s="90"/>
      <c r="D509" s="90"/>
      <c r="E509" s="90"/>
      <c r="H509" s="90"/>
      <c r="I509" s="90"/>
      <c r="L509" s="90"/>
    </row>
    <row r="510" ht="15.75" customHeight="1">
      <c r="C510" s="90"/>
      <c r="D510" s="90"/>
      <c r="E510" s="90"/>
      <c r="H510" s="90"/>
      <c r="I510" s="90"/>
      <c r="L510" s="90"/>
    </row>
    <row r="511" ht="15.75" customHeight="1">
      <c r="C511" s="90"/>
      <c r="D511" s="90"/>
      <c r="E511" s="90"/>
      <c r="H511" s="90"/>
      <c r="I511" s="90"/>
      <c r="L511" s="90"/>
    </row>
    <row r="512" ht="15.75" customHeight="1">
      <c r="C512" s="90"/>
      <c r="D512" s="90"/>
      <c r="E512" s="90"/>
      <c r="H512" s="90"/>
      <c r="I512" s="90"/>
      <c r="L512" s="90"/>
    </row>
    <row r="513" ht="15.75" customHeight="1">
      <c r="C513" s="90"/>
      <c r="D513" s="90"/>
      <c r="E513" s="90"/>
      <c r="H513" s="90"/>
      <c r="I513" s="90"/>
      <c r="L513" s="90"/>
    </row>
    <row r="514" ht="15.75" customHeight="1">
      <c r="C514" s="90"/>
      <c r="D514" s="90"/>
      <c r="E514" s="90"/>
      <c r="H514" s="90"/>
      <c r="I514" s="90"/>
      <c r="L514" s="90"/>
    </row>
    <row r="515" ht="15.75" customHeight="1">
      <c r="C515" s="90"/>
      <c r="D515" s="90"/>
      <c r="E515" s="90"/>
      <c r="H515" s="90"/>
      <c r="I515" s="90"/>
      <c r="L515" s="90"/>
    </row>
    <row r="516" ht="15.75" customHeight="1">
      <c r="C516" s="90"/>
      <c r="D516" s="90"/>
      <c r="E516" s="90"/>
      <c r="H516" s="90"/>
      <c r="I516" s="90"/>
      <c r="L516" s="90"/>
    </row>
    <row r="517" ht="15.75" customHeight="1">
      <c r="C517" s="90"/>
      <c r="D517" s="90"/>
      <c r="E517" s="90"/>
      <c r="H517" s="90"/>
      <c r="I517" s="90"/>
      <c r="L517" s="90"/>
    </row>
    <row r="518" ht="15.75" customHeight="1">
      <c r="C518" s="90"/>
      <c r="D518" s="90"/>
      <c r="E518" s="90"/>
      <c r="H518" s="90"/>
      <c r="I518" s="90"/>
      <c r="L518" s="90"/>
    </row>
    <row r="519" ht="15.75" customHeight="1">
      <c r="C519" s="90"/>
      <c r="D519" s="90"/>
      <c r="E519" s="90"/>
      <c r="H519" s="90"/>
      <c r="I519" s="90"/>
      <c r="L519" s="90"/>
    </row>
    <row r="520" ht="15.75" customHeight="1">
      <c r="C520" s="90"/>
      <c r="D520" s="90"/>
      <c r="E520" s="90"/>
      <c r="H520" s="90"/>
      <c r="I520" s="90"/>
      <c r="L520" s="90"/>
    </row>
    <row r="521" ht="15.75" customHeight="1">
      <c r="C521" s="90"/>
      <c r="D521" s="90"/>
      <c r="E521" s="90"/>
      <c r="H521" s="90"/>
      <c r="I521" s="90"/>
      <c r="L521" s="90"/>
    </row>
    <row r="522" ht="15.75" customHeight="1">
      <c r="C522" s="90"/>
      <c r="D522" s="90"/>
      <c r="E522" s="90"/>
      <c r="H522" s="90"/>
      <c r="I522" s="90"/>
      <c r="L522" s="90"/>
    </row>
    <row r="523" ht="15.75" customHeight="1">
      <c r="C523" s="90"/>
      <c r="D523" s="90"/>
      <c r="E523" s="90"/>
      <c r="H523" s="90"/>
      <c r="I523" s="90"/>
      <c r="L523" s="90"/>
    </row>
    <row r="524" ht="15.75" customHeight="1">
      <c r="C524" s="90"/>
      <c r="D524" s="90"/>
      <c r="E524" s="90"/>
      <c r="H524" s="90"/>
      <c r="I524" s="90"/>
      <c r="L524" s="90"/>
    </row>
    <row r="525" ht="15.75" customHeight="1">
      <c r="C525" s="90"/>
      <c r="D525" s="90"/>
      <c r="E525" s="90"/>
      <c r="H525" s="90"/>
      <c r="I525" s="90"/>
      <c r="L525" s="90"/>
    </row>
    <row r="526" ht="15.75" customHeight="1">
      <c r="C526" s="90"/>
      <c r="D526" s="90"/>
      <c r="E526" s="90"/>
      <c r="H526" s="90"/>
      <c r="I526" s="90"/>
      <c r="L526" s="90"/>
    </row>
    <row r="527" ht="15.75" customHeight="1">
      <c r="C527" s="90"/>
      <c r="D527" s="90"/>
      <c r="E527" s="90"/>
      <c r="H527" s="90"/>
      <c r="I527" s="90"/>
      <c r="L527" s="90"/>
    </row>
    <row r="528" ht="15.75" customHeight="1">
      <c r="C528" s="90"/>
      <c r="D528" s="90"/>
      <c r="E528" s="90"/>
      <c r="H528" s="90"/>
      <c r="I528" s="90"/>
      <c r="L528" s="90"/>
    </row>
    <row r="529" ht="15.75" customHeight="1">
      <c r="C529" s="90"/>
      <c r="D529" s="90"/>
      <c r="E529" s="90"/>
      <c r="H529" s="90"/>
      <c r="I529" s="90"/>
      <c r="L529" s="90"/>
    </row>
    <row r="530" ht="15.75" customHeight="1">
      <c r="C530" s="90"/>
      <c r="D530" s="90"/>
      <c r="E530" s="90"/>
      <c r="H530" s="90"/>
      <c r="I530" s="90"/>
      <c r="L530" s="90"/>
    </row>
    <row r="531" ht="15.75" customHeight="1">
      <c r="C531" s="90"/>
      <c r="D531" s="90"/>
      <c r="E531" s="90"/>
      <c r="H531" s="90"/>
      <c r="I531" s="90"/>
      <c r="L531" s="90"/>
    </row>
    <row r="532" ht="15.75" customHeight="1">
      <c r="C532" s="90"/>
      <c r="D532" s="90"/>
      <c r="E532" s="90"/>
      <c r="H532" s="90"/>
      <c r="I532" s="90"/>
      <c r="L532" s="90"/>
    </row>
    <row r="533" ht="15.75" customHeight="1">
      <c r="C533" s="90"/>
      <c r="D533" s="90"/>
      <c r="E533" s="90"/>
      <c r="H533" s="90"/>
      <c r="I533" s="90"/>
      <c r="L533" s="90"/>
    </row>
    <row r="534" ht="15.75" customHeight="1">
      <c r="C534" s="90"/>
      <c r="D534" s="90"/>
      <c r="E534" s="90"/>
      <c r="H534" s="90"/>
      <c r="I534" s="90"/>
      <c r="L534" s="90"/>
    </row>
    <row r="535" ht="15.75" customHeight="1">
      <c r="C535" s="90"/>
      <c r="D535" s="90"/>
      <c r="E535" s="90"/>
      <c r="H535" s="90"/>
      <c r="I535" s="90"/>
      <c r="L535" s="90"/>
    </row>
    <row r="536" ht="15.75" customHeight="1">
      <c r="C536" s="90"/>
      <c r="D536" s="90"/>
      <c r="E536" s="90"/>
      <c r="H536" s="90"/>
      <c r="I536" s="90"/>
      <c r="L536" s="90"/>
    </row>
    <row r="537" ht="15.75" customHeight="1">
      <c r="C537" s="90"/>
      <c r="D537" s="90"/>
      <c r="E537" s="90"/>
      <c r="H537" s="90"/>
      <c r="I537" s="90"/>
      <c r="L537" s="90"/>
    </row>
    <row r="538" ht="15.75" customHeight="1">
      <c r="C538" s="90"/>
      <c r="D538" s="90"/>
      <c r="E538" s="90"/>
      <c r="H538" s="90"/>
      <c r="I538" s="90"/>
      <c r="L538" s="90"/>
    </row>
    <row r="539" ht="15.75" customHeight="1">
      <c r="C539" s="90"/>
      <c r="D539" s="90"/>
      <c r="E539" s="90"/>
      <c r="H539" s="90"/>
      <c r="I539" s="90"/>
      <c r="L539" s="90"/>
    </row>
    <row r="540" ht="15.75" customHeight="1">
      <c r="C540" s="90"/>
      <c r="D540" s="90"/>
      <c r="E540" s="90"/>
      <c r="H540" s="90"/>
      <c r="I540" s="90"/>
      <c r="L540" s="90"/>
    </row>
    <row r="541" ht="15.75" customHeight="1">
      <c r="C541" s="90"/>
      <c r="D541" s="90"/>
      <c r="E541" s="90"/>
      <c r="H541" s="90"/>
      <c r="I541" s="90"/>
      <c r="L541" s="90"/>
    </row>
    <row r="542" ht="15.75" customHeight="1">
      <c r="C542" s="90"/>
      <c r="D542" s="90"/>
      <c r="E542" s="90"/>
      <c r="H542" s="90"/>
      <c r="I542" s="90"/>
      <c r="L542" s="90"/>
    </row>
    <row r="543" ht="15.75" customHeight="1">
      <c r="C543" s="90"/>
      <c r="D543" s="90"/>
      <c r="E543" s="90"/>
      <c r="H543" s="90"/>
      <c r="I543" s="90"/>
      <c r="L543" s="90"/>
    </row>
    <row r="544" ht="15.75" customHeight="1">
      <c r="C544" s="90"/>
      <c r="D544" s="90"/>
      <c r="E544" s="90"/>
      <c r="H544" s="90"/>
      <c r="I544" s="90"/>
      <c r="L544" s="90"/>
    </row>
    <row r="545" ht="15.75" customHeight="1">
      <c r="C545" s="90"/>
      <c r="D545" s="90"/>
      <c r="E545" s="90"/>
      <c r="H545" s="90"/>
      <c r="I545" s="90"/>
      <c r="L545" s="90"/>
    </row>
    <row r="546" ht="15.75" customHeight="1">
      <c r="C546" s="90"/>
      <c r="D546" s="90"/>
      <c r="E546" s="90"/>
      <c r="H546" s="90"/>
      <c r="I546" s="90"/>
      <c r="L546" s="90"/>
    </row>
    <row r="547" ht="15.75" customHeight="1">
      <c r="C547" s="90"/>
      <c r="D547" s="90"/>
      <c r="E547" s="90"/>
      <c r="H547" s="90"/>
      <c r="I547" s="90"/>
      <c r="L547" s="90"/>
    </row>
    <row r="548" ht="15.75" customHeight="1">
      <c r="C548" s="90"/>
      <c r="D548" s="90"/>
      <c r="E548" s="90"/>
      <c r="H548" s="90"/>
      <c r="I548" s="90"/>
      <c r="L548" s="90"/>
    </row>
    <row r="549" ht="15.75" customHeight="1">
      <c r="C549" s="90"/>
      <c r="D549" s="90"/>
      <c r="E549" s="90"/>
      <c r="H549" s="90"/>
      <c r="I549" s="90"/>
      <c r="L549" s="90"/>
    </row>
    <row r="550" ht="15.75" customHeight="1">
      <c r="C550" s="90"/>
      <c r="D550" s="90"/>
      <c r="E550" s="90"/>
      <c r="H550" s="90"/>
      <c r="I550" s="90"/>
      <c r="L550" s="90"/>
    </row>
    <row r="551" ht="15.75" customHeight="1">
      <c r="C551" s="90"/>
      <c r="D551" s="90"/>
      <c r="E551" s="90"/>
      <c r="H551" s="90"/>
      <c r="I551" s="90"/>
      <c r="L551" s="90"/>
    </row>
    <row r="552" ht="15.75" customHeight="1">
      <c r="C552" s="90"/>
      <c r="D552" s="90"/>
      <c r="E552" s="90"/>
      <c r="H552" s="90"/>
      <c r="I552" s="90"/>
      <c r="L552" s="90"/>
    </row>
    <row r="553" ht="15.75" customHeight="1">
      <c r="C553" s="90"/>
      <c r="D553" s="90"/>
      <c r="E553" s="90"/>
      <c r="H553" s="90"/>
      <c r="I553" s="90"/>
      <c r="L553" s="90"/>
    </row>
    <row r="554" ht="15.75" customHeight="1">
      <c r="C554" s="90"/>
      <c r="D554" s="90"/>
      <c r="E554" s="90"/>
      <c r="H554" s="90"/>
      <c r="I554" s="90"/>
      <c r="L554" s="90"/>
    </row>
    <row r="555" ht="15.75" customHeight="1">
      <c r="C555" s="90"/>
      <c r="D555" s="90"/>
      <c r="E555" s="90"/>
      <c r="H555" s="90"/>
      <c r="I555" s="90"/>
      <c r="L555" s="90"/>
    </row>
    <row r="556" ht="15.75" customHeight="1">
      <c r="C556" s="90"/>
      <c r="D556" s="90"/>
      <c r="E556" s="90"/>
      <c r="H556" s="90"/>
      <c r="I556" s="90"/>
      <c r="L556" s="90"/>
    </row>
    <row r="557" ht="15.75" customHeight="1">
      <c r="C557" s="90"/>
      <c r="D557" s="90"/>
      <c r="E557" s="90"/>
      <c r="H557" s="90"/>
      <c r="I557" s="90"/>
      <c r="L557" s="90"/>
    </row>
    <row r="558" ht="15.75" customHeight="1">
      <c r="C558" s="90"/>
      <c r="D558" s="90"/>
      <c r="E558" s="90"/>
      <c r="H558" s="90"/>
      <c r="I558" s="90"/>
      <c r="L558" s="90"/>
    </row>
    <row r="559" ht="15.75" customHeight="1">
      <c r="C559" s="90"/>
      <c r="D559" s="90"/>
      <c r="E559" s="90"/>
      <c r="H559" s="90"/>
      <c r="I559" s="90"/>
      <c r="L559" s="90"/>
    </row>
    <row r="560" ht="15.75" customHeight="1">
      <c r="C560" s="90"/>
      <c r="D560" s="90"/>
      <c r="E560" s="90"/>
      <c r="H560" s="90"/>
      <c r="I560" s="90"/>
      <c r="L560" s="90"/>
    </row>
    <row r="561" ht="15.75" customHeight="1">
      <c r="C561" s="90"/>
      <c r="D561" s="90"/>
      <c r="E561" s="90"/>
      <c r="H561" s="90"/>
      <c r="I561" s="90"/>
      <c r="L561" s="90"/>
    </row>
    <row r="562" ht="15.75" customHeight="1">
      <c r="C562" s="90"/>
      <c r="D562" s="90"/>
      <c r="E562" s="90"/>
      <c r="H562" s="90"/>
      <c r="I562" s="90"/>
      <c r="L562" s="90"/>
    </row>
    <row r="563" ht="15.75" customHeight="1">
      <c r="C563" s="90"/>
      <c r="D563" s="90"/>
      <c r="E563" s="90"/>
      <c r="H563" s="90"/>
      <c r="I563" s="90"/>
      <c r="L563" s="90"/>
    </row>
    <row r="564" ht="15.75" customHeight="1">
      <c r="C564" s="90"/>
      <c r="D564" s="90"/>
      <c r="E564" s="90"/>
      <c r="H564" s="90"/>
      <c r="I564" s="90"/>
      <c r="L564" s="90"/>
    </row>
    <row r="565" ht="15.75" customHeight="1">
      <c r="C565" s="90"/>
      <c r="D565" s="90"/>
      <c r="E565" s="90"/>
      <c r="H565" s="90"/>
      <c r="I565" s="90"/>
      <c r="L565" s="90"/>
    </row>
    <row r="566" ht="15.75" customHeight="1">
      <c r="C566" s="90"/>
      <c r="D566" s="90"/>
      <c r="E566" s="90"/>
      <c r="H566" s="90"/>
      <c r="I566" s="90"/>
      <c r="L566" s="90"/>
    </row>
    <row r="567" ht="15.75" customHeight="1">
      <c r="C567" s="90"/>
      <c r="D567" s="90"/>
      <c r="E567" s="90"/>
      <c r="H567" s="90"/>
      <c r="I567" s="90"/>
      <c r="L567" s="90"/>
    </row>
    <row r="568" ht="15.75" customHeight="1">
      <c r="C568" s="90"/>
      <c r="D568" s="90"/>
      <c r="E568" s="90"/>
      <c r="H568" s="90"/>
      <c r="I568" s="90"/>
      <c r="L568" s="90"/>
    </row>
    <row r="569" ht="15.75" customHeight="1">
      <c r="C569" s="90"/>
      <c r="D569" s="90"/>
      <c r="E569" s="90"/>
      <c r="H569" s="90"/>
      <c r="I569" s="90"/>
      <c r="L569" s="90"/>
    </row>
    <row r="570" ht="15.75" customHeight="1">
      <c r="C570" s="90"/>
      <c r="D570" s="90"/>
      <c r="E570" s="90"/>
      <c r="H570" s="90"/>
      <c r="I570" s="90"/>
      <c r="L570" s="90"/>
    </row>
    <row r="571" ht="15.75" customHeight="1">
      <c r="C571" s="90"/>
      <c r="D571" s="90"/>
      <c r="E571" s="90"/>
      <c r="H571" s="90"/>
      <c r="I571" s="90"/>
      <c r="L571" s="90"/>
    </row>
    <row r="572" ht="15.75" customHeight="1">
      <c r="C572" s="90"/>
      <c r="D572" s="90"/>
      <c r="E572" s="90"/>
      <c r="H572" s="90"/>
      <c r="I572" s="90"/>
      <c r="L572" s="90"/>
    </row>
    <row r="573" ht="15.75" customHeight="1">
      <c r="C573" s="90"/>
      <c r="D573" s="90"/>
      <c r="E573" s="90"/>
      <c r="H573" s="90"/>
      <c r="I573" s="90"/>
      <c r="L573" s="90"/>
    </row>
    <row r="574" ht="15.75" customHeight="1">
      <c r="C574" s="90"/>
      <c r="D574" s="90"/>
      <c r="E574" s="90"/>
      <c r="H574" s="90"/>
      <c r="I574" s="90"/>
      <c r="L574" s="90"/>
    </row>
    <row r="575" ht="15.75" customHeight="1">
      <c r="C575" s="90"/>
      <c r="D575" s="90"/>
      <c r="E575" s="90"/>
      <c r="H575" s="90"/>
      <c r="I575" s="90"/>
      <c r="L575" s="90"/>
    </row>
    <row r="576" ht="15.75" customHeight="1">
      <c r="C576" s="90"/>
      <c r="D576" s="90"/>
      <c r="E576" s="90"/>
      <c r="H576" s="90"/>
      <c r="I576" s="90"/>
      <c r="L576" s="90"/>
    </row>
    <row r="577" ht="15.75" customHeight="1">
      <c r="C577" s="90"/>
      <c r="D577" s="90"/>
      <c r="E577" s="90"/>
      <c r="H577" s="90"/>
      <c r="I577" s="90"/>
      <c r="L577" s="90"/>
    </row>
    <row r="578" ht="15.75" customHeight="1">
      <c r="C578" s="90"/>
      <c r="D578" s="90"/>
      <c r="E578" s="90"/>
      <c r="H578" s="90"/>
      <c r="I578" s="90"/>
      <c r="L578" s="90"/>
    </row>
    <row r="579" ht="15.75" customHeight="1">
      <c r="C579" s="90"/>
      <c r="D579" s="90"/>
      <c r="E579" s="90"/>
      <c r="H579" s="90"/>
      <c r="I579" s="90"/>
      <c r="L579" s="90"/>
    </row>
    <row r="580" ht="15.75" customHeight="1">
      <c r="C580" s="90"/>
      <c r="D580" s="90"/>
      <c r="E580" s="90"/>
      <c r="H580" s="90"/>
      <c r="I580" s="90"/>
      <c r="L580" s="90"/>
    </row>
    <row r="581" ht="15.75" customHeight="1">
      <c r="C581" s="90"/>
      <c r="D581" s="90"/>
      <c r="E581" s="90"/>
      <c r="H581" s="90"/>
      <c r="I581" s="90"/>
      <c r="L581" s="90"/>
    </row>
    <row r="582" ht="15.75" customHeight="1">
      <c r="C582" s="90"/>
      <c r="D582" s="90"/>
      <c r="E582" s="90"/>
      <c r="H582" s="90"/>
      <c r="I582" s="90"/>
      <c r="L582" s="90"/>
    </row>
    <row r="583" ht="15.75" customHeight="1">
      <c r="C583" s="90"/>
      <c r="D583" s="90"/>
      <c r="E583" s="90"/>
      <c r="H583" s="90"/>
      <c r="I583" s="90"/>
      <c r="L583" s="90"/>
    </row>
    <row r="584" ht="15.75" customHeight="1">
      <c r="C584" s="90"/>
      <c r="D584" s="90"/>
      <c r="E584" s="90"/>
      <c r="H584" s="90"/>
      <c r="I584" s="90"/>
      <c r="L584" s="90"/>
    </row>
    <row r="585" ht="15.75" customHeight="1">
      <c r="C585" s="90"/>
      <c r="D585" s="90"/>
      <c r="E585" s="90"/>
      <c r="H585" s="90"/>
      <c r="I585" s="90"/>
      <c r="L585" s="90"/>
    </row>
    <row r="586" ht="15.75" customHeight="1">
      <c r="C586" s="90"/>
      <c r="D586" s="90"/>
      <c r="E586" s="90"/>
      <c r="H586" s="90"/>
      <c r="I586" s="90"/>
      <c r="L586" s="90"/>
    </row>
    <row r="587" ht="15.75" customHeight="1">
      <c r="C587" s="90"/>
      <c r="D587" s="90"/>
      <c r="E587" s="90"/>
      <c r="H587" s="90"/>
      <c r="I587" s="90"/>
      <c r="L587" s="90"/>
    </row>
    <row r="588" ht="15.75" customHeight="1">
      <c r="C588" s="90"/>
      <c r="D588" s="90"/>
      <c r="E588" s="90"/>
      <c r="H588" s="90"/>
      <c r="I588" s="90"/>
      <c r="L588" s="90"/>
    </row>
    <row r="589" ht="15.75" customHeight="1">
      <c r="C589" s="90"/>
      <c r="D589" s="90"/>
      <c r="E589" s="90"/>
      <c r="H589" s="90"/>
      <c r="I589" s="90"/>
      <c r="L589" s="90"/>
    </row>
    <row r="590" ht="15.75" customHeight="1">
      <c r="C590" s="90"/>
      <c r="D590" s="90"/>
      <c r="E590" s="90"/>
      <c r="H590" s="90"/>
      <c r="I590" s="90"/>
      <c r="L590" s="90"/>
    </row>
    <row r="591" ht="15.75" customHeight="1">
      <c r="C591" s="90"/>
      <c r="D591" s="90"/>
      <c r="E591" s="90"/>
      <c r="H591" s="90"/>
      <c r="I591" s="90"/>
      <c r="L591" s="90"/>
    </row>
    <row r="592" ht="15.75" customHeight="1">
      <c r="C592" s="90"/>
      <c r="D592" s="90"/>
      <c r="E592" s="90"/>
      <c r="H592" s="90"/>
      <c r="I592" s="90"/>
      <c r="L592" s="90"/>
    </row>
    <row r="593" ht="15.75" customHeight="1">
      <c r="C593" s="90"/>
      <c r="D593" s="90"/>
      <c r="E593" s="90"/>
      <c r="H593" s="90"/>
      <c r="I593" s="90"/>
      <c r="L593" s="90"/>
    </row>
    <row r="594" ht="15.75" customHeight="1">
      <c r="C594" s="90"/>
      <c r="D594" s="90"/>
      <c r="E594" s="90"/>
      <c r="H594" s="90"/>
      <c r="I594" s="90"/>
      <c r="L594" s="90"/>
    </row>
    <row r="595" ht="15.75" customHeight="1">
      <c r="C595" s="90"/>
      <c r="D595" s="90"/>
      <c r="E595" s="90"/>
      <c r="H595" s="90"/>
      <c r="I595" s="90"/>
      <c r="L595" s="90"/>
    </row>
    <row r="596" ht="15.75" customHeight="1">
      <c r="C596" s="90"/>
      <c r="D596" s="90"/>
      <c r="E596" s="90"/>
      <c r="H596" s="90"/>
      <c r="I596" s="90"/>
      <c r="L596" s="90"/>
    </row>
    <row r="597" ht="15.75" customHeight="1">
      <c r="C597" s="90"/>
      <c r="D597" s="90"/>
      <c r="E597" s="90"/>
      <c r="H597" s="90"/>
      <c r="I597" s="90"/>
      <c r="L597" s="90"/>
    </row>
    <row r="598" ht="15.75" customHeight="1">
      <c r="C598" s="90"/>
      <c r="D598" s="90"/>
      <c r="E598" s="90"/>
      <c r="H598" s="90"/>
      <c r="I598" s="90"/>
      <c r="L598" s="90"/>
    </row>
    <row r="599" ht="15.75" customHeight="1">
      <c r="C599" s="90"/>
      <c r="D599" s="90"/>
      <c r="E599" s="90"/>
      <c r="H599" s="90"/>
      <c r="I599" s="90"/>
      <c r="L599" s="90"/>
    </row>
    <row r="600" ht="15.75" customHeight="1">
      <c r="C600" s="90"/>
      <c r="D600" s="90"/>
      <c r="E600" s="90"/>
      <c r="H600" s="90"/>
      <c r="I600" s="90"/>
      <c r="L600" s="90"/>
    </row>
    <row r="601" ht="15.75" customHeight="1">
      <c r="C601" s="90"/>
      <c r="D601" s="90"/>
      <c r="E601" s="90"/>
      <c r="H601" s="90"/>
      <c r="I601" s="90"/>
      <c r="L601" s="90"/>
    </row>
    <row r="602" ht="15.75" customHeight="1">
      <c r="C602" s="90"/>
      <c r="D602" s="90"/>
      <c r="E602" s="90"/>
      <c r="H602" s="90"/>
      <c r="I602" s="90"/>
      <c r="L602" s="90"/>
    </row>
    <row r="603" ht="15.75" customHeight="1">
      <c r="C603" s="90"/>
      <c r="D603" s="90"/>
      <c r="E603" s="90"/>
      <c r="H603" s="90"/>
      <c r="I603" s="90"/>
      <c r="L603" s="90"/>
    </row>
    <row r="604" ht="15.75" customHeight="1">
      <c r="C604" s="90"/>
      <c r="D604" s="90"/>
      <c r="E604" s="90"/>
      <c r="H604" s="90"/>
      <c r="I604" s="90"/>
      <c r="L604" s="90"/>
    </row>
    <row r="605" ht="15.75" customHeight="1">
      <c r="C605" s="90"/>
      <c r="D605" s="90"/>
      <c r="E605" s="90"/>
      <c r="H605" s="90"/>
      <c r="I605" s="90"/>
      <c r="L605" s="90"/>
    </row>
    <row r="606" ht="15.75" customHeight="1">
      <c r="C606" s="90"/>
      <c r="D606" s="90"/>
      <c r="E606" s="90"/>
      <c r="H606" s="90"/>
      <c r="I606" s="90"/>
      <c r="L606" s="90"/>
    </row>
    <row r="607" ht="15.75" customHeight="1">
      <c r="C607" s="90"/>
      <c r="D607" s="90"/>
      <c r="E607" s="90"/>
      <c r="H607" s="90"/>
      <c r="I607" s="90"/>
      <c r="L607" s="90"/>
    </row>
    <row r="608" ht="15.75" customHeight="1">
      <c r="C608" s="90"/>
      <c r="D608" s="90"/>
      <c r="E608" s="90"/>
      <c r="H608" s="90"/>
      <c r="I608" s="90"/>
      <c r="L608" s="90"/>
    </row>
    <row r="609" ht="15.75" customHeight="1">
      <c r="C609" s="90"/>
      <c r="D609" s="90"/>
      <c r="E609" s="90"/>
      <c r="H609" s="90"/>
      <c r="I609" s="90"/>
      <c r="L609" s="90"/>
    </row>
    <row r="610" ht="15.75" customHeight="1">
      <c r="C610" s="90"/>
      <c r="D610" s="90"/>
      <c r="E610" s="90"/>
      <c r="H610" s="90"/>
      <c r="I610" s="90"/>
      <c r="L610" s="90"/>
    </row>
    <row r="611" ht="15.75" customHeight="1">
      <c r="C611" s="90"/>
      <c r="D611" s="90"/>
      <c r="E611" s="90"/>
      <c r="H611" s="90"/>
      <c r="I611" s="90"/>
      <c r="L611" s="90"/>
    </row>
    <row r="612" ht="15.75" customHeight="1">
      <c r="C612" s="90"/>
      <c r="D612" s="90"/>
      <c r="E612" s="90"/>
      <c r="H612" s="90"/>
      <c r="I612" s="90"/>
      <c r="L612" s="90"/>
    </row>
    <row r="613" ht="15.75" customHeight="1">
      <c r="C613" s="90"/>
      <c r="D613" s="90"/>
      <c r="E613" s="90"/>
      <c r="H613" s="90"/>
      <c r="I613" s="90"/>
      <c r="L613" s="90"/>
    </row>
    <row r="614" ht="15.75" customHeight="1">
      <c r="C614" s="90"/>
      <c r="D614" s="90"/>
      <c r="E614" s="90"/>
      <c r="H614" s="90"/>
      <c r="I614" s="90"/>
      <c r="L614" s="90"/>
    </row>
    <row r="615" ht="15.75" customHeight="1">
      <c r="C615" s="90"/>
      <c r="D615" s="90"/>
      <c r="E615" s="90"/>
      <c r="H615" s="90"/>
      <c r="I615" s="90"/>
      <c r="L615" s="90"/>
    </row>
    <row r="616" ht="15.75" customHeight="1">
      <c r="C616" s="90"/>
      <c r="D616" s="90"/>
      <c r="E616" s="90"/>
      <c r="H616" s="90"/>
      <c r="I616" s="90"/>
      <c r="L616" s="90"/>
    </row>
    <row r="617" ht="15.75" customHeight="1">
      <c r="C617" s="90"/>
      <c r="D617" s="90"/>
      <c r="E617" s="90"/>
      <c r="H617" s="90"/>
      <c r="I617" s="90"/>
      <c r="L617" s="90"/>
    </row>
    <row r="618" ht="15.75" customHeight="1">
      <c r="C618" s="90"/>
      <c r="D618" s="90"/>
      <c r="E618" s="90"/>
      <c r="H618" s="90"/>
      <c r="I618" s="90"/>
      <c r="L618" s="90"/>
    </row>
    <row r="619" ht="15.75" customHeight="1">
      <c r="C619" s="90"/>
      <c r="D619" s="90"/>
      <c r="E619" s="90"/>
      <c r="H619" s="90"/>
      <c r="I619" s="90"/>
      <c r="L619" s="90"/>
    </row>
    <row r="620" ht="15.75" customHeight="1">
      <c r="C620" s="90"/>
      <c r="D620" s="90"/>
      <c r="E620" s="90"/>
      <c r="H620" s="90"/>
      <c r="I620" s="90"/>
      <c r="L620" s="90"/>
    </row>
    <row r="621" ht="15.75" customHeight="1">
      <c r="C621" s="90"/>
      <c r="D621" s="90"/>
      <c r="E621" s="90"/>
      <c r="H621" s="90"/>
      <c r="I621" s="90"/>
      <c r="L621" s="90"/>
    </row>
    <row r="622" ht="15.75" customHeight="1">
      <c r="C622" s="90"/>
      <c r="D622" s="90"/>
      <c r="E622" s="90"/>
      <c r="H622" s="90"/>
      <c r="I622" s="90"/>
      <c r="L622" s="90"/>
    </row>
    <row r="623" ht="15.75" customHeight="1">
      <c r="C623" s="90"/>
      <c r="D623" s="90"/>
      <c r="E623" s="90"/>
      <c r="H623" s="90"/>
      <c r="I623" s="90"/>
      <c r="L623" s="90"/>
    </row>
    <row r="624" ht="15.75" customHeight="1">
      <c r="C624" s="90"/>
      <c r="D624" s="90"/>
      <c r="E624" s="90"/>
      <c r="H624" s="90"/>
      <c r="I624" s="90"/>
      <c r="L624" s="90"/>
    </row>
    <row r="625" ht="15.75" customHeight="1">
      <c r="C625" s="90"/>
      <c r="D625" s="90"/>
      <c r="E625" s="90"/>
      <c r="H625" s="90"/>
      <c r="I625" s="90"/>
      <c r="L625" s="90"/>
    </row>
    <row r="626" ht="15.75" customHeight="1">
      <c r="C626" s="90"/>
      <c r="D626" s="90"/>
      <c r="E626" s="90"/>
      <c r="H626" s="90"/>
      <c r="I626" s="90"/>
      <c r="L626" s="90"/>
    </row>
    <row r="627" ht="15.75" customHeight="1">
      <c r="C627" s="90"/>
      <c r="D627" s="90"/>
      <c r="E627" s="90"/>
      <c r="H627" s="90"/>
      <c r="I627" s="90"/>
      <c r="L627" s="90"/>
    </row>
    <row r="628" ht="15.75" customHeight="1">
      <c r="C628" s="90"/>
      <c r="D628" s="90"/>
      <c r="E628" s="90"/>
      <c r="H628" s="90"/>
      <c r="I628" s="90"/>
      <c r="L628" s="90"/>
    </row>
    <row r="629" ht="15.75" customHeight="1">
      <c r="C629" s="90"/>
      <c r="D629" s="90"/>
      <c r="E629" s="90"/>
      <c r="H629" s="90"/>
      <c r="I629" s="90"/>
      <c r="L629" s="90"/>
    </row>
    <row r="630" ht="15.75" customHeight="1">
      <c r="C630" s="90"/>
      <c r="D630" s="90"/>
      <c r="E630" s="90"/>
      <c r="H630" s="90"/>
      <c r="I630" s="90"/>
      <c r="L630" s="90"/>
    </row>
    <row r="631" ht="15.75" customHeight="1">
      <c r="C631" s="90"/>
      <c r="D631" s="90"/>
      <c r="E631" s="90"/>
      <c r="H631" s="90"/>
      <c r="I631" s="90"/>
      <c r="L631" s="90"/>
    </row>
    <row r="632" ht="15.75" customHeight="1">
      <c r="C632" s="90"/>
      <c r="D632" s="90"/>
      <c r="E632" s="90"/>
      <c r="H632" s="90"/>
      <c r="I632" s="90"/>
      <c r="L632" s="90"/>
    </row>
    <row r="633" ht="15.75" customHeight="1">
      <c r="C633" s="90"/>
      <c r="D633" s="90"/>
      <c r="E633" s="90"/>
      <c r="H633" s="90"/>
      <c r="I633" s="90"/>
      <c r="L633" s="90"/>
    </row>
    <row r="634" ht="15.75" customHeight="1">
      <c r="C634" s="90"/>
      <c r="D634" s="90"/>
      <c r="E634" s="90"/>
      <c r="H634" s="90"/>
      <c r="I634" s="90"/>
      <c r="L634" s="90"/>
    </row>
    <row r="635" ht="15.75" customHeight="1">
      <c r="C635" s="90"/>
      <c r="D635" s="90"/>
      <c r="E635" s="90"/>
      <c r="H635" s="90"/>
      <c r="I635" s="90"/>
      <c r="L635" s="90"/>
    </row>
    <row r="636" ht="15.75" customHeight="1">
      <c r="C636" s="90"/>
      <c r="D636" s="90"/>
      <c r="E636" s="90"/>
      <c r="H636" s="90"/>
      <c r="I636" s="90"/>
      <c r="L636" s="90"/>
    </row>
    <row r="637" ht="15.75" customHeight="1">
      <c r="C637" s="90"/>
      <c r="D637" s="90"/>
      <c r="E637" s="90"/>
      <c r="H637" s="90"/>
      <c r="I637" s="90"/>
      <c r="L637" s="90"/>
    </row>
    <row r="638" ht="15.75" customHeight="1">
      <c r="C638" s="90"/>
      <c r="D638" s="90"/>
      <c r="E638" s="90"/>
      <c r="H638" s="90"/>
      <c r="I638" s="90"/>
      <c r="L638" s="90"/>
    </row>
    <row r="639" ht="15.75" customHeight="1">
      <c r="C639" s="90"/>
      <c r="D639" s="90"/>
      <c r="E639" s="90"/>
      <c r="H639" s="90"/>
      <c r="I639" s="90"/>
      <c r="L639" s="90"/>
    </row>
    <row r="640" ht="15.75" customHeight="1">
      <c r="C640" s="90"/>
      <c r="D640" s="90"/>
      <c r="E640" s="90"/>
      <c r="H640" s="90"/>
      <c r="I640" s="90"/>
      <c r="L640" s="90"/>
    </row>
    <row r="641" ht="15.75" customHeight="1">
      <c r="C641" s="90"/>
      <c r="D641" s="90"/>
      <c r="E641" s="90"/>
      <c r="H641" s="90"/>
      <c r="I641" s="90"/>
      <c r="L641" s="90"/>
    </row>
    <row r="642" ht="15.75" customHeight="1">
      <c r="C642" s="90"/>
      <c r="D642" s="90"/>
      <c r="E642" s="90"/>
      <c r="H642" s="90"/>
      <c r="I642" s="90"/>
      <c r="L642" s="90"/>
    </row>
    <row r="643" ht="15.75" customHeight="1">
      <c r="C643" s="90"/>
      <c r="D643" s="90"/>
      <c r="E643" s="90"/>
      <c r="H643" s="90"/>
      <c r="I643" s="90"/>
      <c r="L643" s="90"/>
    </row>
    <row r="644" ht="15.75" customHeight="1">
      <c r="C644" s="90"/>
      <c r="D644" s="90"/>
      <c r="E644" s="90"/>
      <c r="H644" s="90"/>
      <c r="I644" s="90"/>
      <c r="L644" s="90"/>
    </row>
    <row r="645" ht="15.75" customHeight="1">
      <c r="C645" s="90"/>
      <c r="D645" s="90"/>
      <c r="E645" s="90"/>
      <c r="H645" s="90"/>
      <c r="I645" s="90"/>
      <c r="L645" s="90"/>
    </row>
    <row r="646" ht="15.75" customHeight="1">
      <c r="C646" s="90"/>
      <c r="D646" s="90"/>
      <c r="E646" s="90"/>
      <c r="H646" s="90"/>
      <c r="I646" s="90"/>
      <c r="L646" s="90"/>
    </row>
    <row r="647" ht="15.75" customHeight="1">
      <c r="C647" s="90"/>
      <c r="D647" s="90"/>
      <c r="E647" s="90"/>
      <c r="H647" s="90"/>
      <c r="I647" s="90"/>
      <c r="L647" s="90"/>
    </row>
    <row r="648" ht="15.75" customHeight="1">
      <c r="C648" s="90"/>
      <c r="D648" s="90"/>
      <c r="E648" s="90"/>
      <c r="H648" s="90"/>
      <c r="I648" s="90"/>
      <c r="L648" s="90"/>
    </row>
    <row r="649" ht="15.75" customHeight="1">
      <c r="C649" s="90"/>
      <c r="D649" s="90"/>
      <c r="E649" s="90"/>
      <c r="H649" s="90"/>
      <c r="I649" s="90"/>
      <c r="L649" s="90"/>
    </row>
    <row r="650" ht="15.75" customHeight="1">
      <c r="C650" s="90"/>
      <c r="D650" s="90"/>
      <c r="E650" s="90"/>
      <c r="H650" s="90"/>
      <c r="I650" s="90"/>
      <c r="L650" s="90"/>
    </row>
    <row r="651" ht="15.75" customHeight="1">
      <c r="C651" s="90"/>
      <c r="D651" s="90"/>
      <c r="E651" s="90"/>
      <c r="H651" s="90"/>
      <c r="I651" s="90"/>
      <c r="L651" s="90"/>
    </row>
    <row r="652" ht="15.75" customHeight="1">
      <c r="C652" s="90"/>
      <c r="D652" s="90"/>
      <c r="E652" s="90"/>
      <c r="H652" s="90"/>
      <c r="I652" s="90"/>
      <c r="L652" s="90"/>
    </row>
    <row r="653" ht="15.75" customHeight="1">
      <c r="C653" s="90"/>
      <c r="D653" s="90"/>
      <c r="E653" s="90"/>
      <c r="H653" s="90"/>
      <c r="I653" s="90"/>
      <c r="L653" s="90"/>
    </row>
    <row r="654" ht="15.75" customHeight="1">
      <c r="C654" s="90"/>
      <c r="D654" s="90"/>
      <c r="E654" s="90"/>
      <c r="H654" s="90"/>
      <c r="I654" s="90"/>
      <c r="L654" s="90"/>
    </row>
    <row r="655" ht="15.75" customHeight="1">
      <c r="C655" s="90"/>
      <c r="D655" s="90"/>
      <c r="E655" s="90"/>
      <c r="H655" s="90"/>
      <c r="I655" s="90"/>
      <c r="L655" s="90"/>
    </row>
    <row r="656" ht="15.75" customHeight="1">
      <c r="C656" s="90"/>
      <c r="D656" s="90"/>
      <c r="E656" s="90"/>
      <c r="H656" s="90"/>
      <c r="I656" s="90"/>
      <c r="L656" s="90"/>
    </row>
    <row r="657" ht="15.75" customHeight="1">
      <c r="C657" s="90"/>
      <c r="D657" s="90"/>
      <c r="E657" s="90"/>
      <c r="H657" s="90"/>
      <c r="I657" s="90"/>
      <c r="L657" s="90"/>
    </row>
    <row r="658" ht="15.75" customHeight="1">
      <c r="C658" s="90"/>
      <c r="D658" s="90"/>
      <c r="E658" s="90"/>
      <c r="H658" s="90"/>
      <c r="I658" s="90"/>
      <c r="L658" s="90"/>
    </row>
    <row r="659" ht="15.75" customHeight="1">
      <c r="C659" s="90"/>
      <c r="D659" s="90"/>
      <c r="E659" s="90"/>
      <c r="H659" s="90"/>
      <c r="I659" s="90"/>
      <c r="L659" s="90"/>
    </row>
    <row r="660" ht="15.75" customHeight="1">
      <c r="C660" s="90"/>
      <c r="D660" s="90"/>
      <c r="E660" s="90"/>
      <c r="H660" s="90"/>
      <c r="I660" s="90"/>
      <c r="L660" s="90"/>
    </row>
    <row r="661" ht="15.75" customHeight="1">
      <c r="C661" s="90"/>
      <c r="D661" s="90"/>
      <c r="E661" s="90"/>
      <c r="H661" s="90"/>
      <c r="I661" s="90"/>
      <c r="L661" s="90"/>
    </row>
    <row r="662" ht="15.75" customHeight="1">
      <c r="C662" s="90"/>
      <c r="D662" s="90"/>
      <c r="E662" s="90"/>
      <c r="H662" s="90"/>
      <c r="I662" s="90"/>
      <c r="L662" s="90"/>
    </row>
    <row r="663" ht="15.75" customHeight="1">
      <c r="C663" s="90"/>
      <c r="D663" s="90"/>
      <c r="E663" s="90"/>
      <c r="H663" s="90"/>
      <c r="I663" s="90"/>
      <c r="L663" s="90"/>
    </row>
    <row r="664" ht="15.75" customHeight="1">
      <c r="C664" s="90"/>
      <c r="D664" s="90"/>
      <c r="E664" s="90"/>
      <c r="H664" s="90"/>
      <c r="I664" s="90"/>
      <c r="L664" s="90"/>
    </row>
    <row r="665" ht="15.75" customHeight="1">
      <c r="C665" s="90"/>
      <c r="D665" s="90"/>
      <c r="E665" s="90"/>
      <c r="H665" s="90"/>
      <c r="I665" s="90"/>
      <c r="L665" s="90"/>
    </row>
    <row r="666" ht="15.75" customHeight="1">
      <c r="C666" s="90"/>
      <c r="D666" s="90"/>
      <c r="E666" s="90"/>
      <c r="H666" s="90"/>
      <c r="I666" s="90"/>
      <c r="L666" s="90"/>
    </row>
    <row r="667" ht="15.75" customHeight="1">
      <c r="C667" s="90"/>
      <c r="D667" s="90"/>
      <c r="E667" s="90"/>
      <c r="H667" s="90"/>
      <c r="I667" s="90"/>
      <c r="L667" s="90"/>
    </row>
    <row r="668" ht="15.75" customHeight="1">
      <c r="C668" s="90"/>
      <c r="D668" s="90"/>
      <c r="E668" s="90"/>
      <c r="H668" s="90"/>
      <c r="I668" s="90"/>
      <c r="L668" s="90"/>
    </row>
    <row r="669" ht="15.75" customHeight="1">
      <c r="C669" s="90"/>
      <c r="D669" s="90"/>
      <c r="E669" s="90"/>
      <c r="H669" s="90"/>
      <c r="I669" s="90"/>
      <c r="L669" s="90"/>
    </row>
    <row r="670" ht="15.75" customHeight="1">
      <c r="C670" s="90"/>
      <c r="D670" s="90"/>
      <c r="E670" s="90"/>
      <c r="H670" s="90"/>
      <c r="I670" s="90"/>
      <c r="L670" s="90"/>
    </row>
    <row r="671" ht="15.75" customHeight="1">
      <c r="C671" s="90"/>
      <c r="D671" s="90"/>
      <c r="E671" s="90"/>
      <c r="H671" s="90"/>
      <c r="I671" s="90"/>
      <c r="L671" s="90"/>
    </row>
    <row r="672" ht="15.75" customHeight="1">
      <c r="C672" s="90"/>
      <c r="D672" s="90"/>
      <c r="E672" s="90"/>
      <c r="H672" s="90"/>
      <c r="I672" s="90"/>
      <c r="L672" s="90"/>
    </row>
    <row r="673" ht="15.75" customHeight="1">
      <c r="C673" s="90"/>
      <c r="D673" s="90"/>
      <c r="E673" s="90"/>
      <c r="H673" s="90"/>
      <c r="I673" s="90"/>
      <c r="L673" s="90"/>
    </row>
    <row r="674" ht="15.75" customHeight="1">
      <c r="C674" s="90"/>
      <c r="D674" s="90"/>
      <c r="E674" s="90"/>
      <c r="H674" s="90"/>
      <c r="I674" s="90"/>
      <c r="L674" s="90"/>
    </row>
    <row r="675" ht="15.75" customHeight="1">
      <c r="C675" s="90"/>
      <c r="D675" s="90"/>
      <c r="E675" s="90"/>
      <c r="H675" s="90"/>
      <c r="I675" s="90"/>
      <c r="L675" s="90"/>
    </row>
    <row r="676" ht="15.75" customHeight="1">
      <c r="C676" s="90"/>
      <c r="D676" s="90"/>
      <c r="E676" s="90"/>
      <c r="H676" s="90"/>
      <c r="I676" s="90"/>
      <c r="L676" s="90"/>
    </row>
    <row r="677" ht="15.75" customHeight="1">
      <c r="C677" s="90"/>
      <c r="D677" s="90"/>
      <c r="E677" s="90"/>
      <c r="H677" s="90"/>
      <c r="I677" s="90"/>
      <c r="L677" s="90"/>
    </row>
    <row r="678" ht="15.75" customHeight="1">
      <c r="C678" s="90"/>
      <c r="D678" s="90"/>
      <c r="E678" s="90"/>
      <c r="H678" s="90"/>
      <c r="I678" s="90"/>
      <c r="L678" s="90"/>
    </row>
    <row r="679" ht="15.75" customHeight="1">
      <c r="C679" s="90"/>
      <c r="D679" s="90"/>
      <c r="E679" s="90"/>
      <c r="H679" s="90"/>
      <c r="I679" s="90"/>
      <c r="L679" s="90"/>
    </row>
    <row r="680" ht="15.75" customHeight="1">
      <c r="C680" s="90"/>
      <c r="D680" s="90"/>
      <c r="E680" s="90"/>
      <c r="H680" s="90"/>
      <c r="I680" s="90"/>
      <c r="L680" s="90"/>
    </row>
    <row r="681" ht="15.75" customHeight="1">
      <c r="C681" s="90"/>
      <c r="D681" s="90"/>
      <c r="E681" s="90"/>
      <c r="H681" s="90"/>
      <c r="I681" s="90"/>
      <c r="L681" s="90"/>
    </row>
    <row r="682" ht="15.75" customHeight="1">
      <c r="C682" s="90"/>
      <c r="D682" s="90"/>
      <c r="E682" s="90"/>
      <c r="H682" s="90"/>
      <c r="I682" s="90"/>
      <c r="L682" s="90"/>
    </row>
    <row r="683" ht="15.75" customHeight="1">
      <c r="C683" s="90"/>
      <c r="D683" s="90"/>
      <c r="E683" s="90"/>
      <c r="H683" s="90"/>
      <c r="I683" s="90"/>
      <c r="L683" s="90"/>
    </row>
    <row r="684" ht="15.75" customHeight="1">
      <c r="C684" s="90"/>
      <c r="D684" s="90"/>
      <c r="E684" s="90"/>
      <c r="H684" s="90"/>
      <c r="I684" s="90"/>
      <c r="L684" s="90"/>
    </row>
    <row r="685" ht="15.75" customHeight="1">
      <c r="C685" s="90"/>
      <c r="D685" s="90"/>
      <c r="E685" s="90"/>
      <c r="H685" s="90"/>
      <c r="I685" s="90"/>
      <c r="L685" s="90"/>
    </row>
    <row r="686" ht="15.75" customHeight="1">
      <c r="C686" s="90"/>
      <c r="D686" s="90"/>
      <c r="E686" s="90"/>
      <c r="H686" s="90"/>
      <c r="I686" s="90"/>
      <c r="L686" s="90"/>
    </row>
    <row r="687" ht="15.75" customHeight="1">
      <c r="C687" s="90"/>
      <c r="D687" s="90"/>
      <c r="E687" s="90"/>
      <c r="H687" s="90"/>
      <c r="I687" s="90"/>
      <c r="L687" s="90"/>
    </row>
    <row r="688" ht="15.75" customHeight="1">
      <c r="C688" s="90"/>
      <c r="D688" s="90"/>
      <c r="E688" s="90"/>
      <c r="H688" s="90"/>
      <c r="I688" s="90"/>
      <c r="L688" s="90"/>
    </row>
    <row r="689" ht="15.75" customHeight="1">
      <c r="C689" s="90"/>
      <c r="D689" s="90"/>
      <c r="E689" s="90"/>
      <c r="H689" s="90"/>
      <c r="I689" s="90"/>
      <c r="L689" s="90"/>
    </row>
    <row r="690" ht="15.75" customHeight="1">
      <c r="C690" s="90"/>
      <c r="D690" s="90"/>
      <c r="E690" s="90"/>
      <c r="H690" s="90"/>
      <c r="I690" s="90"/>
      <c r="L690" s="90"/>
    </row>
    <row r="691" ht="15.75" customHeight="1">
      <c r="C691" s="90"/>
      <c r="D691" s="90"/>
      <c r="E691" s="90"/>
      <c r="H691" s="90"/>
      <c r="I691" s="90"/>
      <c r="L691" s="90"/>
    </row>
    <row r="692" ht="15.75" customHeight="1">
      <c r="C692" s="90"/>
      <c r="D692" s="90"/>
      <c r="E692" s="90"/>
      <c r="H692" s="90"/>
      <c r="I692" s="90"/>
      <c r="L692" s="90"/>
    </row>
    <row r="693" ht="15.75" customHeight="1">
      <c r="C693" s="90"/>
      <c r="D693" s="90"/>
      <c r="E693" s="90"/>
      <c r="H693" s="90"/>
      <c r="I693" s="90"/>
      <c r="L693" s="90"/>
    </row>
    <row r="694" ht="15.75" customHeight="1">
      <c r="C694" s="90"/>
      <c r="D694" s="90"/>
      <c r="E694" s="90"/>
      <c r="H694" s="90"/>
      <c r="I694" s="90"/>
      <c r="L694" s="90"/>
    </row>
    <row r="695" ht="15.75" customHeight="1">
      <c r="C695" s="90"/>
      <c r="D695" s="90"/>
      <c r="E695" s="90"/>
      <c r="H695" s="90"/>
      <c r="I695" s="90"/>
      <c r="L695" s="90"/>
    </row>
    <row r="696" ht="15.75" customHeight="1">
      <c r="C696" s="90"/>
      <c r="D696" s="90"/>
      <c r="E696" s="90"/>
      <c r="H696" s="90"/>
      <c r="I696" s="90"/>
      <c r="L696" s="90"/>
    </row>
    <row r="697" ht="15.75" customHeight="1">
      <c r="C697" s="90"/>
      <c r="D697" s="90"/>
      <c r="E697" s="90"/>
      <c r="H697" s="90"/>
      <c r="I697" s="90"/>
      <c r="L697" s="90"/>
    </row>
    <row r="698" ht="15.75" customHeight="1">
      <c r="C698" s="90"/>
      <c r="D698" s="90"/>
      <c r="E698" s="90"/>
      <c r="H698" s="90"/>
      <c r="I698" s="90"/>
      <c r="L698" s="90"/>
    </row>
    <row r="699" ht="15.75" customHeight="1">
      <c r="C699" s="90"/>
      <c r="D699" s="90"/>
      <c r="E699" s="90"/>
      <c r="H699" s="90"/>
      <c r="I699" s="90"/>
      <c r="L699" s="90"/>
    </row>
    <row r="700" ht="15.75" customHeight="1">
      <c r="C700" s="90"/>
      <c r="D700" s="90"/>
      <c r="E700" s="90"/>
      <c r="H700" s="90"/>
      <c r="I700" s="90"/>
      <c r="L700" s="90"/>
    </row>
    <row r="701" ht="15.75" customHeight="1">
      <c r="C701" s="90"/>
      <c r="D701" s="90"/>
      <c r="E701" s="90"/>
      <c r="H701" s="90"/>
      <c r="I701" s="90"/>
      <c r="L701" s="90"/>
    </row>
    <row r="702" ht="15.75" customHeight="1">
      <c r="C702" s="90"/>
      <c r="D702" s="90"/>
      <c r="E702" s="90"/>
      <c r="H702" s="90"/>
      <c r="I702" s="90"/>
      <c r="L702" s="90"/>
    </row>
    <row r="703" ht="15.75" customHeight="1">
      <c r="C703" s="90"/>
      <c r="D703" s="90"/>
      <c r="E703" s="90"/>
      <c r="H703" s="90"/>
      <c r="I703" s="90"/>
      <c r="L703" s="90"/>
    </row>
    <row r="704" ht="15.75" customHeight="1">
      <c r="C704" s="90"/>
      <c r="D704" s="90"/>
      <c r="E704" s="90"/>
      <c r="H704" s="90"/>
      <c r="I704" s="90"/>
      <c r="L704" s="90"/>
    </row>
    <row r="705" ht="15.75" customHeight="1">
      <c r="C705" s="90"/>
      <c r="D705" s="90"/>
      <c r="E705" s="90"/>
      <c r="H705" s="90"/>
      <c r="I705" s="90"/>
      <c r="L705" s="90"/>
    </row>
    <row r="706" ht="15.75" customHeight="1">
      <c r="C706" s="90"/>
      <c r="D706" s="90"/>
      <c r="E706" s="90"/>
      <c r="H706" s="90"/>
      <c r="I706" s="90"/>
      <c r="L706" s="90"/>
    </row>
    <row r="707" ht="15.75" customHeight="1">
      <c r="C707" s="90"/>
      <c r="D707" s="90"/>
      <c r="E707" s="90"/>
      <c r="H707" s="90"/>
      <c r="I707" s="90"/>
      <c r="L707" s="90"/>
    </row>
    <row r="708" ht="15.75" customHeight="1">
      <c r="C708" s="90"/>
      <c r="D708" s="90"/>
      <c r="E708" s="90"/>
      <c r="H708" s="90"/>
      <c r="I708" s="90"/>
      <c r="L708" s="90"/>
    </row>
    <row r="709" ht="15.75" customHeight="1">
      <c r="C709" s="90"/>
      <c r="D709" s="90"/>
      <c r="E709" s="90"/>
      <c r="H709" s="90"/>
      <c r="I709" s="90"/>
      <c r="L709" s="90"/>
    </row>
    <row r="710" ht="15.75" customHeight="1">
      <c r="C710" s="90"/>
      <c r="D710" s="90"/>
      <c r="E710" s="90"/>
      <c r="H710" s="90"/>
      <c r="I710" s="90"/>
      <c r="L710" s="90"/>
    </row>
    <row r="711" ht="15.75" customHeight="1">
      <c r="C711" s="90"/>
      <c r="D711" s="90"/>
      <c r="E711" s="90"/>
      <c r="H711" s="90"/>
      <c r="I711" s="90"/>
      <c r="L711" s="90"/>
    </row>
    <row r="712" ht="15.75" customHeight="1">
      <c r="C712" s="90"/>
      <c r="D712" s="90"/>
      <c r="E712" s="90"/>
      <c r="H712" s="90"/>
      <c r="I712" s="90"/>
      <c r="L712" s="90"/>
    </row>
    <row r="713" ht="15.75" customHeight="1">
      <c r="C713" s="90"/>
      <c r="D713" s="90"/>
      <c r="E713" s="90"/>
      <c r="H713" s="90"/>
      <c r="I713" s="90"/>
      <c r="L713" s="90"/>
    </row>
    <row r="714" ht="15.75" customHeight="1">
      <c r="C714" s="90"/>
      <c r="D714" s="90"/>
      <c r="E714" s="90"/>
      <c r="H714" s="90"/>
      <c r="I714" s="90"/>
      <c r="L714" s="90"/>
    </row>
    <row r="715" ht="15.75" customHeight="1">
      <c r="C715" s="90"/>
      <c r="D715" s="90"/>
      <c r="E715" s="90"/>
      <c r="H715" s="90"/>
      <c r="I715" s="90"/>
      <c r="L715" s="90"/>
    </row>
    <row r="716" ht="15.75" customHeight="1">
      <c r="C716" s="90"/>
      <c r="D716" s="90"/>
      <c r="E716" s="90"/>
      <c r="H716" s="90"/>
      <c r="I716" s="90"/>
      <c r="L716" s="90"/>
    </row>
    <row r="717" ht="15.75" customHeight="1">
      <c r="C717" s="90"/>
      <c r="D717" s="90"/>
      <c r="E717" s="90"/>
      <c r="H717" s="90"/>
      <c r="I717" s="90"/>
      <c r="L717" s="90"/>
    </row>
    <row r="718" ht="15.75" customHeight="1">
      <c r="C718" s="90"/>
      <c r="D718" s="90"/>
      <c r="E718" s="90"/>
      <c r="H718" s="90"/>
      <c r="I718" s="90"/>
      <c r="L718" s="90"/>
    </row>
    <row r="719" ht="15.75" customHeight="1">
      <c r="C719" s="90"/>
      <c r="D719" s="90"/>
      <c r="E719" s="90"/>
      <c r="H719" s="90"/>
      <c r="I719" s="90"/>
      <c r="L719" s="90"/>
    </row>
    <row r="720" ht="15.75" customHeight="1">
      <c r="C720" s="90"/>
      <c r="D720" s="90"/>
      <c r="E720" s="90"/>
      <c r="H720" s="90"/>
      <c r="I720" s="90"/>
      <c r="L720" s="90"/>
    </row>
    <row r="721" ht="15.75" customHeight="1">
      <c r="C721" s="90"/>
      <c r="D721" s="90"/>
      <c r="E721" s="90"/>
      <c r="H721" s="90"/>
      <c r="I721" s="90"/>
      <c r="L721" s="90"/>
    </row>
    <row r="722" ht="15.75" customHeight="1">
      <c r="C722" s="90"/>
      <c r="D722" s="90"/>
      <c r="E722" s="90"/>
      <c r="H722" s="90"/>
      <c r="I722" s="90"/>
      <c r="L722" s="90"/>
    </row>
    <row r="723" ht="15.75" customHeight="1">
      <c r="C723" s="90"/>
      <c r="D723" s="90"/>
      <c r="E723" s="90"/>
      <c r="H723" s="90"/>
      <c r="I723" s="90"/>
      <c r="L723" s="90"/>
    </row>
    <row r="724" ht="15.75" customHeight="1">
      <c r="C724" s="90"/>
      <c r="D724" s="90"/>
      <c r="E724" s="90"/>
      <c r="H724" s="90"/>
      <c r="I724" s="90"/>
      <c r="L724" s="90"/>
    </row>
    <row r="725" ht="15.75" customHeight="1">
      <c r="C725" s="90"/>
      <c r="D725" s="90"/>
      <c r="E725" s="90"/>
      <c r="H725" s="90"/>
      <c r="I725" s="90"/>
      <c r="L725" s="90"/>
    </row>
    <row r="726" ht="15.75" customHeight="1">
      <c r="C726" s="90"/>
      <c r="D726" s="90"/>
      <c r="E726" s="90"/>
      <c r="H726" s="90"/>
      <c r="I726" s="90"/>
      <c r="L726" s="90"/>
    </row>
    <row r="727" ht="15.75" customHeight="1">
      <c r="C727" s="90"/>
      <c r="D727" s="90"/>
      <c r="E727" s="90"/>
      <c r="H727" s="90"/>
      <c r="I727" s="90"/>
      <c r="L727" s="90"/>
    </row>
    <row r="728" ht="15.75" customHeight="1">
      <c r="C728" s="90"/>
      <c r="D728" s="90"/>
      <c r="E728" s="90"/>
      <c r="H728" s="90"/>
      <c r="I728" s="90"/>
      <c r="L728" s="90"/>
    </row>
    <row r="729" ht="15.75" customHeight="1">
      <c r="C729" s="90"/>
      <c r="D729" s="90"/>
      <c r="E729" s="90"/>
      <c r="H729" s="90"/>
      <c r="I729" s="90"/>
      <c r="L729" s="90"/>
    </row>
    <row r="730" ht="15.75" customHeight="1">
      <c r="C730" s="90"/>
      <c r="D730" s="90"/>
      <c r="E730" s="90"/>
      <c r="H730" s="90"/>
      <c r="I730" s="90"/>
      <c r="L730" s="90"/>
    </row>
    <row r="731" ht="15.75" customHeight="1">
      <c r="C731" s="90"/>
      <c r="D731" s="90"/>
      <c r="E731" s="90"/>
      <c r="H731" s="90"/>
      <c r="I731" s="90"/>
      <c r="L731" s="90"/>
    </row>
    <row r="732" ht="15.75" customHeight="1">
      <c r="C732" s="90"/>
      <c r="D732" s="90"/>
      <c r="E732" s="90"/>
      <c r="H732" s="90"/>
      <c r="I732" s="90"/>
      <c r="L732" s="90"/>
    </row>
    <row r="733" ht="15.75" customHeight="1">
      <c r="C733" s="90"/>
      <c r="D733" s="90"/>
      <c r="E733" s="90"/>
      <c r="H733" s="90"/>
      <c r="I733" s="90"/>
      <c r="L733" s="90"/>
    </row>
    <row r="734" ht="15.75" customHeight="1">
      <c r="C734" s="90"/>
      <c r="D734" s="90"/>
      <c r="E734" s="90"/>
      <c r="H734" s="90"/>
      <c r="I734" s="90"/>
      <c r="L734" s="90"/>
    </row>
    <row r="735" ht="15.75" customHeight="1">
      <c r="C735" s="90"/>
      <c r="D735" s="90"/>
      <c r="E735" s="90"/>
      <c r="H735" s="90"/>
      <c r="I735" s="90"/>
      <c r="L735" s="90"/>
    </row>
    <row r="736" ht="15.75" customHeight="1">
      <c r="C736" s="90"/>
      <c r="D736" s="90"/>
      <c r="E736" s="90"/>
      <c r="H736" s="90"/>
      <c r="I736" s="90"/>
      <c r="L736" s="90"/>
    </row>
    <row r="737" ht="15.75" customHeight="1">
      <c r="C737" s="90"/>
      <c r="D737" s="90"/>
      <c r="E737" s="90"/>
      <c r="H737" s="90"/>
      <c r="I737" s="90"/>
      <c r="L737" s="90"/>
    </row>
    <row r="738" ht="15.75" customHeight="1">
      <c r="C738" s="90"/>
      <c r="D738" s="90"/>
      <c r="E738" s="90"/>
      <c r="H738" s="90"/>
      <c r="I738" s="90"/>
      <c r="L738" s="90"/>
    </row>
    <row r="739" ht="15.75" customHeight="1">
      <c r="C739" s="90"/>
      <c r="D739" s="90"/>
      <c r="E739" s="90"/>
      <c r="H739" s="90"/>
      <c r="I739" s="90"/>
      <c r="L739" s="90"/>
    </row>
    <row r="740" ht="15.75" customHeight="1">
      <c r="C740" s="90"/>
      <c r="D740" s="90"/>
      <c r="E740" s="90"/>
      <c r="H740" s="90"/>
      <c r="I740" s="90"/>
      <c r="L740" s="90"/>
    </row>
    <row r="741" ht="15.75" customHeight="1">
      <c r="C741" s="90"/>
      <c r="D741" s="90"/>
      <c r="E741" s="90"/>
      <c r="H741" s="90"/>
      <c r="I741" s="90"/>
      <c r="L741" s="90"/>
    </row>
    <row r="742" ht="15.75" customHeight="1">
      <c r="C742" s="90"/>
      <c r="D742" s="90"/>
      <c r="E742" s="90"/>
      <c r="H742" s="90"/>
      <c r="I742" s="90"/>
      <c r="L742" s="90"/>
    </row>
    <row r="743" ht="15.75" customHeight="1">
      <c r="C743" s="90"/>
      <c r="D743" s="90"/>
      <c r="E743" s="90"/>
      <c r="H743" s="90"/>
      <c r="I743" s="90"/>
      <c r="L743" s="90"/>
    </row>
    <row r="744" ht="15.75" customHeight="1">
      <c r="C744" s="90"/>
      <c r="D744" s="90"/>
      <c r="E744" s="90"/>
      <c r="H744" s="90"/>
      <c r="I744" s="90"/>
      <c r="L744" s="90"/>
    </row>
    <row r="745" ht="15.75" customHeight="1">
      <c r="C745" s="90"/>
      <c r="D745" s="90"/>
      <c r="E745" s="90"/>
      <c r="H745" s="90"/>
      <c r="I745" s="90"/>
      <c r="L745" s="90"/>
    </row>
    <row r="746" ht="15.75" customHeight="1">
      <c r="C746" s="90"/>
      <c r="D746" s="90"/>
      <c r="E746" s="90"/>
      <c r="H746" s="90"/>
      <c r="I746" s="90"/>
      <c r="L746" s="90"/>
    </row>
    <row r="747" ht="15.75" customHeight="1">
      <c r="C747" s="90"/>
      <c r="D747" s="90"/>
      <c r="E747" s="90"/>
      <c r="H747" s="90"/>
      <c r="I747" s="90"/>
      <c r="L747" s="90"/>
    </row>
    <row r="748" ht="15.75" customHeight="1">
      <c r="C748" s="90"/>
      <c r="D748" s="90"/>
      <c r="E748" s="90"/>
      <c r="H748" s="90"/>
      <c r="I748" s="90"/>
      <c r="L748" s="90"/>
    </row>
    <row r="749" ht="15.75" customHeight="1">
      <c r="C749" s="90"/>
      <c r="D749" s="90"/>
      <c r="E749" s="90"/>
      <c r="H749" s="90"/>
      <c r="I749" s="90"/>
      <c r="L749" s="90"/>
    </row>
    <row r="750" ht="15.75" customHeight="1">
      <c r="C750" s="90"/>
      <c r="D750" s="90"/>
      <c r="E750" s="90"/>
      <c r="H750" s="90"/>
      <c r="I750" s="90"/>
      <c r="L750" s="90"/>
    </row>
    <row r="751" ht="15.75" customHeight="1">
      <c r="C751" s="90"/>
      <c r="D751" s="90"/>
      <c r="E751" s="90"/>
      <c r="H751" s="90"/>
      <c r="I751" s="90"/>
      <c r="L751" s="90"/>
    </row>
    <row r="752" ht="15.75" customHeight="1">
      <c r="C752" s="90"/>
      <c r="D752" s="90"/>
      <c r="E752" s="90"/>
      <c r="H752" s="90"/>
      <c r="I752" s="90"/>
      <c r="L752" s="90"/>
    </row>
    <row r="753" ht="15.75" customHeight="1">
      <c r="C753" s="90"/>
      <c r="D753" s="90"/>
      <c r="E753" s="90"/>
      <c r="H753" s="90"/>
      <c r="I753" s="90"/>
      <c r="L753" s="90"/>
    </row>
    <row r="754" ht="15.75" customHeight="1">
      <c r="C754" s="90"/>
      <c r="D754" s="90"/>
      <c r="E754" s="90"/>
      <c r="H754" s="90"/>
      <c r="I754" s="90"/>
      <c r="L754" s="90"/>
    </row>
    <row r="755" ht="15.75" customHeight="1">
      <c r="C755" s="90"/>
      <c r="D755" s="90"/>
      <c r="E755" s="90"/>
      <c r="H755" s="90"/>
      <c r="I755" s="90"/>
      <c r="L755" s="90"/>
    </row>
    <row r="756" ht="15.75" customHeight="1">
      <c r="C756" s="90"/>
      <c r="D756" s="90"/>
      <c r="E756" s="90"/>
      <c r="H756" s="90"/>
      <c r="I756" s="90"/>
      <c r="L756" s="90"/>
    </row>
    <row r="757" ht="15.75" customHeight="1">
      <c r="C757" s="90"/>
      <c r="D757" s="90"/>
      <c r="E757" s="90"/>
      <c r="H757" s="90"/>
      <c r="I757" s="90"/>
      <c r="L757" s="90"/>
    </row>
    <row r="758" ht="15.75" customHeight="1">
      <c r="C758" s="90"/>
      <c r="D758" s="90"/>
      <c r="E758" s="90"/>
      <c r="H758" s="90"/>
      <c r="I758" s="90"/>
      <c r="L758" s="90"/>
    </row>
    <row r="759" ht="15.75" customHeight="1">
      <c r="C759" s="90"/>
      <c r="D759" s="90"/>
      <c r="E759" s="90"/>
      <c r="H759" s="90"/>
      <c r="I759" s="90"/>
      <c r="L759" s="90"/>
    </row>
    <row r="760" ht="15.75" customHeight="1">
      <c r="C760" s="90"/>
      <c r="D760" s="90"/>
      <c r="E760" s="90"/>
      <c r="H760" s="90"/>
      <c r="I760" s="90"/>
      <c r="L760" s="90"/>
    </row>
    <row r="761" ht="15.75" customHeight="1">
      <c r="C761" s="90"/>
      <c r="D761" s="90"/>
      <c r="E761" s="90"/>
      <c r="H761" s="90"/>
      <c r="I761" s="90"/>
      <c r="L761" s="90"/>
    </row>
    <row r="762" ht="15.75" customHeight="1">
      <c r="C762" s="90"/>
      <c r="D762" s="90"/>
      <c r="E762" s="90"/>
      <c r="H762" s="90"/>
      <c r="I762" s="90"/>
      <c r="L762" s="90"/>
    </row>
    <row r="763" ht="15.75" customHeight="1">
      <c r="C763" s="90"/>
      <c r="D763" s="90"/>
      <c r="E763" s="90"/>
      <c r="H763" s="90"/>
      <c r="I763" s="90"/>
      <c r="L763" s="90"/>
    </row>
    <row r="764" ht="15.75" customHeight="1">
      <c r="C764" s="90"/>
      <c r="D764" s="90"/>
      <c r="E764" s="90"/>
      <c r="H764" s="90"/>
      <c r="I764" s="90"/>
      <c r="L764" s="90"/>
    </row>
    <row r="765" ht="15.75" customHeight="1">
      <c r="C765" s="90"/>
      <c r="D765" s="90"/>
      <c r="E765" s="90"/>
      <c r="H765" s="90"/>
      <c r="I765" s="90"/>
      <c r="L765" s="90"/>
    </row>
    <row r="766" ht="15.75" customHeight="1">
      <c r="C766" s="90"/>
      <c r="D766" s="90"/>
      <c r="E766" s="90"/>
      <c r="H766" s="90"/>
      <c r="I766" s="90"/>
      <c r="L766" s="90"/>
    </row>
    <row r="767" ht="15.75" customHeight="1">
      <c r="C767" s="90"/>
      <c r="D767" s="90"/>
      <c r="E767" s="90"/>
      <c r="H767" s="90"/>
      <c r="I767" s="90"/>
      <c r="L767" s="90"/>
    </row>
    <row r="768" ht="15.75" customHeight="1">
      <c r="C768" s="90"/>
      <c r="D768" s="90"/>
      <c r="E768" s="90"/>
      <c r="H768" s="90"/>
      <c r="I768" s="90"/>
      <c r="L768" s="90"/>
    </row>
    <row r="769" ht="15.75" customHeight="1">
      <c r="C769" s="90"/>
      <c r="D769" s="90"/>
      <c r="E769" s="90"/>
      <c r="H769" s="90"/>
      <c r="I769" s="90"/>
      <c r="L769" s="90"/>
    </row>
    <row r="770" ht="15.75" customHeight="1">
      <c r="C770" s="90"/>
      <c r="D770" s="90"/>
      <c r="E770" s="90"/>
      <c r="H770" s="90"/>
      <c r="I770" s="90"/>
      <c r="L770" s="90"/>
    </row>
    <row r="771" ht="15.75" customHeight="1">
      <c r="C771" s="90"/>
      <c r="D771" s="90"/>
      <c r="E771" s="90"/>
      <c r="H771" s="90"/>
      <c r="I771" s="90"/>
      <c r="L771" s="90"/>
    </row>
    <row r="772" ht="15.75" customHeight="1">
      <c r="C772" s="90"/>
      <c r="D772" s="90"/>
      <c r="E772" s="90"/>
      <c r="H772" s="90"/>
      <c r="I772" s="90"/>
      <c r="L772" s="90"/>
    </row>
    <row r="773" ht="15.75" customHeight="1">
      <c r="C773" s="90"/>
      <c r="D773" s="90"/>
      <c r="E773" s="90"/>
      <c r="H773" s="90"/>
      <c r="I773" s="90"/>
      <c r="L773" s="90"/>
    </row>
    <row r="774" ht="15.75" customHeight="1">
      <c r="C774" s="90"/>
      <c r="D774" s="90"/>
      <c r="E774" s="90"/>
      <c r="H774" s="90"/>
      <c r="I774" s="90"/>
      <c r="L774" s="90"/>
    </row>
    <row r="775" ht="15.75" customHeight="1">
      <c r="C775" s="90"/>
      <c r="D775" s="90"/>
      <c r="E775" s="90"/>
      <c r="H775" s="90"/>
      <c r="I775" s="90"/>
      <c r="L775" s="90"/>
    </row>
    <row r="776" ht="15.75" customHeight="1">
      <c r="C776" s="90"/>
      <c r="D776" s="90"/>
      <c r="E776" s="90"/>
      <c r="H776" s="90"/>
      <c r="I776" s="90"/>
      <c r="L776" s="90"/>
    </row>
    <row r="777" ht="15.75" customHeight="1">
      <c r="C777" s="90"/>
      <c r="D777" s="90"/>
      <c r="E777" s="90"/>
      <c r="H777" s="90"/>
      <c r="I777" s="90"/>
      <c r="L777" s="90"/>
    </row>
    <row r="778" ht="15.75" customHeight="1">
      <c r="C778" s="90"/>
      <c r="D778" s="90"/>
      <c r="E778" s="90"/>
      <c r="H778" s="90"/>
      <c r="I778" s="90"/>
      <c r="L778" s="90"/>
    </row>
    <row r="779" ht="15.75" customHeight="1">
      <c r="C779" s="90"/>
      <c r="D779" s="90"/>
      <c r="E779" s="90"/>
      <c r="H779" s="90"/>
      <c r="I779" s="90"/>
      <c r="L779" s="90"/>
    </row>
    <row r="780" ht="15.75" customHeight="1">
      <c r="C780" s="90"/>
      <c r="D780" s="90"/>
      <c r="E780" s="90"/>
      <c r="H780" s="90"/>
      <c r="I780" s="90"/>
      <c r="L780" s="90"/>
    </row>
    <row r="781" ht="15.75" customHeight="1">
      <c r="C781" s="90"/>
      <c r="D781" s="90"/>
      <c r="E781" s="90"/>
      <c r="H781" s="90"/>
      <c r="I781" s="90"/>
      <c r="L781" s="90"/>
    </row>
    <row r="782" ht="15.75" customHeight="1">
      <c r="C782" s="90"/>
      <c r="D782" s="90"/>
      <c r="E782" s="90"/>
      <c r="H782" s="90"/>
      <c r="I782" s="90"/>
      <c r="L782" s="90"/>
    </row>
    <row r="783" ht="15.75" customHeight="1">
      <c r="C783" s="90"/>
      <c r="D783" s="90"/>
      <c r="E783" s="90"/>
      <c r="H783" s="90"/>
      <c r="I783" s="90"/>
      <c r="L783" s="90"/>
    </row>
    <row r="784" ht="15.75" customHeight="1">
      <c r="C784" s="90"/>
      <c r="D784" s="90"/>
      <c r="E784" s="90"/>
      <c r="H784" s="90"/>
      <c r="I784" s="90"/>
      <c r="L784" s="90"/>
    </row>
    <row r="785" ht="15.75" customHeight="1">
      <c r="C785" s="90"/>
      <c r="D785" s="90"/>
      <c r="E785" s="90"/>
      <c r="H785" s="90"/>
      <c r="I785" s="90"/>
      <c r="L785" s="90"/>
    </row>
    <row r="786" ht="15.75" customHeight="1">
      <c r="C786" s="90"/>
      <c r="D786" s="90"/>
      <c r="E786" s="90"/>
      <c r="H786" s="90"/>
      <c r="I786" s="90"/>
      <c r="L786" s="90"/>
    </row>
    <row r="787" ht="15.75" customHeight="1">
      <c r="C787" s="90"/>
      <c r="D787" s="90"/>
      <c r="E787" s="90"/>
      <c r="H787" s="90"/>
      <c r="I787" s="90"/>
      <c r="L787" s="90"/>
    </row>
    <row r="788" ht="15.75" customHeight="1">
      <c r="C788" s="90"/>
      <c r="D788" s="90"/>
      <c r="E788" s="90"/>
      <c r="H788" s="90"/>
      <c r="I788" s="90"/>
      <c r="L788" s="90"/>
    </row>
    <row r="789" ht="15.75" customHeight="1">
      <c r="C789" s="90"/>
      <c r="D789" s="90"/>
      <c r="E789" s="90"/>
      <c r="H789" s="90"/>
      <c r="I789" s="90"/>
      <c r="L789" s="90"/>
    </row>
    <row r="790" ht="15.75" customHeight="1">
      <c r="C790" s="90"/>
      <c r="D790" s="90"/>
      <c r="E790" s="90"/>
      <c r="H790" s="90"/>
      <c r="I790" s="90"/>
      <c r="L790" s="90"/>
    </row>
    <row r="791" ht="15.75" customHeight="1">
      <c r="C791" s="90"/>
      <c r="D791" s="90"/>
      <c r="E791" s="90"/>
      <c r="H791" s="90"/>
      <c r="I791" s="90"/>
      <c r="L791" s="90"/>
    </row>
    <row r="792" ht="15.75" customHeight="1">
      <c r="C792" s="90"/>
      <c r="D792" s="90"/>
      <c r="E792" s="90"/>
      <c r="H792" s="90"/>
      <c r="I792" s="90"/>
      <c r="L792" s="90"/>
    </row>
    <row r="793" ht="15.75" customHeight="1">
      <c r="C793" s="90"/>
      <c r="D793" s="90"/>
      <c r="E793" s="90"/>
      <c r="H793" s="90"/>
      <c r="I793" s="90"/>
      <c r="L793" s="90"/>
    </row>
    <row r="794" ht="15.75" customHeight="1">
      <c r="C794" s="90"/>
      <c r="D794" s="90"/>
      <c r="E794" s="90"/>
      <c r="H794" s="90"/>
      <c r="I794" s="90"/>
      <c r="L794" s="90"/>
    </row>
    <row r="795" ht="15.75" customHeight="1">
      <c r="C795" s="90"/>
      <c r="D795" s="90"/>
      <c r="E795" s="90"/>
      <c r="H795" s="90"/>
      <c r="I795" s="90"/>
      <c r="L795" s="90"/>
    </row>
    <row r="796" ht="15.75" customHeight="1">
      <c r="C796" s="90"/>
      <c r="D796" s="90"/>
      <c r="E796" s="90"/>
      <c r="H796" s="90"/>
      <c r="I796" s="90"/>
      <c r="L796" s="90"/>
    </row>
    <row r="797" ht="15.75" customHeight="1">
      <c r="C797" s="90"/>
      <c r="D797" s="90"/>
      <c r="E797" s="90"/>
      <c r="H797" s="90"/>
      <c r="I797" s="90"/>
      <c r="L797" s="90"/>
    </row>
    <row r="798" ht="15.75" customHeight="1">
      <c r="C798" s="90"/>
      <c r="D798" s="90"/>
      <c r="E798" s="90"/>
      <c r="H798" s="90"/>
      <c r="I798" s="90"/>
      <c r="L798" s="90"/>
    </row>
    <row r="799" ht="15.75" customHeight="1">
      <c r="C799" s="90"/>
      <c r="D799" s="90"/>
      <c r="E799" s="90"/>
      <c r="H799" s="90"/>
      <c r="I799" s="90"/>
      <c r="L799" s="90"/>
    </row>
    <row r="800" ht="15.75" customHeight="1">
      <c r="C800" s="90"/>
      <c r="D800" s="90"/>
      <c r="E800" s="90"/>
      <c r="H800" s="90"/>
      <c r="I800" s="90"/>
      <c r="L800" s="90"/>
    </row>
    <row r="801" ht="15.75" customHeight="1">
      <c r="C801" s="90"/>
      <c r="D801" s="90"/>
      <c r="E801" s="90"/>
      <c r="H801" s="90"/>
      <c r="I801" s="90"/>
      <c r="L801" s="90"/>
    </row>
    <row r="802" ht="15.75" customHeight="1">
      <c r="C802" s="90"/>
      <c r="D802" s="90"/>
      <c r="E802" s="90"/>
      <c r="H802" s="90"/>
      <c r="I802" s="90"/>
      <c r="L802" s="90"/>
    </row>
    <row r="803" ht="15.75" customHeight="1">
      <c r="C803" s="90"/>
      <c r="D803" s="90"/>
      <c r="E803" s="90"/>
      <c r="H803" s="90"/>
      <c r="I803" s="90"/>
      <c r="L803" s="90"/>
    </row>
    <row r="804" ht="15.75" customHeight="1">
      <c r="C804" s="90"/>
      <c r="D804" s="90"/>
      <c r="E804" s="90"/>
      <c r="H804" s="90"/>
      <c r="I804" s="90"/>
      <c r="L804" s="90"/>
    </row>
    <row r="805" ht="15.75" customHeight="1">
      <c r="C805" s="90"/>
      <c r="D805" s="90"/>
      <c r="E805" s="90"/>
      <c r="H805" s="90"/>
      <c r="I805" s="90"/>
      <c r="L805" s="90"/>
    </row>
    <row r="806" ht="15.75" customHeight="1">
      <c r="C806" s="90"/>
      <c r="D806" s="90"/>
      <c r="E806" s="90"/>
      <c r="H806" s="90"/>
      <c r="I806" s="90"/>
      <c r="L806" s="90"/>
    </row>
    <row r="807" ht="15.75" customHeight="1">
      <c r="C807" s="90"/>
      <c r="D807" s="90"/>
      <c r="E807" s="90"/>
      <c r="H807" s="90"/>
      <c r="I807" s="90"/>
      <c r="L807" s="90"/>
    </row>
    <row r="808" ht="15.75" customHeight="1">
      <c r="C808" s="90"/>
      <c r="D808" s="90"/>
      <c r="E808" s="90"/>
      <c r="H808" s="90"/>
      <c r="I808" s="90"/>
      <c r="L808" s="90"/>
    </row>
    <row r="809" ht="15.75" customHeight="1">
      <c r="C809" s="90"/>
      <c r="D809" s="90"/>
      <c r="E809" s="90"/>
      <c r="H809" s="90"/>
      <c r="I809" s="90"/>
      <c r="L809" s="90"/>
    </row>
    <row r="810" ht="15.75" customHeight="1">
      <c r="C810" s="90"/>
      <c r="D810" s="90"/>
      <c r="E810" s="90"/>
      <c r="H810" s="90"/>
      <c r="I810" s="90"/>
      <c r="L810" s="90"/>
    </row>
    <row r="811" ht="15.75" customHeight="1">
      <c r="C811" s="90"/>
      <c r="D811" s="90"/>
      <c r="E811" s="90"/>
      <c r="H811" s="90"/>
      <c r="I811" s="90"/>
      <c r="L811" s="90"/>
    </row>
    <row r="812" ht="15.75" customHeight="1">
      <c r="C812" s="90"/>
      <c r="D812" s="90"/>
      <c r="E812" s="90"/>
      <c r="H812" s="90"/>
      <c r="I812" s="90"/>
      <c r="L812" s="90"/>
    </row>
    <row r="813" ht="15.75" customHeight="1">
      <c r="C813" s="90"/>
      <c r="D813" s="90"/>
      <c r="E813" s="90"/>
      <c r="H813" s="90"/>
      <c r="I813" s="90"/>
      <c r="L813" s="90"/>
    </row>
    <row r="814" ht="15.75" customHeight="1">
      <c r="C814" s="90"/>
      <c r="D814" s="90"/>
      <c r="E814" s="90"/>
      <c r="H814" s="90"/>
      <c r="I814" s="90"/>
      <c r="L814" s="90"/>
    </row>
    <row r="815" ht="15.75" customHeight="1">
      <c r="C815" s="90"/>
      <c r="D815" s="90"/>
      <c r="E815" s="90"/>
      <c r="H815" s="90"/>
      <c r="I815" s="90"/>
      <c r="L815" s="90"/>
    </row>
    <row r="816" ht="15.75" customHeight="1">
      <c r="C816" s="90"/>
      <c r="D816" s="90"/>
      <c r="E816" s="90"/>
      <c r="H816" s="90"/>
      <c r="I816" s="90"/>
      <c r="L816" s="90"/>
    </row>
    <row r="817" ht="15.75" customHeight="1">
      <c r="C817" s="90"/>
      <c r="D817" s="90"/>
      <c r="E817" s="90"/>
      <c r="H817" s="90"/>
      <c r="I817" s="90"/>
      <c r="L817" s="90"/>
    </row>
    <row r="818" ht="15.75" customHeight="1">
      <c r="C818" s="90"/>
      <c r="D818" s="90"/>
      <c r="E818" s="90"/>
      <c r="H818" s="90"/>
      <c r="I818" s="90"/>
      <c r="L818" s="90"/>
    </row>
    <row r="819" ht="15.75" customHeight="1">
      <c r="C819" s="90"/>
      <c r="D819" s="90"/>
      <c r="E819" s="90"/>
      <c r="H819" s="90"/>
      <c r="I819" s="90"/>
      <c r="L819" s="90"/>
    </row>
    <row r="820" ht="15.75" customHeight="1">
      <c r="C820" s="90"/>
      <c r="D820" s="90"/>
      <c r="E820" s="90"/>
      <c r="H820" s="90"/>
      <c r="I820" s="90"/>
      <c r="L820" s="90"/>
    </row>
    <row r="821" ht="15.75" customHeight="1">
      <c r="C821" s="90"/>
      <c r="D821" s="90"/>
      <c r="E821" s="90"/>
      <c r="H821" s="90"/>
      <c r="I821" s="90"/>
      <c r="L821" s="90"/>
    </row>
    <row r="822" ht="15.75" customHeight="1">
      <c r="C822" s="90"/>
      <c r="D822" s="90"/>
      <c r="E822" s="90"/>
      <c r="H822" s="90"/>
      <c r="I822" s="90"/>
      <c r="L822" s="90"/>
    </row>
    <row r="823" ht="15.75" customHeight="1">
      <c r="C823" s="90"/>
      <c r="D823" s="90"/>
      <c r="E823" s="90"/>
      <c r="H823" s="90"/>
      <c r="I823" s="90"/>
      <c r="L823" s="90"/>
    </row>
    <row r="824" ht="15.75" customHeight="1">
      <c r="C824" s="90"/>
      <c r="D824" s="90"/>
      <c r="E824" s="90"/>
      <c r="H824" s="90"/>
      <c r="I824" s="90"/>
      <c r="L824" s="90"/>
    </row>
    <row r="825" ht="15.75" customHeight="1">
      <c r="C825" s="90"/>
      <c r="D825" s="90"/>
      <c r="E825" s="90"/>
      <c r="H825" s="90"/>
      <c r="I825" s="90"/>
      <c r="L825" s="90"/>
    </row>
    <row r="826" ht="15.75" customHeight="1">
      <c r="C826" s="90"/>
      <c r="D826" s="90"/>
      <c r="E826" s="90"/>
      <c r="H826" s="90"/>
      <c r="I826" s="90"/>
      <c r="L826" s="90"/>
    </row>
    <row r="827" ht="15.75" customHeight="1">
      <c r="C827" s="90"/>
      <c r="D827" s="90"/>
      <c r="E827" s="90"/>
      <c r="H827" s="90"/>
      <c r="I827" s="90"/>
      <c r="L827" s="90"/>
    </row>
    <row r="828" ht="15.75" customHeight="1">
      <c r="C828" s="90"/>
      <c r="D828" s="90"/>
      <c r="E828" s="90"/>
      <c r="H828" s="90"/>
      <c r="I828" s="90"/>
      <c r="L828" s="90"/>
    </row>
    <row r="829" ht="15.75" customHeight="1">
      <c r="C829" s="90"/>
      <c r="D829" s="90"/>
      <c r="E829" s="90"/>
      <c r="H829" s="90"/>
      <c r="I829" s="90"/>
      <c r="L829" s="90"/>
    </row>
    <row r="830" ht="15.75" customHeight="1">
      <c r="C830" s="90"/>
      <c r="D830" s="90"/>
      <c r="E830" s="90"/>
      <c r="H830" s="90"/>
      <c r="I830" s="90"/>
      <c r="L830" s="90"/>
    </row>
    <row r="831" ht="15.75" customHeight="1">
      <c r="C831" s="90"/>
      <c r="D831" s="90"/>
      <c r="E831" s="90"/>
      <c r="H831" s="90"/>
      <c r="I831" s="90"/>
      <c r="L831" s="90"/>
    </row>
    <row r="832" ht="15.75" customHeight="1">
      <c r="C832" s="90"/>
      <c r="D832" s="90"/>
      <c r="E832" s="90"/>
      <c r="H832" s="90"/>
      <c r="I832" s="90"/>
      <c r="L832" s="90"/>
    </row>
    <row r="833" ht="15.75" customHeight="1">
      <c r="C833" s="90"/>
      <c r="D833" s="90"/>
      <c r="E833" s="90"/>
      <c r="H833" s="90"/>
      <c r="I833" s="90"/>
      <c r="L833" s="90"/>
    </row>
    <row r="834" ht="15.75" customHeight="1">
      <c r="C834" s="90"/>
      <c r="D834" s="90"/>
      <c r="E834" s="90"/>
      <c r="H834" s="90"/>
      <c r="I834" s="90"/>
      <c r="L834" s="90"/>
    </row>
    <row r="835" ht="15.75" customHeight="1">
      <c r="C835" s="90"/>
      <c r="D835" s="90"/>
      <c r="E835" s="90"/>
      <c r="H835" s="90"/>
      <c r="I835" s="90"/>
      <c r="L835" s="90"/>
    </row>
    <row r="836" ht="15.75" customHeight="1">
      <c r="C836" s="90"/>
      <c r="D836" s="90"/>
      <c r="E836" s="90"/>
      <c r="H836" s="90"/>
      <c r="I836" s="90"/>
      <c r="L836" s="90"/>
    </row>
    <row r="837" ht="15.75" customHeight="1">
      <c r="C837" s="90"/>
      <c r="D837" s="90"/>
      <c r="E837" s="90"/>
      <c r="H837" s="90"/>
      <c r="I837" s="90"/>
      <c r="L837" s="90"/>
    </row>
    <row r="838" ht="15.75" customHeight="1">
      <c r="C838" s="90"/>
      <c r="D838" s="90"/>
      <c r="E838" s="90"/>
      <c r="H838" s="90"/>
      <c r="I838" s="90"/>
      <c r="L838" s="90"/>
    </row>
    <row r="839" ht="15.75" customHeight="1">
      <c r="C839" s="90"/>
      <c r="D839" s="90"/>
      <c r="E839" s="90"/>
      <c r="H839" s="90"/>
      <c r="I839" s="90"/>
      <c r="L839" s="90"/>
    </row>
    <row r="840" ht="15.75" customHeight="1">
      <c r="C840" s="90"/>
      <c r="D840" s="90"/>
      <c r="E840" s="90"/>
      <c r="H840" s="90"/>
      <c r="I840" s="90"/>
      <c r="L840" s="90"/>
    </row>
    <row r="841" ht="15.75" customHeight="1">
      <c r="C841" s="90"/>
      <c r="D841" s="90"/>
      <c r="E841" s="90"/>
      <c r="H841" s="90"/>
      <c r="I841" s="90"/>
      <c r="L841" s="90"/>
    </row>
    <row r="842" ht="15.75" customHeight="1">
      <c r="C842" s="90"/>
      <c r="D842" s="90"/>
      <c r="E842" s="90"/>
      <c r="H842" s="90"/>
      <c r="I842" s="90"/>
      <c r="L842" s="90"/>
    </row>
    <row r="843" ht="15.75" customHeight="1">
      <c r="C843" s="90"/>
      <c r="D843" s="90"/>
      <c r="E843" s="90"/>
      <c r="H843" s="90"/>
      <c r="I843" s="90"/>
      <c r="L843" s="90"/>
    </row>
    <row r="844" ht="15.75" customHeight="1">
      <c r="C844" s="90"/>
      <c r="D844" s="90"/>
      <c r="E844" s="90"/>
      <c r="H844" s="90"/>
      <c r="I844" s="90"/>
      <c r="L844" s="90"/>
    </row>
    <row r="845" ht="15.75" customHeight="1">
      <c r="C845" s="90"/>
      <c r="D845" s="90"/>
      <c r="E845" s="90"/>
      <c r="H845" s="90"/>
      <c r="I845" s="90"/>
      <c r="L845" s="90"/>
    </row>
    <row r="846" ht="15.75" customHeight="1">
      <c r="C846" s="90"/>
      <c r="D846" s="90"/>
      <c r="E846" s="90"/>
      <c r="H846" s="90"/>
      <c r="I846" s="90"/>
      <c r="L846" s="90"/>
    </row>
    <row r="847" ht="15.75" customHeight="1">
      <c r="C847" s="90"/>
      <c r="D847" s="90"/>
      <c r="E847" s="90"/>
      <c r="H847" s="90"/>
      <c r="I847" s="90"/>
      <c r="L847" s="90"/>
    </row>
    <row r="848" ht="15.75" customHeight="1">
      <c r="C848" s="90"/>
      <c r="D848" s="90"/>
      <c r="E848" s="90"/>
      <c r="H848" s="90"/>
      <c r="I848" s="90"/>
      <c r="L848" s="90"/>
    </row>
    <row r="849" ht="15.75" customHeight="1">
      <c r="C849" s="90"/>
      <c r="D849" s="90"/>
      <c r="E849" s="90"/>
      <c r="H849" s="90"/>
      <c r="I849" s="90"/>
      <c r="L849" s="90"/>
    </row>
    <row r="850" ht="15.75" customHeight="1">
      <c r="C850" s="90"/>
      <c r="D850" s="90"/>
      <c r="E850" s="90"/>
      <c r="H850" s="90"/>
      <c r="I850" s="90"/>
      <c r="L850" s="90"/>
    </row>
    <row r="851" ht="15.75" customHeight="1">
      <c r="C851" s="90"/>
      <c r="D851" s="90"/>
      <c r="E851" s="90"/>
      <c r="H851" s="90"/>
      <c r="I851" s="90"/>
      <c r="L851" s="90"/>
    </row>
    <row r="852" ht="15.75" customHeight="1">
      <c r="C852" s="90"/>
      <c r="D852" s="90"/>
      <c r="E852" s="90"/>
      <c r="H852" s="90"/>
      <c r="I852" s="90"/>
      <c r="L852" s="90"/>
    </row>
    <row r="853" ht="15.75" customHeight="1">
      <c r="C853" s="90"/>
      <c r="D853" s="90"/>
      <c r="E853" s="90"/>
      <c r="H853" s="90"/>
      <c r="I853" s="90"/>
      <c r="L853" s="90"/>
    </row>
    <row r="854" ht="15.75" customHeight="1">
      <c r="C854" s="90"/>
      <c r="D854" s="90"/>
      <c r="E854" s="90"/>
      <c r="H854" s="90"/>
      <c r="I854" s="90"/>
      <c r="L854" s="90"/>
    </row>
    <row r="855" ht="15.75" customHeight="1">
      <c r="C855" s="90"/>
      <c r="D855" s="90"/>
      <c r="E855" s="90"/>
      <c r="H855" s="90"/>
      <c r="I855" s="90"/>
      <c r="L855" s="90"/>
    </row>
    <row r="856" ht="15.75" customHeight="1">
      <c r="C856" s="90"/>
      <c r="D856" s="90"/>
      <c r="E856" s="90"/>
      <c r="H856" s="90"/>
      <c r="I856" s="90"/>
      <c r="L856" s="90"/>
    </row>
    <row r="857" ht="15.75" customHeight="1">
      <c r="C857" s="90"/>
      <c r="D857" s="90"/>
      <c r="E857" s="90"/>
      <c r="H857" s="90"/>
      <c r="I857" s="90"/>
      <c r="L857" s="90"/>
    </row>
    <row r="858" ht="15.75" customHeight="1">
      <c r="C858" s="90"/>
      <c r="D858" s="90"/>
      <c r="E858" s="90"/>
      <c r="H858" s="90"/>
      <c r="I858" s="90"/>
      <c r="L858" s="90"/>
    </row>
    <row r="859" ht="15.75" customHeight="1">
      <c r="C859" s="90"/>
      <c r="D859" s="90"/>
      <c r="E859" s="90"/>
      <c r="H859" s="90"/>
      <c r="I859" s="90"/>
      <c r="L859" s="90"/>
    </row>
    <row r="860" ht="15.75" customHeight="1">
      <c r="C860" s="90"/>
      <c r="D860" s="90"/>
      <c r="E860" s="90"/>
      <c r="H860" s="90"/>
      <c r="I860" s="90"/>
      <c r="L860" s="90"/>
    </row>
    <row r="861" ht="15.75" customHeight="1">
      <c r="C861" s="90"/>
      <c r="D861" s="90"/>
      <c r="E861" s="90"/>
      <c r="H861" s="90"/>
      <c r="I861" s="90"/>
      <c r="L861" s="90"/>
    </row>
    <row r="862" ht="15.75" customHeight="1">
      <c r="C862" s="90"/>
      <c r="D862" s="90"/>
      <c r="E862" s="90"/>
      <c r="H862" s="90"/>
      <c r="I862" s="90"/>
      <c r="L862" s="90"/>
    </row>
    <row r="863" ht="15.75" customHeight="1">
      <c r="C863" s="90"/>
      <c r="D863" s="90"/>
      <c r="E863" s="90"/>
      <c r="H863" s="90"/>
      <c r="I863" s="90"/>
      <c r="L863" s="90"/>
    </row>
    <row r="864" ht="15.75" customHeight="1">
      <c r="C864" s="90"/>
      <c r="D864" s="90"/>
      <c r="E864" s="90"/>
      <c r="H864" s="90"/>
      <c r="I864" s="90"/>
      <c r="L864" s="90"/>
    </row>
    <row r="865" ht="15.75" customHeight="1">
      <c r="C865" s="90"/>
      <c r="D865" s="90"/>
      <c r="E865" s="90"/>
      <c r="H865" s="90"/>
      <c r="I865" s="90"/>
      <c r="L865" s="90"/>
    </row>
    <row r="866" ht="15.75" customHeight="1">
      <c r="C866" s="90"/>
      <c r="D866" s="90"/>
      <c r="E866" s="90"/>
      <c r="H866" s="90"/>
      <c r="I866" s="90"/>
      <c r="L866" s="90"/>
    </row>
    <row r="867" ht="15.75" customHeight="1">
      <c r="C867" s="90"/>
      <c r="D867" s="90"/>
      <c r="E867" s="90"/>
      <c r="H867" s="90"/>
      <c r="I867" s="90"/>
      <c r="L867" s="90"/>
    </row>
    <row r="868" ht="15.75" customHeight="1">
      <c r="C868" s="90"/>
      <c r="D868" s="90"/>
      <c r="E868" s="90"/>
      <c r="H868" s="90"/>
      <c r="I868" s="90"/>
      <c r="L868" s="90"/>
    </row>
    <row r="869" ht="15.75" customHeight="1">
      <c r="C869" s="90"/>
      <c r="D869" s="90"/>
      <c r="E869" s="90"/>
      <c r="H869" s="90"/>
      <c r="I869" s="90"/>
      <c r="L869" s="90"/>
    </row>
    <row r="870" ht="15.75" customHeight="1">
      <c r="C870" s="90"/>
      <c r="D870" s="90"/>
      <c r="E870" s="90"/>
      <c r="H870" s="90"/>
      <c r="I870" s="90"/>
      <c r="L870" s="90"/>
    </row>
    <row r="871" ht="15.75" customHeight="1">
      <c r="C871" s="90"/>
      <c r="D871" s="90"/>
      <c r="E871" s="90"/>
      <c r="H871" s="90"/>
      <c r="I871" s="90"/>
      <c r="L871" s="90"/>
    </row>
    <row r="872" ht="15.75" customHeight="1">
      <c r="C872" s="90"/>
      <c r="D872" s="90"/>
      <c r="E872" s="90"/>
      <c r="H872" s="90"/>
      <c r="I872" s="90"/>
      <c r="L872" s="90"/>
    </row>
    <row r="873" ht="15.75" customHeight="1">
      <c r="C873" s="90"/>
      <c r="D873" s="90"/>
      <c r="E873" s="90"/>
      <c r="H873" s="90"/>
      <c r="I873" s="90"/>
      <c r="L873" s="90"/>
    </row>
    <row r="874" ht="15.75" customHeight="1">
      <c r="C874" s="90"/>
      <c r="D874" s="90"/>
      <c r="E874" s="90"/>
      <c r="H874" s="90"/>
      <c r="I874" s="90"/>
      <c r="L874" s="90"/>
    </row>
    <row r="875" ht="15.75" customHeight="1">
      <c r="C875" s="90"/>
      <c r="D875" s="90"/>
      <c r="E875" s="90"/>
      <c r="H875" s="90"/>
      <c r="I875" s="90"/>
      <c r="L875" s="90"/>
    </row>
    <row r="876" ht="15.75" customHeight="1">
      <c r="C876" s="90"/>
      <c r="D876" s="90"/>
      <c r="E876" s="90"/>
      <c r="H876" s="90"/>
      <c r="I876" s="90"/>
      <c r="L876" s="90"/>
    </row>
    <row r="877" ht="15.75" customHeight="1">
      <c r="C877" s="90"/>
      <c r="D877" s="90"/>
      <c r="E877" s="90"/>
      <c r="H877" s="90"/>
      <c r="I877" s="90"/>
      <c r="L877" s="90"/>
    </row>
    <row r="878" ht="15.75" customHeight="1">
      <c r="C878" s="90"/>
      <c r="D878" s="90"/>
      <c r="E878" s="90"/>
      <c r="H878" s="90"/>
      <c r="I878" s="90"/>
      <c r="L878" s="90"/>
    </row>
    <row r="879" ht="15.75" customHeight="1">
      <c r="C879" s="90"/>
      <c r="D879" s="90"/>
      <c r="E879" s="90"/>
      <c r="H879" s="90"/>
      <c r="I879" s="90"/>
      <c r="L879" s="90"/>
    </row>
    <row r="880" ht="15.75" customHeight="1">
      <c r="C880" s="90"/>
      <c r="D880" s="90"/>
      <c r="E880" s="90"/>
      <c r="H880" s="90"/>
      <c r="I880" s="90"/>
      <c r="L880" s="90"/>
    </row>
    <row r="881" ht="15.75" customHeight="1">
      <c r="C881" s="90"/>
      <c r="D881" s="90"/>
      <c r="E881" s="90"/>
      <c r="H881" s="90"/>
      <c r="I881" s="90"/>
      <c r="L881" s="90"/>
    </row>
    <row r="882" ht="15.75" customHeight="1">
      <c r="C882" s="90"/>
      <c r="D882" s="90"/>
      <c r="E882" s="90"/>
      <c r="H882" s="90"/>
      <c r="I882" s="90"/>
      <c r="L882" s="90"/>
    </row>
    <row r="883" ht="15.75" customHeight="1">
      <c r="C883" s="90"/>
      <c r="D883" s="90"/>
      <c r="E883" s="90"/>
      <c r="H883" s="90"/>
      <c r="I883" s="90"/>
      <c r="L883" s="90"/>
    </row>
    <row r="884" ht="15.75" customHeight="1">
      <c r="C884" s="90"/>
      <c r="D884" s="90"/>
      <c r="E884" s="90"/>
      <c r="H884" s="90"/>
      <c r="I884" s="90"/>
      <c r="L884" s="90"/>
    </row>
    <row r="885" ht="15.75" customHeight="1">
      <c r="C885" s="90"/>
      <c r="D885" s="90"/>
      <c r="E885" s="90"/>
      <c r="H885" s="90"/>
      <c r="I885" s="90"/>
      <c r="L885" s="90"/>
    </row>
    <row r="886" ht="15.75" customHeight="1">
      <c r="C886" s="90"/>
      <c r="D886" s="90"/>
      <c r="E886" s="90"/>
      <c r="H886" s="90"/>
      <c r="I886" s="90"/>
      <c r="L886" s="90"/>
    </row>
    <row r="887" ht="15.75" customHeight="1">
      <c r="C887" s="90"/>
      <c r="D887" s="90"/>
      <c r="E887" s="90"/>
      <c r="H887" s="90"/>
      <c r="I887" s="90"/>
      <c r="L887" s="90"/>
    </row>
    <row r="888" ht="15.75" customHeight="1">
      <c r="C888" s="90"/>
      <c r="D888" s="90"/>
      <c r="E888" s="90"/>
      <c r="H888" s="90"/>
      <c r="I888" s="90"/>
      <c r="L888" s="90"/>
    </row>
    <row r="889" ht="15.75" customHeight="1">
      <c r="C889" s="90"/>
      <c r="D889" s="90"/>
      <c r="E889" s="90"/>
      <c r="H889" s="90"/>
      <c r="I889" s="90"/>
      <c r="L889" s="90"/>
    </row>
    <row r="890" ht="15.75" customHeight="1">
      <c r="C890" s="90"/>
      <c r="D890" s="90"/>
      <c r="E890" s="90"/>
      <c r="H890" s="90"/>
      <c r="I890" s="90"/>
      <c r="L890" s="90"/>
    </row>
    <row r="891" ht="15.75" customHeight="1">
      <c r="C891" s="90"/>
      <c r="D891" s="90"/>
      <c r="E891" s="90"/>
      <c r="H891" s="90"/>
      <c r="I891" s="90"/>
      <c r="L891" s="90"/>
    </row>
    <row r="892" ht="15.75" customHeight="1">
      <c r="C892" s="90"/>
      <c r="D892" s="90"/>
      <c r="E892" s="90"/>
      <c r="H892" s="90"/>
      <c r="I892" s="90"/>
      <c r="L892" s="90"/>
    </row>
    <row r="893" ht="15.75" customHeight="1">
      <c r="C893" s="90"/>
      <c r="D893" s="90"/>
      <c r="E893" s="90"/>
      <c r="H893" s="90"/>
      <c r="I893" s="90"/>
      <c r="L893" s="90"/>
    </row>
    <row r="894" ht="15.75" customHeight="1">
      <c r="C894" s="90"/>
      <c r="D894" s="90"/>
      <c r="E894" s="90"/>
      <c r="H894" s="90"/>
      <c r="I894" s="90"/>
      <c r="L894" s="90"/>
    </row>
    <row r="895" ht="15.75" customHeight="1">
      <c r="C895" s="90"/>
      <c r="D895" s="90"/>
      <c r="E895" s="90"/>
      <c r="H895" s="90"/>
      <c r="I895" s="90"/>
      <c r="L895" s="90"/>
    </row>
    <row r="896" ht="15.75" customHeight="1">
      <c r="C896" s="90"/>
      <c r="D896" s="90"/>
      <c r="E896" s="90"/>
      <c r="H896" s="90"/>
      <c r="I896" s="90"/>
      <c r="L896" s="90"/>
    </row>
    <row r="897" ht="15.75" customHeight="1">
      <c r="C897" s="90"/>
      <c r="D897" s="90"/>
      <c r="E897" s="90"/>
      <c r="H897" s="90"/>
      <c r="I897" s="90"/>
      <c r="L897" s="90"/>
    </row>
    <row r="898" ht="15.75" customHeight="1">
      <c r="C898" s="90"/>
      <c r="D898" s="90"/>
      <c r="E898" s="90"/>
      <c r="H898" s="90"/>
      <c r="I898" s="90"/>
      <c r="L898" s="90"/>
    </row>
    <row r="899" ht="15.75" customHeight="1">
      <c r="C899" s="90"/>
      <c r="D899" s="90"/>
      <c r="E899" s="90"/>
      <c r="H899" s="90"/>
      <c r="I899" s="90"/>
      <c r="L899" s="90"/>
    </row>
    <row r="900" ht="15.75" customHeight="1">
      <c r="C900" s="90"/>
      <c r="D900" s="90"/>
      <c r="E900" s="90"/>
      <c r="H900" s="90"/>
      <c r="I900" s="90"/>
      <c r="L900" s="90"/>
    </row>
    <row r="901" ht="15.75" customHeight="1">
      <c r="C901" s="90"/>
      <c r="D901" s="90"/>
      <c r="E901" s="90"/>
      <c r="H901" s="90"/>
      <c r="I901" s="90"/>
      <c r="L901" s="90"/>
    </row>
    <row r="902" ht="15.75" customHeight="1">
      <c r="C902" s="90"/>
      <c r="D902" s="90"/>
      <c r="E902" s="90"/>
      <c r="H902" s="90"/>
      <c r="I902" s="90"/>
      <c r="L902" s="90"/>
    </row>
    <row r="903" ht="15.75" customHeight="1">
      <c r="C903" s="90"/>
      <c r="D903" s="90"/>
      <c r="E903" s="90"/>
      <c r="H903" s="90"/>
      <c r="I903" s="90"/>
      <c r="L903" s="90"/>
    </row>
    <row r="904" ht="15.75" customHeight="1">
      <c r="C904" s="90"/>
      <c r="D904" s="90"/>
      <c r="E904" s="90"/>
      <c r="H904" s="90"/>
      <c r="I904" s="90"/>
      <c r="L904" s="90"/>
    </row>
    <row r="905" ht="15.75" customHeight="1">
      <c r="C905" s="90"/>
      <c r="D905" s="90"/>
      <c r="E905" s="90"/>
      <c r="H905" s="90"/>
      <c r="I905" s="90"/>
      <c r="L905" s="90"/>
    </row>
    <row r="906" ht="15.75" customHeight="1">
      <c r="C906" s="90"/>
      <c r="D906" s="90"/>
      <c r="E906" s="90"/>
      <c r="H906" s="90"/>
      <c r="I906" s="90"/>
      <c r="L906" s="90"/>
    </row>
    <row r="907" ht="15.75" customHeight="1">
      <c r="C907" s="90"/>
      <c r="D907" s="90"/>
      <c r="E907" s="90"/>
      <c r="H907" s="90"/>
      <c r="I907" s="90"/>
      <c r="L907" s="90"/>
    </row>
    <row r="908" ht="15.75" customHeight="1">
      <c r="C908" s="90"/>
      <c r="D908" s="90"/>
      <c r="E908" s="90"/>
      <c r="H908" s="90"/>
      <c r="I908" s="90"/>
      <c r="L908" s="90"/>
    </row>
    <row r="909" ht="15.75" customHeight="1">
      <c r="C909" s="90"/>
      <c r="D909" s="90"/>
      <c r="E909" s="90"/>
      <c r="H909" s="90"/>
      <c r="I909" s="90"/>
      <c r="L909" s="90"/>
    </row>
    <row r="910" ht="15.75" customHeight="1">
      <c r="C910" s="90"/>
      <c r="D910" s="90"/>
      <c r="E910" s="90"/>
      <c r="H910" s="90"/>
      <c r="I910" s="90"/>
      <c r="L910" s="90"/>
    </row>
    <row r="911" ht="15.75" customHeight="1">
      <c r="C911" s="90"/>
      <c r="D911" s="90"/>
      <c r="E911" s="90"/>
      <c r="H911" s="90"/>
      <c r="I911" s="90"/>
      <c r="L911" s="90"/>
    </row>
    <row r="912" ht="15.75" customHeight="1">
      <c r="C912" s="90"/>
      <c r="D912" s="90"/>
      <c r="E912" s="90"/>
      <c r="H912" s="90"/>
      <c r="I912" s="90"/>
      <c r="L912" s="90"/>
    </row>
    <row r="913" ht="15.75" customHeight="1">
      <c r="C913" s="90"/>
      <c r="D913" s="90"/>
      <c r="E913" s="90"/>
      <c r="H913" s="90"/>
      <c r="I913" s="90"/>
      <c r="L913" s="90"/>
    </row>
    <row r="914" ht="15.75" customHeight="1">
      <c r="C914" s="90"/>
      <c r="D914" s="90"/>
      <c r="E914" s="90"/>
      <c r="H914" s="90"/>
      <c r="I914" s="90"/>
      <c r="L914" s="90"/>
    </row>
    <row r="915" ht="15.75" customHeight="1">
      <c r="C915" s="90"/>
      <c r="D915" s="90"/>
      <c r="E915" s="90"/>
      <c r="H915" s="90"/>
      <c r="I915" s="90"/>
      <c r="L915" s="90"/>
    </row>
    <row r="916" ht="15.75" customHeight="1">
      <c r="C916" s="90"/>
      <c r="D916" s="90"/>
      <c r="E916" s="90"/>
      <c r="H916" s="90"/>
      <c r="I916" s="90"/>
      <c r="L916" s="90"/>
    </row>
    <row r="917" ht="15.75" customHeight="1">
      <c r="C917" s="90"/>
      <c r="D917" s="90"/>
      <c r="E917" s="90"/>
      <c r="H917" s="90"/>
      <c r="I917" s="90"/>
      <c r="L917" s="90"/>
    </row>
    <row r="918" ht="15.75" customHeight="1">
      <c r="C918" s="90"/>
      <c r="D918" s="90"/>
      <c r="E918" s="90"/>
      <c r="H918" s="90"/>
      <c r="I918" s="90"/>
      <c r="L918" s="90"/>
    </row>
    <row r="919" ht="15.75" customHeight="1">
      <c r="C919" s="90"/>
      <c r="D919" s="90"/>
      <c r="E919" s="90"/>
      <c r="H919" s="90"/>
      <c r="I919" s="90"/>
      <c r="L919" s="90"/>
    </row>
    <row r="920" ht="15.75" customHeight="1">
      <c r="C920" s="90"/>
      <c r="D920" s="90"/>
      <c r="E920" s="90"/>
      <c r="H920" s="90"/>
      <c r="I920" s="90"/>
      <c r="L920" s="90"/>
    </row>
    <row r="921" ht="15.75" customHeight="1">
      <c r="C921" s="90"/>
      <c r="D921" s="90"/>
      <c r="E921" s="90"/>
      <c r="H921" s="90"/>
      <c r="I921" s="90"/>
      <c r="L921" s="90"/>
    </row>
    <row r="922" ht="15.75" customHeight="1">
      <c r="C922" s="90"/>
      <c r="D922" s="90"/>
      <c r="E922" s="90"/>
      <c r="H922" s="90"/>
      <c r="I922" s="90"/>
      <c r="L922" s="90"/>
    </row>
    <row r="923" ht="15.75" customHeight="1">
      <c r="C923" s="90"/>
      <c r="D923" s="90"/>
      <c r="E923" s="90"/>
      <c r="H923" s="90"/>
      <c r="I923" s="90"/>
      <c r="L923" s="90"/>
    </row>
    <row r="924" ht="15.75" customHeight="1">
      <c r="C924" s="90"/>
      <c r="D924" s="90"/>
      <c r="E924" s="90"/>
      <c r="H924" s="90"/>
      <c r="I924" s="90"/>
      <c r="L924" s="90"/>
    </row>
    <row r="925" ht="15.75" customHeight="1">
      <c r="C925" s="90"/>
      <c r="D925" s="90"/>
      <c r="E925" s="90"/>
      <c r="H925" s="90"/>
      <c r="I925" s="90"/>
      <c r="L925" s="90"/>
    </row>
    <row r="926" ht="15.75" customHeight="1">
      <c r="C926" s="90"/>
      <c r="D926" s="90"/>
      <c r="E926" s="90"/>
      <c r="H926" s="90"/>
      <c r="I926" s="90"/>
      <c r="L926" s="90"/>
    </row>
    <row r="927" ht="15.75" customHeight="1">
      <c r="C927" s="90"/>
      <c r="D927" s="90"/>
      <c r="E927" s="90"/>
      <c r="H927" s="90"/>
      <c r="I927" s="90"/>
      <c r="L927" s="90"/>
    </row>
    <row r="928" ht="15.75" customHeight="1">
      <c r="C928" s="90"/>
      <c r="D928" s="90"/>
      <c r="E928" s="90"/>
      <c r="H928" s="90"/>
      <c r="I928" s="90"/>
      <c r="L928" s="90"/>
    </row>
    <row r="929" ht="15.75" customHeight="1">
      <c r="C929" s="90"/>
      <c r="D929" s="90"/>
      <c r="E929" s="90"/>
      <c r="H929" s="90"/>
      <c r="I929" s="90"/>
      <c r="L929" s="90"/>
    </row>
    <row r="930" ht="15.75" customHeight="1">
      <c r="C930" s="90"/>
      <c r="D930" s="90"/>
      <c r="E930" s="90"/>
      <c r="H930" s="90"/>
      <c r="I930" s="90"/>
      <c r="L930" s="90"/>
    </row>
    <row r="931" ht="15.75" customHeight="1">
      <c r="C931" s="90"/>
      <c r="D931" s="90"/>
      <c r="E931" s="90"/>
      <c r="H931" s="90"/>
      <c r="I931" s="90"/>
      <c r="L931" s="90"/>
    </row>
    <row r="932" ht="15.75" customHeight="1">
      <c r="C932" s="90"/>
      <c r="D932" s="90"/>
      <c r="E932" s="90"/>
      <c r="H932" s="90"/>
      <c r="I932" s="90"/>
      <c r="L932" s="90"/>
    </row>
    <row r="933" ht="15.75" customHeight="1">
      <c r="C933" s="90"/>
      <c r="D933" s="90"/>
      <c r="E933" s="90"/>
      <c r="H933" s="90"/>
      <c r="I933" s="90"/>
      <c r="L933" s="90"/>
    </row>
    <row r="934" ht="15.75" customHeight="1">
      <c r="C934" s="90"/>
      <c r="D934" s="90"/>
      <c r="E934" s="90"/>
      <c r="H934" s="90"/>
      <c r="I934" s="90"/>
      <c r="L934" s="90"/>
    </row>
    <row r="935" ht="15.75" customHeight="1">
      <c r="C935" s="90"/>
      <c r="D935" s="90"/>
      <c r="E935" s="90"/>
      <c r="H935" s="90"/>
      <c r="I935" s="90"/>
      <c r="L935" s="90"/>
    </row>
    <row r="936" ht="15.75" customHeight="1">
      <c r="C936" s="90"/>
      <c r="D936" s="90"/>
      <c r="E936" s="90"/>
      <c r="H936" s="90"/>
      <c r="I936" s="90"/>
      <c r="L936" s="90"/>
    </row>
    <row r="937" ht="15.75" customHeight="1">
      <c r="C937" s="90"/>
      <c r="D937" s="90"/>
      <c r="E937" s="90"/>
      <c r="H937" s="90"/>
      <c r="I937" s="90"/>
      <c r="L937" s="90"/>
    </row>
    <row r="938" ht="15.75" customHeight="1">
      <c r="C938" s="90"/>
      <c r="D938" s="90"/>
      <c r="E938" s="90"/>
      <c r="H938" s="90"/>
      <c r="I938" s="90"/>
      <c r="L938" s="90"/>
    </row>
    <row r="939" ht="15.75" customHeight="1">
      <c r="C939" s="90"/>
      <c r="D939" s="90"/>
      <c r="E939" s="90"/>
      <c r="H939" s="90"/>
      <c r="I939" s="90"/>
      <c r="L939" s="90"/>
    </row>
    <row r="940" ht="15.75" customHeight="1">
      <c r="C940" s="90"/>
      <c r="D940" s="90"/>
      <c r="E940" s="90"/>
      <c r="H940" s="90"/>
      <c r="I940" s="90"/>
      <c r="L940" s="90"/>
    </row>
    <row r="941" ht="15.75" customHeight="1">
      <c r="C941" s="90"/>
      <c r="D941" s="90"/>
      <c r="E941" s="90"/>
      <c r="H941" s="90"/>
      <c r="I941" s="90"/>
      <c r="L941" s="90"/>
    </row>
    <row r="942" ht="15.75" customHeight="1">
      <c r="C942" s="90"/>
      <c r="D942" s="90"/>
      <c r="E942" s="90"/>
      <c r="H942" s="90"/>
      <c r="I942" s="90"/>
      <c r="L942" s="90"/>
    </row>
    <row r="943" ht="15.75" customHeight="1">
      <c r="C943" s="90"/>
      <c r="D943" s="90"/>
      <c r="E943" s="90"/>
      <c r="H943" s="90"/>
      <c r="I943" s="90"/>
      <c r="L943" s="90"/>
    </row>
    <row r="944" ht="15.75" customHeight="1">
      <c r="C944" s="90"/>
      <c r="D944" s="90"/>
      <c r="E944" s="90"/>
      <c r="H944" s="90"/>
      <c r="I944" s="90"/>
      <c r="L944" s="90"/>
    </row>
    <row r="945" ht="15.75" customHeight="1">
      <c r="C945" s="90"/>
      <c r="D945" s="90"/>
      <c r="E945" s="90"/>
      <c r="H945" s="90"/>
      <c r="I945" s="90"/>
      <c r="L945" s="90"/>
    </row>
    <row r="946" ht="15.75" customHeight="1">
      <c r="C946" s="90"/>
      <c r="D946" s="90"/>
      <c r="E946" s="90"/>
      <c r="H946" s="90"/>
      <c r="I946" s="90"/>
      <c r="L946" s="90"/>
    </row>
    <row r="947" ht="15.75" customHeight="1">
      <c r="C947" s="90"/>
      <c r="D947" s="90"/>
      <c r="E947" s="90"/>
      <c r="H947" s="90"/>
      <c r="I947" s="90"/>
      <c r="L947" s="90"/>
    </row>
    <row r="948" ht="15.75" customHeight="1">
      <c r="C948" s="90"/>
      <c r="D948" s="90"/>
      <c r="E948" s="90"/>
      <c r="H948" s="90"/>
      <c r="I948" s="90"/>
      <c r="L948" s="90"/>
    </row>
    <row r="949" ht="15.75" customHeight="1">
      <c r="C949" s="90"/>
      <c r="D949" s="90"/>
      <c r="E949" s="90"/>
      <c r="H949" s="90"/>
      <c r="I949" s="90"/>
      <c r="L949" s="90"/>
    </row>
    <row r="950" ht="15.75" customHeight="1">
      <c r="C950" s="90"/>
      <c r="D950" s="90"/>
      <c r="E950" s="90"/>
      <c r="H950" s="90"/>
      <c r="I950" s="90"/>
      <c r="L950" s="90"/>
    </row>
    <row r="951" ht="15.75" customHeight="1">
      <c r="C951" s="90"/>
      <c r="D951" s="90"/>
      <c r="E951" s="90"/>
      <c r="H951" s="90"/>
      <c r="I951" s="90"/>
      <c r="L951" s="90"/>
    </row>
    <row r="952" ht="15.75" customHeight="1">
      <c r="C952" s="90"/>
      <c r="D952" s="90"/>
      <c r="E952" s="90"/>
      <c r="H952" s="90"/>
      <c r="I952" s="90"/>
      <c r="L952" s="90"/>
    </row>
    <row r="953" ht="15.75" customHeight="1">
      <c r="C953" s="90"/>
      <c r="D953" s="90"/>
      <c r="E953" s="90"/>
      <c r="H953" s="90"/>
      <c r="I953" s="90"/>
      <c r="L953" s="90"/>
    </row>
    <row r="954" ht="15.75" customHeight="1">
      <c r="C954" s="90"/>
      <c r="D954" s="90"/>
      <c r="E954" s="90"/>
      <c r="H954" s="90"/>
      <c r="I954" s="90"/>
      <c r="L954" s="90"/>
    </row>
    <row r="955" ht="15.75" customHeight="1">
      <c r="C955" s="90"/>
      <c r="D955" s="90"/>
      <c r="E955" s="90"/>
      <c r="H955" s="90"/>
      <c r="I955" s="90"/>
      <c r="L955" s="90"/>
    </row>
    <row r="956" ht="15.75" customHeight="1">
      <c r="C956" s="90"/>
      <c r="D956" s="90"/>
      <c r="E956" s="90"/>
      <c r="H956" s="90"/>
      <c r="I956" s="90"/>
      <c r="L956" s="90"/>
    </row>
    <row r="957" ht="15.75" customHeight="1">
      <c r="C957" s="90"/>
      <c r="D957" s="90"/>
      <c r="E957" s="90"/>
      <c r="H957" s="90"/>
      <c r="I957" s="90"/>
      <c r="L957" s="90"/>
    </row>
    <row r="958" ht="15.75" customHeight="1">
      <c r="C958" s="90"/>
      <c r="D958" s="90"/>
      <c r="E958" s="90"/>
      <c r="H958" s="90"/>
      <c r="I958" s="90"/>
      <c r="L958" s="90"/>
    </row>
    <row r="959" ht="15.75" customHeight="1">
      <c r="C959" s="90"/>
      <c r="D959" s="90"/>
      <c r="E959" s="90"/>
      <c r="H959" s="90"/>
      <c r="I959" s="90"/>
      <c r="L959" s="90"/>
    </row>
    <row r="960" ht="15.75" customHeight="1">
      <c r="C960" s="90"/>
      <c r="D960" s="90"/>
      <c r="E960" s="90"/>
      <c r="H960" s="90"/>
      <c r="I960" s="90"/>
      <c r="L960" s="90"/>
    </row>
    <row r="961" ht="15.75" customHeight="1">
      <c r="C961" s="90"/>
      <c r="D961" s="90"/>
      <c r="E961" s="90"/>
      <c r="H961" s="90"/>
      <c r="I961" s="90"/>
      <c r="L961" s="90"/>
    </row>
    <row r="962" ht="15.75" customHeight="1">
      <c r="C962" s="90"/>
      <c r="D962" s="90"/>
      <c r="E962" s="90"/>
      <c r="H962" s="90"/>
      <c r="I962" s="90"/>
      <c r="L962" s="90"/>
    </row>
    <row r="963" ht="15.75" customHeight="1">
      <c r="C963" s="90"/>
      <c r="D963" s="90"/>
      <c r="E963" s="90"/>
      <c r="H963" s="90"/>
      <c r="I963" s="90"/>
      <c r="L963" s="90"/>
    </row>
    <row r="964" ht="15.75" customHeight="1">
      <c r="C964" s="90"/>
      <c r="D964" s="90"/>
      <c r="E964" s="90"/>
      <c r="H964" s="90"/>
      <c r="I964" s="90"/>
      <c r="L964" s="90"/>
    </row>
    <row r="965" ht="15.75" customHeight="1">
      <c r="C965" s="90"/>
      <c r="D965" s="90"/>
      <c r="E965" s="90"/>
      <c r="H965" s="90"/>
      <c r="I965" s="90"/>
      <c r="L965" s="90"/>
    </row>
    <row r="966" ht="15.75" customHeight="1">
      <c r="C966" s="90"/>
      <c r="D966" s="90"/>
      <c r="E966" s="90"/>
      <c r="H966" s="90"/>
      <c r="I966" s="90"/>
      <c r="L966" s="90"/>
    </row>
    <row r="967" ht="15.75" customHeight="1">
      <c r="C967" s="90"/>
      <c r="D967" s="90"/>
      <c r="E967" s="90"/>
      <c r="H967" s="90"/>
      <c r="I967" s="90"/>
      <c r="L967" s="90"/>
    </row>
    <row r="968" ht="15.75" customHeight="1">
      <c r="C968" s="90"/>
      <c r="D968" s="90"/>
      <c r="E968" s="90"/>
      <c r="H968" s="90"/>
      <c r="I968" s="90"/>
      <c r="L968" s="90"/>
    </row>
    <row r="969" ht="15.75" customHeight="1">
      <c r="C969" s="90"/>
      <c r="D969" s="90"/>
      <c r="E969" s="90"/>
      <c r="H969" s="90"/>
      <c r="I969" s="90"/>
      <c r="L969" s="90"/>
    </row>
    <row r="970" ht="15.75" customHeight="1">
      <c r="C970" s="90"/>
      <c r="D970" s="90"/>
      <c r="E970" s="90"/>
      <c r="H970" s="90"/>
      <c r="I970" s="90"/>
      <c r="L970" s="90"/>
    </row>
    <row r="971" ht="15.75" customHeight="1">
      <c r="C971" s="90"/>
      <c r="D971" s="90"/>
      <c r="E971" s="90"/>
      <c r="H971" s="90"/>
      <c r="I971" s="90"/>
      <c r="L971" s="90"/>
    </row>
    <row r="972" ht="15.75" customHeight="1">
      <c r="C972" s="90"/>
      <c r="D972" s="90"/>
      <c r="E972" s="90"/>
      <c r="H972" s="90"/>
      <c r="I972" s="90"/>
      <c r="L972" s="90"/>
    </row>
    <row r="973" ht="15.75" customHeight="1">
      <c r="C973" s="90"/>
      <c r="D973" s="90"/>
      <c r="E973" s="90"/>
      <c r="H973" s="90"/>
      <c r="I973" s="90"/>
      <c r="L973" s="90"/>
    </row>
    <row r="974" ht="15.75" customHeight="1">
      <c r="C974" s="90"/>
      <c r="D974" s="90"/>
      <c r="E974" s="90"/>
      <c r="H974" s="90"/>
      <c r="I974" s="90"/>
      <c r="L974" s="90"/>
    </row>
    <row r="975" ht="15.75" customHeight="1">
      <c r="C975" s="90"/>
      <c r="D975" s="90"/>
      <c r="E975" s="90"/>
      <c r="H975" s="90"/>
      <c r="I975" s="90"/>
      <c r="L975" s="90"/>
    </row>
    <row r="976" ht="15.75" customHeight="1">
      <c r="C976" s="90"/>
      <c r="D976" s="90"/>
      <c r="E976" s="90"/>
      <c r="H976" s="90"/>
      <c r="I976" s="90"/>
      <c r="L976" s="90"/>
    </row>
    <row r="977" ht="15.75" customHeight="1">
      <c r="C977" s="90"/>
      <c r="D977" s="90"/>
      <c r="E977" s="90"/>
      <c r="H977" s="90"/>
      <c r="I977" s="90"/>
      <c r="L977" s="90"/>
    </row>
    <row r="978" ht="15.75" customHeight="1">
      <c r="C978" s="90"/>
      <c r="D978" s="90"/>
      <c r="E978" s="90"/>
      <c r="H978" s="90"/>
      <c r="I978" s="90"/>
      <c r="L978" s="90"/>
    </row>
    <row r="979" ht="15.75" customHeight="1">
      <c r="C979" s="90"/>
      <c r="D979" s="90"/>
      <c r="E979" s="90"/>
      <c r="H979" s="90"/>
      <c r="I979" s="90"/>
      <c r="L979" s="90"/>
    </row>
    <row r="980" ht="15.75" customHeight="1">
      <c r="C980" s="90"/>
      <c r="D980" s="90"/>
      <c r="E980" s="90"/>
      <c r="H980" s="90"/>
      <c r="I980" s="90"/>
      <c r="L980" s="90"/>
    </row>
    <row r="981" ht="15.75" customHeight="1">
      <c r="C981" s="90"/>
      <c r="D981" s="90"/>
      <c r="E981" s="90"/>
      <c r="H981" s="90"/>
      <c r="I981" s="90"/>
      <c r="L981" s="90"/>
    </row>
    <row r="982" ht="15.75" customHeight="1">
      <c r="C982" s="90"/>
      <c r="D982" s="90"/>
      <c r="E982" s="90"/>
      <c r="H982" s="90"/>
      <c r="I982" s="90"/>
      <c r="L982" s="90"/>
    </row>
    <row r="983" ht="15.75" customHeight="1">
      <c r="C983" s="90"/>
      <c r="D983" s="90"/>
      <c r="E983" s="90"/>
      <c r="H983" s="90"/>
      <c r="I983" s="90"/>
      <c r="L983" s="90"/>
    </row>
    <row r="984" ht="15.75" customHeight="1">
      <c r="C984" s="90"/>
      <c r="D984" s="90"/>
      <c r="E984" s="90"/>
      <c r="H984" s="90"/>
      <c r="I984" s="90"/>
      <c r="L984" s="90"/>
    </row>
    <row r="985" ht="15.75" customHeight="1">
      <c r="C985" s="90"/>
      <c r="D985" s="90"/>
      <c r="E985" s="90"/>
      <c r="H985" s="90"/>
      <c r="I985" s="90"/>
      <c r="L985" s="90"/>
    </row>
    <row r="986" ht="15.75" customHeight="1">
      <c r="C986" s="90"/>
      <c r="D986" s="90"/>
      <c r="E986" s="90"/>
      <c r="H986" s="90"/>
      <c r="I986" s="90"/>
      <c r="L986" s="90"/>
    </row>
    <row r="987" ht="15.75" customHeight="1">
      <c r="C987" s="90"/>
      <c r="D987" s="90"/>
      <c r="E987" s="90"/>
      <c r="H987" s="90"/>
      <c r="I987" s="90"/>
      <c r="L987" s="90"/>
    </row>
    <row r="988" ht="15.75" customHeight="1">
      <c r="C988" s="90"/>
      <c r="D988" s="90"/>
      <c r="E988" s="90"/>
      <c r="H988" s="90"/>
      <c r="I988" s="90"/>
      <c r="L988" s="90"/>
    </row>
    <row r="989" ht="15.75" customHeight="1">
      <c r="C989" s="90"/>
      <c r="D989" s="90"/>
      <c r="E989" s="90"/>
      <c r="H989" s="90"/>
      <c r="I989" s="90"/>
      <c r="L989" s="90"/>
    </row>
    <row r="990" ht="15.75" customHeight="1">
      <c r="C990" s="90"/>
      <c r="D990" s="90"/>
      <c r="E990" s="90"/>
      <c r="H990" s="90"/>
      <c r="I990" s="90"/>
      <c r="L990" s="90"/>
    </row>
    <row r="991" ht="15.75" customHeight="1">
      <c r="C991" s="90"/>
      <c r="D991" s="90"/>
      <c r="E991" s="90"/>
      <c r="H991" s="90"/>
      <c r="I991" s="90"/>
      <c r="L991" s="90"/>
    </row>
    <row r="992" ht="15.75" customHeight="1">
      <c r="C992" s="90"/>
      <c r="D992" s="90"/>
      <c r="E992" s="90"/>
      <c r="H992" s="90"/>
      <c r="I992" s="90"/>
      <c r="L992" s="90"/>
    </row>
    <row r="993" ht="15.75" customHeight="1">
      <c r="C993" s="90"/>
      <c r="D993" s="90"/>
      <c r="E993" s="90"/>
      <c r="H993" s="90"/>
      <c r="I993" s="90"/>
      <c r="L993" s="90"/>
    </row>
    <row r="994" ht="15.75" customHeight="1">
      <c r="C994" s="90"/>
      <c r="D994" s="90"/>
      <c r="E994" s="90"/>
      <c r="H994" s="90"/>
      <c r="I994" s="90"/>
      <c r="L994" s="90"/>
    </row>
    <row r="995" ht="15.75" customHeight="1">
      <c r="C995" s="90"/>
      <c r="D995" s="90"/>
      <c r="E995" s="90"/>
      <c r="H995" s="90"/>
      <c r="I995" s="90"/>
      <c r="L995" s="90"/>
    </row>
    <row r="996" ht="15.75" customHeight="1">
      <c r="C996" s="90"/>
      <c r="D996" s="90"/>
      <c r="E996" s="90"/>
      <c r="H996" s="90"/>
      <c r="I996" s="90"/>
      <c r="L996" s="90"/>
    </row>
    <row r="997" ht="15.75" customHeight="1">
      <c r="C997" s="90"/>
      <c r="D997" s="90"/>
      <c r="E997" s="90"/>
      <c r="H997" s="90"/>
      <c r="I997" s="90"/>
      <c r="L997" s="90"/>
    </row>
    <row r="998" ht="15.75" customHeight="1">
      <c r="C998" s="90"/>
      <c r="D998" s="90"/>
      <c r="E998" s="90"/>
      <c r="H998" s="90"/>
      <c r="I998" s="90"/>
      <c r="L998" s="90"/>
    </row>
    <row r="999" ht="15.75" customHeight="1">
      <c r="C999" s="90"/>
      <c r="D999" s="90"/>
      <c r="E999" s="90"/>
      <c r="H999" s="90"/>
      <c r="I999" s="90"/>
      <c r="L999" s="90"/>
    </row>
  </sheetData>
  <mergeCells count="19">
    <mergeCell ref="A9:A10"/>
    <mergeCell ref="B9:B10"/>
    <mergeCell ref="C9:E9"/>
    <mergeCell ref="F9:F10"/>
    <mergeCell ref="G9:G10"/>
    <mergeCell ref="H9:H10"/>
    <mergeCell ref="I9:I10"/>
    <mergeCell ref="N17:P18"/>
    <mergeCell ref="N20:P21"/>
    <mergeCell ref="Q20:Q21"/>
    <mergeCell ref="N23:P24"/>
    <mergeCell ref="Q23:Q24"/>
    <mergeCell ref="J9:J10"/>
    <mergeCell ref="K9:K10"/>
    <mergeCell ref="L9:L10"/>
    <mergeCell ref="N13:Q13"/>
    <mergeCell ref="N14:P15"/>
    <mergeCell ref="Q14:Q15"/>
    <mergeCell ref="Q17:Q18"/>
  </mergeCells>
  <dataValidations>
    <dataValidation type="list" allowBlank="1" showInputMessage="1" showErrorMessage="1" prompt="Pilih salah satu diantara opsi yang ada" sqref="L12:L999">
      <formula1>'2a1'!$L$4:$L$7</formula1>
    </dataValidation>
    <dataValidation type="custom" allowBlank="1" showDropDown="1" showInputMessage="1" showErrorMessage="1" prompt="Masukan data yang valid. Contoh tanggal : 29 Desember 2021, maka input yang valid adalah 29/12/2021. Data TS pada sheet 'Menu' harus diisi" sqref="H12:I999">
      <formula1>OR(NOT(ISERROR(DATEVALUE(H12))), AND(ISNUMBER(H12), LEFT(CELL("format", H12))="D"))</formula1>
    </dataValidation>
    <dataValidation type="list" allowBlank="1" showInputMessage="1" showErrorMessage="1" prompt="Cell hanya dapat diisi tanda centang (V) atau dikosongkan" sqref="C70:E70">
      <formula1>#REF!</formula1>
    </dataValidation>
    <dataValidation type="list" allowBlank="1" showInputMessage="1" showErrorMessage="1" prompt="Cell hanya dapat diisi tanda centang (V) atau dikosongkan" sqref="C12:E69 C71:E999">
      <formula1>$B$6:$B$7</formula1>
    </dataValidation>
  </dataValidations>
  <hyperlinks>
    <hyperlink display="&lt;&lt;&lt; Daftar Tabel" location="'Daftar Tabel'!A1" ref="M1"/>
  </hyperlinks>
  <printOptions/>
  <pageMargins bottom="0.75" footer="0.0" header="0.0" left="0.7" right="0.7" top="0.75"/>
  <pageSetup orientation="portrait"/>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75"/>
    <col customWidth="1" min="2" max="2" width="34.38"/>
    <col customWidth="1" min="3" max="3" width="15.63"/>
    <col customWidth="1" min="4" max="4" width="17.38"/>
    <col customWidth="1" min="5" max="7" width="15.63"/>
  </cols>
  <sheetData>
    <row r="1" ht="13.5" customHeight="1">
      <c r="A1" s="4" t="s">
        <v>89</v>
      </c>
      <c r="B1" s="4"/>
      <c r="C1" s="4"/>
      <c r="D1" s="4"/>
      <c r="E1" s="4"/>
      <c r="F1" s="4"/>
      <c r="G1" s="4"/>
      <c r="H1" s="68" t="s">
        <v>191</v>
      </c>
    </row>
    <row r="2" ht="18.0" customHeight="1">
      <c r="A2" s="69" t="s">
        <v>539</v>
      </c>
      <c r="B2" s="179"/>
      <c r="C2" s="4"/>
      <c r="D2" s="4"/>
      <c r="E2" s="4"/>
      <c r="F2" s="4"/>
      <c r="G2" s="4"/>
    </row>
    <row r="3" ht="42.0" hidden="1" customHeight="1">
      <c r="A3" s="4"/>
      <c r="B3" s="137" t="s">
        <v>247</v>
      </c>
      <c r="C3" s="4"/>
      <c r="D3" s="4"/>
      <c r="E3" s="4"/>
      <c r="F3" s="4"/>
      <c r="G3" s="4"/>
    </row>
    <row r="4" ht="24.0" hidden="1" customHeight="1">
      <c r="A4" s="4"/>
      <c r="B4" s="4"/>
      <c r="C4" s="4"/>
      <c r="D4" s="4"/>
      <c r="E4" s="4"/>
      <c r="F4" s="4"/>
      <c r="G4" s="4"/>
    </row>
    <row r="5" ht="31.5" hidden="1" customHeight="1">
      <c r="A5" s="4"/>
      <c r="B5" s="137" t="s">
        <v>250</v>
      </c>
      <c r="C5" s="4"/>
      <c r="D5" s="4"/>
      <c r="E5" s="4"/>
      <c r="F5" s="4"/>
      <c r="G5" s="4"/>
    </row>
    <row r="6" ht="27.75" hidden="1" customHeight="1">
      <c r="A6" s="4"/>
      <c r="B6" s="4"/>
      <c r="C6" s="4"/>
      <c r="D6" s="4"/>
      <c r="E6" s="4"/>
      <c r="F6" s="4"/>
      <c r="G6" s="4"/>
    </row>
    <row r="7" ht="27.0" hidden="1" customHeight="1">
      <c r="A7" s="4"/>
      <c r="B7" s="4"/>
      <c r="C7" s="4"/>
      <c r="D7" s="4"/>
      <c r="E7" s="4"/>
      <c r="F7" s="4"/>
      <c r="G7" s="4"/>
    </row>
    <row r="8" ht="18.75" hidden="1" customHeight="1">
      <c r="A8" s="4"/>
      <c r="B8" s="4"/>
      <c r="C8" s="4"/>
      <c r="D8" s="4"/>
      <c r="E8" s="4"/>
      <c r="F8" s="4"/>
      <c r="G8" s="4"/>
    </row>
    <row r="9" ht="20.25" hidden="1" customHeight="1">
      <c r="A9" s="4"/>
      <c r="B9" s="4"/>
      <c r="C9" s="4"/>
      <c r="D9" s="4"/>
      <c r="E9" s="4"/>
      <c r="F9" s="4"/>
      <c r="G9" s="4"/>
    </row>
    <row r="10" ht="35.25" hidden="1" customHeight="1">
      <c r="A10" s="4"/>
      <c r="B10" s="4"/>
      <c r="C10" s="4"/>
      <c r="D10" s="4"/>
      <c r="E10" s="4"/>
      <c r="F10" s="4"/>
      <c r="G10" s="4"/>
    </row>
    <row r="11" ht="15.75" hidden="1" customHeight="1">
      <c r="A11" s="4"/>
      <c r="B11" s="4"/>
      <c r="C11" s="4"/>
      <c r="D11" s="4"/>
      <c r="E11" s="4"/>
      <c r="F11" s="4"/>
      <c r="G11" s="4"/>
    </row>
    <row r="12" ht="14.25" hidden="1" customHeight="1">
      <c r="A12" s="4"/>
      <c r="B12" s="4"/>
      <c r="C12" s="4"/>
      <c r="D12" s="4"/>
      <c r="E12" s="4"/>
      <c r="F12" s="4"/>
      <c r="G12" s="4"/>
    </row>
    <row r="13" ht="14.25" hidden="1" customHeight="1">
      <c r="A13" s="4"/>
      <c r="B13" s="4"/>
      <c r="C13" s="4"/>
      <c r="D13" s="4"/>
      <c r="E13" s="4"/>
      <c r="F13" s="4"/>
      <c r="G13" s="4"/>
    </row>
    <row r="14" ht="26.25" customHeight="1">
      <c r="A14" s="70" t="s">
        <v>71</v>
      </c>
      <c r="B14" s="70" t="s">
        <v>540</v>
      </c>
      <c r="C14" s="71" t="s">
        <v>541</v>
      </c>
      <c r="D14" s="73"/>
      <c r="G14" s="180"/>
    </row>
    <row r="15" ht="14.25" customHeight="1">
      <c r="A15" s="74"/>
      <c r="B15" s="74"/>
      <c r="C15" s="75" t="s">
        <v>542</v>
      </c>
      <c r="D15" s="75" t="s">
        <v>543</v>
      </c>
      <c r="E15" s="180"/>
      <c r="F15" s="180"/>
    </row>
    <row r="16" ht="14.25" customHeight="1">
      <c r="A16" s="76">
        <v>1.0</v>
      </c>
      <c r="B16" s="76">
        <v>2.0</v>
      </c>
      <c r="C16" s="76">
        <v>2.0</v>
      </c>
      <c r="D16" s="76">
        <v>3.0</v>
      </c>
      <c r="E16" s="181"/>
      <c r="F16" s="181"/>
      <c r="G16" s="181"/>
    </row>
    <row r="17" ht="14.25" customHeight="1">
      <c r="A17" s="86">
        <v>1.0</v>
      </c>
      <c r="B17" s="182" t="s">
        <v>544</v>
      </c>
      <c r="C17" s="113"/>
      <c r="D17" s="113"/>
      <c r="E17" s="183"/>
      <c r="F17" s="184"/>
      <c r="G17" s="183"/>
    </row>
    <row r="18" ht="14.25" customHeight="1">
      <c r="A18" s="86">
        <v>2.0</v>
      </c>
      <c r="B18" s="182" t="s">
        <v>545</v>
      </c>
      <c r="C18" s="113"/>
      <c r="D18" s="113"/>
      <c r="E18" s="183"/>
      <c r="F18" s="184"/>
      <c r="G18" s="183"/>
    </row>
    <row r="19" ht="14.25" customHeight="1">
      <c r="A19" s="86">
        <v>3.0</v>
      </c>
      <c r="B19" s="182" t="s">
        <v>546</v>
      </c>
      <c r="C19" s="113"/>
      <c r="D19" s="113"/>
      <c r="E19" s="183"/>
      <c r="F19" s="184"/>
      <c r="G19" s="183"/>
    </row>
    <row r="20" ht="14.25" customHeight="1">
      <c r="A20" s="86">
        <v>4.0</v>
      </c>
      <c r="B20" s="182" t="s">
        <v>547</v>
      </c>
      <c r="C20" s="113"/>
      <c r="D20" s="113"/>
      <c r="E20" s="183"/>
      <c r="F20" s="184"/>
      <c r="G20" s="183"/>
    </row>
    <row r="21" ht="14.25" customHeight="1">
      <c r="A21" s="86">
        <v>5.0</v>
      </c>
      <c r="B21" s="182" t="s">
        <v>548</v>
      </c>
      <c r="C21" s="113"/>
      <c r="D21" s="113"/>
    </row>
    <row r="22" ht="14.25" customHeight="1">
      <c r="A22" s="86">
        <v>6.0</v>
      </c>
      <c r="B22" s="182" t="s">
        <v>549</v>
      </c>
      <c r="C22" s="113"/>
      <c r="D22" s="113"/>
    </row>
    <row r="23" ht="14.25" customHeight="1">
      <c r="A23" s="86">
        <v>7.0</v>
      </c>
      <c r="B23" s="182" t="s">
        <v>550</v>
      </c>
      <c r="C23" s="113"/>
      <c r="D23" s="113"/>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4">
    <mergeCell ref="A14:A15"/>
    <mergeCell ref="B14:B15"/>
    <mergeCell ref="C14:D14"/>
    <mergeCell ref="G14:G15"/>
  </mergeCells>
  <dataValidations>
    <dataValidation type="list" allowBlank="1" showErrorMessage="1" sqref="C17:D23">
      <formula1>$B$4:$B$5</formula1>
    </dataValidation>
  </dataValidations>
  <hyperlinks>
    <hyperlink display="&lt;&lt;&lt; Daftar Tabel" location="'Daftar Tabel'!A1" ref="H1"/>
  </hyperlinks>
  <printOptions/>
  <pageMargins bottom="0.75" footer="0.0" header="0.0" left="0.7" right="0.7" top="0.75"/>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2.63" defaultRowHeight="15.0"/>
  <cols>
    <col customWidth="1" min="1" max="1" width="4.63"/>
    <col customWidth="1" min="2" max="2" width="26.88"/>
    <col customWidth="1" min="3" max="3" width="15.25"/>
    <col customWidth="1" min="4" max="4" width="15.0"/>
    <col customWidth="1" min="5" max="5" width="15.38"/>
    <col customWidth="1" min="6" max="6" width="14.63"/>
    <col customWidth="1" min="7" max="7" width="15.13"/>
    <col customWidth="1" min="8" max="8" width="14.25"/>
    <col customWidth="1" min="9" max="9" width="13.5"/>
    <col customWidth="1" min="10" max="10" width="13.63"/>
    <col customWidth="1" min="11" max="11" width="24.63"/>
    <col customWidth="1" min="12" max="12" width="7.63"/>
    <col customWidth="1" min="13" max="13" width="21.75"/>
    <col customWidth="1" min="14" max="26" width="7.63"/>
  </cols>
  <sheetData>
    <row r="1" ht="14.25" customHeight="1">
      <c r="A1" s="185" t="s">
        <v>551</v>
      </c>
      <c r="B1" s="4"/>
      <c r="C1" s="4"/>
      <c r="D1" s="4"/>
      <c r="E1" s="4"/>
      <c r="F1" s="4"/>
      <c r="G1" s="4"/>
      <c r="H1" s="4"/>
      <c r="I1" s="4"/>
      <c r="J1" s="4"/>
      <c r="K1" s="68" t="s">
        <v>191</v>
      </c>
      <c r="L1" s="4"/>
      <c r="M1" s="4"/>
      <c r="N1" s="4"/>
      <c r="O1" s="4"/>
      <c r="P1" s="4"/>
      <c r="Q1" s="4"/>
      <c r="R1" s="4"/>
      <c r="S1" s="4"/>
      <c r="T1" s="4"/>
      <c r="U1" s="4"/>
      <c r="V1" s="4"/>
      <c r="W1" s="4"/>
      <c r="X1" s="4"/>
      <c r="Y1" s="4"/>
      <c r="Z1" s="4"/>
    </row>
    <row r="2" ht="14.25" customHeight="1">
      <c r="A2" s="92" t="s">
        <v>212</v>
      </c>
      <c r="B2" s="4"/>
      <c r="C2" s="4"/>
      <c r="D2" s="4"/>
      <c r="E2" s="4"/>
      <c r="F2" s="4"/>
      <c r="G2" s="4"/>
      <c r="H2" s="4"/>
      <c r="I2" s="4"/>
      <c r="J2" s="4"/>
      <c r="K2" s="4"/>
      <c r="L2" s="4"/>
      <c r="M2" s="4"/>
      <c r="N2" s="4"/>
      <c r="O2" s="4"/>
      <c r="P2" s="4"/>
      <c r="Q2" s="4"/>
      <c r="R2" s="4"/>
      <c r="S2" s="4"/>
      <c r="T2" s="4"/>
      <c r="U2" s="4"/>
      <c r="V2" s="4"/>
      <c r="W2" s="4"/>
      <c r="X2" s="4"/>
      <c r="Y2" s="4"/>
      <c r="Z2" s="4"/>
    </row>
    <row r="3" ht="30.0" customHeight="1">
      <c r="A3" s="70" t="s">
        <v>213</v>
      </c>
      <c r="B3" s="70" t="s">
        <v>552</v>
      </c>
      <c r="C3" s="71" t="s">
        <v>553</v>
      </c>
      <c r="D3" s="72"/>
      <c r="E3" s="72"/>
      <c r="F3" s="73"/>
      <c r="G3" s="71" t="s">
        <v>554</v>
      </c>
      <c r="H3" s="72"/>
      <c r="I3" s="72"/>
      <c r="J3" s="73"/>
      <c r="K3" s="66" t="s">
        <v>555</v>
      </c>
      <c r="L3" s="4"/>
      <c r="M3" s="4"/>
      <c r="N3" s="4"/>
      <c r="O3" s="4"/>
      <c r="P3" s="4"/>
      <c r="Q3" s="4"/>
      <c r="R3" s="4"/>
      <c r="S3" s="4"/>
      <c r="T3" s="4"/>
      <c r="U3" s="4"/>
      <c r="V3" s="4"/>
      <c r="W3" s="4"/>
      <c r="X3" s="4"/>
      <c r="Y3" s="4"/>
      <c r="Z3" s="4"/>
    </row>
    <row r="4" ht="34.5" customHeight="1">
      <c r="A4" s="74"/>
      <c r="B4" s="74"/>
      <c r="C4" s="75" t="s">
        <v>556</v>
      </c>
      <c r="D4" s="75" t="s">
        <v>557</v>
      </c>
      <c r="E4" s="75" t="s">
        <v>558</v>
      </c>
      <c r="F4" s="186" t="s">
        <v>559</v>
      </c>
      <c r="G4" s="75" t="s">
        <v>556</v>
      </c>
      <c r="H4" s="75" t="s">
        <v>557</v>
      </c>
      <c r="I4" s="75" t="s">
        <v>558</v>
      </c>
      <c r="J4" s="186" t="s">
        <v>559</v>
      </c>
      <c r="K4" s="139" t="s">
        <v>560</v>
      </c>
      <c r="L4" s="4"/>
      <c r="M4" s="4"/>
      <c r="N4" s="4"/>
      <c r="O4" s="4"/>
      <c r="P4" s="4"/>
      <c r="Q4" s="4"/>
      <c r="R4" s="4"/>
      <c r="S4" s="4"/>
      <c r="T4" s="4"/>
      <c r="U4" s="4"/>
      <c r="V4" s="4"/>
      <c r="W4" s="4"/>
      <c r="X4" s="4"/>
      <c r="Y4" s="4"/>
      <c r="Z4" s="4"/>
    </row>
    <row r="5" ht="14.25" customHeight="1">
      <c r="A5" s="76">
        <v>1.0</v>
      </c>
      <c r="B5" s="76">
        <v>2.0</v>
      </c>
      <c r="C5" s="76">
        <v>3.0</v>
      </c>
      <c r="D5" s="76">
        <v>4.0</v>
      </c>
      <c r="E5" s="76">
        <v>5.0</v>
      </c>
      <c r="F5" s="76">
        <v>6.0</v>
      </c>
      <c r="G5" s="76">
        <v>3.0</v>
      </c>
      <c r="H5" s="76">
        <v>4.0</v>
      </c>
      <c r="I5" s="76">
        <v>5.0</v>
      </c>
      <c r="J5" s="76">
        <v>6.0</v>
      </c>
      <c r="K5" s="4"/>
      <c r="L5" s="4"/>
      <c r="M5" s="4"/>
      <c r="N5" s="4"/>
      <c r="O5" s="4"/>
      <c r="P5" s="4"/>
      <c r="Q5" s="4"/>
      <c r="R5" s="4"/>
      <c r="S5" s="4"/>
      <c r="T5" s="4"/>
      <c r="U5" s="4"/>
      <c r="V5" s="4"/>
      <c r="W5" s="4"/>
      <c r="X5" s="4"/>
      <c r="Y5" s="4"/>
      <c r="Z5" s="4"/>
    </row>
    <row r="6" ht="14.25" customHeight="1">
      <c r="A6" s="86">
        <v>1.0</v>
      </c>
      <c r="B6" s="187" t="s">
        <v>561</v>
      </c>
      <c r="C6" s="188"/>
      <c r="D6" s="188"/>
      <c r="E6" s="188"/>
      <c r="F6" s="189"/>
      <c r="G6" s="188"/>
      <c r="H6" s="188"/>
      <c r="I6" s="188"/>
      <c r="J6" s="189"/>
      <c r="K6" s="4"/>
      <c r="L6" s="190" t="s">
        <v>397</v>
      </c>
      <c r="M6" s="6"/>
      <c r="N6" s="6"/>
      <c r="O6" s="6"/>
      <c r="P6" s="6"/>
      <c r="Q6" s="7"/>
      <c r="R6" s="4"/>
      <c r="S6" s="4"/>
      <c r="T6" s="4"/>
      <c r="U6" s="4"/>
      <c r="V6" s="4"/>
      <c r="W6" s="4"/>
      <c r="X6" s="4"/>
      <c r="Y6" s="4"/>
      <c r="Z6" s="4"/>
    </row>
    <row r="7" ht="14.25" customHeight="1">
      <c r="A7" s="86"/>
      <c r="B7" s="187" t="s">
        <v>562</v>
      </c>
      <c r="C7" s="191">
        <v>9.242526283E9</v>
      </c>
      <c r="D7" s="191">
        <v>9.250644113E9</v>
      </c>
      <c r="E7" s="192">
        <v>9.192684042E9</v>
      </c>
      <c r="F7" s="193">
        <f t="shared" ref="F7:F16" si="1">IFERROR(AVERAGE(C7:E7),0)</f>
        <v>9228618146</v>
      </c>
      <c r="G7" s="191">
        <v>1.201528417E9</v>
      </c>
      <c r="H7" s="191">
        <v>1.202583735E9</v>
      </c>
      <c r="I7" s="194">
        <v>1.195048925E9</v>
      </c>
      <c r="J7" s="193">
        <f t="shared" ref="J7:J16" si="2">IFERROR(AVERAGE(G7:I7),0)</f>
        <v>1199720359</v>
      </c>
      <c r="K7" s="4"/>
      <c r="L7" s="195" t="s">
        <v>563</v>
      </c>
      <c r="R7" s="4"/>
      <c r="S7" s="4"/>
      <c r="T7" s="4"/>
      <c r="U7" s="4"/>
      <c r="V7" s="4"/>
      <c r="W7" s="4"/>
      <c r="X7" s="4"/>
      <c r="Y7" s="4"/>
      <c r="Z7" s="4"/>
    </row>
    <row r="8">
      <c r="A8" s="86"/>
      <c r="B8" s="187" t="s">
        <v>564</v>
      </c>
      <c r="C8" s="191">
        <v>1.097785924E9</v>
      </c>
      <c r="D8" s="191">
        <v>1.095168559E9</v>
      </c>
      <c r="E8" s="192">
        <v>1.062702279E9</v>
      </c>
      <c r="F8" s="193">
        <f t="shared" si="1"/>
        <v>1085218921</v>
      </c>
      <c r="G8" s="191">
        <v>1.4271217E8</v>
      </c>
      <c r="H8" s="191">
        <v>1.42371913E8</v>
      </c>
      <c r="I8" s="194">
        <v>1.38151296E8</v>
      </c>
      <c r="J8" s="193">
        <f t="shared" si="2"/>
        <v>141078459.7</v>
      </c>
      <c r="K8" s="4"/>
      <c r="R8" s="4"/>
      <c r="S8" s="4"/>
      <c r="T8" s="4"/>
      <c r="U8" s="4"/>
      <c r="V8" s="4"/>
      <c r="W8" s="4"/>
      <c r="X8" s="4"/>
      <c r="Y8" s="4"/>
      <c r="Z8" s="4"/>
    </row>
    <row r="9">
      <c r="A9" s="86"/>
      <c r="B9" s="187" t="s">
        <v>565</v>
      </c>
      <c r="C9" s="191">
        <v>2.74271726E8</v>
      </c>
      <c r="D9" s="191">
        <v>2.2188778E8</v>
      </c>
      <c r="E9" s="192">
        <v>2.03522135E8</v>
      </c>
      <c r="F9" s="193">
        <f t="shared" si="1"/>
        <v>233227213.7</v>
      </c>
      <c r="G9" s="191">
        <v>3.5655324E7</v>
      </c>
      <c r="H9" s="191">
        <v>2.8845411E7</v>
      </c>
      <c r="I9" s="194">
        <v>2.6457878E7</v>
      </c>
      <c r="J9" s="193">
        <f t="shared" si="2"/>
        <v>30319537.67</v>
      </c>
      <c r="K9" s="4"/>
      <c r="R9" s="4"/>
      <c r="S9" s="4"/>
      <c r="T9" s="4"/>
      <c r="U9" s="4"/>
      <c r="V9" s="4"/>
      <c r="W9" s="4"/>
      <c r="X9" s="4"/>
      <c r="Y9" s="4"/>
      <c r="Z9" s="4"/>
    </row>
    <row r="10">
      <c r="A10" s="86"/>
      <c r="B10" s="187" t="s">
        <v>566</v>
      </c>
      <c r="C10" s="191">
        <v>9.83220606E8</v>
      </c>
      <c r="D10" s="191">
        <v>1.025070846E9</v>
      </c>
      <c r="E10" s="192">
        <v>5.96277002E8</v>
      </c>
      <c r="F10" s="193">
        <f t="shared" si="1"/>
        <v>868189484.7</v>
      </c>
      <c r="G10" s="191">
        <v>1.67147503E8</v>
      </c>
      <c r="H10" s="191">
        <v>1.74262044E8</v>
      </c>
      <c r="I10" s="194">
        <v>1.0136709E8</v>
      </c>
      <c r="J10" s="193">
        <f t="shared" si="2"/>
        <v>147592212.3</v>
      </c>
      <c r="K10" s="4"/>
      <c r="R10" s="4"/>
      <c r="S10" s="4"/>
      <c r="T10" s="4"/>
      <c r="U10" s="4"/>
      <c r="V10" s="4"/>
      <c r="W10" s="4"/>
      <c r="X10" s="4"/>
      <c r="Y10" s="4"/>
      <c r="Z10" s="4"/>
    </row>
    <row r="11">
      <c r="A11" s="86"/>
      <c r="B11" s="196" t="s">
        <v>567</v>
      </c>
      <c r="C11" s="197"/>
      <c r="D11" s="197"/>
      <c r="E11" s="198"/>
      <c r="F11" s="193">
        <f t="shared" si="1"/>
        <v>0</v>
      </c>
      <c r="G11" s="197"/>
      <c r="H11" s="197"/>
      <c r="I11" s="199"/>
      <c r="J11" s="193">
        <f t="shared" si="2"/>
        <v>0</v>
      </c>
      <c r="K11" s="4"/>
      <c r="L11" s="200">
        <f>SUM(J7:J12)</f>
        <v>1813189364</v>
      </c>
      <c r="M11" s="90">
        <f>L11/73</f>
        <v>24838210.46</v>
      </c>
      <c r="R11" s="4"/>
      <c r="S11" s="4"/>
      <c r="T11" s="4"/>
      <c r="U11" s="4"/>
      <c r="V11" s="4"/>
      <c r="W11" s="4"/>
      <c r="X11" s="4"/>
      <c r="Y11" s="4"/>
      <c r="Z11" s="4"/>
    </row>
    <row r="12">
      <c r="A12" s="86"/>
      <c r="B12" s="187" t="s">
        <v>568</v>
      </c>
      <c r="C12" s="191">
        <v>9.29276865E8</v>
      </c>
      <c r="D12" s="191">
        <v>1.796559585E9</v>
      </c>
      <c r="E12" s="194">
        <v>1.625408365E9</v>
      </c>
      <c r="F12" s="193">
        <f t="shared" si="1"/>
        <v>1450414938</v>
      </c>
      <c r="G12" s="191">
        <v>1.57977067E8</v>
      </c>
      <c r="H12" s="191">
        <v>4.49139896E8</v>
      </c>
      <c r="I12" s="201">
        <v>2.76319422E8</v>
      </c>
      <c r="J12" s="193">
        <f t="shared" si="2"/>
        <v>294478795</v>
      </c>
      <c r="K12" s="4"/>
      <c r="R12" s="4"/>
      <c r="S12" s="4"/>
      <c r="T12" s="4"/>
      <c r="U12" s="4"/>
      <c r="V12" s="4"/>
      <c r="W12" s="4"/>
      <c r="X12" s="4"/>
      <c r="Y12" s="4"/>
      <c r="Z12" s="4"/>
    </row>
    <row r="13">
      <c r="A13" s="86">
        <v>2.0</v>
      </c>
      <c r="B13" s="187" t="s">
        <v>569</v>
      </c>
      <c r="C13" s="191">
        <v>1.276025E8</v>
      </c>
      <c r="D13" s="191">
        <v>1.36992825E8</v>
      </c>
      <c r="E13" s="194">
        <v>1.104536E8</v>
      </c>
      <c r="F13" s="193">
        <f t="shared" si="1"/>
        <v>125016308.3</v>
      </c>
      <c r="G13" s="191">
        <v>2.1692425E7</v>
      </c>
      <c r="H13" s="191">
        <v>2.328878E7</v>
      </c>
      <c r="I13" s="194">
        <v>1.8777112E7</v>
      </c>
      <c r="J13" s="193">
        <f t="shared" si="2"/>
        <v>21252772.33</v>
      </c>
      <c r="K13" s="4"/>
      <c r="L13" s="202">
        <f>SUM(F7:F12)</f>
        <v>12865668703</v>
      </c>
      <c r="M13" s="90">
        <f>L13/619</f>
        <v>20784602.11</v>
      </c>
      <c r="Q13" s="203"/>
      <c r="R13" s="4"/>
      <c r="S13" s="4"/>
      <c r="T13" s="4"/>
      <c r="U13" s="4"/>
      <c r="V13" s="4"/>
      <c r="W13" s="4"/>
      <c r="X13" s="4"/>
      <c r="Y13" s="4"/>
      <c r="Z13" s="4"/>
    </row>
    <row r="14" ht="14.25" customHeight="1">
      <c r="A14" s="204" t="s">
        <v>570</v>
      </c>
      <c r="B14" s="73"/>
      <c r="C14" s="205">
        <f t="shared" ref="C14:E14" si="3">IF(SUM(C7:C13) = 0,"",SUM(C7:C13))</f>
        <v>12654683904</v>
      </c>
      <c r="D14" s="205">
        <f t="shared" si="3"/>
        <v>13526323708</v>
      </c>
      <c r="E14" s="206">
        <f t="shared" si="3"/>
        <v>12791047423</v>
      </c>
      <c r="F14" s="205">
        <f t="shared" si="1"/>
        <v>12990685012</v>
      </c>
      <c r="G14" s="205">
        <f t="shared" ref="G14:I14" si="4">IF(SUM(G7:G13) = 0,"",SUM(G7:G13))</f>
        <v>1726712906</v>
      </c>
      <c r="H14" s="205">
        <f t="shared" si="4"/>
        <v>2020491779</v>
      </c>
      <c r="I14" s="206">
        <f t="shared" si="4"/>
        <v>1756121723</v>
      </c>
      <c r="J14" s="205">
        <f t="shared" si="2"/>
        <v>1834442136</v>
      </c>
      <c r="K14" s="4"/>
      <c r="R14" s="4"/>
      <c r="S14" s="4"/>
      <c r="T14" s="4"/>
      <c r="U14" s="4"/>
      <c r="V14" s="4"/>
      <c r="W14" s="4"/>
      <c r="X14" s="4"/>
      <c r="Y14" s="4"/>
      <c r="Z14" s="4"/>
    </row>
    <row r="15" ht="14.25" customHeight="1">
      <c r="A15" s="86">
        <v>3.0</v>
      </c>
      <c r="B15" s="187" t="s">
        <v>571</v>
      </c>
      <c r="C15" s="191">
        <v>6.4827254E9</v>
      </c>
      <c r="D15" s="191">
        <v>2.18591E9</v>
      </c>
      <c r="E15" s="199">
        <v>2.932373957E9</v>
      </c>
      <c r="F15" s="193">
        <f t="shared" si="1"/>
        <v>3867003119</v>
      </c>
      <c r="G15" s="191">
        <v>1.361372334E9</v>
      </c>
      <c r="H15" s="191">
        <v>4.590411E8</v>
      </c>
      <c r="I15" s="207">
        <v>6.15798531E8</v>
      </c>
      <c r="J15" s="193">
        <f t="shared" si="2"/>
        <v>812070655</v>
      </c>
      <c r="K15" s="66" t="s">
        <v>572</v>
      </c>
      <c r="L15" s="4"/>
      <c r="M15" s="4"/>
      <c r="N15" s="4"/>
      <c r="O15" s="4"/>
      <c r="P15" s="4"/>
      <c r="Q15" s="4"/>
      <c r="R15" s="4"/>
      <c r="S15" s="4"/>
      <c r="T15" s="4"/>
      <c r="U15" s="4"/>
      <c r="V15" s="4"/>
      <c r="W15" s="4"/>
      <c r="X15" s="4"/>
      <c r="Y15" s="4"/>
      <c r="Z15" s="4"/>
    </row>
    <row r="16" ht="14.25" customHeight="1">
      <c r="A16" s="86">
        <v>4.0</v>
      </c>
      <c r="B16" s="187" t="s">
        <v>573</v>
      </c>
      <c r="C16" s="191">
        <v>4.2809496E8</v>
      </c>
      <c r="D16" s="191">
        <v>1.519748175E9</v>
      </c>
      <c r="E16" s="199">
        <v>1.543748175E9</v>
      </c>
      <c r="F16" s="193">
        <f t="shared" si="1"/>
        <v>1163863770</v>
      </c>
      <c r="G16" s="191">
        <v>8.9899942E7</v>
      </c>
      <c r="H16" s="191">
        <v>3.19147117E8</v>
      </c>
      <c r="I16" s="207">
        <v>3.24187117E8</v>
      </c>
      <c r="J16" s="193">
        <f t="shared" si="2"/>
        <v>244411392</v>
      </c>
      <c r="K16" s="4"/>
      <c r="L16" s="4"/>
      <c r="M16" s="4"/>
      <c r="N16" s="4"/>
      <c r="O16" s="4"/>
      <c r="P16" s="4"/>
      <c r="Q16" s="4"/>
      <c r="R16" s="4"/>
      <c r="S16" s="4"/>
      <c r="T16" s="4"/>
      <c r="U16" s="4"/>
      <c r="V16" s="4"/>
      <c r="W16" s="4"/>
      <c r="X16" s="4"/>
      <c r="Y16" s="4"/>
      <c r="Z16" s="4"/>
    </row>
    <row r="17" ht="14.25" customHeight="1">
      <c r="A17" s="204" t="s">
        <v>570</v>
      </c>
      <c r="B17" s="73"/>
      <c r="C17" s="205">
        <f t="shared" ref="C17:E17" si="5">IF(SUM(C15:C16) = 0,"",SUM(C15:C16))</f>
        <v>6910820360</v>
      </c>
      <c r="D17" s="205">
        <f t="shared" si="5"/>
        <v>3705658175</v>
      </c>
      <c r="E17" s="205">
        <f t="shared" si="5"/>
        <v>4476122132</v>
      </c>
      <c r="F17" s="205">
        <f>SUM(F15:F16)</f>
        <v>5030866889</v>
      </c>
      <c r="G17" s="205">
        <f t="shared" ref="G17:I17" si="6">IF(SUM(G15:G16) = 0,"",SUM(G15:G16))</f>
        <v>1451272276</v>
      </c>
      <c r="H17" s="205">
        <f t="shared" si="6"/>
        <v>778188217</v>
      </c>
      <c r="I17" s="205">
        <f t="shared" si="6"/>
        <v>939985648</v>
      </c>
      <c r="J17" s="205">
        <f>SUM(J15:J16)</f>
        <v>1056482047</v>
      </c>
      <c r="K17" s="4"/>
      <c r="L17" s="4"/>
      <c r="M17" s="4"/>
      <c r="N17" s="4"/>
      <c r="O17" s="4"/>
      <c r="P17" s="4"/>
      <c r="Q17" s="4"/>
      <c r="R17" s="4"/>
      <c r="S17" s="4"/>
      <c r="T17" s="4"/>
      <c r="U17" s="4"/>
      <c r="V17" s="4"/>
      <c r="W17" s="4"/>
      <c r="X17" s="4"/>
      <c r="Y17" s="4"/>
      <c r="Z17" s="4"/>
    </row>
    <row r="18" ht="14.25" customHeight="1">
      <c r="A18" s="204" t="s">
        <v>574</v>
      </c>
      <c r="B18" s="73"/>
      <c r="C18" s="208">
        <f t="shared" ref="C18:J18" si="7">SUM(C14,C17)</f>
        <v>19565504264</v>
      </c>
      <c r="D18" s="208">
        <f t="shared" si="7"/>
        <v>17231981883</v>
      </c>
      <c r="E18" s="208">
        <f t="shared" si="7"/>
        <v>17267169555</v>
      </c>
      <c r="F18" s="208">
        <f t="shared" si="7"/>
        <v>18021551901</v>
      </c>
      <c r="G18" s="208">
        <f t="shared" si="7"/>
        <v>3177985182</v>
      </c>
      <c r="H18" s="208">
        <f t="shared" si="7"/>
        <v>2798679996</v>
      </c>
      <c r="I18" s="208">
        <f t="shared" si="7"/>
        <v>2696107371</v>
      </c>
      <c r="J18" s="208">
        <f t="shared" si="7"/>
        <v>2890924183</v>
      </c>
      <c r="K18" s="4"/>
      <c r="L18" s="4"/>
      <c r="M18" s="4"/>
      <c r="N18" s="4"/>
      <c r="O18" s="4"/>
      <c r="P18" s="4"/>
      <c r="Q18" s="4"/>
      <c r="R18" s="4"/>
      <c r="S18" s="4"/>
      <c r="T18" s="4"/>
      <c r="U18" s="4"/>
      <c r="V18" s="4"/>
      <c r="W18" s="4"/>
      <c r="X18" s="4"/>
      <c r="Y18" s="4"/>
      <c r="Z18" s="4"/>
    </row>
    <row r="19"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7:B17"/>
    <mergeCell ref="A18:B18"/>
    <mergeCell ref="A3:A4"/>
    <mergeCell ref="B3:B4"/>
    <mergeCell ref="C3:F3"/>
    <mergeCell ref="G3:J3"/>
    <mergeCell ref="L6:Q6"/>
    <mergeCell ref="L7:Q9"/>
    <mergeCell ref="A14:B14"/>
  </mergeCells>
  <dataValidations>
    <dataValidation type="decimal" operator="greaterThanOrEqual" allowBlank="1" showDropDown="1" showInputMessage="1" showErrorMessage="1" prompt="Masukan data yang valid. Data yang dimasukan harus dalam bentuk angka biasa tanpa koma (,) dan titik (.). Contoh: Jumlah yang dimasukan Rp 1.500.000 maka data yang dimasukan adalah 1500000" sqref="C7:E13 G7:I13 C15:E16 G15:I16">
      <formula1>0.0</formula1>
    </dataValidation>
  </dataValidations>
  <hyperlinks>
    <hyperlink display="&lt;&lt;&lt; Daftar Tabel" location="'Daftar Tabel'!A1" ref="K1"/>
    <hyperlink r:id="rId1" ref="K4"/>
  </hyperlinks>
  <printOptions/>
  <pageMargins bottom="0.75" footer="0.0" header="0.0" left="0.7" right="0.7" top="0.75"/>
  <pageSetup orientation="portrait"/>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9.0" topLeftCell="B10" activePane="bottomRight" state="frozen"/>
      <selection activeCell="B1" sqref="B1" pane="topRight"/>
      <selection activeCell="A10" sqref="A10" pane="bottomLeft"/>
      <selection activeCell="B10" sqref="B10" pane="bottomRight"/>
    </sheetView>
  </sheetViews>
  <sheetFormatPr customHeight="1" defaultColWidth="12.63" defaultRowHeight="15.0"/>
  <cols>
    <col customWidth="1" min="1" max="1" width="5.63"/>
    <col customWidth="1" min="2" max="2" width="7.63"/>
    <col customWidth="1" min="3" max="3" width="7.38"/>
    <col customWidth="1" min="4" max="4" width="33.13"/>
    <col customWidth="1" min="5" max="5" width="7.63"/>
    <col customWidth="1" min="6" max="6" width="8.13"/>
    <col customWidth="1" min="7" max="7" width="7.63"/>
    <col customWidth="1" min="8" max="8" width="8.13"/>
    <col customWidth="1" min="9" max="9" width="10.75"/>
    <col customWidth="1" min="10" max="10" width="16.0"/>
    <col customWidth="1" min="11" max="11" width="16.5"/>
    <col customWidth="1" min="13" max="26" width="7.63"/>
  </cols>
  <sheetData>
    <row r="1" ht="13.5" customHeight="1">
      <c r="A1" s="185" t="s">
        <v>101</v>
      </c>
      <c r="B1" s="4"/>
      <c r="C1" s="4"/>
      <c r="D1" s="4"/>
      <c r="E1" s="137"/>
      <c r="F1" s="137"/>
      <c r="G1" s="137"/>
      <c r="H1" s="137"/>
      <c r="I1" s="137"/>
      <c r="J1" s="95"/>
      <c r="L1" s="68" t="s">
        <v>191</v>
      </c>
    </row>
    <row r="2" hidden="1">
      <c r="A2" s="185"/>
      <c r="B2" s="4"/>
      <c r="C2" s="4"/>
      <c r="D2" s="4"/>
      <c r="E2" s="137"/>
      <c r="F2" s="137"/>
      <c r="G2" s="137"/>
      <c r="H2" s="137"/>
      <c r="I2" s="137"/>
      <c r="J2" s="95"/>
      <c r="L2" s="209"/>
    </row>
    <row r="3" hidden="1">
      <c r="A3" s="185" t="s">
        <v>247</v>
      </c>
      <c r="B3" s="4"/>
      <c r="C3" s="4"/>
      <c r="D3" s="4"/>
      <c r="E3" s="137"/>
      <c r="F3" s="137"/>
      <c r="G3" s="137"/>
      <c r="H3" s="137"/>
      <c r="I3" s="137"/>
      <c r="J3" s="95"/>
      <c r="K3" s="210" t="s">
        <v>575</v>
      </c>
      <c r="L3" s="209"/>
    </row>
    <row r="4" hidden="1">
      <c r="A4" s="185"/>
      <c r="B4" s="4"/>
      <c r="C4" s="4"/>
      <c r="D4" s="4"/>
      <c r="E4" s="137"/>
      <c r="F4" s="137"/>
      <c r="G4" s="137" t="s">
        <v>576</v>
      </c>
      <c r="H4" s="137"/>
      <c r="I4" s="137"/>
      <c r="J4" s="95"/>
      <c r="K4" s="210" t="s">
        <v>577</v>
      </c>
      <c r="L4" s="209"/>
    </row>
    <row r="5" hidden="1">
      <c r="A5" s="185" t="s">
        <v>250</v>
      </c>
      <c r="B5" s="4"/>
      <c r="C5" s="4"/>
      <c r="D5" s="4"/>
      <c r="E5" s="137"/>
      <c r="F5" s="137"/>
      <c r="G5" s="137" t="s">
        <v>578</v>
      </c>
      <c r="H5" s="137"/>
      <c r="I5" s="137"/>
      <c r="J5" s="95"/>
      <c r="K5" s="210" t="s">
        <v>579</v>
      </c>
      <c r="L5" s="209"/>
    </row>
    <row r="6" ht="14.25" customHeight="1">
      <c r="A6" s="92" t="s">
        <v>212</v>
      </c>
      <c r="E6" s="95"/>
      <c r="F6" s="95"/>
      <c r="G6" s="95"/>
      <c r="H6" s="95"/>
      <c r="I6" s="95"/>
      <c r="J6" s="95"/>
    </row>
    <row r="7" ht="14.25" customHeight="1">
      <c r="A7" s="70" t="s">
        <v>213</v>
      </c>
      <c r="B7" s="70" t="s">
        <v>580</v>
      </c>
      <c r="C7" s="70" t="s">
        <v>581</v>
      </c>
      <c r="D7" s="70" t="s">
        <v>582</v>
      </c>
      <c r="E7" s="70" t="s">
        <v>583</v>
      </c>
      <c r="F7" s="211" t="s">
        <v>584</v>
      </c>
      <c r="G7" s="212"/>
      <c r="H7" s="213"/>
      <c r="I7" s="70" t="s">
        <v>585</v>
      </c>
      <c r="J7" s="70" t="s">
        <v>586</v>
      </c>
      <c r="K7" s="70" t="s">
        <v>587</v>
      </c>
    </row>
    <row r="8" ht="46.5" customHeight="1">
      <c r="A8" s="74"/>
      <c r="B8" s="74"/>
      <c r="C8" s="74"/>
      <c r="D8" s="74"/>
      <c r="E8" s="74"/>
      <c r="F8" s="75" t="s">
        <v>588</v>
      </c>
      <c r="G8" s="75" t="s">
        <v>589</v>
      </c>
      <c r="H8" s="75" t="s">
        <v>590</v>
      </c>
      <c r="I8" s="74"/>
      <c r="J8" s="74"/>
      <c r="K8" s="74"/>
    </row>
    <row r="9" ht="14.25" customHeight="1">
      <c r="A9" s="76">
        <v>1.0</v>
      </c>
      <c r="B9" s="76">
        <v>2.0</v>
      </c>
      <c r="C9" s="76">
        <v>3.0</v>
      </c>
      <c r="D9" s="76">
        <v>4.0</v>
      </c>
      <c r="E9" s="76">
        <v>5.0</v>
      </c>
      <c r="F9" s="76">
        <v>6.0</v>
      </c>
      <c r="G9" s="76">
        <v>7.0</v>
      </c>
      <c r="H9" s="76">
        <v>8.0</v>
      </c>
      <c r="I9" s="76">
        <v>9.0</v>
      </c>
      <c r="J9" s="76">
        <v>10.0</v>
      </c>
      <c r="K9" s="76">
        <v>11.0</v>
      </c>
    </row>
    <row r="10" ht="14.25" customHeight="1">
      <c r="A10" s="214">
        <v>1.0</v>
      </c>
      <c r="B10" s="215" t="s">
        <v>591</v>
      </c>
      <c r="C10" s="216" t="s">
        <v>592</v>
      </c>
      <c r="D10" s="216" t="s">
        <v>593</v>
      </c>
      <c r="E10" s="217"/>
      <c r="F10" s="218">
        <v>2.0</v>
      </c>
      <c r="G10" s="219"/>
      <c r="H10" s="219"/>
      <c r="I10" s="220">
        <v>79.0</v>
      </c>
      <c r="J10" s="221" t="s">
        <v>576</v>
      </c>
      <c r="K10" s="215" t="s">
        <v>577</v>
      </c>
      <c r="L10" s="222"/>
      <c r="M10" s="160" t="s">
        <v>397</v>
      </c>
      <c r="N10" s="6"/>
      <c r="O10" s="6"/>
      <c r="P10" s="6"/>
      <c r="Q10" s="6"/>
      <c r="R10" s="7"/>
      <c r="S10" s="222"/>
      <c r="T10" s="222"/>
      <c r="U10" s="222"/>
      <c r="V10" s="222"/>
      <c r="W10" s="222"/>
      <c r="X10" s="222"/>
      <c r="Y10" s="222"/>
      <c r="Z10" s="222"/>
    </row>
    <row r="11" ht="14.25" customHeight="1">
      <c r="A11" s="214">
        <v>2.0</v>
      </c>
      <c r="B11" s="215" t="s">
        <v>594</v>
      </c>
      <c r="C11" s="216" t="s">
        <v>595</v>
      </c>
      <c r="D11" s="215" t="s">
        <v>596</v>
      </c>
      <c r="E11" s="217"/>
      <c r="F11" s="218">
        <v>3.0</v>
      </c>
      <c r="G11" s="219"/>
      <c r="H11" s="219"/>
      <c r="I11" s="220">
        <v>119.0</v>
      </c>
      <c r="J11" s="221" t="s">
        <v>576</v>
      </c>
      <c r="K11" s="215" t="s">
        <v>577</v>
      </c>
      <c r="L11" s="222"/>
      <c r="M11" s="223" t="s">
        <v>597</v>
      </c>
      <c r="R11" s="224">
        <f>COUNTIFS(B10:B1000,"&lt;&gt;",C10:C1000,"&lt;&gt;",D10:D1000,"&lt;&gt;")</f>
        <v>54</v>
      </c>
      <c r="S11" s="222"/>
      <c r="T11" s="222"/>
      <c r="U11" s="222"/>
      <c r="V11" s="222"/>
      <c r="W11" s="222"/>
      <c r="X11" s="222"/>
      <c r="Y11" s="222"/>
      <c r="Z11" s="222"/>
    </row>
    <row r="12" ht="14.25" customHeight="1">
      <c r="A12" s="214">
        <v>3.0</v>
      </c>
      <c r="B12" s="215" t="s">
        <v>591</v>
      </c>
      <c r="C12" s="216" t="s">
        <v>598</v>
      </c>
      <c r="D12" s="215" t="s">
        <v>599</v>
      </c>
      <c r="E12" s="225" t="s">
        <v>250</v>
      </c>
      <c r="F12" s="218">
        <v>2.0</v>
      </c>
      <c r="G12" s="219"/>
      <c r="H12" s="219"/>
      <c r="I12" s="220">
        <v>79.0</v>
      </c>
      <c r="J12" s="221" t="s">
        <v>576</v>
      </c>
      <c r="K12" s="215" t="s">
        <v>579</v>
      </c>
      <c r="L12" s="222"/>
      <c r="M12" s="223" t="s">
        <v>600</v>
      </c>
      <c r="R12" s="224">
        <f>COUNTIFS(B10:B1000,"&lt;&gt;",C10:C1000,"&lt;&gt;",D10:D1000,"&lt;&gt;",E10:E1000,"V")</f>
        <v>52</v>
      </c>
      <c r="S12" s="222"/>
      <c r="T12" s="222"/>
      <c r="U12" s="222"/>
      <c r="V12" s="222"/>
      <c r="W12" s="222"/>
      <c r="X12" s="222"/>
      <c r="Y12" s="222"/>
      <c r="Z12" s="222"/>
    </row>
    <row r="13" ht="14.25" customHeight="1">
      <c r="A13" s="214">
        <v>4.0</v>
      </c>
      <c r="B13" s="215" t="s">
        <v>591</v>
      </c>
      <c r="C13" s="216" t="s">
        <v>601</v>
      </c>
      <c r="D13" s="215" t="s">
        <v>602</v>
      </c>
      <c r="E13" s="225" t="s">
        <v>250</v>
      </c>
      <c r="F13" s="218">
        <v>2.0</v>
      </c>
      <c r="G13" s="219"/>
      <c r="H13" s="219"/>
      <c r="I13" s="220">
        <v>79.0</v>
      </c>
      <c r="J13" s="221" t="s">
        <v>576</v>
      </c>
      <c r="K13" s="215" t="s">
        <v>579</v>
      </c>
      <c r="L13" s="222"/>
      <c r="M13" s="223" t="s">
        <v>603</v>
      </c>
      <c r="R13" s="224">
        <f>SUMIFS(F10:F1000,B10:B1000,"&lt;&gt;",C10:C1000,"&lt;&gt;",D10:D1000,"&lt;&gt;")</f>
        <v>94</v>
      </c>
      <c r="S13" s="222"/>
      <c r="T13" s="222"/>
      <c r="U13" s="222"/>
      <c r="V13" s="222"/>
      <c r="W13" s="222"/>
      <c r="X13" s="222"/>
      <c r="Y13" s="222"/>
      <c r="Z13" s="222"/>
    </row>
    <row r="14" ht="14.25" customHeight="1">
      <c r="A14" s="214">
        <v>5.0</v>
      </c>
      <c r="B14" s="215" t="s">
        <v>591</v>
      </c>
      <c r="C14" s="216" t="s">
        <v>604</v>
      </c>
      <c r="D14" s="215" t="s">
        <v>605</v>
      </c>
      <c r="E14" s="225" t="s">
        <v>250</v>
      </c>
      <c r="F14" s="218">
        <v>2.0</v>
      </c>
      <c r="G14" s="219"/>
      <c r="H14" s="219"/>
      <c r="I14" s="220">
        <v>79.0</v>
      </c>
      <c r="J14" s="221" t="s">
        <v>576</v>
      </c>
      <c r="K14" s="215" t="s">
        <v>579</v>
      </c>
      <c r="L14" s="222"/>
      <c r="M14" s="223" t="s">
        <v>606</v>
      </c>
      <c r="R14" s="224">
        <f>SUMIFS(G10:G1000,B10:B1000,"&lt;&gt;",C10:C1000,"&lt;&gt;",D10:D1000,"&lt;&gt;")</f>
        <v>2</v>
      </c>
      <c r="S14" s="222"/>
      <c r="T14" s="222"/>
      <c r="U14" s="222"/>
      <c r="V14" s="222"/>
      <c r="W14" s="222"/>
      <c r="X14" s="222"/>
      <c r="Y14" s="222"/>
      <c r="Z14" s="222"/>
    </row>
    <row r="15" ht="14.25" customHeight="1">
      <c r="A15" s="214">
        <v>6.0</v>
      </c>
      <c r="B15" s="215" t="s">
        <v>594</v>
      </c>
      <c r="C15" s="216" t="s">
        <v>607</v>
      </c>
      <c r="D15" s="215" t="s">
        <v>608</v>
      </c>
      <c r="E15" s="225" t="s">
        <v>250</v>
      </c>
      <c r="F15" s="219"/>
      <c r="G15" s="219"/>
      <c r="H15" s="218">
        <v>3.0</v>
      </c>
      <c r="I15" s="220">
        <v>119.0</v>
      </c>
      <c r="J15" s="221" t="s">
        <v>576</v>
      </c>
      <c r="K15" s="215" t="s">
        <v>579</v>
      </c>
      <c r="L15" s="222"/>
      <c r="M15" s="223" t="s">
        <v>609</v>
      </c>
      <c r="R15" s="224">
        <f>SUMIFS(H10:H1000,B10:B1000,"&lt;&gt;",C10:C1000,"&lt;&gt;",D10:D1000,"&lt;&gt;")</f>
        <v>65</v>
      </c>
      <c r="S15" s="222"/>
      <c r="T15" s="222"/>
      <c r="U15" s="222"/>
      <c r="V15" s="222"/>
      <c r="W15" s="222"/>
      <c r="X15" s="222"/>
      <c r="Y15" s="222"/>
      <c r="Z15" s="222"/>
    </row>
    <row r="16" ht="14.25" customHeight="1">
      <c r="A16" s="214">
        <v>7.0</v>
      </c>
      <c r="B16" s="215" t="s">
        <v>594</v>
      </c>
      <c r="C16" s="216" t="s">
        <v>610</v>
      </c>
      <c r="D16" s="216" t="s">
        <v>611</v>
      </c>
      <c r="E16" s="225" t="s">
        <v>250</v>
      </c>
      <c r="F16" s="219"/>
      <c r="G16" s="218">
        <v>1.0</v>
      </c>
      <c r="H16" s="219"/>
      <c r="I16" s="220">
        <v>40.0</v>
      </c>
      <c r="J16" s="221" t="s">
        <v>578</v>
      </c>
      <c r="K16" s="215" t="s">
        <v>579</v>
      </c>
      <c r="L16" s="222"/>
      <c r="M16" s="223" t="s">
        <v>612</v>
      </c>
      <c r="R16" s="224">
        <f>SUMIFS(I10:I1000,B10:B1000,"&lt;&gt;",C10:C1000,"&lt;&gt;",D10:D1000,"&lt;&gt;")</f>
        <v>5949</v>
      </c>
      <c r="S16" s="222"/>
      <c r="T16" s="222"/>
      <c r="U16" s="222"/>
      <c r="V16" s="222"/>
      <c r="W16" s="222"/>
      <c r="X16" s="222"/>
      <c r="Y16" s="222"/>
      <c r="Z16" s="222"/>
    </row>
    <row r="17" ht="14.25" customHeight="1">
      <c r="A17" s="214">
        <v>8.0</v>
      </c>
      <c r="B17" s="215" t="s">
        <v>594</v>
      </c>
      <c r="C17" s="216" t="s">
        <v>613</v>
      </c>
      <c r="D17" s="215" t="s">
        <v>614</v>
      </c>
      <c r="E17" s="225" t="s">
        <v>250</v>
      </c>
      <c r="F17" s="219"/>
      <c r="G17" s="219"/>
      <c r="H17" s="218">
        <v>3.0</v>
      </c>
      <c r="I17" s="220">
        <v>119.0</v>
      </c>
      <c r="J17" s="221" t="s">
        <v>576</v>
      </c>
      <c r="K17" s="215" t="s">
        <v>579</v>
      </c>
      <c r="L17" s="222"/>
      <c r="M17" s="223" t="s">
        <v>615</v>
      </c>
      <c r="R17" s="224">
        <f>R15*50</f>
        <v>3250</v>
      </c>
      <c r="S17" s="222"/>
      <c r="T17" s="222"/>
      <c r="U17" s="222"/>
      <c r="V17" s="222"/>
      <c r="W17" s="222"/>
      <c r="X17" s="222"/>
      <c r="Y17" s="222"/>
      <c r="Z17" s="222"/>
    </row>
    <row r="18" ht="14.25" customHeight="1">
      <c r="A18" s="214">
        <v>9.0</v>
      </c>
      <c r="B18" s="215" t="s">
        <v>594</v>
      </c>
      <c r="C18" s="216" t="s">
        <v>616</v>
      </c>
      <c r="D18" s="215" t="s">
        <v>617</v>
      </c>
      <c r="E18" s="225" t="s">
        <v>250</v>
      </c>
      <c r="F18" s="219"/>
      <c r="G18" s="218">
        <v>1.0</v>
      </c>
      <c r="H18" s="219"/>
      <c r="I18" s="220">
        <v>40.0</v>
      </c>
      <c r="J18" s="221" t="s">
        <v>578</v>
      </c>
      <c r="K18" s="215" t="s">
        <v>577</v>
      </c>
      <c r="L18" s="222"/>
      <c r="M18" s="223" t="s">
        <v>618</v>
      </c>
      <c r="R18" s="224">
        <f>(R13+R14+R15)*50</f>
        <v>8050</v>
      </c>
      <c r="S18" s="222"/>
      <c r="T18" s="222"/>
      <c r="U18" s="222"/>
      <c r="V18" s="222"/>
      <c r="W18" s="222"/>
      <c r="X18" s="222"/>
      <c r="Y18" s="222"/>
      <c r="Z18" s="222"/>
    </row>
    <row r="19" ht="14.25" customHeight="1">
      <c r="A19" s="214">
        <v>10.0</v>
      </c>
      <c r="B19" s="215" t="s">
        <v>594</v>
      </c>
      <c r="C19" s="216" t="s">
        <v>619</v>
      </c>
      <c r="D19" s="215" t="s">
        <v>620</v>
      </c>
      <c r="E19" s="225" t="s">
        <v>250</v>
      </c>
      <c r="F19" s="219"/>
      <c r="G19" s="219"/>
      <c r="H19" s="218">
        <v>2.0</v>
      </c>
      <c r="I19" s="220">
        <v>79.0</v>
      </c>
      <c r="J19" s="221" t="s">
        <v>578</v>
      </c>
      <c r="K19" s="215" t="s">
        <v>579</v>
      </c>
      <c r="L19" s="222"/>
      <c r="M19" s="223"/>
      <c r="R19" s="222"/>
      <c r="S19" s="222"/>
      <c r="T19" s="222"/>
      <c r="U19" s="222"/>
      <c r="V19" s="222"/>
      <c r="W19" s="222"/>
      <c r="X19" s="222"/>
      <c r="Y19" s="222"/>
      <c r="Z19" s="222"/>
    </row>
    <row r="20" ht="14.25" customHeight="1">
      <c r="A20" s="214">
        <v>11.0</v>
      </c>
      <c r="B20" s="226" t="s">
        <v>594</v>
      </c>
      <c r="C20" s="216" t="s">
        <v>621</v>
      </c>
      <c r="D20" s="215" t="s">
        <v>622</v>
      </c>
      <c r="E20" s="225" t="s">
        <v>250</v>
      </c>
      <c r="F20" s="219"/>
      <c r="G20" s="219"/>
      <c r="H20" s="218">
        <v>2.0</v>
      </c>
      <c r="I20" s="220">
        <v>119.0</v>
      </c>
      <c r="J20" s="221" t="s">
        <v>578</v>
      </c>
      <c r="K20" s="215" t="s">
        <v>579</v>
      </c>
      <c r="L20" s="222"/>
      <c r="M20" s="223"/>
      <c r="R20" s="222"/>
      <c r="S20" s="222"/>
      <c r="T20" s="222"/>
      <c r="U20" s="222"/>
      <c r="V20" s="222"/>
      <c r="W20" s="222"/>
      <c r="X20" s="222"/>
      <c r="Y20" s="222"/>
      <c r="Z20" s="222"/>
    </row>
    <row r="21" ht="14.25" customHeight="1">
      <c r="A21" s="214">
        <v>12.0</v>
      </c>
      <c r="B21" s="226" t="s">
        <v>594</v>
      </c>
      <c r="C21" s="216" t="s">
        <v>623</v>
      </c>
      <c r="D21" s="215" t="s">
        <v>624</v>
      </c>
      <c r="E21" s="225" t="s">
        <v>250</v>
      </c>
      <c r="F21" s="219"/>
      <c r="G21" s="219"/>
      <c r="H21" s="218">
        <v>3.0</v>
      </c>
      <c r="I21" s="220">
        <v>119.0</v>
      </c>
      <c r="J21" s="221" t="s">
        <v>578</v>
      </c>
      <c r="K21" s="215" t="s">
        <v>579</v>
      </c>
      <c r="L21" s="222"/>
      <c r="M21" s="222"/>
      <c r="N21" s="222"/>
      <c r="O21" s="222"/>
      <c r="P21" s="222"/>
      <c r="Q21" s="222"/>
      <c r="R21" s="222"/>
      <c r="S21" s="222"/>
      <c r="T21" s="222"/>
      <c r="U21" s="222"/>
      <c r="V21" s="222"/>
      <c r="W21" s="222"/>
      <c r="X21" s="222"/>
      <c r="Y21" s="222"/>
      <c r="Z21" s="222"/>
    </row>
    <row r="22" ht="14.25" customHeight="1">
      <c r="A22" s="214">
        <v>13.0</v>
      </c>
      <c r="B22" s="226" t="s">
        <v>594</v>
      </c>
      <c r="C22" s="216" t="s">
        <v>625</v>
      </c>
      <c r="D22" s="215" t="s">
        <v>626</v>
      </c>
      <c r="E22" s="225" t="s">
        <v>250</v>
      </c>
      <c r="F22" s="219"/>
      <c r="G22" s="219"/>
      <c r="H22" s="227">
        <v>3.0</v>
      </c>
      <c r="I22" s="220">
        <v>119.0</v>
      </c>
      <c r="J22" s="221" t="s">
        <v>578</v>
      </c>
      <c r="K22" s="215" t="s">
        <v>579</v>
      </c>
      <c r="L22" s="222"/>
      <c r="M22" s="222"/>
      <c r="N22" s="222"/>
      <c r="O22" s="222"/>
      <c r="P22" s="222"/>
      <c r="Q22" s="222"/>
      <c r="R22" s="222"/>
      <c r="S22" s="222"/>
      <c r="T22" s="222"/>
      <c r="U22" s="222"/>
      <c r="V22" s="222"/>
      <c r="W22" s="222"/>
      <c r="X22" s="222"/>
      <c r="Y22" s="222"/>
      <c r="Z22" s="222"/>
    </row>
    <row r="23" ht="14.25" customHeight="1">
      <c r="A23" s="214">
        <v>14.0</v>
      </c>
      <c r="B23" s="226" t="s">
        <v>594</v>
      </c>
      <c r="C23" s="216" t="s">
        <v>627</v>
      </c>
      <c r="D23" s="215" t="s">
        <v>628</v>
      </c>
      <c r="E23" s="225" t="s">
        <v>250</v>
      </c>
      <c r="F23" s="219"/>
      <c r="G23" s="219"/>
      <c r="H23" s="228">
        <v>12.0</v>
      </c>
      <c r="I23" s="229"/>
      <c r="J23" s="221" t="s">
        <v>578</v>
      </c>
      <c r="K23" s="215" t="s">
        <v>579</v>
      </c>
      <c r="L23" s="222"/>
      <c r="M23" s="222"/>
      <c r="N23" s="222"/>
      <c r="O23" s="222"/>
      <c r="P23" s="222"/>
      <c r="Q23" s="222"/>
      <c r="R23" s="222"/>
      <c r="S23" s="222"/>
      <c r="T23" s="222"/>
      <c r="U23" s="222"/>
      <c r="V23" s="222"/>
      <c r="W23" s="222"/>
      <c r="X23" s="222"/>
      <c r="Y23" s="222"/>
      <c r="Z23" s="222"/>
    </row>
    <row r="24" ht="14.25" customHeight="1">
      <c r="A24" s="214">
        <v>15.0</v>
      </c>
      <c r="B24" s="226" t="s">
        <v>629</v>
      </c>
      <c r="C24" s="216" t="s">
        <v>630</v>
      </c>
      <c r="D24" s="215" t="s">
        <v>631</v>
      </c>
      <c r="E24" s="225" t="s">
        <v>250</v>
      </c>
      <c r="F24" s="218">
        <v>2.0</v>
      </c>
      <c r="G24" s="219"/>
      <c r="H24" s="227">
        <v>1.0</v>
      </c>
      <c r="I24" s="220">
        <v>119.0</v>
      </c>
      <c r="J24" s="221" t="s">
        <v>576</v>
      </c>
      <c r="K24" s="215" t="s">
        <v>579</v>
      </c>
      <c r="L24" s="222"/>
      <c r="M24" s="222"/>
      <c r="N24" s="222"/>
      <c r="O24" s="222"/>
      <c r="P24" s="222"/>
      <c r="Q24" s="222"/>
      <c r="R24" s="222"/>
      <c r="S24" s="222"/>
      <c r="T24" s="222"/>
      <c r="U24" s="222"/>
      <c r="V24" s="222"/>
      <c r="W24" s="222"/>
      <c r="X24" s="222"/>
      <c r="Y24" s="222"/>
      <c r="Z24" s="222"/>
    </row>
    <row r="25" ht="14.25" customHeight="1">
      <c r="A25" s="214">
        <v>16.0</v>
      </c>
      <c r="B25" s="226" t="s">
        <v>629</v>
      </c>
      <c r="C25" s="216" t="s">
        <v>632</v>
      </c>
      <c r="D25" s="215" t="s">
        <v>633</v>
      </c>
      <c r="E25" s="225" t="s">
        <v>250</v>
      </c>
      <c r="F25" s="218">
        <v>2.0</v>
      </c>
      <c r="G25" s="219"/>
      <c r="H25" s="228">
        <v>1.0</v>
      </c>
      <c r="I25" s="220">
        <v>119.0</v>
      </c>
      <c r="J25" s="221" t="s">
        <v>576</v>
      </c>
      <c r="K25" s="215" t="s">
        <v>579</v>
      </c>
      <c r="L25" s="222"/>
      <c r="M25" s="222"/>
      <c r="N25" s="222"/>
      <c r="O25" s="222"/>
      <c r="P25" s="222"/>
      <c r="Q25" s="222"/>
      <c r="R25" s="222"/>
      <c r="S25" s="222"/>
      <c r="T25" s="222"/>
      <c r="U25" s="222"/>
      <c r="V25" s="222"/>
      <c r="W25" s="222"/>
      <c r="X25" s="222"/>
      <c r="Y25" s="222"/>
      <c r="Z25" s="222"/>
    </row>
    <row r="26" ht="14.25" customHeight="1">
      <c r="A26" s="214">
        <v>17.0</v>
      </c>
      <c r="B26" s="226" t="s">
        <v>591</v>
      </c>
      <c r="C26" s="216" t="s">
        <v>634</v>
      </c>
      <c r="D26" s="215" t="s">
        <v>635</v>
      </c>
      <c r="E26" s="225" t="s">
        <v>250</v>
      </c>
      <c r="F26" s="227">
        <v>3.0</v>
      </c>
      <c r="G26" s="219"/>
      <c r="H26" s="230"/>
      <c r="I26" s="220">
        <v>119.0</v>
      </c>
      <c r="J26" s="221" t="s">
        <v>576</v>
      </c>
      <c r="K26" s="215" t="s">
        <v>579</v>
      </c>
      <c r="L26" s="222"/>
      <c r="M26" s="222"/>
      <c r="N26" s="222"/>
      <c r="O26" s="222"/>
      <c r="P26" s="222"/>
      <c r="Q26" s="222"/>
      <c r="R26" s="222"/>
      <c r="S26" s="222"/>
      <c r="T26" s="222"/>
      <c r="U26" s="222"/>
      <c r="V26" s="222"/>
      <c r="W26" s="222"/>
      <c r="X26" s="222"/>
      <c r="Y26" s="222"/>
      <c r="Z26" s="222"/>
    </row>
    <row r="27" ht="14.25" customHeight="1">
      <c r="A27" s="214">
        <v>18.0</v>
      </c>
      <c r="B27" s="226" t="s">
        <v>591</v>
      </c>
      <c r="C27" s="231" t="s">
        <v>636</v>
      </c>
      <c r="D27" s="226" t="s">
        <v>637</v>
      </c>
      <c r="E27" s="225" t="s">
        <v>250</v>
      </c>
      <c r="F27" s="225">
        <v>2.0</v>
      </c>
      <c r="G27" s="219"/>
      <c r="H27" s="228">
        <v>1.0</v>
      </c>
      <c r="I27" s="220">
        <v>119.0</v>
      </c>
      <c r="J27" s="221" t="s">
        <v>576</v>
      </c>
      <c r="K27" s="215" t="s">
        <v>579</v>
      </c>
      <c r="L27" s="222"/>
      <c r="M27" s="222"/>
      <c r="N27" s="222"/>
      <c r="O27" s="222"/>
      <c r="P27" s="222"/>
      <c r="Q27" s="222"/>
      <c r="R27" s="222"/>
      <c r="S27" s="222"/>
      <c r="T27" s="222"/>
      <c r="U27" s="222"/>
      <c r="V27" s="222"/>
      <c r="W27" s="222"/>
      <c r="X27" s="222"/>
      <c r="Y27" s="222"/>
      <c r="Z27" s="222"/>
    </row>
    <row r="28" ht="14.25" customHeight="1">
      <c r="A28" s="214">
        <v>19.0</v>
      </c>
      <c r="B28" s="232" t="s">
        <v>591</v>
      </c>
      <c r="C28" s="216" t="s">
        <v>638</v>
      </c>
      <c r="D28" s="215" t="s">
        <v>639</v>
      </c>
      <c r="E28" s="225" t="s">
        <v>250</v>
      </c>
      <c r="F28" s="218">
        <v>2.0</v>
      </c>
      <c r="G28" s="219"/>
      <c r="H28" s="218">
        <v>1.0</v>
      </c>
      <c r="I28" s="220">
        <v>119.0</v>
      </c>
      <c r="J28" s="221" t="s">
        <v>576</v>
      </c>
      <c r="K28" s="215" t="s">
        <v>579</v>
      </c>
      <c r="L28" s="222"/>
      <c r="M28" s="222"/>
      <c r="N28" s="222"/>
      <c r="O28" s="222"/>
      <c r="P28" s="222"/>
      <c r="Q28" s="222"/>
      <c r="R28" s="222"/>
      <c r="S28" s="222"/>
      <c r="T28" s="222"/>
      <c r="U28" s="222"/>
      <c r="V28" s="222"/>
      <c r="W28" s="222"/>
      <c r="X28" s="222"/>
      <c r="Y28" s="222"/>
      <c r="Z28" s="222"/>
    </row>
    <row r="29" ht="14.25" customHeight="1">
      <c r="A29" s="214">
        <v>20.0</v>
      </c>
      <c r="B29" s="232" t="s">
        <v>629</v>
      </c>
      <c r="C29" s="216" t="s">
        <v>640</v>
      </c>
      <c r="D29" s="215" t="s">
        <v>641</v>
      </c>
      <c r="E29" s="225" t="s">
        <v>250</v>
      </c>
      <c r="F29" s="227">
        <v>2.0</v>
      </c>
      <c r="G29" s="219"/>
      <c r="H29" s="218">
        <v>1.0</v>
      </c>
      <c r="I29" s="220">
        <v>119.0</v>
      </c>
      <c r="J29" s="221" t="s">
        <v>576</v>
      </c>
      <c r="K29" s="215" t="s">
        <v>579</v>
      </c>
      <c r="L29" s="222"/>
      <c r="M29" s="222"/>
      <c r="N29" s="222"/>
      <c r="O29" s="222"/>
      <c r="P29" s="222"/>
      <c r="Q29" s="222"/>
      <c r="R29" s="222"/>
      <c r="S29" s="222"/>
      <c r="T29" s="222"/>
      <c r="U29" s="222"/>
      <c r="V29" s="222"/>
      <c r="W29" s="222"/>
      <c r="X29" s="222"/>
      <c r="Y29" s="222"/>
      <c r="Z29" s="222"/>
    </row>
    <row r="30" ht="14.25" customHeight="1">
      <c r="A30" s="214">
        <v>21.0</v>
      </c>
      <c r="B30" s="232" t="s">
        <v>591</v>
      </c>
      <c r="C30" s="216" t="s">
        <v>642</v>
      </c>
      <c r="D30" s="215" t="s">
        <v>643</v>
      </c>
      <c r="E30" s="225" t="s">
        <v>250</v>
      </c>
      <c r="F30" s="218">
        <v>2.0</v>
      </c>
      <c r="G30" s="219"/>
      <c r="H30" s="233">
        <v>1.0</v>
      </c>
      <c r="I30" s="220">
        <v>119.0</v>
      </c>
      <c r="J30" s="221" t="s">
        <v>576</v>
      </c>
      <c r="K30" s="215" t="s">
        <v>579</v>
      </c>
      <c r="L30" s="222"/>
      <c r="M30" s="222"/>
      <c r="N30" s="222"/>
      <c r="O30" s="222"/>
      <c r="P30" s="222"/>
      <c r="Q30" s="222"/>
      <c r="R30" s="222"/>
      <c r="S30" s="222"/>
      <c r="T30" s="222"/>
      <c r="U30" s="222"/>
      <c r="V30" s="222"/>
      <c r="W30" s="222"/>
      <c r="X30" s="222"/>
      <c r="Y30" s="222"/>
      <c r="Z30" s="222"/>
    </row>
    <row r="31" ht="14.25" customHeight="1">
      <c r="A31" s="214">
        <v>22.0</v>
      </c>
      <c r="B31" s="232" t="s">
        <v>629</v>
      </c>
      <c r="C31" s="216" t="s">
        <v>644</v>
      </c>
      <c r="D31" s="215" t="s">
        <v>645</v>
      </c>
      <c r="E31" s="225" t="s">
        <v>250</v>
      </c>
      <c r="F31" s="227">
        <v>2.0</v>
      </c>
      <c r="G31" s="219"/>
      <c r="H31" s="218">
        <v>1.0</v>
      </c>
      <c r="I31" s="220">
        <v>119.0</v>
      </c>
      <c r="J31" s="221" t="s">
        <v>576</v>
      </c>
      <c r="K31" s="215" t="s">
        <v>579</v>
      </c>
      <c r="L31" s="222"/>
      <c r="M31" s="222"/>
      <c r="N31" s="222"/>
      <c r="O31" s="222"/>
      <c r="P31" s="222"/>
      <c r="Q31" s="222"/>
      <c r="R31" s="222"/>
      <c r="S31" s="222"/>
      <c r="T31" s="222"/>
      <c r="U31" s="222"/>
      <c r="V31" s="222"/>
      <c r="W31" s="222"/>
      <c r="X31" s="222"/>
      <c r="Y31" s="222"/>
      <c r="Z31" s="222"/>
    </row>
    <row r="32" ht="14.25" customHeight="1">
      <c r="A32" s="214">
        <v>23.0</v>
      </c>
      <c r="B32" s="232" t="s">
        <v>591</v>
      </c>
      <c r="C32" s="216" t="s">
        <v>646</v>
      </c>
      <c r="D32" s="215" t="s">
        <v>647</v>
      </c>
      <c r="E32" s="225" t="s">
        <v>250</v>
      </c>
      <c r="F32" s="227">
        <v>2.0</v>
      </c>
      <c r="G32" s="219"/>
      <c r="H32" s="218">
        <v>1.0</v>
      </c>
      <c r="I32" s="220">
        <v>119.0</v>
      </c>
      <c r="J32" s="221" t="s">
        <v>576</v>
      </c>
      <c r="K32" s="215" t="s">
        <v>579</v>
      </c>
      <c r="L32" s="222"/>
      <c r="M32" s="222"/>
      <c r="N32" s="222"/>
      <c r="O32" s="222"/>
      <c r="P32" s="222"/>
      <c r="Q32" s="222"/>
      <c r="R32" s="222"/>
      <c r="S32" s="222"/>
      <c r="T32" s="222"/>
      <c r="U32" s="222"/>
      <c r="V32" s="222"/>
      <c r="W32" s="222"/>
      <c r="X32" s="222"/>
      <c r="Y32" s="222"/>
      <c r="Z32" s="222"/>
    </row>
    <row r="33" ht="14.25" customHeight="1">
      <c r="A33" s="214">
        <v>24.0</v>
      </c>
      <c r="B33" s="232" t="s">
        <v>591</v>
      </c>
      <c r="C33" s="216" t="s">
        <v>648</v>
      </c>
      <c r="D33" s="215" t="s">
        <v>649</v>
      </c>
      <c r="E33" s="225" t="s">
        <v>250</v>
      </c>
      <c r="F33" s="234">
        <v>2.0</v>
      </c>
      <c r="G33" s="235"/>
      <c r="H33" s="236">
        <v>1.0</v>
      </c>
      <c r="I33" s="220">
        <v>119.0</v>
      </c>
      <c r="J33" s="221" t="s">
        <v>576</v>
      </c>
      <c r="K33" s="215" t="s">
        <v>579</v>
      </c>
      <c r="L33" s="222"/>
      <c r="M33" s="222"/>
      <c r="N33" s="222"/>
      <c r="O33" s="222"/>
      <c r="P33" s="222"/>
      <c r="Q33" s="222"/>
      <c r="R33" s="222"/>
      <c r="S33" s="222"/>
      <c r="T33" s="222"/>
      <c r="U33" s="222"/>
      <c r="V33" s="222"/>
      <c r="W33" s="222"/>
      <c r="X33" s="222"/>
      <c r="Y33" s="222"/>
      <c r="Z33" s="222"/>
    </row>
    <row r="34" ht="14.25" customHeight="1">
      <c r="A34" s="214">
        <v>25.0</v>
      </c>
      <c r="B34" s="232" t="s">
        <v>591</v>
      </c>
      <c r="C34" s="216" t="s">
        <v>650</v>
      </c>
      <c r="D34" s="215" t="s">
        <v>651</v>
      </c>
      <c r="E34" s="225" t="s">
        <v>250</v>
      </c>
      <c r="F34" s="237">
        <v>2.0</v>
      </c>
      <c r="G34" s="235"/>
      <c r="H34" s="234">
        <v>1.0</v>
      </c>
      <c r="I34" s="220">
        <v>119.0</v>
      </c>
      <c r="J34" s="221" t="s">
        <v>576</v>
      </c>
      <c r="K34" s="215" t="s">
        <v>579</v>
      </c>
      <c r="L34" s="222"/>
      <c r="M34" s="222"/>
      <c r="N34" s="222"/>
      <c r="O34" s="222"/>
      <c r="P34" s="222"/>
      <c r="Q34" s="222"/>
      <c r="R34" s="222"/>
      <c r="S34" s="222"/>
      <c r="T34" s="222"/>
      <c r="U34" s="222"/>
      <c r="V34" s="222"/>
      <c r="W34" s="222"/>
      <c r="X34" s="222"/>
      <c r="Y34" s="222"/>
      <c r="Z34" s="222"/>
    </row>
    <row r="35" ht="14.25" customHeight="1">
      <c r="A35" s="214">
        <v>26.0</v>
      </c>
      <c r="B35" s="232" t="s">
        <v>591</v>
      </c>
      <c r="C35" s="216" t="s">
        <v>652</v>
      </c>
      <c r="D35" s="215" t="s">
        <v>653</v>
      </c>
      <c r="E35" s="225" t="s">
        <v>250</v>
      </c>
      <c r="F35" s="237">
        <v>2.0</v>
      </c>
      <c r="G35" s="235"/>
      <c r="H35" s="234">
        <v>1.0</v>
      </c>
      <c r="I35" s="220">
        <v>119.0</v>
      </c>
      <c r="J35" s="221" t="s">
        <v>576</v>
      </c>
      <c r="K35" s="215" t="s">
        <v>579</v>
      </c>
      <c r="L35" s="222"/>
      <c r="M35" s="222"/>
      <c r="N35" s="222"/>
      <c r="O35" s="222"/>
      <c r="P35" s="222"/>
      <c r="Q35" s="222"/>
      <c r="R35" s="222"/>
      <c r="S35" s="222"/>
      <c r="T35" s="222"/>
      <c r="U35" s="222"/>
      <c r="V35" s="222"/>
      <c r="W35" s="222"/>
      <c r="X35" s="222"/>
      <c r="Y35" s="222"/>
      <c r="Z35" s="222"/>
    </row>
    <row r="36" ht="14.25" customHeight="1">
      <c r="A36" s="214">
        <v>27.0</v>
      </c>
      <c r="B36" s="232" t="s">
        <v>591</v>
      </c>
      <c r="C36" s="216" t="s">
        <v>654</v>
      </c>
      <c r="D36" s="215" t="s">
        <v>655</v>
      </c>
      <c r="E36" s="225" t="s">
        <v>250</v>
      </c>
      <c r="F36" s="237">
        <v>2.0</v>
      </c>
      <c r="G36" s="235"/>
      <c r="H36" s="234">
        <v>1.0</v>
      </c>
      <c r="I36" s="220">
        <v>119.0</v>
      </c>
      <c r="J36" s="221" t="s">
        <v>576</v>
      </c>
      <c r="K36" s="215" t="s">
        <v>579</v>
      </c>
      <c r="L36" s="222"/>
      <c r="M36" s="222"/>
      <c r="N36" s="222"/>
      <c r="O36" s="222"/>
      <c r="P36" s="222"/>
      <c r="Q36" s="222"/>
      <c r="R36" s="222"/>
      <c r="S36" s="222"/>
      <c r="T36" s="222"/>
      <c r="U36" s="222"/>
      <c r="V36" s="222"/>
      <c r="W36" s="222"/>
      <c r="X36" s="222"/>
      <c r="Y36" s="222"/>
      <c r="Z36" s="222"/>
    </row>
    <row r="37" ht="14.25" customHeight="1">
      <c r="A37" s="214">
        <v>28.0</v>
      </c>
      <c r="B37" s="232" t="s">
        <v>629</v>
      </c>
      <c r="C37" s="216" t="s">
        <v>656</v>
      </c>
      <c r="D37" s="215" t="s">
        <v>657</v>
      </c>
      <c r="E37" s="225" t="s">
        <v>250</v>
      </c>
      <c r="F37" s="237">
        <v>2.0</v>
      </c>
      <c r="G37" s="235"/>
      <c r="H37" s="236">
        <v>1.0</v>
      </c>
      <c r="I37" s="220">
        <v>119.0</v>
      </c>
      <c r="J37" s="221" t="s">
        <v>576</v>
      </c>
      <c r="K37" s="215" t="s">
        <v>579</v>
      </c>
      <c r="L37" s="222"/>
      <c r="M37" s="222"/>
      <c r="N37" s="222"/>
      <c r="O37" s="222"/>
      <c r="P37" s="222"/>
      <c r="Q37" s="222"/>
      <c r="R37" s="222"/>
      <c r="S37" s="222"/>
      <c r="T37" s="222"/>
      <c r="U37" s="222"/>
      <c r="V37" s="222"/>
      <c r="W37" s="222"/>
      <c r="X37" s="222"/>
      <c r="Y37" s="222"/>
      <c r="Z37" s="222"/>
    </row>
    <row r="38" ht="14.25" customHeight="1">
      <c r="A38" s="214">
        <v>29.0</v>
      </c>
      <c r="B38" s="232" t="s">
        <v>629</v>
      </c>
      <c r="C38" s="216" t="s">
        <v>658</v>
      </c>
      <c r="D38" s="215" t="s">
        <v>659</v>
      </c>
      <c r="E38" s="225" t="s">
        <v>250</v>
      </c>
      <c r="F38" s="237">
        <v>2.0</v>
      </c>
      <c r="G38" s="235"/>
      <c r="H38" s="234">
        <v>1.0</v>
      </c>
      <c r="I38" s="220">
        <v>119.0</v>
      </c>
      <c r="J38" s="221" t="s">
        <v>576</v>
      </c>
      <c r="K38" s="215" t="s">
        <v>579</v>
      </c>
      <c r="L38" s="222"/>
      <c r="M38" s="222"/>
      <c r="N38" s="222"/>
      <c r="O38" s="222"/>
      <c r="P38" s="222"/>
      <c r="Q38" s="222"/>
      <c r="R38" s="222"/>
      <c r="S38" s="222"/>
      <c r="T38" s="222"/>
      <c r="U38" s="222"/>
      <c r="V38" s="222"/>
      <c r="W38" s="222"/>
      <c r="X38" s="222"/>
      <c r="Y38" s="222"/>
      <c r="Z38" s="222"/>
    </row>
    <row r="39" ht="14.25" customHeight="1">
      <c r="A39" s="214">
        <v>30.0</v>
      </c>
      <c r="B39" s="232" t="s">
        <v>591</v>
      </c>
      <c r="C39" s="216" t="s">
        <v>660</v>
      </c>
      <c r="D39" s="215" t="s">
        <v>661</v>
      </c>
      <c r="E39" s="225" t="s">
        <v>250</v>
      </c>
      <c r="F39" s="237">
        <v>2.0</v>
      </c>
      <c r="G39" s="235"/>
      <c r="H39" s="236">
        <v>1.0</v>
      </c>
      <c r="I39" s="220">
        <v>119.0</v>
      </c>
      <c r="J39" s="221" t="s">
        <v>576</v>
      </c>
      <c r="K39" s="215" t="s">
        <v>579</v>
      </c>
      <c r="L39" s="222"/>
      <c r="M39" s="222"/>
      <c r="N39" s="222"/>
      <c r="O39" s="222"/>
      <c r="P39" s="222"/>
      <c r="Q39" s="222"/>
      <c r="R39" s="222"/>
      <c r="S39" s="222"/>
      <c r="T39" s="222"/>
      <c r="U39" s="222"/>
      <c r="V39" s="222"/>
      <c r="W39" s="222"/>
      <c r="X39" s="222"/>
      <c r="Y39" s="222"/>
      <c r="Z39" s="222"/>
    </row>
    <row r="40" ht="14.25" customHeight="1">
      <c r="A40" s="214">
        <v>31.0</v>
      </c>
      <c r="B40" s="232" t="s">
        <v>629</v>
      </c>
      <c r="C40" s="216" t="s">
        <v>662</v>
      </c>
      <c r="D40" s="215" t="s">
        <v>663</v>
      </c>
      <c r="E40" s="225" t="s">
        <v>250</v>
      </c>
      <c r="F40" s="228">
        <v>2.0</v>
      </c>
      <c r="G40" s="219"/>
      <c r="H40" s="218">
        <v>1.0</v>
      </c>
      <c r="I40" s="220">
        <v>119.0</v>
      </c>
      <c r="J40" s="221" t="s">
        <v>576</v>
      </c>
      <c r="K40" s="215" t="s">
        <v>579</v>
      </c>
      <c r="L40" s="222"/>
      <c r="M40" s="222"/>
      <c r="N40" s="222"/>
      <c r="O40" s="222"/>
      <c r="P40" s="222"/>
      <c r="Q40" s="222"/>
      <c r="R40" s="222"/>
      <c r="S40" s="222"/>
      <c r="T40" s="222"/>
      <c r="U40" s="222"/>
      <c r="V40" s="222"/>
      <c r="W40" s="222"/>
      <c r="X40" s="222"/>
      <c r="Y40" s="222"/>
      <c r="Z40" s="222"/>
    </row>
    <row r="41" ht="14.25" customHeight="1">
      <c r="A41" s="214">
        <v>32.0</v>
      </c>
      <c r="B41" s="232" t="s">
        <v>629</v>
      </c>
      <c r="C41" s="216" t="s">
        <v>664</v>
      </c>
      <c r="D41" s="215" t="s">
        <v>665</v>
      </c>
      <c r="E41" s="225" t="s">
        <v>250</v>
      </c>
      <c r="F41" s="228">
        <v>2.0</v>
      </c>
      <c r="G41" s="219"/>
      <c r="H41" s="218">
        <v>1.0</v>
      </c>
      <c r="I41" s="220">
        <v>119.0</v>
      </c>
      <c r="J41" s="221" t="s">
        <v>576</v>
      </c>
      <c r="K41" s="215" t="s">
        <v>579</v>
      </c>
      <c r="L41" s="222"/>
      <c r="M41" s="222"/>
      <c r="N41" s="222"/>
      <c r="O41" s="222"/>
      <c r="P41" s="222"/>
      <c r="Q41" s="222"/>
      <c r="R41" s="222"/>
      <c r="S41" s="222"/>
      <c r="T41" s="222"/>
      <c r="U41" s="222"/>
      <c r="V41" s="222"/>
      <c r="W41" s="222"/>
      <c r="X41" s="222"/>
      <c r="Y41" s="222"/>
      <c r="Z41" s="222"/>
    </row>
    <row r="42" ht="14.25" customHeight="1">
      <c r="A42" s="214">
        <v>33.0</v>
      </c>
      <c r="B42" s="232" t="s">
        <v>629</v>
      </c>
      <c r="C42" s="216" t="s">
        <v>666</v>
      </c>
      <c r="D42" s="215" t="s">
        <v>667</v>
      </c>
      <c r="E42" s="225" t="s">
        <v>250</v>
      </c>
      <c r="F42" s="228">
        <v>2.0</v>
      </c>
      <c r="G42" s="219"/>
      <c r="H42" s="238">
        <v>1.0</v>
      </c>
      <c r="I42" s="220">
        <v>119.0</v>
      </c>
      <c r="J42" s="221" t="s">
        <v>576</v>
      </c>
      <c r="K42" s="215" t="s">
        <v>579</v>
      </c>
      <c r="L42" s="222"/>
      <c r="M42" s="222"/>
      <c r="N42" s="222"/>
      <c r="O42" s="222"/>
      <c r="P42" s="222"/>
      <c r="Q42" s="222"/>
      <c r="R42" s="222"/>
      <c r="S42" s="222"/>
      <c r="T42" s="222"/>
      <c r="U42" s="222"/>
      <c r="V42" s="222"/>
      <c r="W42" s="222"/>
      <c r="X42" s="222"/>
      <c r="Y42" s="222"/>
      <c r="Z42" s="222"/>
    </row>
    <row r="43" ht="14.25" customHeight="1">
      <c r="A43" s="214">
        <v>34.0</v>
      </c>
      <c r="B43" s="232" t="s">
        <v>591</v>
      </c>
      <c r="C43" s="216" t="s">
        <v>668</v>
      </c>
      <c r="D43" s="215" t="s">
        <v>669</v>
      </c>
      <c r="E43" s="225" t="s">
        <v>250</v>
      </c>
      <c r="F43" s="228">
        <v>2.0</v>
      </c>
      <c r="G43" s="219"/>
      <c r="H43" s="218">
        <v>1.0</v>
      </c>
      <c r="I43" s="220">
        <v>119.0</v>
      </c>
      <c r="J43" s="221" t="s">
        <v>576</v>
      </c>
      <c r="K43" s="215" t="s">
        <v>579</v>
      </c>
      <c r="L43" s="222"/>
      <c r="M43" s="222"/>
      <c r="N43" s="222"/>
      <c r="O43" s="222"/>
      <c r="P43" s="222"/>
      <c r="Q43" s="222"/>
      <c r="R43" s="222"/>
      <c r="S43" s="222"/>
      <c r="T43" s="222"/>
      <c r="U43" s="222"/>
      <c r="V43" s="222"/>
      <c r="W43" s="222"/>
      <c r="X43" s="222"/>
      <c r="Y43" s="222"/>
      <c r="Z43" s="222"/>
    </row>
    <row r="44" ht="14.25" customHeight="1">
      <c r="A44" s="214">
        <v>35.0</v>
      </c>
      <c r="B44" s="232" t="s">
        <v>629</v>
      </c>
      <c r="C44" s="216" t="s">
        <v>670</v>
      </c>
      <c r="D44" s="215" t="s">
        <v>671</v>
      </c>
      <c r="E44" s="225" t="s">
        <v>250</v>
      </c>
      <c r="F44" s="228">
        <v>2.0</v>
      </c>
      <c r="G44" s="219"/>
      <c r="H44" s="218">
        <v>1.0</v>
      </c>
      <c r="I44" s="220">
        <v>119.0</v>
      </c>
      <c r="J44" s="221" t="s">
        <v>576</v>
      </c>
      <c r="K44" s="215" t="s">
        <v>579</v>
      </c>
      <c r="L44" s="222"/>
      <c r="M44" s="222"/>
      <c r="N44" s="222"/>
      <c r="O44" s="222"/>
      <c r="P44" s="222"/>
      <c r="Q44" s="222"/>
      <c r="R44" s="222"/>
      <c r="S44" s="222"/>
      <c r="T44" s="222"/>
      <c r="U44" s="222"/>
      <c r="V44" s="222"/>
      <c r="W44" s="222"/>
      <c r="X44" s="222"/>
      <c r="Y44" s="222"/>
      <c r="Z44" s="222"/>
    </row>
    <row r="45" ht="14.25" customHeight="1">
      <c r="A45" s="214">
        <v>36.0</v>
      </c>
      <c r="B45" s="232" t="s">
        <v>591</v>
      </c>
      <c r="C45" s="216" t="s">
        <v>672</v>
      </c>
      <c r="D45" s="215" t="s">
        <v>673</v>
      </c>
      <c r="E45" s="225" t="s">
        <v>250</v>
      </c>
      <c r="F45" s="237">
        <v>2.0</v>
      </c>
      <c r="G45" s="235"/>
      <c r="H45" s="234">
        <v>1.0</v>
      </c>
      <c r="I45" s="220">
        <v>119.0</v>
      </c>
      <c r="J45" s="221" t="s">
        <v>576</v>
      </c>
      <c r="K45" s="215" t="s">
        <v>579</v>
      </c>
      <c r="L45" s="222"/>
      <c r="M45" s="222"/>
      <c r="N45" s="222"/>
      <c r="O45" s="222"/>
      <c r="P45" s="222"/>
      <c r="Q45" s="222"/>
      <c r="R45" s="222"/>
      <c r="S45" s="222"/>
      <c r="T45" s="222"/>
      <c r="U45" s="222"/>
      <c r="V45" s="222"/>
      <c r="W45" s="222"/>
      <c r="X45" s="222"/>
      <c r="Y45" s="222"/>
      <c r="Z45" s="222"/>
    </row>
    <row r="46" ht="14.25" customHeight="1">
      <c r="A46" s="214">
        <v>37.0</v>
      </c>
      <c r="B46" s="232" t="s">
        <v>629</v>
      </c>
      <c r="C46" s="216" t="s">
        <v>674</v>
      </c>
      <c r="D46" s="215" t="s">
        <v>675</v>
      </c>
      <c r="E46" s="225" t="s">
        <v>250</v>
      </c>
      <c r="F46" s="234">
        <v>2.0</v>
      </c>
      <c r="G46" s="235"/>
      <c r="H46" s="236">
        <v>1.0</v>
      </c>
      <c r="I46" s="220">
        <v>119.0</v>
      </c>
      <c r="J46" s="221" t="s">
        <v>576</v>
      </c>
      <c r="K46" s="215" t="s">
        <v>579</v>
      </c>
      <c r="L46" s="222"/>
      <c r="M46" s="222"/>
      <c r="N46" s="222"/>
      <c r="O46" s="222"/>
      <c r="P46" s="222"/>
      <c r="Q46" s="222"/>
      <c r="R46" s="222"/>
      <c r="S46" s="222"/>
      <c r="T46" s="222"/>
      <c r="U46" s="222"/>
      <c r="V46" s="222"/>
      <c r="W46" s="222"/>
      <c r="X46" s="222"/>
      <c r="Y46" s="222"/>
      <c r="Z46" s="222"/>
    </row>
    <row r="47" ht="14.25" customHeight="1">
      <c r="A47" s="214">
        <v>38.0</v>
      </c>
      <c r="B47" s="232" t="s">
        <v>591</v>
      </c>
      <c r="C47" s="216" t="s">
        <v>676</v>
      </c>
      <c r="D47" s="215" t="s">
        <v>677</v>
      </c>
      <c r="E47" s="225" t="s">
        <v>250</v>
      </c>
      <c r="F47" s="237">
        <v>2.0</v>
      </c>
      <c r="G47" s="235"/>
      <c r="H47" s="234">
        <v>1.0</v>
      </c>
      <c r="I47" s="220">
        <v>119.0</v>
      </c>
      <c r="J47" s="221" t="s">
        <v>576</v>
      </c>
      <c r="K47" s="215" t="s">
        <v>579</v>
      </c>
      <c r="L47" s="222"/>
      <c r="M47" s="222"/>
      <c r="N47" s="222"/>
      <c r="O47" s="222"/>
      <c r="P47" s="222"/>
      <c r="Q47" s="222"/>
      <c r="R47" s="222"/>
      <c r="S47" s="222"/>
      <c r="T47" s="222"/>
      <c r="U47" s="222"/>
      <c r="V47" s="222"/>
      <c r="W47" s="222"/>
      <c r="X47" s="222"/>
      <c r="Y47" s="222"/>
      <c r="Z47" s="222"/>
    </row>
    <row r="48" ht="14.25" customHeight="1">
      <c r="A48" s="214">
        <v>39.0</v>
      </c>
      <c r="B48" s="232" t="s">
        <v>629</v>
      </c>
      <c r="C48" s="216" t="s">
        <v>678</v>
      </c>
      <c r="D48" s="215" t="s">
        <v>679</v>
      </c>
      <c r="E48" s="225" t="s">
        <v>250</v>
      </c>
      <c r="F48" s="237">
        <v>2.0</v>
      </c>
      <c r="G48" s="235"/>
      <c r="H48" s="234">
        <v>1.0</v>
      </c>
      <c r="I48" s="220">
        <v>119.0</v>
      </c>
      <c r="J48" s="221" t="s">
        <v>576</v>
      </c>
      <c r="K48" s="215" t="s">
        <v>579</v>
      </c>
      <c r="L48" s="222"/>
      <c r="M48" s="222"/>
      <c r="N48" s="222"/>
      <c r="O48" s="222"/>
      <c r="P48" s="222"/>
      <c r="Q48" s="222"/>
      <c r="R48" s="222"/>
      <c r="S48" s="222"/>
      <c r="T48" s="222"/>
      <c r="U48" s="222"/>
      <c r="V48" s="222"/>
      <c r="W48" s="222"/>
      <c r="X48" s="222"/>
      <c r="Y48" s="222"/>
      <c r="Z48" s="222"/>
    </row>
    <row r="49" ht="14.25" customHeight="1">
      <c r="A49" s="214">
        <v>40.0</v>
      </c>
      <c r="B49" s="232" t="s">
        <v>629</v>
      </c>
      <c r="C49" s="216" t="s">
        <v>680</v>
      </c>
      <c r="D49" s="215" t="s">
        <v>681</v>
      </c>
      <c r="E49" s="225" t="s">
        <v>250</v>
      </c>
      <c r="F49" s="237">
        <v>2.0</v>
      </c>
      <c r="G49" s="235"/>
      <c r="H49" s="234">
        <v>1.0</v>
      </c>
      <c r="I49" s="220">
        <v>119.0</v>
      </c>
      <c r="J49" s="221" t="s">
        <v>576</v>
      </c>
      <c r="K49" s="215" t="s">
        <v>579</v>
      </c>
      <c r="L49" s="222"/>
      <c r="M49" s="222"/>
      <c r="N49" s="222"/>
      <c r="O49" s="222"/>
      <c r="P49" s="222"/>
      <c r="Q49" s="222"/>
      <c r="R49" s="222"/>
      <c r="S49" s="222"/>
      <c r="T49" s="222"/>
      <c r="U49" s="222"/>
      <c r="V49" s="222"/>
      <c r="W49" s="222"/>
      <c r="X49" s="222"/>
      <c r="Y49" s="222"/>
      <c r="Z49" s="222"/>
    </row>
    <row r="50" ht="14.25" customHeight="1">
      <c r="A50" s="214">
        <v>41.0</v>
      </c>
      <c r="B50" s="232" t="s">
        <v>629</v>
      </c>
      <c r="C50" s="216" t="s">
        <v>682</v>
      </c>
      <c r="D50" s="215" t="s">
        <v>683</v>
      </c>
      <c r="E50" s="225" t="s">
        <v>250</v>
      </c>
      <c r="F50" s="237">
        <v>2.0</v>
      </c>
      <c r="G50" s="235"/>
      <c r="H50" s="234">
        <v>1.0</v>
      </c>
      <c r="I50" s="220">
        <v>119.0</v>
      </c>
      <c r="J50" s="221" t="s">
        <v>576</v>
      </c>
      <c r="K50" s="215" t="s">
        <v>579</v>
      </c>
      <c r="L50" s="222"/>
      <c r="M50" s="222"/>
      <c r="N50" s="222"/>
      <c r="O50" s="222"/>
      <c r="P50" s="222"/>
      <c r="Q50" s="222"/>
      <c r="R50" s="222"/>
      <c r="S50" s="222"/>
      <c r="T50" s="222"/>
      <c r="U50" s="222"/>
      <c r="V50" s="222"/>
      <c r="W50" s="222"/>
      <c r="X50" s="222"/>
      <c r="Y50" s="222"/>
      <c r="Z50" s="222"/>
    </row>
    <row r="51" ht="14.25" customHeight="1">
      <c r="A51" s="214">
        <v>42.0</v>
      </c>
      <c r="B51" s="232" t="s">
        <v>591</v>
      </c>
      <c r="C51" s="216" t="s">
        <v>684</v>
      </c>
      <c r="D51" s="215" t="s">
        <v>685</v>
      </c>
      <c r="E51" s="225" t="s">
        <v>250</v>
      </c>
      <c r="F51" s="234">
        <v>2.0</v>
      </c>
      <c r="G51" s="235"/>
      <c r="H51" s="236">
        <v>1.0</v>
      </c>
      <c r="I51" s="220">
        <v>119.0</v>
      </c>
      <c r="J51" s="221" t="s">
        <v>576</v>
      </c>
      <c r="K51" s="215" t="s">
        <v>579</v>
      </c>
      <c r="L51" s="222"/>
      <c r="M51" s="222"/>
      <c r="N51" s="222"/>
      <c r="O51" s="222"/>
      <c r="P51" s="222"/>
      <c r="Q51" s="222"/>
      <c r="R51" s="222"/>
      <c r="S51" s="222"/>
      <c r="T51" s="222"/>
      <c r="U51" s="222"/>
      <c r="V51" s="222"/>
      <c r="W51" s="222"/>
      <c r="X51" s="222"/>
      <c r="Y51" s="222"/>
      <c r="Z51" s="222"/>
    </row>
    <row r="52" ht="14.25" customHeight="1">
      <c r="A52" s="214">
        <v>43.0</v>
      </c>
      <c r="B52" s="232" t="s">
        <v>591</v>
      </c>
      <c r="C52" s="216" t="s">
        <v>686</v>
      </c>
      <c r="D52" s="215" t="s">
        <v>687</v>
      </c>
      <c r="E52" s="225" t="s">
        <v>250</v>
      </c>
      <c r="F52" s="237">
        <v>2.0</v>
      </c>
      <c r="G52" s="235"/>
      <c r="H52" s="234">
        <v>1.0</v>
      </c>
      <c r="I52" s="220">
        <v>119.0</v>
      </c>
      <c r="J52" s="221" t="s">
        <v>576</v>
      </c>
      <c r="K52" s="215" t="s">
        <v>579</v>
      </c>
      <c r="L52" s="222"/>
      <c r="M52" s="222"/>
      <c r="N52" s="222"/>
      <c r="O52" s="222"/>
      <c r="P52" s="222"/>
      <c r="Q52" s="222"/>
      <c r="R52" s="222"/>
      <c r="S52" s="222"/>
      <c r="T52" s="222"/>
      <c r="U52" s="222"/>
      <c r="V52" s="222"/>
      <c r="W52" s="222"/>
      <c r="X52" s="222"/>
      <c r="Y52" s="222"/>
      <c r="Z52" s="222"/>
    </row>
    <row r="53" ht="14.25" customHeight="1">
      <c r="A53" s="214">
        <v>44.0</v>
      </c>
      <c r="B53" s="232" t="s">
        <v>629</v>
      </c>
      <c r="C53" s="216" t="s">
        <v>688</v>
      </c>
      <c r="D53" s="215" t="s">
        <v>689</v>
      </c>
      <c r="E53" s="225" t="s">
        <v>250</v>
      </c>
      <c r="F53" s="237">
        <v>3.0</v>
      </c>
      <c r="G53" s="235"/>
      <c r="H53" s="239"/>
      <c r="I53" s="220">
        <v>119.0</v>
      </c>
      <c r="J53" s="221" t="s">
        <v>576</v>
      </c>
      <c r="K53" s="215" t="s">
        <v>579</v>
      </c>
      <c r="L53" s="222"/>
      <c r="M53" s="222"/>
      <c r="N53" s="222"/>
      <c r="O53" s="222"/>
      <c r="P53" s="222"/>
      <c r="Q53" s="222"/>
      <c r="R53" s="222"/>
      <c r="S53" s="222"/>
      <c r="T53" s="222"/>
      <c r="U53" s="222"/>
      <c r="V53" s="222"/>
      <c r="W53" s="222"/>
      <c r="X53" s="222"/>
      <c r="Y53" s="222"/>
      <c r="Z53" s="222"/>
    </row>
    <row r="54" ht="14.25" customHeight="1">
      <c r="A54" s="214">
        <v>45.0</v>
      </c>
      <c r="B54" s="232" t="s">
        <v>591</v>
      </c>
      <c r="C54" s="216" t="s">
        <v>690</v>
      </c>
      <c r="D54" s="215" t="s">
        <v>691</v>
      </c>
      <c r="E54" s="225" t="s">
        <v>250</v>
      </c>
      <c r="F54" s="237">
        <v>2.0</v>
      </c>
      <c r="G54" s="235"/>
      <c r="H54" s="234">
        <v>1.0</v>
      </c>
      <c r="I54" s="220">
        <v>119.0</v>
      </c>
      <c r="J54" s="221" t="s">
        <v>576</v>
      </c>
      <c r="K54" s="215" t="s">
        <v>579</v>
      </c>
      <c r="L54" s="222"/>
      <c r="M54" s="222"/>
      <c r="N54" s="222"/>
      <c r="O54" s="222"/>
      <c r="P54" s="222"/>
      <c r="Q54" s="222"/>
      <c r="R54" s="222"/>
      <c r="S54" s="222"/>
      <c r="T54" s="222"/>
      <c r="U54" s="222"/>
      <c r="V54" s="222"/>
      <c r="W54" s="222"/>
      <c r="X54" s="222"/>
      <c r="Y54" s="222"/>
      <c r="Z54" s="222"/>
    </row>
    <row r="55" ht="14.25" customHeight="1">
      <c r="A55" s="214">
        <v>46.0</v>
      </c>
      <c r="B55" s="232" t="s">
        <v>629</v>
      </c>
      <c r="C55" s="216" t="s">
        <v>692</v>
      </c>
      <c r="D55" s="215" t="s">
        <v>693</v>
      </c>
      <c r="E55" s="225" t="s">
        <v>250</v>
      </c>
      <c r="F55" s="237">
        <v>3.0</v>
      </c>
      <c r="G55" s="235"/>
      <c r="H55" s="235"/>
      <c r="I55" s="220">
        <v>119.0</v>
      </c>
      <c r="J55" s="221" t="s">
        <v>576</v>
      </c>
      <c r="K55" s="215" t="s">
        <v>579</v>
      </c>
      <c r="L55" s="222"/>
      <c r="M55" s="222"/>
      <c r="N55" s="222"/>
      <c r="O55" s="222"/>
      <c r="P55" s="222"/>
      <c r="Q55" s="222"/>
      <c r="R55" s="222"/>
      <c r="S55" s="222"/>
      <c r="T55" s="222"/>
      <c r="U55" s="222"/>
      <c r="V55" s="222"/>
      <c r="W55" s="222"/>
      <c r="X55" s="222"/>
      <c r="Y55" s="222"/>
      <c r="Z55" s="222"/>
    </row>
    <row r="56" ht="14.25" customHeight="1">
      <c r="A56" s="214">
        <v>47.0</v>
      </c>
      <c r="B56" s="232" t="s">
        <v>591</v>
      </c>
      <c r="C56" s="216" t="s">
        <v>694</v>
      </c>
      <c r="D56" s="215" t="s">
        <v>695</v>
      </c>
      <c r="E56" s="225" t="s">
        <v>250</v>
      </c>
      <c r="F56" s="237">
        <v>2.0</v>
      </c>
      <c r="G56" s="235"/>
      <c r="H56" s="236">
        <v>1.0</v>
      </c>
      <c r="I56" s="220">
        <v>119.0</v>
      </c>
      <c r="J56" s="221" t="s">
        <v>576</v>
      </c>
      <c r="K56" s="215" t="s">
        <v>579</v>
      </c>
      <c r="L56" s="222"/>
      <c r="M56" s="222"/>
      <c r="N56" s="222"/>
      <c r="O56" s="222"/>
      <c r="P56" s="222"/>
      <c r="Q56" s="222"/>
      <c r="R56" s="222"/>
      <c r="S56" s="222"/>
      <c r="T56" s="222"/>
      <c r="U56" s="222"/>
      <c r="V56" s="222"/>
      <c r="W56" s="222"/>
      <c r="X56" s="222"/>
      <c r="Y56" s="222"/>
      <c r="Z56" s="222"/>
    </row>
    <row r="57" ht="14.25" customHeight="1">
      <c r="A57" s="214">
        <v>48.0</v>
      </c>
      <c r="B57" s="232" t="s">
        <v>629</v>
      </c>
      <c r="C57" s="216" t="s">
        <v>696</v>
      </c>
      <c r="D57" s="215" t="s">
        <v>697</v>
      </c>
      <c r="E57" s="225" t="s">
        <v>250</v>
      </c>
      <c r="F57" s="237">
        <v>2.0</v>
      </c>
      <c r="G57" s="235"/>
      <c r="H57" s="236">
        <v>1.0</v>
      </c>
      <c r="I57" s="220">
        <v>119.0</v>
      </c>
      <c r="J57" s="221" t="s">
        <v>576</v>
      </c>
      <c r="K57" s="215" t="s">
        <v>579</v>
      </c>
      <c r="L57" s="222"/>
      <c r="M57" s="222"/>
      <c r="N57" s="222"/>
      <c r="O57" s="222"/>
      <c r="P57" s="222"/>
      <c r="Q57" s="222"/>
      <c r="R57" s="222"/>
      <c r="S57" s="222"/>
      <c r="T57" s="222"/>
      <c r="U57" s="222"/>
      <c r="V57" s="222"/>
      <c r="W57" s="222"/>
      <c r="X57" s="222"/>
      <c r="Y57" s="222"/>
      <c r="Z57" s="222"/>
    </row>
    <row r="58" ht="14.25" customHeight="1">
      <c r="A58" s="214">
        <v>49.0</v>
      </c>
      <c r="B58" s="232" t="s">
        <v>591</v>
      </c>
      <c r="C58" s="216" t="s">
        <v>698</v>
      </c>
      <c r="D58" s="215" t="s">
        <v>699</v>
      </c>
      <c r="E58" s="225" t="s">
        <v>250</v>
      </c>
      <c r="F58" s="237">
        <v>2.0</v>
      </c>
      <c r="G58" s="235"/>
      <c r="H58" s="236">
        <v>1.0</v>
      </c>
      <c r="I58" s="220">
        <v>119.0</v>
      </c>
      <c r="J58" s="221" t="s">
        <v>576</v>
      </c>
      <c r="K58" s="215" t="s">
        <v>579</v>
      </c>
      <c r="L58" s="222"/>
      <c r="M58" s="222"/>
      <c r="N58" s="222"/>
      <c r="O58" s="222"/>
      <c r="P58" s="222"/>
      <c r="Q58" s="222"/>
      <c r="R58" s="222"/>
      <c r="S58" s="222"/>
      <c r="T58" s="222"/>
      <c r="U58" s="222"/>
      <c r="V58" s="222"/>
      <c r="W58" s="222"/>
      <c r="X58" s="222"/>
      <c r="Y58" s="222"/>
      <c r="Z58" s="222"/>
    </row>
    <row r="59" ht="14.25" customHeight="1">
      <c r="A59" s="214">
        <v>50.0</v>
      </c>
      <c r="B59" s="232" t="s">
        <v>629</v>
      </c>
      <c r="C59" s="216" t="s">
        <v>700</v>
      </c>
      <c r="D59" s="215" t="s">
        <v>701</v>
      </c>
      <c r="E59" s="225" t="s">
        <v>250</v>
      </c>
      <c r="F59" s="237">
        <v>2.0</v>
      </c>
      <c r="G59" s="235"/>
      <c r="H59" s="236">
        <v>1.0</v>
      </c>
      <c r="I59" s="220">
        <v>119.0</v>
      </c>
      <c r="J59" s="221" t="s">
        <v>576</v>
      </c>
      <c r="K59" s="215" t="s">
        <v>579</v>
      </c>
      <c r="L59" s="222"/>
      <c r="M59" s="222"/>
      <c r="N59" s="222"/>
      <c r="O59" s="222"/>
      <c r="P59" s="222"/>
      <c r="Q59" s="222"/>
      <c r="R59" s="222"/>
      <c r="S59" s="222"/>
      <c r="T59" s="222"/>
      <c r="U59" s="222"/>
      <c r="V59" s="222"/>
      <c r="W59" s="222"/>
      <c r="X59" s="222"/>
      <c r="Y59" s="222"/>
      <c r="Z59" s="222"/>
    </row>
    <row r="60" ht="14.25" customHeight="1">
      <c r="A60" s="214">
        <v>51.0</v>
      </c>
      <c r="B60" s="232" t="s">
        <v>591</v>
      </c>
      <c r="C60" s="216" t="s">
        <v>702</v>
      </c>
      <c r="D60" s="215" t="s">
        <v>703</v>
      </c>
      <c r="E60" s="225" t="s">
        <v>250</v>
      </c>
      <c r="F60" s="237">
        <v>2.0</v>
      </c>
      <c r="G60" s="235"/>
      <c r="H60" s="236">
        <v>1.0</v>
      </c>
      <c r="I60" s="220">
        <v>119.0</v>
      </c>
      <c r="J60" s="221" t="s">
        <v>576</v>
      </c>
      <c r="K60" s="215" t="s">
        <v>579</v>
      </c>
      <c r="L60" s="222"/>
      <c r="M60" s="222"/>
      <c r="N60" s="222"/>
      <c r="O60" s="222"/>
      <c r="P60" s="222"/>
      <c r="Q60" s="222"/>
      <c r="R60" s="222"/>
      <c r="S60" s="222"/>
      <c r="T60" s="222"/>
      <c r="U60" s="222"/>
      <c r="V60" s="222"/>
      <c r="W60" s="222"/>
      <c r="X60" s="222"/>
      <c r="Y60" s="222"/>
      <c r="Z60" s="222"/>
    </row>
    <row r="61" ht="14.25" customHeight="1">
      <c r="A61" s="214">
        <v>52.0</v>
      </c>
      <c r="B61" s="232" t="s">
        <v>591</v>
      </c>
      <c r="C61" s="240" t="s">
        <v>704</v>
      </c>
      <c r="D61" s="241" t="s">
        <v>705</v>
      </c>
      <c r="E61" s="225" t="s">
        <v>250</v>
      </c>
      <c r="F61" s="237">
        <v>2.0</v>
      </c>
      <c r="G61" s="235"/>
      <c r="H61" s="236">
        <v>1.0</v>
      </c>
      <c r="I61" s="220">
        <v>119.0</v>
      </c>
      <c r="J61" s="221" t="s">
        <v>576</v>
      </c>
      <c r="K61" s="215" t="s">
        <v>579</v>
      </c>
      <c r="L61" s="222"/>
      <c r="M61" s="222"/>
      <c r="N61" s="222"/>
      <c r="O61" s="222"/>
      <c r="P61" s="222"/>
      <c r="Q61" s="222"/>
      <c r="R61" s="222"/>
      <c r="S61" s="222"/>
      <c r="T61" s="222"/>
      <c r="U61" s="222"/>
      <c r="V61" s="222"/>
      <c r="W61" s="222"/>
      <c r="X61" s="222"/>
      <c r="Y61" s="222"/>
      <c r="Z61" s="222"/>
    </row>
    <row r="62" ht="14.25" customHeight="1">
      <c r="A62" s="214">
        <v>53.0</v>
      </c>
      <c r="B62" s="232" t="s">
        <v>629</v>
      </c>
      <c r="C62" s="240" t="s">
        <v>706</v>
      </c>
      <c r="D62" s="241" t="s">
        <v>707</v>
      </c>
      <c r="E62" s="225" t="s">
        <v>250</v>
      </c>
      <c r="F62" s="237">
        <v>2.0</v>
      </c>
      <c r="G62" s="235"/>
      <c r="H62" s="234">
        <v>1.0</v>
      </c>
      <c r="I62" s="220">
        <v>119.0</v>
      </c>
      <c r="J62" s="221" t="s">
        <v>576</v>
      </c>
      <c r="K62" s="215" t="s">
        <v>579</v>
      </c>
      <c r="L62" s="222"/>
      <c r="M62" s="222"/>
      <c r="N62" s="222"/>
      <c r="O62" s="222"/>
      <c r="P62" s="222"/>
      <c r="Q62" s="222"/>
      <c r="R62" s="222"/>
      <c r="S62" s="222"/>
      <c r="T62" s="222"/>
      <c r="U62" s="222"/>
      <c r="V62" s="222"/>
      <c r="W62" s="222"/>
      <c r="X62" s="222"/>
      <c r="Y62" s="222"/>
      <c r="Z62" s="222"/>
    </row>
    <row r="63" ht="14.25" customHeight="1">
      <c r="A63" s="214">
        <v>54.0</v>
      </c>
      <c r="B63" s="232" t="s">
        <v>629</v>
      </c>
      <c r="C63" s="240" t="s">
        <v>708</v>
      </c>
      <c r="D63" s="241" t="s">
        <v>709</v>
      </c>
      <c r="E63" s="225" t="s">
        <v>250</v>
      </c>
      <c r="F63" s="237">
        <v>2.0</v>
      </c>
      <c r="G63" s="235"/>
      <c r="H63" s="234">
        <v>1.0</v>
      </c>
      <c r="I63" s="220">
        <v>119.0</v>
      </c>
      <c r="J63" s="221" t="s">
        <v>576</v>
      </c>
      <c r="K63" s="215" t="s">
        <v>579</v>
      </c>
      <c r="L63" s="222"/>
      <c r="M63" s="222"/>
      <c r="N63" s="222"/>
      <c r="O63" s="222"/>
      <c r="P63" s="222"/>
      <c r="Q63" s="222"/>
      <c r="R63" s="222"/>
      <c r="S63" s="222"/>
      <c r="T63" s="222"/>
      <c r="U63" s="222"/>
      <c r="V63" s="222"/>
      <c r="W63" s="222"/>
      <c r="X63" s="222"/>
      <c r="Y63" s="222"/>
      <c r="Z63" s="222"/>
    </row>
    <row r="64" ht="14.25" customHeight="1">
      <c r="A64" s="214">
        <v>55.0</v>
      </c>
      <c r="B64" s="242"/>
      <c r="C64" s="243"/>
      <c r="D64" s="244"/>
      <c r="E64" s="217"/>
      <c r="F64" s="245"/>
      <c r="G64" s="235"/>
      <c r="H64" s="235"/>
      <c r="I64" s="246"/>
      <c r="J64" s="247"/>
      <c r="K64" s="248"/>
      <c r="L64" s="222"/>
      <c r="M64" s="222"/>
      <c r="N64" s="222"/>
      <c r="O64" s="222"/>
      <c r="P64" s="222"/>
      <c r="Q64" s="222"/>
      <c r="R64" s="222"/>
      <c r="S64" s="222"/>
      <c r="T64" s="222"/>
      <c r="U64" s="222"/>
      <c r="V64" s="222"/>
      <c r="W64" s="222"/>
      <c r="X64" s="222"/>
      <c r="Y64" s="222"/>
      <c r="Z64" s="222"/>
    </row>
    <row r="65" ht="14.25" customHeight="1">
      <c r="A65" s="214">
        <v>56.0</v>
      </c>
      <c r="B65" s="249"/>
      <c r="C65" s="250"/>
      <c r="D65" s="88"/>
      <c r="E65" s="217"/>
      <c r="F65" s="235"/>
      <c r="G65" s="235"/>
      <c r="H65" s="235"/>
      <c r="I65" s="246"/>
      <c r="J65" s="247"/>
      <c r="K65" s="248"/>
      <c r="L65" s="222"/>
      <c r="M65" s="222"/>
      <c r="N65" s="222"/>
      <c r="O65" s="222"/>
      <c r="P65" s="222"/>
      <c r="Q65" s="222"/>
      <c r="R65" s="222"/>
      <c r="S65" s="222"/>
      <c r="T65" s="222"/>
      <c r="U65" s="222"/>
      <c r="V65" s="222"/>
      <c r="W65" s="222"/>
      <c r="X65" s="222"/>
      <c r="Y65" s="222"/>
      <c r="Z65" s="222"/>
    </row>
    <row r="66" ht="14.25" customHeight="1">
      <c r="A66" s="214">
        <v>57.0</v>
      </c>
      <c r="B66" s="242"/>
      <c r="C66" s="243"/>
      <c r="D66" s="244"/>
      <c r="E66" s="251"/>
      <c r="F66" s="235"/>
      <c r="G66" s="239"/>
      <c r="H66" s="235"/>
      <c r="I66" s="246"/>
      <c r="J66" s="247"/>
      <c r="K66" s="248"/>
      <c r="L66" s="222"/>
      <c r="M66" s="222"/>
      <c r="N66" s="222"/>
      <c r="O66" s="222"/>
      <c r="P66" s="222"/>
      <c r="Q66" s="222"/>
      <c r="R66" s="222"/>
      <c r="S66" s="222"/>
      <c r="T66" s="222"/>
      <c r="U66" s="222"/>
      <c r="V66" s="222"/>
      <c r="W66" s="222"/>
      <c r="X66" s="222"/>
      <c r="Y66" s="222"/>
      <c r="Z66" s="222"/>
    </row>
    <row r="67" ht="14.25" customHeight="1">
      <c r="A67" s="214">
        <v>58.0</v>
      </c>
      <c r="B67" s="242"/>
      <c r="C67" s="243"/>
      <c r="D67" s="244"/>
      <c r="E67" s="217"/>
      <c r="F67" s="245"/>
      <c r="G67" s="235"/>
      <c r="H67" s="235"/>
      <c r="I67" s="246"/>
      <c r="J67" s="247"/>
      <c r="K67" s="248"/>
      <c r="L67" s="222"/>
      <c r="M67" s="222"/>
      <c r="N67" s="222"/>
      <c r="O67" s="222"/>
      <c r="P67" s="222"/>
      <c r="Q67" s="222"/>
      <c r="R67" s="222"/>
      <c r="S67" s="222"/>
      <c r="T67" s="222"/>
      <c r="U67" s="222"/>
      <c r="V67" s="222"/>
      <c r="W67" s="222"/>
      <c r="X67" s="222"/>
      <c r="Y67" s="222"/>
      <c r="Z67" s="222"/>
    </row>
    <row r="68" ht="14.25" customHeight="1">
      <c r="A68" s="214">
        <v>59.0</v>
      </c>
      <c r="B68" s="252"/>
      <c r="C68" s="253"/>
      <c r="D68" s="253"/>
      <c r="E68" s="254"/>
      <c r="F68" s="245"/>
      <c r="G68" s="239"/>
      <c r="H68" s="255"/>
      <c r="I68" s="246"/>
      <c r="J68" s="247"/>
      <c r="K68" s="248"/>
      <c r="L68" s="222"/>
      <c r="M68" s="222"/>
      <c r="N68" s="222"/>
      <c r="O68" s="222"/>
      <c r="P68" s="222"/>
      <c r="Q68" s="222"/>
      <c r="R68" s="222"/>
      <c r="S68" s="222"/>
      <c r="T68" s="222"/>
      <c r="U68" s="222"/>
      <c r="V68" s="222"/>
      <c r="W68" s="222"/>
      <c r="X68" s="222"/>
      <c r="Y68" s="222"/>
      <c r="Z68" s="222"/>
    </row>
    <row r="69" ht="14.25" customHeight="1">
      <c r="A69" s="256">
        <v>60.0</v>
      </c>
      <c r="B69" s="249"/>
      <c r="C69" s="250"/>
      <c r="D69" s="250"/>
      <c r="E69" s="257"/>
      <c r="F69" s="258"/>
      <c r="G69" s="259"/>
      <c r="H69" s="260"/>
      <c r="I69" s="246"/>
      <c r="J69" s="247"/>
      <c r="K69" s="248"/>
      <c r="L69" s="222"/>
      <c r="M69" s="222"/>
      <c r="N69" s="222"/>
      <c r="O69" s="222"/>
      <c r="P69" s="222"/>
      <c r="Q69" s="222"/>
      <c r="R69" s="222"/>
      <c r="S69" s="222"/>
      <c r="T69" s="222"/>
      <c r="U69" s="222"/>
      <c r="V69" s="222"/>
      <c r="W69" s="222"/>
      <c r="X69" s="222"/>
      <c r="Y69" s="222"/>
      <c r="Z69" s="222"/>
    </row>
    <row r="70" ht="15.0" customHeight="1">
      <c r="A70" s="256">
        <v>61.0</v>
      </c>
      <c r="B70" s="173"/>
      <c r="C70" s="173"/>
      <c r="D70" s="173"/>
      <c r="E70" s="173"/>
      <c r="F70" s="173"/>
      <c r="G70" s="173"/>
      <c r="H70" s="173"/>
      <c r="I70" s="246"/>
      <c r="J70" s="247"/>
      <c r="K70" s="248"/>
    </row>
    <row r="71" ht="14.25" customHeight="1">
      <c r="A71" s="256">
        <v>62.0</v>
      </c>
      <c r="B71" s="173"/>
      <c r="C71" s="173"/>
      <c r="D71" s="173"/>
      <c r="E71" s="251"/>
      <c r="F71" s="251"/>
      <c r="G71" s="251"/>
      <c r="H71" s="251"/>
      <c r="I71" s="246"/>
      <c r="J71" s="247"/>
      <c r="K71" s="248"/>
    </row>
    <row r="72" ht="14.25" customHeight="1">
      <c r="A72" s="256">
        <v>63.0</v>
      </c>
      <c r="B72" s="173"/>
      <c r="C72" s="173"/>
      <c r="D72" s="173"/>
      <c r="E72" s="251"/>
      <c r="F72" s="251"/>
      <c r="G72" s="251"/>
      <c r="H72" s="251"/>
      <c r="I72" s="246"/>
      <c r="J72" s="247"/>
      <c r="K72" s="248"/>
    </row>
    <row r="73" ht="14.25" customHeight="1">
      <c r="A73" s="256">
        <v>64.0</v>
      </c>
      <c r="B73" s="173"/>
      <c r="C73" s="173"/>
      <c r="D73" s="173"/>
      <c r="E73" s="251"/>
      <c r="F73" s="251"/>
      <c r="G73" s="251"/>
      <c r="H73" s="251"/>
      <c r="I73" s="246"/>
      <c r="J73" s="247"/>
      <c r="K73" s="248"/>
    </row>
    <row r="74" ht="14.25" customHeight="1">
      <c r="A74" s="256">
        <v>65.0</v>
      </c>
      <c r="B74" s="173"/>
      <c r="C74" s="173"/>
      <c r="D74" s="173"/>
      <c r="E74" s="251"/>
      <c r="F74" s="251"/>
      <c r="G74" s="251"/>
      <c r="H74" s="251"/>
      <c r="I74" s="246"/>
      <c r="J74" s="247"/>
      <c r="K74" s="248"/>
    </row>
    <row r="75" ht="14.25" customHeight="1">
      <c r="A75" s="256">
        <v>66.0</v>
      </c>
      <c r="B75" s="173"/>
      <c r="C75" s="173"/>
      <c r="D75" s="173"/>
      <c r="E75" s="251"/>
      <c r="F75" s="251"/>
      <c r="G75" s="251"/>
      <c r="H75" s="251"/>
      <c r="I75" s="246"/>
      <c r="J75" s="247"/>
      <c r="K75" s="248"/>
    </row>
    <row r="76" ht="14.25" customHeight="1">
      <c r="A76" s="256">
        <v>67.0</v>
      </c>
      <c r="B76" s="173"/>
      <c r="C76" s="173"/>
      <c r="D76" s="173"/>
      <c r="E76" s="251"/>
      <c r="F76" s="251"/>
      <c r="G76" s="251"/>
      <c r="H76" s="251"/>
      <c r="I76" s="246"/>
      <c r="J76" s="247"/>
      <c r="K76" s="248"/>
    </row>
    <row r="77" ht="14.25" customHeight="1">
      <c r="A77" s="256">
        <v>68.0</v>
      </c>
      <c r="B77" s="173"/>
      <c r="C77" s="173"/>
      <c r="D77" s="173"/>
      <c r="E77" s="251"/>
      <c r="F77" s="251"/>
      <c r="G77" s="251"/>
      <c r="H77" s="251"/>
      <c r="I77" s="246"/>
      <c r="J77" s="247"/>
      <c r="K77" s="248"/>
    </row>
    <row r="78" ht="14.25" customHeight="1">
      <c r="A78" s="256">
        <v>69.0</v>
      </c>
      <c r="B78" s="173"/>
      <c r="C78" s="173"/>
      <c r="D78" s="173"/>
      <c r="E78" s="251"/>
      <c r="F78" s="251"/>
      <c r="G78" s="251"/>
      <c r="H78" s="251"/>
      <c r="I78" s="246"/>
      <c r="J78" s="247"/>
      <c r="K78" s="248"/>
    </row>
    <row r="79" ht="15.0" customHeight="1">
      <c r="A79" s="256">
        <v>70.0</v>
      </c>
      <c r="B79" s="173"/>
      <c r="C79" s="173"/>
      <c r="D79" s="173"/>
      <c r="E79" s="173"/>
      <c r="F79" s="173"/>
      <c r="G79" s="173"/>
      <c r="H79" s="173"/>
      <c r="I79" s="246"/>
      <c r="J79" s="247"/>
      <c r="K79" s="248"/>
    </row>
    <row r="80" ht="14.25" customHeight="1">
      <c r="A80" s="256">
        <v>71.0</v>
      </c>
      <c r="B80" s="173"/>
      <c r="C80" s="173"/>
      <c r="D80" s="173"/>
      <c r="E80" s="251"/>
      <c r="F80" s="251"/>
      <c r="G80" s="251"/>
      <c r="H80" s="251"/>
      <c r="I80" s="246"/>
      <c r="J80" s="247"/>
      <c r="K80" s="248"/>
    </row>
    <row r="81" ht="14.25" customHeight="1">
      <c r="A81" s="256">
        <v>72.0</v>
      </c>
      <c r="B81" s="173"/>
      <c r="C81" s="173"/>
      <c r="D81" s="173"/>
      <c r="E81" s="251"/>
      <c r="F81" s="251"/>
      <c r="G81" s="251"/>
      <c r="H81" s="251"/>
      <c r="I81" s="246"/>
      <c r="J81" s="247"/>
      <c r="K81" s="248"/>
    </row>
    <row r="82" ht="14.25" customHeight="1">
      <c r="A82" s="256">
        <v>73.0</v>
      </c>
      <c r="B82" s="173"/>
      <c r="C82" s="173"/>
      <c r="D82" s="173"/>
      <c r="E82" s="251"/>
      <c r="F82" s="251"/>
      <c r="G82" s="251"/>
      <c r="H82" s="251"/>
      <c r="I82" s="246"/>
      <c r="J82" s="247"/>
      <c r="K82" s="248"/>
    </row>
    <row r="83" ht="14.25" customHeight="1">
      <c r="A83" s="256">
        <v>74.0</v>
      </c>
      <c r="B83" s="173"/>
      <c r="C83" s="173"/>
      <c r="D83" s="173"/>
      <c r="E83" s="251"/>
      <c r="F83" s="251"/>
      <c r="G83" s="251"/>
      <c r="H83" s="251"/>
      <c r="I83" s="246"/>
      <c r="J83" s="247"/>
      <c r="K83" s="248"/>
    </row>
    <row r="84" ht="14.25" customHeight="1">
      <c r="A84" s="256">
        <v>75.0</v>
      </c>
      <c r="B84" s="173"/>
      <c r="C84" s="173"/>
      <c r="D84" s="173"/>
      <c r="E84" s="251"/>
      <c r="F84" s="251"/>
      <c r="G84" s="251"/>
      <c r="H84" s="251"/>
      <c r="I84" s="246"/>
      <c r="J84" s="247"/>
      <c r="K84" s="248"/>
    </row>
    <row r="85" ht="14.25" customHeight="1">
      <c r="A85" s="256">
        <v>76.0</v>
      </c>
      <c r="B85" s="173"/>
      <c r="C85" s="173"/>
      <c r="D85" s="173"/>
      <c r="E85" s="251"/>
      <c r="F85" s="251"/>
      <c r="G85" s="251"/>
      <c r="H85" s="251"/>
      <c r="I85" s="246"/>
      <c r="J85" s="247"/>
      <c r="K85" s="248"/>
    </row>
    <row r="86" ht="14.25" customHeight="1">
      <c r="A86" s="256">
        <v>77.0</v>
      </c>
      <c r="B86" s="173"/>
      <c r="C86" s="173"/>
      <c r="D86" s="173"/>
      <c r="E86" s="251"/>
      <c r="F86" s="251"/>
      <c r="G86" s="251"/>
      <c r="H86" s="251"/>
      <c r="I86" s="246"/>
      <c r="J86" s="247"/>
      <c r="K86" s="248"/>
    </row>
    <row r="87" ht="14.25" customHeight="1">
      <c r="A87" s="256">
        <v>78.0</v>
      </c>
      <c r="B87" s="173"/>
      <c r="C87" s="173"/>
      <c r="D87" s="173"/>
      <c r="E87" s="251"/>
      <c r="F87" s="251"/>
      <c r="G87" s="251"/>
      <c r="H87" s="251"/>
      <c r="I87" s="246"/>
      <c r="J87" s="247"/>
      <c r="K87" s="248"/>
    </row>
    <row r="88" ht="14.25" customHeight="1">
      <c r="A88" s="256">
        <v>79.0</v>
      </c>
      <c r="B88" s="173"/>
      <c r="C88" s="173"/>
      <c r="D88" s="173"/>
      <c r="E88" s="251"/>
      <c r="F88" s="251"/>
      <c r="G88" s="251"/>
      <c r="H88" s="251"/>
      <c r="I88" s="246"/>
      <c r="J88" s="247"/>
      <c r="K88" s="248"/>
    </row>
    <row r="89" ht="14.25" customHeight="1">
      <c r="A89" s="256">
        <v>80.0</v>
      </c>
      <c r="B89" s="173"/>
      <c r="C89" s="173"/>
      <c r="D89" s="173"/>
      <c r="E89" s="251"/>
      <c r="F89" s="251"/>
      <c r="G89" s="251"/>
      <c r="H89" s="251"/>
      <c r="I89" s="246"/>
      <c r="J89" s="247"/>
      <c r="K89" s="248"/>
    </row>
    <row r="90" ht="14.25" customHeight="1">
      <c r="A90" s="256">
        <v>81.0</v>
      </c>
      <c r="B90" s="173"/>
      <c r="C90" s="173"/>
      <c r="D90" s="173"/>
      <c r="E90" s="251"/>
      <c r="F90" s="251"/>
      <c r="G90" s="251"/>
      <c r="H90" s="251"/>
      <c r="I90" s="246"/>
      <c r="J90" s="247"/>
      <c r="K90" s="248"/>
    </row>
    <row r="91" ht="14.25" customHeight="1">
      <c r="A91" s="256">
        <v>82.0</v>
      </c>
      <c r="B91" s="173"/>
      <c r="C91" s="173"/>
      <c r="D91" s="173"/>
      <c r="E91" s="251"/>
      <c r="F91" s="251"/>
      <c r="G91" s="251"/>
      <c r="H91" s="251"/>
      <c r="I91" s="246"/>
      <c r="J91" s="247"/>
      <c r="K91" s="248"/>
    </row>
    <row r="92" ht="14.25" customHeight="1">
      <c r="A92" s="256">
        <v>83.0</v>
      </c>
      <c r="B92" s="173"/>
      <c r="C92" s="173"/>
      <c r="D92" s="173"/>
      <c r="E92" s="251"/>
      <c r="F92" s="251"/>
      <c r="G92" s="251"/>
      <c r="H92" s="251"/>
      <c r="I92" s="246"/>
      <c r="J92" s="247"/>
      <c r="K92" s="248"/>
    </row>
    <row r="93" ht="14.25" customHeight="1">
      <c r="A93" s="256">
        <v>84.0</v>
      </c>
      <c r="B93" s="173"/>
      <c r="C93" s="173"/>
      <c r="D93" s="173"/>
      <c r="E93" s="251"/>
      <c r="F93" s="251"/>
      <c r="G93" s="251"/>
      <c r="H93" s="251"/>
      <c r="I93" s="246"/>
      <c r="J93" s="247"/>
      <c r="K93" s="248"/>
    </row>
    <row r="94" ht="14.25" customHeight="1">
      <c r="A94" s="256">
        <v>85.0</v>
      </c>
      <c r="B94" s="173"/>
      <c r="C94" s="173"/>
      <c r="D94" s="173"/>
      <c r="E94" s="251"/>
      <c r="F94" s="251"/>
      <c r="G94" s="251"/>
      <c r="H94" s="251"/>
      <c r="I94" s="246"/>
      <c r="J94" s="247"/>
      <c r="K94" s="248"/>
    </row>
    <row r="95" ht="15.0" customHeight="1">
      <c r="A95" s="256">
        <v>86.0</v>
      </c>
      <c r="B95" s="173"/>
      <c r="C95" s="173"/>
      <c r="D95" s="173"/>
      <c r="E95" s="173"/>
      <c r="F95" s="173"/>
      <c r="G95" s="173"/>
      <c r="H95" s="173"/>
      <c r="I95" s="246"/>
      <c r="J95" s="247"/>
      <c r="K95" s="248"/>
    </row>
    <row r="96" ht="14.25" customHeight="1">
      <c r="A96" s="256">
        <v>87.0</v>
      </c>
      <c r="B96" s="173"/>
      <c r="C96" s="173"/>
      <c r="D96" s="173"/>
      <c r="E96" s="251"/>
      <c r="F96" s="251"/>
      <c r="G96" s="251"/>
      <c r="H96" s="251"/>
      <c r="I96" s="246"/>
      <c r="J96" s="247"/>
      <c r="K96" s="248"/>
    </row>
    <row r="97" ht="14.25" customHeight="1">
      <c r="A97" s="256">
        <v>88.0</v>
      </c>
      <c r="B97" s="173"/>
      <c r="C97" s="173"/>
      <c r="D97" s="173"/>
      <c r="E97" s="251"/>
      <c r="F97" s="251"/>
      <c r="G97" s="251"/>
      <c r="H97" s="251"/>
      <c r="I97" s="246"/>
      <c r="J97" s="247"/>
      <c r="K97" s="248"/>
    </row>
    <row r="98" ht="14.25" customHeight="1">
      <c r="A98" s="256">
        <v>89.0</v>
      </c>
      <c r="B98" s="173"/>
      <c r="C98" s="173"/>
      <c r="D98" s="173"/>
      <c r="E98" s="251"/>
      <c r="F98" s="251"/>
      <c r="G98" s="251"/>
      <c r="H98" s="251"/>
      <c r="I98" s="246"/>
      <c r="J98" s="247"/>
      <c r="K98" s="248"/>
    </row>
    <row r="99" ht="14.25" customHeight="1">
      <c r="A99" s="256">
        <v>90.0</v>
      </c>
      <c r="B99" s="173"/>
      <c r="C99" s="173"/>
      <c r="D99" s="173"/>
      <c r="E99" s="251"/>
      <c r="F99" s="251"/>
      <c r="G99" s="251"/>
      <c r="H99" s="251"/>
      <c r="I99" s="246"/>
      <c r="J99" s="247"/>
      <c r="K99" s="248"/>
    </row>
    <row r="100" ht="14.25" customHeight="1">
      <c r="A100" s="256">
        <v>91.0</v>
      </c>
      <c r="B100" s="173"/>
      <c r="C100" s="173"/>
      <c r="D100" s="173"/>
      <c r="E100" s="251"/>
      <c r="F100" s="251"/>
      <c r="G100" s="251"/>
      <c r="H100" s="251"/>
      <c r="I100" s="246"/>
      <c r="J100" s="247"/>
      <c r="K100" s="248"/>
    </row>
    <row r="101" ht="14.25" customHeight="1">
      <c r="A101" s="256">
        <v>92.0</v>
      </c>
      <c r="B101" s="173"/>
      <c r="C101" s="173"/>
      <c r="D101" s="173"/>
      <c r="E101" s="251"/>
      <c r="F101" s="251"/>
      <c r="G101" s="251"/>
      <c r="H101" s="251"/>
      <c r="I101" s="246"/>
      <c r="J101" s="247"/>
      <c r="K101" s="248"/>
    </row>
    <row r="102" ht="14.25" customHeight="1">
      <c r="A102" s="256">
        <v>93.0</v>
      </c>
      <c r="B102" s="173"/>
      <c r="C102" s="173"/>
      <c r="D102" s="173"/>
      <c r="E102" s="251"/>
      <c r="F102" s="251"/>
      <c r="G102" s="251"/>
      <c r="H102" s="251"/>
      <c r="I102" s="246"/>
      <c r="J102" s="247"/>
      <c r="K102" s="248"/>
    </row>
    <row r="103" ht="14.25" customHeight="1">
      <c r="A103" s="256">
        <v>94.0</v>
      </c>
      <c r="B103" s="173"/>
      <c r="C103" s="173"/>
      <c r="D103" s="173"/>
      <c r="E103" s="251"/>
      <c r="F103" s="251"/>
      <c r="G103" s="251"/>
      <c r="H103" s="251"/>
      <c r="I103" s="246"/>
      <c r="J103" s="247"/>
      <c r="K103" s="248"/>
    </row>
    <row r="104" ht="14.25" customHeight="1">
      <c r="A104" s="256">
        <v>95.0</v>
      </c>
      <c r="B104" s="173"/>
      <c r="C104" s="173"/>
      <c r="D104" s="173"/>
      <c r="E104" s="251"/>
      <c r="F104" s="251"/>
      <c r="G104" s="251"/>
      <c r="H104" s="251"/>
      <c r="I104" s="246"/>
      <c r="J104" s="247"/>
      <c r="K104" s="248"/>
    </row>
    <row r="105" ht="14.25" customHeight="1">
      <c r="A105" s="256">
        <v>96.0</v>
      </c>
      <c r="B105" s="173"/>
      <c r="C105" s="173"/>
      <c r="D105" s="173"/>
      <c r="E105" s="251"/>
      <c r="F105" s="251"/>
      <c r="G105" s="251"/>
      <c r="H105" s="251"/>
      <c r="I105" s="246"/>
      <c r="J105" s="247"/>
      <c r="K105" s="248"/>
    </row>
    <row r="106" ht="14.25" customHeight="1">
      <c r="A106" s="256">
        <v>97.0</v>
      </c>
      <c r="B106" s="173"/>
      <c r="C106" s="173"/>
      <c r="D106" s="173"/>
      <c r="E106" s="251"/>
      <c r="F106" s="251"/>
      <c r="G106" s="251"/>
      <c r="H106" s="251"/>
      <c r="I106" s="246"/>
      <c r="J106" s="247"/>
      <c r="K106" s="248"/>
    </row>
    <row r="107" ht="14.25" customHeight="1">
      <c r="A107" s="256">
        <v>98.0</v>
      </c>
      <c r="B107" s="173"/>
      <c r="C107" s="173"/>
      <c r="D107" s="173"/>
      <c r="E107" s="251"/>
      <c r="F107" s="251"/>
      <c r="G107" s="251"/>
      <c r="H107" s="251"/>
      <c r="I107" s="246"/>
      <c r="J107" s="247"/>
      <c r="K107" s="248"/>
    </row>
    <row r="108" ht="14.25" customHeight="1">
      <c r="A108" s="256">
        <v>99.0</v>
      </c>
      <c r="B108" s="173"/>
      <c r="C108" s="173"/>
      <c r="D108" s="173"/>
      <c r="E108" s="251"/>
      <c r="F108" s="251"/>
      <c r="G108" s="251"/>
      <c r="H108" s="251"/>
      <c r="I108" s="246"/>
      <c r="J108" s="247"/>
      <c r="K108" s="248"/>
    </row>
    <row r="109" ht="14.25" customHeight="1">
      <c r="A109" s="256">
        <v>100.0</v>
      </c>
      <c r="B109" s="261"/>
      <c r="C109" s="261"/>
      <c r="D109" s="261"/>
      <c r="E109" s="262"/>
      <c r="F109" s="251"/>
      <c r="G109" s="251"/>
      <c r="H109" s="251"/>
      <c r="I109" s="246"/>
      <c r="J109" s="247"/>
      <c r="K109" s="248"/>
    </row>
    <row r="110" ht="14.25" customHeight="1">
      <c r="A110" s="256">
        <v>101.0</v>
      </c>
      <c r="B110" s="173"/>
      <c r="C110" s="173"/>
      <c r="D110" s="173"/>
      <c r="E110" s="251"/>
      <c r="F110" s="251"/>
      <c r="G110" s="251"/>
      <c r="H110" s="251"/>
      <c r="I110" s="246"/>
      <c r="J110" s="247"/>
      <c r="K110" s="248"/>
      <c r="L110" s="263"/>
      <c r="M110" s="264"/>
      <c r="N110" s="6"/>
      <c r="O110" s="6"/>
      <c r="P110" s="7"/>
      <c r="Q110" s="265"/>
      <c r="R110" s="266"/>
      <c r="S110" s="266"/>
      <c r="T110" s="266"/>
      <c r="U110" s="266"/>
      <c r="V110" s="266"/>
      <c r="W110" s="266"/>
      <c r="X110" s="266"/>
      <c r="Y110" s="266"/>
      <c r="Z110" s="263"/>
    </row>
    <row r="111" ht="14.25" customHeight="1">
      <c r="A111" s="256">
        <v>102.0</v>
      </c>
      <c r="B111" s="173"/>
      <c r="C111" s="173"/>
      <c r="D111" s="173"/>
      <c r="E111" s="251"/>
      <c r="F111" s="251"/>
      <c r="G111" s="251"/>
      <c r="H111" s="251"/>
      <c r="I111" s="246"/>
      <c r="J111" s="247"/>
      <c r="K111" s="248"/>
    </row>
    <row r="112" ht="14.25" customHeight="1">
      <c r="A112" s="256">
        <v>103.0</v>
      </c>
      <c r="B112" s="173"/>
      <c r="C112" s="173"/>
      <c r="D112" s="173"/>
      <c r="E112" s="251"/>
      <c r="F112" s="251"/>
      <c r="G112" s="251"/>
      <c r="H112" s="251"/>
      <c r="I112" s="246"/>
      <c r="J112" s="247"/>
      <c r="K112" s="248"/>
    </row>
    <row r="113" ht="14.25" customHeight="1">
      <c r="A113" s="256">
        <v>104.0</v>
      </c>
      <c r="B113" s="173"/>
      <c r="C113" s="173"/>
      <c r="D113" s="173"/>
      <c r="E113" s="251"/>
      <c r="F113" s="251"/>
      <c r="G113" s="251"/>
      <c r="H113" s="251"/>
      <c r="I113" s="246"/>
      <c r="J113" s="247"/>
      <c r="K113" s="248"/>
    </row>
    <row r="114" ht="14.25" customHeight="1">
      <c r="A114" s="256">
        <v>105.0</v>
      </c>
      <c r="B114" s="261"/>
      <c r="C114" s="261"/>
      <c r="D114" s="261"/>
      <c r="E114" s="262"/>
      <c r="F114" s="251"/>
      <c r="G114" s="251"/>
      <c r="H114" s="251"/>
      <c r="I114" s="246"/>
      <c r="J114" s="247"/>
      <c r="K114" s="248"/>
    </row>
    <row r="115" ht="14.25" customHeight="1">
      <c r="A115" s="256">
        <v>106.0</v>
      </c>
      <c r="B115" s="173"/>
      <c r="C115" s="173"/>
      <c r="D115" s="173"/>
      <c r="E115" s="251"/>
      <c r="F115" s="251"/>
      <c r="G115" s="251"/>
      <c r="H115" s="251"/>
      <c r="I115" s="246"/>
      <c r="J115" s="247"/>
      <c r="K115" s="248"/>
    </row>
    <row r="116" ht="14.25" customHeight="1">
      <c r="A116" s="256">
        <v>107.0</v>
      </c>
      <c r="B116" s="173"/>
      <c r="C116" s="173"/>
      <c r="D116" s="173"/>
      <c r="E116" s="251"/>
      <c r="F116" s="251"/>
      <c r="G116" s="251"/>
      <c r="H116" s="251"/>
      <c r="I116" s="246"/>
      <c r="J116" s="247"/>
      <c r="K116" s="248"/>
    </row>
    <row r="117" ht="14.25" customHeight="1">
      <c r="A117" s="256">
        <v>108.0</v>
      </c>
      <c r="B117" s="173"/>
      <c r="C117" s="173"/>
      <c r="D117" s="173"/>
      <c r="E117" s="251"/>
      <c r="F117" s="251"/>
      <c r="G117" s="251"/>
      <c r="H117" s="251"/>
      <c r="I117" s="246"/>
      <c r="J117" s="247"/>
      <c r="K117" s="248"/>
    </row>
    <row r="118" ht="14.25" customHeight="1">
      <c r="A118" s="256">
        <v>109.0</v>
      </c>
      <c r="B118" s="173"/>
      <c r="C118" s="173"/>
      <c r="D118" s="173"/>
      <c r="E118" s="251"/>
      <c r="F118" s="251"/>
      <c r="G118" s="251"/>
      <c r="H118" s="251"/>
      <c r="I118" s="246"/>
      <c r="J118" s="247"/>
      <c r="K118" s="248"/>
    </row>
    <row r="119" ht="14.25" customHeight="1">
      <c r="A119" s="256">
        <v>110.0</v>
      </c>
      <c r="B119" s="173"/>
      <c r="C119" s="173"/>
      <c r="D119" s="173"/>
      <c r="E119" s="251"/>
      <c r="F119" s="251"/>
      <c r="G119" s="251"/>
      <c r="H119" s="251"/>
      <c r="I119" s="246"/>
      <c r="J119" s="247"/>
      <c r="K119" s="248"/>
    </row>
    <row r="120" ht="14.25" customHeight="1">
      <c r="A120" s="256">
        <v>111.0</v>
      </c>
      <c r="B120" s="173"/>
      <c r="C120" s="173"/>
      <c r="D120" s="173"/>
      <c r="E120" s="251"/>
      <c r="F120" s="251"/>
      <c r="G120" s="251"/>
      <c r="H120" s="251"/>
      <c r="I120" s="246"/>
      <c r="J120" s="247"/>
      <c r="K120" s="248"/>
    </row>
    <row r="121" ht="14.25" customHeight="1">
      <c r="A121" s="256">
        <v>112.0</v>
      </c>
      <c r="B121" s="173"/>
      <c r="C121" s="173"/>
      <c r="D121" s="173"/>
      <c r="E121" s="251"/>
      <c r="F121" s="251"/>
      <c r="G121" s="251"/>
      <c r="H121" s="251"/>
      <c r="I121" s="246"/>
      <c r="J121" s="247"/>
      <c r="K121" s="248"/>
    </row>
    <row r="122" ht="14.25" customHeight="1">
      <c r="A122" s="256">
        <v>113.0</v>
      </c>
      <c r="B122" s="261"/>
      <c r="C122" s="261"/>
      <c r="D122" s="261"/>
      <c r="E122" s="262"/>
      <c r="F122" s="251"/>
      <c r="G122" s="251"/>
      <c r="H122" s="251"/>
      <c r="I122" s="246"/>
      <c r="J122" s="247"/>
      <c r="K122" s="248"/>
    </row>
    <row r="123" ht="14.25" customHeight="1">
      <c r="A123" s="256">
        <v>114.0</v>
      </c>
      <c r="B123" s="173"/>
      <c r="C123" s="173"/>
      <c r="D123" s="173"/>
      <c r="E123" s="251"/>
      <c r="F123" s="251"/>
      <c r="G123" s="251"/>
      <c r="H123" s="251"/>
      <c r="I123" s="246"/>
      <c r="J123" s="247"/>
      <c r="K123" s="248"/>
    </row>
    <row r="124" ht="14.25" customHeight="1">
      <c r="A124" s="256">
        <v>115.0</v>
      </c>
      <c r="B124" s="173"/>
      <c r="C124" s="173"/>
      <c r="D124" s="173"/>
      <c r="E124" s="251"/>
      <c r="F124" s="251"/>
      <c r="G124" s="251"/>
      <c r="H124" s="251"/>
      <c r="I124" s="246"/>
      <c r="J124" s="247"/>
      <c r="K124" s="248"/>
    </row>
    <row r="125" ht="14.25" customHeight="1">
      <c r="A125" s="256">
        <v>116.0</v>
      </c>
      <c r="B125" s="173"/>
      <c r="C125" s="173"/>
      <c r="D125" s="173"/>
      <c r="E125" s="251"/>
      <c r="F125" s="251"/>
      <c r="G125" s="251"/>
      <c r="H125" s="251"/>
      <c r="I125" s="246"/>
      <c r="J125" s="247"/>
      <c r="K125" s="248"/>
    </row>
    <row r="126" ht="14.25" customHeight="1">
      <c r="A126" s="256">
        <v>117.0</v>
      </c>
      <c r="B126" s="173"/>
      <c r="C126" s="173"/>
      <c r="D126" s="173"/>
      <c r="E126" s="251"/>
      <c r="F126" s="251"/>
      <c r="G126" s="251"/>
      <c r="H126" s="251"/>
      <c r="I126" s="246"/>
      <c r="J126" s="247"/>
      <c r="K126" s="248"/>
    </row>
    <row r="127" ht="14.25" customHeight="1">
      <c r="A127" s="256">
        <v>118.0</v>
      </c>
      <c r="B127" s="261"/>
      <c r="C127" s="261"/>
      <c r="D127" s="261"/>
      <c r="E127" s="262"/>
      <c r="F127" s="251"/>
      <c r="G127" s="251"/>
      <c r="H127" s="251"/>
      <c r="I127" s="246"/>
      <c r="J127" s="247"/>
      <c r="K127" s="248"/>
    </row>
    <row r="128" ht="14.25" customHeight="1">
      <c r="A128" s="256">
        <v>119.0</v>
      </c>
      <c r="B128" s="173"/>
      <c r="C128" s="173"/>
      <c r="D128" s="173"/>
      <c r="E128" s="251"/>
      <c r="F128" s="251"/>
      <c r="G128" s="251"/>
      <c r="H128" s="251"/>
      <c r="I128" s="246"/>
      <c r="J128" s="247"/>
      <c r="K128" s="248"/>
    </row>
    <row r="129" ht="14.25" customHeight="1">
      <c r="A129" s="256">
        <v>120.0</v>
      </c>
      <c r="B129" s="173"/>
      <c r="C129" s="173"/>
      <c r="D129" s="173"/>
      <c r="E129" s="251"/>
      <c r="F129" s="251"/>
      <c r="G129" s="251"/>
      <c r="H129" s="251"/>
      <c r="I129" s="246"/>
      <c r="J129" s="247"/>
      <c r="K129" s="248"/>
    </row>
    <row r="130" ht="14.25" customHeight="1">
      <c r="A130" s="256">
        <v>121.0</v>
      </c>
      <c r="B130" s="173"/>
      <c r="C130" s="173"/>
      <c r="D130" s="173"/>
      <c r="E130" s="251"/>
      <c r="F130" s="251"/>
      <c r="G130" s="251"/>
      <c r="H130" s="251"/>
      <c r="I130" s="246"/>
      <c r="J130" s="247"/>
      <c r="K130" s="248"/>
    </row>
    <row r="131" ht="14.25" customHeight="1">
      <c r="A131" s="256">
        <v>122.0</v>
      </c>
      <c r="B131" s="173"/>
      <c r="C131" s="173"/>
      <c r="D131" s="173"/>
      <c r="E131" s="251"/>
      <c r="F131" s="251"/>
      <c r="G131" s="251"/>
      <c r="H131" s="251"/>
      <c r="I131" s="246"/>
      <c r="J131" s="247"/>
      <c r="K131" s="248"/>
    </row>
    <row r="132" ht="14.25" customHeight="1">
      <c r="A132" s="256">
        <v>123.0</v>
      </c>
      <c r="B132" s="173"/>
      <c r="C132" s="173"/>
      <c r="D132" s="173"/>
      <c r="E132" s="251"/>
      <c r="F132" s="251"/>
      <c r="G132" s="251"/>
      <c r="H132" s="251"/>
      <c r="I132" s="246"/>
      <c r="J132" s="247"/>
      <c r="K132" s="248"/>
    </row>
    <row r="133" ht="14.25" customHeight="1">
      <c r="A133" s="256">
        <v>124.0</v>
      </c>
      <c r="B133" s="173"/>
      <c r="C133" s="173"/>
      <c r="D133" s="173"/>
      <c r="E133" s="251"/>
      <c r="F133" s="251"/>
      <c r="G133" s="251"/>
      <c r="H133" s="251"/>
      <c r="I133" s="246"/>
      <c r="J133" s="247"/>
      <c r="K133" s="248"/>
    </row>
    <row r="134" ht="14.25" customHeight="1">
      <c r="A134" s="256">
        <v>125.0</v>
      </c>
      <c r="B134" s="173"/>
      <c r="C134" s="173"/>
      <c r="D134" s="173"/>
      <c r="E134" s="251"/>
      <c r="F134" s="251"/>
      <c r="G134" s="251"/>
      <c r="H134" s="251"/>
      <c r="I134" s="246"/>
      <c r="J134" s="247"/>
      <c r="K134" s="248"/>
    </row>
    <row r="135" ht="14.25" customHeight="1">
      <c r="A135" s="256">
        <v>126.0</v>
      </c>
      <c r="B135" s="261"/>
      <c r="C135" s="261"/>
      <c r="D135" s="261"/>
      <c r="E135" s="262"/>
      <c r="F135" s="251"/>
      <c r="G135" s="251"/>
      <c r="H135" s="251"/>
      <c r="I135" s="246"/>
      <c r="J135" s="247"/>
      <c r="K135" s="248"/>
    </row>
    <row r="136" ht="14.25" customHeight="1">
      <c r="A136" s="256">
        <v>127.0</v>
      </c>
      <c r="B136" s="173"/>
      <c r="C136" s="173"/>
      <c r="D136" s="173"/>
      <c r="E136" s="251"/>
      <c r="F136" s="251"/>
      <c r="G136" s="251"/>
      <c r="H136" s="251"/>
      <c r="I136" s="246"/>
      <c r="J136" s="247"/>
      <c r="K136" s="248"/>
    </row>
    <row r="137" ht="14.25" customHeight="1">
      <c r="A137" s="256">
        <v>128.0</v>
      </c>
      <c r="B137" s="173"/>
      <c r="C137" s="173"/>
      <c r="D137" s="173"/>
      <c r="E137" s="251"/>
      <c r="F137" s="251"/>
      <c r="G137" s="251"/>
      <c r="H137" s="251"/>
      <c r="I137" s="246"/>
      <c r="J137" s="247"/>
      <c r="K137" s="248"/>
    </row>
    <row r="138" ht="14.25" customHeight="1">
      <c r="A138" s="256">
        <v>129.0</v>
      </c>
      <c r="B138" s="173"/>
      <c r="C138" s="173"/>
      <c r="D138" s="173"/>
      <c r="E138" s="251"/>
      <c r="F138" s="251"/>
      <c r="G138" s="251"/>
      <c r="H138" s="251"/>
      <c r="I138" s="246"/>
      <c r="J138" s="247"/>
      <c r="K138" s="248"/>
    </row>
    <row r="139" ht="14.25" customHeight="1">
      <c r="A139" s="256">
        <v>130.0</v>
      </c>
      <c r="B139" s="173"/>
      <c r="C139" s="173"/>
      <c r="D139" s="173"/>
      <c r="E139" s="251"/>
      <c r="F139" s="251"/>
      <c r="G139" s="251"/>
      <c r="H139" s="251"/>
      <c r="I139" s="246"/>
      <c r="J139" s="247"/>
      <c r="K139" s="248"/>
    </row>
    <row r="140" ht="14.25" customHeight="1">
      <c r="A140" s="256">
        <v>131.0</v>
      </c>
      <c r="B140" s="261"/>
      <c r="C140" s="261"/>
      <c r="D140" s="261"/>
      <c r="E140" s="262"/>
      <c r="F140" s="251"/>
      <c r="G140" s="251"/>
      <c r="H140" s="251"/>
      <c r="I140" s="246"/>
      <c r="J140" s="247"/>
      <c r="K140" s="248"/>
    </row>
    <row r="141" ht="14.25" customHeight="1">
      <c r="A141" s="256">
        <v>132.0</v>
      </c>
      <c r="B141" s="173"/>
      <c r="C141" s="173"/>
      <c r="D141" s="173"/>
      <c r="E141" s="251"/>
      <c r="F141" s="251"/>
      <c r="G141" s="251"/>
      <c r="H141" s="251"/>
      <c r="I141" s="246"/>
      <c r="J141" s="247"/>
      <c r="K141" s="248"/>
    </row>
    <row r="142" ht="14.25" customHeight="1">
      <c r="A142" s="256">
        <v>133.0</v>
      </c>
      <c r="B142" s="173"/>
      <c r="C142" s="173"/>
      <c r="D142" s="173"/>
      <c r="E142" s="251"/>
      <c r="F142" s="251"/>
      <c r="G142" s="251"/>
      <c r="H142" s="251"/>
      <c r="I142" s="246"/>
      <c r="J142" s="247"/>
      <c r="K142" s="248"/>
    </row>
    <row r="143" ht="14.25" customHeight="1">
      <c r="A143" s="256">
        <v>134.0</v>
      </c>
      <c r="B143" s="173"/>
      <c r="C143" s="173"/>
      <c r="D143" s="173"/>
      <c r="E143" s="251"/>
      <c r="F143" s="251"/>
      <c r="G143" s="251"/>
      <c r="H143" s="251"/>
      <c r="I143" s="246"/>
      <c r="J143" s="247"/>
      <c r="K143" s="248"/>
    </row>
    <row r="144" ht="14.25" customHeight="1">
      <c r="A144" s="256">
        <v>135.0</v>
      </c>
      <c r="B144" s="173"/>
      <c r="C144" s="173"/>
      <c r="D144" s="173"/>
      <c r="E144" s="251"/>
      <c r="F144" s="251"/>
      <c r="G144" s="251"/>
      <c r="H144" s="251"/>
      <c r="I144" s="246"/>
      <c r="J144" s="247"/>
      <c r="K144" s="248"/>
    </row>
    <row r="145" ht="14.25" customHeight="1">
      <c r="A145" s="256">
        <v>136.0</v>
      </c>
      <c r="B145" s="261"/>
      <c r="C145" s="261"/>
      <c r="D145" s="261"/>
      <c r="E145" s="262"/>
      <c r="F145" s="251"/>
      <c r="G145" s="251"/>
      <c r="H145" s="251"/>
      <c r="I145" s="246"/>
      <c r="J145" s="247"/>
      <c r="K145" s="248"/>
    </row>
    <row r="146" ht="14.25" customHeight="1">
      <c r="A146" s="256">
        <v>137.0</v>
      </c>
      <c r="B146" s="173"/>
      <c r="C146" s="173"/>
      <c r="D146" s="173"/>
      <c r="E146" s="251"/>
      <c r="F146" s="251"/>
      <c r="G146" s="251"/>
      <c r="H146" s="251"/>
      <c r="I146" s="246"/>
      <c r="J146" s="247"/>
      <c r="K146" s="248"/>
    </row>
    <row r="147" ht="14.25" customHeight="1">
      <c r="A147" s="256">
        <v>138.0</v>
      </c>
      <c r="B147" s="173"/>
      <c r="C147" s="173"/>
      <c r="D147" s="173"/>
      <c r="E147" s="251"/>
      <c r="F147" s="251"/>
      <c r="G147" s="251"/>
      <c r="H147" s="251"/>
      <c r="I147" s="246"/>
      <c r="J147" s="247"/>
      <c r="K147" s="248"/>
    </row>
    <row r="148" ht="14.25" customHeight="1">
      <c r="A148" s="256">
        <v>139.0</v>
      </c>
      <c r="B148" s="173"/>
      <c r="C148" s="173"/>
      <c r="D148" s="173"/>
      <c r="E148" s="251"/>
      <c r="F148" s="251"/>
      <c r="G148" s="251"/>
      <c r="H148" s="251"/>
      <c r="I148" s="246"/>
      <c r="J148" s="247"/>
      <c r="K148" s="248"/>
    </row>
    <row r="149" ht="14.25" customHeight="1">
      <c r="A149" s="256">
        <v>140.0</v>
      </c>
      <c r="B149" s="173"/>
      <c r="C149" s="173"/>
      <c r="D149" s="173"/>
      <c r="E149" s="251"/>
      <c r="F149" s="251"/>
      <c r="G149" s="251"/>
      <c r="H149" s="251"/>
      <c r="I149" s="246"/>
      <c r="J149" s="247"/>
      <c r="K149" s="248"/>
    </row>
    <row r="150" ht="14.25" customHeight="1">
      <c r="A150" s="256">
        <v>141.0</v>
      </c>
      <c r="B150" s="261"/>
      <c r="C150" s="261"/>
      <c r="D150" s="261"/>
      <c r="E150" s="262"/>
      <c r="F150" s="251"/>
      <c r="G150" s="251"/>
      <c r="H150" s="251"/>
      <c r="I150" s="246"/>
      <c r="J150" s="247"/>
      <c r="K150" s="248"/>
    </row>
    <row r="151" ht="14.25" customHeight="1">
      <c r="A151" s="256">
        <v>142.0</v>
      </c>
      <c r="B151" s="173"/>
      <c r="C151" s="173"/>
      <c r="D151" s="173"/>
      <c r="E151" s="251"/>
      <c r="F151" s="251"/>
      <c r="G151" s="251"/>
      <c r="H151" s="251"/>
      <c r="I151" s="246"/>
      <c r="J151" s="247"/>
      <c r="K151" s="248"/>
    </row>
    <row r="152" ht="14.25" customHeight="1">
      <c r="A152" s="256">
        <v>143.0</v>
      </c>
      <c r="B152" s="173"/>
      <c r="C152" s="173"/>
      <c r="D152" s="173"/>
      <c r="E152" s="251"/>
      <c r="F152" s="251"/>
      <c r="G152" s="251"/>
      <c r="H152" s="251"/>
      <c r="I152" s="246"/>
      <c r="J152" s="247"/>
      <c r="K152" s="248"/>
    </row>
    <row r="153" ht="14.25" customHeight="1">
      <c r="A153" s="256">
        <v>144.0</v>
      </c>
      <c r="B153" s="173"/>
      <c r="C153" s="173"/>
      <c r="D153" s="173"/>
      <c r="E153" s="251"/>
      <c r="F153" s="251"/>
      <c r="G153" s="251"/>
      <c r="H153" s="251"/>
      <c r="I153" s="246"/>
      <c r="J153" s="247"/>
      <c r="K153" s="248"/>
    </row>
    <row r="154" ht="14.25" customHeight="1">
      <c r="A154" s="256">
        <v>145.0</v>
      </c>
      <c r="B154" s="173"/>
      <c r="C154" s="173"/>
      <c r="D154" s="173"/>
      <c r="E154" s="251"/>
      <c r="F154" s="251"/>
      <c r="G154" s="251"/>
      <c r="H154" s="251"/>
      <c r="I154" s="246"/>
      <c r="J154" s="247"/>
      <c r="K154" s="248"/>
    </row>
    <row r="155" ht="14.25" customHeight="1">
      <c r="A155" s="256">
        <v>146.0</v>
      </c>
      <c r="B155" s="173"/>
      <c r="C155" s="173"/>
      <c r="D155" s="173"/>
      <c r="E155" s="251"/>
      <c r="F155" s="251"/>
      <c r="G155" s="251"/>
      <c r="H155" s="251"/>
      <c r="I155" s="246"/>
      <c r="J155" s="247"/>
      <c r="K155" s="248"/>
    </row>
    <row r="156" ht="14.25" customHeight="1">
      <c r="A156" s="256">
        <v>147.0</v>
      </c>
      <c r="B156" s="173"/>
      <c r="C156" s="173"/>
      <c r="D156" s="173"/>
      <c r="E156" s="251"/>
      <c r="F156" s="251"/>
      <c r="G156" s="251"/>
      <c r="H156" s="251"/>
      <c r="I156" s="246"/>
      <c r="J156" s="247"/>
      <c r="K156" s="248"/>
    </row>
    <row r="157" ht="14.25" customHeight="1">
      <c r="A157" s="256">
        <v>148.0</v>
      </c>
      <c r="B157" s="173"/>
      <c r="C157" s="173"/>
      <c r="D157" s="173"/>
      <c r="E157" s="251"/>
      <c r="F157" s="251"/>
      <c r="G157" s="251"/>
      <c r="H157" s="251"/>
      <c r="I157" s="246"/>
      <c r="J157" s="247"/>
      <c r="K157" s="248"/>
    </row>
    <row r="158" ht="14.25" customHeight="1">
      <c r="A158" s="256">
        <v>149.0</v>
      </c>
      <c r="B158" s="261"/>
      <c r="C158" s="261"/>
      <c r="D158" s="261"/>
      <c r="E158" s="262"/>
      <c r="F158" s="251"/>
      <c r="G158" s="251"/>
      <c r="H158" s="251"/>
      <c r="I158" s="246"/>
      <c r="J158" s="247"/>
      <c r="K158" s="248"/>
    </row>
    <row r="159" ht="14.25" customHeight="1">
      <c r="A159" s="256">
        <v>150.0</v>
      </c>
      <c r="B159" s="173"/>
      <c r="C159" s="173"/>
      <c r="D159" s="173"/>
      <c r="E159" s="251"/>
      <c r="F159" s="251"/>
      <c r="G159" s="251"/>
      <c r="H159" s="251"/>
      <c r="I159" s="246"/>
      <c r="J159" s="247"/>
      <c r="K159" s="248"/>
    </row>
    <row r="160" ht="14.25" customHeight="1">
      <c r="A160" s="256">
        <v>151.0</v>
      </c>
      <c r="B160" s="173"/>
      <c r="C160" s="173"/>
      <c r="D160" s="173"/>
      <c r="E160" s="251"/>
      <c r="F160" s="251"/>
      <c r="G160" s="251"/>
      <c r="H160" s="251"/>
      <c r="I160" s="246"/>
      <c r="J160" s="247"/>
      <c r="K160" s="248"/>
    </row>
    <row r="161" ht="14.25" customHeight="1">
      <c r="A161" s="256">
        <v>152.0</v>
      </c>
      <c r="B161" s="173"/>
      <c r="C161" s="173"/>
      <c r="D161" s="173"/>
      <c r="E161" s="251"/>
      <c r="F161" s="251"/>
      <c r="G161" s="251"/>
      <c r="H161" s="251"/>
      <c r="I161" s="246"/>
      <c r="J161" s="247"/>
      <c r="K161" s="248"/>
    </row>
    <row r="162" ht="14.25" customHeight="1">
      <c r="A162" s="256">
        <v>153.0</v>
      </c>
      <c r="B162" s="173"/>
      <c r="C162" s="173"/>
      <c r="D162" s="173"/>
      <c r="E162" s="251"/>
      <c r="F162" s="251"/>
      <c r="G162" s="251"/>
      <c r="H162" s="251"/>
      <c r="I162" s="246"/>
      <c r="J162" s="247"/>
      <c r="K162" s="248"/>
    </row>
    <row r="163" ht="14.25" customHeight="1">
      <c r="A163" s="256">
        <v>154.0</v>
      </c>
      <c r="B163" s="261"/>
      <c r="C163" s="261"/>
      <c r="D163" s="261"/>
      <c r="E163" s="262"/>
      <c r="F163" s="251"/>
      <c r="G163" s="251"/>
      <c r="H163" s="251"/>
      <c r="I163" s="246"/>
      <c r="J163" s="247"/>
      <c r="K163" s="248"/>
    </row>
    <row r="164" ht="14.25" customHeight="1">
      <c r="A164" s="256">
        <v>155.0</v>
      </c>
      <c r="B164" s="173"/>
      <c r="C164" s="173"/>
      <c r="D164" s="173"/>
      <c r="E164" s="251"/>
      <c r="F164" s="251"/>
      <c r="G164" s="251"/>
      <c r="H164" s="251"/>
      <c r="I164" s="246"/>
      <c r="J164" s="247"/>
      <c r="K164" s="248"/>
    </row>
    <row r="165" ht="14.25" customHeight="1">
      <c r="A165" s="256">
        <v>156.0</v>
      </c>
      <c r="B165" s="173"/>
      <c r="C165" s="173"/>
      <c r="D165" s="173"/>
      <c r="E165" s="251"/>
      <c r="F165" s="251"/>
      <c r="G165" s="251"/>
      <c r="H165" s="251"/>
      <c r="I165" s="246"/>
      <c r="J165" s="247"/>
      <c r="K165" s="248"/>
    </row>
    <row r="166" ht="14.25" customHeight="1">
      <c r="A166" s="256">
        <v>157.0</v>
      </c>
      <c r="B166" s="173"/>
      <c r="C166" s="173"/>
      <c r="D166" s="173"/>
      <c r="E166" s="251"/>
      <c r="F166" s="251"/>
      <c r="G166" s="251"/>
      <c r="H166" s="251"/>
      <c r="I166" s="246"/>
      <c r="J166" s="247"/>
      <c r="K166" s="248"/>
    </row>
    <row r="167" ht="14.25" customHeight="1">
      <c r="A167" s="256">
        <v>158.0</v>
      </c>
      <c r="B167" s="173"/>
      <c r="C167" s="173"/>
      <c r="D167" s="173"/>
      <c r="E167" s="251"/>
      <c r="F167" s="251"/>
      <c r="G167" s="251"/>
      <c r="H167" s="251"/>
      <c r="I167" s="246"/>
      <c r="J167" s="247"/>
      <c r="K167" s="248"/>
    </row>
    <row r="168" ht="14.25" customHeight="1">
      <c r="A168" s="256">
        <v>159.0</v>
      </c>
      <c r="B168" s="173"/>
      <c r="C168" s="173"/>
      <c r="D168" s="173"/>
      <c r="E168" s="251"/>
      <c r="F168" s="251"/>
      <c r="G168" s="251"/>
      <c r="H168" s="251"/>
      <c r="I168" s="246"/>
      <c r="J168" s="247"/>
      <c r="K168" s="248"/>
    </row>
    <row r="169" ht="14.25" customHeight="1">
      <c r="A169" s="256">
        <v>160.0</v>
      </c>
      <c r="B169" s="173"/>
      <c r="C169" s="173"/>
      <c r="D169" s="173"/>
      <c r="E169" s="251"/>
      <c r="F169" s="251"/>
      <c r="G169" s="251"/>
      <c r="H169" s="251"/>
      <c r="I169" s="246"/>
      <c r="J169" s="247"/>
      <c r="K169" s="248"/>
    </row>
    <row r="170" ht="14.25" customHeight="1">
      <c r="A170" s="256">
        <v>161.0</v>
      </c>
      <c r="B170" s="173"/>
      <c r="C170" s="173"/>
      <c r="D170" s="173"/>
      <c r="E170" s="251"/>
      <c r="F170" s="251"/>
      <c r="G170" s="251"/>
      <c r="H170" s="251"/>
      <c r="I170" s="246"/>
      <c r="J170" s="247"/>
      <c r="K170" s="248"/>
    </row>
    <row r="171" ht="14.25" customHeight="1">
      <c r="A171" s="256">
        <v>162.0</v>
      </c>
      <c r="B171" s="261"/>
      <c r="C171" s="261"/>
      <c r="D171" s="261"/>
      <c r="E171" s="262"/>
      <c r="F171" s="251"/>
      <c r="G171" s="251"/>
      <c r="H171" s="251"/>
      <c r="I171" s="246"/>
      <c r="J171" s="247"/>
      <c r="K171" s="248"/>
    </row>
    <row r="172" ht="14.25" customHeight="1">
      <c r="A172" s="256">
        <v>163.0</v>
      </c>
      <c r="B172" s="173"/>
      <c r="C172" s="173"/>
      <c r="D172" s="173"/>
      <c r="E172" s="251"/>
      <c r="F172" s="251"/>
      <c r="G172" s="251"/>
      <c r="H172" s="251"/>
      <c r="I172" s="246"/>
      <c r="J172" s="247"/>
      <c r="K172" s="248"/>
    </row>
    <row r="173" ht="14.25" customHeight="1">
      <c r="A173" s="256">
        <v>164.0</v>
      </c>
      <c r="B173" s="173"/>
      <c r="C173" s="173"/>
      <c r="D173" s="173"/>
      <c r="E173" s="251"/>
      <c r="F173" s="251"/>
      <c r="G173" s="251"/>
      <c r="H173" s="251"/>
      <c r="I173" s="246"/>
      <c r="J173" s="247"/>
      <c r="K173" s="248"/>
    </row>
    <row r="174" ht="14.25" customHeight="1">
      <c r="A174" s="256">
        <v>165.0</v>
      </c>
      <c r="B174" s="173"/>
      <c r="C174" s="173"/>
      <c r="D174" s="173"/>
      <c r="E174" s="251"/>
      <c r="F174" s="251"/>
      <c r="G174" s="251"/>
      <c r="H174" s="251"/>
      <c r="I174" s="246"/>
      <c r="J174" s="247"/>
      <c r="K174" s="248"/>
    </row>
    <row r="175" ht="14.25" customHeight="1">
      <c r="A175" s="256">
        <v>166.0</v>
      </c>
      <c r="B175" s="173"/>
      <c r="C175" s="173"/>
      <c r="D175" s="173"/>
      <c r="E175" s="251"/>
      <c r="F175" s="251"/>
      <c r="G175" s="251"/>
      <c r="H175" s="251"/>
      <c r="I175" s="246"/>
      <c r="J175" s="247"/>
      <c r="K175" s="248"/>
    </row>
    <row r="176" ht="14.25" customHeight="1">
      <c r="A176" s="256">
        <v>167.0</v>
      </c>
      <c r="B176" s="261"/>
      <c r="C176" s="261"/>
      <c r="D176" s="261"/>
      <c r="E176" s="262"/>
      <c r="F176" s="251"/>
      <c r="G176" s="251"/>
      <c r="H176" s="251"/>
      <c r="I176" s="246"/>
      <c r="J176" s="247"/>
      <c r="K176" s="248"/>
    </row>
    <row r="177" ht="14.25" customHeight="1">
      <c r="A177" s="256">
        <v>168.0</v>
      </c>
      <c r="B177" s="173"/>
      <c r="C177" s="173"/>
      <c r="D177" s="173"/>
      <c r="E177" s="251"/>
      <c r="F177" s="251"/>
      <c r="G177" s="251"/>
      <c r="H177" s="251"/>
      <c r="I177" s="246"/>
      <c r="J177" s="247"/>
      <c r="K177" s="248"/>
    </row>
    <row r="178" ht="14.25" customHeight="1">
      <c r="A178" s="256">
        <v>169.0</v>
      </c>
      <c r="B178" s="173"/>
      <c r="C178" s="173"/>
      <c r="D178" s="173"/>
      <c r="E178" s="251"/>
      <c r="F178" s="251"/>
      <c r="G178" s="251"/>
      <c r="H178" s="251"/>
      <c r="I178" s="246"/>
      <c r="J178" s="247"/>
      <c r="K178" s="248"/>
    </row>
    <row r="179" ht="14.25" customHeight="1">
      <c r="A179" s="256">
        <v>170.0</v>
      </c>
      <c r="B179" s="173"/>
      <c r="C179" s="173"/>
      <c r="D179" s="173"/>
      <c r="E179" s="251"/>
      <c r="F179" s="251"/>
      <c r="G179" s="251"/>
      <c r="H179" s="251"/>
      <c r="I179" s="246"/>
      <c r="J179" s="247"/>
      <c r="K179" s="248"/>
    </row>
    <row r="180" ht="14.25" customHeight="1">
      <c r="A180" s="256">
        <v>171.0</v>
      </c>
      <c r="B180" s="173"/>
      <c r="C180" s="173"/>
      <c r="D180" s="173"/>
      <c r="E180" s="251"/>
      <c r="F180" s="251"/>
      <c r="G180" s="251"/>
      <c r="H180" s="251"/>
      <c r="I180" s="246"/>
      <c r="J180" s="247"/>
      <c r="K180" s="248"/>
    </row>
    <row r="181" ht="14.25" customHeight="1">
      <c r="A181" s="256">
        <v>172.0</v>
      </c>
      <c r="B181" s="173"/>
      <c r="C181" s="173"/>
      <c r="D181" s="173"/>
      <c r="E181" s="251"/>
      <c r="F181" s="251"/>
      <c r="G181" s="251"/>
      <c r="H181" s="251"/>
      <c r="I181" s="246"/>
      <c r="J181" s="247"/>
      <c r="K181" s="248"/>
    </row>
    <row r="182" ht="14.25" customHeight="1">
      <c r="A182" s="256">
        <v>173.0</v>
      </c>
      <c r="B182" s="173"/>
      <c r="C182" s="173"/>
      <c r="D182" s="173"/>
      <c r="E182" s="251"/>
      <c r="F182" s="251"/>
      <c r="G182" s="251"/>
      <c r="H182" s="251"/>
      <c r="I182" s="246"/>
      <c r="J182" s="247"/>
      <c r="K182" s="248"/>
    </row>
    <row r="183" ht="14.25" customHeight="1">
      <c r="A183" s="256">
        <v>174.0</v>
      </c>
      <c r="B183" s="173"/>
      <c r="C183" s="173"/>
      <c r="D183" s="173"/>
      <c r="E183" s="251"/>
      <c r="F183" s="251"/>
      <c r="G183" s="251"/>
      <c r="H183" s="251"/>
      <c r="I183" s="246"/>
      <c r="J183" s="247"/>
      <c r="K183" s="248"/>
    </row>
    <row r="184" ht="14.25" customHeight="1">
      <c r="A184" s="256">
        <v>175.0</v>
      </c>
      <c r="B184" s="261"/>
      <c r="C184" s="261"/>
      <c r="D184" s="261"/>
      <c r="E184" s="262"/>
      <c r="F184" s="251"/>
      <c r="G184" s="251"/>
      <c r="H184" s="251"/>
      <c r="I184" s="246"/>
      <c r="J184" s="247"/>
      <c r="K184" s="248"/>
    </row>
    <row r="185" ht="14.25" customHeight="1">
      <c r="A185" s="256">
        <v>176.0</v>
      </c>
      <c r="B185" s="173"/>
      <c r="C185" s="173"/>
      <c r="D185" s="173"/>
      <c r="E185" s="251"/>
      <c r="F185" s="251"/>
      <c r="G185" s="251"/>
      <c r="H185" s="251"/>
      <c r="I185" s="246"/>
      <c r="J185" s="247"/>
      <c r="K185" s="248"/>
    </row>
    <row r="186" ht="14.25" customHeight="1">
      <c r="A186" s="256">
        <v>177.0</v>
      </c>
      <c r="B186" s="173"/>
      <c r="C186" s="173"/>
      <c r="D186" s="173"/>
      <c r="E186" s="251"/>
      <c r="F186" s="251"/>
      <c r="G186" s="251"/>
      <c r="H186" s="251"/>
      <c r="I186" s="246"/>
      <c r="J186" s="247"/>
      <c r="K186" s="248"/>
    </row>
    <row r="187" ht="14.25" customHeight="1">
      <c r="A187" s="256">
        <v>178.0</v>
      </c>
      <c r="B187" s="173"/>
      <c r="C187" s="173"/>
      <c r="D187" s="173"/>
      <c r="E187" s="251"/>
      <c r="F187" s="251"/>
      <c r="G187" s="251"/>
      <c r="H187" s="251"/>
      <c r="I187" s="246"/>
      <c r="J187" s="247"/>
      <c r="K187" s="248"/>
    </row>
    <row r="188" ht="14.25" customHeight="1">
      <c r="A188" s="256">
        <v>179.0</v>
      </c>
      <c r="B188" s="173"/>
      <c r="C188" s="173"/>
      <c r="D188" s="173"/>
      <c r="E188" s="251"/>
      <c r="F188" s="251"/>
      <c r="G188" s="251"/>
      <c r="H188" s="251"/>
      <c r="I188" s="246"/>
      <c r="J188" s="247"/>
      <c r="K188" s="248"/>
    </row>
    <row r="189" ht="14.25" customHeight="1">
      <c r="A189" s="256">
        <v>180.0</v>
      </c>
      <c r="B189" s="261"/>
      <c r="C189" s="261"/>
      <c r="D189" s="261"/>
      <c r="E189" s="262"/>
      <c r="F189" s="251"/>
      <c r="G189" s="251"/>
      <c r="H189" s="251"/>
      <c r="I189" s="246"/>
      <c r="J189" s="247"/>
      <c r="K189" s="248"/>
    </row>
    <row r="190" ht="14.25" customHeight="1">
      <c r="A190" s="256">
        <v>181.0</v>
      </c>
      <c r="B190" s="173"/>
      <c r="C190" s="173"/>
      <c r="D190" s="173"/>
      <c r="E190" s="251"/>
      <c r="F190" s="251"/>
      <c r="G190" s="251"/>
      <c r="H190" s="251"/>
      <c r="I190" s="246"/>
      <c r="J190" s="247"/>
      <c r="K190" s="248"/>
    </row>
    <row r="191" ht="14.25" customHeight="1">
      <c r="A191" s="256">
        <v>182.0</v>
      </c>
      <c r="B191" s="173"/>
      <c r="C191" s="173"/>
      <c r="D191" s="173"/>
      <c r="E191" s="251"/>
      <c r="F191" s="251"/>
      <c r="G191" s="251"/>
      <c r="H191" s="251"/>
      <c r="I191" s="246"/>
      <c r="J191" s="247"/>
      <c r="K191" s="248"/>
    </row>
    <row r="192" ht="14.25" customHeight="1">
      <c r="A192" s="256">
        <v>183.0</v>
      </c>
      <c r="B192" s="173"/>
      <c r="C192" s="173"/>
      <c r="D192" s="173"/>
      <c r="E192" s="251"/>
      <c r="F192" s="251"/>
      <c r="G192" s="251"/>
      <c r="H192" s="251"/>
      <c r="I192" s="246"/>
      <c r="J192" s="247"/>
      <c r="K192" s="248"/>
    </row>
    <row r="193" ht="14.25" customHeight="1">
      <c r="A193" s="256">
        <v>184.0</v>
      </c>
      <c r="B193" s="173"/>
      <c r="C193" s="173"/>
      <c r="D193" s="173"/>
      <c r="E193" s="251"/>
      <c r="F193" s="251"/>
      <c r="G193" s="251"/>
      <c r="H193" s="251"/>
      <c r="I193" s="246"/>
      <c r="J193" s="247"/>
      <c r="K193" s="248"/>
    </row>
    <row r="194" ht="14.25" customHeight="1">
      <c r="A194" s="256">
        <v>185.0</v>
      </c>
      <c r="B194" s="173"/>
      <c r="C194" s="173"/>
      <c r="D194" s="173"/>
      <c r="E194" s="251"/>
      <c r="F194" s="251"/>
      <c r="G194" s="251"/>
      <c r="H194" s="251"/>
      <c r="I194" s="246"/>
      <c r="J194" s="247"/>
      <c r="K194" s="248"/>
    </row>
    <row r="195" ht="14.25" customHeight="1">
      <c r="A195" s="256">
        <v>186.0</v>
      </c>
      <c r="B195" s="173"/>
      <c r="C195" s="173"/>
      <c r="D195" s="173"/>
      <c r="E195" s="251"/>
      <c r="F195" s="251"/>
      <c r="G195" s="251"/>
      <c r="H195" s="251"/>
      <c r="I195" s="246"/>
      <c r="J195" s="247"/>
      <c r="K195" s="248"/>
    </row>
    <row r="196" ht="14.25" customHeight="1">
      <c r="A196" s="256">
        <v>187.0</v>
      </c>
      <c r="B196" s="173"/>
      <c r="C196" s="173"/>
      <c r="D196" s="173"/>
      <c r="E196" s="251"/>
      <c r="F196" s="251"/>
      <c r="G196" s="251"/>
      <c r="H196" s="251"/>
      <c r="I196" s="246"/>
      <c r="J196" s="247"/>
      <c r="K196" s="248"/>
    </row>
    <row r="197" ht="14.25" customHeight="1">
      <c r="A197" s="256">
        <v>188.0</v>
      </c>
      <c r="B197" s="261"/>
      <c r="C197" s="261"/>
      <c r="D197" s="261"/>
      <c r="E197" s="262"/>
      <c r="F197" s="251"/>
      <c r="G197" s="251"/>
      <c r="H197" s="251"/>
      <c r="I197" s="246"/>
      <c r="J197" s="247"/>
      <c r="K197" s="248"/>
    </row>
    <row r="198" ht="14.25" customHeight="1">
      <c r="A198" s="256">
        <v>189.0</v>
      </c>
      <c r="B198" s="173"/>
      <c r="C198" s="173"/>
      <c r="D198" s="173"/>
      <c r="E198" s="251"/>
      <c r="F198" s="251"/>
      <c r="G198" s="251"/>
      <c r="H198" s="251"/>
      <c r="I198" s="246"/>
      <c r="J198" s="247"/>
      <c r="K198" s="248"/>
    </row>
    <row r="199" ht="14.25" customHeight="1">
      <c r="A199" s="256">
        <v>190.0</v>
      </c>
      <c r="B199" s="173"/>
      <c r="C199" s="173"/>
      <c r="D199" s="173"/>
      <c r="E199" s="251"/>
      <c r="F199" s="251"/>
      <c r="G199" s="251"/>
      <c r="H199" s="251"/>
      <c r="I199" s="246"/>
      <c r="J199" s="247"/>
      <c r="K199" s="248"/>
    </row>
    <row r="200" ht="14.25" customHeight="1">
      <c r="A200" s="256">
        <v>191.0</v>
      </c>
      <c r="B200" s="173"/>
      <c r="C200" s="173"/>
      <c r="D200" s="173"/>
      <c r="E200" s="251"/>
      <c r="F200" s="251"/>
      <c r="G200" s="251"/>
      <c r="H200" s="251"/>
      <c r="I200" s="246"/>
      <c r="J200" s="247"/>
      <c r="K200" s="248"/>
    </row>
    <row r="201" ht="14.25" customHeight="1">
      <c r="A201" s="256">
        <v>192.0</v>
      </c>
      <c r="B201" s="173"/>
      <c r="C201" s="173"/>
      <c r="D201" s="173"/>
      <c r="E201" s="251"/>
      <c r="F201" s="251"/>
      <c r="G201" s="251"/>
      <c r="H201" s="251"/>
      <c r="I201" s="246"/>
      <c r="J201" s="247"/>
      <c r="K201" s="248"/>
    </row>
    <row r="202" ht="14.25" customHeight="1">
      <c r="A202" s="256">
        <v>193.0</v>
      </c>
      <c r="B202" s="173"/>
      <c r="C202" s="173"/>
      <c r="D202" s="173"/>
      <c r="E202" s="251"/>
      <c r="F202" s="251"/>
      <c r="G202" s="251"/>
      <c r="H202" s="251"/>
      <c r="I202" s="246"/>
      <c r="J202" s="247"/>
      <c r="K202" s="248"/>
    </row>
    <row r="203" ht="14.25" customHeight="1">
      <c r="A203" s="256">
        <v>194.0</v>
      </c>
      <c r="B203" s="173"/>
      <c r="C203" s="173"/>
      <c r="D203" s="173"/>
      <c r="E203" s="251"/>
      <c r="F203" s="251"/>
      <c r="G203" s="251"/>
      <c r="H203" s="251"/>
      <c r="I203" s="246"/>
      <c r="J203" s="247"/>
      <c r="K203" s="248"/>
    </row>
    <row r="204" ht="14.25" customHeight="1">
      <c r="A204" s="256">
        <v>195.0</v>
      </c>
      <c r="B204" s="261"/>
      <c r="C204" s="261"/>
      <c r="D204" s="261"/>
      <c r="E204" s="262"/>
      <c r="F204" s="251"/>
      <c r="G204" s="251"/>
      <c r="H204" s="251"/>
      <c r="I204" s="246"/>
      <c r="J204" s="247"/>
      <c r="K204" s="248"/>
    </row>
    <row r="205" ht="14.25" customHeight="1">
      <c r="A205" s="256">
        <v>196.0</v>
      </c>
      <c r="B205" s="173"/>
      <c r="C205" s="173"/>
      <c r="D205" s="173"/>
      <c r="E205" s="251"/>
      <c r="F205" s="251"/>
      <c r="G205" s="251"/>
      <c r="H205" s="251"/>
      <c r="I205" s="246"/>
      <c r="J205" s="247"/>
      <c r="K205" s="248"/>
    </row>
    <row r="206" ht="14.25" customHeight="1">
      <c r="A206" s="256">
        <v>197.0</v>
      </c>
      <c r="B206" s="173"/>
      <c r="C206" s="173"/>
      <c r="D206" s="173"/>
      <c r="E206" s="251"/>
      <c r="F206" s="251"/>
      <c r="G206" s="251"/>
      <c r="H206" s="251"/>
      <c r="I206" s="246"/>
      <c r="J206" s="247"/>
      <c r="K206" s="248"/>
    </row>
    <row r="207" ht="14.25" customHeight="1">
      <c r="A207" s="256">
        <v>198.0</v>
      </c>
      <c r="B207" s="173"/>
      <c r="C207" s="173"/>
      <c r="D207" s="173"/>
      <c r="E207" s="251"/>
      <c r="F207" s="251"/>
      <c r="G207" s="251"/>
      <c r="H207" s="251"/>
      <c r="I207" s="246"/>
      <c r="J207" s="247"/>
      <c r="K207" s="248"/>
    </row>
    <row r="208" ht="14.25" customHeight="1">
      <c r="A208" s="256">
        <v>199.0</v>
      </c>
      <c r="B208" s="173"/>
      <c r="C208" s="173"/>
      <c r="D208" s="173"/>
      <c r="E208" s="251"/>
      <c r="F208" s="251"/>
      <c r="G208" s="251"/>
      <c r="H208" s="251"/>
      <c r="I208" s="246"/>
      <c r="J208" s="247"/>
      <c r="K208" s="267"/>
    </row>
    <row r="209" ht="14.25" customHeight="1">
      <c r="A209" s="256">
        <v>200.0</v>
      </c>
      <c r="B209" s="173"/>
      <c r="C209" s="173"/>
      <c r="D209" s="173"/>
      <c r="E209" s="251"/>
      <c r="F209" s="251"/>
      <c r="G209" s="251"/>
      <c r="H209" s="251"/>
      <c r="I209" s="246"/>
      <c r="J209" s="268"/>
      <c r="K209" s="248"/>
    </row>
    <row r="210" ht="14.25" customHeight="1">
      <c r="E210" s="95"/>
      <c r="F210" s="95"/>
      <c r="G210" s="95"/>
      <c r="H210" s="95"/>
      <c r="I210" s="269"/>
      <c r="J210" s="95"/>
      <c r="K210" s="270"/>
    </row>
    <row r="211" ht="14.25" customHeight="1">
      <c r="E211" s="95"/>
      <c r="F211" s="95"/>
      <c r="G211" s="95"/>
      <c r="H211" s="95"/>
      <c r="I211" s="269"/>
      <c r="J211" s="95"/>
      <c r="K211" s="270"/>
    </row>
    <row r="212" ht="14.25" customHeight="1">
      <c r="E212" s="95"/>
      <c r="F212" s="95"/>
      <c r="G212" s="95"/>
      <c r="H212" s="95"/>
      <c r="I212" s="269"/>
      <c r="J212" s="95"/>
      <c r="K212" s="270"/>
    </row>
    <row r="213" ht="14.25" customHeight="1">
      <c r="E213" s="95"/>
      <c r="F213" s="95"/>
      <c r="G213" s="95"/>
      <c r="H213" s="95"/>
      <c r="I213" s="269"/>
      <c r="J213" s="95"/>
      <c r="K213" s="270"/>
    </row>
    <row r="214" ht="14.25" customHeight="1">
      <c r="E214" s="95"/>
      <c r="F214" s="95"/>
      <c r="G214" s="95"/>
      <c r="H214" s="95"/>
      <c r="I214" s="269"/>
      <c r="J214" s="95"/>
      <c r="K214" s="270"/>
    </row>
    <row r="215" ht="14.25" customHeight="1">
      <c r="E215" s="95"/>
      <c r="F215" s="95"/>
      <c r="G215" s="95"/>
      <c r="H215" s="95"/>
      <c r="I215" s="269"/>
      <c r="J215" s="95"/>
      <c r="K215" s="270"/>
    </row>
    <row r="216" ht="14.25" customHeight="1">
      <c r="E216" s="95"/>
      <c r="F216" s="95"/>
      <c r="G216" s="95"/>
      <c r="H216" s="95"/>
      <c r="I216" s="269"/>
      <c r="J216" s="95"/>
      <c r="K216" s="270"/>
    </row>
    <row r="217" ht="14.25" customHeight="1">
      <c r="E217" s="95"/>
      <c r="F217" s="95"/>
      <c r="G217" s="95"/>
      <c r="H217" s="95"/>
      <c r="I217" s="269"/>
      <c r="J217" s="95"/>
      <c r="K217" s="270"/>
    </row>
    <row r="218" ht="14.25" customHeight="1">
      <c r="E218" s="95"/>
      <c r="F218" s="95"/>
      <c r="G218" s="95"/>
      <c r="H218" s="95"/>
      <c r="I218" s="269"/>
      <c r="J218" s="95"/>
      <c r="K218" s="270"/>
    </row>
    <row r="219" ht="14.25" customHeight="1">
      <c r="E219" s="95"/>
      <c r="F219" s="95"/>
      <c r="G219" s="95"/>
      <c r="H219" s="95"/>
      <c r="I219" s="269"/>
      <c r="J219" s="95"/>
      <c r="K219" s="270"/>
    </row>
    <row r="220" ht="14.25" customHeight="1">
      <c r="E220" s="95"/>
      <c r="F220" s="95"/>
      <c r="G220" s="95"/>
      <c r="H220" s="95"/>
      <c r="I220" s="269"/>
      <c r="J220" s="95"/>
      <c r="K220" s="270"/>
    </row>
    <row r="221" ht="14.25" customHeight="1">
      <c r="E221" s="95"/>
      <c r="F221" s="95"/>
      <c r="G221" s="95"/>
      <c r="H221" s="95"/>
      <c r="I221" s="269"/>
      <c r="J221" s="95"/>
      <c r="K221" s="270"/>
    </row>
    <row r="222" ht="14.25" customHeight="1">
      <c r="E222" s="95"/>
      <c r="F222" s="95"/>
      <c r="G222" s="95"/>
      <c r="H222" s="95"/>
      <c r="I222" s="269"/>
      <c r="J222" s="95"/>
      <c r="K222" s="270"/>
    </row>
    <row r="223" ht="14.25" customHeight="1">
      <c r="E223" s="95"/>
      <c r="F223" s="95"/>
      <c r="G223" s="95"/>
      <c r="H223" s="95"/>
      <c r="I223" s="269"/>
      <c r="J223" s="95"/>
      <c r="K223" s="270"/>
    </row>
    <row r="224" ht="14.25" customHeight="1">
      <c r="E224" s="95"/>
      <c r="F224" s="95"/>
      <c r="G224" s="95"/>
      <c r="H224" s="95"/>
      <c r="I224" s="269"/>
      <c r="J224" s="95"/>
      <c r="K224" s="270"/>
    </row>
    <row r="225" ht="14.25" customHeight="1">
      <c r="E225" s="95"/>
      <c r="F225" s="95"/>
      <c r="G225" s="95"/>
      <c r="H225" s="95"/>
      <c r="I225" s="269"/>
      <c r="J225" s="95"/>
      <c r="K225" s="270"/>
    </row>
    <row r="226" ht="14.25" customHeight="1">
      <c r="E226" s="95"/>
      <c r="F226" s="95"/>
      <c r="G226" s="95"/>
      <c r="H226" s="95"/>
      <c r="I226" s="269"/>
      <c r="J226" s="95"/>
      <c r="K226" s="270"/>
    </row>
    <row r="227" ht="14.25" customHeight="1">
      <c r="E227" s="95"/>
      <c r="F227" s="95"/>
      <c r="G227" s="95"/>
      <c r="H227" s="95"/>
      <c r="I227" s="269"/>
      <c r="J227" s="95"/>
      <c r="K227" s="270"/>
    </row>
    <row r="228" ht="14.25" customHeight="1">
      <c r="E228" s="95"/>
      <c r="F228" s="95"/>
      <c r="G228" s="95"/>
      <c r="H228" s="95"/>
      <c r="I228" s="269"/>
      <c r="J228" s="95"/>
      <c r="K228" s="270"/>
    </row>
    <row r="229" ht="14.25" customHeight="1">
      <c r="E229" s="95"/>
      <c r="F229" s="95"/>
      <c r="G229" s="95"/>
      <c r="H229" s="95"/>
      <c r="I229" s="269"/>
      <c r="J229" s="95"/>
      <c r="K229" s="270"/>
    </row>
    <row r="230" ht="14.25" customHeight="1">
      <c r="E230" s="95"/>
      <c r="F230" s="95"/>
      <c r="G230" s="95"/>
      <c r="H230" s="95"/>
      <c r="I230" s="269"/>
      <c r="J230" s="95"/>
      <c r="K230" s="270"/>
    </row>
    <row r="231" ht="14.25" customHeight="1">
      <c r="E231" s="95"/>
      <c r="F231" s="95"/>
      <c r="G231" s="95"/>
      <c r="H231" s="95"/>
      <c r="I231" s="269"/>
      <c r="J231" s="95"/>
      <c r="K231" s="270"/>
    </row>
    <row r="232" ht="14.25" customHeight="1">
      <c r="E232" s="95"/>
      <c r="F232" s="95"/>
      <c r="G232" s="95"/>
      <c r="H232" s="95"/>
      <c r="I232" s="269"/>
      <c r="J232" s="95"/>
      <c r="K232" s="270"/>
    </row>
    <row r="233" ht="14.25" customHeight="1">
      <c r="E233" s="95"/>
      <c r="F233" s="95"/>
      <c r="G233" s="95"/>
      <c r="H233" s="95"/>
      <c r="I233" s="269"/>
      <c r="J233" s="95"/>
      <c r="K233" s="270"/>
    </row>
    <row r="234" ht="14.25" customHeight="1">
      <c r="E234" s="95"/>
      <c r="F234" s="95"/>
      <c r="G234" s="95"/>
      <c r="H234" s="95"/>
      <c r="I234" s="269"/>
      <c r="J234" s="95"/>
      <c r="K234" s="270"/>
    </row>
    <row r="235" ht="14.25" customHeight="1">
      <c r="E235" s="95"/>
      <c r="F235" s="95"/>
      <c r="G235" s="95"/>
      <c r="H235" s="95"/>
      <c r="I235" s="269"/>
      <c r="J235" s="95"/>
      <c r="K235" s="270"/>
    </row>
    <row r="236" ht="14.25" customHeight="1">
      <c r="E236" s="95"/>
      <c r="F236" s="95"/>
      <c r="G236" s="95"/>
      <c r="H236" s="95"/>
      <c r="I236" s="269"/>
      <c r="J236" s="95"/>
      <c r="K236" s="270"/>
    </row>
    <row r="237" ht="14.25" customHeight="1">
      <c r="E237" s="95"/>
      <c r="F237" s="95"/>
      <c r="G237" s="95"/>
      <c r="H237" s="95"/>
      <c r="I237" s="269"/>
      <c r="J237" s="95"/>
      <c r="K237" s="270"/>
    </row>
    <row r="238" ht="14.25" customHeight="1">
      <c r="E238" s="95"/>
      <c r="F238" s="95"/>
      <c r="G238" s="95"/>
      <c r="H238" s="95"/>
      <c r="I238" s="269"/>
      <c r="J238" s="95"/>
      <c r="K238" s="270"/>
    </row>
    <row r="239" ht="14.25" customHeight="1">
      <c r="E239" s="95"/>
      <c r="F239" s="95"/>
      <c r="G239" s="95"/>
      <c r="H239" s="95"/>
      <c r="I239" s="269"/>
      <c r="J239" s="95"/>
      <c r="K239" s="270"/>
    </row>
    <row r="240" ht="14.25" customHeight="1">
      <c r="E240" s="95"/>
      <c r="F240" s="95"/>
      <c r="G240" s="95"/>
      <c r="H240" s="95"/>
      <c r="I240" s="269"/>
      <c r="J240" s="95"/>
      <c r="K240" s="270"/>
    </row>
    <row r="241" ht="14.25" customHeight="1">
      <c r="E241" s="95"/>
      <c r="F241" s="95"/>
      <c r="G241" s="95"/>
      <c r="H241" s="95"/>
      <c r="I241" s="269"/>
      <c r="J241" s="95"/>
      <c r="K241" s="270"/>
    </row>
    <row r="242" ht="14.25" customHeight="1">
      <c r="E242" s="95"/>
      <c r="F242" s="95"/>
      <c r="G242" s="95"/>
      <c r="H242" s="95"/>
      <c r="I242" s="269"/>
      <c r="J242" s="95"/>
      <c r="K242" s="270"/>
    </row>
    <row r="243" ht="14.25" customHeight="1">
      <c r="E243" s="95"/>
      <c r="F243" s="95"/>
      <c r="G243" s="95"/>
      <c r="H243" s="95"/>
      <c r="I243" s="269"/>
      <c r="J243" s="95"/>
      <c r="K243" s="270"/>
    </row>
    <row r="244" ht="14.25" customHeight="1">
      <c r="E244" s="95"/>
      <c r="F244" s="95"/>
      <c r="G244" s="95"/>
      <c r="H244" s="95"/>
      <c r="I244" s="269"/>
      <c r="J244" s="95"/>
      <c r="K244" s="270"/>
    </row>
    <row r="245" ht="14.25" customHeight="1">
      <c r="E245" s="95"/>
      <c r="F245" s="95"/>
      <c r="G245" s="95"/>
      <c r="H245" s="95"/>
      <c r="I245" s="269"/>
      <c r="J245" s="95"/>
      <c r="K245" s="270"/>
    </row>
    <row r="246" ht="14.25" customHeight="1">
      <c r="E246" s="95"/>
      <c r="F246" s="95"/>
      <c r="G246" s="95"/>
      <c r="H246" s="95"/>
      <c r="I246" s="269"/>
      <c r="J246" s="95"/>
      <c r="K246" s="270"/>
    </row>
    <row r="247" ht="14.25" customHeight="1">
      <c r="E247" s="95"/>
      <c r="F247" s="95"/>
      <c r="G247" s="95"/>
      <c r="H247" s="95"/>
      <c r="I247" s="269"/>
      <c r="J247" s="95"/>
      <c r="K247" s="270"/>
    </row>
    <row r="248" ht="14.25" customHeight="1">
      <c r="E248" s="95"/>
      <c r="F248" s="95"/>
      <c r="G248" s="95"/>
      <c r="H248" s="95"/>
      <c r="I248" s="269"/>
      <c r="J248" s="95"/>
      <c r="K248" s="270"/>
    </row>
    <row r="249" ht="14.25" customHeight="1">
      <c r="E249" s="95"/>
      <c r="F249" s="95"/>
      <c r="G249" s="95"/>
      <c r="H249" s="95"/>
      <c r="I249" s="269"/>
      <c r="J249" s="95"/>
      <c r="K249" s="270"/>
    </row>
    <row r="250" ht="14.25" customHeight="1">
      <c r="E250" s="95"/>
      <c r="F250" s="95"/>
      <c r="G250" s="95"/>
      <c r="H250" s="95"/>
      <c r="I250" s="269"/>
      <c r="J250" s="95"/>
      <c r="K250" s="270"/>
    </row>
    <row r="251" ht="14.25" customHeight="1">
      <c r="E251" s="95"/>
      <c r="F251" s="95"/>
      <c r="G251" s="95"/>
      <c r="H251" s="95"/>
      <c r="I251" s="269"/>
      <c r="J251" s="95"/>
      <c r="K251" s="270"/>
    </row>
    <row r="252" ht="14.25" customHeight="1">
      <c r="E252" s="95"/>
      <c r="F252" s="95"/>
      <c r="G252" s="95"/>
      <c r="H252" s="95"/>
      <c r="I252" s="269"/>
      <c r="J252" s="95"/>
      <c r="K252" s="270"/>
    </row>
    <row r="253" ht="14.25" customHeight="1">
      <c r="E253" s="95"/>
      <c r="F253" s="95"/>
      <c r="G253" s="95"/>
      <c r="H253" s="95"/>
      <c r="I253" s="269"/>
      <c r="J253" s="95"/>
      <c r="K253" s="270"/>
    </row>
    <row r="254" ht="14.25" customHeight="1">
      <c r="E254" s="95"/>
      <c r="F254" s="95"/>
      <c r="G254" s="95"/>
      <c r="H254" s="95"/>
      <c r="I254" s="269"/>
      <c r="J254" s="95"/>
      <c r="K254" s="270"/>
    </row>
    <row r="255" ht="14.25" customHeight="1">
      <c r="E255" s="95"/>
      <c r="F255" s="95"/>
      <c r="G255" s="95"/>
      <c r="H255" s="95"/>
      <c r="I255" s="269"/>
      <c r="J255" s="95"/>
      <c r="K255" s="270"/>
    </row>
    <row r="256" ht="14.25" customHeight="1">
      <c r="E256" s="95"/>
      <c r="F256" s="95"/>
      <c r="G256" s="95"/>
      <c r="H256" s="95"/>
      <c r="I256" s="269"/>
      <c r="J256" s="95"/>
      <c r="K256" s="270"/>
    </row>
    <row r="257" ht="14.25" customHeight="1">
      <c r="E257" s="95"/>
      <c r="F257" s="95"/>
      <c r="G257" s="95"/>
      <c r="H257" s="95"/>
      <c r="I257" s="269"/>
      <c r="J257" s="95"/>
      <c r="K257" s="270"/>
    </row>
    <row r="258" ht="14.25" customHeight="1">
      <c r="E258" s="95"/>
      <c r="F258" s="95"/>
      <c r="G258" s="95"/>
      <c r="H258" s="95"/>
      <c r="I258" s="269"/>
      <c r="J258" s="95"/>
      <c r="K258" s="270"/>
    </row>
    <row r="259" ht="14.25" customHeight="1">
      <c r="E259" s="95"/>
      <c r="F259" s="95"/>
      <c r="G259" s="95"/>
      <c r="H259" s="95"/>
      <c r="I259" s="269"/>
      <c r="J259" s="95"/>
      <c r="K259" s="270"/>
    </row>
    <row r="260" ht="14.25" customHeight="1">
      <c r="E260" s="95"/>
      <c r="F260" s="95"/>
      <c r="G260" s="95"/>
      <c r="H260" s="95"/>
      <c r="I260" s="269"/>
      <c r="J260" s="95"/>
      <c r="K260" s="270"/>
    </row>
    <row r="261" ht="14.25" customHeight="1">
      <c r="E261" s="95"/>
      <c r="F261" s="95"/>
      <c r="G261" s="95"/>
      <c r="H261" s="95"/>
      <c r="I261" s="269"/>
      <c r="J261" s="95"/>
      <c r="K261" s="270"/>
    </row>
    <row r="262" ht="14.25" customHeight="1">
      <c r="E262" s="95"/>
      <c r="F262" s="95"/>
      <c r="G262" s="95"/>
      <c r="H262" s="95"/>
      <c r="I262" s="269"/>
      <c r="J262" s="95"/>
      <c r="K262" s="270"/>
    </row>
    <row r="263" ht="14.25" customHeight="1">
      <c r="E263" s="95"/>
      <c r="F263" s="95"/>
      <c r="G263" s="95"/>
      <c r="H263" s="95"/>
      <c r="I263" s="269"/>
      <c r="J263" s="95"/>
      <c r="K263" s="270"/>
    </row>
    <row r="264" ht="14.25" customHeight="1">
      <c r="E264" s="95"/>
      <c r="F264" s="95"/>
      <c r="G264" s="95"/>
      <c r="H264" s="95"/>
      <c r="I264" s="269"/>
      <c r="J264" s="95"/>
      <c r="K264" s="270"/>
    </row>
    <row r="265" ht="14.25" customHeight="1">
      <c r="E265" s="95"/>
      <c r="F265" s="95"/>
      <c r="G265" s="95"/>
      <c r="H265" s="95"/>
      <c r="I265" s="269"/>
      <c r="J265" s="95"/>
      <c r="K265" s="270"/>
    </row>
    <row r="266" ht="14.25" customHeight="1">
      <c r="E266" s="95"/>
      <c r="F266" s="95"/>
      <c r="G266" s="95"/>
      <c r="H266" s="95"/>
      <c r="I266" s="269"/>
      <c r="J266" s="95"/>
      <c r="K266" s="270"/>
    </row>
    <row r="267" ht="14.25" customHeight="1">
      <c r="E267" s="95"/>
      <c r="F267" s="95"/>
      <c r="G267" s="95"/>
      <c r="H267" s="95"/>
      <c r="I267" s="269"/>
      <c r="J267" s="95"/>
      <c r="K267" s="270"/>
    </row>
    <row r="268" ht="14.25" customHeight="1">
      <c r="E268" s="95"/>
      <c r="F268" s="95"/>
      <c r="G268" s="95"/>
      <c r="H268" s="95"/>
      <c r="I268" s="269"/>
      <c r="J268" s="95"/>
      <c r="K268" s="270"/>
    </row>
    <row r="269" ht="14.25" customHeight="1">
      <c r="E269" s="95"/>
      <c r="F269" s="95"/>
      <c r="G269" s="95"/>
      <c r="H269" s="95"/>
      <c r="I269" s="269"/>
      <c r="J269" s="95"/>
      <c r="K269" s="270"/>
    </row>
    <row r="270" ht="14.25" customHeight="1">
      <c r="E270" s="95"/>
      <c r="F270" s="95"/>
      <c r="G270" s="95"/>
      <c r="H270" s="95"/>
      <c r="I270" s="269"/>
      <c r="J270" s="95"/>
      <c r="K270" s="270"/>
    </row>
    <row r="271" ht="14.25" customHeight="1">
      <c r="E271" s="95"/>
      <c r="F271" s="95"/>
      <c r="G271" s="95"/>
      <c r="H271" s="95"/>
      <c r="I271" s="269"/>
      <c r="J271" s="95"/>
      <c r="K271" s="270"/>
    </row>
    <row r="272" ht="14.25" customHeight="1">
      <c r="E272" s="95"/>
      <c r="F272" s="95"/>
      <c r="G272" s="95"/>
      <c r="H272" s="95"/>
      <c r="I272" s="269"/>
      <c r="J272" s="95"/>
      <c r="K272" s="270"/>
    </row>
    <row r="273" ht="14.25" customHeight="1">
      <c r="E273" s="95"/>
      <c r="F273" s="95"/>
      <c r="G273" s="95"/>
      <c r="H273" s="95"/>
      <c r="I273" s="269"/>
      <c r="J273" s="95"/>
      <c r="K273" s="270"/>
    </row>
    <row r="274" ht="14.25" customHeight="1">
      <c r="E274" s="95"/>
      <c r="F274" s="95"/>
      <c r="G274" s="95"/>
      <c r="H274" s="95"/>
      <c r="I274" s="269"/>
      <c r="J274" s="95"/>
      <c r="K274" s="270"/>
    </row>
    <row r="275" ht="14.25" customHeight="1">
      <c r="E275" s="95"/>
      <c r="F275" s="95"/>
      <c r="G275" s="95"/>
      <c r="H275" s="95"/>
      <c r="I275" s="269"/>
      <c r="J275" s="95"/>
      <c r="K275" s="270"/>
    </row>
    <row r="276" ht="14.25" customHeight="1">
      <c r="E276" s="95"/>
      <c r="F276" s="95"/>
      <c r="G276" s="95"/>
      <c r="H276" s="95"/>
      <c r="I276" s="269"/>
      <c r="J276" s="95"/>
      <c r="K276" s="270"/>
    </row>
    <row r="277" ht="14.25" customHeight="1">
      <c r="E277" s="95"/>
      <c r="F277" s="95"/>
      <c r="G277" s="95"/>
      <c r="H277" s="95"/>
      <c r="I277" s="269"/>
      <c r="J277" s="95"/>
      <c r="K277" s="270"/>
    </row>
    <row r="278" ht="14.25" customHeight="1">
      <c r="E278" s="95"/>
      <c r="F278" s="95"/>
      <c r="G278" s="95"/>
      <c r="H278" s="95"/>
      <c r="I278" s="269"/>
      <c r="J278" s="95"/>
      <c r="K278" s="270"/>
    </row>
    <row r="279" ht="14.25" customHeight="1">
      <c r="E279" s="95"/>
      <c r="F279" s="95"/>
      <c r="G279" s="95"/>
      <c r="H279" s="95"/>
      <c r="I279" s="269"/>
      <c r="J279" s="95"/>
      <c r="K279" s="270"/>
    </row>
    <row r="280" ht="14.25" customHeight="1">
      <c r="E280" s="95"/>
      <c r="F280" s="95"/>
      <c r="G280" s="95"/>
      <c r="H280" s="95"/>
      <c r="I280" s="269"/>
      <c r="J280" s="95"/>
      <c r="K280" s="270"/>
    </row>
    <row r="281" ht="14.25" customHeight="1">
      <c r="E281" s="95"/>
      <c r="F281" s="95"/>
      <c r="G281" s="95"/>
      <c r="H281" s="95"/>
      <c r="I281" s="269"/>
      <c r="J281" s="95"/>
      <c r="K281" s="270"/>
    </row>
    <row r="282" ht="14.25" customHeight="1">
      <c r="E282" s="95"/>
      <c r="F282" s="95"/>
      <c r="G282" s="95"/>
      <c r="H282" s="95"/>
      <c r="I282" s="269"/>
      <c r="J282" s="95"/>
      <c r="K282" s="270"/>
    </row>
    <row r="283" ht="14.25" customHeight="1">
      <c r="E283" s="95"/>
      <c r="F283" s="95"/>
      <c r="G283" s="95"/>
      <c r="H283" s="95"/>
      <c r="I283" s="269"/>
      <c r="J283" s="95"/>
      <c r="K283" s="270"/>
    </row>
    <row r="284" ht="14.25" customHeight="1">
      <c r="E284" s="95"/>
      <c r="F284" s="95"/>
      <c r="G284" s="95"/>
      <c r="H284" s="95"/>
      <c r="I284" s="269"/>
      <c r="J284" s="95"/>
      <c r="K284" s="270"/>
    </row>
    <row r="285" ht="14.25" customHeight="1">
      <c r="E285" s="95"/>
      <c r="F285" s="95"/>
      <c r="G285" s="95"/>
      <c r="H285" s="95"/>
      <c r="I285" s="269"/>
      <c r="J285" s="95"/>
      <c r="K285" s="270"/>
    </row>
    <row r="286" ht="14.25" customHeight="1">
      <c r="E286" s="95"/>
      <c r="F286" s="95"/>
      <c r="G286" s="95"/>
      <c r="H286" s="95"/>
      <c r="I286" s="269"/>
      <c r="J286" s="95"/>
      <c r="K286" s="270"/>
    </row>
    <row r="287" ht="14.25" customHeight="1">
      <c r="E287" s="95"/>
      <c r="F287" s="95"/>
      <c r="G287" s="95"/>
      <c r="H287" s="95"/>
      <c r="I287" s="269"/>
      <c r="J287" s="95"/>
      <c r="K287" s="270"/>
    </row>
    <row r="288" ht="14.25" customHeight="1">
      <c r="E288" s="95"/>
      <c r="F288" s="95"/>
      <c r="G288" s="95"/>
      <c r="H288" s="95"/>
      <c r="I288" s="269"/>
      <c r="J288" s="95"/>
      <c r="K288" s="270"/>
    </row>
    <row r="289" ht="14.25" customHeight="1">
      <c r="E289" s="95"/>
      <c r="F289" s="95"/>
      <c r="G289" s="95"/>
      <c r="H289" s="95"/>
      <c r="I289" s="269"/>
      <c r="J289" s="95"/>
      <c r="K289" s="270"/>
    </row>
    <row r="290" ht="14.25" customHeight="1">
      <c r="E290" s="95"/>
      <c r="F290" s="95"/>
      <c r="G290" s="95"/>
      <c r="H290" s="95"/>
      <c r="I290" s="269"/>
      <c r="J290" s="95"/>
      <c r="K290" s="270"/>
    </row>
    <row r="291" ht="14.25" customHeight="1">
      <c r="E291" s="95"/>
      <c r="F291" s="95"/>
      <c r="G291" s="95"/>
      <c r="H291" s="95"/>
      <c r="I291" s="269"/>
      <c r="J291" s="95"/>
      <c r="K291" s="270"/>
    </row>
    <row r="292" ht="14.25" customHeight="1">
      <c r="E292" s="95"/>
      <c r="F292" s="95"/>
      <c r="G292" s="95"/>
      <c r="H292" s="95"/>
      <c r="I292" s="269"/>
      <c r="J292" s="95"/>
      <c r="K292" s="270"/>
    </row>
    <row r="293" ht="14.25" customHeight="1">
      <c r="E293" s="95"/>
      <c r="F293" s="95"/>
      <c r="G293" s="95"/>
      <c r="H293" s="95"/>
      <c r="I293" s="269"/>
      <c r="J293" s="95"/>
      <c r="K293" s="270"/>
    </row>
    <row r="294" ht="14.25" customHeight="1">
      <c r="E294" s="95"/>
      <c r="F294" s="95"/>
      <c r="G294" s="95"/>
      <c r="H294" s="95"/>
      <c r="I294" s="269"/>
      <c r="J294" s="95"/>
      <c r="K294" s="270"/>
    </row>
    <row r="295" ht="14.25" customHeight="1">
      <c r="E295" s="95"/>
      <c r="F295" s="95"/>
      <c r="G295" s="95"/>
      <c r="H295" s="95"/>
      <c r="I295" s="269"/>
      <c r="J295" s="95"/>
      <c r="K295" s="270"/>
    </row>
    <row r="296" ht="14.25" customHeight="1">
      <c r="E296" s="95"/>
      <c r="F296" s="95"/>
      <c r="G296" s="95"/>
      <c r="H296" s="95"/>
      <c r="I296" s="269"/>
      <c r="J296" s="95"/>
      <c r="K296" s="270"/>
    </row>
    <row r="297" ht="14.25" customHeight="1">
      <c r="E297" s="95"/>
      <c r="F297" s="95"/>
      <c r="G297" s="95"/>
      <c r="H297" s="95"/>
      <c r="I297" s="269"/>
      <c r="J297" s="95"/>
      <c r="K297" s="270"/>
    </row>
    <row r="298" ht="14.25" customHeight="1">
      <c r="E298" s="95"/>
      <c r="F298" s="95"/>
      <c r="G298" s="95"/>
      <c r="H298" s="95"/>
      <c r="I298" s="269"/>
      <c r="J298" s="95"/>
      <c r="K298" s="270"/>
    </row>
    <row r="299" ht="14.25" customHeight="1">
      <c r="E299" s="95"/>
      <c r="F299" s="95"/>
      <c r="G299" s="95"/>
      <c r="H299" s="95"/>
      <c r="I299" s="269"/>
      <c r="J299" s="95"/>
      <c r="K299" s="270"/>
    </row>
    <row r="300" ht="14.25" customHeight="1">
      <c r="E300" s="95"/>
      <c r="F300" s="95"/>
      <c r="G300" s="95"/>
      <c r="H300" s="95"/>
      <c r="I300" s="269"/>
      <c r="J300" s="95"/>
      <c r="K300" s="270"/>
    </row>
    <row r="301" ht="14.25" customHeight="1">
      <c r="E301" s="95"/>
      <c r="F301" s="95"/>
      <c r="G301" s="95"/>
      <c r="H301" s="95"/>
      <c r="I301" s="269"/>
      <c r="J301" s="95"/>
      <c r="K301" s="270"/>
    </row>
    <row r="302" ht="14.25" customHeight="1">
      <c r="E302" s="95"/>
      <c r="F302" s="95"/>
      <c r="G302" s="95"/>
      <c r="H302" s="95"/>
      <c r="I302" s="269"/>
      <c r="J302" s="95"/>
      <c r="K302" s="270"/>
    </row>
    <row r="303" ht="14.25" customHeight="1">
      <c r="E303" s="95"/>
      <c r="F303" s="95"/>
      <c r="G303" s="95"/>
      <c r="H303" s="95"/>
      <c r="I303" s="269"/>
      <c r="J303" s="95"/>
      <c r="K303" s="270"/>
    </row>
    <row r="304" ht="14.25" customHeight="1">
      <c r="E304" s="95"/>
      <c r="F304" s="95"/>
      <c r="G304" s="95"/>
      <c r="H304" s="95"/>
      <c r="I304" s="269"/>
      <c r="J304" s="95"/>
      <c r="K304" s="270"/>
    </row>
    <row r="305" ht="14.25" customHeight="1">
      <c r="E305" s="95"/>
      <c r="F305" s="95"/>
      <c r="G305" s="95"/>
      <c r="H305" s="95"/>
      <c r="I305" s="269"/>
      <c r="J305" s="95"/>
      <c r="K305" s="270"/>
    </row>
    <row r="306" ht="14.25" customHeight="1">
      <c r="E306" s="95"/>
      <c r="F306" s="95"/>
      <c r="G306" s="95"/>
      <c r="H306" s="95"/>
      <c r="I306" s="269"/>
      <c r="J306" s="95"/>
      <c r="K306" s="270"/>
    </row>
    <row r="307" ht="14.25" customHeight="1">
      <c r="E307" s="95"/>
      <c r="F307" s="95"/>
      <c r="G307" s="95"/>
      <c r="H307" s="95"/>
      <c r="I307" s="269"/>
      <c r="J307" s="95"/>
      <c r="K307" s="270"/>
    </row>
    <row r="308" ht="14.25" customHeight="1">
      <c r="E308" s="95"/>
      <c r="F308" s="95"/>
      <c r="G308" s="95"/>
      <c r="H308" s="95"/>
      <c r="I308" s="269"/>
      <c r="J308" s="95"/>
      <c r="K308" s="270"/>
    </row>
    <row r="309" ht="14.25" customHeight="1">
      <c r="E309" s="95"/>
      <c r="F309" s="95"/>
      <c r="G309" s="95"/>
      <c r="H309" s="95"/>
      <c r="I309" s="269"/>
      <c r="J309" s="95"/>
      <c r="K309" s="270"/>
    </row>
    <row r="310" ht="14.25" customHeight="1">
      <c r="E310" s="95"/>
      <c r="F310" s="95"/>
      <c r="G310" s="95"/>
      <c r="H310" s="95"/>
      <c r="I310" s="269"/>
      <c r="J310" s="95"/>
      <c r="K310" s="270"/>
    </row>
    <row r="311" ht="14.25" customHeight="1">
      <c r="E311" s="95"/>
      <c r="F311" s="95"/>
      <c r="G311" s="95"/>
      <c r="H311" s="95"/>
      <c r="I311" s="269"/>
      <c r="J311" s="95"/>
      <c r="K311" s="270"/>
    </row>
    <row r="312" ht="14.25" customHeight="1">
      <c r="E312" s="95"/>
      <c r="F312" s="95"/>
      <c r="G312" s="95"/>
      <c r="H312" s="95"/>
      <c r="I312" s="269"/>
      <c r="J312" s="95"/>
      <c r="K312" s="270"/>
    </row>
    <row r="313" ht="14.25" customHeight="1">
      <c r="E313" s="95"/>
      <c r="F313" s="95"/>
      <c r="G313" s="95"/>
      <c r="H313" s="95"/>
      <c r="I313" s="269"/>
      <c r="J313" s="95"/>
      <c r="K313" s="270"/>
    </row>
    <row r="314" ht="14.25" customHeight="1">
      <c r="E314" s="95"/>
      <c r="F314" s="95"/>
      <c r="G314" s="95"/>
      <c r="H314" s="95"/>
      <c r="I314" s="269"/>
      <c r="J314" s="95"/>
      <c r="K314" s="270"/>
    </row>
    <row r="315" ht="14.25" customHeight="1">
      <c r="E315" s="95"/>
      <c r="F315" s="95"/>
      <c r="G315" s="95"/>
      <c r="H315" s="95"/>
      <c r="I315" s="269"/>
      <c r="J315" s="95"/>
      <c r="K315" s="270"/>
    </row>
    <row r="316" ht="14.25" customHeight="1">
      <c r="E316" s="95"/>
      <c r="F316" s="95"/>
      <c r="G316" s="95"/>
      <c r="H316" s="95"/>
      <c r="I316" s="269"/>
      <c r="J316" s="95"/>
      <c r="K316" s="270"/>
    </row>
    <row r="317" ht="14.25" customHeight="1">
      <c r="E317" s="95"/>
      <c r="F317" s="95"/>
      <c r="G317" s="95"/>
      <c r="H317" s="95"/>
      <c r="I317" s="269"/>
      <c r="J317" s="95"/>
      <c r="K317" s="270"/>
    </row>
    <row r="318" ht="14.25" customHeight="1">
      <c r="E318" s="95"/>
      <c r="F318" s="95"/>
      <c r="G318" s="95"/>
      <c r="H318" s="95"/>
      <c r="I318" s="269"/>
      <c r="J318" s="95"/>
      <c r="K318" s="270"/>
    </row>
    <row r="319" ht="14.25" customHeight="1">
      <c r="E319" s="95"/>
      <c r="F319" s="95"/>
      <c r="G319" s="95"/>
      <c r="H319" s="95"/>
      <c r="I319" s="269"/>
      <c r="J319" s="95"/>
      <c r="K319" s="270"/>
    </row>
    <row r="320" ht="14.25" customHeight="1">
      <c r="E320" s="95"/>
      <c r="F320" s="95"/>
      <c r="G320" s="95"/>
      <c r="H320" s="95"/>
      <c r="I320" s="269"/>
      <c r="J320" s="95"/>
      <c r="K320" s="270"/>
    </row>
    <row r="321" ht="14.25" customHeight="1">
      <c r="E321" s="95"/>
      <c r="F321" s="95"/>
      <c r="G321" s="95"/>
      <c r="H321" s="95"/>
      <c r="I321" s="269"/>
      <c r="J321" s="95"/>
      <c r="K321" s="270"/>
    </row>
    <row r="322" ht="14.25" customHeight="1">
      <c r="E322" s="95"/>
      <c r="F322" s="95"/>
      <c r="G322" s="95"/>
      <c r="H322" s="95"/>
      <c r="I322" s="269"/>
      <c r="J322" s="95"/>
      <c r="K322" s="270"/>
    </row>
    <row r="323" ht="14.25" customHeight="1">
      <c r="E323" s="95"/>
      <c r="F323" s="95"/>
      <c r="G323" s="95"/>
      <c r="H323" s="95"/>
      <c r="I323" s="269"/>
      <c r="J323" s="95"/>
      <c r="K323" s="270"/>
    </row>
    <row r="324" ht="14.25" customHeight="1">
      <c r="E324" s="95"/>
      <c r="F324" s="95"/>
      <c r="G324" s="95"/>
      <c r="H324" s="95"/>
      <c r="I324" s="269"/>
      <c r="J324" s="95"/>
      <c r="K324" s="270"/>
    </row>
    <row r="325" ht="14.25" customHeight="1">
      <c r="E325" s="95"/>
      <c r="F325" s="95"/>
      <c r="G325" s="95"/>
      <c r="H325" s="95"/>
      <c r="I325" s="269"/>
      <c r="J325" s="95"/>
      <c r="K325" s="270"/>
    </row>
    <row r="326" ht="14.25" customHeight="1">
      <c r="E326" s="95"/>
      <c r="F326" s="95"/>
      <c r="G326" s="95"/>
      <c r="H326" s="95"/>
      <c r="I326" s="269"/>
      <c r="J326" s="95"/>
      <c r="K326" s="270"/>
    </row>
    <row r="327" ht="14.25" customHeight="1">
      <c r="E327" s="95"/>
      <c r="F327" s="95"/>
      <c r="G327" s="95"/>
      <c r="H327" s="95"/>
      <c r="I327" s="269"/>
      <c r="J327" s="95"/>
      <c r="K327" s="270"/>
    </row>
    <row r="328" ht="14.25" customHeight="1">
      <c r="E328" s="95"/>
      <c r="F328" s="95"/>
      <c r="G328" s="95"/>
      <c r="H328" s="95"/>
      <c r="I328" s="269"/>
      <c r="J328" s="95"/>
      <c r="K328" s="270"/>
    </row>
    <row r="329" ht="14.25" customHeight="1">
      <c r="E329" s="95"/>
      <c r="F329" s="95"/>
      <c r="G329" s="95"/>
      <c r="H329" s="95"/>
      <c r="I329" s="269"/>
      <c r="J329" s="95"/>
      <c r="K329" s="270"/>
    </row>
    <row r="330" ht="14.25" customHeight="1">
      <c r="E330" s="95"/>
      <c r="F330" s="95"/>
      <c r="G330" s="95"/>
      <c r="H330" s="95"/>
      <c r="I330" s="269"/>
      <c r="J330" s="95"/>
      <c r="K330" s="270"/>
    </row>
    <row r="331" ht="14.25" customHeight="1">
      <c r="E331" s="95"/>
      <c r="F331" s="95"/>
      <c r="G331" s="95"/>
      <c r="H331" s="95"/>
      <c r="I331" s="269"/>
      <c r="J331" s="95"/>
      <c r="K331" s="270"/>
    </row>
    <row r="332" ht="14.25" customHeight="1">
      <c r="E332" s="95"/>
      <c r="F332" s="95"/>
      <c r="G332" s="95"/>
      <c r="H332" s="95"/>
      <c r="I332" s="269"/>
      <c r="J332" s="95"/>
      <c r="K332" s="270"/>
    </row>
    <row r="333" ht="14.25" customHeight="1">
      <c r="E333" s="95"/>
      <c r="F333" s="95"/>
      <c r="G333" s="95"/>
      <c r="H333" s="95"/>
      <c r="I333" s="269"/>
      <c r="J333" s="95"/>
      <c r="K333" s="270"/>
    </row>
    <row r="334" ht="14.25" customHeight="1">
      <c r="E334" s="95"/>
      <c r="F334" s="95"/>
      <c r="G334" s="95"/>
      <c r="H334" s="95"/>
      <c r="I334" s="269"/>
      <c r="J334" s="95"/>
      <c r="K334" s="270"/>
    </row>
    <row r="335" ht="14.25" customHeight="1">
      <c r="E335" s="95"/>
      <c r="F335" s="95"/>
      <c r="G335" s="95"/>
      <c r="H335" s="95"/>
      <c r="I335" s="269"/>
      <c r="J335" s="95"/>
      <c r="K335" s="270"/>
    </row>
    <row r="336" ht="14.25" customHeight="1">
      <c r="E336" s="95"/>
      <c r="F336" s="95"/>
      <c r="G336" s="95"/>
      <c r="H336" s="95"/>
      <c r="I336" s="269"/>
      <c r="J336" s="95"/>
      <c r="K336" s="270"/>
    </row>
    <row r="337" ht="14.25" customHeight="1">
      <c r="E337" s="95"/>
      <c r="F337" s="95"/>
      <c r="G337" s="95"/>
      <c r="H337" s="95"/>
      <c r="I337" s="269"/>
      <c r="J337" s="95"/>
      <c r="K337" s="270"/>
    </row>
    <row r="338" ht="14.25" customHeight="1">
      <c r="E338" s="95"/>
      <c r="F338" s="95"/>
      <c r="G338" s="95"/>
      <c r="H338" s="95"/>
      <c r="I338" s="269"/>
      <c r="J338" s="95"/>
      <c r="K338" s="270"/>
    </row>
    <row r="339" ht="14.25" customHeight="1">
      <c r="E339" s="95"/>
      <c r="F339" s="95"/>
      <c r="G339" s="95"/>
      <c r="H339" s="95"/>
      <c r="I339" s="269"/>
      <c r="J339" s="95"/>
      <c r="K339" s="270"/>
    </row>
    <row r="340" ht="14.25" customHeight="1">
      <c r="E340" s="95"/>
      <c r="F340" s="95"/>
      <c r="G340" s="95"/>
      <c r="H340" s="95"/>
      <c r="I340" s="269"/>
      <c r="J340" s="95"/>
      <c r="K340" s="270"/>
    </row>
    <row r="341" ht="14.25" customHeight="1">
      <c r="E341" s="95"/>
      <c r="F341" s="95"/>
      <c r="G341" s="95"/>
      <c r="H341" s="95"/>
      <c r="I341" s="269"/>
      <c r="J341" s="95"/>
      <c r="K341" s="270"/>
    </row>
    <row r="342" ht="14.25" customHeight="1">
      <c r="E342" s="95"/>
      <c r="F342" s="95"/>
      <c r="G342" s="95"/>
      <c r="H342" s="95"/>
      <c r="I342" s="269"/>
      <c r="J342" s="95"/>
      <c r="K342" s="270"/>
    </row>
    <row r="343" ht="14.25" customHeight="1">
      <c r="E343" s="95"/>
      <c r="F343" s="95"/>
      <c r="G343" s="95"/>
      <c r="H343" s="95"/>
      <c r="I343" s="269"/>
      <c r="J343" s="95"/>
      <c r="K343" s="270"/>
    </row>
    <row r="344" ht="14.25" customHeight="1">
      <c r="E344" s="95"/>
      <c r="F344" s="95"/>
      <c r="G344" s="95"/>
      <c r="H344" s="95"/>
      <c r="I344" s="269"/>
      <c r="J344" s="95"/>
      <c r="K344" s="270"/>
    </row>
    <row r="345" ht="14.25" customHeight="1">
      <c r="E345" s="95"/>
      <c r="F345" s="95"/>
      <c r="G345" s="95"/>
      <c r="H345" s="95"/>
      <c r="I345" s="269"/>
      <c r="J345" s="95"/>
      <c r="K345" s="270"/>
    </row>
    <row r="346" ht="14.25" customHeight="1">
      <c r="E346" s="95"/>
      <c r="F346" s="95"/>
      <c r="G346" s="95"/>
      <c r="H346" s="95"/>
      <c r="I346" s="269"/>
      <c r="J346" s="95"/>
      <c r="K346" s="270"/>
    </row>
    <row r="347" ht="14.25" customHeight="1">
      <c r="E347" s="95"/>
      <c r="F347" s="95"/>
      <c r="G347" s="95"/>
      <c r="H347" s="95"/>
      <c r="I347" s="269"/>
      <c r="J347" s="95"/>
      <c r="K347" s="270"/>
    </row>
    <row r="348" ht="14.25" customHeight="1">
      <c r="E348" s="95"/>
      <c r="F348" s="95"/>
      <c r="G348" s="95"/>
      <c r="H348" s="95"/>
      <c r="I348" s="269"/>
      <c r="J348" s="95"/>
      <c r="K348" s="270"/>
    </row>
    <row r="349" ht="14.25" customHeight="1">
      <c r="E349" s="95"/>
      <c r="F349" s="95"/>
      <c r="G349" s="95"/>
      <c r="H349" s="95"/>
      <c r="I349" s="269"/>
      <c r="J349" s="95"/>
      <c r="K349" s="270"/>
    </row>
    <row r="350" ht="14.25" customHeight="1">
      <c r="E350" s="95"/>
      <c r="F350" s="95"/>
      <c r="G350" s="95"/>
      <c r="H350" s="95"/>
      <c r="I350" s="269"/>
      <c r="J350" s="95"/>
      <c r="K350" s="270"/>
    </row>
    <row r="351" ht="14.25" customHeight="1">
      <c r="E351" s="95"/>
      <c r="F351" s="95"/>
      <c r="G351" s="95"/>
      <c r="H351" s="95"/>
      <c r="I351" s="269"/>
      <c r="J351" s="95"/>
      <c r="K351" s="270"/>
    </row>
    <row r="352" ht="14.25" customHeight="1">
      <c r="E352" s="95"/>
      <c r="F352" s="95"/>
      <c r="G352" s="95"/>
      <c r="H352" s="95"/>
      <c r="I352" s="269"/>
      <c r="J352" s="95"/>
      <c r="K352" s="270"/>
    </row>
    <row r="353" ht="14.25" customHeight="1">
      <c r="E353" s="95"/>
      <c r="F353" s="95"/>
      <c r="G353" s="95"/>
      <c r="H353" s="95"/>
      <c r="I353" s="269"/>
      <c r="J353" s="95"/>
      <c r="K353" s="270"/>
    </row>
    <row r="354" ht="14.25" customHeight="1">
      <c r="E354" s="95"/>
      <c r="F354" s="95"/>
      <c r="G354" s="95"/>
      <c r="H354" s="95"/>
      <c r="I354" s="269"/>
      <c r="J354" s="95"/>
      <c r="K354" s="270"/>
    </row>
    <row r="355" ht="14.25" customHeight="1">
      <c r="E355" s="95"/>
      <c r="F355" s="95"/>
      <c r="G355" s="95"/>
      <c r="H355" s="95"/>
      <c r="I355" s="269"/>
      <c r="J355" s="95"/>
      <c r="K355" s="270"/>
    </row>
    <row r="356" ht="14.25" customHeight="1">
      <c r="E356" s="95"/>
      <c r="F356" s="95"/>
      <c r="G356" s="95"/>
      <c r="H356" s="95"/>
      <c r="I356" s="269"/>
      <c r="J356" s="95"/>
      <c r="K356" s="270"/>
    </row>
    <row r="357" ht="14.25" customHeight="1">
      <c r="E357" s="95"/>
      <c r="F357" s="95"/>
      <c r="G357" s="95"/>
      <c r="H357" s="95"/>
      <c r="I357" s="269"/>
      <c r="J357" s="95"/>
      <c r="K357" s="270"/>
    </row>
    <row r="358" ht="14.25" customHeight="1">
      <c r="E358" s="95"/>
      <c r="F358" s="95"/>
      <c r="G358" s="95"/>
      <c r="H358" s="95"/>
      <c r="I358" s="269"/>
      <c r="J358" s="95"/>
      <c r="K358" s="270"/>
    </row>
    <row r="359" ht="14.25" customHeight="1">
      <c r="E359" s="95"/>
      <c r="F359" s="95"/>
      <c r="G359" s="95"/>
      <c r="H359" s="95"/>
      <c r="I359" s="269"/>
      <c r="J359" s="95"/>
      <c r="K359" s="270"/>
    </row>
    <row r="360" ht="14.25" customHeight="1">
      <c r="E360" s="95"/>
      <c r="F360" s="95"/>
      <c r="G360" s="95"/>
      <c r="H360" s="95"/>
      <c r="I360" s="269"/>
      <c r="J360" s="95"/>
      <c r="K360" s="270"/>
    </row>
    <row r="361" ht="14.25" customHeight="1">
      <c r="E361" s="95"/>
      <c r="F361" s="95"/>
      <c r="G361" s="95"/>
      <c r="H361" s="95"/>
      <c r="I361" s="269"/>
      <c r="J361" s="95"/>
      <c r="K361" s="270"/>
    </row>
    <row r="362" ht="14.25" customHeight="1">
      <c r="E362" s="95"/>
      <c r="F362" s="95"/>
      <c r="G362" s="95"/>
      <c r="H362" s="95"/>
      <c r="I362" s="269"/>
      <c r="J362" s="95"/>
      <c r="K362" s="270"/>
    </row>
    <row r="363" ht="14.25" customHeight="1">
      <c r="E363" s="95"/>
      <c r="F363" s="95"/>
      <c r="G363" s="95"/>
      <c r="H363" s="95"/>
      <c r="I363" s="269"/>
      <c r="J363" s="95"/>
      <c r="K363" s="270"/>
    </row>
    <row r="364" ht="14.25" customHeight="1">
      <c r="E364" s="95"/>
      <c r="F364" s="95"/>
      <c r="G364" s="95"/>
      <c r="H364" s="95"/>
      <c r="I364" s="269"/>
      <c r="J364" s="95"/>
      <c r="K364" s="270"/>
    </row>
    <row r="365" ht="14.25" customHeight="1">
      <c r="E365" s="95"/>
      <c r="F365" s="95"/>
      <c r="G365" s="95"/>
      <c r="H365" s="95"/>
      <c r="I365" s="269"/>
      <c r="J365" s="95"/>
      <c r="K365" s="270"/>
    </row>
    <row r="366" ht="14.25" customHeight="1">
      <c r="E366" s="95"/>
      <c r="F366" s="95"/>
      <c r="G366" s="95"/>
      <c r="H366" s="95"/>
      <c r="I366" s="269"/>
      <c r="J366" s="95"/>
      <c r="K366" s="270"/>
    </row>
    <row r="367" ht="14.25" customHeight="1">
      <c r="E367" s="95"/>
      <c r="F367" s="95"/>
      <c r="G367" s="95"/>
      <c r="H367" s="95"/>
      <c r="I367" s="269"/>
      <c r="J367" s="95"/>
      <c r="K367" s="270"/>
    </row>
    <row r="368" ht="14.25" customHeight="1">
      <c r="E368" s="95"/>
      <c r="F368" s="95"/>
      <c r="G368" s="95"/>
      <c r="H368" s="95"/>
      <c r="I368" s="269"/>
      <c r="J368" s="95"/>
      <c r="K368" s="270"/>
    </row>
    <row r="369" ht="14.25" customHeight="1">
      <c r="E369" s="95"/>
      <c r="F369" s="95"/>
      <c r="G369" s="95"/>
      <c r="H369" s="95"/>
      <c r="I369" s="269"/>
      <c r="J369" s="95"/>
      <c r="K369" s="270"/>
    </row>
    <row r="370" ht="14.25" customHeight="1">
      <c r="E370" s="95"/>
      <c r="F370" s="95"/>
      <c r="G370" s="95"/>
      <c r="H370" s="95"/>
      <c r="I370" s="269"/>
      <c r="J370" s="95"/>
      <c r="K370" s="270"/>
    </row>
    <row r="371" ht="14.25" customHeight="1">
      <c r="E371" s="95"/>
      <c r="F371" s="95"/>
      <c r="G371" s="95"/>
      <c r="H371" s="95"/>
      <c r="I371" s="269"/>
      <c r="J371" s="95"/>
      <c r="K371" s="270"/>
    </row>
    <row r="372" ht="14.25" customHeight="1">
      <c r="E372" s="95"/>
      <c r="F372" s="95"/>
      <c r="G372" s="95"/>
      <c r="H372" s="95"/>
      <c r="I372" s="269"/>
      <c r="J372" s="95"/>
      <c r="K372" s="270"/>
    </row>
    <row r="373" ht="14.25" customHeight="1">
      <c r="E373" s="95"/>
      <c r="F373" s="95"/>
      <c r="G373" s="95"/>
      <c r="H373" s="95"/>
      <c r="I373" s="269"/>
      <c r="J373" s="95"/>
      <c r="K373" s="270"/>
    </row>
    <row r="374" ht="14.25" customHeight="1">
      <c r="E374" s="95"/>
      <c r="F374" s="95"/>
      <c r="G374" s="95"/>
      <c r="H374" s="95"/>
      <c r="I374" s="269"/>
      <c r="J374" s="95"/>
      <c r="K374" s="270"/>
    </row>
    <row r="375" ht="14.25" customHeight="1">
      <c r="E375" s="95"/>
      <c r="F375" s="95"/>
      <c r="G375" s="95"/>
      <c r="H375" s="95"/>
      <c r="I375" s="269"/>
      <c r="J375" s="95"/>
      <c r="K375" s="270"/>
    </row>
    <row r="376" ht="14.25" customHeight="1">
      <c r="E376" s="95"/>
      <c r="F376" s="95"/>
      <c r="G376" s="95"/>
      <c r="H376" s="95"/>
      <c r="I376" s="269"/>
      <c r="J376" s="95"/>
      <c r="K376" s="270"/>
    </row>
    <row r="377" ht="14.25" customHeight="1">
      <c r="E377" s="95"/>
      <c r="F377" s="95"/>
      <c r="G377" s="95"/>
      <c r="H377" s="95"/>
      <c r="I377" s="269"/>
      <c r="J377" s="95"/>
      <c r="K377" s="270"/>
    </row>
    <row r="378" ht="14.25" customHeight="1">
      <c r="E378" s="95"/>
      <c r="F378" s="95"/>
      <c r="G378" s="95"/>
      <c r="H378" s="95"/>
      <c r="I378" s="269"/>
      <c r="J378" s="95"/>
      <c r="K378" s="270"/>
    </row>
    <row r="379" ht="14.25" customHeight="1">
      <c r="E379" s="95"/>
      <c r="F379" s="95"/>
      <c r="G379" s="95"/>
      <c r="H379" s="95"/>
      <c r="I379" s="269"/>
      <c r="J379" s="95"/>
      <c r="K379" s="270"/>
    </row>
    <row r="380" ht="14.25" customHeight="1">
      <c r="E380" s="95"/>
      <c r="F380" s="95"/>
      <c r="G380" s="95"/>
      <c r="H380" s="95"/>
      <c r="I380" s="269"/>
      <c r="J380" s="95"/>
      <c r="K380" s="270"/>
    </row>
    <row r="381" ht="14.25" customHeight="1">
      <c r="E381" s="95"/>
      <c r="F381" s="95"/>
      <c r="G381" s="95"/>
      <c r="H381" s="95"/>
      <c r="I381" s="269"/>
      <c r="J381" s="95"/>
      <c r="K381" s="270"/>
    </row>
    <row r="382" ht="14.25" customHeight="1">
      <c r="E382" s="95"/>
      <c r="F382" s="95"/>
      <c r="G382" s="95"/>
      <c r="H382" s="95"/>
      <c r="I382" s="269"/>
      <c r="J382" s="95"/>
      <c r="K382" s="270"/>
    </row>
    <row r="383" ht="14.25" customHeight="1">
      <c r="E383" s="95"/>
      <c r="F383" s="95"/>
      <c r="G383" s="95"/>
      <c r="H383" s="95"/>
      <c r="I383" s="269"/>
      <c r="J383" s="95"/>
      <c r="K383" s="270"/>
    </row>
    <row r="384" ht="14.25" customHeight="1">
      <c r="E384" s="95"/>
      <c r="F384" s="95"/>
      <c r="G384" s="95"/>
      <c r="H384" s="95"/>
      <c r="I384" s="269"/>
      <c r="J384" s="95"/>
      <c r="K384" s="270"/>
    </row>
    <row r="385" ht="14.25" customHeight="1">
      <c r="E385" s="95"/>
      <c r="F385" s="95"/>
      <c r="G385" s="95"/>
      <c r="H385" s="95"/>
      <c r="I385" s="269"/>
      <c r="J385" s="95"/>
      <c r="K385" s="270"/>
    </row>
    <row r="386" ht="14.25" customHeight="1">
      <c r="E386" s="95"/>
      <c r="F386" s="95"/>
      <c r="G386" s="95"/>
      <c r="H386" s="95"/>
      <c r="I386" s="269"/>
      <c r="J386" s="95"/>
      <c r="K386" s="270"/>
    </row>
    <row r="387" ht="14.25" customHeight="1">
      <c r="E387" s="95"/>
      <c r="F387" s="95"/>
      <c r="G387" s="95"/>
      <c r="H387" s="95"/>
      <c r="I387" s="269"/>
      <c r="J387" s="95"/>
      <c r="K387" s="270"/>
    </row>
    <row r="388" ht="14.25" customHeight="1">
      <c r="E388" s="95"/>
      <c r="F388" s="95"/>
      <c r="G388" s="95"/>
      <c r="H388" s="95"/>
      <c r="I388" s="269"/>
      <c r="J388" s="95"/>
      <c r="K388" s="270"/>
    </row>
    <row r="389" ht="14.25" customHeight="1">
      <c r="E389" s="95"/>
      <c r="F389" s="95"/>
      <c r="G389" s="95"/>
      <c r="H389" s="95"/>
      <c r="I389" s="269"/>
      <c r="J389" s="95"/>
      <c r="K389" s="270"/>
    </row>
    <row r="390" ht="14.25" customHeight="1">
      <c r="E390" s="95"/>
      <c r="F390" s="95"/>
      <c r="G390" s="95"/>
      <c r="H390" s="95"/>
      <c r="I390" s="269"/>
      <c r="J390" s="95"/>
      <c r="K390" s="270"/>
    </row>
    <row r="391" ht="14.25" customHeight="1">
      <c r="E391" s="95"/>
      <c r="F391" s="95"/>
      <c r="G391" s="95"/>
      <c r="H391" s="95"/>
      <c r="I391" s="269"/>
      <c r="J391" s="95"/>
      <c r="K391" s="270"/>
    </row>
    <row r="392" ht="14.25" customHeight="1">
      <c r="E392" s="95"/>
      <c r="F392" s="95"/>
      <c r="G392" s="95"/>
      <c r="H392" s="95"/>
      <c r="I392" s="269"/>
      <c r="J392" s="95"/>
      <c r="K392" s="270"/>
    </row>
    <row r="393" ht="14.25" customHeight="1">
      <c r="E393" s="95"/>
      <c r="F393" s="95"/>
      <c r="G393" s="95"/>
      <c r="H393" s="95"/>
      <c r="I393" s="269"/>
      <c r="J393" s="95"/>
      <c r="K393" s="270"/>
    </row>
    <row r="394" ht="14.25" customHeight="1">
      <c r="E394" s="95"/>
      <c r="F394" s="95"/>
      <c r="G394" s="95"/>
      <c r="H394" s="95"/>
      <c r="I394" s="269"/>
      <c r="J394" s="95"/>
      <c r="K394" s="270"/>
    </row>
    <row r="395" ht="14.25" customHeight="1">
      <c r="E395" s="95"/>
      <c r="F395" s="95"/>
      <c r="G395" s="95"/>
      <c r="H395" s="95"/>
      <c r="I395" s="269"/>
      <c r="J395" s="95"/>
      <c r="K395" s="270"/>
    </row>
    <row r="396" ht="14.25" customHeight="1">
      <c r="E396" s="95"/>
      <c r="F396" s="95"/>
      <c r="G396" s="95"/>
      <c r="H396" s="95"/>
      <c r="I396" s="269"/>
      <c r="J396" s="95"/>
      <c r="K396" s="270"/>
    </row>
    <row r="397" ht="14.25" customHeight="1">
      <c r="E397" s="95"/>
      <c r="F397" s="95"/>
      <c r="G397" s="95"/>
      <c r="H397" s="95"/>
      <c r="I397" s="269"/>
      <c r="J397" s="95"/>
      <c r="K397" s="270"/>
    </row>
    <row r="398" ht="14.25" customHeight="1">
      <c r="E398" s="95"/>
      <c r="F398" s="95"/>
      <c r="G398" s="95"/>
      <c r="H398" s="95"/>
      <c r="I398" s="269"/>
      <c r="J398" s="95"/>
      <c r="K398" s="270"/>
    </row>
    <row r="399" ht="14.25" customHeight="1">
      <c r="E399" s="95"/>
      <c r="F399" s="95"/>
      <c r="G399" s="95"/>
      <c r="H399" s="95"/>
      <c r="I399" s="269"/>
      <c r="J399" s="95"/>
      <c r="K399" s="270"/>
    </row>
    <row r="400" ht="14.25" customHeight="1">
      <c r="E400" s="95"/>
      <c r="F400" s="95"/>
      <c r="G400" s="95"/>
      <c r="H400" s="95"/>
      <c r="I400" s="269"/>
      <c r="J400" s="95"/>
      <c r="K400" s="270"/>
    </row>
    <row r="401" ht="14.25" customHeight="1">
      <c r="E401" s="95"/>
      <c r="F401" s="95"/>
      <c r="G401" s="95"/>
      <c r="H401" s="95"/>
      <c r="I401" s="269"/>
      <c r="J401" s="95"/>
      <c r="K401" s="270"/>
    </row>
    <row r="402" ht="14.25" customHeight="1">
      <c r="E402" s="95"/>
      <c r="F402" s="95"/>
      <c r="G402" s="95"/>
      <c r="H402" s="95"/>
      <c r="I402" s="269"/>
      <c r="J402" s="95"/>
      <c r="K402" s="270"/>
    </row>
    <row r="403" ht="14.25" customHeight="1">
      <c r="E403" s="95"/>
      <c r="F403" s="95"/>
      <c r="G403" s="95"/>
      <c r="H403" s="95"/>
      <c r="I403" s="269"/>
      <c r="J403" s="95"/>
      <c r="K403" s="270"/>
    </row>
    <row r="404" ht="14.25" customHeight="1">
      <c r="E404" s="95"/>
      <c r="F404" s="95"/>
      <c r="G404" s="95"/>
      <c r="H404" s="95"/>
      <c r="I404" s="269"/>
      <c r="J404" s="95"/>
      <c r="K404" s="270"/>
    </row>
    <row r="405" ht="14.25" customHeight="1">
      <c r="E405" s="95"/>
      <c r="F405" s="95"/>
      <c r="G405" s="95"/>
      <c r="H405" s="95"/>
      <c r="I405" s="269"/>
      <c r="J405" s="95"/>
      <c r="K405" s="270"/>
    </row>
    <row r="406" ht="14.25" customHeight="1">
      <c r="E406" s="95"/>
      <c r="F406" s="95"/>
      <c r="G406" s="95"/>
      <c r="H406" s="95"/>
      <c r="I406" s="269"/>
      <c r="J406" s="95"/>
      <c r="K406" s="270"/>
    </row>
    <row r="407" ht="14.25" customHeight="1">
      <c r="E407" s="95"/>
      <c r="F407" s="95"/>
      <c r="G407" s="95"/>
      <c r="H407" s="95"/>
      <c r="I407" s="269"/>
      <c r="J407" s="95"/>
      <c r="K407" s="270"/>
    </row>
    <row r="408" ht="14.25" customHeight="1">
      <c r="E408" s="95"/>
      <c r="F408" s="95"/>
      <c r="G408" s="95"/>
      <c r="H408" s="95"/>
      <c r="I408" s="269"/>
      <c r="J408" s="95"/>
      <c r="K408" s="270"/>
    </row>
    <row r="409" ht="14.25" customHeight="1">
      <c r="E409" s="95"/>
      <c r="F409" s="95"/>
      <c r="G409" s="95"/>
      <c r="H409" s="95"/>
      <c r="I409" s="269"/>
      <c r="J409" s="95"/>
      <c r="K409" s="270"/>
    </row>
    <row r="410" ht="15.75" customHeight="1">
      <c r="E410" s="90"/>
      <c r="F410" s="90"/>
      <c r="G410" s="90"/>
      <c r="H410" s="90"/>
      <c r="I410" s="90"/>
      <c r="J410" s="90"/>
      <c r="K410" s="90"/>
    </row>
    <row r="411" ht="15.75" customHeight="1">
      <c r="E411" s="90"/>
      <c r="F411" s="90"/>
      <c r="G411" s="90"/>
      <c r="H411" s="90"/>
      <c r="I411" s="90"/>
      <c r="J411" s="90"/>
      <c r="K411" s="90"/>
    </row>
    <row r="412" ht="15.75" customHeight="1">
      <c r="E412" s="90"/>
      <c r="F412" s="90"/>
      <c r="G412" s="90"/>
      <c r="H412" s="90"/>
      <c r="I412" s="90"/>
      <c r="J412" s="90"/>
      <c r="K412" s="90"/>
    </row>
    <row r="413" ht="15.75" customHeight="1">
      <c r="E413" s="90"/>
      <c r="F413" s="90"/>
      <c r="G413" s="90"/>
      <c r="H413" s="90"/>
      <c r="I413" s="90"/>
      <c r="J413" s="90"/>
      <c r="K413" s="90"/>
    </row>
    <row r="414" ht="15.75" customHeight="1">
      <c r="E414" s="90"/>
      <c r="F414" s="90"/>
      <c r="G414" s="90"/>
      <c r="H414" s="90"/>
      <c r="I414" s="90"/>
      <c r="J414" s="90"/>
      <c r="K414" s="90"/>
    </row>
    <row r="415" ht="15.75" customHeight="1">
      <c r="E415" s="90"/>
      <c r="F415" s="90"/>
      <c r="G415" s="90"/>
      <c r="H415" s="90"/>
      <c r="I415" s="90"/>
      <c r="J415" s="90"/>
      <c r="K415" s="90"/>
    </row>
    <row r="416" ht="15.75" customHeight="1">
      <c r="E416" s="90"/>
      <c r="F416" s="90"/>
      <c r="G416" s="90"/>
      <c r="H416" s="90"/>
      <c r="I416" s="90"/>
      <c r="J416" s="90"/>
      <c r="K416" s="90"/>
    </row>
    <row r="417" ht="15.75" customHeight="1">
      <c r="E417" s="90"/>
      <c r="F417" s="90"/>
      <c r="G417" s="90"/>
      <c r="H417" s="90"/>
      <c r="I417" s="90"/>
      <c r="J417" s="90"/>
      <c r="K417" s="90"/>
    </row>
    <row r="418" ht="15.75" customHeight="1">
      <c r="E418" s="90"/>
      <c r="F418" s="90"/>
      <c r="G418" s="90"/>
      <c r="H418" s="90"/>
      <c r="I418" s="90"/>
      <c r="J418" s="90"/>
      <c r="K418" s="90"/>
    </row>
    <row r="419" ht="15.75" customHeight="1">
      <c r="E419" s="90"/>
      <c r="F419" s="90"/>
      <c r="G419" s="90"/>
      <c r="H419" s="90"/>
      <c r="I419" s="90"/>
      <c r="J419" s="90"/>
      <c r="K419" s="90"/>
    </row>
    <row r="420" ht="15.75" customHeight="1">
      <c r="E420" s="90"/>
      <c r="F420" s="90"/>
      <c r="G420" s="90"/>
      <c r="H420" s="90"/>
      <c r="I420" s="90"/>
      <c r="J420" s="90"/>
      <c r="K420" s="90"/>
    </row>
    <row r="421" ht="15.75" customHeight="1">
      <c r="E421" s="90"/>
      <c r="F421" s="90"/>
      <c r="G421" s="90"/>
      <c r="H421" s="90"/>
      <c r="I421" s="90"/>
      <c r="J421" s="90"/>
      <c r="K421" s="90"/>
    </row>
    <row r="422" ht="15.75" customHeight="1">
      <c r="E422" s="90"/>
      <c r="F422" s="90"/>
      <c r="G422" s="90"/>
      <c r="H422" s="90"/>
      <c r="I422" s="90"/>
      <c r="J422" s="90"/>
      <c r="K422" s="90"/>
    </row>
    <row r="423" ht="15.75" customHeight="1">
      <c r="E423" s="90"/>
      <c r="F423" s="90"/>
      <c r="G423" s="90"/>
      <c r="H423" s="90"/>
      <c r="I423" s="90"/>
      <c r="J423" s="90"/>
      <c r="K423" s="90"/>
    </row>
    <row r="424" ht="15.75" customHeight="1">
      <c r="E424" s="90"/>
      <c r="F424" s="90"/>
      <c r="G424" s="90"/>
      <c r="H424" s="90"/>
      <c r="I424" s="90"/>
      <c r="J424" s="90"/>
      <c r="K424" s="90"/>
    </row>
    <row r="425" ht="15.75" customHeight="1">
      <c r="E425" s="90"/>
      <c r="F425" s="90"/>
      <c r="G425" s="90"/>
      <c r="H425" s="90"/>
      <c r="I425" s="90"/>
      <c r="J425" s="90"/>
      <c r="K425" s="90"/>
    </row>
    <row r="426" ht="15.75" customHeight="1">
      <c r="E426" s="90"/>
      <c r="F426" s="90"/>
      <c r="G426" s="90"/>
      <c r="H426" s="90"/>
      <c r="I426" s="90"/>
      <c r="J426" s="90"/>
      <c r="K426" s="90"/>
    </row>
    <row r="427" ht="15.75" customHeight="1">
      <c r="E427" s="90"/>
      <c r="F427" s="90"/>
      <c r="G427" s="90"/>
      <c r="H427" s="90"/>
      <c r="I427" s="90"/>
      <c r="J427" s="90"/>
      <c r="K427" s="90"/>
    </row>
    <row r="428" ht="15.75" customHeight="1">
      <c r="E428" s="90"/>
      <c r="F428" s="90"/>
      <c r="G428" s="90"/>
      <c r="H428" s="90"/>
      <c r="I428" s="90"/>
      <c r="J428" s="90"/>
      <c r="K428" s="90"/>
    </row>
    <row r="429" ht="15.75" customHeight="1">
      <c r="E429" s="90"/>
      <c r="F429" s="90"/>
      <c r="G429" s="90"/>
      <c r="H429" s="90"/>
      <c r="I429" s="90"/>
      <c r="J429" s="90"/>
      <c r="K429" s="90"/>
    </row>
    <row r="430" ht="15.75" customHeight="1">
      <c r="E430" s="90"/>
      <c r="F430" s="90"/>
      <c r="G430" s="90"/>
      <c r="H430" s="90"/>
      <c r="I430" s="90"/>
      <c r="J430" s="90"/>
      <c r="K430" s="90"/>
    </row>
    <row r="431" ht="15.75" customHeight="1">
      <c r="E431" s="90"/>
      <c r="F431" s="90"/>
      <c r="G431" s="90"/>
      <c r="H431" s="90"/>
      <c r="I431" s="90"/>
      <c r="J431" s="90"/>
      <c r="K431" s="90"/>
    </row>
    <row r="432" ht="15.75" customHeight="1">
      <c r="E432" s="90"/>
      <c r="F432" s="90"/>
      <c r="G432" s="90"/>
      <c r="H432" s="90"/>
      <c r="I432" s="90"/>
      <c r="J432" s="90"/>
      <c r="K432" s="90"/>
    </row>
    <row r="433" ht="15.75" customHeight="1">
      <c r="E433" s="90"/>
      <c r="F433" s="90"/>
      <c r="G433" s="90"/>
      <c r="H433" s="90"/>
      <c r="I433" s="90"/>
      <c r="J433" s="90"/>
      <c r="K433" s="90"/>
    </row>
    <row r="434" ht="15.75" customHeight="1">
      <c r="E434" s="90"/>
      <c r="F434" s="90"/>
      <c r="G434" s="90"/>
      <c r="H434" s="90"/>
      <c r="I434" s="90"/>
      <c r="J434" s="90"/>
      <c r="K434" s="90"/>
    </row>
    <row r="435" ht="15.75" customHeight="1">
      <c r="E435" s="90"/>
      <c r="F435" s="90"/>
      <c r="G435" s="90"/>
      <c r="H435" s="90"/>
      <c r="I435" s="90"/>
      <c r="J435" s="90"/>
      <c r="K435" s="90"/>
    </row>
    <row r="436" ht="15.75" customHeight="1">
      <c r="E436" s="90"/>
      <c r="F436" s="90"/>
      <c r="G436" s="90"/>
      <c r="H436" s="90"/>
      <c r="I436" s="90"/>
      <c r="J436" s="90"/>
      <c r="K436" s="90"/>
    </row>
    <row r="437" ht="15.75" customHeight="1">
      <c r="E437" s="90"/>
      <c r="F437" s="90"/>
      <c r="G437" s="90"/>
      <c r="H437" s="90"/>
      <c r="I437" s="90"/>
      <c r="J437" s="90"/>
      <c r="K437" s="90"/>
    </row>
    <row r="438" ht="15.75" customHeight="1">
      <c r="E438" s="90"/>
      <c r="F438" s="90"/>
      <c r="G438" s="90"/>
      <c r="H438" s="90"/>
      <c r="I438" s="90"/>
      <c r="J438" s="90"/>
      <c r="K438" s="90"/>
    </row>
    <row r="439" ht="15.75" customHeight="1">
      <c r="E439" s="90"/>
      <c r="F439" s="90"/>
      <c r="G439" s="90"/>
      <c r="H439" s="90"/>
      <c r="I439" s="90"/>
      <c r="J439" s="90"/>
      <c r="K439" s="90"/>
    </row>
    <row r="440" ht="15.75" customHeight="1">
      <c r="E440" s="90"/>
      <c r="F440" s="90"/>
      <c r="G440" s="90"/>
      <c r="H440" s="90"/>
      <c r="I440" s="90"/>
      <c r="J440" s="90"/>
      <c r="K440" s="90"/>
    </row>
    <row r="441" ht="15.75" customHeight="1">
      <c r="E441" s="90"/>
      <c r="F441" s="90"/>
      <c r="G441" s="90"/>
      <c r="H441" s="90"/>
      <c r="I441" s="90"/>
      <c r="J441" s="90"/>
      <c r="K441" s="90"/>
    </row>
    <row r="442" ht="15.75" customHeight="1">
      <c r="E442" s="90"/>
      <c r="F442" s="90"/>
      <c r="G442" s="90"/>
      <c r="H442" s="90"/>
      <c r="I442" s="90"/>
      <c r="J442" s="90"/>
      <c r="K442" s="90"/>
    </row>
    <row r="443" ht="15.75" customHeight="1">
      <c r="E443" s="90"/>
      <c r="F443" s="90"/>
      <c r="G443" s="90"/>
      <c r="H443" s="90"/>
      <c r="I443" s="90"/>
      <c r="J443" s="90"/>
      <c r="K443" s="90"/>
    </row>
    <row r="444" ht="15.75" customHeight="1">
      <c r="E444" s="90"/>
      <c r="F444" s="90"/>
      <c r="G444" s="90"/>
      <c r="H444" s="90"/>
      <c r="I444" s="90"/>
      <c r="J444" s="90"/>
      <c r="K444" s="90"/>
    </row>
    <row r="445" ht="15.75" customHeight="1">
      <c r="E445" s="90"/>
      <c r="F445" s="90"/>
      <c r="G445" s="90"/>
      <c r="H445" s="90"/>
      <c r="I445" s="90"/>
      <c r="J445" s="90"/>
      <c r="K445" s="90"/>
    </row>
    <row r="446" ht="15.75" customHeight="1">
      <c r="E446" s="90"/>
      <c r="F446" s="90"/>
      <c r="G446" s="90"/>
      <c r="H446" s="90"/>
      <c r="I446" s="90"/>
      <c r="J446" s="90"/>
      <c r="K446" s="90"/>
    </row>
    <row r="447" ht="15.75" customHeight="1">
      <c r="E447" s="90"/>
      <c r="F447" s="90"/>
      <c r="G447" s="90"/>
      <c r="H447" s="90"/>
      <c r="I447" s="90"/>
      <c r="J447" s="90"/>
      <c r="K447" s="90"/>
    </row>
    <row r="448" ht="15.75" customHeight="1">
      <c r="E448" s="90"/>
      <c r="F448" s="90"/>
      <c r="G448" s="90"/>
      <c r="H448" s="90"/>
      <c r="I448" s="90"/>
      <c r="J448" s="90"/>
      <c r="K448" s="90"/>
    </row>
    <row r="449" ht="15.75" customHeight="1">
      <c r="E449" s="90"/>
      <c r="F449" s="90"/>
      <c r="G449" s="90"/>
      <c r="H449" s="90"/>
      <c r="I449" s="90"/>
      <c r="J449" s="90"/>
      <c r="K449" s="90"/>
    </row>
    <row r="450" ht="15.75" customHeight="1">
      <c r="E450" s="90"/>
      <c r="F450" s="90"/>
      <c r="G450" s="90"/>
      <c r="H450" s="90"/>
      <c r="I450" s="90"/>
      <c r="J450" s="90"/>
      <c r="K450" s="90"/>
    </row>
    <row r="451" ht="15.75" customHeight="1">
      <c r="E451" s="90"/>
      <c r="F451" s="90"/>
      <c r="G451" s="90"/>
      <c r="H451" s="90"/>
      <c r="I451" s="90"/>
      <c r="J451" s="90"/>
      <c r="K451" s="90"/>
    </row>
    <row r="452" ht="15.75" customHeight="1">
      <c r="E452" s="90"/>
      <c r="F452" s="90"/>
      <c r="G452" s="90"/>
      <c r="H452" s="90"/>
      <c r="I452" s="90"/>
      <c r="J452" s="90"/>
      <c r="K452" s="90"/>
    </row>
    <row r="453" ht="15.75" customHeight="1">
      <c r="E453" s="90"/>
      <c r="F453" s="90"/>
      <c r="G453" s="90"/>
      <c r="H453" s="90"/>
      <c r="I453" s="90"/>
      <c r="J453" s="90"/>
      <c r="K453" s="90"/>
    </row>
    <row r="454" ht="15.75" customHeight="1">
      <c r="E454" s="90"/>
      <c r="F454" s="90"/>
      <c r="G454" s="90"/>
      <c r="H454" s="90"/>
      <c r="I454" s="90"/>
      <c r="J454" s="90"/>
      <c r="K454" s="90"/>
    </row>
    <row r="455" ht="15.75" customHeight="1">
      <c r="E455" s="90"/>
      <c r="F455" s="90"/>
      <c r="G455" s="90"/>
      <c r="H455" s="90"/>
      <c r="I455" s="90"/>
      <c r="J455" s="90"/>
      <c r="K455" s="90"/>
    </row>
    <row r="456" ht="15.75" customHeight="1">
      <c r="E456" s="90"/>
      <c r="F456" s="90"/>
      <c r="G456" s="90"/>
      <c r="H456" s="90"/>
      <c r="I456" s="90"/>
      <c r="J456" s="90"/>
      <c r="K456" s="90"/>
    </row>
    <row r="457" ht="15.75" customHeight="1">
      <c r="E457" s="90"/>
      <c r="F457" s="90"/>
      <c r="G457" s="90"/>
      <c r="H457" s="90"/>
      <c r="I457" s="90"/>
      <c r="J457" s="90"/>
      <c r="K457" s="90"/>
    </row>
    <row r="458" ht="15.75" customHeight="1">
      <c r="E458" s="90"/>
      <c r="F458" s="90"/>
      <c r="G458" s="90"/>
      <c r="H458" s="90"/>
      <c r="I458" s="90"/>
      <c r="J458" s="90"/>
      <c r="K458" s="90"/>
    </row>
    <row r="459" ht="15.75" customHeight="1">
      <c r="E459" s="90"/>
      <c r="F459" s="90"/>
      <c r="G459" s="90"/>
      <c r="H459" s="90"/>
      <c r="I459" s="90"/>
      <c r="J459" s="90"/>
      <c r="K459" s="90"/>
    </row>
    <row r="460" ht="15.75" customHeight="1">
      <c r="E460" s="90"/>
      <c r="F460" s="90"/>
      <c r="G460" s="90"/>
      <c r="H460" s="90"/>
      <c r="I460" s="90"/>
      <c r="J460" s="90"/>
      <c r="K460" s="90"/>
    </row>
    <row r="461" ht="15.75" customHeight="1">
      <c r="E461" s="90"/>
      <c r="F461" s="90"/>
      <c r="G461" s="90"/>
      <c r="H461" s="90"/>
      <c r="I461" s="90"/>
      <c r="J461" s="90"/>
      <c r="K461" s="90"/>
    </row>
    <row r="462" ht="15.75" customHeight="1">
      <c r="E462" s="90"/>
      <c r="F462" s="90"/>
      <c r="G462" s="90"/>
      <c r="H462" s="90"/>
      <c r="I462" s="90"/>
      <c r="J462" s="90"/>
      <c r="K462" s="90"/>
    </row>
    <row r="463" ht="15.75" customHeight="1">
      <c r="E463" s="90"/>
      <c r="F463" s="90"/>
      <c r="G463" s="90"/>
      <c r="H463" s="90"/>
      <c r="I463" s="90"/>
      <c r="J463" s="90"/>
      <c r="K463" s="90"/>
    </row>
    <row r="464" ht="15.75" customHeight="1">
      <c r="E464" s="90"/>
      <c r="F464" s="90"/>
      <c r="G464" s="90"/>
      <c r="H464" s="90"/>
      <c r="I464" s="90"/>
      <c r="J464" s="90"/>
      <c r="K464" s="90"/>
    </row>
    <row r="465" ht="15.75" customHeight="1">
      <c r="E465" s="90"/>
      <c r="F465" s="90"/>
      <c r="G465" s="90"/>
      <c r="H465" s="90"/>
      <c r="I465" s="90"/>
      <c r="J465" s="90"/>
      <c r="K465" s="90"/>
    </row>
    <row r="466" ht="15.75" customHeight="1">
      <c r="E466" s="90"/>
      <c r="F466" s="90"/>
      <c r="G466" s="90"/>
      <c r="H466" s="90"/>
      <c r="I466" s="90"/>
      <c r="J466" s="90"/>
      <c r="K466" s="90"/>
    </row>
    <row r="467" ht="15.75" customHeight="1">
      <c r="E467" s="90"/>
      <c r="F467" s="90"/>
      <c r="G467" s="90"/>
      <c r="H467" s="90"/>
      <c r="I467" s="90"/>
      <c r="J467" s="90"/>
      <c r="K467" s="90"/>
    </row>
    <row r="468" ht="15.75" customHeight="1">
      <c r="E468" s="90"/>
      <c r="F468" s="90"/>
      <c r="G468" s="90"/>
      <c r="H468" s="90"/>
      <c r="I468" s="90"/>
      <c r="J468" s="90"/>
      <c r="K468" s="90"/>
    </row>
    <row r="469" ht="15.75" customHeight="1">
      <c r="E469" s="90"/>
      <c r="F469" s="90"/>
      <c r="G469" s="90"/>
      <c r="H469" s="90"/>
      <c r="I469" s="90"/>
      <c r="J469" s="90"/>
      <c r="K469" s="90"/>
    </row>
    <row r="470" ht="15.75" customHeight="1">
      <c r="E470" s="90"/>
      <c r="F470" s="90"/>
      <c r="G470" s="90"/>
      <c r="H470" s="90"/>
      <c r="I470" s="90"/>
      <c r="J470" s="90"/>
      <c r="K470" s="90"/>
    </row>
    <row r="471" ht="15.75" customHeight="1">
      <c r="E471" s="90"/>
      <c r="F471" s="90"/>
      <c r="G471" s="90"/>
      <c r="H471" s="90"/>
      <c r="I471" s="90"/>
      <c r="J471" s="90"/>
      <c r="K471" s="90"/>
    </row>
    <row r="472" ht="15.75" customHeight="1">
      <c r="E472" s="90"/>
      <c r="F472" s="90"/>
      <c r="G472" s="90"/>
      <c r="H472" s="90"/>
      <c r="I472" s="90"/>
      <c r="J472" s="90"/>
      <c r="K472" s="90"/>
    </row>
    <row r="473" ht="15.75" customHeight="1">
      <c r="E473" s="90"/>
      <c r="F473" s="90"/>
      <c r="G473" s="90"/>
      <c r="H473" s="90"/>
      <c r="I473" s="90"/>
      <c r="J473" s="90"/>
      <c r="K473" s="90"/>
    </row>
    <row r="474" ht="15.75" customHeight="1">
      <c r="E474" s="90"/>
      <c r="F474" s="90"/>
      <c r="G474" s="90"/>
      <c r="H474" s="90"/>
      <c r="I474" s="90"/>
      <c r="J474" s="90"/>
      <c r="K474" s="90"/>
    </row>
    <row r="475" ht="15.75" customHeight="1">
      <c r="E475" s="90"/>
      <c r="F475" s="90"/>
      <c r="G475" s="90"/>
      <c r="H475" s="90"/>
      <c r="I475" s="90"/>
      <c r="J475" s="90"/>
      <c r="K475" s="90"/>
    </row>
    <row r="476" ht="15.75" customHeight="1">
      <c r="E476" s="90"/>
      <c r="F476" s="90"/>
      <c r="G476" s="90"/>
      <c r="H476" s="90"/>
      <c r="I476" s="90"/>
      <c r="J476" s="90"/>
      <c r="K476" s="90"/>
    </row>
    <row r="477" ht="15.75" customHeight="1">
      <c r="E477" s="90"/>
      <c r="F477" s="90"/>
      <c r="G477" s="90"/>
      <c r="H477" s="90"/>
      <c r="I477" s="90"/>
      <c r="J477" s="90"/>
      <c r="K477" s="90"/>
    </row>
    <row r="478" ht="15.75" customHeight="1">
      <c r="E478" s="90"/>
      <c r="F478" s="90"/>
      <c r="G478" s="90"/>
      <c r="H478" s="90"/>
      <c r="I478" s="90"/>
      <c r="J478" s="90"/>
      <c r="K478" s="90"/>
    </row>
    <row r="479" ht="15.75" customHeight="1">
      <c r="E479" s="90"/>
      <c r="F479" s="90"/>
      <c r="G479" s="90"/>
      <c r="H479" s="90"/>
      <c r="I479" s="90"/>
      <c r="J479" s="90"/>
      <c r="K479" s="90"/>
    </row>
    <row r="480" ht="15.75" customHeight="1">
      <c r="E480" s="90"/>
      <c r="F480" s="90"/>
      <c r="G480" s="90"/>
      <c r="H480" s="90"/>
      <c r="I480" s="90"/>
      <c r="J480" s="90"/>
      <c r="K480" s="90"/>
    </row>
    <row r="481" ht="15.75" customHeight="1">
      <c r="E481" s="90"/>
      <c r="F481" s="90"/>
      <c r="G481" s="90"/>
      <c r="H481" s="90"/>
      <c r="I481" s="90"/>
      <c r="J481" s="90"/>
      <c r="K481" s="90"/>
    </row>
    <row r="482" ht="15.75" customHeight="1">
      <c r="E482" s="90"/>
      <c r="F482" s="90"/>
      <c r="G482" s="90"/>
      <c r="H482" s="90"/>
      <c r="I482" s="90"/>
      <c r="J482" s="90"/>
      <c r="K482" s="90"/>
    </row>
    <row r="483" ht="15.75" customHeight="1">
      <c r="E483" s="90"/>
      <c r="F483" s="90"/>
      <c r="G483" s="90"/>
      <c r="H483" s="90"/>
      <c r="I483" s="90"/>
      <c r="J483" s="90"/>
      <c r="K483" s="90"/>
    </row>
    <row r="484" ht="15.75" customHeight="1">
      <c r="E484" s="90"/>
      <c r="F484" s="90"/>
      <c r="G484" s="90"/>
      <c r="H484" s="90"/>
      <c r="I484" s="90"/>
      <c r="J484" s="90"/>
      <c r="K484" s="90"/>
    </row>
    <row r="485" ht="15.75" customHeight="1">
      <c r="E485" s="90"/>
      <c r="F485" s="90"/>
      <c r="G485" s="90"/>
      <c r="H485" s="90"/>
      <c r="I485" s="90"/>
      <c r="J485" s="90"/>
      <c r="K485" s="90"/>
    </row>
    <row r="486" ht="15.75" customHeight="1">
      <c r="E486" s="90"/>
      <c r="F486" s="90"/>
      <c r="G486" s="90"/>
      <c r="H486" s="90"/>
      <c r="I486" s="90"/>
      <c r="J486" s="90"/>
      <c r="K486" s="90"/>
    </row>
    <row r="487" ht="15.75" customHeight="1">
      <c r="E487" s="90"/>
      <c r="F487" s="90"/>
      <c r="G487" s="90"/>
      <c r="H487" s="90"/>
      <c r="I487" s="90"/>
      <c r="J487" s="90"/>
      <c r="K487" s="90"/>
    </row>
    <row r="488" ht="15.75" customHeight="1">
      <c r="E488" s="90"/>
      <c r="F488" s="90"/>
      <c r="G488" s="90"/>
      <c r="H488" s="90"/>
      <c r="I488" s="90"/>
      <c r="J488" s="90"/>
      <c r="K488" s="90"/>
    </row>
    <row r="489" ht="15.75" customHeight="1">
      <c r="E489" s="90"/>
      <c r="F489" s="90"/>
      <c r="G489" s="90"/>
      <c r="H489" s="90"/>
      <c r="I489" s="90"/>
      <c r="J489" s="90"/>
      <c r="K489" s="90"/>
    </row>
    <row r="490" ht="15.75" customHeight="1">
      <c r="E490" s="90"/>
      <c r="F490" s="90"/>
      <c r="G490" s="90"/>
      <c r="H490" s="90"/>
      <c r="I490" s="90"/>
      <c r="J490" s="90"/>
      <c r="K490" s="90"/>
    </row>
    <row r="491" ht="15.75" customHeight="1">
      <c r="E491" s="90"/>
      <c r="F491" s="90"/>
      <c r="G491" s="90"/>
      <c r="H491" s="90"/>
      <c r="I491" s="90"/>
      <c r="J491" s="90"/>
      <c r="K491" s="90"/>
    </row>
    <row r="492" ht="15.75" customHeight="1">
      <c r="E492" s="90"/>
      <c r="F492" s="90"/>
      <c r="G492" s="90"/>
      <c r="H492" s="90"/>
      <c r="I492" s="90"/>
      <c r="J492" s="90"/>
      <c r="K492" s="90"/>
    </row>
    <row r="493" ht="15.75" customHeight="1">
      <c r="E493" s="90"/>
      <c r="F493" s="90"/>
      <c r="G493" s="90"/>
      <c r="H493" s="90"/>
      <c r="I493" s="90"/>
      <c r="J493" s="90"/>
      <c r="K493" s="90"/>
    </row>
    <row r="494" ht="15.75" customHeight="1">
      <c r="E494" s="90"/>
      <c r="F494" s="90"/>
      <c r="G494" s="90"/>
      <c r="H494" s="90"/>
      <c r="I494" s="90"/>
      <c r="J494" s="90"/>
      <c r="K494" s="90"/>
    </row>
    <row r="495" ht="15.75" customHeight="1">
      <c r="E495" s="90"/>
      <c r="F495" s="90"/>
      <c r="G495" s="90"/>
      <c r="H495" s="90"/>
      <c r="I495" s="90"/>
      <c r="J495" s="90"/>
      <c r="K495" s="90"/>
    </row>
    <row r="496" ht="15.75" customHeight="1">
      <c r="E496" s="90"/>
      <c r="F496" s="90"/>
      <c r="G496" s="90"/>
      <c r="H496" s="90"/>
      <c r="I496" s="90"/>
      <c r="J496" s="90"/>
      <c r="K496" s="90"/>
    </row>
    <row r="497" ht="15.75" customHeight="1">
      <c r="E497" s="90"/>
      <c r="F497" s="90"/>
      <c r="G497" s="90"/>
      <c r="H497" s="90"/>
      <c r="I497" s="90"/>
      <c r="J497" s="90"/>
      <c r="K497" s="90"/>
    </row>
    <row r="498" ht="15.75" customHeight="1">
      <c r="E498" s="90"/>
      <c r="F498" s="90"/>
      <c r="G498" s="90"/>
      <c r="H498" s="90"/>
      <c r="I498" s="90"/>
      <c r="J498" s="90"/>
      <c r="K498" s="90"/>
    </row>
    <row r="499" ht="15.75" customHeight="1">
      <c r="E499" s="90"/>
      <c r="F499" s="90"/>
      <c r="G499" s="90"/>
      <c r="H499" s="90"/>
      <c r="I499" s="90"/>
      <c r="J499" s="90"/>
      <c r="K499" s="90"/>
    </row>
    <row r="500" ht="15.75" customHeight="1">
      <c r="E500" s="90"/>
      <c r="F500" s="90"/>
      <c r="G500" s="90"/>
      <c r="H500" s="90"/>
      <c r="I500" s="90"/>
      <c r="J500" s="90"/>
      <c r="K500" s="90"/>
    </row>
    <row r="501" ht="15.75" customHeight="1">
      <c r="E501" s="90"/>
      <c r="F501" s="90"/>
      <c r="G501" s="90"/>
      <c r="H501" s="90"/>
      <c r="I501" s="90"/>
      <c r="J501" s="90"/>
      <c r="K501" s="90"/>
    </row>
    <row r="502" ht="15.75" customHeight="1">
      <c r="E502" s="90"/>
      <c r="F502" s="90"/>
      <c r="G502" s="90"/>
      <c r="H502" s="90"/>
      <c r="I502" s="90"/>
      <c r="J502" s="90"/>
      <c r="K502" s="90"/>
    </row>
    <row r="503" ht="15.75" customHeight="1">
      <c r="E503" s="90"/>
      <c r="F503" s="90"/>
      <c r="G503" s="90"/>
      <c r="H503" s="90"/>
      <c r="I503" s="90"/>
      <c r="J503" s="90"/>
      <c r="K503" s="90"/>
    </row>
    <row r="504" ht="15.75" customHeight="1">
      <c r="E504" s="90"/>
      <c r="F504" s="90"/>
      <c r="G504" s="90"/>
      <c r="H504" s="90"/>
      <c r="I504" s="90"/>
      <c r="J504" s="90"/>
      <c r="K504" s="90"/>
    </row>
    <row r="505" ht="15.75" customHeight="1">
      <c r="E505" s="90"/>
      <c r="F505" s="90"/>
      <c r="G505" s="90"/>
      <c r="H505" s="90"/>
      <c r="I505" s="90"/>
      <c r="J505" s="90"/>
      <c r="K505" s="90"/>
    </row>
    <row r="506" ht="15.75" customHeight="1">
      <c r="E506" s="90"/>
      <c r="F506" s="90"/>
      <c r="G506" s="90"/>
      <c r="H506" s="90"/>
      <c r="I506" s="90"/>
      <c r="J506" s="90"/>
      <c r="K506" s="90"/>
    </row>
    <row r="507" ht="15.75" customHeight="1">
      <c r="E507" s="90"/>
      <c r="F507" s="90"/>
      <c r="G507" s="90"/>
      <c r="H507" s="90"/>
      <c r="I507" s="90"/>
      <c r="J507" s="90"/>
      <c r="K507" s="90"/>
    </row>
    <row r="508" ht="15.75" customHeight="1">
      <c r="E508" s="90"/>
      <c r="F508" s="90"/>
      <c r="G508" s="90"/>
      <c r="H508" s="90"/>
      <c r="I508" s="90"/>
      <c r="J508" s="90"/>
      <c r="K508" s="90"/>
    </row>
    <row r="509" ht="15.75" customHeight="1">
      <c r="E509" s="90"/>
      <c r="F509" s="90"/>
      <c r="G509" s="90"/>
      <c r="H509" s="90"/>
      <c r="I509" s="90"/>
      <c r="J509" s="90"/>
      <c r="K509" s="90"/>
    </row>
    <row r="510" ht="15.75" customHeight="1">
      <c r="E510" s="90"/>
      <c r="F510" s="90"/>
      <c r="G510" s="90"/>
      <c r="H510" s="90"/>
      <c r="I510" s="90"/>
      <c r="J510" s="90"/>
      <c r="K510" s="90"/>
    </row>
    <row r="511" ht="15.75" customHeight="1">
      <c r="E511" s="90"/>
      <c r="F511" s="90"/>
      <c r="G511" s="90"/>
      <c r="H511" s="90"/>
      <c r="I511" s="90"/>
      <c r="J511" s="90"/>
      <c r="K511" s="90"/>
    </row>
    <row r="512" ht="15.75" customHeight="1">
      <c r="E512" s="90"/>
      <c r="F512" s="90"/>
      <c r="G512" s="90"/>
      <c r="H512" s="90"/>
      <c r="I512" s="90"/>
      <c r="J512" s="90"/>
      <c r="K512" s="90"/>
    </row>
    <row r="513" ht="15.75" customHeight="1">
      <c r="E513" s="90"/>
      <c r="F513" s="90"/>
      <c r="G513" s="90"/>
      <c r="H513" s="90"/>
      <c r="I513" s="90"/>
      <c r="J513" s="90"/>
      <c r="K513" s="90"/>
    </row>
    <row r="514" ht="15.75" customHeight="1">
      <c r="E514" s="90"/>
      <c r="F514" s="90"/>
      <c r="G514" s="90"/>
      <c r="H514" s="90"/>
      <c r="I514" s="90"/>
      <c r="J514" s="90"/>
      <c r="K514" s="90"/>
    </row>
    <row r="515" ht="15.75" customHeight="1">
      <c r="E515" s="90"/>
      <c r="F515" s="90"/>
      <c r="G515" s="90"/>
      <c r="H515" s="90"/>
      <c r="I515" s="90"/>
      <c r="J515" s="90"/>
      <c r="K515" s="90"/>
    </row>
    <row r="516" ht="15.75" customHeight="1">
      <c r="E516" s="90"/>
      <c r="F516" s="90"/>
      <c r="G516" s="90"/>
      <c r="H516" s="90"/>
      <c r="I516" s="90"/>
      <c r="J516" s="90"/>
      <c r="K516" s="90"/>
    </row>
    <row r="517" ht="15.75" customHeight="1">
      <c r="E517" s="90"/>
      <c r="F517" s="90"/>
      <c r="G517" s="90"/>
      <c r="H517" s="90"/>
      <c r="I517" s="90"/>
      <c r="J517" s="90"/>
      <c r="K517" s="90"/>
    </row>
    <row r="518" ht="15.75" customHeight="1">
      <c r="E518" s="90"/>
      <c r="F518" s="90"/>
      <c r="G518" s="90"/>
      <c r="H518" s="90"/>
      <c r="I518" s="90"/>
      <c r="J518" s="90"/>
      <c r="K518" s="90"/>
    </row>
    <row r="519" ht="15.75" customHeight="1">
      <c r="E519" s="90"/>
      <c r="F519" s="90"/>
      <c r="G519" s="90"/>
      <c r="H519" s="90"/>
      <c r="I519" s="90"/>
      <c r="J519" s="90"/>
      <c r="K519" s="90"/>
    </row>
    <row r="520" ht="15.75" customHeight="1">
      <c r="E520" s="90"/>
      <c r="F520" s="90"/>
      <c r="G520" s="90"/>
      <c r="H520" s="90"/>
      <c r="I520" s="90"/>
      <c r="J520" s="90"/>
      <c r="K520" s="90"/>
    </row>
    <row r="521" ht="15.75" customHeight="1">
      <c r="E521" s="90"/>
      <c r="F521" s="90"/>
      <c r="G521" s="90"/>
      <c r="H521" s="90"/>
      <c r="I521" s="90"/>
      <c r="J521" s="90"/>
      <c r="K521" s="90"/>
    </row>
    <row r="522" ht="15.75" customHeight="1">
      <c r="E522" s="90"/>
      <c r="F522" s="90"/>
      <c r="G522" s="90"/>
      <c r="H522" s="90"/>
      <c r="I522" s="90"/>
      <c r="J522" s="90"/>
      <c r="K522" s="90"/>
    </row>
    <row r="523" ht="15.75" customHeight="1">
      <c r="E523" s="90"/>
      <c r="F523" s="90"/>
      <c r="G523" s="90"/>
      <c r="H523" s="90"/>
      <c r="I523" s="90"/>
      <c r="J523" s="90"/>
      <c r="K523" s="90"/>
    </row>
    <row r="524" ht="15.75" customHeight="1">
      <c r="E524" s="90"/>
      <c r="F524" s="90"/>
      <c r="G524" s="90"/>
      <c r="H524" s="90"/>
      <c r="I524" s="90"/>
      <c r="J524" s="90"/>
      <c r="K524" s="90"/>
    </row>
    <row r="525" ht="15.75" customHeight="1">
      <c r="E525" s="90"/>
      <c r="F525" s="90"/>
      <c r="G525" s="90"/>
      <c r="H525" s="90"/>
      <c r="I525" s="90"/>
      <c r="J525" s="90"/>
      <c r="K525" s="90"/>
    </row>
    <row r="526" ht="15.75" customHeight="1">
      <c r="E526" s="90"/>
      <c r="F526" s="90"/>
      <c r="G526" s="90"/>
      <c r="H526" s="90"/>
      <c r="I526" s="90"/>
      <c r="J526" s="90"/>
      <c r="K526" s="90"/>
    </row>
    <row r="527" ht="15.75" customHeight="1">
      <c r="E527" s="90"/>
      <c r="F527" s="90"/>
      <c r="G527" s="90"/>
      <c r="H527" s="90"/>
      <c r="I527" s="90"/>
      <c r="J527" s="90"/>
      <c r="K527" s="90"/>
    </row>
    <row r="528" ht="15.75" customHeight="1">
      <c r="E528" s="90"/>
      <c r="F528" s="90"/>
      <c r="G528" s="90"/>
      <c r="H528" s="90"/>
      <c r="I528" s="90"/>
      <c r="J528" s="90"/>
      <c r="K528" s="90"/>
    </row>
    <row r="529" ht="15.75" customHeight="1">
      <c r="E529" s="90"/>
      <c r="F529" s="90"/>
      <c r="G529" s="90"/>
      <c r="H529" s="90"/>
      <c r="I529" s="90"/>
      <c r="J529" s="90"/>
      <c r="K529" s="90"/>
    </row>
    <row r="530" ht="15.75" customHeight="1">
      <c r="E530" s="90"/>
      <c r="F530" s="90"/>
      <c r="G530" s="90"/>
      <c r="H530" s="90"/>
      <c r="I530" s="90"/>
      <c r="J530" s="90"/>
      <c r="K530" s="90"/>
    </row>
    <row r="531" ht="15.75" customHeight="1">
      <c r="E531" s="90"/>
      <c r="F531" s="90"/>
      <c r="G531" s="90"/>
      <c r="H531" s="90"/>
      <c r="I531" s="90"/>
      <c r="J531" s="90"/>
      <c r="K531" s="90"/>
    </row>
    <row r="532" ht="15.75" customHeight="1">
      <c r="E532" s="90"/>
      <c r="F532" s="90"/>
      <c r="G532" s="90"/>
      <c r="H532" s="90"/>
      <c r="I532" s="90"/>
      <c r="J532" s="90"/>
      <c r="K532" s="90"/>
    </row>
    <row r="533" ht="15.75" customHeight="1">
      <c r="E533" s="90"/>
      <c r="F533" s="90"/>
      <c r="G533" s="90"/>
      <c r="H533" s="90"/>
      <c r="I533" s="90"/>
      <c r="J533" s="90"/>
      <c r="K533" s="90"/>
    </row>
    <row r="534" ht="15.75" customHeight="1">
      <c r="E534" s="90"/>
      <c r="F534" s="90"/>
      <c r="G534" s="90"/>
      <c r="H534" s="90"/>
      <c r="I534" s="90"/>
      <c r="J534" s="90"/>
      <c r="K534" s="90"/>
    </row>
    <row r="535" ht="15.75" customHeight="1">
      <c r="E535" s="90"/>
      <c r="F535" s="90"/>
      <c r="G535" s="90"/>
      <c r="H535" s="90"/>
      <c r="I535" s="90"/>
      <c r="J535" s="90"/>
      <c r="K535" s="90"/>
    </row>
    <row r="536" ht="15.75" customHeight="1">
      <c r="E536" s="90"/>
      <c r="F536" s="90"/>
      <c r="G536" s="90"/>
      <c r="H536" s="90"/>
      <c r="I536" s="90"/>
      <c r="J536" s="90"/>
      <c r="K536" s="90"/>
    </row>
    <row r="537" ht="15.75" customHeight="1">
      <c r="E537" s="90"/>
      <c r="F537" s="90"/>
      <c r="G537" s="90"/>
      <c r="H537" s="90"/>
      <c r="I537" s="90"/>
      <c r="J537" s="90"/>
      <c r="K537" s="90"/>
    </row>
    <row r="538" ht="15.75" customHeight="1">
      <c r="E538" s="90"/>
      <c r="F538" s="90"/>
      <c r="G538" s="90"/>
      <c r="H538" s="90"/>
      <c r="I538" s="90"/>
      <c r="J538" s="90"/>
      <c r="K538" s="90"/>
    </row>
    <row r="539" ht="15.75" customHeight="1">
      <c r="E539" s="90"/>
      <c r="F539" s="90"/>
      <c r="G539" s="90"/>
      <c r="H539" s="90"/>
      <c r="I539" s="90"/>
      <c r="J539" s="90"/>
      <c r="K539" s="90"/>
    </row>
    <row r="540" ht="15.75" customHeight="1">
      <c r="E540" s="90"/>
      <c r="F540" s="90"/>
      <c r="G540" s="90"/>
      <c r="H540" s="90"/>
      <c r="I540" s="90"/>
      <c r="J540" s="90"/>
      <c r="K540" s="90"/>
    </row>
    <row r="541" ht="15.75" customHeight="1">
      <c r="E541" s="90"/>
      <c r="F541" s="90"/>
      <c r="G541" s="90"/>
      <c r="H541" s="90"/>
      <c r="I541" s="90"/>
      <c r="J541" s="90"/>
      <c r="K541" s="90"/>
    </row>
    <row r="542" ht="15.75" customHeight="1">
      <c r="E542" s="90"/>
      <c r="F542" s="90"/>
      <c r="G542" s="90"/>
      <c r="H542" s="90"/>
      <c r="I542" s="90"/>
      <c r="J542" s="90"/>
      <c r="K542" s="90"/>
    </row>
    <row r="543" ht="15.75" customHeight="1">
      <c r="E543" s="90"/>
      <c r="F543" s="90"/>
      <c r="G543" s="90"/>
      <c r="H543" s="90"/>
      <c r="I543" s="90"/>
      <c r="J543" s="90"/>
      <c r="K543" s="90"/>
    </row>
    <row r="544" ht="15.75" customHeight="1">
      <c r="E544" s="90"/>
      <c r="F544" s="90"/>
      <c r="G544" s="90"/>
      <c r="H544" s="90"/>
      <c r="I544" s="90"/>
      <c r="J544" s="90"/>
      <c r="K544" s="90"/>
    </row>
    <row r="545" ht="15.75" customHeight="1">
      <c r="E545" s="90"/>
      <c r="F545" s="90"/>
      <c r="G545" s="90"/>
      <c r="H545" s="90"/>
      <c r="I545" s="90"/>
      <c r="J545" s="90"/>
      <c r="K545" s="90"/>
    </row>
    <row r="546" ht="15.75" customHeight="1">
      <c r="E546" s="90"/>
      <c r="F546" s="90"/>
      <c r="G546" s="90"/>
      <c r="H546" s="90"/>
      <c r="I546" s="90"/>
      <c r="J546" s="90"/>
      <c r="K546" s="90"/>
    </row>
    <row r="547" ht="15.75" customHeight="1">
      <c r="E547" s="90"/>
      <c r="F547" s="90"/>
      <c r="G547" s="90"/>
      <c r="H547" s="90"/>
      <c r="I547" s="90"/>
      <c r="J547" s="90"/>
      <c r="K547" s="90"/>
    </row>
    <row r="548" ht="15.75" customHeight="1">
      <c r="E548" s="90"/>
      <c r="F548" s="90"/>
      <c r="G548" s="90"/>
      <c r="H548" s="90"/>
      <c r="I548" s="90"/>
      <c r="J548" s="90"/>
      <c r="K548" s="90"/>
    </row>
    <row r="549" ht="15.75" customHeight="1">
      <c r="E549" s="90"/>
      <c r="F549" s="90"/>
      <c r="G549" s="90"/>
      <c r="H549" s="90"/>
      <c r="I549" s="90"/>
      <c r="J549" s="90"/>
      <c r="K549" s="90"/>
    </row>
    <row r="550" ht="15.75" customHeight="1">
      <c r="E550" s="90"/>
      <c r="F550" s="90"/>
      <c r="G550" s="90"/>
      <c r="H550" s="90"/>
      <c r="I550" s="90"/>
      <c r="J550" s="90"/>
      <c r="K550" s="90"/>
    </row>
    <row r="551" ht="15.75" customHeight="1">
      <c r="E551" s="90"/>
      <c r="F551" s="90"/>
      <c r="G551" s="90"/>
      <c r="H551" s="90"/>
      <c r="I551" s="90"/>
      <c r="J551" s="90"/>
      <c r="K551" s="90"/>
    </row>
    <row r="552" ht="15.75" customHeight="1">
      <c r="E552" s="90"/>
      <c r="F552" s="90"/>
      <c r="G552" s="90"/>
      <c r="H552" s="90"/>
      <c r="I552" s="90"/>
      <c r="J552" s="90"/>
      <c r="K552" s="90"/>
    </row>
    <row r="553" ht="15.75" customHeight="1">
      <c r="E553" s="90"/>
      <c r="F553" s="90"/>
      <c r="G553" s="90"/>
      <c r="H553" s="90"/>
      <c r="I553" s="90"/>
      <c r="J553" s="90"/>
      <c r="K553" s="90"/>
    </row>
    <row r="554" ht="15.75" customHeight="1">
      <c r="E554" s="90"/>
      <c r="F554" s="90"/>
      <c r="G554" s="90"/>
      <c r="H554" s="90"/>
      <c r="I554" s="90"/>
      <c r="J554" s="90"/>
      <c r="K554" s="90"/>
    </row>
    <row r="555" ht="15.75" customHeight="1">
      <c r="E555" s="90"/>
      <c r="F555" s="90"/>
      <c r="G555" s="90"/>
      <c r="H555" s="90"/>
      <c r="I555" s="90"/>
      <c r="J555" s="90"/>
      <c r="K555" s="90"/>
    </row>
    <row r="556" ht="15.75" customHeight="1">
      <c r="E556" s="90"/>
      <c r="F556" s="90"/>
      <c r="G556" s="90"/>
      <c r="H556" s="90"/>
      <c r="I556" s="90"/>
      <c r="J556" s="90"/>
      <c r="K556" s="90"/>
    </row>
    <row r="557" ht="15.75" customHeight="1">
      <c r="E557" s="90"/>
      <c r="F557" s="90"/>
      <c r="G557" s="90"/>
      <c r="H557" s="90"/>
      <c r="I557" s="90"/>
      <c r="J557" s="90"/>
      <c r="K557" s="90"/>
    </row>
    <row r="558" ht="15.75" customHeight="1">
      <c r="E558" s="90"/>
      <c r="F558" s="90"/>
      <c r="G558" s="90"/>
      <c r="H558" s="90"/>
      <c r="I558" s="90"/>
      <c r="J558" s="90"/>
      <c r="K558" s="90"/>
    </row>
    <row r="559" ht="15.75" customHeight="1">
      <c r="E559" s="90"/>
      <c r="F559" s="90"/>
      <c r="G559" s="90"/>
      <c r="H559" s="90"/>
      <c r="I559" s="90"/>
      <c r="J559" s="90"/>
      <c r="K559" s="90"/>
    </row>
    <row r="560" ht="15.75" customHeight="1">
      <c r="E560" s="90"/>
      <c r="F560" s="90"/>
      <c r="G560" s="90"/>
      <c r="H560" s="90"/>
      <c r="I560" s="90"/>
      <c r="J560" s="90"/>
      <c r="K560" s="90"/>
    </row>
    <row r="561" ht="15.75" customHeight="1">
      <c r="E561" s="90"/>
      <c r="F561" s="90"/>
      <c r="G561" s="90"/>
      <c r="H561" s="90"/>
      <c r="I561" s="90"/>
      <c r="J561" s="90"/>
      <c r="K561" s="90"/>
    </row>
    <row r="562" ht="15.75" customHeight="1">
      <c r="E562" s="90"/>
      <c r="F562" s="90"/>
      <c r="G562" s="90"/>
      <c r="H562" s="90"/>
      <c r="I562" s="90"/>
      <c r="J562" s="90"/>
      <c r="K562" s="90"/>
    </row>
    <row r="563" ht="15.75" customHeight="1">
      <c r="E563" s="90"/>
      <c r="F563" s="90"/>
      <c r="G563" s="90"/>
      <c r="H563" s="90"/>
      <c r="I563" s="90"/>
      <c r="J563" s="90"/>
      <c r="K563" s="90"/>
    </row>
    <row r="564" ht="15.75" customHeight="1">
      <c r="E564" s="90"/>
      <c r="F564" s="90"/>
      <c r="G564" s="90"/>
      <c r="H564" s="90"/>
      <c r="I564" s="90"/>
      <c r="J564" s="90"/>
      <c r="K564" s="90"/>
    </row>
    <row r="565" ht="15.75" customHeight="1">
      <c r="E565" s="90"/>
      <c r="F565" s="90"/>
      <c r="G565" s="90"/>
      <c r="H565" s="90"/>
      <c r="I565" s="90"/>
      <c r="J565" s="90"/>
      <c r="K565" s="90"/>
    </row>
    <row r="566" ht="15.75" customHeight="1">
      <c r="E566" s="90"/>
      <c r="F566" s="90"/>
      <c r="G566" s="90"/>
      <c r="H566" s="90"/>
      <c r="I566" s="90"/>
      <c r="J566" s="90"/>
      <c r="K566" s="90"/>
    </row>
    <row r="567" ht="15.75" customHeight="1">
      <c r="E567" s="90"/>
      <c r="F567" s="90"/>
      <c r="G567" s="90"/>
      <c r="H567" s="90"/>
      <c r="I567" s="90"/>
      <c r="J567" s="90"/>
      <c r="K567" s="90"/>
    </row>
    <row r="568" ht="15.75" customHeight="1">
      <c r="E568" s="90"/>
      <c r="F568" s="90"/>
      <c r="G568" s="90"/>
      <c r="H568" s="90"/>
      <c r="I568" s="90"/>
      <c r="J568" s="90"/>
      <c r="K568" s="90"/>
    </row>
    <row r="569" ht="15.75" customHeight="1">
      <c r="E569" s="90"/>
      <c r="F569" s="90"/>
      <c r="G569" s="90"/>
      <c r="H569" s="90"/>
      <c r="I569" s="90"/>
      <c r="J569" s="90"/>
      <c r="K569" s="90"/>
    </row>
    <row r="570" ht="15.75" customHeight="1">
      <c r="E570" s="90"/>
      <c r="F570" s="90"/>
      <c r="G570" s="90"/>
      <c r="H570" s="90"/>
      <c r="I570" s="90"/>
      <c r="J570" s="90"/>
      <c r="K570" s="90"/>
    </row>
    <row r="571" ht="15.75" customHeight="1">
      <c r="E571" s="90"/>
      <c r="F571" s="90"/>
      <c r="G571" s="90"/>
      <c r="H571" s="90"/>
      <c r="I571" s="90"/>
      <c r="J571" s="90"/>
      <c r="K571" s="90"/>
    </row>
    <row r="572" ht="15.75" customHeight="1">
      <c r="E572" s="90"/>
      <c r="F572" s="90"/>
      <c r="G572" s="90"/>
      <c r="H572" s="90"/>
      <c r="I572" s="90"/>
      <c r="J572" s="90"/>
      <c r="K572" s="90"/>
    </row>
    <row r="573" ht="15.75" customHeight="1">
      <c r="E573" s="90"/>
      <c r="F573" s="90"/>
      <c r="G573" s="90"/>
      <c r="H573" s="90"/>
      <c r="I573" s="90"/>
      <c r="J573" s="90"/>
      <c r="K573" s="90"/>
    </row>
    <row r="574" ht="15.75" customHeight="1">
      <c r="E574" s="90"/>
      <c r="F574" s="90"/>
      <c r="G574" s="90"/>
      <c r="H574" s="90"/>
      <c r="I574" s="90"/>
      <c r="J574" s="90"/>
      <c r="K574" s="90"/>
    </row>
    <row r="575" ht="15.75" customHeight="1">
      <c r="E575" s="90"/>
      <c r="F575" s="90"/>
      <c r="G575" s="90"/>
      <c r="H575" s="90"/>
      <c r="I575" s="90"/>
      <c r="J575" s="90"/>
      <c r="K575" s="90"/>
    </row>
    <row r="576" ht="15.75" customHeight="1">
      <c r="E576" s="90"/>
      <c r="F576" s="90"/>
      <c r="G576" s="90"/>
      <c r="H576" s="90"/>
      <c r="I576" s="90"/>
      <c r="J576" s="90"/>
      <c r="K576" s="90"/>
    </row>
    <row r="577" ht="15.75" customHeight="1">
      <c r="E577" s="90"/>
      <c r="F577" s="90"/>
      <c r="G577" s="90"/>
      <c r="H577" s="90"/>
      <c r="I577" s="90"/>
      <c r="J577" s="90"/>
      <c r="K577" s="90"/>
    </row>
    <row r="578" ht="15.75" customHeight="1">
      <c r="E578" s="90"/>
      <c r="F578" s="90"/>
      <c r="G578" s="90"/>
      <c r="H578" s="90"/>
      <c r="I578" s="90"/>
      <c r="J578" s="90"/>
      <c r="K578" s="90"/>
    </row>
    <row r="579" ht="15.75" customHeight="1">
      <c r="E579" s="90"/>
      <c r="F579" s="90"/>
      <c r="G579" s="90"/>
      <c r="H579" s="90"/>
      <c r="I579" s="90"/>
      <c r="J579" s="90"/>
      <c r="K579" s="90"/>
    </row>
    <row r="580" ht="15.75" customHeight="1">
      <c r="E580" s="90"/>
      <c r="F580" s="90"/>
      <c r="G580" s="90"/>
      <c r="H580" s="90"/>
      <c r="I580" s="90"/>
      <c r="J580" s="90"/>
      <c r="K580" s="90"/>
    </row>
    <row r="581" ht="15.75" customHeight="1">
      <c r="E581" s="90"/>
      <c r="F581" s="90"/>
      <c r="G581" s="90"/>
      <c r="H581" s="90"/>
      <c r="I581" s="90"/>
      <c r="J581" s="90"/>
      <c r="K581" s="90"/>
    </row>
    <row r="582" ht="15.75" customHeight="1">
      <c r="E582" s="90"/>
      <c r="F582" s="90"/>
      <c r="G582" s="90"/>
      <c r="H582" s="90"/>
      <c r="I582" s="90"/>
      <c r="J582" s="90"/>
      <c r="K582" s="90"/>
    </row>
    <row r="583" ht="15.75" customHeight="1">
      <c r="E583" s="90"/>
      <c r="F583" s="90"/>
      <c r="G583" s="90"/>
      <c r="H583" s="90"/>
      <c r="I583" s="90"/>
      <c r="J583" s="90"/>
      <c r="K583" s="90"/>
    </row>
    <row r="584" ht="15.75" customHeight="1">
      <c r="E584" s="90"/>
      <c r="F584" s="90"/>
      <c r="G584" s="90"/>
      <c r="H584" s="90"/>
      <c r="I584" s="90"/>
      <c r="J584" s="90"/>
      <c r="K584" s="90"/>
    </row>
    <row r="585" ht="15.75" customHeight="1">
      <c r="E585" s="90"/>
      <c r="F585" s="90"/>
      <c r="G585" s="90"/>
      <c r="H585" s="90"/>
      <c r="I585" s="90"/>
      <c r="J585" s="90"/>
      <c r="K585" s="90"/>
    </row>
    <row r="586" ht="15.75" customHeight="1">
      <c r="E586" s="90"/>
      <c r="F586" s="90"/>
      <c r="G586" s="90"/>
      <c r="H586" s="90"/>
      <c r="I586" s="90"/>
      <c r="J586" s="90"/>
      <c r="K586" s="90"/>
    </row>
    <row r="587" ht="15.75" customHeight="1">
      <c r="E587" s="90"/>
      <c r="F587" s="90"/>
      <c r="G587" s="90"/>
      <c r="H587" s="90"/>
      <c r="I587" s="90"/>
      <c r="J587" s="90"/>
      <c r="K587" s="90"/>
    </row>
    <row r="588" ht="15.75" customHeight="1">
      <c r="E588" s="90"/>
      <c r="F588" s="90"/>
      <c r="G588" s="90"/>
      <c r="H588" s="90"/>
      <c r="I588" s="90"/>
      <c r="J588" s="90"/>
      <c r="K588" s="90"/>
    </row>
    <row r="589" ht="15.75" customHeight="1">
      <c r="E589" s="90"/>
      <c r="F589" s="90"/>
      <c r="G589" s="90"/>
      <c r="H589" s="90"/>
      <c r="I589" s="90"/>
      <c r="J589" s="90"/>
      <c r="K589" s="90"/>
    </row>
    <row r="590" ht="15.75" customHeight="1">
      <c r="E590" s="90"/>
      <c r="F590" s="90"/>
      <c r="G590" s="90"/>
      <c r="H590" s="90"/>
      <c r="I590" s="90"/>
      <c r="J590" s="90"/>
      <c r="K590" s="90"/>
    </row>
    <row r="591" ht="15.75" customHeight="1">
      <c r="E591" s="90"/>
      <c r="F591" s="90"/>
      <c r="G591" s="90"/>
      <c r="H591" s="90"/>
      <c r="I591" s="90"/>
      <c r="J591" s="90"/>
      <c r="K591" s="90"/>
    </row>
    <row r="592" ht="15.75" customHeight="1">
      <c r="E592" s="90"/>
      <c r="F592" s="90"/>
      <c r="G592" s="90"/>
      <c r="H592" s="90"/>
      <c r="I592" s="90"/>
      <c r="J592" s="90"/>
      <c r="K592" s="90"/>
    </row>
    <row r="593" ht="15.75" customHeight="1">
      <c r="E593" s="90"/>
      <c r="F593" s="90"/>
      <c r="G593" s="90"/>
      <c r="H593" s="90"/>
      <c r="I593" s="90"/>
      <c r="J593" s="90"/>
      <c r="K593" s="90"/>
    </row>
    <row r="594" ht="15.75" customHeight="1">
      <c r="E594" s="90"/>
      <c r="F594" s="90"/>
      <c r="G594" s="90"/>
      <c r="H594" s="90"/>
      <c r="I594" s="90"/>
      <c r="J594" s="90"/>
      <c r="K594" s="90"/>
    </row>
    <row r="595" ht="15.75" customHeight="1">
      <c r="E595" s="90"/>
      <c r="F595" s="90"/>
      <c r="G595" s="90"/>
      <c r="H595" s="90"/>
      <c r="I595" s="90"/>
      <c r="J595" s="90"/>
      <c r="K595" s="90"/>
    </row>
    <row r="596" ht="15.75" customHeight="1">
      <c r="E596" s="90"/>
      <c r="F596" s="90"/>
      <c r="G596" s="90"/>
      <c r="H596" s="90"/>
      <c r="I596" s="90"/>
      <c r="J596" s="90"/>
      <c r="K596" s="90"/>
    </row>
    <row r="597" ht="15.75" customHeight="1">
      <c r="E597" s="90"/>
      <c r="F597" s="90"/>
      <c r="G597" s="90"/>
      <c r="H597" s="90"/>
      <c r="I597" s="90"/>
      <c r="J597" s="90"/>
      <c r="K597" s="90"/>
    </row>
    <row r="598" ht="15.75" customHeight="1">
      <c r="E598" s="90"/>
      <c r="F598" s="90"/>
      <c r="G598" s="90"/>
      <c r="H598" s="90"/>
      <c r="I598" s="90"/>
      <c r="J598" s="90"/>
      <c r="K598" s="90"/>
    </row>
    <row r="599" ht="15.75" customHeight="1">
      <c r="E599" s="90"/>
      <c r="F599" s="90"/>
      <c r="G599" s="90"/>
      <c r="H599" s="90"/>
      <c r="I599" s="90"/>
      <c r="J599" s="90"/>
      <c r="K599" s="90"/>
    </row>
    <row r="600" ht="15.75" customHeight="1">
      <c r="E600" s="90"/>
      <c r="F600" s="90"/>
      <c r="G600" s="90"/>
      <c r="H600" s="90"/>
      <c r="I600" s="90"/>
      <c r="J600" s="90"/>
      <c r="K600" s="90"/>
    </row>
    <row r="601" ht="15.75" customHeight="1">
      <c r="E601" s="90"/>
      <c r="F601" s="90"/>
      <c r="G601" s="90"/>
      <c r="H601" s="90"/>
      <c r="I601" s="90"/>
      <c r="J601" s="90"/>
      <c r="K601" s="90"/>
    </row>
    <row r="602" ht="15.75" customHeight="1">
      <c r="E602" s="90"/>
      <c r="F602" s="90"/>
      <c r="G602" s="90"/>
      <c r="H602" s="90"/>
      <c r="I602" s="90"/>
      <c r="J602" s="90"/>
      <c r="K602" s="90"/>
    </row>
    <row r="603" ht="15.75" customHeight="1">
      <c r="E603" s="90"/>
      <c r="F603" s="90"/>
      <c r="G603" s="90"/>
      <c r="H603" s="90"/>
      <c r="I603" s="90"/>
      <c r="J603" s="90"/>
      <c r="K603" s="90"/>
    </row>
    <row r="604" ht="15.75" customHeight="1">
      <c r="E604" s="90"/>
      <c r="F604" s="90"/>
      <c r="G604" s="90"/>
      <c r="H604" s="90"/>
      <c r="I604" s="90"/>
      <c r="J604" s="90"/>
      <c r="K604" s="90"/>
    </row>
    <row r="605" ht="15.75" customHeight="1">
      <c r="E605" s="90"/>
      <c r="F605" s="90"/>
      <c r="G605" s="90"/>
      <c r="H605" s="90"/>
      <c r="I605" s="90"/>
      <c r="J605" s="90"/>
      <c r="K605" s="90"/>
    </row>
    <row r="606" ht="15.75" customHeight="1">
      <c r="E606" s="90"/>
      <c r="F606" s="90"/>
      <c r="G606" s="90"/>
      <c r="H606" s="90"/>
      <c r="I606" s="90"/>
      <c r="J606" s="90"/>
      <c r="K606" s="90"/>
    </row>
    <row r="607" ht="15.75" customHeight="1">
      <c r="E607" s="90"/>
      <c r="F607" s="90"/>
      <c r="G607" s="90"/>
      <c r="H607" s="90"/>
      <c r="I607" s="90"/>
      <c r="J607" s="90"/>
      <c r="K607" s="90"/>
    </row>
    <row r="608" ht="15.75" customHeight="1">
      <c r="E608" s="90"/>
      <c r="F608" s="90"/>
      <c r="G608" s="90"/>
      <c r="H608" s="90"/>
      <c r="I608" s="90"/>
      <c r="J608" s="90"/>
      <c r="K608" s="90"/>
    </row>
    <row r="609" ht="15.75" customHeight="1">
      <c r="E609" s="90"/>
      <c r="F609" s="90"/>
      <c r="G609" s="90"/>
      <c r="H609" s="90"/>
      <c r="I609" s="90"/>
      <c r="J609" s="90"/>
      <c r="K609" s="90"/>
    </row>
    <row r="610" ht="15.75" customHeight="1">
      <c r="E610" s="90"/>
      <c r="F610" s="90"/>
      <c r="G610" s="90"/>
      <c r="H610" s="90"/>
      <c r="I610" s="90"/>
      <c r="J610" s="90"/>
      <c r="K610" s="90"/>
    </row>
    <row r="611" ht="15.75" customHeight="1">
      <c r="E611" s="90"/>
      <c r="F611" s="90"/>
      <c r="G611" s="90"/>
      <c r="H611" s="90"/>
      <c r="I611" s="90"/>
      <c r="J611" s="90"/>
      <c r="K611" s="90"/>
    </row>
    <row r="612" ht="15.75" customHeight="1">
      <c r="E612" s="90"/>
      <c r="F612" s="90"/>
      <c r="G612" s="90"/>
      <c r="H612" s="90"/>
      <c r="I612" s="90"/>
      <c r="J612" s="90"/>
      <c r="K612" s="90"/>
    </row>
    <row r="613" ht="15.75" customHeight="1">
      <c r="E613" s="90"/>
      <c r="F613" s="90"/>
      <c r="G613" s="90"/>
      <c r="H613" s="90"/>
      <c r="I613" s="90"/>
      <c r="J613" s="90"/>
      <c r="K613" s="90"/>
    </row>
    <row r="614" ht="15.75" customHeight="1">
      <c r="E614" s="90"/>
      <c r="F614" s="90"/>
      <c r="G614" s="90"/>
      <c r="H614" s="90"/>
      <c r="I614" s="90"/>
      <c r="J614" s="90"/>
      <c r="K614" s="90"/>
    </row>
    <row r="615" ht="15.75" customHeight="1">
      <c r="E615" s="90"/>
      <c r="F615" s="90"/>
      <c r="G615" s="90"/>
      <c r="H615" s="90"/>
      <c r="I615" s="90"/>
      <c r="J615" s="90"/>
      <c r="K615" s="90"/>
    </row>
    <row r="616" ht="15.75" customHeight="1">
      <c r="E616" s="90"/>
      <c r="F616" s="90"/>
      <c r="G616" s="90"/>
      <c r="H616" s="90"/>
      <c r="I616" s="90"/>
      <c r="J616" s="90"/>
      <c r="K616" s="90"/>
    </row>
    <row r="617" ht="15.75" customHeight="1">
      <c r="E617" s="90"/>
      <c r="F617" s="90"/>
      <c r="G617" s="90"/>
      <c r="H617" s="90"/>
      <c r="I617" s="90"/>
      <c r="J617" s="90"/>
      <c r="K617" s="90"/>
    </row>
    <row r="618" ht="15.75" customHeight="1">
      <c r="E618" s="90"/>
      <c r="F618" s="90"/>
      <c r="G618" s="90"/>
      <c r="H618" s="90"/>
      <c r="I618" s="90"/>
      <c r="J618" s="90"/>
      <c r="K618" s="90"/>
    </row>
    <row r="619" ht="15.75" customHeight="1">
      <c r="E619" s="90"/>
      <c r="F619" s="90"/>
      <c r="G619" s="90"/>
      <c r="H619" s="90"/>
      <c r="I619" s="90"/>
      <c r="J619" s="90"/>
      <c r="K619" s="90"/>
    </row>
    <row r="620" ht="15.75" customHeight="1">
      <c r="E620" s="90"/>
      <c r="F620" s="90"/>
      <c r="G620" s="90"/>
      <c r="H620" s="90"/>
      <c r="I620" s="90"/>
      <c r="J620" s="90"/>
      <c r="K620" s="90"/>
    </row>
    <row r="621" ht="15.75" customHeight="1">
      <c r="E621" s="90"/>
      <c r="F621" s="90"/>
      <c r="G621" s="90"/>
      <c r="H621" s="90"/>
      <c r="I621" s="90"/>
      <c r="J621" s="90"/>
      <c r="K621" s="90"/>
    </row>
    <row r="622" ht="15.75" customHeight="1">
      <c r="E622" s="90"/>
      <c r="F622" s="90"/>
      <c r="G622" s="90"/>
      <c r="H622" s="90"/>
      <c r="I622" s="90"/>
      <c r="J622" s="90"/>
      <c r="K622" s="90"/>
    </row>
    <row r="623" ht="15.75" customHeight="1">
      <c r="E623" s="90"/>
      <c r="F623" s="90"/>
      <c r="G623" s="90"/>
      <c r="H623" s="90"/>
      <c r="I623" s="90"/>
      <c r="J623" s="90"/>
      <c r="K623" s="90"/>
    </row>
    <row r="624" ht="15.75" customHeight="1">
      <c r="E624" s="90"/>
      <c r="F624" s="90"/>
      <c r="G624" s="90"/>
      <c r="H624" s="90"/>
      <c r="I624" s="90"/>
      <c r="J624" s="90"/>
      <c r="K624" s="90"/>
    </row>
    <row r="625" ht="15.75" customHeight="1">
      <c r="E625" s="90"/>
      <c r="F625" s="90"/>
      <c r="G625" s="90"/>
      <c r="H625" s="90"/>
      <c r="I625" s="90"/>
      <c r="J625" s="90"/>
      <c r="K625" s="90"/>
    </row>
    <row r="626" ht="15.75" customHeight="1">
      <c r="E626" s="90"/>
      <c r="F626" s="90"/>
      <c r="G626" s="90"/>
      <c r="H626" s="90"/>
      <c r="I626" s="90"/>
      <c r="J626" s="90"/>
      <c r="K626" s="90"/>
    </row>
    <row r="627" ht="15.75" customHeight="1">
      <c r="E627" s="90"/>
      <c r="F627" s="90"/>
      <c r="G627" s="90"/>
      <c r="H627" s="90"/>
      <c r="I627" s="90"/>
      <c r="J627" s="90"/>
      <c r="K627" s="90"/>
    </row>
    <row r="628" ht="15.75" customHeight="1">
      <c r="E628" s="90"/>
      <c r="F628" s="90"/>
      <c r="G628" s="90"/>
      <c r="H628" s="90"/>
      <c r="I628" s="90"/>
      <c r="J628" s="90"/>
      <c r="K628" s="90"/>
    </row>
    <row r="629" ht="15.75" customHeight="1">
      <c r="E629" s="90"/>
      <c r="F629" s="90"/>
      <c r="G629" s="90"/>
      <c r="H629" s="90"/>
      <c r="I629" s="90"/>
      <c r="J629" s="90"/>
      <c r="K629" s="90"/>
    </row>
    <row r="630" ht="15.75" customHeight="1">
      <c r="E630" s="90"/>
      <c r="F630" s="90"/>
      <c r="G630" s="90"/>
      <c r="H630" s="90"/>
      <c r="I630" s="90"/>
      <c r="J630" s="90"/>
      <c r="K630" s="90"/>
    </row>
    <row r="631" ht="15.75" customHeight="1">
      <c r="E631" s="90"/>
      <c r="F631" s="90"/>
      <c r="G631" s="90"/>
      <c r="H631" s="90"/>
      <c r="I631" s="90"/>
      <c r="J631" s="90"/>
      <c r="K631" s="90"/>
    </row>
    <row r="632" ht="15.75" customHeight="1">
      <c r="E632" s="90"/>
      <c r="F632" s="90"/>
      <c r="G632" s="90"/>
      <c r="H632" s="90"/>
      <c r="I632" s="90"/>
      <c r="J632" s="90"/>
      <c r="K632" s="90"/>
    </row>
    <row r="633" ht="15.75" customHeight="1">
      <c r="E633" s="90"/>
      <c r="F633" s="90"/>
      <c r="G633" s="90"/>
      <c r="H633" s="90"/>
      <c r="I633" s="90"/>
      <c r="J633" s="90"/>
      <c r="K633" s="90"/>
    </row>
    <row r="634" ht="15.75" customHeight="1">
      <c r="E634" s="90"/>
      <c r="F634" s="90"/>
      <c r="G634" s="90"/>
      <c r="H634" s="90"/>
      <c r="I634" s="90"/>
      <c r="J634" s="90"/>
      <c r="K634" s="90"/>
    </row>
    <row r="635" ht="15.75" customHeight="1">
      <c r="E635" s="90"/>
      <c r="F635" s="90"/>
      <c r="G635" s="90"/>
      <c r="H635" s="90"/>
      <c r="I635" s="90"/>
      <c r="J635" s="90"/>
      <c r="K635" s="90"/>
    </row>
    <row r="636" ht="15.75" customHeight="1">
      <c r="E636" s="90"/>
      <c r="F636" s="90"/>
      <c r="G636" s="90"/>
      <c r="H636" s="90"/>
      <c r="I636" s="90"/>
      <c r="J636" s="90"/>
      <c r="K636" s="90"/>
    </row>
    <row r="637" ht="15.75" customHeight="1">
      <c r="E637" s="90"/>
      <c r="F637" s="90"/>
      <c r="G637" s="90"/>
      <c r="H637" s="90"/>
      <c r="I637" s="90"/>
      <c r="J637" s="90"/>
      <c r="K637" s="90"/>
    </row>
    <row r="638" ht="15.75" customHeight="1">
      <c r="E638" s="90"/>
      <c r="F638" s="90"/>
      <c r="G638" s="90"/>
      <c r="H638" s="90"/>
      <c r="I638" s="90"/>
      <c r="J638" s="90"/>
      <c r="K638" s="90"/>
    </row>
    <row r="639" ht="15.75" customHeight="1">
      <c r="E639" s="90"/>
      <c r="F639" s="90"/>
      <c r="G639" s="90"/>
      <c r="H639" s="90"/>
      <c r="I639" s="90"/>
      <c r="J639" s="90"/>
      <c r="K639" s="90"/>
    </row>
    <row r="640" ht="15.75" customHeight="1">
      <c r="E640" s="90"/>
      <c r="F640" s="90"/>
      <c r="G640" s="90"/>
      <c r="H640" s="90"/>
      <c r="I640" s="90"/>
      <c r="J640" s="90"/>
      <c r="K640" s="90"/>
    </row>
    <row r="641" ht="15.75" customHeight="1">
      <c r="E641" s="90"/>
      <c r="F641" s="90"/>
      <c r="G641" s="90"/>
      <c r="H641" s="90"/>
      <c r="I641" s="90"/>
      <c r="J641" s="90"/>
      <c r="K641" s="90"/>
    </row>
    <row r="642" ht="15.75" customHeight="1">
      <c r="E642" s="90"/>
      <c r="F642" s="90"/>
      <c r="G642" s="90"/>
      <c r="H642" s="90"/>
      <c r="I642" s="90"/>
      <c r="J642" s="90"/>
      <c r="K642" s="90"/>
    </row>
    <row r="643" ht="15.75" customHeight="1">
      <c r="E643" s="90"/>
      <c r="F643" s="90"/>
      <c r="G643" s="90"/>
      <c r="H643" s="90"/>
      <c r="I643" s="90"/>
      <c r="J643" s="90"/>
      <c r="K643" s="90"/>
    </row>
    <row r="644" ht="15.75" customHeight="1">
      <c r="E644" s="90"/>
      <c r="F644" s="90"/>
      <c r="G644" s="90"/>
      <c r="H644" s="90"/>
      <c r="I644" s="90"/>
      <c r="J644" s="90"/>
      <c r="K644" s="90"/>
    </row>
    <row r="645" ht="15.75" customHeight="1">
      <c r="E645" s="90"/>
      <c r="F645" s="90"/>
      <c r="G645" s="90"/>
      <c r="H645" s="90"/>
      <c r="I645" s="90"/>
      <c r="J645" s="90"/>
      <c r="K645" s="90"/>
    </row>
    <row r="646" ht="15.75" customHeight="1">
      <c r="E646" s="90"/>
      <c r="F646" s="90"/>
      <c r="G646" s="90"/>
      <c r="H646" s="90"/>
      <c r="I646" s="90"/>
      <c r="J646" s="90"/>
      <c r="K646" s="90"/>
    </row>
    <row r="647" ht="15.75" customHeight="1">
      <c r="E647" s="90"/>
      <c r="F647" s="90"/>
      <c r="G647" s="90"/>
      <c r="H647" s="90"/>
      <c r="I647" s="90"/>
      <c r="J647" s="90"/>
      <c r="K647" s="90"/>
    </row>
    <row r="648" ht="15.75" customHeight="1">
      <c r="E648" s="90"/>
      <c r="F648" s="90"/>
      <c r="G648" s="90"/>
      <c r="H648" s="90"/>
      <c r="I648" s="90"/>
      <c r="J648" s="90"/>
      <c r="K648" s="90"/>
    </row>
    <row r="649" ht="15.75" customHeight="1">
      <c r="E649" s="90"/>
      <c r="F649" s="90"/>
      <c r="G649" s="90"/>
      <c r="H649" s="90"/>
      <c r="I649" s="90"/>
      <c r="J649" s="90"/>
      <c r="K649" s="90"/>
    </row>
    <row r="650" ht="15.75" customHeight="1">
      <c r="E650" s="90"/>
      <c r="F650" s="90"/>
      <c r="G650" s="90"/>
      <c r="H650" s="90"/>
      <c r="I650" s="90"/>
      <c r="J650" s="90"/>
      <c r="K650" s="90"/>
    </row>
    <row r="651" ht="15.75" customHeight="1">
      <c r="E651" s="90"/>
      <c r="F651" s="90"/>
      <c r="G651" s="90"/>
      <c r="H651" s="90"/>
      <c r="I651" s="90"/>
      <c r="J651" s="90"/>
      <c r="K651" s="90"/>
    </row>
    <row r="652" ht="15.75" customHeight="1">
      <c r="E652" s="90"/>
      <c r="F652" s="90"/>
      <c r="G652" s="90"/>
      <c r="H652" s="90"/>
      <c r="I652" s="90"/>
      <c r="J652" s="90"/>
      <c r="K652" s="90"/>
    </row>
    <row r="653" ht="15.75" customHeight="1">
      <c r="E653" s="90"/>
      <c r="F653" s="90"/>
      <c r="G653" s="90"/>
      <c r="H653" s="90"/>
      <c r="I653" s="90"/>
      <c r="J653" s="90"/>
      <c r="K653" s="90"/>
    </row>
    <row r="654" ht="15.75" customHeight="1">
      <c r="E654" s="90"/>
      <c r="F654" s="90"/>
      <c r="G654" s="90"/>
      <c r="H654" s="90"/>
      <c r="I654" s="90"/>
      <c r="J654" s="90"/>
      <c r="K654" s="90"/>
    </row>
    <row r="655" ht="15.75" customHeight="1">
      <c r="E655" s="90"/>
      <c r="F655" s="90"/>
      <c r="G655" s="90"/>
      <c r="H655" s="90"/>
      <c r="I655" s="90"/>
      <c r="J655" s="90"/>
      <c r="K655" s="90"/>
    </row>
    <row r="656" ht="15.75" customHeight="1">
      <c r="E656" s="90"/>
      <c r="F656" s="90"/>
      <c r="G656" s="90"/>
      <c r="H656" s="90"/>
      <c r="I656" s="90"/>
      <c r="J656" s="90"/>
      <c r="K656" s="90"/>
    </row>
    <row r="657" ht="15.75" customHeight="1">
      <c r="E657" s="90"/>
      <c r="F657" s="90"/>
      <c r="G657" s="90"/>
      <c r="H657" s="90"/>
      <c r="I657" s="90"/>
      <c r="J657" s="90"/>
      <c r="K657" s="90"/>
    </row>
    <row r="658" ht="15.75" customHeight="1">
      <c r="E658" s="90"/>
      <c r="F658" s="90"/>
      <c r="G658" s="90"/>
      <c r="H658" s="90"/>
      <c r="I658" s="90"/>
      <c r="J658" s="90"/>
      <c r="K658" s="90"/>
    </row>
    <row r="659" ht="15.75" customHeight="1">
      <c r="E659" s="90"/>
      <c r="F659" s="90"/>
      <c r="G659" s="90"/>
      <c r="H659" s="90"/>
      <c r="I659" s="90"/>
      <c r="J659" s="90"/>
      <c r="K659" s="90"/>
    </row>
    <row r="660" ht="15.75" customHeight="1">
      <c r="E660" s="90"/>
      <c r="F660" s="90"/>
      <c r="G660" s="90"/>
      <c r="H660" s="90"/>
      <c r="I660" s="90"/>
      <c r="J660" s="90"/>
      <c r="K660" s="90"/>
    </row>
    <row r="661" ht="15.75" customHeight="1">
      <c r="E661" s="90"/>
      <c r="F661" s="90"/>
      <c r="G661" s="90"/>
      <c r="H661" s="90"/>
      <c r="I661" s="90"/>
      <c r="J661" s="90"/>
      <c r="K661" s="90"/>
    </row>
    <row r="662" ht="15.75" customHeight="1">
      <c r="E662" s="90"/>
      <c r="F662" s="90"/>
      <c r="G662" s="90"/>
      <c r="H662" s="90"/>
      <c r="I662" s="90"/>
      <c r="J662" s="90"/>
      <c r="K662" s="90"/>
    </row>
    <row r="663" ht="15.75" customHeight="1">
      <c r="E663" s="90"/>
      <c r="F663" s="90"/>
      <c r="G663" s="90"/>
      <c r="H663" s="90"/>
      <c r="I663" s="90"/>
      <c r="J663" s="90"/>
      <c r="K663" s="90"/>
    </row>
    <row r="664" ht="15.75" customHeight="1">
      <c r="E664" s="90"/>
      <c r="F664" s="90"/>
      <c r="G664" s="90"/>
      <c r="H664" s="90"/>
      <c r="I664" s="90"/>
      <c r="J664" s="90"/>
      <c r="K664" s="90"/>
    </row>
    <row r="665" ht="15.75" customHeight="1">
      <c r="E665" s="90"/>
      <c r="F665" s="90"/>
      <c r="G665" s="90"/>
      <c r="H665" s="90"/>
      <c r="I665" s="90"/>
      <c r="J665" s="90"/>
      <c r="K665" s="90"/>
    </row>
    <row r="666" ht="15.75" customHeight="1">
      <c r="E666" s="90"/>
      <c r="F666" s="90"/>
      <c r="G666" s="90"/>
      <c r="H666" s="90"/>
      <c r="I666" s="90"/>
      <c r="J666" s="90"/>
      <c r="K666" s="90"/>
    </row>
    <row r="667" ht="15.75" customHeight="1">
      <c r="E667" s="90"/>
      <c r="F667" s="90"/>
      <c r="G667" s="90"/>
      <c r="H667" s="90"/>
      <c r="I667" s="90"/>
      <c r="J667" s="90"/>
      <c r="K667" s="90"/>
    </row>
    <row r="668" ht="15.75" customHeight="1">
      <c r="E668" s="90"/>
      <c r="F668" s="90"/>
      <c r="G668" s="90"/>
      <c r="H668" s="90"/>
      <c r="I668" s="90"/>
      <c r="J668" s="90"/>
      <c r="K668" s="90"/>
    </row>
    <row r="669" ht="15.75" customHeight="1">
      <c r="E669" s="90"/>
      <c r="F669" s="90"/>
      <c r="G669" s="90"/>
      <c r="H669" s="90"/>
      <c r="I669" s="90"/>
      <c r="J669" s="90"/>
      <c r="K669" s="90"/>
    </row>
    <row r="670" ht="15.75" customHeight="1">
      <c r="E670" s="90"/>
      <c r="F670" s="90"/>
      <c r="G670" s="90"/>
      <c r="H670" s="90"/>
      <c r="I670" s="90"/>
      <c r="J670" s="90"/>
      <c r="K670" s="90"/>
    </row>
    <row r="671" ht="15.75" customHeight="1">
      <c r="E671" s="90"/>
      <c r="F671" s="90"/>
      <c r="G671" s="90"/>
      <c r="H671" s="90"/>
      <c r="I671" s="90"/>
      <c r="J671" s="90"/>
      <c r="K671" s="90"/>
    </row>
    <row r="672" ht="15.75" customHeight="1">
      <c r="E672" s="90"/>
      <c r="F672" s="90"/>
      <c r="G672" s="90"/>
      <c r="H672" s="90"/>
      <c r="I672" s="90"/>
      <c r="J672" s="90"/>
      <c r="K672" s="90"/>
    </row>
    <row r="673" ht="15.75" customHeight="1">
      <c r="E673" s="90"/>
      <c r="F673" s="90"/>
      <c r="G673" s="90"/>
      <c r="H673" s="90"/>
      <c r="I673" s="90"/>
      <c r="J673" s="90"/>
      <c r="K673" s="90"/>
    </row>
    <row r="674" ht="15.75" customHeight="1">
      <c r="E674" s="90"/>
      <c r="F674" s="90"/>
      <c r="G674" s="90"/>
      <c r="H674" s="90"/>
      <c r="I674" s="90"/>
      <c r="J674" s="90"/>
      <c r="K674" s="90"/>
    </row>
    <row r="675" ht="15.75" customHeight="1">
      <c r="E675" s="90"/>
      <c r="F675" s="90"/>
      <c r="G675" s="90"/>
      <c r="H675" s="90"/>
      <c r="I675" s="90"/>
      <c r="J675" s="90"/>
      <c r="K675" s="90"/>
    </row>
    <row r="676" ht="15.75" customHeight="1">
      <c r="E676" s="90"/>
      <c r="F676" s="90"/>
      <c r="G676" s="90"/>
      <c r="H676" s="90"/>
      <c r="I676" s="90"/>
      <c r="J676" s="90"/>
      <c r="K676" s="90"/>
    </row>
    <row r="677" ht="15.75" customHeight="1">
      <c r="E677" s="90"/>
      <c r="F677" s="90"/>
      <c r="G677" s="90"/>
      <c r="H677" s="90"/>
      <c r="I677" s="90"/>
      <c r="J677" s="90"/>
      <c r="K677" s="90"/>
    </row>
    <row r="678" ht="15.75" customHeight="1">
      <c r="E678" s="90"/>
      <c r="F678" s="90"/>
      <c r="G678" s="90"/>
      <c r="H678" s="90"/>
      <c r="I678" s="90"/>
      <c r="J678" s="90"/>
      <c r="K678" s="90"/>
    </row>
    <row r="679" ht="15.75" customHeight="1">
      <c r="E679" s="90"/>
      <c r="F679" s="90"/>
      <c r="G679" s="90"/>
      <c r="H679" s="90"/>
      <c r="I679" s="90"/>
      <c r="J679" s="90"/>
      <c r="K679" s="90"/>
    </row>
    <row r="680" ht="15.75" customHeight="1">
      <c r="E680" s="90"/>
      <c r="F680" s="90"/>
      <c r="G680" s="90"/>
      <c r="H680" s="90"/>
      <c r="I680" s="90"/>
      <c r="J680" s="90"/>
      <c r="K680" s="90"/>
    </row>
    <row r="681" ht="15.75" customHeight="1">
      <c r="E681" s="90"/>
      <c r="F681" s="90"/>
      <c r="G681" s="90"/>
      <c r="H681" s="90"/>
      <c r="I681" s="90"/>
      <c r="J681" s="90"/>
      <c r="K681" s="90"/>
    </row>
    <row r="682" ht="15.75" customHeight="1">
      <c r="E682" s="90"/>
      <c r="F682" s="90"/>
      <c r="G682" s="90"/>
      <c r="H682" s="90"/>
      <c r="I682" s="90"/>
      <c r="J682" s="90"/>
      <c r="K682" s="90"/>
    </row>
    <row r="683" ht="15.75" customHeight="1">
      <c r="E683" s="90"/>
      <c r="F683" s="90"/>
      <c r="G683" s="90"/>
      <c r="H683" s="90"/>
      <c r="I683" s="90"/>
      <c r="J683" s="90"/>
      <c r="K683" s="90"/>
    </row>
    <row r="684" ht="15.75" customHeight="1">
      <c r="E684" s="90"/>
      <c r="F684" s="90"/>
      <c r="G684" s="90"/>
      <c r="H684" s="90"/>
      <c r="I684" s="90"/>
      <c r="J684" s="90"/>
      <c r="K684" s="90"/>
    </row>
    <row r="685" ht="15.75" customHeight="1">
      <c r="E685" s="90"/>
      <c r="F685" s="90"/>
      <c r="G685" s="90"/>
      <c r="H685" s="90"/>
      <c r="I685" s="90"/>
      <c r="J685" s="90"/>
      <c r="K685" s="90"/>
    </row>
    <row r="686" ht="15.75" customHeight="1">
      <c r="E686" s="90"/>
      <c r="F686" s="90"/>
      <c r="G686" s="90"/>
      <c r="H686" s="90"/>
      <c r="I686" s="90"/>
      <c r="J686" s="90"/>
      <c r="K686" s="90"/>
    </row>
    <row r="687" ht="15.75" customHeight="1">
      <c r="E687" s="90"/>
      <c r="F687" s="90"/>
      <c r="G687" s="90"/>
      <c r="H687" s="90"/>
      <c r="I687" s="90"/>
      <c r="J687" s="90"/>
      <c r="K687" s="90"/>
    </row>
    <row r="688" ht="15.75" customHeight="1">
      <c r="E688" s="90"/>
      <c r="F688" s="90"/>
      <c r="G688" s="90"/>
      <c r="H688" s="90"/>
      <c r="I688" s="90"/>
      <c r="J688" s="90"/>
      <c r="K688" s="90"/>
    </row>
    <row r="689" ht="15.75" customHeight="1">
      <c r="E689" s="90"/>
      <c r="F689" s="90"/>
      <c r="G689" s="90"/>
      <c r="H689" s="90"/>
      <c r="I689" s="90"/>
      <c r="J689" s="90"/>
      <c r="K689" s="90"/>
    </row>
    <row r="690" ht="15.75" customHeight="1">
      <c r="E690" s="90"/>
      <c r="F690" s="90"/>
      <c r="G690" s="90"/>
      <c r="H690" s="90"/>
      <c r="I690" s="90"/>
      <c r="J690" s="90"/>
      <c r="K690" s="90"/>
    </row>
    <row r="691" ht="15.75" customHeight="1">
      <c r="E691" s="90"/>
      <c r="F691" s="90"/>
      <c r="G691" s="90"/>
      <c r="H691" s="90"/>
      <c r="I691" s="90"/>
      <c r="J691" s="90"/>
      <c r="K691" s="90"/>
    </row>
    <row r="692" ht="15.75" customHeight="1">
      <c r="E692" s="90"/>
      <c r="F692" s="90"/>
      <c r="G692" s="90"/>
      <c r="H692" s="90"/>
      <c r="I692" s="90"/>
      <c r="J692" s="90"/>
      <c r="K692" s="90"/>
    </row>
    <row r="693" ht="15.75" customHeight="1">
      <c r="E693" s="90"/>
      <c r="F693" s="90"/>
      <c r="G693" s="90"/>
      <c r="H693" s="90"/>
      <c r="I693" s="90"/>
      <c r="J693" s="90"/>
      <c r="K693" s="90"/>
    </row>
    <row r="694" ht="15.75" customHeight="1">
      <c r="E694" s="90"/>
      <c r="F694" s="90"/>
      <c r="G694" s="90"/>
      <c r="H694" s="90"/>
      <c r="I694" s="90"/>
      <c r="J694" s="90"/>
      <c r="K694" s="90"/>
    </row>
    <row r="695" ht="15.75" customHeight="1">
      <c r="E695" s="90"/>
      <c r="F695" s="90"/>
      <c r="G695" s="90"/>
      <c r="H695" s="90"/>
      <c r="I695" s="90"/>
      <c r="J695" s="90"/>
      <c r="K695" s="90"/>
    </row>
    <row r="696" ht="15.75" customHeight="1">
      <c r="E696" s="90"/>
      <c r="F696" s="90"/>
      <c r="G696" s="90"/>
      <c r="H696" s="90"/>
      <c r="I696" s="90"/>
      <c r="J696" s="90"/>
      <c r="K696" s="90"/>
    </row>
    <row r="697" ht="15.75" customHeight="1">
      <c r="E697" s="90"/>
      <c r="F697" s="90"/>
      <c r="G697" s="90"/>
      <c r="H697" s="90"/>
      <c r="I697" s="90"/>
      <c r="J697" s="90"/>
      <c r="K697" s="90"/>
    </row>
    <row r="698" ht="15.75" customHeight="1">
      <c r="E698" s="90"/>
      <c r="F698" s="90"/>
      <c r="G698" s="90"/>
      <c r="H698" s="90"/>
      <c r="I698" s="90"/>
      <c r="J698" s="90"/>
      <c r="K698" s="90"/>
    </row>
    <row r="699" ht="15.75" customHeight="1">
      <c r="E699" s="90"/>
      <c r="F699" s="90"/>
      <c r="G699" s="90"/>
      <c r="H699" s="90"/>
      <c r="I699" s="90"/>
      <c r="J699" s="90"/>
      <c r="K699" s="90"/>
    </row>
    <row r="700" ht="15.75" customHeight="1">
      <c r="E700" s="90"/>
      <c r="F700" s="90"/>
      <c r="G700" s="90"/>
      <c r="H700" s="90"/>
      <c r="I700" s="90"/>
      <c r="J700" s="90"/>
      <c r="K700" s="90"/>
    </row>
    <row r="701" ht="15.75" customHeight="1">
      <c r="E701" s="90"/>
      <c r="F701" s="90"/>
      <c r="G701" s="90"/>
      <c r="H701" s="90"/>
      <c r="I701" s="90"/>
      <c r="J701" s="90"/>
      <c r="K701" s="90"/>
    </row>
    <row r="702" ht="15.75" customHeight="1">
      <c r="E702" s="90"/>
      <c r="F702" s="90"/>
      <c r="G702" s="90"/>
      <c r="H702" s="90"/>
      <c r="I702" s="90"/>
      <c r="J702" s="90"/>
      <c r="K702" s="90"/>
    </row>
    <row r="703" ht="15.75" customHeight="1">
      <c r="E703" s="90"/>
      <c r="F703" s="90"/>
      <c r="G703" s="90"/>
      <c r="H703" s="90"/>
      <c r="I703" s="90"/>
      <c r="J703" s="90"/>
      <c r="K703" s="90"/>
    </row>
    <row r="704" ht="15.75" customHeight="1">
      <c r="E704" s="90"/>
      <c r="F704" s="90"/>
      <c r="G704" s="90"/>
      <c r="H704" s="90"/>
      <c r="I704" s="90"/>
      <c r="J704" s="90"/>
      <c r="K704" s="90"/>
    </row>
    <row r="705" ht="15.75" customHeight="1">
      <c r="E705" s="90"/>
      <c r="F705" s="90"/>
      <c r="G705" s="90"/>
      <c r="H705" s="90"/>
      <c r="I705" s="90"/>
      <c r="J705" s="90"/>
      <c r="K705" s="90"/>
    </row>
    <row r="706" ht="15.75" customHeight="1">
      <c r="E706" s="90"/>
      <c r="F706" s="90"/>
      <c r="G706" s="90"/>
      <c r="H706" s="90"/>
      <c r="I706" s="90"/>
      <c r="J706" s="90"/>
      <c r="K706" s="90"/>
    </row>
    <row r="707" ht="15.75" customHeight="1">
      <c r="E707" s="90"/>
      <c r="F707" s="90"/>
      <c r="G707" s="90"/>
      <c r="H707" s="90"/>
      <c r="I707" s="90"/>
      <c r="J707" s="90"/>
      <c r="K707" s="90"/>
    </row>
    <row r="708" ht="15.75" customHeight="1">
      <c r="E708" s="90"/>
      <c r="F708" s="90"/>
      <c r="G708" s="90"/>
      <c r="H708" s="90"/>
      <c r="I708" s="90"/>
      <c r="J708" s="90"/>
      <c r="K708" s="90"/>
    </row>
    <row r="709" ht="15.75" customHeight="1">
      <c r="E709" s="90"/>
      <c r="F709" s="90"/>
      <c r="G709" s="90"/>
      <c r="H709" s="90"/>
      <c r="I709" s="90"/>
      <c r="J709" s="90"/>
      <c r="K709" s="90"/>
    </row>
    <row r="710" ht="15.75" customHeight="1">
      <c r="E710" s="90"/>
      <c r="F710" s="90"/>
      <c r="G710" s="90"/>
      <c r="H710" s="90"/>
      <c r="I710" s="90"/>
      <c r="J710" s="90"/>
      <c r="K710" s="90"/>
    </row>
    <row r="711" ht="15.75" customHeight="1">
      <c r="E711" s="90"/>
      <c r="F711" s="90"/>
      <c r="G711" s="90"/>
      <c r="H711" s="90"/>
      <c r="I711" s="90"/>
      <c r="J711" s="90"/>
      <c r="K711" s="90"/>
    </row>
    <row r="712" ht="15.75" customHeight="1">
      <c r="E712" s="90"/>
      <c r="F712" s="90"/>
      <c r="G712" s="90"/>
      <c r="H712" s="90"/>
      <c r="I712" s="90"/>
      <c r="J712" s="90"/>
      <c r="K712" s="90"/>
    </row>
    <row r="713" ht="15.75" customHeight="1">
      <c r="E713" s="90"/>
      <c r="F713" s="90"/>
      <c r="G713" s="90"/>
      <c r="H713" s="90"/>
      <c r="I713" s="90"/>
      <c r="J713" s="90"/>
      <c r="K713" s="90"/>
    </row>
    <row r="714" ht="15.75" customHeight="1">
      <c r="E714" s="90"/>
      <c r="F714" s="90"/>
      <c r="G714" s="90"/>
      <c r="H714" s="90"/>
      <c r="I714" s="90"/>
      <c r="J714" s="90"/>
      <c r="K714" s="90"/>
    </row>
    <row r="715" ht="15.75" customHeight="1">
      <c r="E715" s="90"/>
      <c r="F715" s="90"/>
      <c r="G715" s="90"/>
      <c r="H715" s="90"/>
      <c r="I715" s="90"/>
      <c r="J715" s="90"/>
      <c r="K715" s="90"/>
    </row>
    <row r="716" ht="15.75" customHeight="1">
      <c r="E716" s="90"/>
      <c r="F716" s="90"/>
      <c r="G716" s="90"/>
      <c r="H716" s="90"/>
      <c r="I716" s="90"/>
      <c r="J716" s="90"/>
      <c r="K716" s="90"/>
    </row>
    <row r="717" ht="15.75" customHeight="1">
      <c r="E717" s="90"/>
      <c r="F717" s="90"/>
      <c r="G717" s="90"/>
      <c r="H717" s="90"/>
      <c r="I717" s="90"/>
      <c r="J717" s="90"/>
      <c r="K717" s="90"/>
    </row>
    <row r="718" ht="15.75" customHeight="1">
      <c r="E718" s="90"/>
      <c r="F718" s="90"/>
      <c r="G718" s="90"/>
      <c r="H718" s="90"/>
      <c r="I718" s="90"/>
      <c r="J718" s="90"/>
      <c r="K718" s="90"/>
    </row>
    <row r="719" ht="15.75" customHeight="1">
      <c r="E719" s="90"/>
      <c r="F719" s="90"/>
      <c r="G719" s="90"/>
      <c r="H719" s="90"/>
      <c r="I719" s="90"/>
      <c r="J719" s="90"/>
      <c r="K719" s="90"/>
    </row>
    <row r="720" ht="15.75" customHeight="1">
      <c r="E720" s="90"/>
      <c r="F720" s="90"/>
      <c r="G720" s="90"/>
      <c r="H720" s="90"/>
      <c r="I720" s="90"/>
      <c r="J720" s="90"/>
      <c r="K720" s="90"/>
    </row>
    <row r="721" ht="15.75" customHeight="1">
      <c r="E721" s="90"/>
      <c r="F721" s="90"/>
      <c r="G721" s="90"/>
      <c r="H721" s="90"/>
      <c r="I721" s="90"/>
      <c r="J721" s="90"/>
      <c r="K721" s="90"/>
    </row>
    <row r="722" ht="15.75" customHeight="1">
      <c r="E722" s="90"/>
      <c r="F722" s="90"/>
      <c r="G722" s="90"/>
      <c r="H722" s="90"/>
      <c r="I722" s="90"/>
      <c r="J722" s="90"/>
      <c r="K722" s="90"/>
    </row>
    <row r="723" ht="15.75" customHeight="1">
      <c r="E723" s="90"/>
      <c r="F723" s="90"/>
      <c r="G723" s="90"/>
      <c r="H723" s="90"/>
      <c r="I723" s="90"/>
      <c r="J723" s="90"/>
      <c r="K723" s="90"/>
    </row>
    <row r="724" ht="15.75" customHeight="1">
      <c r="E724" s="90"/>
      <c r="F724" s="90"/>
      <c r="G724" s="90"/>
      <c r="H724" s="90"/>
      <c r="I724" s="90"/>
      <c r="J724" s="90"/>
      <c r="K724" s="90"/>
    </row>
    <row r="725" ht="15.75" customHeight="1">
      <c r="E725" s="90"/>
      <c r="F725" s="90"/>
      <c r="G725" s="90"/>
      <c r="H725" s="90"/>
      <c r="I725" s="90"/>
      <c r="J725" s="90"/>
      <c r="K725" s="90"/>
    </row>
    <row r="726" ht="15.75" customHeight="1">
      <c r="E726" s="90"/>
      <c r="F726" s="90"/>
      <c r="G726" s="90"/>
      <c r="H726" s="90"/>
      <c r="I726" s="90"/>
      <c r="J726" s="90"/>
      <c r="K726" s="90"/>
    </row>
    <row r="727" ht="15.75" customHeight="1">
      <c r="E727" s="90"/>
      <c r="F727" s="90"/>
      <c r="G727" s="90"/>
      <c r="H727" s="90"/>
      <c r="I727" s="90"/>
      <c r="J727" s="90"/>
      <c r="K727" s="90"/>
    </row>
    <row r="728" ht="15.75" customHeight="1">
      <c r="E728" s="90"/>
      <c r="F728" s="90"/>
      <c r="G728" s="90"/>
      <c r="H728" s="90"/>
      <c r="I728" s="90"/>
      <c r="J728" s="90"/>
      <c r="K728" s="90"/>
    </row>
    <row r="729" ht="15.75" customHeight="1">
      <c r="E729" s="90"/>
      <c r="F729" s="90"/>
      <c r="G729" s="90"/>
      <c r="H729" s="90"/>
      <c r="I729" s="90"/>
      <c r="J729" s="90"/>
      <c r="K729" s="90"/>
    </row>
    <row r="730" ht="15.75" customHeight="1">
      <c r="E730" s="90"/>
      <c r="F730" s="90"/>
      <c r="G730" s="90"/>
      <c r="H730" s="90"/>
      <c r="I730" s="90"/>
      <c r="J730" s="90"/>
      <c r="K730" s="90"/>
    </row>
    <row r="731" ht="15.75" customHeight="1">
      <c r="E731" s="90"/>
      <c r="F731" s="90"/>
      <c r="G731" s="90"/>
      <c r="H731" s="90"/>
      <c r="I731" s="90"/>
      <c r="J731" s="90"/>
      <c r="K731" s="90"/>
    </row>
    <row r="732" ht="15.75" customHeight="1">
      <c r="E732" s="90"/>
      <c r="F732" s="90"/>
      <c r="G732" s="90"/>
      <c r="H732" s="90"/>
      <c r="I732" s="90"/>
      <c r="J732" s="90"/>
      <c r="K732" s="90"/>
    </row>
    <row r="733" ht="15.75" customHeight="1">
      <c r="E733" s="90"/>
      <c r="F733" s="90"/>
      <c r="G733" s="90"/>
      <c r="H733" s="90"/>
      <c r="I733" s="90"/>
      <c r="J733" s="90"/>
      <c r="K733" s="90"/>
    </row>
    <row r="734" ht="15.75" customHeight="1">
      <c r="E734" s="90"/>
      <c r="F734" s="90"/>
      <c r="G734" s="90"/>
      <c r="H734" s="90"/>
      <c r="I734" s="90"/>
      <c r="J734" s="90"/>
      <c r="K734" s="90"/>
    </row>
    <row r="735" ht="15.75" customHeight="1">
      <c r="E735" s="90"/>
      <c r="F735" s="90"/>
      <c r="G735" s="90"/>
      <c r="H735" s="90"/>
      <c r="I735" s="90"/>
      <c r="J735" s="90"/>
      <c r="K735" s="90"/>
    </row>
    <row r="736" ht="15.75" customHeight="1">
      <c r="E736" s="90"/>
      <c r="F736" s="90"/>
      <c r="G736" s="90"/>
      <c r="H736" s="90"/>
      <c r="I736" s="90"/>
      <c r="J736" s="90"/>
      <c r="K736" s="90"/>
    </row>
    <row r="737" ht="15.75" customHeight="1">
      <c r="E737" s="90"/>
      <c r="F737" s="90"/>
      <c r="G737" s="90"/>
      <c r="H737" s="90"/>
      <c r="I737" s="90"/>
      <c r="J737" s="90"/>
      <c r="K737" s="90"/>
    </row>
    <row r="738" ht="15.75" customHeight="1">
      <c r="E738" s="90"/>
      <c r="F738" s="90"/>
      <c r="G738" s="90"/>
      <c r="H738" s="90"/>
      <c r="I738" s="90"/>
      <c r="J738" s="90"/>
      <c r="K738" s="90"/>
    </row>
    <row r="739" ht="15.75" customHeight="1">
      <c r="E739" s="90"/>
      <c r="F739" s="90"/>
      <c r="G739" s="90"/>
      <c r="H739" s="90"/>
      <c r="I739" s="90"/>
      <c r="J739" s="90"/>
      <c r="K739" s="90"/>
    </row>
    <row r="740" ht="15.75" customHeight="1">
      <c r="E740" s="90"/>
      <c r="F740" s="90"/>
      <c r="G740" s="90"/>
      <c r="H740" s="90"/>
      <c r="I740" s="90"/>
      <c r="J740" s="90"/>
      <c r="K740" s="90"/>
    </row>
    <row r="741" ht="15.75" customHeight="1">
      <c r="E741" s="90"/>
      <c r="F741" s="90"/>
      <c r="G741" s="90"/>
      <c r="H741" s="90"/>
      <c r="I741" s="90"/>
      <c r="J741" s="90"/>
      <c r="K741" s="90"/>
    </row>
    <row r="742" ht="15.75" customHeight="1">
      <c r="E742" s="90"/>
      <c r="F742" s="90"/>
      <c r="G742" s="90"/>
      <c r="H742" s="90"/>
      <c r="I742" s="90"/>
      <c r="J742" s="90"/>
      <c r="K742" s="90"/>
    </row>
    <row r="743" ht="15.75" customHeight="1">
      <c r="E743" s="90"/>
      <c r="F743" s="90"/>
      <c r="G743" s="90"/>
      <c r="H743" s="90"/>
      <c r="I743" s="90"/>
      <c r="J743" s="90"/>
      <c r="K743" s="90"/>
    </row>
    <row r="744" ht="15.75" customHeight="1">
      <c r="E744" s="90"/>
      <c r="F744" s="90"/>
      <c r="G744" s="90"/>
      <c r="H744" s="90"/>
      <c r="I744" s="90"/>
      <c r="J744" s="90"/>
      <c r="K744" s="90"/>
    </row>
    <row r="745" ht="15.75" customHeight="1">
      <c r="E745" s="90"/>
      <c r="F745" s="90"/>
      <c r="G745" s="90"/>
      <c r="H745" s="90"/>
      <c r="I745" s="90"/>
      <c r="J745" s="90"/>
      <c r="K745" s="90"/>
    </row>
    <row r="746" ht="15.75" customHeight="1">
      <c r="E746" s="90"/>
      <c r="F746" s="90"/>
      <c r="G746" s="90"/>
      <c r="H746" s="90"/>
      <c r="I746" s="90"/>
      <c r="J746" s="90"/>
      <c r="K746" s="90"/>
    </row>
    <row r="747" ht="15.75" customHeight="1">
      <c r="E747" s="90"/>
      <c r="F747" s="90"/>
      <c r="G747" s="90"/>
      <c r="H747" s="90"/>
      <c r="I747" s="90"/>
      <c r="J747" s="90"/>
      <c r="K747" s="90"/>
    </row>
    <row r="748" ht="15.75" customHeight="1">
      <c r="E748" s="90"/>
      <c r="F748" s="90"/>
      <c r="G748" s="90"/>
      <c r="H748" s="90"/>
      <c r="I748" s="90"/>
      <c r="J748" s="90"/>
      <c r="K748" s="90"/>
    </row>
    <row r="749" ht="15.75" customHeight="1">
      <c r="E749" s="90"/>
      <c r="F749" s="90"/>
      <c r="G749" s="90"/>
      <c r="H749" s="90"/>
      <c r="I749" s="90"/>
      <c r="J749" s="90"/>
      <c r="K749" s="90"/>
    </row>
    <row r="750" ht="15.75" customHeight="1">
      <c r="E750" s="90"/>
      <c r="F750" s="90"/>
      <c r="G750" s="90"/>
      <c r="H750" s="90"/>
      <c r="I750" s="90"/>
      <c r="J750" s="90"/>
      <c r="K750" s="90"/>
    </row>
    <row r="751" ht="15.75" customHeight="1">
      <c r="E751" s="90"/>
      <c r="F751" s="90"/>
      <c r="G751" s="90"/>
      <c r="H751" s="90"/>
      <c r="I751" s="90"/>
      <c r="J751" s="90"/>
      <c r="K751" s="90"/>
    </row>
    <row r="752" ht="15.75" customHeight="1">
      <c r="E752" s="90"/>
      <c r="F752" s="90"/>
      <c r="G752" s="90"/>
      <c r="H752" s="90"/>
      <c r="I752" s="90"/>
      <c r="J752" s="90"/>
      <c r="K752" s="90"/>
    </row>
    <row r="753" ht="15.75" customHeight="1">
      <c r="E753" s="90"/>
      <c r="F753" s="90"/>
      <c r="G753" s="90"/>
      <c r="H753" s="90"/>
      <c r="I753" s="90"/>
      <c r="J753" s="90"/>
      <c r="K753" s="90"/>
    </row>
    <row r="754" ht="15.75" customHeight="1">
      <c r="E754" s="90"/>
      <c r="F754" s="90"/>
      <c r="G754" s="90"/>
      <c r="H754" s="90"/>
      <c r="I754" s="90"/>
      <c r="J754" s="90"/>
      <c r="K754" s="90"/>
    </row>
    <row r="755" ht="15.75" customHeight="1">
      <c r="E755" s="90"/>
      <c r="F755" s="90"/>
      <c r="G755" s="90"/>
      <c r="H755" s="90"/>
      <c r="I755" s="90"/>
      <c r="J755" s="90"/>
      <c r="K755" s="90"/>
    </row>
    <row r="756" ht="15.75" customHeight="1">
      <c r="E756" s="90"/>
      <c r="F756" s="90"/>
      <c r="G756" s="90"/>
      <c r="H756" s="90"/>
      <c r="I756" s="90"/>
      <c r="J756" s="90"/>
      <c r="K756" s="90"/>
    </row>
    <row r="757" ht="15.75" customHeight="1">
      <c r="E757" s="90"/>
      <c r="F757" s="90"/>
      <c r="G757" s="90"/>
      <c r="H757" s="90"/>
      <c r="I757" s="90"/>
      <c r="J757" s="90"/>
      <c r="K757" s="90"/>
    </row>
    <row r="758" ht="15.75" customHeight="1">
      <c r="E758" s="90"/>
      <c r="F758" s="90"/>
      <c r="G758" s="90"/>
      <c r="H758" s="90"/>
      <c r="I758" s="90"/>
      <c r="J758" s="90"/>
      <c r="K758" s="90"/>
    </row>
    <row r="759" ht="15.75" customHeight="1">
      <c r="E759" s="90"/>
      <c r="F759" s="90"/>
      <c r="G759" s="90"/>
      <c r="H759" s="90"/>
      <c r="I759" s="90"/>
      <c r="J759" s="90"/>
      <c r="K759" s="90"/>
    </row>
    <row r="760" ht="15.75" customHeight="1">
      <c r="E760" s="90"/>
      <c r="F760" s="90"/>
      <c r="G760" s="90"/>
      <c r="H760" s="90"/>
      <c r="I760" s="90"/>
      <c r="J760" s="90"/>
      <c r="K760" s="90"/>
    </row>
    <row r="761" ht="15.75" customHeight="1">
      <c r="E761" s="90"/>
      <c r="F761" s="90"/>
      <c r="G761" s="90"/>
      <c r="H761" s="90"/>
      <c r="I761" s="90"/>
      <c r="J761" s="90"/>
      <c r="K761" s="90"/>
    </row>
    <row r="762" ht="15.75" customHeight="1">
      <c r="E762" s="90"/>
      <c r="F762" s="90"/>
      <c r="G762" s="90"/>
      <c r="H762" s="90"/>
      <c r="I762" s="90"/>
      <c r="J762" s="90"/>
      <c r="K762" s="90"/>
    </row>
    <row r="763" ht="15.75" customHeight="1">
      <c r="E763" s="90"/>
      <c r="F763" s="90"/>
      <c r="G763" s="90"/>
      <c r="H763" s="90"/>
      <c r="I763" s="90"/>
      <c r="J763" s="90"/>
      <c r="K763" s="90"/>
    </row>
    <row r="764" ht="15.75" customHeight="1">
      <c r="E764" s="90"/>
      <c r="F764" s="90"/>
      <c r="G764" s="90"/>
      <c r="H764" s="90"/>
      <c r="I764" s="90"/>
      <c r="J764" s="90"/>
      <c r="K764" s="90"/>
    </row>
    <row r="765" ht="15.75" customHeight="1">
      <c r="E765" s="90"/>
      <c r="F765" s="90"/>
      <c r="G765" s="90"/>
      <c r="H765" s="90"/>
      <c r="I765" s="90"/>
      <c r="J765" s="90"/>
      <c r="K765" s="90"/>
    </row>
    <row r="766" ht="15.75" customHeight="1">
      <c r="E766" s="90"/>
      <c r="F766" s="90"/>
      <c r="G766" s="90"/>
      <c r="H766" s="90"/>
      <c r="I766" s="90"/>
      <c r="J766" s="90"/>
      <c r="K766" s="90"/>
    </row>
    <row r="767" ht="15.75" customHeight="1">
      <c r="E767" s="90"/>
      <c r="F767" s="90"/>
      <c r="G767" s="90"/>
      <c r="H767" s="90"/>
      <c r="I767" s="90"/>
      <c r="J767" s="90"/>
      <c r="K767" s="90"/>
    </row>
    <row r="768" ht="15.75" customHeight="1">
      <c r="E768" s="90"/>
      <c r="F768" s="90"/>
      <c r="G768" s="90"/>
      <c r="H768" s="90"/>
      <c r="I768" s="90"/>
      <c r="J768" s="90"/>
      <c r="K768" s="90"/>
    </row>
    <row r="769" ht="15.75" customHeight="1">
      <c r="E769" s="90"/>
      <c r="F769" s="90"/>
      <c r="G769" s="90"/>
      <c r="H769" s="90"/>
      <c r="I769" s="90"/>
      <c r="J769" s="90"/>
      <c r="K769" s="90"/>
    </row>
    <row r="770" ht="15.75" customHeight="1">
      <c r="E770" s="90"/>
      <c r="F770" s="90"/>
      <c r="G770" s="90"/>
      <c r="H770" s="90"/>
      <c r="I770" s="90"/>
      <c r="J770" s="90"/>
      <c r="K770" s="90"/>
    </row>
    <row r="771" ht="15.75" customHeight="1">
      <c r="E771" s="90"/>
      <c r="F771" s="90"/>
      <c r="G771" s="90"/>
      <c r="H771" s="90"/>
      <c r="I771" s="90"/>
      <c r="J771" s="90"/>
      <c r="K771" s="90"/>
    </row>
    <row r="772" ht="15.75" customHeight="1">
      <c r="E772" s="90"/>
      <c r="F772" s="90"/>
      <c r="G772" s="90"/>
      <c r="H772" s="90"/>
      <c r="I772" s="90"/>
      <c r="J772" s="90"/>
      <c r="K772" s="90"/>
    </row>
    <row r="773" ht="15.75" customHeight="1">
      <c r="E773" s="90"/>
      <c r="F773" s="90"/>
      <c r="G773" s="90"/>
      <c r="H773" s="90"/>
      <c r="I773" s="90"/>
      <c r="J773" s="90"/>
      <c r="K773" s="90"/>
    </row>
    <row r="774" ht="15.75" customHeight="1">
      <c r="E774" s="90"/>
      <c r="F774" s="90"/>
      <c r="G774" s="90"/>
      <c r="H774" s="90"/>
      <c r="I774" s="90"/>
      <c r="J774" s="90"/>
      <c r="K774" s="90"/>
    </row>
    <row r="775" ht="15.75" customHeight="1">
      <c r="E775" s="90"/>
      <c r="F775" s="90"/>
      <c r="G775" s="90"/>
      <c r="H775" s="90"/>
      <c r="I775" s="90"/>
      <c r="J775" s="90"/>
      <c r="K775" s="90"/>
    </row>
    <row r="776" ht="15.75" customHeight="1">
      <c r="E776" s="90"/>
      <c r="F776" s="90"/>
      <c r="G776" s="90"/>
      <c r="H776" s="90"/>
      <c r="I776" s="90"/>
      <c r="J776" s="90"/>
      <c r="K776" s="90"/>
    </row>
    <row r="777" ht="15.75" customHeight="1">
      <c r="E777" s="90"/>
      <c r="F777" s="90"/>
      <c r="G777" s="90"/>
      <c r="H777" s="90"/>
      <c r="I777" s="90"/>
      <c r="J777" s="90"/>
      <c r="K777" s="90"/>
    </row>
    <row r="778" ht="15.75" customHeight="1">
      <c r="E778" s="90"/>
      <c r="F778" s="90"/>
      <c r="G778" s="90"/>
      <c r="H778" s="90"/>
      <c r="I778" s="90"/>
      <c r="J778" s="90"/>
      <c r="K778" s="90"/>
    </row>
    <row r="779" ht="15.75" customHeight="1">
      <c r="E779" s="90"/>
      <c r="F779" s="90"/>
      <c r="G779" s="90"/>
      <c r="H779" s="90"/>
      <c r="I779" s="90"/>
      <c r="J779" s="90"/>
      <c r="K779" s="90"/>
    </row>
    <row r="780" ht="15.75" customHeight="1">
      <c r="E780" s="90"/>
      <c r="F780" s="90"/>
      <c r="G780" s="90"/>
      <c r="H780" s="90"/>
      <c r="I780" s="90"/>
      <c r="J780" s="90"/>
      <c r="K780" s="90"/>
    </row>
    <row r="781" ht="15.75" customHeight="1">
      <c r="E781" s="90"/>
      <c r="F781" s="90"/>
      <c r="G781" s="90"/>
      <c r="H781" s="90"/>
      <c r="I781" s="90"/>
      <c r="J781" s="90"/>
      <c r="K781" s="90"/>
    </row>
    <row r="782" ht="15.75" customHeight="1">
      <c r="E782" s="90"/>
      <c r="F782" s="90"/>
      <c r="G782" s="90"/>
      <c r="H782" s="90"/>
      <c r="I782" s="90"/>
      <c r="J782" s="90"/>
      <c r="K782" s="90"/>
    </row>
    <row r="783" ht="15.75" customHeight="1">
      <c r="E783" s="90"/>
      <c r="F783" s="90"/>
      <c r="G783" s="90"/>
      <c r="H783" s="90"/>
      <c r="I783" s="90"/>
      <c r="J783" s="90"/>
      <c r="K783" s="90"/>
    </row>
    <row r="784" ht="15.75" customHeight="1">
      <c r="E784" s="90"/>
      <c r="F784" s="90"/>
      <c r="G784" s="90"/>
      <c r="H784" s="90"/>
      <c r="I784" s="90"/>
      <c r="J784" s="90"/>
      <c r="K784" s="90"/>
    </row>
    <row r="785" ht="15.75" customHeight="1">
      <c r="E785" s="90"/>
      <c r="F785" s="90"/>
      <c r="G785" s="90"/>
      <c r="H785" s="90"/>
      <c r="I785" s="90"/>
      <c r="J785" s="90"/>
      <c r="K785" s="90"/>
    </row>
    <row r="786" ht="15.75" customHeight="1">
      <c r="E786" s="90"/>
      <c r="F786" s="90"/>
      <c r="G786" s="90"/>
      <c r="H786" s="90"/>
      <c r="I786" s="90"/>
      <c r="J786" s="90"/>
      <c r="K786" s="90"/>
    </row>
    <row r="787" ht="15.75" customHeight="1">
      <c r="E787" s="90"/>
      <c r="F787" s="90"/>
      <c r="G787" s="90"/>
      <c r="H787" s="90"/>
      <c r="I787" s="90"/>
      <c r="J787" s="90"/>
      <c r="K787" s="90"/>
    </row>
    <row r="788" ht="15.75" customHeight="1">
      <c r="E788" s="90"/>
      <c r="F788" s="90"/>
      <c r="G788" s="90"/>
      <c r="H788" s="90"/>
      <c r="I788" s="90"/>
      <c r="J788" s="90"/>
      <c r="K788" s="90"/>
    </row>
    <row r="789" ht="15.75" customHeight="1">
      <c r="E789" s="90"/>
      <c r="F789" s="90"/>
      <c r="G789" s="90"/>
      <c r="H789" s="90"/>
      <c r="I789" s="90"/>
      <c r="J789" s="90"/>
      <c r="K789" s="90"/>
    </row>
    <row r="790" ht="15.75" customHeight="1">
      <c r="E790" s="90"/>
      <c r="F790" s="90"/>
      <c r="G790" s="90"/>
      <c r="H790" s="90"/>
      <c r="I790" s="90"/>
      <c r="J790" s="90"/>
      <c r="K790" s="90"/>
    </row>
    <row r="791" ht="15.75" customHeight="1">
      <c r="E791" s="90"/>
      <c r="F791" s="90"/>
      <c r="G791" s="90"/>
      <c r="H791" s="90"/>
      <c r="I791" s="90"/>
      <c r="J791" s="90"/>
      <c r="K791" s="90"/>
    </row>
    <row r="792" ht="15.75" customHeight="1">
      <c r="E792" s="90"/>
      <c r="F792" s="90"/>
      <c r="G792" s="90"/>
      <c r="H792" s="90"/>
      <c r="I792" s="90"/>
      <c r="J792" s="90"/>
      <c r="K792" s="90"/>
    </row>
    <row r="793" ht="15.75" customHeight="1">
      <c r="E793" s="90"/>
      <c r="F793" s="90"/>
      <c r="G793" s="90"/>
      <c r="H793" s="90"/>
      <c r="I793" s="90"/>
      <c r="J793" s="90"/>
      <c r="K793" s="90"/>
    </row>
    <row r="794" ht="15.75" customHeight="1">
      <c r="E794" s="90"/>
      <c r="F794" s="90"/>
      <c r="G794" s="90"/>
      <c r="H794" s="90"/>
      <c r="I794" s="90"/>
      <c r="J794" s="90"/>
      <c r="K794" s="90"/>
    </row>
    <row r="795" ht="15.75" customHeight="1">
      <c r="E795" s="90"/>
      <c r="F795" s="90"/>
      <c r="G795" s="90"/>
      <c r="H795" s="90"/>
      <c r="I795" s="90"/>
      <c r="J795" s="90"/>
      <c r="K795" s="90"/>
    </row>
    <row r="796" ht="15.75" customHeight="1">
      <c r="E796" s="90"/>
      <c r="F796" s="90"/>
      <c r="G796" s="90"/>
      <c r="H796" s="90"/>
      <c r="I796" s="90"/>
      <c r="J796" s="90"/>
      <c r="K796" s="90"/>
    </row>
    <row r="797" ht="15.75" customHeight="1">
      <c r="E797" s="90"/>
      <c r="F797" s="90"/>
      <c r="G797" s="90"/>
      <c r="H797" s="90"/>
      <c r="I797" s="90"/>
      <c r="J797" s="90"/>
      <c r="K797" s="90"/>
    </row>
    <row r="798" ht="15.75" customHeight="1">
      <c r="E798" s="90"/>
      <c r="F798" s="90"/>
      <c r="G798" s="90"/>
      <c r="H798" s="90"/>
      <c r="I798" s="90"/>
      <c r="J798" s="90"/>
      <c r="K798" s="90"/>
    </row>
    <row r="799" ht="15.75" customHeight="1">
      <c r="E799" s="90"/>
      <c r="F799" s="90"/>
      <c r="G799" s="90"/>
      <c r="H799" s="90"/>
      <c r="I799" s="90"/>
      <c r="J799" s="90"/>
      <c r="K799" s="90"/>
    </row>
    <row r="800" ht="15.75" customHeight="1">
      <c r="E800" s="90"/>
      <c r="F800" s="90"/>
      <c r="G800" s="90"/>
      <c r="H800" s="90"/>
      <c r="I800" s="90"/>
      <c r="J800" s="90"/>
      <c r="K800" s="90"/>
    </row>
    <row r="801" ht="15.75" customHeight="1">
      <c r="E801" s="90"/>
      <c r="F801" s="90"/>
      <c r="G801" s="90"/>
      <c r="H801" s="90"/>
      <c r="I801" s="90"/>
      <c r="J801" s="90"/>
      <c r="K801" s="90"/>
    </row>
    <row r="802" ht="15.75" customHeight="1">
      <c r="E802" s="90"/>
      <c r="F802" s="90"/>
      <c r="G802" s="90"/>
      <c r="H802" s="90"/>
      <c r="I802" s="90"/>
      <c r="J802" s="90"/>
      <c r="K802" s="90"/>
    </row>
    <row r="803" ht="15.75" customHeight="1">
      <c r="E803" s="90"/>
      <c r="F803" s="90"/>
      <c r="G803" s="90"/>
      <c r="H803" s="90"/>
      <c r="I803" s="90"/>
      <c r="J803" s="90"/>
      <c r="K803" s="90"/>
    </row>
    <row r="804" ht="15.75" customHeight="1">
      <c r="E804" s="90"/>
      <c r="F804" s="90"/>
      <c r="G804" s="90"/>
      <c r="H804" s="90"/>
      <c r="I804" s="90"/>
      <c r="J804" s="90"/>
      <c r="K804" s="90"/>
    </row>
    <row r="805" ht="15.75" customHeight="1">
      <c r="E805" s="90"/>
      <c r="F805" s="90"/>
      <c r="G805" s="90"/>
      <c r="H805" s="90"/>
      <c r="I805" s="90"/>
      <c r="J805" s="90"/>
      <c r="K805" s="90"/>
    </row>
    <row r="806" ht="15.75" customHeight="1">
      <c r="E806" s="90"/>
      <c r="F806" s="90"/>
      <c r="G806" s="90"/>
      <c r="H806" s="90"/>
      <c r="I806" s="90"/>
      <c r="J806" s="90"/>
      <c r="K806" s="90"/>
    </row>
    <row r="807" ht="15.75" customHeight="1">
      <c r="E807" s="90"/>
      <c r="F807" s="90"/>
      <c r="G807" s="90"/>
      <c r="H807" s="90"/>
      <c r="I807" s="90"/>
      <c r="J807" s="90"/>
      <c r="K807" s="90"/>
    </row>
    <row r="808" ht="15.75" customHeight="1">
      <c r="E808" s="90"/>
      <c r="F808" s="90"/>
      <c r="G808" s="90"/>
      <c r="H808" s="90"/>
      <c r="I808" s="90"/>
      <c r="J808" s="90"/>
      <c r="K808" s="90"/>
    </row>
    <row r="809" ht="15.75" customHeight="1">
      <c r="E809" s="90"/>
      <c r="F809" s="90"/>
      <c r="G809" s="90"/>
      <c r="H809" s="90"/>
      <c r="I809" s="90"/>
      <c r="J809" s="90"/>
      <c r="K809" s="90"/>
    </row>
    <row r="810" ht="15.75" customHeight="1">
      <c r="E810" s="90"/>
      <c r="F810" s="90"/>
      <c r="G810" s="90"/>
      <c r="H810" s="90"/>
      <c r="I810" s="90"/>
      <c r="J810" s="90"/>
      <c r="K810" s="90"/>
    </row>
    <row r="811" ht="15.75" customHeight="1">
      <c r="E811" s="90"/>
      <c r="F811" s="90"/>
      <c r="G811" s="90"/>
      <c r="H811" s="90"/>
      <c r="I811" s="90"/>
      <c r="J811" s="90"/>
      <c r="K811" s="90"/>
    </row>
    <row r="812" ht="15.75" customHeight="1">
      <c r="E812" s="90"/>
      <c r="F812" s="90"/>
      <c r="G812" s="90"/>
      <c r="H812" s="90"/>
      <c r="I812" s="90"/>
      <c r="J812" s="90"/>
      <c r="K812" s="90"/>
    </row>
    <row r="813" ht="15.75" customHeight="1">
      <c r="E813" s="90"/>
      <c r="F813" s="90"/>
      <c r="G813" s="90"/>
      <c r="H813" s="90"/>
      <c r="I813" s="90"/>
      <c r="J813" s="90"/>
      <c r="K813" s="90"/>
    </row>
    <row r="814" ht="15.75" customHeight="1">
      <c r="E814" s="90"/>
      <c r="F814" s="90"/>
      <c r="G814" s="90"/>
      <c r="H814" s="90"/>
      <c r="I814" s="90"/>
      <c r="J814" s="90"/>
      <c r="K814" s="90"/>
    </row>
    <row r="815" ht="15.75" customHeight="1">
      <c r="E815" s="90"/>
      <c r="F815" s="90"/>
      <c r="G815" s="90"/>
      <c r="H815" s="90"/>
      <c r="I815" s="90"/>
      <c r="J815" s="90"/>
      <c r="K815" s="90"/>
    </row>
    <row r="816" ht="15.75" customHeight="1">
      <c r="E816" s="90"/>
      <c r="F816" s="90"/>
      <c r="G816" s="90"/>
      <c r="H816" s="90"/>
      <c r="I816" s="90"/>
      <c r="J816" s="90"/>
      <c r="K816" s="90"/>
    </row>
    <row r="817" ht="15.75" customHeight="1">
      <c r="E817" s="90"/>
      <c r="F817" s="90"/>
      <c r="G817" s="90"/>
      <c r="H817" s="90"/>
      <c r="I817" s="90"/>
      <c r="J817" s="90"/>
      <c r="K817" s="90"/>
    </row>
    <row r="818" ht="15.75" customHeight="1">
      <c r="E818" s="90"/>
      <c r="F818" s="90"/>
      <c r="G818" s="90"/>
      <c r="H818" s="90"/>
      <c r="I818" s="90"/>
      <c r="J818" s="90"/>
      <c r="K818" s="90"/>
    </row>
    <row r="819" ht="15.75" customHeight="1">
      <c r="E819" s="90"/>
      <c r="F819" s="90"/>
      <c r="G819" s="90"/>
      <c r="H819" s="90"/>
      <c r="I819" s="90"/>
      <c r="J819" s="90"/>
      <c r="K819" s="90"/>
    </row>
    <row r="820" ht="15.75" customHeight="1">
      <c r="E820" s="90"/>
      <c r="F820" s="90"/>
      <c r="G820" s="90"/>
      <c r="H820" s="90"/>
      <c r="I820" s="90"/>
      <c r="J820" s="90"/>
      <c r="K820" s="90"/>
    </row>
    <row r="821" ht="15.75" customHeight="1">
      <c r="E821" s="90"/>
      <c r="F821" s="90"/>
      <c r="G821" s="90"/>
      <c r="H821" s="90"/>
      <c r="I821" s="90"/>
      <c r="J821" s="90"/>
      <c r="K821" s="90"/>
    </row>
    <row r="822" ht="15.75" customHeight="1">
      <c r="E822" s="90"/>
      <c r="F822" s="90"/>
      <c r="G822" s="90"/>
      <c r="H822" s="90"/>
      <c r="I822" s="90"/>
      <c r="J822" s="90"/>
      <c r="K822" s="90"/>
    </row>
    <row r="823" ht="15.75" customHeight="1">
      <c r="E823" s="90"/>
      <c r="F823" s="90"/>
      <c r="G823" s="90"/>
      <c r="H823" s="90"/>
      <c r="I823" s="90"/>
      <c r="J823" s="90"/>
      <c r="K823" s="90"/>
    </row>
    <row r="824" ht="15.75" customHeight="1">
      <c r="E824" s="90"/>
      <c r="F824" s="90"/>
      <c r="G824" s="90"/>
      <c r="H824" s="90"/>
      <c r="I824" s="90"/>
      <c r="J824" s="90"/>
      <c r="K824" s="90"/>
    </row>
    <row r="825" ht="15.75" customHeight="1">
      <c r="E825" s="90"/>
      <c r="F825" s="90"/>
      <c r="G825" s="90"/>
      <c r="H825" s="90"/>
      <c r="I825" s="90"/>
      <c r="J825" s="90"/>
      <c r="K825" s="90"/>
    </row>
    <row r="826" ht="15.75" customHeight="1">
      <c r="E826" s="90"/>
      <c r="F826" s="90"/>
      <c r="G826" s="90"/>
      <c r="H826" s="90"/>
      <c r="I826" s="90"/>
      <c r="J826" s="90"/>
      <c r="K826" s="90"/>
    </row>
    <row r="827" ht="15.75" customHeight="1">
      <c r="E827" s="90"/>
      <c r="F827" s="90"/>
      <c r="G827" s="90"/>
      <c r="H827" s="90"/>
      <c r="I827" s="90"/>
      <c r="J827" s="90"/>
      <c r="K827" s="90"/>
    </row>
    <row r="828" ht="15.75" customHeight="1">
      <c r="E828" s="90"/>
      <c r="F828" s="90"/>
      <c r="G828" s="90"/>
      <c r="H828" s="90"/>
      <c r="I828" s="90"/>
      <c r="J828" s="90"/>
      <c r="K828" s="90"/>
    </row>
    <row r="829" ht="15.75" customHeight="1">
      <c r="E829" s="90"/>
      <c r="F829" s="90"/>
      <c r="G829" s="90"/>
      <c r="H829" s="90"/>
      <c r="I829" s="90"/>
      <c r="J829" s="90"/>
      <c r="K829" s="90"/>
    </row>
    <row r="830" ht="15.75" customHeight="1">
      <c r="E830" s="90"/>
      <c r="F830" s="90"/>
      <c r="G830" s="90"/>
      <c r="H830" s="90"/>
      <c r="I830" s="90"/>
      <c r="J830" s="90"/>
      <c r="K830" s="90"/>
    </row>
    <row r="831" ht="15.75" customHeight="1">
      <c r="E831" s="90"/>
      <c r="F831" s="90"/>
      <c r="G831" s="90"/>
      <c r="H831" s="90"/>
      <c r="I831" s="90"/>
      <c r="J831" s="90"/>
      <c r="K831" s="90"/>
    </row>
    <row r="832" ht="15.75" customHeight="1">
      <c r="E832" s="90"/>
      <c r="F832" s="90"/>
      <c r="G832" s="90"/>
      <c r="H832" s="90"/>
      <c r="I832" s="90"/>
      <c r="J832" s="90"/>
      <c r="K832" s="90"/>
    </row>
    <row r="833" ht="15.75" customHeight="1">
      <c r="E833" s="90"/>
      <c r="F833" s="90"/>
      <c r="G833" s="90"/>
      <c r="H833" s="90"/>
      <c r="I833" s="90"/>
      <c r="J833" s="90"/>
      <c r="K833" s="90"/>
    </row>
    <row r="834" ht="15.75" customHeight="1">
      <c r="E834" s="90"/>
      <c r="F834" s="90"/>
      <c r="G834" s="90"/>
      <c r="H834" s="90"/>
      <c r="I834" s="90"/>
      <c r="J834" s="90"/>
      <c r="K834" s="90"/>
    </row>
    <row r="835" ht="15.75" customHeight="1">
      <c r="E835" s="90"/>
      <c r="F835" s="90"/>
      <c r="G835" s="90"/>
      <c r="H835" s="90"/>
      <c r="I835" s="90"/>
      <c r="J835" s="90"/>
      <c r="K835" s="90"/>
    </row>
    <row r="836" ht="15.75" customHeight="1">
      <c r="E836" s="90"/>
      <c r="F836" s="90"/>
      <c r="G836" s="90"/>
      <c r="H836" s="90"/>
      <c r="I836" s="90"/>
      <c r="J836" s="90"/>
      <c r="K836" s="90"/>
    </row>
    <row r="837" ht="15.75" customHeight="1">
      <c r="E837" s="90"/>
      <c r="F837" s="90"/>
      <c r="G837" s="90"/>
      <c r="H837" s="90"/>
      <c r="I837" s="90"/>
      <c r="J837" s="90"/>
      <c r="K837" s="90"/>
    </row>
    <row r="838" ht="15.75" customHeight="1">
      <c r="E838" s="90"/>
      <c r="F838" s="90"/>
      <c r="G838" s="90"/>
      <c r="H838" s="90"/>
      <c r="I838" s="90"/>
      <c r="J838" s="90"/>
      <c r="K838" s="90"/>
    </row>
    <row r="839" ht="15.75" customHeight="1">
      <c r="E839" s="90"/>
      <c r="F839" s="90"/>
      <c r="G839" s="90"/>
      <c r="H839" s="90"/>
      <c r="I839" s="90"/>
      <c r="J839" s="90"/>
      <c r="K839" s="90"/>
    </row>
    <row r="840" ht="15.75" customHeight="1">
      <c r="E840" s="90"/>
      <c r="F840" s="90"/>
      <c r="G840" s="90"/>
      <c r="H840" s="90"/>
      <c r="I840" s="90"/>
      <c r="J840" s="90"/>
      <c r="K840" s="90"/>
    </row>
    <row r="841" ht="15.75" customHeight="1">
      <c r="E841" s="90"/>
      <c r="F841" s="90"/>
      <c r="G841" s="90"/>
      <c r="H841" s="90"/>
      <c r="I841" s="90"/>
      <c r="J841" s="90"/>
      <c r="K841" s="90"/>
    </row>
    <row r="842" ht="15.75" customHeight="1">
      <c r="E842" s="90"/>
      <c r="F842" s="90"/>
      <c r="G842" s="90"/>
      <c r="H842" s="90"/>
      <c r="I842" s="90"/>
      <c r="J842" s="90"/>
      <c r="K842" s="90"/>
    </row>
    <row r="843" ht="15.75" customHeight="1">
      <c r="E843" s="90"/>
      <c r="F843" s="90"/>
      <c r="G843" s="90"/>
      <c r="H843" s="90"/>
      <c r="I843" s="90"/>
      <c r="J843" s="90"/>
      <c r="K843" s="90"/>
    </row>
    <row r="844" ht="15.75" customHeight="1">
      <c r="E844" s="90"/>
      <c r="F844" s="90"/>
      <c r="G844" s="90"/>
      <c r="H844" s="90"/>
      <c r="I844" s="90"/>
      <c r="J844" s="90"/>
      <c r="K844" s="90"/>
    </row>
    <row r="845" ht="15.75" customHeight="1">
      <c r="E845" s="90"/>
      <c r="F845" s="90"/>
      <c r="G845" s="90"/>
      <c r="H845" s="90"/>
      <c r="I845" s="90"/>
      <c r="J845" s="90"/>
      <c r="K845" s="90"/>
    </row>
    <row r="846" ht="15.75" customHeight="1">
      <c r="E846" s="90"/>
      <c r="F846" s="90"/>
      <c r="G846" s="90"/>
      <c r="H846" s="90"/>
      <c r="I846" s="90"/>
      <c r="J846" s="90"/>
      <c r="K846" s="90"/>
    </row>
    <row r="847" ht="15.75" customHeight="1">
      <c r="E847" s="90"/>
      <c r="F847" s="90"/>
      <c r="G847" s="90"/>
      <c r="H847" s="90"/>
      <c r="I847" s="90"/>
      <c r="J847" s="90"/>
      <c r="K847" s="90"/>
    </row>
    <row r="848" ht="15.75" customHeight="1">
      <c r="E848" s="90"/>
      <c r="F848" s="90"/>
      <c r="G848" s="90"/>
      <c r="H848" s="90"/>
      <c r="I848" s="90"/>
      <c r="J848" s="90"/>
      <c r="K848" s="90"/>
    </row>
    <row r="849" ht="15.75" customHeight="1">
      <c r="E849" s="90"/>
      <c r="F849" s="90"/>
      <c r="G849" s="90"/>
      <c r="H849" s="90"/>
      <c r="I849" s="90"/>
      <c r="J849" s="90"/>
      <c r="K849" s="90"/>
    </row>
    <row r="850" ht="15.75" customHeight="1">
      <c r="E850" s="90"/>
      <c r="F850" s="90"/>
      <c r="G850" s="90"/>
      <c r="H850" s="90"/>
      <c r="I850" s="90"/>
      <c r="J850" s="90"/>
      <c r="K850" s="90"/>
    </row>
    <row r="851" ht="15.75" customHeight="1">
      <c r="E851" s="90"/>
      <c r="F851" s="90"/>
      <c r="G851" s="90"/>
      <c r="H851" s="90"/>
      <c r="I851" s="90"/>
      <c r="J851" s="90"/>
      <c r="K851" s="90"/>
    </row>
    <row r="852" ht="15.75" customHeight="1">
      <c r="E852" s="90"/>
      <c r="F852" s="90"/>
      <c r="G852" s="90"/>
      <c r="H852" s="90"/>
      <c r="I852" s="90"/>
      <c r="J852" s="90"/>
      <c r="K852" s="90"/>
    </row>
    <row r="853" ht="15.75" customHeight="1">
      <c r="E853" s="90"/>
      <c r="F853" s="90"/>
      <c r="G853" s="90"/>
      <c r="H853" s="90"/>
      <c r="I853" s="90"/>
      <c r="J853" s="90"/>
      <c r="K853" s="90"/>
    </row>
    <row r="854" ht="15.75" customHeight="1">
      <c r="E854" s="90"/>
      <c r="F854" s="90"/>
      <c r="G854" s="90"/>
      <c r="H854" s="90"/>
      <c r="I854" s="90"/>
      <c r="J854" s="90"/>
      <c r="K854" s="90"/>
    </row>
    <row r="855" ht="15.75" customHeight="1">
      <c r="E855" s="90"/>
      <c r="F855" s="90"/>
      <c r="G855" s="90"/>
      <c r="H855" s="90"/>
      <c r="I855" s="90"/>
      <c r="J855" s="90"/>
      <c r="K855" s="90"/>
    </row>
    <row r="856" ht="15.75" customHeight="1">
      <c r="E856" s="90"/>
      <c r="F856" s="90"/>
      <c r="G856" s="90"/>
      <c r="H856" s="90"/>
      <c r="I856" s="90"/>
      <c r="J856" s="90"/>
      <c r="K856" s="90"/>
    </row>
    <row r="857" ht="15.75" customHeight="1">
      <c r="E857" s="90"/>
      <c r="F857" s="90"/>
      <c r="G857" s="90"/>
      <c r="H857" s="90"/>
      <c r="I857" s="90"/>
      <c r="J857" s="90"/>
      <c r="K857" s="90"/>
    </row>
    <row r="858" ht="15.75" customHeight="1">
      <c r="E858" s="90"/>
      <c r="F858" s="90"/>
      <c r="G858" s="90"/>
      <c r="H858" s="90"/>
      <c r="I858" s="90"/>
      <c r="J858" s="90"/>
      <c r="K858" s="90"/>
    </row>
    <row r="859" ht="15.75" customHeight="1">
      <c r="E859" s="90"/>
      <c r="F859" s="90"/>
      <c r="G859" s="90"/>
      <c r="H859" s="90"/>
      <c r="I859" s="90"/>
      <c r="J859" s="90"/>
      <c r="K859" s="90"/>
    </row>
    <row r="860" ht="15.75" customHeight="1">
      <c r="E860" s="90"/>
      <c r="F860" s="90"/>
      <c r="G860" s="90"/>
      <c r="H860" s="90"/>
      <c r="I860" s="90"/>
      <c r="J860" s="90"/>
      <c r="K860" s="90"/>
    </row>
    <row r="861" ht="15.75" customHeight="1">
      <c r="E861" s="90"/>
      <c r="F861" s="90"/>
      <c r="G861" s="90"/>
      <c r="H861" s="90"/>
      <c r="I861" s="90"/>
      <c r="J861" s="90"/>
      <c r="K861" s="90"/>
    </row>
    <row r="862" ht="15.75" customHeight="1">
      <c r="E862" s="90"/>
      <c r="F862" s="90"/>
      <c r="G862" s="90"/>
      <c r="H862" s="90"/>
      <c r="I862" s="90"/>
      <c r="J862" s="90"/>
      <c r="K862" s="90"/>
    </row>
    <row r="863" ht="15.75" customHeight="1">
      <c r="E863" s="90"/>
      <c r="F863" s="90"/>
      <c r="G863" s="90"/>
      <c r="H863" s="90"/>
      <c r="I863" s="90"/>
      <c r="J863" s="90"/>
      <c r="K863" s="90"/>
    </row>
    <row r="864" ht="15.75" customHeight="1">
      <c r="E864" s="90"/>
      <c r="F864" s="90"/>
      <c r="G864" s="90"/>
      <c r="H864" s="90"/>
      <c r="I864" s="90"/>
      <c r="J864" s="90"/>
      <c r="K864" s="90"/>
    </row>
    <row r="865" ht="15.75" customHeight="1">
      <c r="E865" s="90"/>
      <c r="F865" s="90"/>
      <c r="G865" s="90"/>
      <c r="H865" s="90"/>
      <c r="I865" s="90"/>
      <c r="J865" s="90"/>
      <c r="K865" s="90"/>
    </row>
    <row r="866" ht="15.75" customHeight="1">
      <c r="E866" s="90"/>
      <c r="F866" s="90"/>
      <c r="G866" s="90"/>
      <c r="H866" s="90"/>
      <c r="I866" s="90"/>
      <c r="J866" s="90"/>
      <c r="K866" s="90"/>
    </row>
    <row r="867" ht="15.75" customHeight="1">
      <c r="E867" s="90"/>
      <c r="F867" s="90"/>
      <c r="G867" s="90"/>
      <c r="H867" s="90"/>
      <c r="I867" s="90"/>
      <c r="J867" s="90"/>
      <c r="K867" s="90"/>
    </row>
    <row r="868" ht="15.75" customHeight="1">
      <c r="E868" s="90"/>
      <c r="F868" s="90"/>
      <c r="G868" s="90"/>
      <c r="H868" s="90"/>
      <c r="I868" s="90"/>
      <c r="J868" s="90"/>
      <c r="K868" s="90"/>
    </row>
    <row r="869" ht="15.75" customHeight="1">
      <c r="E869" s="90"/>
      <c r="F869" s="90"/>
      <c r="G869" s="90"/>
      <c r="H869" s="90"/>
      <c r="I869" s="90"/>
      <c r="J869" s="90"/>
      <c r="K869" s="90"/>
    </row>
    <row r="870" ht="15.75" customHeight="1">
      <c r="E870" s="90"/>
      <c r="F870" s="90"/>
      <c r="G870" s="90"/>
      <c r="H870" s="90"/>
      <c r="I870" s="90"/>
      <c r="J870" s="90"/>
      <c r="K870" s="90"/>
    </row>
    <row r="871" ht="15.75" customHeight="1">
      <c r="E871" s="90"/>
      <c r="F871" s="90"/>
      <c r="G871" s="90"/>
      <c r="H871" s="90"/>
      <c r="I871" s="90"/>
      <c r="J871" s="90"/>
      <c r="K871" s="90"/>
    </row>
    <row r="872" ht="15.75" customHeight="1">
      <c r="E872" s="90"/>
      <c r="F872" s="90"/>
      <c r="G872" s="90"/>
      <c r="H872" s="90"/>
      <c r="I872" s="90"/>
      <c r="J872" s="90"/>
      <c r="K872" s="90"/>
    </row>
    <row r="873" ht="15.75" customHeight="1">
      <c r="E873" s="90"/>
      <c r="F873" s="90"/>
      <c r="G873" s="90"/>
      <c r="H873" s="90"/>
      <c r="I873" s="90"/>
      <c r="J873" s="90"/>
      <c r="K873" s="90"/>
    </row>
    <row r="874" ht="15.75" customHeight="1">
      <c r="E874" s="90"/>
      <c r="F874" s="90"/>
      <c r="G874" s="90"/>
      <c r="H874" s="90"/>
      <c r="I874" s="90"/>
      <c r="J874" s="90"/>
      <c r="K874" s="90"/>
    </row>
    <row r="875" ht="15.75" customHeight="1">
      <c r="E875" s="90"/>
      <c r="F875" s="90"/>
      <c r="G875" s="90"/>
      <c r="H875" s="90"/>
      <c r="I875" s="90"/>
      <c r="J875" s="90"/>
      <c r="K875" s="90"/>
    </row>
    <row r="876" ht="15.75" customHeight="1">
      <c r="E876" s="90"/>
      <c r="F876" s="90"/>
      <c r="G876" s="90"/>
      <c r="H876" s="90"/>
      <c r="I876" s="90"/>
      <c r="J876" s="90"/>
      <c r="K876" s="90"/>
    </row>
    <row r="877" ht="15.75" customHeight="1">
      <c r="E877" s="90"/>
      <c r="F877" s="90"/>
      <c r="G877" s="90"/>
      <c r="H877" s="90"/>
      <c r="I877" s="90"/>
      <c r="J877" s="90"/>
      <c r="K877" s="90"/>
    </row>
    <row r="878" ht="15.75" customHeight="1">
      <c r="E878" s="90"/>
      <c r="F878" s="90"/>
      <c r="G878" s="90"/>
      <c r="H878" s="90"/>
      <c r="I878" s="90"/>
      <c r="J878" s="90"/>
      <c r="K878" s="90"/>
    </row>
    <row r="879" ht="15.75" customHeight="1">
      <c r="E879" s="90"/>
      <c r="F879" s="90"/>
      <c r="G879" s="90"/>
      <c r="H879" s="90"/>
      <c r="I879" s="90"/>
      <c r="J879" s="90"/>
      <c r="K879" s="90"/>
    </row>
    <row r="880" ht="15.75" customHeight="1">
      <c r="E880" s="90"/>
      <c r="F880" s="90"/>
      <c r="G880" s="90"/>
      <c r="H880" s="90"/>
      <c r="I880" s="90"/>
      <c r="J880" s="90"/>
      <c r="K880" s="90"/>
    </row>
    <row r="881" ht="15.75" customHeight="1">
      <c r="E881" s="90"/>
      <c r="F881" s="90"/>
      <c r="G881" s="90"/>
      <c r="H881" s="90"/>
      <c r="I881" s="90"/>
      <c r="J881" s="90"/>
      <c r="K881" s="90"/>
    </row>
    <row r="882" ht="15.75" customHeight="1">
      <c r="E882" s="90"/>
      <c r="F882" s="90"/>
      <c r="G882" s="90"/>
      <c r="H882" s="90"/>
      <c r="I882" s="90"/>
      <c r="J882" s="90"/>
      <c r="K882" s="90"/>
    </row>
    <row r="883" ht="15.75" customHeight="1">
      <c r="E883" s="90"/>
      <c r="F883" s="90"/>
      <c r="G883" s="90"/>
      <c r="H883" s="90"/>
      <c r="I883" s="90"/>
      <c r="J883" s="90"/>
      <c r="K883" s="90"/>
    </row>
    <row r="884" ht="15.75" customHeight="1">
      <c r="E884" s="90"/>
      <c r="F884" s="90"/>
      <c r="G884" s="90"/>
      <c r="H884" s="90"/>
      <c r="I884" s="90"/>
      <c r="J884" s="90"/>
      <c r="K884" s="90"/>
    </row>
    <row r="885" ht="15.75" customHeight="1">
      <c r="E885" s="90"/>
      <c r="F885" s="90"/>
      <c r="G885" s="90"/>
      <c r="H885" s="90"/>
      <c r="I885" s="90"/>
      <c r="J885" s="90"/>
      <c r="K885" s="90"/>
    </row>
    <row r="886" ht="15.75" customHeight="1">
      <c r="E886" s="90"/>
      <c r="F886" s="90"/>
      <c r="G886" s="90"/>
      <c r="H886" s="90"/>
      <c r="I886" s="90"/>
      <c r="J886" s="90"/>
      <c r="K886" s="90"/>
    </row>
    <row r="887" ht="15.75" customHeight="1">
      <c r="E887" s="90"/>
      <c r="F887" s="90"/>
      <c r="G887" s="90"/>
      <c r="H887" s="90"/>
      <c r="I887" s="90"/>
      <c r="J887" s="90"/>
      <c r="K887" s="90"/>
    </row>
    <row r="888" ht="15.75" customHeight="1">
      <c r="E888" s="90"/>
      <c r="F888" s="90"/>
      <c r="G888" s="90"/>
      <c r="H888" s="90"/>
      <c r="I888" s="90"/>
      <c r="J888" s="90"/>
      <c r="K888" s="90"/>
    </row>
    <row r="889" ht="15.75" customHeight="1">
      <c r="E889" s="90"/>
      <c r="F889" s="90"/>
      <c r="G889" s="90"/>
      <c r="H889" s="90"/>
      <c r="I889" s="90"/>
      <c r="J889" s="90"/>
      <c r="K889" s="90"/>
    </row>
    <row r="890" ht="15.75" customHeight="1">
      <c r="E890" s="90"/>
      <c r="F890" s="90"/>
      <c r="G890" s="90"/>
      <c r="H890" s="90"/>
      <c r="I890" s="90"/>
      <c r="J890" s="90"/>
      <c r="K890" s="90"/>
    </row>
    <row r="891" ht="15.75" customHeight="1">
      <c r="E891" s="90"/>
      <c r="F891" s="90"/>
      <c r="G891" s="90"/>
      <c r="H891" s="90"/>
      <c r="I891" s="90"/>
      <c r="J891" s="90"/>
      <c r="K891" s="90"/>
    </row>
    <row r="892" ht="15.75" customHeight="1">
      <c r="E892" s="90"/>
      <c r="F892" s="90"/>
      <c r="G892" s="90"/>
      <c r="H892" s="90"/>
      <c r="I892" s="90"/>
      <c r="J892" s="90"/>
      <c r="K892" s="90"/>
    </row>
    <row r="893" ht="15.75" customHeight="1">
      <c r="E893" s="90"/>
      <c r="F893" s="90"/>
      <c r="G893" s="90"/>
      <c r="H893" s="90"/>
      <c r="I893" s="90"/>
      <c r="J893" s="90"/>
      <c r="K893" s="90"/>
    </row>
    <row r="894" ht="15.75" customHeight="1">
      <c r="E894" s="90"/>
      <c r="F894" s="90"/>
      <c r="G894" s="90"/>
      <c r="H894" s="90"/>
      <c r="I894" s="90"/>
      <c r="J894" s="90"/>
      <c r="K894" s="90"/>
    </row>
    <row r="895" ht="15.75" customHeight="1">
      <c r="E895" s="90"/>
      <c r="F895" s="90"/>
      <c r="G895" s="90"/>
      <c r="H895" s="90"/>
      <c r="I895" s="90"/>
      <c r="J895" s="90"/>
      <c r="K895" s="90"/>
    </row>
    <row r="896" ht="15.75" customHeight="1">
      <c r="E896" s="90"/>
      <c r="F896" s="90"/>
      <c r="G896" s="90"/>
      <c r="H896" s="90"/>
      <c r="I896" s="90"/>
      <c r="J896" s="90"/>
      <c r="K896" s="90"/>
    </row>
    <row r="897" ht="15.75" customHeight="1">
      <c r="E897" s="90"/>
      <c r="F897" s="90"/>
      <c r="G897" s="90"/>
      <c r="H897" s="90"/>
      <c r="I897" s="90"/>
      <c r="J897" s="90"/>
      <c r="K897" s="90"/>
    </row>
    <row r="898" ht="15.75" customHeight="1">
      <c r="E898" s="90"/>
      <c r="F898" s="90"/>
      <c r="G898" s="90"/>
      <c r="H898" s="90"/>
      <c r="I898" s="90"/>
      <c r="J898" s="90"/>
      <c r="K898" s="90"/>
    </row>
    <row r="899" ht="15.75" customHeight="1">
      <c r="E899" s="90"/>
      <c r="F899" s="90"/>
      <c r="G899" s="90"/>
      <c r="H899" s="90"/>
      <c r="I899" s="90"/>
      <c r="J899" s="90"/>
      <c r="K899" s="90"/>
    </row>
    <row r="900" ht="15.75" customHeight="1">
      <c r="E900" s="90"/>
      <c r="F900" s="90"/>
      <c r="G900" s="90"/>
      <c r="H900" s="90"/>
      <c r="I900" s="90"/>
      <c r="J900" s="90"/>
      <c r="K900" s="90"/>
    </row>
    <row r="901" ht="15.75" customHeight="1">
      <c r="E901" s="90"/>
      <c r="F901" s="90"/>
      <c r="G901" s="90"/>
      <c r="H901" s="90"/>
      <c r="I901" s="90"/>
      <c r="J901" s="90"/>
      <c r="K901" s="90"/>
    </row>
    <row r="902" ht="15.75" customHeight="1">
      <c r="E902" s="90"/>
      <c r="F902" s="90"/>
      <c r="G902" s="90"/>
      <c r="H902" s="90"/>
      <c r="I902" s="90"/>
      <c r="J902" s="90"/>
      <c r="K902" s="90"/>
    </row>
    <row r="903" ht="15.75" customHeight="1">
      <c r="E903" s="90"/>
      <c r="F903" s="90"/>
      <c r="G903" s="90"/>
      <c r="H903" s="90"/>
      <c r="I903" s="90"/>
      <c r="J903" s="90"/>
      <c r="K903" s="90"/>
    </row>
    <row r="904" ht="15.75" customHeight="1">
      <c r="E904" s="90"/>
      <c r="F904" s="90"/>
      <c r="G904" s="90"/>
      <c r="H904" s="90"/>
      <c r="I904" s="90"/>
      <c r="J904" s="90"/>
      <c r="K904" s="90"/>
    </row>
    <row r="905" ht="15.75" customHeight="1">
      <c r="E905" s="90"/>
      <c r="F905" s="90"/>
      <c r="G905" s="90"/>
      <c r="H905" s="90"/>
      <c r="I905" s="90"/>
      <c r="J905" s="90"/>
      <c r="K905" s="90"/>
    </row>
    <row r="906" ht="15.75" customHeight="1">
      <c r="E906" s="90"/>
      <c r="F906" s="90"/>
      <c r="G906" s="90"/>
      <c r="H906" s="90"/>
      <c r="I906" s="90"/>
      <c r="J906" s="90"/>
      <c r="K906" s="90"/>
    </row>
    <row r="907" ht="15.75" customHeight="1">
      <c r="E907" s="90"/>
      <c r="F907" s="90"/>
      <c r="G907" s="90"/>
      <c r="H907" s="90"/>
      <c r="I907" s="90"/>
      <c r="J907" s="90"/>
      <c r="K907" s="90"/>
    </row>
    <row r="908" ht="15.75" customHeight="1">
      <c r="E908" s="90"/>
      <c r="F908" s="90"/>
      <c r="G908" s="90"/>
      <c r="H908" s="90"/>
      <c r="I908" s="90"/>
      <c r="J908" s="90"/>
      <c r="K908" s="90"/>
    </row>
    <row r="909" ht="15.75" customHeight="1">
      <c r="E909" s="90"/>
      <c r="F909" s="90"/>
      <c r="G909" s="90"/>
      <c r="H909" s="90"/>
      <c r="I909" s="90"/>
      <c r="J909" s="90"/>
      <c r="K909" s="90"/>
    </row>
    <row r="910" ht="15.75" customHeight="1">
      <c r="E910" s="90"/>
      <c r="F910" s="90"/>
      <c r="G910" s="90"/>
      <c r="H910" s="90"/>
      <c r="I910" s="90"/>
      <c r="J910" s="90"/>
      <c r="K910" s="90"/>
    </row>
    <row r="911" ht="15.75" customHeight="1">
      <c r="E911" s="90"/>
      <c r="F911" s="90"/>
      <c r="G911" s="90"/>
      <c r="H911" s="90"/>
      <c r="I911" s="90"/>
      <c r="J911" s="90"/>
      <c r="K911" s="90"/>
    </row>
    <row r="912" ht="15.75" customHeight="1">
      <c r="E912" s="90"/>
      <c r="F912" s="90"/>
      <c r="G912" s="90"/>
      <c r="H912" s="90"/>
      <c r="I912" s="90"/>
      <c r="J912" s="90"/>
      <c r="K912" s="90"/>
    </row>
    <row r="913" ht="15.75" customHeight="1">
      <c r="E913" s="90"/>
      <c r="F913" s="90"/>
      <c r="G913" s="90"/>
      <c r="H913" s="90"/>
      <c r="I913" s="90"/>
      <c r="J913" s="90"/>
      <c r="K913" s="90"/>
    </row>
    <row r="914" ht="15.75" customHeight="1">
      <c r="E914" s="90"/>
      <c r="F914" s="90"/>
      <c r="G914" s="90"/>
      <c r="H914" s="90"/>
      <c r="I914" s="90"/>
      <c r="J914" s="90"/>
      <c r="K914" s="90"/>
    </row>
    <row r="915" ht="15.75" customHeight="1">
      <c r="E915" s="90"/>
      <c r="F915" s="90"/>
      <c r="G915" s="90"/>
      <c r="H915" s="90"/>
      <c r="I915" s="90"/>
      <c r="J915" s="90"/>
      <c r="K915" s="90"/>
    </row>
    <row r="916" ht="15.75" customHeight="1">
      <c r="E916" s="90"/>
      <c r="F916" s="90"/>
      <c r="G916" s="90"/>
      <c r="H916" s="90"/>
      <c r="I916" s="90"/>
      <c r="J916" s="90"/>
      <c r="K916" s="90"/>
    </row>
    <row r="917" ht="15.75" customHeight="1">
      <c r="E917" s="90"/>
      <c r="F917" s="90"/>
      <c r="G917" s="90"/>
      <c r="H917" s="90"/>
      <c r="I917" s="90"/>
      <c r="J917" s="90"/>
      <c r="K917" s="90"/>
    </row>
    <row r="918" ht="15.75" customHeight="1">
      <c r="E918" s="90"/>
      <c r="F918" s="90"/>
      <c r="G918" s="90"/>
      <c r="H918" s="90"/>
      <c r="I918" s="90"/>
      <c r="J918" s="90"/>
      <c r="K918" s="90"/>
    </row>
    <row r="919" ht="15.75" customHeight="1">
      <c r="E919" s="90"/>
      <c r="F919" s="90"/>
      <c r="G919" s="90"/>
      <c r="H919" s="90"/>
      <c r="I919" s="90"/>
      <c r="J919" s="90"/>
      <c r="K919" s="90"/>
    </row>
    <row r="920" ht="15.75" customHeight="1">
      <c r="E920" s="90"/>
      <c r="F920" s="90"/>
      <c r="G920" s="90"/>
      <c r="H920" s="90"/>
      <c r="I920" s="90"/>
      <c r="J920" s="90"/>
      <c r="K920" s="90"/>
    </row>
    <row r="921" ht="15.75" customHeight="1">
      <c r="E921" s="90"/>
      <c r="F921" s="90"/>
      <c r="G921" s="90"/>
      <c r="H921" s="90"/>
      <c r="I921" s="90"/>
      <c r="J921" s="90"/>
      <c r="K921" s="90"/>
    </row>
    <row r="922" ht="15.75" customHeight="1">
      <c r="E922" s="90"/>
      <c r="F922" s="90"/>
      <c r="G922" s="90"/>
      <c r="H922" s="90"/>
      <c r="I922" s="90"/>
      <c r="J922" s="90"/>
      <c r="K922" s="90"/>
    </row>
    <row r="923" ht="15.75" customHeight="1">
      <c r="E923" s="90"/>
      <c r="F923" s="90"/>
      <c r="G923" s="90"/>
      <c r="H923" s="90"/>
      <c r="I923" s="90"/>
      <c r="J923" s="90"/>
      <c r="K923" s="90"/>
    </row>
    <row r="924" ht="15.75" customHeight="1">
      <c r="E924" s="90"/>
      <c r="F924" s="90"/>
      <c r="G924" s="90"/>
      <c r="H924" s="90"/>
      <c r="I924" s="90"/>
      <c r="J924" s="90"/>
      <c r="K924" s="90"/>
    </row>
    <row r="925" ht="15.75" customHeight="1">
      <c r="E925" s="90"/>
      <c r="F925" s="90"/>
      <c r="G925" s="90"/>
      <c r="H925" s="90"/>
      <c r="I925" s="90"/>
      <c r="J925" s="90"/>
      <c r="K925" s="90"/>
    </row>
    <row r="926" ht="15.75" customHeight="1">
      <c r="E926" s="90"/>
      <c r="F926" s="90"/>
      <c r="G926" s="90"/>
      <c r="H926" s="90"/>
      <c r="I926" s="90"/>
      <c r="J926" s="90"/>
      <c r="K926" s="90"/>
    </row>
    <row r="927" ht="15.75" customHeight="1">
      <c r="E927" s="90"/>
      <c r="F927" s="90"/>
      <c r="G927" s="90"/>
      <c r="H927" s="90"/>
      <c r="I927" s="90"/>
      <c r="J927" s="90"/>
      <c r="K927" s="90"/>
    </row>
    <row r="928" ht="15.75" customHeight="1">
      <c r="E928" s="90"/>
      <c r="F928" s="90"/>
      <c r="G928" s="90"/>
      <c r="H928" s="90"/>
      <c r="I928" s="90"/>
      <c r="J928" s="90"/>
      <c r="K928" s="90"/>
    </row>
    <row r="929" ht="15.75" customHeight="1">
      <c r="E929" s="90"/>
      <c r="F929" s="90"/>
      <c r="G929" s="90"/>
      <c r="H929" s="90"/>
      <c r="I929" s="90"/>
      <c r="J929" s="90"/>
      <c r="K929" s="90"/>
    </row>
    <row r="930" ht="15.75" customHeight="1">
      <c r="E930" s="90"/>
      <c r="F930" s="90"/>
      <c r="G930" s="90"/>
      <c r="H930" s="90"/>
      <c r="I930" s="90"/>
      <c r="J930" s="90"/>
      <c r="K930" s="90"/>
    </row>
    <row r="931" ht="15.75" customHeight="1">
      <c r="E931" s="90"/>
      <c r="F931" s="90"/>
      <c r="G931" s="90"/>
      <c r="H931" s="90"/>
      <c r="I931" s="90"/>
      <c r="J931" s="90"/>
      <c r="K931" s="90"/>
    </row>
    <row r="932" ht="15.75" customHeight="1">
      <c r="E932" s="90"/>
      <c r="F932" s="90"/>
      <c r="G932" s="90"/>
      <c r="H932" s="90"/>
      <c r="I932" s="90"/>
      <c r="J932" s="90"/>
      <c r="K932" s="90"/>
    </row>
    <row r="933" ht="15.75" customHeight="1">
      <c r="E933" s="90"/>
      <c r="F933" s="90"/>
      <c r="G933" s="90"/>
      <c r="H933" s="90"/>
      <c r="I933" s="90"/>
      <c r="J933" s="90"/>
      <c r="K933" s="90"/>
    </row>
    <row r="934" ht="15.75" customHeight="1">
      <c r="E934" s="90"/>
      <c r="F934" s="90"/>
      <c r="G934" s="90"/>
      <c r="H934" s="90"/>
      <c r="I934" s="90"/>
      <c r="J934" s="90"/>
      <c r="K934" s="90"/>
    </row>
    <row r="935" ht="15.75" customHeight="1">
      <c r="E935" s="90"/>
      <c r="F935" s="90"/>
      <c r="G935" s="90"/>
      <c r="H935" s="90"/>
      <c r="I935" s="90"/>
      <c r="J935" s="90"/>
      <c r="K935" s="90"/>
    </row>
    <row r="936" ht="15.75" customHeight="1">
      <c r="E936" s="90"/>
      <c r="F936" s="90"/>
      <c r="G936" s="90"/>
      <c r="H936" s="90"/>
      <c r="I936" s="90"/>
      <c r="J936" s="90"/>
      <c r="K936" s="90"/>
    </row>
    <row r="937" ht="15.75" customHeight="1">
      <c r="E937" s="90"/>
      <c r="F937" s="90"/>
      <c r="G937" s="90"/>
      <c r="H937" s="90"/>
      <c r="I937" s="90"/>
      <c r="J937" s="90"/>
      <c r="K937" s="90"/>
    </row>
    <row r="938" ht="15.75" customHeight="1">
      <c r="E938" s="90"/>
      <c r="F938" s="90"/>
      <c r="G938" s="90"/>
      <c r="H938" s="90"/>
      <c r="I938" s="90"/>
      <c r="J938" s="90"/>
      <c r="K938" s="90"/>
    </row>
    <row r="939" ht="15.75" customHeight="1">
      <c r="E939" s="90"/>
      <c r="F939" s="90"/>
      <c r="G939" s="90"/>
      <c r="H939" s="90"/>
      <c r="I939" s="90"/>
      <c r="J939" s="90"/>
      <c r="K939" s="90"/>
    </row>
    <row r="940" ht="15.75" customHeight="1">
      <c r="E940" s="90"/>
      <c r="F940" s="90"/>
      <c r="G940" s="90"/>
      <c r="H940" s="90"/>
      <c r="I940" s="90"/>
      <c r="J940" s="90"/>
      <c r="K940" s="90"/>
    </row>
    <row r="941" ht="15.75" customHeight="1">
      <c r="E941" s="90"/>
      <c r="F941" s="90"/>
      <c r="G941" s="90"/>
      <c r="H941" s="90"/>
      <c r="I941" s="90"/>
      <c r="J941" s="90"/>
      <c r="K941" s="90"/>
    </row>
    <row r="942" ht="15.75" customHeight="1">
      <c r="E942" s="90"/>
      <c r="F942" s="90"/>
      <c r="G942" s="90"/>
      <c r="H942" s="90"/>
      <c r="I942" s="90"/>
      <c r="J942" s="90"/>
      <c r="K942" s="90"/>
    </row>
    <row r="943" ht="15.75" customHeight="1">
      <c r="E943" s="90"/>
      <c r="F943" s="90"/>
      <c r="G943" s="90"/>
      <c r="H943" s="90"/>
      <c r="I943" s="90"/>
      <c r="J943" s="90"/>
      <c r="K943" s="90"/>
    </row>
    <row r="944" ht="15.75" customHeight="1">
      <c r="E944" s="90"/>
      <c r="F944" s="90"/>
      <c r="G944" s="90"/>
      <c r="H944" s="90"/>
      <c r="I944" s="90"/>
      <c r="J944" s="90"/>
      <c r="K944" s="90"/>
    </row>
    <row r="945" ht="15.75" customHeight="1">
      <c r="E945" s="90"/>
      <c r="F945" s="90"/>
      <c r="G945" s="90"/>
      <c r="H945" s="90"/>
      <c r="I945" s="90"/>
      <c r="J945" s="90"/>
      <c r="K945" s="90"/>
    </row>
    <row r="946" ht="15.75" customHeight="1">
      <c r="E946" s="90"/>
      <c r="F946" s="90"/>
      <c r="G946" s="90"/>
      <c r="H946" s="90"/>
      <c r="I946" s="90"/>
      <c r="J946" s="90"/>
      <c r="K946" s="90"/>
    </row>
    <row r="947" ht="15.75" customHeight="1">
      <c r="E947" s="90"/>
      <c r="F947" s="90"/>
      <c r="G947" s="90"/>
      <c r="H947" s="90"/>
      <c r="I947" s="90"/>
      <c r="J947" s="90"/>
      <c r="K947" s="90"/>
    </row>
    <row r="948" ht="15.75" customHeight="1">
      <c r="E948" s="90"/>
      <c r="F948" s="90"/>
      <c r="G948" s="90"/>
      <c r="H948" s="90"/>
      <c r="I948" s="90"/>
      <c r="J948" s="90"/>
      <c r="K948" s="90"/>
    </row>
    <row r="949" ht="15.75" customHeight="1">
      <c r="E949" s="90"/>
      <c r="F949" s="90"/>
      <c r="G949" s="90"/>
      <c r="H949" s="90"/>
      <c r="I949" s="90"/>
      <c r="J949" s="90"/>
      <c r="K949" s="90"/>
    </row>
    <row r="950" ht="15.75" customHeight="1">
      <c r="E950" s="90"/>
      <c r="F950" s="90"/>
      <c r="G950" s="90"/>
      <c r="H950" s="90"/>
      <c r="I950" s="90"/>
      <c r="J950" s="90"/>
      <c r="K950" s="90"/>
    </row>
    <row r="951" ht="15.75" customHeight="1">
      <c r="E951" s="90"/>
      <c r="F951" s="90"/>
      <c r="G951" s="90"/>
      <c r="H951" s="90"/>
      <c r="I951" s="90"/>
      <c r="J951" s="90"/>
      <c r="K951" s="90"/>
    </row>
    <row r="952" ht="15.75" customHeight="1">
      <c r="E952" s="90"/>
      <c r="F952" s="90"/>
      <c r="G952" s="90"/>
      <c r="H952" s="90"/>
      <c r="I952" s="90"/>
      <c r="J952" s="90"/>
      <c r="K952" s="90"/>
    </row>
    <row r="953" ht="15.75" customHeight="1">
      <c r="E953" s="90"/>
      <c r="F953" s="90"/>
      <c r="G953" s="90"/>
      <c r="H953" s="90"/>
      <c r="I953" s="90"/>
      <c r="J953" s="90"/>
      <c r="K953" s="90"/>
    </row>
    <row r="954" ht="15.75" customHeight="1">
      <c r="E954" s="90"/>
      <c r="F954" s="90"/>
      <c r="G954" s="90"/>
      <c r="H954" s="90"/>
      <c r="I954" s="90"/>
      <c r="J954" s="90"/>
      <c r="K954" s="90"/>
    </row>
    <row r="955" ht="15.75" customHeight="1">
      <c r="E955" s="90"/>
      <c r="F955" s="90"/>
      <c r="G955" s="90"/>
      <c r="H955" s="90"/>
      <c r="I955" s="90"/>
      <c r="J955" s="90"/>
      <c r="K955" s="90"/>
    </row>
    <row r="956" ht="15.75" customHeight="1">
      <c r="E956" s="90"/>
      <c r="F956" s="90"/>
      <c r="G956" s="90"/>
      <c r="H956" s="90"/>
      <c r="I956" s="90"/>
      <c r="J956" s="90"/>
      <c r="K956" s="90"/>
    </row>
    <row r="957" ht="15.75" customHeight="1">
      <c r="E957" s="90"/>
      <c r="F957" s="90"/>
      <c r="G957" s="90"/>
      <c r="H957" s="90"/>
      <c r="I957" s="90"/>
      <c r="J957" s="90"/>
      <c r="K957" s="90"/>
    </row>
    <row r="958" ht="15.75" customHeight="1">
      <c r="E958" s="90"/>
      <c r="F958" s="90"/>
      <c r="G958" s="90"/>
      <c r="H958" s="90"/>
      <c r="I958" s="90"/>
      <c r="J958" s="90"/>
      <c r="K958" s="90"/>
    </row>
    <row r="959" ht="15.75" customHeight="1">
      <c r="E959" s="90"/>
      <c r="F959" s="90"/>
      <c r="G959" s="90"/>
      <c r="H959" s="90"/>
      <c r="I959" s="90"/>
      <c r="J959" s="90"/>
      <c r="K959" s="90"/>
    </row>
    <row r="960" ht="15.75" customHeight="1">
      <c r="E960" s="90"/>
      <c r="F960" s="90"/>
      <c r="G960" s="90"/>
      <c r="H960" s="90"/>
      <c r="I960" s="90"/>
      <c r="J960" s="90"/>
      <c r="K960" s="90"/>
    </row>
    <row r="961" ht="15.75" customHeight="1">
      <c r="E961" s="90"/>
      <c r="F961" s="90"/>
      <c r="G961" s="90"/>
      <c r="H961" s="90"/>
      <c r="I961" s="90"/>
      <c r="J961" s="90"/>
      <c r="K961" s="90"/>
    </row>
    <row r="962" ht="15.75" customHeight="1">
      <c r="E962" s="90"/>
      <c r="F962" s="90"/>
      <c r="G962" s="90"/>
      <c r="H962" s="90"/>
      <c r="I962" s="90"/>
      <c r="J962" s="90"/>
      <c r="K962" s="90"/>
    </row>
    <row r="963" ht="15.75" customHeight="1">
      <c r="E963" s="90"/>
      <c r="F963" s="90"/>
      <c r="G963" s="90"/>
      <c r="H963" s="90"/>
      <c r="I963" s="90"/>
      <c r="J963" s="90"/>
      <c r="K963" s="90"/>
    </row>
    <row r="964" ht="15.75" customHeight="1">
      <c r="E964" s="90"/>
      <c r="F964" s="90"/>
      <c r="G964" s="90"/>
      <c r="H964" s="90"/>
      <c r="I964" s="90"/>
      <c r="J964" s="90"/>
      <c r="K964" s="90"/>
    </row>
    <row r="965" ht="15.75" customHeight="1">
      <c r="E965" s="90"/>
      <c r="F965" s="90"/>
      <c r="G965" s="90"/>
      <c r="H965" s="90"/>
      <c r="I965" s="90"/>
      <c r="J965" s="90"/>
      <c r="K965" s="90"/>
    </row>
    <row r="966" ht="15.75" customHeight="1">
      <c r="E966" s="90"/>
      <c r="F966" s="90"/>
      <c r="G966" s="90"/>
      <c r="H966" s="90"/>
      <c r="I966" s="90"/>
      <c r="J966" s="90"/>
      <c r="K966" s="90"/>
    </row>
    <row r="967" ht="15.75" customHeight="1">
      <c r="E967" s="90"/>
      <c r="F967" s="90"/>
      <c r="G967" s="90"/>
      <c r="H967" s="90"/>
      <c r="I967" s="90"/>
      <c r="J967" s="90"/>
      <c r="K967" s="90"/>
    </row>
    <row r="968" ht="15.75" customHeight="1">
      <c r="E968" s="90"/>
      <c r="F968" s="90"/>
      <c r="G968" s="90"/>
      <c r="H968" s="90"/>
      <c r="I968" s="90"/>
      <c r="J968" s="90"/>
      <c r="K968" s="90"/>
    </row>
    <row r="969" ht="15.75" customHeight="1">
      <c r="E969" s="90"/>
      <c r="F969" s="90"/>
      <c r="G969" s="90"/>
      <c r="H969" s="90"/>
      <c r="I969" s="90"/>
      <c r="J969" s="90"/>
      <c r="K969" s="90"/>
    </row>
    <row r="970" ht="15.75" customHeight="1">
      <c r="E970" s="90"/>
      <c r="F970" s="90"/>
      <c r="G970" s="90"/>
      <c r="H970" s="90"/>
      <c r="I970" s="90"/>
      <c r="J970" s="90"/>
      <c r="K970" s="90"/>
    </row>
    <row r="971" ht="15.75" customHeight="1">
      <c r="E971" s="90"/>
      <c r="F971" s="90"/>
      <c r="G971" s="90"/>
      <c r="H971" s="90"/>
      <c r="I971" s="90"/>
      <c r="J971" s="90"/>
      <c r="K971" s="90"/>
    </row>
    <row r="972" ht="15.75" customHeight="1">
      <c r="E972" s="90"/>
      <c r="F972" s="90"/>
      <c r="G972" s="90"/>
      <c r="H972" s="90"/>
      <c r="I972" s="90"/>
      <c r="J972" s="90"/>
      <c r="K972" s="90"/>
    </row>
    <row r="973" ht="15.75" customHeight="1">
      <c r="E973" s="90"/>
      <c r="F973" s="90"/>
      <c r="G973" s="90"/>
      <c r="H973" s="90"/>
      <c r="I973" s="90"/>
      <c r="J973" s="90"/>
      <c r="K973" s="90"/>
    </row>
    <row r="974" ht="15.75" customHeight="1">
      <c r="E974" s="90"/>
      <c r="F974" s="90"/>
      <c r="G974" s="90"/>
      <c r="H974" s="90"/>
      <c r="I974" s="90"/>
      <c r="J974" s="90"/>
      <c r="K974" s="90"/>
    </row>
    <row r="975" ht="15.75" customHeight="1">
      <c r="E975" s="90"/>
      <c r="F975" s="90"/>
      <c r="G975" s="90"/>
      <c r="H975" s="90"/>
      <c r="I975" s="90"/>
      <c r="J975" s="90"/>
      <c r="K975" s="90"/>
    </row>
    <row r="976" ht="15.75" customHeight="1">
      <c r="E976" s="90"/>
      <c r="F976" s="90"/>
      <c r="G976" s="90"/>
      <c r="H976" s="90"/>
      <c r="I976" s="90"/>
      <c r="J976" s="90"/>
      <c r="K976" s="90"/>
    </row>
    <row r="977" ht="15.75" customHeight="1">
      <c r="E977" s="90"/>
      <c r="F977" s="90"/>
      <c r="G977" s="90"/>
      <c r="H977" s="90"/>
      <c r="I977" s="90"/>
      <c r="J977" s="90"/>
      <c r="K977" s="90"/>
    </row>
    <row r="978" ht="15.75" customHeight="1">
      <c r="E978" s="90"/>
      <c r="F978" s="90"/>
      <c r="G978" s="90"/>
      <c r="H978" s="90"/>
      <c r="I978" s="90"/>
      <c r="J978" s="90"/>
      <c r="K978" s="90"/>
    </row>
    <row r="979" ht="15.75" customHeight="1">
      <c r="E979" s="90"/>
      <c r="F979" s="90"/>
      <c r="G979" s="90"/>
      <c r="H979" s="90"/>
      <c r="I979" s="90"/>
      <c r="J979" s="90"/>
      <c r="K979" s="90"/>
    </row>
    <row r="980" ht="15.75" customHeight="1">
      <c r="E980" s="90"/>
      <c r="F980" s="90"/>
      <c r="G980" s="90"/>
      <c r="H980" s="90"/>
      <c r="I980" s="90"/>
      <c r="J980" s="90"/>
      <c r="K980" s="90"/>
    </row>
    <row r="981" ht="15.75" customHeight="1">
      <c r="E981" s="90"/>
      <c r="F981" s="90"/>
      <c r="G981" s="90"/>
      <c r="H981" s="90"/>
      <c r="I981" s="90"/>
      <c r="J981" s="90"/>
      <c r="K981" s="90"/>
    </row>
    <row r="982" ht="15.75" customHeight="1">
      <c r="E982" s="90"/>
      <c r="F982" s="90"/>
      <c r="G982" s="90"/>
      <c r="H982" s="90"/>
      <c r="I982" s="90"/>
      <c r="J982" s="90"/>
      <c r="K982" s="90"/>
    </row>
    <row r="983" ht="15.75" customHeight="1">
      <c r="E983" s="90"/>
      <c r="F983" s="90"/>
      <c r="G983" s="90"/>
      <c r="H983" s="90"/>
      <c r="I983" s="90"/>
      <c r="J983" s="90"/>
      <c r="K983" s="90"/>
    </row>
    <row r="984" ht="15.75" customHeight="1">
      <c r="E984" s="90"/>
      <c r="F984" s="90"/>
      <c r="G984" s="90"/>
      <c r="H984" s="90"/>
      <c r="I984" s="90"/>
      <c r="J984" s="90"/>
      <c r="K984" s="90"/>
    </row>
    <row r="985" ht="15.75" customHeight="1">
      <c r="E985" s="90"/>
      <c r="F985" s="90"/>
      <c r="G985" s="90"/>
      <c r="H985" s="90"/>
      <c r="I985" s="90"/>
      <c r="J985" s="90"/>
      <c r="K985" s="90"/>
    </row>
    <row r="986" ht="15.75" customHeight="1">
      <c r="E986" s="90"/>
      <c r="F986" s="90"/>
      <c r="G986" s="90"/>
      <c r="H986" s="90"/>
      <c r="I986" s="90"/>
      <c r="J986" s="90"/>
      <c r="K986" s="90"/>
    </row>
    <row r="987" ht="15.75" customHeight="1">
      <c r="E987" s="90"/>
      <c r="F987" s="90"/>
      <c r="G987" s="90"/>
      <c r="H987" s="90"/>
      <c r="I987" s="90"/>
      <c r="J987" s="90"/>
      <c r="K987" s="90"/>
    </row>
    <row r="988" ht="15.75" customHeight="1">
      <c r="E988" s="90"/>
      <c r="F988" s="90"/>
      <c r="G988" s="90"/>
      <c r="H988" s="90"/>
      <c r="I988" s="90"/>
      <c r="J988" s="90"/>
      <c r="K988" s="90"/>
    </row>
    <row r="989" ht="15.75" customHeight="1">
      <c r="E989" s="90"/>
      <c r="F989" s="90"/>
      <c r="G989" s="90"/>
      <c r="H989" s="90"/>
      <c r="I989" s="90"/>
      <c r="J989" s="90"/>
      <c r="K989" s="90"/>
    </row>
    <row r="990" ht="15.75" customHeight="1">
      <c r="E990" s="90"/>
      <c r="F990" s="90"/>
      <c r="G990" s="90"/>
      <c r="H990" s="90"/>
      <c r="I990" s="90"/>
      <c r="J990" s="90"/>
      <c r="K990" s="90"/>
    </row>
    <row r="991" ht="15.75" customHeight="1">
      <c r="E991" s="90"/>
      <c r="F991" s="90"/>
      <c r="G991" s="90"/>
      <c r="H991" s="90"/>
      <c r="I991" s="90"/>
      <c r="J991" s="90"/>
      <c r="K991" s="90"/>
    </row>
    <row r="992" ht="15.75" customHeight="1">
      <c r="E992" s="90"/>
      <c r="F992" s="90"/>
      <c r="G992" s="90"/>
      <c r="H992" s="90"/>
      <c r="I992" s="90"/>
      <c r="J992" s="90"/>
      <c r="K992" s="90"/>
    </row>
    <row r="993" ht="15.75" customHeight="1">
      <c r="E993" s="90"/>
      <c r="F993" s="90"/>
      <c r="G993" s="90"/>
      <c r="H993" s="90"/>
      <c r="I993" s="90"/>
      <c r="J993" s="90"/>
      <c r="K993" s="90"/>
    </row>
    <row r="994" ht="15.75" customHeight="1">
      <c r="E994" s="90"/>
      <c r="F994" s="90"/>
      <c r="G994" s="90"/>
      <c r="H994" s="90"/>
      <c r="I994" s="90"/>
      <c r="J994" s="90"/>
      <c r="K994" s="90"/>
    </row>
    <row r="995" ht="15.75" customHeight="1">
      <c r="E995" s="90"/>
      <c r="F995" s="90"/>
      <c r="G995" s="90"/>
      <c r="H995" s="90"/>
      <c r="I995" s="90"/>
      <c r="J995" s="90"/>
      <c r="K995" s="90"/>
    </row>
    <row r="996" ht="15.75" customHeight="1">
      <c r="E996" s="90"/>
      <c r="F996" s="90"/>
      <c r="G996" s="90"/>
      <c r="H996" s="90"/>
      <c r="I996" s="90"/>
      <c r="J996" s="90"/>
      <c r="K996" s="90"/>
    </row>
    <row r="997" ht="15.75" customHeight="1">
      <c r="E997" s="90"/>
      <c r="F997" s="90"/>
      <c r="G997" s="90"/>
      <c r="H997" s="90"/>
      <c r="I997" s="90"/>
      <c r="J997" s="90"/>
      <c r="K997" s="90"/>
    </row>
    <row r="998" ht="15.75" customHeight="1">
      <c r="E998" s="90"/>
      <c r="F998" s="90"/>
      <c r="G998" s="90"/>
      <c r="H998" s="90"/>
      <c r="I998" s="90"/>
      <c r="J998" s="90"/>
      <c r="K998" s="90"/>
    </row>
    <row r="999" ht="15.75" customHeight="1">
      <c r="E999" s="90"/>
      <c r="F999" s="90"/>
      <c r="G999" s="90"/>
      <c r="H999" s="90"/>
      <c r="I999" s="90"/>
      <c r="J999" s="90"/>
      <c r="K999" s="90"/>
    </row>
    <row r="1000" ht="15.75" customHeight="1">
      <c r="E1000" s="90"/>
      <c r="F1000" s="90"/>
      <c r="G1000" s="90"/>
      <c r="H1000" s="90"/>
      <c r="I1000" s="90"/>
      <c r="J1000" s="90"/>
      <c r="K1000" s="90"/>
    </row>
  </sheetData>
  <mergeCells count="21">
    <mergeCell ref="A7:A8"/>
    <mergeCell ref="B7:B8"/>
    <mergeCell ref="C7:C8"/>
    <mergeCell ref="D7:D8"/>
    <mergeCell ref="E7:E8"/>
    <mergeCell ref="F7:H7"/>
    <mergeCell ref="I7:I8"/>
    <mergeCell ref="M15:Q15"/>
    <mergeCell ref="M16:Q16"/>
    <mergeCell ref="M17:Q17"/>
    <mergeCell ref="M18:Q18"/>
    <mergeCell ref="M19:Q19"/>
    <mergeCell ref="M20:Q20"/>
    <mergeCell ref="M110:P110"/>
    <mergeCell ref="J7:J8"/>
    <mergeCell ref="K7:K8"/>
    <mergeCell ref="M10:R10"/>
    <mergeCell ref="M11:Q11"/>
    <mergeCell ref="M12:Q12"/>
    <mergeCell ref="M13:Q13"/>
    <mergeCell ref="M14:Q14"/>
  </mergeCells>
  <dataValidations>
    <dataValidation type="list" allowBlank="1" showInputMessage="1" showErrorMessage="1" prompt="Pilih salah satu opsi pada menu dropdown" sqref="K10:K1000">
      <formula1>$K$2:$K$5</formula1>
    </dataValidation>
    <dataValidation type="decimal" operator="greaterThanOrEqual" allowBlank="1" showDropDown="1" showInputMessage="1" showErrorMessage="1" prompt="Masukan data yang valid. Data yang masukan harus dalam bentuk angka" sqref="F10:H1000">
      <formula1>0.0</formula1>
    </dataValidation>
    <dataValidation type="list" allowBlank="1" showInputMessage="1" showErrorMessage="1" prompt="Cell hanya dapat diisi tanda centang (V) atau dikosongkan" sqref="E10:E1000">
      <formula1>$A$4:$A$5</formula1>
    </dataValidation>
    <dataValidation type="decimal" operator="greaterThanOrEqual" allowBlank="1" showDropDown="1" showInputMessage="1" showErrorMessage="1" prompt="Data yang dimasukan harus dalam bentuk angka" sqref="I10:I1000">
      <formula1>0.0</formula1>
    </dataValidation>
    <dataValidation type="list" allowBlank="1" showInputMessage="1" showErrorMessage="1" prompt="Pilih salah satu opsi" sqref="J10:J1000">
      <formula1>$G$4:$G$5</formula1>
    </dataValidation>
  </dataValidations>
  <hyperlinks>
    <hyperlink display="&lt;&lt;&lt; Daftar Tabel" location="'Daftar Tabel'!A1" ref="L1"/>
  </hyperlinks>
  <printOptions/>
  <pageMargins bottom="0.75" footer="0.0" header="0.0" left="0.7" right="0.7" top="0.75"/>
  <pageSetup orientation="portrait"/>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2.0" topLeftCell="B13" activePane="bottomRight" state="frozen"/>
      <selection activeCell="B1" sqref="B1" pane="topRight"/>
      <selection activeCell="A13" sqref="A13" pane="bottomLeft"/>
      <selection activeCell="B13" sqref="B13" pane="bottomRight"/>
    </sheetView>
  </sheetViews>
  <sheetFormatPr customHeight="1" defaultColWidth="12.63" defaultRowHeight="15.0"/>
  <cols>
    <col customWidth="1" min="1" max="1" width="6.88"/>
    <col customWidth="1" min="2" max="2" width="15.13"/>
    <col customWidth="1" min="3" max="3" width="75.88"/>
    <col customWidth="1" min="4" max="4" width="17.13"/>
    <col customWidth="1" min="5" max="5" width="22.13"/>
    <col customWidth="1" min="6" max="6" width="12.63"/>
    <col customWidth="1" min="7" max="7" width="11.13"/>
    <col customWidth="1" min="9" max="11" width="22.75"/>
    <col customWidth="1" min="12" max="24" width="7.63"/>
  </cols>
  <sheetData>
    <row r="1" ht="14.25" customHeight="1">
      <c r="A1" s="185" t="s">
        <v>710</v>
      </c>
      <c r="B1" s="4"/>
      <c r="C1" s="4"/>
      <c r="D1" s="4"/>
      <c r="E1" s="4"/>
      <c r="F1" s="4"/>
      <c r="G1" s="4"/>
      <c r="H1" s="68" t="s">
        <v>191</v>
      </c>
      <c r="I1" s="4"/>
      <c r="J1" s="4"/>
      <c r="K1" s="4"/>
      <c r="L1" s="4"/>
      <c r="M1" s="4"/>
      <c r="N1" s="4"/>
      <c r="O1" s="4"/>
      <c r="P1" s="4"/>
      <c r="Q1" s="4"/>
      <c r="R1" s="4"/>
      <c r="S1" s="4"/>
      <c r="T1" s="4"/>
      <c r="U1" s="4"/>
      <c r="V1" s="4"/>
      <c r="W1" s="4"/>
      <c r="X1" s="4"/>
    </row>
    <row r="2">
      <c r="A2" s="92" t="s">
        <v>212</v>
      </c>
      <c r="B2" s="4"/>
      <c r="C2" s="4"/>
      <c r="D2" s="4"/>
      <c r="E2" s="4"/>
      <c r="F2" s="4"/>
      <c r="G2" s="4"/>
      <c r="H2" s="119"/>
      <c r="I2" s="4"/>
      <c r="J2" s="4"/>
      <c r="K2" s="4"/>
      <c r="L2" s="4"/>
      <c r="M2" s="4"/>
      <c r="N2" s="4"/>
      <c r="O2" s="4"/>
      <c r="P2" s="4"/>
      <c r="Q2" s="4"/>
      <c r="R2" s="4"/>
      <c r="S2" s="4"/>
      <c r="T2" s="4"/>
      <c r="U2" s="4"/>
      <c r="V2" s="4"/>
      <c r="W2" s="4"/>
      <c r="X2" s="4"/>
    </row>
    <row r="3" ht="14.25" hidden="1" customHeight="1">
      <c r="A3" s="185"/>
      <c r="B3" s="4"/>
      <c r="C3" s="4"/>
      <c r="D3" s="4"/>
      <c r="E3" s="4"/>
      <c r="F3" s="4"/>
      <c r="G3" s="4"/>
      <c r="H3" s="68"/>
      <c r="I3" s="4"/>
      <c r="J3" s="4"/>
      <c r="K3" s="4"/>
      <c r="L3" s="4"/>
      <c r="M3" s="4"/>
      <c r="N3" s="4"/>
      <c r="O3" s="4"/>
      <c r="P3" s="4"/>
      <c r="Q3" s="4"/>
      <c r="R3" s="4"/>
      <c r="S3" s="4"/>
      <c r="T3" s="4"/>
      <c r="U3" s="4"/>
      <c r="V3" s="4"/>
      <c r="W3" s="4"/>
      <c r="X3" s="4"/>
    </row>
    <row r="4" ht="14.25" hidden="1" customHeight="1">
      <c r="A4" s="185"/>
      <c r="B4" s="4"/>
      <c r="C4" s="4"/>
      <c r="D4" s="4" t="s">
        <v>711</v>
      </c>
      <c r="E4" s="4"/>
      <c r="F4" s="4"/>
      <c r="G4" s="4"/>
      <c r="H4" s="68"/>
      <c r="I4" s="4"/>
      <c r="J4" s="4"/>
      <c r="K4" s="4"/>
      <c r="L4" s="4"/>
      <c r="M4" s="4"/>
      <c r="N4" s="4"/>
      <c r="O4" s="4"/>
      <c r="P4" s="4"/>
      <c r="Q4" s="4"/>
      <c r="R4" s="4"/>
      <c r="S4" s="4"/>
      <c r="T4" s="4"/>
      <c r="U4" s="4"/>
      <c r="V4" s="4"/>
      <c r="W4" s="4"/>
      <c r="X4" s="4"/>
    </row>
    <row r="5" ht="14.25" hidden="1" customHeight="1">
      <c r="A5" s="185"/>
      <c r="B5" s="4"/>
      <c r="C5" s="4"/>
      <c r="D5" s="4" t="s">
        <v>712</v>
      </c>
      <c r="E5" s="4"/>
      <c r="F5" s="4"/>
      <c r="G5" s="4"/>
      <c r="H5" s="68"/>
      <c r="I5" s="4"/>
      <c r="J5" s="4"/>
      <c r="K5" s="4"/>
      <c r="L5" s="4"/>
      <c r="M5" s="4"/>
      <c r="N5" s="4"/>
      <c r="O5" s="4"/>
      <c r="P5" s="4"/>
      <c r="Q5" s="4"/>
      <c r="R5" s="4"/>
      <c r="S5" s="4"/>
      <c r="T5" s="4"/>
      <c r="U5" s="4"/>
      <c r="V5" s="4"/>
      <c r="W5" s="4"/>
      <c r="X5" s="4"/>
    </row>
    <row r="6" hidden="1">
      <c r="A6" s="185"/>
      <c r="B6" s="4"/>
      <c r="C6" s="4"/>
      <c r="D6" s="4" t="s">
        <v>713</v>
      </c>
      <c r="E6" s="4"/>
      <c r="F6" s="4"/>
      <c r="G6" s="4"/>
      <c r="H6" s="68"/>
      <c r="I6" s="4"/>
      <c r="J6" s="4" t="s">
        <v>714</v>
      </c>
      <c r="K6" s="4"/>
      <c r="L6" s="4"/>
      <c r="M6" s="4"/>
      <c r="N6" s="4"/>
      <c r="O6" s="4"/>
      <c r="P6" s="4"/>
      <c r="Q6" s="4"/>
      <c r="R6" s="4"/>
      <c r="S6" s="4"/>
      <c r="T6" s="4"/>
      <c r="U6" s="4"/>
      <c r="V6" s="4"/>
      <c r="W6" s="4"/>
      <c r="X6" s="4"/>
    </row>
    <row r="7" hidden="1">
      <c r="A7" s="185"/>
      <c r="B7" s="4"/>
      <c r="C7" s="4"/>
      <c r="D7" s="4" t="s">
        <v>715</v>
      </c>
      <c r="E7" s="4"/>
      <c r="F7" s="4" t="s">
        <v>247</v>
      </c>
      <c r="G7" s="4"/>
      <c r="H7" s="68"/>
      <c r="I7" s="4"/>
      <c r="J7" s="4" t="s">
        <v>716</v>
      </c>
      <c r="K7" s="4"/>
      <c r="L7" s="4"/>
      <c r="M7" s="4"/>
      <c r="N7" s="4"/>
      <c r="O7" s="4"/>
      <c r="P7" s="4"/>
      <c r="Q7" s="4"/>
      <c r="R7" s="4"/>
      <c r="S7" s="4"/>
      <c r="T7" s="4"/>
      <c r="U7" s="4"/>
      <c r="V7" s="4"/>
      <c r="W7" s="4"/>
      <c r="X7" s="4"/>
    </row>
    <row r="8" hidden="1">
      <c r="A8" s="185"/>
      <c r="B8" s="4"/>
      <c r="C8" s="4"/>
      <c r="D8" s="4" t="s">
        <v>717</v>
      </c>
      <c r="E8" s="4"/>
      <c r="F8" s="4"/>
      <c r="G8" s="4"/>
      <c r="H8" s="68"/>
      <c r="I8" s="4" t="s">
        <v>718</v>
      </c>
      <c r="J8" s="4" t="s">
        <v>719</v>
      </c>
      <c r="K8" s="4"/>
      <c r="L8" s="4"/>
      <c r="M8" s="4"/>
      <c r="N8" s="4"/>
      <c r="O8" s="4"/>
      <c r="P8" s="4"/>
      <c r="Q8" s="4"/>
      <c r="R8" s="4"/>
      <c r="S8" s="4"/>
      <c r="T8" s="4"/>
      <c r="U8" s="4"/>
      <c r="V8" s="4"/>
      <c r="W8" s="4"/>
      <c r="X8" s="4"/>
    </row>
    <row r="9" hidden="1">
      <c r="A9" s="185"/>
      <c r="B9" s="4"/>
      <c r="C9" s="4"/>
      <c r="D9" s="4"/>
      <c r="E9" s="4"/>
      <c r="F9" s="4" t="s">
        <v>250</v>
      </c>
      <c r="G9" s="4"/>
      <c r="H9" s="4"/>
      <c r="I9" s="4" t="s">
        <v>720</v>
      </c>
      <c r="J9" s="4" t="s">
        <v>721</v>
      </c>
      <c r="K9" s="4"/>
      <c r="L9" s="4"/>
      <c r="M9" s="4"/>
      <c r="N9" s="4"/>
      <c r="O9" s="4"/>
      <c r="P9" s="4"/>
      <c r="Q9" s="4"/>
      <c r="R9" s="4"/>
      <c r="S9" s="4"/>
      <c r="T9" s="4"/>
      <c r="U9" s="4"/>
      <c r="V9" s="4"/>
      <c r="W9" s="4"/>
      <c r="X9" s="4"/>
    </row>
    <row r="10" ht="39.75" customHeight="1">
      <c r="A10" s="70" t="s">
        <v>213</v>
      </c>
      <c r="B10" s="70" t="s">
        <v>722</v>
      </c>
      <c r="C10" s="70" t="s">
        <v>723</v>
      </c>
      <c r="D10" s="70" t="s">
        <v>724</v>
      </c>
      <c r="E10" s="70" t="s">
        <v>725</v>
      </c>
      <c r="F10" s="71" t="s">
        <v>726</v>
      </c>
      <c r="G10" s="72"/>
      <c r="H10" s="271"/>
      <c r="I10" s="272" t="s">
        <v>727</v>
      </c>
      <c r="J10" s="70" t="s">
        <v>728</v>
      </c>
      <c r="K10" s="70" t="s">
        <v>729</v>
      </c>
      <c r="L10" s="4"/>
      <c r="M10" s="4"/>
      <c r="N10" s="4"/>
      <c r="O10" s="4"/>
      <c r="P10" s="4"/>
      <c r="Q10" s="4"/>
      <c r="R10" s="4"/>
      <c r="S10" s="4"/>
      <c r="T10" s="4"/>
      <c r="U10" s="4"/>
      <c r="V10" s="4"/>
      <c r="W10" s="4"/>
      <c r="X10" s="4"/>
    </row>
    <row r="11" ht="25.5" customHeight="1">
      <c r="A11" s="74"/>
      <c r="B11" s="74"/>
      <c r="C11" s="74"/>
      <c r="D11" s="74"/>
      <c r="E11" s="74"/>
      <c r="F11" s="75" t="s">
        <v>556</v>
      </c>
      <c r="G11" s="75" t="s">
        <v>557</v>
      </c>
      <c r="H11" s="273" t="s">
        <v>558</v>
      </c>
      <c r="I11" s="98"/>
      <c r="J11" s="74"/>
      <c r="K11" s="74"/>
      <c r="L11" s="4"/>
      <c r="M11" s="4"/>
      <c r="N11" s="4"/>
      <c r="O11" s="4"/>
      <c r="P11" s="4"/>
      <c r="Q11" s="4"/>
      <c r="R11" s="4"/>
      <c r="S11" s="4"/>
      <c r="T11" s="4"/>
      <c r="U11" s="4"/>
      <c r="V11" s="4"/>
      <c r="W11" s="4"/>
      <c r="X11" s="4"/>
    </row>
    <row r="12" ht="14.25" customHeight="1">
      <c r="A12" s="123">
        <v>1.0</v>
      </c>
      <c r="B12" s="123">
        <v>2.0</v>
      </c>
      <c r="C12" s="123">
        <v>3.0</v>
      </c>
      <c r="D12" s="123">
        <v>4.0</v>
      </c>
      <c r="E12" s="123">
        <v>5.0</v>
      </c>
      <c r="F12" s="123">
        <v>6.0</v>
      </c>
      <c r="G12" s="123">
        <v>7.0</v>
      </c>
      <c r="H12" s="123">
        <v>8.0</v>
      </c>
      <c r="I12" s="274">
        <v>9.0</v>
      </c>
      <c r="J12" s="123">
        <v>10.0</v>
      </c>
      <c r="K12" s="123">
        <v>11.0</v>
      </c>
      <c r="L12" s="4"/>
      <c r="M12" s="4"/>
      <c r="N12" s="4"/>
      <c r="O12" s="4"/>
      <c r="P12" s="4"/>
      <c r="Q12" s="4"/>
      <c r="R12" s="4"/>
      <c r="S12" s="4"/>
      <c r="T12" s="4"/>
      <c r="U12" s="4"/>
      <c r="V12" s="4"/>
      <c r="W12" s="4"/>
      <c r="X12" s="4"/>
    </row>
    <row r="13" ht="14.25" customHeight="1">
      <c r="A13" s="86">
        <v>1.0</v>
      </c>
      <c r="B13" s="275" t="s">
        <v>730</v>
      </c>
      <c r="C13" s="104" t="s">
        <v>731</v>
      </c>
      <c r="D13" s="275" t="s">
        <v>732</v>
      </c>
      <c r="E13" s="102" t="s">
        <v>712</v>
      </c>
      <c r="F13" s="113"/>
      <c r="G13" s="102" t="s">
        <v>250</v>
      </c>
      <c r="H13" s="102"/>
      <c r="I13" s="276" t="s">
        <v>718</v>
      </c>
      <c r="J13" s="102" t="s">
        <v>716</v>
      </c>
      <c r="K13" s="102" t="s">
        <v>250</v>
      </c>
      <c r="L13" s="4"/>
      <c r="M13" s="277" t="s">
        <v>733</v>
      </c>
      <c r="N13" s="6"/>
      <c r="O13" s="6"/>
      <c r="P13" s="6"/>
      <c r="Q13" s="6"/>
      <c r="R13" s="6"/>
      <c r="S13" s="7"/>
      <c r="T13" s="4"/>
      <c r="U13" s="4"/>
      <c r="V13" s="4"/>
      <c r="W13" s="4"/>
      <c r="X13" s="4"/>
    </row>
    <row r="14" ht="14.25" customHeight="1">
      <c r="A14" s="86">
        <v>2.0</v>
      </c>
      <c r="B14" s="275" t="s">
        <v>734</v>
      </c>
      <c r="C14" s="104" t="s">
        <v>735</v>
      </c>
      <c r="D14" s="275" t="s">
        <v>732</v>
      </c>
      <c r="E14" s="102" t="s">
        <v>712</v>
      </c>
      <c r="F14" s="113"/>
      <c r="G14" s="102" t="s">
        <v>250</v>
      </c>
      <c r="H14" s="113"/>
      <c r="I14" s="276" t="s">
        <v>718</v>
      </c>
      <c r="J14" s="102" t="s">
        <v>716</v>
      </c>
      <c r="K14" s="102" t="s">
        <v>250</v>
      </c>
      <c r="L14" s="4"/>
      <c r="M14" s="179" t="s">
        <v>736</v>
      </c>
      <c r="S14" s="137">
        <f>COUNTA(B13:B1000)</f>
        <v>50</v>
      </c>
      <c r="T14" s="4"/>
      <c r="U14" s="4"/>
      <c r="V14" s="4"/>
      <c r="W14" s="4"/>
      <c r="X14" s="4"/>
    </row>
    <row r="15" ht="14.25" customHeight="1">
      <c r="A15" s="86">
        <v>3.0</v>
      </c>
      <c r="B15" s="278" t="s">
        <v>737</v>
      </c>
      <c r="C15" s="116" t="s">
        <v>738</v>
      </c>
      <c r="D15" s="278" t="s">
        <v>732</v>
      </c>
      <c r="E15" s="102" t="s">
        <v>712</v>
      </c>
      <c r="F15" s="113"/>
      <c r="G15" s="102" t="s">
        <v>250</v>
      </c>
      <c r="H15" s="113"/>
      <c r="I15" s="276" t="s">
        <v>718</v>
      </c>
      <c r="J15" s="102" t="s">
        <v>716</v>
      </c>
      <c r="K15" s="102" t="s">
        <v>250</v>
      </c>
      <c r="L15" s="4"/>
      <c r="M15" s="179" t="s">
        <v>739</v>
      </c>
      <c r="S15" s="137">
        <f>COUNTIFS(B13:B1000,"&lt;&gt;",C13:C1000,"&lt;&gt;")</f>
        <v>50</v>
      </c>
      <c r="T15" s="4"/>
      <c r="U15" s="4"/>
      <c r="V15" s="4"/>
      <c r="W15" s="4"/>
      <c r="X15" s="4"/>
    </row>
    <row r="16" ht="15.0" customHeight="1">
      <c r="A16" s="86">
        <v>4.0</v>
      </c>
      <c r="B16" s="275" t="s">
        <v>740</v>
      </c>
      <c r="C16" s="104" t="s">
        <v>741</v>
      </c>
      <c r="D16" s="275" t="s">
        <v>732</v>
      </c>
      <c r="E16" s="102" t="s">
        <v>712</v>
      </c>
      <c r="F16" s="113"/>
      <c r="G16" s="102" t="s">
        <v>250</v>
      </c>
      <c r="H16" s="113"/>
      <c r="I16" s="276" t="s">
        <v>718</v>
      </c>
      <c r="J16" s="102" t="s">
        <v>716</v>
      </c>
      <c r="K16" s="102" t="s">
        <v>250</v>
      </c>
      <c r="L16" s="4"/>
      <c r="M16" s="179" t="s">
        <v>597</v>
      </c>
      <c r="S16" s="137">
        <f>COUNTIFS(B13:B1000,"&lt;&gt;",C13:C1000,"&lt;&gt;",D13:D1000,"&lt;&gt;")</f>
        <v>50</v>
      </c>
      <c r="T16" s="4"/>
      <c r="U16" s="4"/>
      <c r="V16" s="4"/>
      <c r="W16" s="4"/>
      <c r="X16" s="4"/>
    </row>
    <row r="17" ht="14.25" customHeight="1">
      <c r="A17" s="86">
        <v>5.0</v>
      </c>
      <c r="B17" s="275" t="s">
        <v>742</v>
      </c>
      <c r="C17" s="104" t="s">
        <v>743</v>
      </c>
      <c r="D17" s="275" t="s">
        <v>732</v>
      </c>
      <c r="E17" s="102" t="s">
        <v>712</v>
      </c>
      <c r="F17" s="113"/>
      <c r="G17" s="102" t="s">
        <v>250</v>
      </c>
      <c r="H17" s="113"/>
      <c r="I17" s="276" t="s">
        <v>718</v>
      </c>
      <c r="J17" s="102" t="s">
        <v>716</v>
      </c>
      <c r="K17" s="102" t="s">
        <v>250</v>
      </c>
      <c r="L17" s="4"/>
      <c r="M17" s="179" t="s">
        <v>744</v>
      </c>
      <c r="S17" s="137">
        <f>COUNTIFS(B13:B1000,"&lt;&gt;",C13:C1000,"&lt;&gt;",D13:D1000,"&lt;&gt;",E13:E1000,"&lt;&gt;",I13:I1000,"Sesuai")</f>
        <v>49</v>
      </c>
      <c r="T17" s="4"/>
      <c r="U17" s="4"/>
      <c r="V17" s="4"/>
      <c r="W17" s="4"/>
      <c r="X17" s="4"/>
    </row>
    <row r="18" ht="14.25" customHeight="1">
      <c r="A18" s="86">
        <v>6.0</v>
      </c>
      <c r="B18" s="275" t="s">
        <v>745</v>
      </c>
      <c r="C18" s="104" t="s">
        <v>746</v>
      </c>
      <c r="D18" s="275" t="s">
        <v>732</v>
      </c>
      <c r="E18" s="102" t="s">
        <v>712</v>
      </c>
      <c r="F18" s="113"/>
      <c r="G18" s="102" t="s">
        <v>250</v>
      </c>
      <c r="H18" s="113"/>
      <c r="I18" s="276" t="s">
        <v>718</v>
      </c>
      <c r="J18" s="102" t="s">
        <v>716</v>
      </c>
      <c r="K18" s="102" t="s">
        <v>250</v>
      </c>
      <c r="L18" s="4"/>
      <c r="M18" s="179" t="s">
        <v>747</v>
      </c>
      <c r="S18" s="137">
        <f>COUNTIFS(B13:B1000,"&lt;&gt;",C13:C1000,"&lt;&gt;",D13:D1000,"&lt;&gt;",E13:E1000,"&lt;&gt;",I13:I1000,"Tidak Sesuai")</f>
        <v>1</v>
      </c>
      <c r="T18" s="4"/>
      <c r="U18" s="4"/>
      <c r="V18" s="4"/>
      <c r="W18" s="4"/>
      <c r="X18" s="4"/>
    </row>
    <row r="19" ht="14.25" customHeight="1">
      <c r="A19" s="86">
        <v>7.0</v>
      </c>
      <c r="B19" s="278" t="s">
        <v>748</v>
      </c>
      <c r="C19" s="116" t="s">
        <v>749</v>
      </c>
      <c r="D19" s="278" t="s">
        <v>732</v>
      </c>
      <c r="E19" s="102" t="s">
        <v>712</v>
      </c>
      <c r="F19" s="113"/>
      <c r="G19" s="102" t="s">
        <v>250</v>
      </c>
      <c r="H19" s="113"/>
      <c r="I19" s="276" t="s">
        <v>718</v>
      </c>
      <c r="J19" s="102" t="s">
        <v>716</v>
      </c>
      <c r="K19" s="102" t="s">
        <v>250</v>
      </c>
      <c r="L19" s="4"/>
      <c r="M19" s="179"/>
      <c r="S19" s="137"/>
      <c r="T19" s="4"/>
      <c r="U19" s="4"/>
      <c r="V19" s="4"/>
      <c r="W19" s="4"/>
      <c r="X19" s="4"/>
    </row>
    <row r="20" ht="14.25" customHeight="1">
      <c r="A20" s="86">
        <v>8.0</v>
      </c>
      <c r="B20" s="275" t="s">
        <v>750</v>
      </c>
      <c r="C20" s="104" t="s">
        <v>751</v>
      </c>
      <c r="D20" s="275" t="s">
        <v>732</v>
      </c>
      <c r="E20" s="102" t="s">
        <v>712</v>
      </c>
      <c r="F20" s="113"/>
      <c r="G20" s="102" t="s">
        <v>250</v>
      </c>
      <c r="H20" s="113"/>
      <c r="I20" s="276" t="s">
        <v>718</v>
      </c>
      <c r="J20" s="102" t="s">
        <v>716</v>
      </c>
      <c r="K20" s="102" t="s">
        <v>250</v>
      </c>
      <c r="L20" s="4"/>
      <c r="T20" s="4"/>
      <c r="U20" s="4"/>
      <c r="V20" s="4"/>
      <c r="W20" s="4"/>
      <c r="X20" s="4"/>
    </row>
    <row r="21" ht="14.25" customHeight="1">
      <c r="A21" s="86">
        <v>9.0</v>
      </c>
      <c r="B21" s="275" t="s">
        <v>752</v>
      </c>
      <c r="C21" s="104" t="s">
        <v>753</v>
      </c>
      <c r="D21" s="275" t="s">
        <v>732</v>
      </c>
      <c r="E21" s="102" t="s">
        <v>712</v>
      </c>
      <c r="F21" s="113"/>
      <c r="G21" s="102" t="s">
        <v>250</v>
      </c>
      <c r="H21" s="113"/>
      <c r="I21" s="276" t="s">
        <v>718</v>
      </c>
      <c r="J21" s="102" t="s">
        <v>716</v>
      </c>
      <c r="K21" s="102" t="s">
        <v>250</v>
      </c>
      <c r="L21" s="4"/>
      <c r="M21" s="179"/>
      <c r="S21" s="137"/>
      <c r="T21" s="4"/>
      <c r="U21" s="4"/>
      <c r="V21" s="4"/>
      <c r="W21" s="4"/>
      <c r="X21" s="4"/>
    </row>
    <row r="22" ht="14.25" customHeight="1">
      <c r="A22" s="86">
        <v>10.0</v>
      </c>
      <c r="B22" s="275" t="s">
        <v>754</v>
      </c>
      <c r="C22" s="104" t="s">
        <v>755</v>
      </c>
      <c r="D22" s="275" t="s">
        <v>732</v>
      </c>
      <c r="E22" s="102" t="s">
        <v>712</v>
      </c>
      <c r="F22" s="113"/>
      <c r="G22" s="102" t="s">
        <v>250</v>
      </c>
      <c r="H22" s="113"/>
      <c r="I22" s="276" t="s">
        <v>718</v>
      </c>
      <c r="J22" s="102" t="s">
        <v>716</v>
      </c>
      <c r="K22" s="102" t="s">
        <v>250</v>
      </c>
      <c r="L22" s="4"/>
      <c r="T22" s="4"/>
      <c r="U22" s="4"/>
      <c r="V22" s="4"/>
      <c r="W22" s="4"/>
      <c r="X22" s="4"/>
    </row>
    <row r="23" ht="14.25" customHeight="1">
      <c r="A23" s="86">
        <v>11.0</v>
      </c>
      <c r="B23" s="278" t="s">
        <v>756</v>
      </c>
      <c r="C23" s="116" t="s">
        <v>757</v>
      </c>
      <c r="D23" s="278" t="s">
        <v>732</v>
      </c>
      <c r="E23" s="102" t="s">
        <v>712</v>
      </c>
      <c r="F23" s="113"/>
      <c r="G23" s="102" t="s">
        <v>250</v>
      </c>
      <c r="H23" s="113"/>
      <c r="I23" s="276" t="s">
        <v>718</v>
      </c>
      <c r="J23" s="102" t="s">
        <v>716</v>
      </c>
      <c r="K23" s="102" t="s">
        <v>250</v>
      </c>
      <c r="L23" s="4"/>
      <c r="M23" s="4"/>
      <c r="N23" s="4"/>
      <c r="O23" s="4"/>
      <c r="P23" s="4"/>
      <c r="Q23" s="4"/>
      <c r="R23" s="4"/>
      <c r="S23" s="4"/>
      <c r="T23" s="4"/>
      <c r="U23" s="4"/>
      <c r="V23" s="4"/>
      <c r="W23" s="4"/>
      <c r="X23" s="4"/>
    </row>
    <row r="24" ht="14.25" customHeight="1">
      <c r="A24" s="86">
        <v>12.0</v>
      </c>
      <c r="B24" s="275" t="s">
        <v>758</v>
      </c>
      <c r="C24" s="104" t="s">
        <v>759</v>
      </c>
      <c r="D24" s="275" t="s">
        <v>732</v>
      </c>
      <c r="E24" s="102" t="s">
        <v>712</v>
      </c>
      <c r="F24" s="113"/>
      <c r="G24" s="102" t="s">
        <v>250</v>
      </c>
      <c r="H24" s="113"/>
      <c r="I24" s="276" t="s">
        <v>718</v>
      </c>
      <c r="J24" s="102" t="s">
        <v>716</v>
      </c>
      <c r="K24" s="102" t="s">
        <v>250</v>
      </c>
      <c r="L24" s="4"/>
      <c r="M24" s="4"/>
      <c r="N24" s="4"/>
      <c r="O24" s="4"/>
      <c r="P24" s="4"/>
      <c r="Q24" s="4"/>
      <c r="R24" s="4"/>
      <c r="S24" s="4"/>
      <c r="T24" s="4"/>
      <c r="U24" s="4"/>
      <c r="V24" s="4"/>
      <c r="W24" s="4"/>
      <c r="X24" s="4"/>
    </row>
    <row r="25" ht="14.25" customHeight="1">
      <c r="A25" s="86">
        <v>13.0</v>
      </c>
      <c r="B25" s="275" t="s">
        <v>760</v>
      </c>
      <c r="C25" s="104" t="s">
        <v>761</v>
      </c>
      <c r="D25" s="275" t="s">
        <v>732</v>
      </c>
      <c r="E25" s="102" t="s">
        <v>712</v>
      </c>
      <c r="F25" s="113"/>
      <c r="G25" s="102" t="s">
        <v>250</v>
      </c>
      <c r="H25" s="113"/>
      <c r="I25" s="276" t="s">
        <v>718</v>
      </c>
      <c r="J25" s="102" t="s">
        <v>716</v>
      </c>
      <c r="K25" s="102" t="s">
        <v>250</v>
      </c>
      <c r="L25" s="4"/>
      <c r="M25" s="4"/>
      <c r="N25" s="4"/>
      <c r="O25" s="4"/>
      <c r="P25" s="4"/>
      <c r="Q25" s="4"/>
      <c r="R25" s="4"/>
      <c r="S25" s="4"/>
      <c r="T25" s="4"/>
      <c r="U25" s="4"/>
      <c r="V25" s="4"/>
      <c r="W25" s="4"/>
      <c r="X25" s="4"/>
    </row>
    <row r="26" ht="14.25" customHeight="1">
      <c r="A26" s="86">
        <v>14.0</v>
      </c>
      <c r="B26" s="275" t="s">
        <v>762</v>
      </c>
      <c r="C26" s="104" t="s">
        <v>763</v>
      </c>
      <c r="D26" s="275" t="s">
        <v>732</v>
      </c>
      <c r="E26" s="102" t="s">
        <v>712</v>
      </c>
      <c r="F26" s="113"/>
      <c r="G26" s="102" t="s">
        <v>250</v>
      </c>
      <c r="H26" s="113"/>
      <c r="I26" s="276" t="s">
        <v>718</v>
      </c>
      <c r="J26" s="102" t="s">
        <v>716</v>
      </c>
      <c r="K26" s="102" t="s">
        <v>250</v>
      </c>
      <c r="L26" s="4"/>
      <c r="M26" s="4"/>
      <c r="N26" s="4"/>
      <c r="O26" s="4"/>
      <c r="P26" s="4"/>
      <c r="Q26" s="4"/>
      <c r="R26" s="4"/>
      <c r="S26" s="4"/>
      <c r="T26" s="4"/>
      <c r="U26" s="4"/>
      <c r="V26" s="4"/>
      <c r="W26" s="4"/>
      <c r="X26" s="4"/>
    </row>
    <row r="27" ht="14.25" customHeight="1">
      <c r="A27" s="86">
        <v>15.0</v>
      </c>
      <c r="B27" s="278" t="s">
        <v>764</v>
      </c>
      <c r="C27" s="116" t="s">
        <v>765</v>
      </c>
      <c r="D27" s="278" t="s">
        <v>732</v>
      </c>
      <c r="E27" s="102" t="s">
        <v>712</v>
      </c>
      <c r="F27" s="113"/>
      <c r="G27" s="102" t="s">
        <v>250</v>
      </c>
      <c r="H27" s="113"/>
      <c r="I27" s="276" t="s">
        <v>718</v>
      </c>
      <c r="J27" s="102" t="s">
        <v>716</v>
      </c>
      <c r="K27" s="102" t="s">
        <v>250</v>
      </c>
      <c r="L27" s="4"/>
      <c r="M27" s="4"/>
      <c r="N27" s="4"/>
      <c r="O27" s="4"/>
      <c r="P27" s="4"/>
      <c r="Q27" s="4"/>
      <c r="R27" s="4"/>
      <c r="S27" s="4"/>
      <c r="T27" s="4"/>
      <c r="U27" s="4"/>
      <c r="V27" s="4"/>
      <c r="W27" s="4"/>
      <c r="X27" s="4"/>
    </row>
    <row r="28" ht="14.25" customHeight="1">
      <c r="A28" s="86">
        <v>16.0</v>
      </c>
      <c r="B28" s="275" t="s">
        <v>766</v>
      </c>
      <c r="C28" s="104" t="s">
        <v>767</v>
      </c>
      <c r="D28" s="275" t="s">
        <v>732</v>
      </c>
      <c r="E28" s="102" t="s">
        <v>712</v>
      </c>
      <c r="F28" s="113"/>
      <c r="G28" s="102" t="s">
        <v>250</v>
      </c>
      <c r="H28" s="113"/>
      <c r="I28" s="276" t="s">
        <v>718</v>
      </c>
      <c r="J28" s="102" t="s">
        <v>716</v>
      </c>
      <c r="K28" s="102" t="s">
        <v>250</v>
      </c>
      <c r="L28" s="4"/>
      <c r="M28" s="4"/>
      <c r="N28" s="4"/>
      <c r="O28" s="4"/>
      <c r="P28" s="4"/>
      <c r="Q28" s="4"/>
      <c r="R28" s="4"/>
      <c r="S28" s="4"/>
      <c r="T28" s="4"/>
      <c r="U28" s="4"/>
      <c r="V28" s="4"/>
      <c r="W28" s="4"/>
      <c r="X28" s="4"/>
    </row>
    <row r="29" ht="14.25" customHeight="1">
      <c r="A29" s="86">
        <v>17.0</v>
      </c>
      <c r="B29" s="275" t="s">
        <v>768</v>
      </c>
      <c r="C29" s="104" t="s">
        <v>769</v>
      </c>
      <c r="D29" s="275" t="s">
        <v>732</v>
      </c>
      <c r="E29" s="102" t="s">
        <v>712</v>
      </c>
      <c r="F29" s="113"/>
      <c r="G29" s="102" t="s">
        <v>250</v>
      </c>
      <c r="H29" s="113"/>
      <c r="I29" s="276" t="s">
        <v>718</v>
      </c>
      <c r="J29" s="102" t="s">
        <v>716</v>
      </c>
      <c r="K29" s="102" t="s">
        <v>250</v>
      </c>
      <c r="L29" s="4"/>
      <c r="M29" s="4"/>
      <c r="N29" s="4"/>
      <c r="O29" s="4"/>
      <c r="P29" s="4"/>
      <c r="Q29" s="4"/>
      <c r="R29" s="4"/>
      <c r="S29" s="4"/>
      <c r="T29" s="4"/>
      <c r="U29" s="4"/>
      <c r="V29" s="4"/>
      <c r="W29" s="4"/>
      <c r="X29" s="4"/>
    </row>
    <row r="30" ht="14.25" customHeight="1">
      <c r="A30" s="86">
        <v>18.0</v>
      </c>
      <c r="B30" s="275" t="s">
        <v>770</v>
      </c>
      <c r="C30" s="104" t="s">
        <v>771</v>
      </c>
      <c r="D30" s="275" t="s">
        <v>732</v>
      </c>
      <c r="E30" s="102" t="s">
        <v>712</v>
      </c>
      <c r="F30" s="113"/>
      <c r="G30" s="102" t="s">
        <v>250</v>
      </c>
      <c r="H30" s="113"/>
      <c r="I30" s="276" t="s">
        <v>718</v>
      </c>
      <c r="J30" s="102" t="s">
        <v>716</v>
      </c>
      <c r="K30" s="102" t="s">
        <v>250</v>
      </c>
      <c r="L30" s="4"/>
      <c r="M30" s="4"/>
      <c r="N30" s="4"/>
      <c r="O30" s="4"/>
      <c r="P30" s="4"/>
      <c r="Q30" s="4"/>
      <c r="R30" s="4"/>
      <c r="S30" s="4"/>
      <c r="T30" s="4"/>
      <c r="U30" s="4"/>
      <c r="V30" s="4"/>
      <c r="W30" s="4"/>
      <c r="X30" s="4"/>
    </row>
    <row r="31" ht="14.25" customHeight="1">
      <c r="A31" s="86">
        <v>19.0</v>
      </c>
      <c r="B31" s="278" t="s">
        <v>772</v>
      </c>
      <c r="C31" s="116" t="s">
        <v>773</v>
      </c>
      <c r="D31" s="278" t="s">
        <v>732</v>
      </c>
      <c r="E31" s="102" t="s">
        <v>712</v>
      </c>
      <c r="F31" s="113"/>
      <c r="G31" s="102" t="s">
        <v>250</v>
      </c>
      <c r="H31" s="113"/>
      <c r="I31" s="276" t="s">
        <v>718</v>
      </c>
      <c r="J31" s="102" t="s">
        <v>716</v>
      </c>
      <c r="K31" s="102" t="s">
        <v>250</v>
      </c>
      <c r="L31" s="4"/>
      <c r="M31" s="4"/>
      <c r="N31" s="4"/>
      <c r="O31" s="4"/>
      <c r="P31" s="4"/>
      <c r="Q31" s="4"/>
      <c r="R31" s="4"/>
      <c r="S31" s="4"/>
      <c r="T31" s="4"/>
      <c r="U31" s="4"/>
      <c r="V31" s="4"/>
      <c r="W31" s="4"/>
      <c r="X31" s="4"/>
    </row>
    <row r="32" ht="14.25" customHeight="1">
      <c r="A32" s="86">
        <v>20.0</v>
      </c>
      <c r="B32" s="275" t="s">
        <v>774</v>
      </c>
      <c r="C32" s="104" t="s">
        <v>775</v>
      </c>
      <c r="D32" s="275" t="s">
        <v>732</v>
      </c>
      <c r="E32" s="102" t="s">
        <v>712</v>
      </c>
      <c r="F32" s="113"/>
      <c r="G32" s="113"/>
      <c r="H32" s="102" t="s">
        <v>250</v>
      </c>
      <c r="I32" s="276" t="s">
        <v>718</v>
      </c>
      <c r="J32" s="102" t="s">
        <v>716</v>
      </c>
      <c r="K32" s="102" t="s">
        <v>250</v>
      </c>
      <c r="L32" s="4"/>
      <c r="M32" s="4"/>
      <c r="N32" s="4"/>
      <c r="O32" s="4"/>
      <c r="P32" s="4"/>
      <c r="Q32" s="4"/>
      <c r="R32" s="4"/>
      <c r="S32" s="4"/>
      <c r="T32" s="4"/>
      <c r="U32" s="4"/>
      <c r="V32" s="4"/>
      <c r="W32" s="4"/>
      <c r="X32" s="4"/>
    </row>
    <row r="33" ht="14.25" customHeight="1">
      <c r="A33" s="86">
        <v>21.0</v>
      </c>
      <c r="B33" s="275" t="s">
        <v>776</v>
      </c>
      <c r="C33" s="104" t="s">
        <v>777</v>
      </c>
      <c r="D33" s="275" t="s">
        <v>732</v>
      </c>
      <c r="E33" s="102" t="s">
        <v>712</v>
      </c>
      <c r="F33" s="113"/>
      <c r="G33" s="113"/>
      <c r="H33" s="102" t="s">
        <v>250</v>
      </c>
      <c r="I33" s="276" t="s">
        <v>718</v>
      </c>
      <c r="J33" s="102" t="s">
        <v>716</v>
      </c>
      <c r="K33" s="102" t="s">
        <v>250</v>
      </c>
      <c r="L33" s="4"/>
      <c r="M33" s="4"/>
      <c r="N33" s="4"/>
      <c r="O33" s="4"/>
      <c r="P33" s="4"/>
      <c r="Q33" s="4"/>
      <c r="R33" s="4"/>
      <c r="S33" s="4"/>
      <c r="T33" s="4"/>
      <c r="U33" s="4"/>
      <c r="V33" s="4"/>
      <c r="W33" s="4"/>
      <c r="X33" s="4"/>
    </row>
    <row r="34" ht="14.25" customHeight="1">
      <c r="A34" s="86">
        <v>22.0</v>
      </c>
      <c r="B34" s="275" t="s">
        <v>778</v>
      </c>
      <c r="C34" s="104" t="s">
        <v>779</v>
      </c>
      <c r="D34" s="275" t="s">
        <v>732</v>
      </c>
      <c r="E34" s="102" t="s">
        <v>712</v>
      </c>
      <c r="F34" s="113"/>
      <c r="G34" s="113"/>
      <c r="H34" s="102" t="s">
        <v>250</v>
      </c>
      <c r="I34" s="276" t="s">
        <v>718</v>
      </c>
      <c r="J34" s="102" t="s">
        <v>716</v>
      </c>
      <c r="K34" s="102" t="s">
        <v>250</v>
      </c>
      <c r="L34" s="4"/>
      <c r="M34" s="4"/>
      <c r="N34" s="4"/>
      <c r="O34" s="4"/>
      <c r="P34" s="4"/>
      <c r="Q34" s="4"/>
      <c r="R34" s="4"/>
      <c r="S34" s="4"/>
      <c r="T34" s="4"/>
      <c r="U34" s="4"/>
      <c r="V34" s="4"/>
      <c r="W34" s="4"/>
      <c r="X34" s="4"/>
    </row>
    <row r="35" ht="14.25" customHeight="1">
      <c r="A35" s="86">
        <v>23.0</v>
      </c>
      <c r="B35" s="278" t="s">
        <v>780</v>
      </c>
      <c r="C35" s="116" t="s">
        <v>781</v>
      </c>
      <c r="D35" s="278" t="s">
        <v>732</v>
      </c>
      <c r="E35" s="102" t="s">
        <v>712</v>
      </c>
      <c r="F35" s="113"/>
      <c r="G35" s="113"/>
      <c r="H35" s="102" t="s">
        <v>250</v>
      </c>
      <c r="I35" s="276" t="s">
        <v>718</v>
      </c>
      <c r="J35" s="102" t="s">
        <v>716</v>
      </c>
      <c r="K35" s="102" t="s">
        <v>250</v>
      </c>
      <c r="L35" s="4"/>
      <c r="M35" s="4"/>
      <c r="N35" s="4"/>
      <c r="O35" s="4"/>
      <c r="P35" s="4"/>
      <c r="Q35" s="4"/>
      <c r="R35" s="4"/>
      <c r="S35" s="4"/>
      <c r="T35" s="4"/>
      <c r="U35" s="4"/>
      <c r="V35" s="4"/>
      <c r="W35" s="4"/>
      <c r="X35" s="4"/>
    </row>
    <row r="36" ht="14.25" customHeight="1">
      <c r="A36" s="86">
        <v>24.0</v>
      </c>
      <c r="B36" s="275" t="s">
        <v>782</v>
      </c>
      <c r="C36" s="104" t="s">
        <v>783</v>
      </c>
      <c r="D36" s="275" t="s">
        <v>732</v>
      </c>
      <c r="E36" s="102" t="s">
        <v>712</v>
      </c>
      <c r="F36" s="113"/>
      <c r="G36" s="113"/>
      <c r="H36" s="102" t="s">
        <v>250</v>
      </c>
      <c r="I36" s="276" t="s">
        <v>718</v>
      </c>
      <c r="J36" s="102" t="s">
        <v>716</v>
      </c>
      <c r="K36" s="102" t="s">
        <v>250</v>
      </c>
      <c r="L36" s="4"/>
      <c r="M36" s="4"/>
      <c r="N36" s="4"/>
      <c r="O36" s="4"/>
      <c r="P36" s="4"/>
      <c r="Q36" s="4"/>
      <c r="R36" s="4"/>
      <c r="S36" s="4"/>
      <c r="T36" s="4"/>
      <c r="U36" s="4"/>
      <c r="V36" s="4"/>
      <c r="W36" s="4"/>
      <c r="X36" s="4"/>
    </row>
    <row r="37" ht="14.25" customHeight="1">
      <c r="A37" s="86">
        <v>25.0</v>
      </c>
      <c r="B37" s="275" t="s">
        <v>784</v>
      </c>
      <c r="C37" s="104" t="s">
        <v>785</v>
      </c>
      <c r="D37" s="275" t="s">
        <v>732</v>
      </c>
      <c r="E37" s="102" t="s">
        <v>712</v>
      </c>
      <c r="F37" s="113"/>
      <c r="G37" s="113"/>
      <c r="H37" s="102" t="s">
        <v>250</v>
      </c>
      <c r="I37" s="276" t="s">
        <v>718</v>
      </c>
      <c r="J37" s="102" t="s">
        <v>716</v>
      </c>
      <c r="K37" s="102" t="s">
        <v>250</v>
      </c>
      <c r="L37" s="4"/>
      <c r="M37" s="4"/>
      <c r="N37" s="4"/>
      <c r="O37" s="4"/>
      <c r="P37" s="4"/>
      <c r="Q37" s="4"/>
      <c r="R37" s="4"/>
      <c r="S37" s="4"/>
      <c r="T37" s="4"/>
      <c r="U37" s="4"/>
      <c r="V37" s="4"/>
      <c r="W37" s="4"/>
      <c r="X37" s="4"/>
    </row>
    <row r="38" ht="14.25" customHeight="1">
      <c r="A38" s="86">
        <v>26.0</v>
      </c>
      <c r="B38" s="275" t="s">
        <v>786</v>
      </c>
      <c r="C38" s="104" t="s">
        <v>787</v>
      </c>
      <c r="D38" s="275" t="s">
        <v>732</v>
      </c>
      <c r="E38" s="102" t="s">
        <v>712</v>
      </c>
      <c r="F38" s="113"/>
      <c r="G38" s="113"/>
      <c r="H38" s="102" t="s">
        <v>250</v>
      </c>
      <c r="I38" s="276" t="s">
        <v>718</v>
      </c>
      <c r="J38" s="102" t="s">
        <v>716</v>
      </c>
      <c r="K38" s="102" t="s">
        <v>250</v>
      </c>
      <c r="L38" s="4"/>
      <c r="M38" s="4"/>
      <c r="N38" s="4"/>
      <c r="O38" s="4"/>
      <c r="P38" s="4"/>
      <c r="Q38" s="4"/>
      <c r="R38" s="4"/>
      <c r="S38" s="4"/>
      <c r="T38" s="4"/>
      <c r="U38" s="4"/>
      <c r="V38" s="4"/>
      <c r="W38" s="4"/>
      <c r="X38" s="4"/>
    </row>
    <row r="39" ht="14.25" customHeight="1">
      <c r="A39" s="86">
        <v>27.0</v>
      </c>
      <c r="B39" s="278" t="s">
        <v>788</v>
      </c>
      <c r="C39" s="116" t="s">
        <v>789</v>
      </c>
      <c r="D39" s="278" t="s">
        <v>732</v>
      </c>
      <c r="E39" s="102" t="s">
        <v>712</v>
      </c>
      <c r="F39" s="113"/>
      <c r="G39" s="113"/>
      <c r="H39" s="102" t="s">
        <v>250</v>
      </c>
      <c r="I39" s="276" t="s">
        <v>718</v>
      </c>
      <c r="J39" s="102" t="s">
        <v>716</v>
      </c>
      <c r="K39" s="102" t="s">
        <v>250</v>
      </c>
      <c r="L39" s="4"/>
      <c r="M39" s="4"/>
      <c r="N39" s="4"/>
      <c r="O39" s="4"/>
      <c r="P39" s="4"/>
      <c r="Q39" s="4"/>
      <c r="R39" s="4"/>
      <c r="S39" s="4"/>
      <c r="T39" s="4"/>
      <c r="U39" s="4"/>
      <c r="V39" s="4"/>
      <c r="W39" s="4"/>
      <c r="X39" s="4"/>
    </row>
    <row r="40" ht="14.25" customHeight="1">
      <c r="A40" s="86">
        <v>28.0</v>
      </c>
      <c r="B40" s="275" t="s">
        <v>790</v>
      </c>
      <c r="C40" s="104" t="s">
        <v>791</v>
      </c>
      <c r="D40" s="275" t="s">
        <v>732</v>
      </c>
      <c r="E40" s="102" t="s">
        <v>712</v>
      </c>
      <c r="F40" s="113"/>
      <c r="G40" s="113"/>
      <c r="H40" s="102" t="s">
        <v>250</v>
      </c>
      <c r="I40" s="276" t="s">
        <v>718</v>
      </c>
      <c r="J40" s="102" t="s">
        <v>716</v>
      </c>
      <c r="K40" s="102" t="s">
        <v>250</v>
      </c>
      <c r="L40" s="4"/>
      <c r="M40" s="4"/>
      <c r="N40" s="4"/>
      <c r="O40" s="4"/>
      <c r="P40" s="4"/>
      <c r="Q40" s="4"/>
      <c r="R40" s="4"/>
      <c r="S40" s="4"/>
      <c r="T40" s="4"/>
      <c r="U40" s="4"/>
      <c r="V40" s="4"/>
      <c r="W40" s="4"/>
      <c r="X40" s="4"/>
    </row>
    <row r="41" ht="14.25" customHeight="1">
      <c r="A41" s="86">
        <v>29.0</v>
      </c>
      <c r="B41" s="275" t="s">
        <v>792</v>
      </c>
      <c r="C41" s="104" t="s">
        <v>793</v>
      </c>
      <c r="D41" s="275" t="s">
        <v>732</v>
      </c>
      <c r="E41" s="102" t="s">
        <v>712</v>
      </c>
      <c r="F41" s="113"/>
      <c r="G41" s="113"/>
      <c r="H41" s="102" t="s">
        <v>250</v>
      </c>
      <c r="I41" s="276" t="s">
        <v>718</v>
      </c>
      <c r="J41" s="102" t="s">
        <v>716</v>
      </c>
      <c r="K41" s="102" t="s">
        <v>250</v>
      </c>
      <c r="L41" s="4"/>
      <c r="M41" s="4"/>
      <c r="N41" s="4"/>
      <c r="O41" s="4"/>
      <c r="P41" s="4"/>
      <c r="Q41" s="4"/>
      <c r="R41" s="4"/>
      <c r="S41" s="4"/>
      <c r="T41" s="4"/>
      <c r="U41" s="4"/>
      <c r="V41" s="4"/>
      <c r="W41" s="4"/>
      <c r="X41" s="4"/>
    </row>
    <row r="42" ht="14.25" customHeight="1">
      <c r="A42" s="86">
        <v>30.0</v>
      </c>
      <c r="B42" s="275" t="s">
        <v>794</v>
      </c>
      <c r="C42" s="104" t="s">
        <v>795</v>
      </c>
      <c r="D42" s="275" t="s">
        <v>732</v>
      </c>
      <c r="E42" s="102" t="s">
        <v>712</v>
      </c>
      <c r="F42" s="113"/>
      <c r="G42" s="113"/>
      <c r="H42" s="102" t="s">
        <v>250</v>
      </c>
      <c r="I42" s="276" t="s">
        <v>718</v>
      </c>
      <c r="J42" s="102" t="s">
        <v>716</v>
      </c>
      <c r="K42" s="102" t="s">
        <v>250</v>
      </c>
      <c r="L42" s="4"/>
      <c r="M42" s="4"/>
      <c r="N42" s="4"/>
      <c r="O42" s="4"/>
      <c r="P42" s="4"/>
      <c r="Q42" s="4"/>
      <c r="R42" s="4"/>
      <c r="S42" s="4"/>
      <c r="T42" s="4"/>
      <c r="U42" s="4"/>
      <c r="V42" s="4"/>
      <c r="W42" s="4"/>
      <c r="X42" s="4"/>
    </row>
    <row r="43" ht="14.25" customHeight="1">
      <c r="A43" s="86">
        <v>31.0</v>
      </c>
      <c r="B43" s="279" t="s">
        <v>796</v>
      </c>
      <c r="C43" s="279" t="s">
        <v>797</v>
      </c>
      <c r="D43" s="279" t="s">
        <v>798</v>
      </c>
      <c r="E43" s="279" t="s">
        <v>712</v>
      </c>
      <c r="F43" s="102" t="s">
        <v>250</v>
      </c>
      <c r="G43" s="173"/>
      <c r="H43" s="80"/>
      <c r="I43" s="276" t="s">
        <v>718</v>
      </c>
      <c r="J43" s="113"/>
      <c r="K43" s="102" t="s">
        <v>250</v>
      </c>
      <c r="L43" s="4"/>
      <c r="M43" s="4"/>
      <c r="N43" s="4"/>
      <c r="O43" s="4"/>
      <c r="P43" s="4"/>
      <c r="Q43" s="4"/>
      <c r="R43" s="4"/>
      <c r="S43" s="4"/>
      <c r="T43" s="4"/>
      <c r="U43" s="4"/>
      <c r="V43" s="4"/>
      <c r="W43" s="4"/>
      <c r="X43" s="4"/>
    </row>
    <row r="44" ht="14.25" customHeight="1">
      <c r="A44" s="86">
        <v>32.0</v>
      </c>
      <c r="B44" s="279" t="s">
        <v>799</v>
      </c>
      <c r="C44" s="280" t="s">
        <v>800</v>
      </c>
      <c r="D44" s="281" t="s">
        <v>801</v>
      </c>
      <c r="E44" s="279" t="s">
        <v>711</v>
      </c>
      <c r="F44" s="80"/>
      <c r="G44" s="173"/>
      <c r="H44" s="282" t="s">
        <v>250</v>
      </c>
      <c r="I44" s="276" t="s">
        <v>718</v>
      </c>
      <c r="J44" s="113"/>
      <c r="K44" s="102" t="s">
        <v>250</v>
      </c>
      <c r="L44" s="4"/>
      <c r="M44" s="4"/>
      <c r="N44" s="4"/>
      <c r="O44" s="4"/>
      <c r="P44" s="4"/>
      <c r="Q44" s="4"/>
      <c r="R44" s="4"/>
      <c r="S44" s="4"/>
      <c r="T44" s="4"/>
      <c r="U44" s="4"/>
      <c r="V44" s="4"/>
      <c r="W44" s="4"/>
      <c r="X44" s="4"/>
    </row>
    <row r="45" ht="14.25" customHeight="1">
      <c r="A45" s="86">
        <v>33.0</v>
      </c>
      <c r="B45" s="116" t="s">
        <v>802</v>
      </c>
      <c r="C45" s="280" t="s">
        <v>803</v>
      </c>
      <c r="D45" s="281" t="s">
        <v>804</v>
      </c>
      <c r="E45" s="279" t="s">
        <v>712</v>
      </c>
      <c r="F45" s="282" t="s">
        <v>250</v>
      </c>
      <c r="G45" s="80"/>
      <c r="H45" s="173"/>
      <c r="I45" s="276" t="s">
        <v>718</v>
      </c>
      <c r="J45" s="113"/>
      <c r="K45" s="102" t="s">
        <v>250</v>
      </c>
      <c r="L45" s="4"/>
      <c r="M45" s="4"/>
      <c r="N45" s="4"/>
      <c r="O45" s="4"/>
      <c r="P45" s="4"/>
      <c r="Q45" s="4"/>
      <c r="R45" s="4"/>
      <c r="S45" s="4"/>
      <c r="T45" s="4"/>
      <c r="U45" s="4"/>
      <c r="V45" s="4"/>
      <c r="W45" s="4"/>
      <c r="X45" s="4"/>
    </row>
    <row r="46" ht="14.25" customHeight="1">
      <c r="A46" s="86">
        <v>34.0</v>
      </c>
      <c r="B46" s="279" t="s">
        <v>805</v>
      </c>
      <c r="C46" s="280" t="s">
        <v>806</v>
      </c>
      <c r="D46" s="281" t="s">
        <v>807</v>
      </c>
      <c r="E46" s="279" t="s">
        <v>711</v>
      </c>
      <c r="F46" s="173"/>
      <c r="G46" s="173"/>
      <c r="H46" s="282" t="s">
        <v>250</v>
      </c>
      <c r="I46" s="276" t="s">
        <v>718</v>
      </c>
      <c r="J46" s="113"/>
      <c r="K46" s="102" t="s">
        <v>250</v>
      </c>
      <c r="L46" s="4"/>
      <c r="M46" s="4"/>
      <c r="N46" s="4"/>
      <c r="O46" s="4"/>
      <c r="P46" s="4"/>
      <c r="Q46" s="4"/>
      <c r="R46" s="4"/>
      <c r="S46" s="4"/>
      <c r="T46" s="4"/>
      <c r="U46" s="4"/>
      <c r="V46" s="4"/>
      <c r="W46" s="4"/>
      <c r="X46" s="4"/>
    </row>
    <row r="47" ht="14.25" customHeight="1">
      <c r="A47" s="86">
        <v>35.0</v>
      </c>
      <c r="B47" s="279" t="s">
        <v>808</v>
      </c>
      <c r="C47" s="280" t="s">
        <v>809</v>
      </c>
      <c r="D47" s="281" t="s">
        <v>810</v>
      </c>
      <c r="E47" s="279" t="s">
        <v>711</v>
      </c>
      <c r="F47" s="173"/>
      <c r="G47" s="80"/>
      <c r="H47" s="282" t="s">
        <v>250</v>
      </c>
      <c r="I47" s="276" t="s">
        <v>718</v>
      </c>
      <c r="J47" s="113"/>
      <c r="K47" s="102" t="s">
        <v>250</v>
      </c>
      <c r="L47" s="4"/>
      <c r="M47" s="4"/>
      <c r="N47" s="4"/>
      <c r="O47" s="4"/>
      <c r="P47" s="4"/>
      <c r="Q47" s="4"/>
      <c r="R47" s="4"/>
      <c r="S47" s="4"/>
      <c r="T47" s="4"/>
      <c r="U47" s="4"/>
      <c r="V47" s="4"/>
      <c r="W47" s="4"/>
      <c r="X47" s="4"/>
    </row>
    <row r="48" ht="14.25" customHeight="1">
      <c r="A48" s="86">
        <v>36.0</v>
      </c>
      <c r="B48" s="279" t="s">
        <v>811</v>
      </c>
      <c r="C48" s="129" t="s">
        <v>812</v>
      </c>
      <c r="D48" s="281" t="s">
        <v>813</v>
      </c>
      <c r="E48" s="279" t="s">
        <v>711</v>
      </c>
      <c r="F48" s="173"/>
      <c r="G48" s="173"/>
      <c r="H48" s="282" t="s">
        <v>250</v>
      </c>
      <c r="I48" s="276" t="s">
        <v>718</v>
      </c>
      <c r="J48" s="113"/>
      <c r="K48" s="102" t="s">
        <v>250</v>
      </c>
      <c r="L48" s="4"/>
      <c r="M48" s="4"/>
      <c r="N48" s="4"/>
      <c r="O48" s="4"/>
      <c r="P48" s="4"/>
      <c r="Q48" s="4"/>
      <c r="R48" s="4"/>
      <c r="S48" s="4"/>
      <c r="T48" s="4"/>
      <c r="U48" s="4"/>
      <c r="V48" s="4"/>
      <c r="W48" s="4"/>
      <c r="X48" s="4"/>
    </row>
    <row r="49" ht="14.25" customHeight="1">
      <c r="A49" s="86">
        <v>37.0</v>
      </c>
      <c r="B49" s="116" t="s">
        <v>814</v>
      </c>
      <c r="C49" s="283" t="s">
        <v>815</v>
      </c>
      <c r="D49" s="116" t="s">
        <v>816</v>
      </c>
      <c r="E49" s="279" t="s">
        <v>711</v>
      </c>
      <c r="F49" s="282" t="s">
        <v>250</v>
      </c>
      <c r="G49" s="173"/>
      <c r="H49" s="80"/>
      <c r="I49" s="276" t="s">
        <v>718</v>
      </c>
      <c r="J49" s="113"/>
      <c r="K49" s="102" t="s">
        <v>250</v>
      </c>
      <c r="L49" s="4"/>
      <c r="M49" s="4"/>
      <c r="N49" s="4"/>
      <c r="O49" s="4"/>
      <c r="P49" s="4"/>
      <c r="Q49" s="4"/>
      <c r="R49" s="4"/>
      <c r="S49" s="4"/>
      <c r="T49" s="4"/>
      <c r="U49" s="4"/>
      <c r="V49" s="4"/>
      <c r="W49" s="4"/>
      <c r="X49" s="4"/>
    </row>
    <row r="50" ht="14.25" customHeight="1">
      <c r="A50" s="86">
        <v>38.0</v>
      </c>
      <c r="B50" s="279" t="s">
        <v>817</v>
      </c>
      <c r="C50" s="279" t="s">
        <v>818</v>
      </c>
      <c r="D50" s="279" t="s">
        <v>819</v>
      </c>
      <c r="E50" s="279" t="s">
        <v>820</v>
      </c>
      <c r="F50" s="173"/>
      <c r="G50" s="282" t="s">
        <v>250</v>
      </c>
      <c r="H50" s="80"/>
      <c r="I50" s="276" t="s">
        <v>720</v>
      </c>
      <c r="J50" s="113"/>
      <c r="K50" s="102" t="s">
        <v>250</v>
      </c>
      <c r="L50" s="4"/>
      <c r="M50" s="4"/>
      <c r="N50" s="4"/>
      <c r="O50" s="4"/>
      <c r="P50" s="4"/>
      <c r="Q50" s="4"/>
      <c r="R50" s="4"/>
      <c r="S50" s="4"/>
      <c r="T50" s="4"/>
      <c r="U50" s="4"/>
      <c r="V50" s="4"/>
      <c r="W50" s="4"/>
      <c r="X50" s="4"/>
    </row>
    <row r="51" ht="14.25" customHeight="1">
      <c r="A51" s="86">
        <v>39.0</v>
      </c>
      <c r="B51" s="279" t="s">
        <v>821</v>
      </c>
      <c r="C51" s="279" t="s">
        <v>822</v>
      </c>
      <c r="D51" s="279" t="s">
        <v>823</v>
      </c>
      <c r="E51" s="279" t="s">
        <v>824</v>
      </c>
      <c r="F51" s="173"/>
      <c r="G51" s="80"/>
      <c r="H51" s="282" t="s">
        <v>250</v>
      </c>
      <c r="I51" s="276" t="s">
        <v>718</v>
      </c>
      <c r="J51" s="113"/>
      <c r="K51" s="102" t="s">
        <v>250</v>
      </c>
      <c r="L51" s="4"/>
      <c r="M51" s="4"/>
      <c r="N51" s="4"/>
      <c r="O51" s="4"/>
      <c r="P51" s="4"/>
      <c r="Q51" s="4"/>
      <c r="R51" s="4"/>
      <c r="S51" s="4"/>
      <c r="T51" s="4"/>
      <c r="U51" s="4"/>
      <c r="V51" s="4"/>
      <c r="W51" s="4"/>
      <c r="X51" s="4"/>
    </row>
    <row r="52" ht="14.25" customHeight="1">
      <c r="A52" s="86">
        <v>40.0</v>
      </c>
      <c r="B52" s="279" t="s">
        <v>825</v>
      </c>
      <c r="C52" s="279" t="s">
        <v>826</v>
      </c>
      <c r="D52" s="279" t="s">
        <v>827</v>
      </c>
      <c r="E52" s="279" t="s">
        <v>711</v>
      </c>
      <c r="F52" s="173"/>
      <c r="G52" s="282" t="s">
        <v>250</v>
      </c>
      <c r="H52" s="282" t="s">
        <v>250</v>
      </c>
      <c r="I52" s="276" t="s">
        <v>718</v>
      </c>
      <c r="J52" s="113"/>
      <c r="K52" s="102" t="s">
        <v>250</v>
      </c>
      <c r="L52" s="4"/>
      <c r="M52" s="4"/>
      <c r="N52" s="4"/>
      <c r="O52" s="4"/>
      <c r="P52" s="4"/>
      <c r="Q52" s="4"/>
      <c r="R52" s="4"/>
      <c r="S52" s="4"/>
      <c r="T52" s="4"/>
      <c r="U52" s="4"/>
      <c r="V52" s="4"/>
      <c r="W52" s="4"/>
      <c r="X52" s="4"/>
    </row>
    <row r="53" ht="14.25" customHeight="1">
      <c r="A53" s="86">
        <v>41.0</v>
      </c>
      <c r="B53" s="279" t="s">
        <v>802</v>
      </c>
      <c r="C53" s="280" t="s">
        <v>828</v>
      </c>
      <c r="D53" s="281" t="s">
        <v>829</v>
      </c>
      <c r="E53" s="279" t="s">
        <v>712</v>
      </c>
      <c r="F53" s="80"/>
      <c r="G53" s="80"/>
      <c r="H53" s="282" t="s">
        <v>250</v>
      </c>
      <c r="I53" s="276" t="s">
        <v>718</v>
      </c>
      <c r="J53" s="113"/>
      <c r="K53" s="102" t="s">
        <v>250</v>
      </c>
      <c r="L53" s="4"/>
      <c r="M53" s="4"/>
      <c r="N53" s="4"/>
      <c r="O53" s="4"/>
      <c r="P53" s="4"/>
      <c r="Q53" s="4"/>
      <c r="R53" s="4"/>
      <c r="S53" s="4"/>
      <c r="T53" s="4"/>
      <c r="U53" s="4"/>
      <c r="V53" s="4"/>
      <c r="W53" s="4"/>
      <c r="X53" s="4"/>
    </row>
    <row r="54" ht="14.25" customHeight="1">
      <c r="A54" s="86">
        <v>42.0</v>
      </c>
      <c r="B54" s="279" t="s">
        <v>830</v>
      </c>
      <c r="C54" s="280" t="s">
        <v>831</v>
      </c>
      <c r="D54" s="281" t="s">
        <v>832</v>
      </c>
      <c r="E54" s="279" t="s">
        <v>711</v>
      </c>
      <c r="F54" s="80"/>
      <c r="G54" s="173"/>
      <c r="H54" s="282" t="s">
        <v>250</v>
      </c>
      <c r="I54" s="276" t="s">
        <v>718</v>
      </c>
      <c r="J54" s="113"/>
      <c r="K54" s="102" t="s">
        <v>250</v>
      </c>
      <c r="L54" s="4"/>
      <c r="M54" s="4"/>
      <c r="N54" s="4"/>
      <c r="O54" s="4"/>
      <c r="P54" s="4"/>
      <c r="Q54" s="4"/>
      <c r="R54" s="4"/>
      <c r="S54" s="4"/>
      <c r="T54" s="4"/>
      <c r="U54" s="4"/>
      <c r="V54" s="4"/>
      <c r="W54" s="4"/>
      <c r="X54" s="4"/>
    </row>
    <row r="55" ht="14.25" customHeight="1">
      <c r="A55" s="86">
        <v>43.0</v>
      </c>
      <c r="B55" s="116" t="s">
        <v>833</v>
      </c>
      <c r="C55" s="280" t="s">
        <v>834</v>
      </c>
      <c r="D55" s="281" t="s">
        <v>835</v>
      </c>
      <c r="E55" s="279" t="s">
        <v>820</v>
      </c>
      <c r="F55" s="173"/>
      <c r="G55" s="173"/>
      <c r="H55" s="282" t="s">
        <v>250</v>
      </c>
      <c r="I55" s="276" t="s">
        <v>718</v>
      </c>
      <c r="J55" s="113"/>
      <c r="K55" s="102" t="s">
        <v>250</v>
      </c>
      <c r="L55" s="4"/>
      <c r="M55" s="4"/>
      <c r="N55" s="4"/>
      <c r="O55" s="4"/>
      <c r="P55" s="4"/>
      <c r="Q55" s="4"/>
      <c r="R55" s="4"/>
      <c r="S55" s="4"/>
      <c r="T55" s="4"/>
      <c r="U55" s="4"/>
      <c r="V55" s="4"/>
      <c r="W55" s="4"/>
      <c r="X55" s="4"/>
    </row>
    <row r="56" ht="14.25" customHeight="1">
      <c r="A56" s="86">
        <v>44.0</v>
      </c>
      <c r="B56" s="279" t="s">
        <v>836</v>
      </c>
      <c r="C56" s="280" t="s">
        <v>837</v>
      </c>
      <c r="D56" s="281" t="s">
        <v>838</v>
      </c>
      <c r="E56" s="279" t="s">
        <v>820</v>
      </c>
      <c r="F56" s="173"/>
      <c r="G56" s="80"/>
      <c r="H56" s="282" t="s">
        <v>250</v>
      </c>
      <c r="I56" s="276" t="s">
        <v>718</v>
      </c>
      <c r="J56" s="113"/>
      <c r="K56" s="102" t="s">
        <v>250</v>
      </c>
      <c r="L56" s="4"/>
      <c r="M56" s="4"/>
      <c r="N56" s="4"/>
      <c r="O56" s="4"/>
      <c r="P56" s="4"/>
      <c r="Q56" s="4"/>
      <c r="R56" s="4"/>
      <c r="S56" s="4"/>
      <c r="T56" s="4"/>
      <c r="U56" s="4"/>
      <c r="V56" s="4"/>
      <c r="W56" s="4"/>
      <c r="X56" s="4"/>
    </row>
    <row r="57" ht="14.25" customHeight="1">
      <c r="A57" s="86">
        <v>45.0</v>
      </c>
      <c r="B57" s="279" t="s">
        <v>839</v>
      </c>
      <c r="C57" s="280" t="s">
        <v>840</v>
      </c>
      <c r="D57" s="281" t="s">
        <v>841</v>
      </c>
      <c r="E57" s="279" t="s">
        <v>711</v>
      </c>
      <c r="F57" s="282" t="s">
        <v>250</v>
      </c>
      <c r="G57" s="173"/>
      <c r="H57" s="80"/>
      <c r="I57" s="276" t="s">
        <v>718</v>
      </c>
      <c r="J57" s="113"/>
      <c r="K57" s="102" t="s">
        <v>250</v>
      </c>
      <c r="L57" s="4"/>
      <c r="M57" s="4"/>
      <c r="N57" s="4"/>
      <c r="O57" s="4"/>
      <c r="P57" s="4"/>
      <c r="Q57" s="4"/>
      <c r="R57" s="4"/>
      <c r="S57" s="4"/>
      <c r="T57" s="4"/>
      <c r="U57" s="4"/>
      <c r="V57" s="4"/>
      <c r="W57" s="4"/>
      <c r="X57" s="4"/>
    </row>
    <row r="58" ht="14.25" customHeight="1">
      <c r="A58" s="86">
        <v>46.0</v>
      </c>
      <c r="B58" s="279" t="s">
        <v>842</v>
      </c>
      <c r="C58" s="284" t="s">
        <v>843</v>
      </c>
      <c r="D58" s="281" t="s">
        <v>844</v>
      </c>
      <c r="E58" s="279" t="s">
        <v>820</v>
      </c>
      <c r="F58" s="282" t="s">
        <v>250</v>
      </c>
      <c r="G58" s="282" t="s">
        <v>250</v>
      </c>
      <c r="H58" s="282" t="s">
        <v>250</v>
      </c>
      <c r="I58" s="276" t="s">
        <v>718</v>
      </c>
      <c r="J58" s="113"/>
      <c r="K58" s="102" t="s">
        <v>250</v>
      </c>
      <c r="L58" s="4"/>
      <c r="M58" s="4"/>
      <c r="N58" s="4"/>
      <c r="O58" s="4"/>
      <c r="P58" s="4"/>
      <c r="Q58" s="4"/>
      <c r="R58" s="4"/>
      <c r="S58" s="4"/>
      <c r="T58" s="4"/>
      <c r="U58" s="4"/>
      <c r="V58" s="4"/>
      <c r="W58" s="4"/>
      <c r="X58" s="4"/>
    </row>
    <row r="59" ht="14.25" customHeight="1">
      <c r="A59" s="86">
        <v>47.0</v>
      </c>
      <c r="B59" s="116" t="s">
        <v>845</v>
      </c>
      <c r="C59" s="280" t="s">
        <v>846</v>
      </c>
      <c r="D59" s="281" t="s">
        <v>847</v>
      </c>
      <c r="E59" s="279" t="s">
        <v>715</v>
      </c>
      <c r="F59" s="173"/>
      <c r="G59" s="173"/>
      <c r="H59" s="282" t="s">
        <v>250</v>
      </c>
      <c r="I59" s="276" t="s">
        <v>718</v>
      </c>
      <c r="J59" s="113"/>
      <c r="K59" s="102" t="s">
        <v>250</v>
      </c>
      <c r="L59" s="4"/>
      <c r="M59" s="4"/>
      <c r="N59" s="4"/>
      <c r="O59" s="4"/>
      <c r="P59" s="4"/>
      <c r="Q59" s="4"/>
      <c r="R59" s="4"/>
      <c r="S59" s="4"/>
      <c r="T59" s="4"/>
      <c r="U59" s="4"/>
      <c r="V59" s="4"/>
      <c r="W59" s="4"/>
      <c r="X59" s="4"/>
    </row>
    <row r="60" ht="14.25" customHeight="1">
      <c r="A60" s="86">
        <v>48.0</v>
      </c>
      <c r="B60" s="279" t="s">
        <v>845</v>
      </c>
      <c r="C60" s="280" t="s">
        <v>848</v>
      </c>
      <c r="D60" s="281" t="s">
        <v>849</v>
      </c>
      <c r="E60" s="279" t="s">
        <v>711</v>
      </c>
      <c r="F60" s="80"/>
      <c r="G60" s="173"/>
      <c r="H60" s="282" t="s">
        <v>250</v>
      </c>
      <c r="I60" s="276" t="s">
        <v>718</v>
      </c>
      <c r="J60" s="113"/>
      <c r="K60" s="102" t="s">
        <v>250</v>
      </c>
      <c r="L60" s="4"/>
      <c r="M60" s="4"/>
      <c r="N60" s="4"/>
      <c r="O60" s="4"/>
      <c r="P60" s="4"/>
      <c r="Q60" s="4"/>
      <c r="R60" s="4"/>
      <c r="S60" s="4"/>
      <c r="T60" s="4"/>
      <c r="U60" s="4"/>
      <c r="V60" s="4"/>
      <c r="W60" s="4"/>
      <c r="X60" s="4"/>
    </row>
    <row r="61" ht="14.25" customHeight="1">
      <c r="A61" s="86">
        <v>49.0</v>
      </c>
      <c r="B61" s="279" t="s">
        <v>850</v>
      </c>
      <c r="C61" s="280" t="s">
        <v>822</v>
      </c>
      <c r="D61" s="281" t="s">
        <v>851</v>
      </c>
      <c r="E61" s="279" t="s">
        <v>715</v>
      </c>
      <c r="F61" s="173"/>
      <c r="G61" s="173"/>
      <c r="H61" s="80"/>
      <c r="I61" s="276" t="s">
        <v>718</v>
      </c>
      <c r="J61" s="113"/>
      <c r="K61" s="102" t="s">
        <v>250</v>
      </c>
      <c r="L61" s="4"/>
      <c r="M61" s="4"/>
      <c r="N61" s="4"/>
      <c r="O61" s="4"/>
      <c r="P61" s="4"/>
      <c r="Q61" s="4"/>
      <c r="R61" s="4"/>
      <c r="S61" s="4"/>
      <c r="T61" s="4"/>
      <c r="U61" s="4"/>
      <c r="V61" s="4"/>
      <c r="W61" s="4"/>
      <c r="X61" s="4"/>
    </row>
    <row r="62" ht="14.25" customHeight="1">
      <c r="A62" s="86">
        <v>50.0</v>
      </c>
      <c r="B62" s="279" t="s">
        <v>821</v>
      </c>
      <c r="C62" s="280" t="s">
        <v>852</v>
      </c>
      <c r="D62" s="281" t="s">
        <v>635</v>
      </c>
      <c r="E62" s="279" t="s">
        <v>711</v>
      </c>
      <c r="F62" s="173"/>
      <c r="G62" s="173"/>
      <c r="H62" s="282" t="s">
        <v>853</v>
      </c>
      <c r="I62" s="276" t="s">
        <v>718</v>
      </c>
      <c r="J62" s="113"/>
      <c r="K62" s="102" t="s">
        <v>250</v>
      </c>
      <c r="L62" s="4"/>
      <c r="M62" s="4"/>
      <c r="N62" s="4"/>
      <c r="O62" s="4"/>
      <c r="P62" s="4"/>
      <c r="Q62" s="4"/>
      <c r="R62" s="4"/>
      <c r="S62" s="4"/>
      <c r="T62" s="4"/>
      <c r="U62" s="4"/>
      <c r="V62" s="4"/>
      <c r="W62" s="4"/>
      <c r="X62" s="4"/>
    </row>
    <row r="63" ht="14.25" customHeight="1">
      <c r="A63" s="86">
        <v>51.0</v>
      </c>
      <c r="B63" s="285"/>
      <c r="C63" s="174"/>
      <c r="D63" s="285"/>
      <c r="E63" s="113"/>
      <c r="F63" s="113"/>
      <c r="G63" s="113"/>
      <c r="H63" s="113"/>
      <c r="I63" s="276"/>
      <c r="J63" s="113"/>
      <c r="K63" s="113"/>
      <c r="L63" s="4"/>
      <c r="M63" s="4"/>
      <c r="N63" s="4"/>
      <c r="O63" s="4"/>
      <c r="P63" s="4"/>
      <c r="Q63" s="4"/>
      <c r="R63" s="4"/>
      <c r="S63" s="4"/>
      <c r="T63" s="4"/>
      <c r="U63" s="4"/>
      <c r="V63" s="4"/>
      <c r="W63" s="4"/>
      <c r="X63" s="4"/>
    </row>
    <row r="64" ht="14.25" customHeight="1">
      <c r="A64" s="86">
        <v>52.0</v>
      </c>
      <c r="B64" s="88"/>
      <c r="C64" s="111"/>
      <c r="D64" s="88"/>
      <c r="E64" s="113"/>
      <c r="F64" s="113"/>
      <c r="G64" s="113"/>
      <c r="H64" s="113"/>
      <c r="I64" s="286"/>
      <c r="J64" s="113"/>
      <c r="K64" s="113"/>
      <c r="L64" s="4"/>
      <c r="M64" s="4"/>
      <c r="N64" s="4"/>
      <c r="O64" s="4"/>
      <c r="P64" s="4"/>
      <c r="Q64" s="4"/>
      <c r="R64" s="4"/>
      <c r="S64" s="4"/>
      <c r="T64" s="4"/>
      <c r="U64" s="4"/>
      <c r="V64" s="4"/>
      <c r="W64" s="4"/>
      <c r="X64" s="4"/>
    </row>
    <row r="65" ht="14.25" customHeight="1">
      <c r="A65" s="86">
        <v>53.0</v>
      </c>
      <c r="B65" s="113"/>
      <c r="C65" s="111"/>
      <c r="D65" s="113"/>
      <c r="E65" s="113"/>
      <c r="F65" s="113"/>
      <c r="G65" s="113"/>
      <c r="H65" s="113"/>
      <c r="I65" s="286"/>
      <c r="J65" s="113"/>
      <c r="K65" s="113"/>
      <c r="L65" s="4"/>
      <c r="M65" s="4"/>
      <c r="N65" s="4"/>
      <c r="O65" s="4"/>
      <c r="P65" s="4"/>
      <c r="Q65" s="4"/>
      <c r="R65" s="4"/>
      <c r="S65" s="4"/>
      <c r="T65" s="4"/>
      <c r="U65" s="4"/>
      <c r="V65" s="4"/>
      <c r="W65" s="4"/>
      <c r="X65" s="4"/>
    </row>
    <row r="66" ht="14.25" customHeight="1">
      <c r="A66" s="86">
        <v>54.0</v>
      </c>
      <c r="B66" s="88"/>
      <c r="C66" s="111"/>
      <c r="D66" s="88"/>
      <c r="E66" s="113"/>
      <c r="F66" s="113"/>
      <c r="G66" s="113"/>
      <c r="H66" s="113"/>
      <c r="I66" s="286"/>
      <c r="J66" s="113"/>
      <c r="K66" s="113"/>
      <c r="L66" s="4"/>
      <c r="M66" s="4"/>
      <c r="N66" s="4"/>
      <c r="O66" s="4"/>
      <c r="P66" s="4"/>
      <c r="Q66" s="4"/>
      <c r="R66" s="4"/>
      <c r="S66" s="4"/>
      <c r="T66" s="4"/>
      <c r="U66" s="4"/>
      <c r="V66" s="4"/>
      <c r="W66" s="4"/>
      <c r="X66" s="4"/>
    </row>
    <row r="67" ht="14.25" customHeight="1">
      <c r="A67" s="86">
        <v>55.0</v>
      </c>
      <c r="B67" s="285"/>
      <c r="C67" s="174"/>
      <c r="D67" s="285"/>
      <c r="E67" s="113"/>
      <c r="F67" s="113"/>
      <c r="G67" s="113"/>
      <c r="H67" s="113"/>
      <c r="I67" s="286"/>
      <c r="J67" s="113"/>
      <c r="K67" s="113"/>
      <c r="L67" s="4"/>
      <c r="M67" s="4"/>
      <c r="N67" s="4"/>
      <c r="O67" s="4"/>
      <c r="P67" s="4"/>
      <c r="Q67" s="4"/>
      <c r="R67" s="4"/>
      <c r="S67" s="4"/>
      <c r="T67" s="4"/>
      <c r="U67" s="4"/>
      <c r="V67" s="4"/>
      <c r="W67" s="4"/>
      <c r="X67" s="4"/>
    </row>
    <row r="68" ht="14.25" customHeight="1">
      <c r="A68" s="86">
        <v>56.0</v>
      </c>
      <c r="B68" s="88"/>
      <c r="C68" s="111"/>
      <c r="D68" s="88"/>
      <c r="E68" s="113"/>
      <c r="F68" s="113"/>
      <c r="G68" s="113"/>
      <c r="H68" s="113"/>
      <c r="I68" s="286"/>
      <c r="J68" s="113"/>
      <c r="K68" s="113"/>
      <c r="L68" s="4"/>
      <c r="M68" s="4"/>
      <c r="N68" s="4"/>
      <c r="O68" s="4"/>
      <c r="P68" s="4"/>
      <c r="Q68" s="4"/>
      <c r="R68" s="4"/>
      <c r="S68" s="4"/>
      <c r="T68" s="4"/>
      <c r="U68" s="4"/>
      <c r="V68" s="4"/>
      <c r="W68" s="4"/>
      <c r="X68" s="4"/>
    </row>
    <row r="69" ht="14.25" customHeight="1">
      <c r="A69" s="86">
        <v>57.0</v>
      </c>
      <c r="B69" s="113"/>
      <c r="C69" s="111"/>
      <c r="D69" s="113"/>
      <c r="E69" s="113"/>
      <c r="F69" s="113"/>
      <c r="G69" s="113"/>
      <c r="H69" s="113"/>
      <c r="I69" s="286"/>
      <c r="J69" s="113"/>
      <c r="K69" s="113"/>
      <c r="L69" s="4"/>
      <c r="M69" s="4"/>
      <c r="N69" s="4"/>
      <c r="O69" s="4"/>
      <c r="P69" s="4"/>
      <c r="Q69" s="4"/>
      <c r="R69" s="4"/>
      <c r="S69" s="4"/>
      <c r="T69" s="4"/>
      <c r="U69" s="4"/>
      <c r="V69" s="4"/>
      <c r="W69" s="4"/>
      <c r="X69" s="4"/>
    </row>
    <row r="70" ht="14.25" customHeight="1">
      <c r="A70" s="86">
        <v>58.0</v>
      </c>
      <c r="B70" s="88"/>
      <c r="C70" s="111"/>
      <c r="D70" s="88"/>
      <c r="E70" s="113"/>
      <c r="F70" s="113"/>
      <c r="G70" s="113"/>
      <c r="H70" s="113"/>
      <c r="I70" s="286"/>
      <c r="J70" s="113"/>
      <c r="K70" s="113"/>
      <c r="L70" s="4"/>
      <c r="M70" s="4"/>
      <c r="N70" s="4"/>
      <c r="O70" s="4"/>
      <c r="P70" s="4"/>
      <c r="Q70" s="4"/>
      <c r="R70" s="4"/>
      <c r="S70" s="4"/>
      <c r="T70" s="4"/>
      <c r="U70" s="4"/>
      <c r="V70" s="4"/>
      <c r="W70" s="4"/>
      <c r="X70" s="4"/>
    </row>
    <row r="71" ht="14.25" customHeight="1">
      <c r="A71" s="86">
        <v>59.0</v>
      </c>
      <c r="B71" s="285"/>
      <c r="C71" s="174"/>
      <c r="D71" s="285"/>
      <c r="E71" s="113"/>
      <c r="F71" s="113"/>
      <c r="G71" s="113"/>
      <c r="H71" s="113"/>
      <c r="I71" s="286"/>
      <c r="J71" s="113"/>
      <c r="K71" s="113"/>
      <c r="L71" s="4"/>
      <c r="M71" s="4"/>
      <c r="N71" s="4"/>
      <c r="O71" s="4"/>
      <c r="P71" s="4"/>
      <c r="Q71" s="4"/>
      <c r="R71" s="4"/>
      <c r="S71" s="4"/>
      <c r="T71" s="4"/>
      <c r="U71" s="4"/>
      <c r="V71" s="4"/>
      <c r="W71" s="4"/>
      <c r="X71" s="4"/>
    </row>
    <row r="72" ht="14.25" customHeight="1">
      <c r="A72" s="86">
        <v>60.0</v>
      </c>
      <c r="B72" s="88"/>
      <c r="C72" s="111"/>
      <c r="D72" s="88"/>
      <c r="E72" s="113"/>
      <c r="F72" s="113"/>
      <c r="G72" s="113"/>
      <c r="H72" s="113"/>
      <c r="I72" s="286"/>
      <c r="J72" s="113"/>
      <c r="K72" s="113"/>
      <c r="L72" s="4"/>
      <c r="M72" s="4"/>
      <c r="N72" s="4"/>
      <c r="O72" s="4"/>
      <c r="P72" s="4"/>
      <c r="Q72" s="4"/>
      <c r="R72" s="4"/>
      <c r="S72" s="4"/>
      <c r="T72" s="4"/>
      <c r="U72" s="4"/>
      <c r="V72" s="4"/>
      <c r="W72" s="4"/>
      <c r="X72" s="4"/>
    </row>
    <row r="73" ht="14.25" customHeight="1">
      <c r="A73" s="86">
        <v>61.0</v>
      </c>
      <c r="B73" s="113"/>
      <c r="C73" s="111"/>
      <c r="D73" s="113"/>
      <c r="E73" s="113"/>
      <c r="F73" s="113"/>
      <c r="G73" s="113"/>
      <c r="H73" s="113"/>
      <c r="I73" s="286"/>
      <c r="J73" s="113"/>
      <c r="K73" s="113"/>
      <c r="L73" s="4"/>
      <c r="M73" s="4"/>
      <c r="N73" s="4"/>
      <c r="O73" s="4"/>
      <c r="P73" s="4"/>
      <c r="Q73" s="4"/>
      <c r="R73" s="4"/>
      <c r="S73" s="4"/>
      <c r="T73" s="4"/>
      <c r="U73" s="4"/>
      <c r="V73" s="4"/>
      <c r="W73" s="4"/>
      <c r="X73" s="4"/>
    </row>
    <row r="74" ht="14.25" customHeight="1">
      <c r="A74" s="86">
        <v>62.0</v>
      </c>
      <c r="B74" s="88"/>
      <c r="C74" s="111"/>
      <c r="D74" s="88"/>
      <c r="E74" s="113"/>
      <c r="F74" s="113"/>
      <c r="G74" s="113"/>
      <c r="H74" s="113"/>
      <c r="I74" s="286"/>
      <c r="J74" s="113"/>
      <c r="K74" s="113"/>
      <c r="L74" s="4"/>
      <c r="M74" s="4"/>
      <c r="N74" s="4"/>
      <c r="O74" s="4"/>
      <c r="P74" s="4"/>
      <c r="Q74" s="4"/>
      <c r="R74" s="4"/>
      <c r="S74" s="4"/>
      <c r="T74" s="4"/>
      <c r="U74" s="4"/>
      <c r="V74" s="4"/>
      <c r="W74" s="4"/>
      <c r="X74" s="4"/>
    </row>
    <row r="75" ht="14.25" customHeight="1">
      <c r="A75" s="86">
        <v>63.0</v>
      </c>
      <c r="B75" s="285"/>
      <c r="C75" s="174"/>
      <c r="D75" s="285"/>
      <c r="E75" s="113"/>
      <c r="F75" s="113"/>
      <c r="G75" s="113"/>
      <c r="H75" s="113"/>
      <c r="I75" s="286"/>
      <c r="J75" s="113"/>
      <c r="K75" s="113"/>
      <c r="L75" s="4"/>
      <c r="M75" s="4"/>
      <c r="N75" s="4"/>
      <c r="O75" s="4"/>
      <c r="P75" s="4"/>
      <c r="Q75" s="4"/>
      <c r="R75" s="4"/>
      <c r="S75" s="4"/>
      <c r="T75" s="4"/>
      <c r="U75" s="4"/>
      <c r="V75" s="4"/>
      <c r="W75" s="4"/>
      <c r="X75" s="4"/>
    </row>
    <row r="76" ht="14.25" customHeight="1">
      <c r="A76" s="86">
        <v>64.0</v>
      </c>
      <c r="B76" s="88"/>
      <c r="C76" s="111"/>
      <c r="D76" s="88"/>
      <c r="E76" s="113"/>
      <c r="F76" s="113"/>
      <c r="G76" s="113"/>
      <c r="H76" s="113"/>
      <c r="I76" s="286"/>
      <c r="J76" s="113"/>
      <c r="K76" s="113"/>
      <c r="L76" s="4"/>
      <c r="M76" s="4"/>
      <c r="N76" s="4"/>
      <c r="O76" s="4"/>
      <c r="P76" s="4"/>
      <c r="Q76" s="4"/>
      <c r="R76" s="4"/>
      <c r="S76" s="4"/>
      <c r="T76" s="4"/>
      <c r="U76" s="4"/>
      <c r="V76" s="4"/>
      <c r="W76" s="4"/>
      <c r="X76" s="4"/>
    </row>
    <row r="77" ht="14.25" customHeight="1">
      <c r="A77" s="86">
        <v>65.0</v>
      </c>
      <c r="B77" s="113"/>
      <c r="C77" s="111"/>
      <c r="D77" s="113"/>
      <c r="E77" s="113"/>
      <c r="F77" s="113"/>
      <c r="G77" s="113"/>
      <c r="H77" s="113"/>
      <c r="I77" s="286"/>
      <c r="J77" s="113"/>
      <c r="K77" s="113"/>
      <c r="L77" s="4"/>
      <c r="M77" s="4"/>
      <c r="N77" s="4"/>
      <c r="O77" s="4"/>
      <c r="P77" s="4"/>
      <c r="Q77" s="4"/>
      <c r="R77" s="4"/>
      <c r="S77" s="4"/>
      <c r="T77" s="4"/>
      <c r="U77" s="4"/>
      <c r="V77" s="4"/>
      <c r="W77" s="4"/>
      <c r="X77" s="4"/>
    </row>
    <row r="78" ht="14.25" customHeight="1">
      <c r="A78" s="86">
        <v>66.0</v>
      </c>
      <c r="B78" s="88"/>
      <c r="C78" s="111"/>
      <c r="D78" s="88"/>
      <c r="E78" s="113"/>
      <c r="F78" s="113"/>
      <c r="G78" s="113"/>
      <c r="H78" s="113"/>
      <c r="I78" s="286"/>
      <c r="J78" s="113"/>
      <c r="K78" s="113"/>
      <c r="L78" s="4"/>
      <c r="M78" s="4"/>
      <c r="N78" s="4"/>
      <c r="O78" s="4"/>
      <c r="P78" s="4"/>
      <c r="Q78" s="4"/>
      <c r="R78" s="4"/>
      <c r="S78" s="4"/>
      <c r="T78" s="4"/>
      <c r="U78" s="4"/>
      <c r="V78" s="4"/>
      <c r="W78" s="4"/>
      <c r="X78" s="4"/>
    </row>
    <row r="79" ht="14.25" customHeight="1">
      <c r="A79" s="86">
        <v>67.0</v>
      </c>
      <c r="B79" s="285"/>
      <c r="C79" s="174"/>
      <c r="D79" s="285"/>
      <c r="E79" s="113"/>
      <c r="F79" s="113"/>
      <c r="G79" s="113"/>
      <c r="H79" s="113"/>
      <c r="I79" s="286"/>
      <c r="J79" s="113"/>
      <c r="K79" s="113"/>
      <c r="L79" s="4"/>
      <c r="M79" s="4"/>
      <c r="N79" s="4"/>
      <c r="O79" s="4"/>
      <c r="P79" s="4"/>
      <c r="Q79" s="4"/>
      <c r="R79" s="4"/>
      <c r="S79" s="4"/>
      <c r="T79" s="4"/>
      <c r="U79" s="4"/>
      <c r="V79" s="4"/>
      <c r="W79" s="4"/>
      <c r="X79" s="4"/>
    </row>
    <row r="80" ht="14.25" customHeight="1">
      <c r="A80" s="86">
        <v>68.0</v>
      </c>
      <c r="B80" s="88"/>
      <c r="C80" s="111"/>
      <c r="D80" s="88"/>
      <c r="E80" s="113"/>
      <c r="F80" s="113"/>
      <c r="G80" s="113"/>
      <c r="H80" s="113"/>
      <c r="I80" s="286"/>
      <c r="J80" s="113"/>
      <c r="K80" s="113"/>
      <c r="L80" s="4"/>
      <c r="M80" s="4"/>
      <c r="N80" s="4"/>
      <c r="O80" s="4"/>
      <c r="P80" s="4"/>
      <c r="Q80" s="4"/>
      <c r="R80" s="4"/>
      <c r="S80" s="4"/>
      <c r="T80" s="4"/>
      <c r="U80" s="4"/>
      <c r="V80" s="4"/>
      <c r="W80" s="4"/>
      <c r="X80" s="4"/>
    </row>
    <row r="81" ht="14.25" customHeight="1">
      <c r="A81" s="86">
        <v>69.0</v>
      </c>
      <c r="B81" s="113"/>
      <c r="C81" s="111"/>
      <c r="D81" s="113"/>
      <c r="E81" s="113"/>
      <c r="F81" s="113"/>
      <c r="G81" s="113"/>
      <c r="H81" s="113"/>
      <c r="I81" s="286"/>
      <c r="J81" s="113"/>
      <c r="K81" s="113"/>
      <c r="L81" s="4"/>
      <c r="M81" s="4"/>
      <c r="N81" s="4"/>
      <c r="O81" s="4"/>
      <c r="P81" s="4"/>
      <c r="Q81" s="4"/>
      <c r="R81" s="4"/>
      <c r="S81" s="4"/>
      <c r="T81" s="4"/>
      <c r="U81" s="4"/>
      <c r="V81" s="4"/>
      <c r="W81" s="4"/>
      <c r="X81" s="4"/>
    </row>
    <row r="82" ht="14.25" customHeight="1">
      <c r="A82" s="86">
        <v>70.0</v>
      </c>
      <c r="B82" s="88"/>
      <c r="C82" s="111"/>
      <c r="D82" s="88"/>
      <c r="E82" s="113"/>
      <c r="F82" s="113"/>
      <c r="G82" s="113"/>
      <c r="H82" s="113"/>
      <c r="I82" s="286"/>
      <c r="J82" s="113"/>
      <c r="K82" s="113"/>
      <c r="L82" s="4"/>
      <c r="M82" s="4"/>
      <c r="N82" s="4"/>
      <c r="O82" s="4"/>
      <c r="P82" s="4"/>
      <c r="Q82" s="4"/>
      <c r="R82" s="4"/>
      <c r="S82" s="4"/>
      <c r="T82" s="4"/>
      <c r="U82" s="4"/>
      <c r="V82" s="4"/>
      <c r="W82" s="4"/>
      <c r="X82" s="4"/>
    </row>
    <row r="83" ht="14.25" customHeight="1">
      <c r="A83" s="86">
        <v>71.0</v>
      </c>
      <c r="B83" s="285"/>
      <c r="C83" s="174"/>
      <c r="D83" s="285"/>
      <c r="E83" s="113"/>
      <c r="F83" s="113"/>
      <c r="G83" s="113"/>
      <c r="H83" s="113"/>
      <c r="I83" s="286"/>
      <c r="J83" s="113"/>
      <c r="K83" s="113"/>
      <c r="L83" s="4"/>
      <c r="M83" s="4"/>
      <c r="N83" s="4"/>
      <c r="O83" s="4"/>
      <c r="P83" s="4"/>
      <c r="Q83" s="4"/>
      <c r="R83" s="4"/>
      <c r="S83" s="4"/>
      <c r="T83" s="4"/>
      <c r="U83" s="4"/>
      <c r="V83" s="4"/>
      <c r="W83" s="4"/>
      <c r="X83" s="4"/>
    </row>
    <row r="84" ht="14.25" customHeight="1">
      <c r="A84" s="86">
        <v>72.0</v>
      </c>
      <c r="B84" s="88"/>
      <c r="C84" s="111"/>
      <c r="D84" s="88"/>
      <c r="E84" s="113"/>
      <c r="F84" s="113"/>
      <c r="G84" s="113"/>
      <c r="H84" s="113"/>
      <c r="I84" s="286"/>
      <c r="J84" s="113"/>
      <c r="K84" s="113"/>
      <c r="L84" s="4"/>
      <c r="M84" s="4"/>
      <c r="N84" s="4"/>
      <c r="O84" s="4"/>
      <c r="P84" s="4"/>
      <c r="Q84" s="4"/>
      <c r="R84" s="4"/>
      <c r="S84" s="4"/>
      <c r="T84" s="4"/>
      <c r="U84" s="4"/>
      <c r="V84" s="4"/>
      <c r="W84" s="4"/>
      <c r="X84" s="4"/>
    </row>
    <row r="85" ht="14.25" customHeight="1">
      <c r="A85" s="86">
        <v>73.0</v>
      </c>
      <c r="B85" s="113"/>
      <c r="C85" s="111"/>
      <c r="D85" s="113"/>
      <c r="E85" s="113"/>
      <c r="F85" s="113"/>
      <c r="G85" s="113"/>
      <c r="H85" s="113"/>
      <c r="I85" s="286"/>
      <c r="J85" s="113"/>
      <c r="K85" s="113"/>
      <c r="L85" s="4"/>
      <c r="M85" s="4"/>
      <c r="N85" s="4"/>
      <c r="O85" s="4"/>
      <c r="P85" s="4"/>
      <c r="Q85" s="4"/>
      <c r="R85" s="4"/>
      <c r="S85" s="4"/>
      <c r="T85" s="4"/>
      <c r="U85" s="4"/>
      <c r="V85" s="4"/>
      <c r="W85" s="4"/>
      <c r="X85" s="4"/>
    </row>
    <row r="86" ht="14.25" customHeight="1">
      <c r="A86" s="86">
        <v>74.0</v>
      </c>
      <c r="B86" s="88"/>
      <c r="C86" s="111"/>
      <c r="D86" s="88"/>
      <c r="E86" s="113"/>
      <c r="F86" s="113"/>
      <c r="G86" s="113"/>
      <c r="H86" s="113"/>
      <c r="I86" s="286"/>
      <c r="J86" s="113"/>
      <c r="K86" s="113"/>
      <c r="L86" s="4"/>
      <c r="M86" s="4"/>
      <c r="N86" s="4"/>
      <c r="O86" s="4"/>
      <c r="P86" s="4"/>
      <c r="Q86" s="4"/>
      <c r="R86" s="4"/>
      <c r="S86" s="4"/>
      <c r="T86" s="4"/>
      <c r="U86" s="4"/>
      <c r="V86" s="4"/>
      <c r="W86" s="4"/>
      <c r="X86" s="4"/>
    </row>
    <row r="87" ht="14.25" customHeight="1">
      <c r="A87" s="86">
        <v>75.0</v>
      </c>
      <c r="B87" s="285"/>
      <c r="C87" s="174"/>
      <c r="D87" s="285"/>
      <c r="E87" s="113"/>
      <c r="F87" s="113"/>
      <c r="G87" s="113"/>
      <c r="H87" s="113"/>
      <c r="I87" s="286"/>
      <c r="J87" s="113"/>
      <c r="K87" s="113"/>
      <c r="L87" s="4"/>
      <c r="M87" s="4"/>
      <c r="N87" s="4"/>
      <c r="O87" s="4"/>
      <c r="P87" s="4"/>
      <c r="Q87" s="4"/>
      <c r="R87" s="4"/>
      <c r="S87" s="4"/>
      <c r="T87" s="4"/>
      <c r="U87" s="4"/>
      <c r="V87" s="4"/>
      <c r="W87" s="4"/>
      <c r="X87" s="4"/>
    </row>
    <row r="88" ht="14.25" customHeight="1">
      <c r="A88" s="86">
        <v>76.0</v>
      </c>
      <c r="B88" s="88"/>
      <c r="C88" s="111"/>
      <c r="D88" s="88"/>
      <c r="E88" s="113"/>
      <c r="F88" s="113"/>
      <c r="G88" s="113"/>
      <c r="H88" s="113"/>
      <c r="I88" s="286"/>
      <c r="J88" s="113"/>
      <c r="K88" s="113"/>
      <c r="L88" s="4"/>
      <c r="M88" s="4"/>
      <c r="N88" s="4"/>
      <c r="O88" s="4"/>
      <c r="P88" s="4"/>
      <c r="Q88" s="4"/>
      <c r="R88" s="4"/>
      <c r="S88" s="4"/>
      <c r="T88" s="4"/>
      <c r="U88" s="4"/>
      <c r="V88" s="4"/>
      <c r="W88" s="4"/>
      <c r="X88" s="4"/>
    </row>
    <row r="89" ht="14.25" customHeight="1">
      <c r="A89" s="86">
        <v>77.0</v>
      </c>
      <c r="B89" s="113"/>
      <c r="C89" s="111"/>
      <c r="D89" s="113"/>
      <c r="E89" s="113"/>
      <c r="F89" s="113"/>
      <c r="G89" s="113"/>
      <c r="H89" s="113"/>
      <c r="I89" s="286"/>
      <c r="J89" s="113"/>
      <c r="K89" s="113"/>
      <c r="L89" s="4"/>
      <c r="M89" s="4"/>
      <c r="N89" s="4"/>
      <c r="O89" s="4"/>
      <c r="P89" s="4"/>
      <c r="Q89" s="4"/>
      <c r="R89" s="4"/>
      <c r="S89" s="4"/>
      <c r="T89" s="4"/>
      <c r="U89" s="4"/>
      <c r="V89" s="4"/>
      <c r="W89" s="4"/>
      <c r="X89" s="4"/>
    </row>
    <row r="90" ht="14.25" customHeight="1">
      <c r="A90" s="86">
        <v>78.0</v>
      </c>
      <c r="B90" s="88"/>
      <c r="C90" s="111"/>
      <c r="D90" s="88"/>
      <c r="E90" s="113"/>
      <c r="F90" s="113"/>
      <c r="G90" s="113"/>
      <c r="H90" s="113"/>
      <c r="I90" s="286"/>
      <c r="J90" s="113"/>
      <c r="K90" s="113"/>
      <c r="L90" s="4"/>
      <c r="M90" s="4"/>
      <c r="N90" s="4"/>
      <c r="O90" s="4"/>
      <c r="P90" s="4"/>
      <c r="Q90" s="4"/>
      <c r="R90" s="4"/>
      <c r="S90" s="4"/>
      <c r="T90" s="4"/>
      <c r="U90" s="4"/>
      <c r="V90" s="4"/>
      <c r="W90" s="4"/>
      <c r="X90" s="4"/>
    </row>
    <row r="91" ht="14.25" customHeight="1">
      <c r="A91" s="86">
        <v>79.0</v>
      </c>
      <c r="B91" s="285"/>
      <c r="C91" s="174"/>
      <c r="D91" s="285"/>
      <c r="E91" s="113"/>
      <c r="F91" s="113"/>
      <c r="G91" s="113"/>
      <c r="H91" s="113"/>
      <c r="I91" s="286"/>
      <c r="J91" s="113"/>
      <c r="K91" s="113"/>
      <c r="L91" s="4"/>
      <c r="M91" s="4"/>
      <c r="N91" s="4"/>
      <c r="O91" s="4"/>
      <c r="P91" s="4"/>
      <c r="Q91" s="4"/>
      <c r="R91" s="4"/>
      <c r="S91" s="4"/>
      <c r="T91" s="4"/>
      <c r="U91" s="4"/>
      <c r="V91" s="4"/>
      <c r="W91" s="4"/>
      <c r="X91" s="4"/>
    </row>
    <row r="92" ht="14.25" customHeight="1">
      <c r="A92" s="86">
        <v>80.0</v>
      </c>
      <c r="B92" s="88"/>
      <c r="C92" s="111"/>
      <c r="D92" s="88"/>
      <c r="E92" s="113"/>
      <c r="F92" s="113"/>
      <c r="G92" s="113"/>
      <c r="H92" s="113"/>
      <c r="I92" s="286"/>
      <c r="J92" s="113"/>
      <c r="K92" s="113"/>
      <c r="L92" s="4"/>
      <c r="M92" s="4"/>
      <c r="N92" s="4"/>
      <c r="O92" s="4"/>
      <c r="P92" s="4"/>
      <c r="Q92" s="4"/>
      <c r="R92" s="4"/>
      <c r="S92" s="4"/>
      <c r="T92" s="4"/>
      <c r="U92" s="4"/>
      <c r="V92" s="4"/>
      <c r="W92" s="4"/>
      <c r="X92" s="4"/>
    </row>
    <row r="93" ht="14.25" customHeight="1">
      <c r="A93" s="86">
        <v>81.0</v>
      </c>
      <c r="B93" s="113"/>
      <c r="C93" s="111"/>
      <c r="D93" s="113"/>
      <c r="E93" s="113"/>
      <c r="F93" s="113"/>
      <c r="G93" s="113"/>
      <c r="H93" s="113"/>
      <c r="I93" s="286"/>
      <c r="J93" s="113"/>
      <c r="K93" s="113"/>
      <c r="L93" s="4"/>
      <c r="M93" s="4"/>
      <c r="N93" s="4"/>
      <c r="O93" s="4"/>
      <c r="P93" s="4"/>
      <c r="Q93" s="4"/>
      <c r="R93" s="4"/>
      <c r="S93" s="4"/>
      <c r="T93" s="4"/>
      <c r="U93" s="4"/>
      <c r="V93" s="4"/>
      <c r="W93" s="4"/>
      <c r="X93" s="4"/>
    </row>
    <row r="94" ht="14.25" customHeight="1">
      <c r="A94" s="86">
        <v>82.0</v>
      </c>
      <c r="B94" s="88"/>
      <c r="C94" s="111"/>
      <c r="D94" s="88"/>
      <c r="E94" s="113"/>
      <c r="F94" s="113"/>
      <c r="G94" s="113"/>
      <c r="H94" s="113"/>
      <c r="I94" s="286"/>
      <c r="J94" s="113"/>
      <c r="K94" s="113"/>
      <c r="L94" s="4"/>
      <c r="M94" s="4"/>
      <c r="N94" s="4"/>
      <c r="O94" s="4"/>
      <c r="P94" s="4"/>
      <c r="Q94" s="4"/>
      <c r="R94" s="4"/>
      <c r="S94" s="4"/>
      <c r="T94" s="4"/>
      <c r="U94" s="4"/>
      <c r="V94" s="4"/>
      <c r="W94" s="4"/>
      <c r="X94" s="4"/>
    </row>
    <row r="95" ht="14.25" customHeight="1">
      <c r="A95" s="86">
        <v>83.0</v>
      </c>
      <c r="B95" s="285"/>
      <c r="C95" s="174"/>
      <c r="D95" s="285"/>
      <c r="E95" s="113"/>
      <c r="F95" s="113"/>
      <c r="G95" s="113"/>
      <c r="H95" s="113"/>
      <c r="I95" s="286"/>
      <c r="J95" s="113"/>
      <c r="K95" s="113"/>
      <c r="L95" s="4"/>
      <c r="M95" s="4"/>
      <c r="N95" s="4"/>
      <c r="O95" s="4"/>
      <c r="P95" s="4"/>
      <c r="Q95" s="4"/>
      <c r="R95" s="4"/>
      <c r="S95" s="4"/>
      <c r="T95" s="4"/>
      <c r="U95" s="4"/>
      <c r="V95" s="4"/>
      <c r="W95" s="4"/>
      <c r="X95" s="4"/>
    </row>
    <row r="96" ht="14.25" customHeight="1">
      <c r="A96" s="86">
        <v>84.0</v>
      </c>
      <c r="B96" s="88"/>
      <c r="C96" s="111"/>
      <c r="D96" s="88"/>
      <c r="E96" s="113"/>
      <c r="F96" s="113"/>
      <c r="G96" s="113"/>
      <c r="H96" s="113"/>
      <c r="I96" s="286"/>
      <c r="J96" s="113"/>
      <c r="K96" s="113"/>
      <c r="L96" s="4"/>
      <c r="M96" s="4"/>
      <c r="N96" s="4"/>
      <c r="O96" s="4"/>
      <c r="P96" s="4"/>
      <c r="Q96" s="4"/>
      <c r="R96" s="4"/>
      <c r="S96" s="4"/>
      <c r="T96" s="4"/>
      <c r="U96" s="4"/>
      <c r="V96" s="4"/>
      <c r="W96" s="4"/>
      <c r="X96" s="4"/>
    </row>
    <row r="97" ht="14.25" customHeight="1">
      <c r="A97" s="86">
        <v>85.0</v>
      </c>
      <c r="B97" s="113"/>
      <c r="C97" s="111"/>
      <c r="D97" s="113"/>
      <c r="E97" s="113"/>
      <c r="F97" s="113"/>
      <c r="G97" s="113"/>
      <c r="H97" s="113"/>
      <c r="I97" s="286"/>
      <c r="J97" s="113"/>
      <c r="K97" s="113"/>
      <c r="L97" s="4"/>
      <c r="M97" s="4"/>
      <c r="N97" s="4"/>
      <c r="O97" s="4"/>
      <c r="P97" s="4"/>
      <c r="Q97" s="4"/>
      <c r="R97" s="4"/>
      <c r="S97" s="4"/>
      <c r="T97" s="4"/>
      <c r="U97" s="4"/>
      <c r="V97" s="4"/>
      <c r="W97" s="4"/>
      <c r="X97" s="4"/>
    </row>
    <row r="98" ht="14.25" customHeight="1">
      <c r="A98" s="86">
        <v>86.0</v>
      </c>
      <c r="B98" s="88"/>
      <c r="C98" s="111"/>
      <c r="D98" s="88"/>
      <c r="E98" s="113"/>
      <c r="F98" s="113"/>
      <c r="G98" s="113"/>
      <c r="H98" s="113"/>
      <c r="I98" s="286"/>
      <c r="J98" s="113"/>
      <c r="K98" s="113"/>
      <c r="L98" s="4"/>
      <c r="M98" s="4"/>
      <c r="N98" s="4"/>
      <c r="O98" s="4"/>
      <c r="P98" s="4"/>
      <c r="Q98" s="4"/>
      <c r="R98" s="4"/>
      <c r="S98" s="4"/>
      <c r="T98" s="4"/>
      <c r="U98" s="4"/>
      <c r="V98" s="4"/>
      <c r="W98" s="4"/>
      <c r="X98" s="4"/>
    </row>
    <row r="99" ht="14.25" customHeight="1">
      <c r="A99" s="86">
        <v>87.0</v>
      </c>
      <c r="B99" s="285"/>
      <c r="C99" s="174"/>
      <c r="D99" s="285"/>
      <c r="E99" s="113"/>
      <c r="F99" s="113"/>
      <c r="G99" s="113"/>
      <c r="H99" s="113"/>
      <c r="I99" s="286"/>
      <c r="J99" s="113"/>
      <c r="K99" s="113"/>
      <c r="L99" s="4"/>
      <c r="M99" s="4"/>
      <c r="N99" s="4"/>
      <c r="O99" s="4"/>
      <c r="P99" s="4"/>
      <c r="Q99" s="4"/>
      <c r="R99" s="4"/>
      <c r="S99" s="4"/>
      <c r="T99" s="4"/>
      <c r="U99" s="4"/>
      <c r="V99" s="4"/>
      <c r="W99" s="4"/>
      <c r="X99" s="4"/>
    </row>
    <row r="100" ht="14.25" customHeight="1">
      <c r="A100" s="86">
        <v>88.0</v>
      </c>
      <c r="B100" s="88"/>
      <c r="C100" s="111"/>
      <c r="D100" s="88"/>
      <c r="E100" s="113"/>
      <c r="F100" s="113"/>
      <c r="G100" s="113"/>
      <c r="H100" s="113"/>
      <c r="I100" s="286"/>
      <c r="J100" s="113"/>
      <c r="K100" s="113"/>
      <c r="L100" s="4"/>
      <c r="M100" s="4"/>
      <c r="N100" s="4"/>
      <c r="O100" s="4"/>
      <c r="P100" s="4"/>
      <c r="Q100" s="4"/>
      <c r="R100" s="4"/>
      <c r="S100" s="4"/>
      <c r="T100" s="4"/>
      <c r="U100" s="4"/>
      <c r="V100" s="4"/>
      <c r="W100" s="4"/>
      <c r="X100" s="4"/>
    </row>
    <row r="101" ht="14.25" customHeight="1">
      <c r="A101" s="86">
        <v>89.0</v>
      </c>
      <c r="B101" s="113"/>
      <c r="C101" s="111"/>
      <c r="D101" s="113"/>
      <c r="E101" s="113"/>
      <c r="F101" s="113"/>
      <c r="G101" s="113"/>
      <c r="H101" s="113"/>
      <c r="I101" s="286"/>
      <c r="J101" s="113"/>
      <c r="K101" s="113"/>
      <c r="L101" s="4"/>
      <c r="M101" s="4"/>
      <c r="N101" s="4"/>
      <c r="O101" s="4"/>
      <c r="P101" s="4"/>
      <c r="Q101" s="4"/>
      <c r="R101" s="4"/>
      <c r="S101" s="4"/>
      <c r="T101" s="4"/>
      <c r="U101" s="4"/>
      <c r="V101" s="4"/>
      <c r="W101" s="4"/>
      <c r="X101" s="4"/>
    </row>
    <row r="102" ht="14.25" customHeight="1">
      <c r="A102" s="86">
        <v>90.0</v>
      </c>
      <c r="B102" s="88"/>
      <c r="C102" s="111"/>
      <c r="D102" s="88"/>
      <c r="E102" s="113"/>
      <c r="F102" s="113"/>
      <c r="G102" s="113"/>
      <c r="H102" s="113"/>
      <c r="I102" s="286"/>
      <c r="J102" s="113"/>
      <c r="K102" s="113"/>
      <c r="L102" s="4"/>
      <c r="M102" s="4"/>
      <c r="N102" s="4"/>
      <c r="O102" s="4"/>
      <c r="P102" s="4"/>
      <c r="Q102" s="4"/>
      <c r="R102" s="4"/>
      <c r="S102" s="4"/>
      <c r="T102" s="4"/>
      <c r="U102" s="4"/>
      <c r="V102" s="4"/>
      <c r="W102" s="4"/>
      <c r="X102" s="4"/>
    </row>
    <row r="103" ht="14.25" customHeight="1">
      <c r="A103" s="86">
        <v>91.0</v>
      </c>
      <c r="B103" s="285"/>
      <c r="C103" s="174"/>
      <c r="D103" s="285"/>
      <c r="E103" s="113"/>
      <c r="F103" s="113"/>
      <c r="G103" s="113"/>
      <c r="H103" s="113"/>
      <c r="I103" s="286"/>
      <c r="J103" s="113"/>
      <c r="K103" s="113"/>
      <c r="L103" s="4"/>
      <c r="M103" s="4"/>
      <c r="N103" s="4"/>
      <c r="O103" s="4"/>
      <c r="P103" s="4"/>
      <c r="Q103" s="4"/>
      <c r="R103" s="4"/>
      <c r="S103" s="4"/>
      <c r="T103" s="4"/>
      <c r="U103" s="4"/>
      <c r="V103" s="4"/>
      <c r="W103" s="4"/>
      <c r="X103" s="4"/>
    </row>
    <row r="104" ht="14.25" customHeight="1">
      <c r="A104" s="86">
        <v>92.0</v>
      </c>
      <c r="B104" s="88"/>
      <c r="C104" s="111"/>
      <c r="D104" s="88"/>
      <c r="E104" s="113"/>
      <c r="F104" s="113"/>
      <c r="G104" s="113"/>
      <c r="H104" s="113"/>
      <c r="I104" s="286"/>
      <c r="J104" s="113"/>
      <c r="K104" s="113"/>
      <c r="L104" s="4"/>
      <c r="M104" s="4"/>
      <c r="N104" s="4"/>
      <c r="O104" s="4"/>
      <c r="P104" s="4"/>
      <c r="Q104" s="4"/>
      <c r="R104" s="4"/>
      <c r="S104" s="4"/>
      <c r="T104" s="4"/>
      <c r="U104" s="4"/>
      <c r="V104" s="4"/>
      <c r="W104" s="4"/>
      <c r="X104" s="4"/>
    </row>
    <row r="105" ht="14.25" customHeight="1">
      <c r="A105" s="86">
        <v>93.0</v>
      </c>
      <c r="B105" s="113"/>
      <c r="C105" s="111"/>
      <c r="D105" s="113"/>
      <c r="E105" s="113"/>
      <c r="F105" s="113"/>
      <c r="G105" s="113"/>
      <c r="H105" s="113"/>
      <c r="I105" s="286"/>
      <c r="J105" s="113"/>
      <c r="K105" s="113"/>
      <c r="L105" s="4"/>
      <c r="M105" s="4"/>
      <c r="N105" s="4"/>
      <c r="O105" s="4"/>
      <c r="P105" s="4"/>
      <c r="Q105" s="4"/>
      <c r="R105" s="4"/>
      <c r="S105" s="4"/>
      <c r="T105" s="4"/>
      <c r="U105" s="4"/>
      <c r="V105" s="4"/>
      <c r="W105" s="4"/>
      <c r="X105" s="4"/>
    </row>
    <row r="106" ht="14.25" customHeight="1">
      <c r="A106" s="86">
        <v>94.0</v>
      </c>
      <c r="B106" s="88"/>
      <c r="C106" s="111"/>
      <c r="D106" s="88"/>
      <c r="E106" s="113"/>
      <c r="F106" s="113"/>
      <c r="G106" s="113"/>
      <c r="H106" s="113"/>
      <c r="I106" s="286"/>
      <c r="J106" s="113"/>
      <c r="K106" s="113"/>
      <c r="L106" s="4"/>
      <c r="M106" s="4"/>
      <c r="N106" s="4"/>
      <c r="O106" s="4"/>
      <c r="P106" s="4"/>
      <c r="Q106" s="4"/>
      <c r="R106" s="4"/>
      <c r="S106" s="4"/>
      <c r="T106" s="4"/>
      <c r="U106" s="4"/>
      <c r="V106" s="4"/>
      <c r="W106" s="4"/>
      <c r="X106" s="4"/>
    </row>
    <row r="107" ht="14.25" customHeight="1">
      <c r="A107" s="86">
        <v>95.0</v>
      </c>
      <c r="B107" s="285"/>
      <c r="C107" s="174"/>
      <c r="D107" s="285"/>
      <c r="E107" s="113"/>
      <c r="F107" s="113"/>
      <c r="G107" s="113"/>
      <c r="H107" s="113"/>
      <c r="I107" s="286"/>
      <c r="J107" s="113"/>
      <c r="K107" s="113"/>
      <c r="L107" s="4"/>
      <c r="M107" s="4"/>
      <c r="N107" s="4"/>
      <c r="O107" s="4"/>
      <c r="P107" s="4"/>
      <c r="Q107" s="4"/>
      <c r="R107" s="4"/>
      <c r="S107" s="4"/>
      <c r="T107" s="4"/>
      <c r="U107" s="4"/>
      <c r="V107" s="4"/>
      <c r="W107" s="4"/>
      <c r="X107" s="4"/>
    </row>
    <row r="108" ht="14.25" customHeight="1">
      <c r="A108" s="86">
        <v>96.0</v>
      </c>
      <c r="B108" s="88"/>
      <c r="C108" s="111"/>
      <c r="D108" s="88"/>
      <c r="E108" s="113"/>
      <c r="F108" s="113"/>
      <c r="G108" s="113"/>
      <c r="H108" s="113"/>
      <c r="I108" s="286"/>
      <c r="J108" s="113"/>
      <c r="K108" s="113"/>
      <c r="L108" s="4"/>
      <c r="M108" s="4"/>
      <c r="N108" s="4"/>
      <c r="O108" s="4"/>
      <c r="P108" s="4"/>
      <c r="Q108" s="4"/>
      <c r="R108" s="4"/>
      <c r="S108" s="4"/>
      <c r="T108" s="4"/>
      <c r="U108" s="4"/>
      <c r="V108" s="4"/>
      <c r="W108" s="4"/>
      <c r="X108" s="4"/>
    </row>
    <row r="109" ht="14.25" customHeight="1">
      <c r="A109" s="86">
        <v>97.0</v>
      </c>
      <c r="B109" s="113"/>
      <c r="C109" s="111"/>
      <c r="D109" s="113"/>
      <c r="E109" s="113"/>
      <c r="F109" s="113"/>
      <c r="G109" s="113"/>
      <c r="H109" s="113"/>
      <c r="I109" s="286"/>
      <c r="J109" s="113"/>
      <c r="K109" s="113"/>
      <c r="L109" s="4"/>
      <c r="M109" s="4"/>
      <c r="N109" s="4"/>
      <c r="O109" s="4"/>
      <c r="P109" s="4"/>
      <c r="Q109" s="4"/>
      <c r="R109" s="4"/>
      <c r="S109" s="4"/>
      <c r="T109" s="4"/>
      <c r="U109" s="4"/>
      <c r="V109" s="4"/>
      <c r="W109" s="4"/>
      <c r="X109" s="4"/>
    </row>
    <row r="110" ht="14.25" customHeight="1">
      <c r="A110" s="86">
        <v>98.0</v>
      </c>
      <c r="B110" s="88"/>
      <c r="C110" s="111"/>
      <c r="D110" s="88"/>
      <c r="E110" s="113"/>
      <c r="F110" s="113"/>
      <c r="G110" s="113"/>
      <c r="H110" s="113"/>
      <c r="I110" s="286"/>
      <c r="J110" s="113"/>
      <c r="K110" s="113"/>
      <c r="L110" s="4"/>
      <c r="M110" s="4"/>
      <c r="N110" s="4"/>
      <c r="O110" s="4"/>
      <c r="P110" s="4"/>
      <c r="Q110" s="4"/>
      <c r="R110" s="4"/>
      <c r="S110" s="4"/>
      <c r="T110" s="4"/>
      <c r="U110" s="4"/>
      <c r="V110" s="4"/>
      <c r="W110" s="4"/>
      <c r="X110" s="4"/>
    </row>
    <row r="111" ht="14.25" customHeight="1">
      <c r="A111" s="86">
        <v>99.0</v>
      </c>
      <c r="B111" s="285"/>
      <c r="C111" s="174"/>
      <c r="D111" s="285"/>
      <c r="E111" s="113"/>
      <c r="F111" s="113"/>
      <c r="G111" s="113"/>
      <c r="H111" s="113"/>
      <c r="I111" s="287"/>
      <c r="J111" s="113"/>
      <c r="K111" s="113"/>
      <c r="L111" s="4"/>
      <c r="M111" s="4"/>
      <c r="N111" s="4"/>
      <c r="O111" s="4"/>
      <c r="P111" s="4"/>
      <c r="Q111" s="4"/>
      <c r="R111" s="4"/>
      <c r="S111" s="4"/>
      <c r="T111" s="4"/>
      <c r="U111" s="4"/>
      <c r="V111" s="4"/>
      <c r="W111" s="4"/>
      <c r="X111" s="4"/>
    </row>
    <row r="112" ht="14.25" customHeight="1">
      <c r="A112" s="86">
        <v>100.0</v>
      </c>
      <c r="B112" s="88"/>
      <c r="C112" s="111"/>
      <c r="D112" s="88"/>
      <c r="E112" s="113"/>
      <c r="F112" s="113"/>
      <c r="G112" s="113"/>
      <c r="H112" s="286"/>
      <c r="I112" s="286"/>
      <c r="J112" s="113"/>
      <c r="K112" s="113"/>
      <c r="L112" s="4"/>
      <c r="M112" s="4"/>
      <c r="N112" s="4"/>
      <c r="O112" s="4"/>
      <c r="P112" s="4"/>
      <c r="Q112" s="4"/>
      <c r="R112" s="4"/>
      <c r="S112" s="4"/>
      <c r="T112" s="4"/>
      <c r="U112" s="4"/>
      <c r="V112" s="4"/>
      <c r="W112" s="4"/>
      <c r="X112" s="4"/>
    </row>
    <row r="113" ht="14.25" customHeight="1">
      <c r="A113" s="4"/>
      <c r="B113" s="4"/>
      <c r="C113" s="4"/>
      <c r="D113" s="4"/>
      <c r="E113" s="4"/>
      <c r="F113" s="4"/>
      <c r="G113" s="4"/>
      <c r="H113" s="4"/>
      <c r="I113" s="110"/>
      <c r="J113" s="110"/>
      <c r="K113" s="110"/>
      <c r="L113" s="4"/>
      <c r="M113" s="4"/>
      <c r="N113" s="4"/>
      <c r="O113" s="4"/>
      <c r="P113" s="4"/>
      <c r="Q113" s="4"/>
      <c r="R113" s="4"/>
      <c r="S113" s="4"/>
      <c r="T113" s="4"/>
      <c r="U113" s="4"/>
      <c r="V113" s="4"/>
      <c r="W113" s="4"/>
      <c r="X113" s="4"/>
    </row>
    <row r="114" ht="14.25" customHeight="1">
      <c r="A114" s="4"/>
      <c r="B114" s="4"/>
      <c r="C114" s="4"/>
      <c r="D114" s="4"/>
      <c r="E114" s="4"/>
      <c r="F114" s="4"/>
      <c r="G114" s="4"/>
      <c r="H114" s="4"/>
      <c r="I114" s="110"/>
      <c r="J114" s="110"/>
      <c r="K114" s="110"/>
      <c r="L114" s="4"/>
      <c r="M114" s="4"/>
      <c r="N114" s="4"/>
      <c r="O114" s="4"/>
      <c r="P114" s="4"/>
      <c r="Q114" s="4"/>
      <c r="R114" s="4"/>
      <c r="S114" s="4"/>
      <c r="T114" s="4"/>
      <c r="U114" s="4"/>
      <c r="V114" s="4"/>
      <c r="W114" s="4"/>
      <c r="X114" s="4"/>
    </row>
    <row r="115" ht="14.25" customHeight="1">
      <c r="A115" s="4"/>
      <c r="B115" s="4"/>
      <c r="C115" s="4"/>
      <c r="D115" s="4"/>
      <c r="E115" s="4"/>
      <c r="F115" s="4"/>
      <c r="G115" s="4"/>
      <c r="H115" s="4"/>
      <c r="I115" s="110"/>
      <c r="J115" s="110"/>
      <c r="K115" s="110"/>
      <c r="L115" s="4"/>
      <c r="M115" s="4"/>
      <c r="N115" s="4"/>
      <c r="O115" s="4"/>
      <c r="P115" s="4"/>
      <c r="Q115" s="4"/>
      <c r="R115" s="4"/>
      <c r="S115" s="4"/>
      <c r="T115" s="4"/>
      <c r="U115" s="4"/>
      <c r="V115" s="4"/>
      <c r="W115" s="4"/>
      <c r="X115" s="4"/>
    </row>
    <row r="116" ht="14.25" customHeight="1">
      <c r="A116" s="4"/>
      <c r="B116" s="4"/>
      <c r="C116" s="4"/>
      <c r="D116" s="4"/>
      <c r="E116" s="4"/>
      <c r="F116" s="4"/>
      <c r="G116" s="4"/>
      <c r="H116" s="4"/>
      <c r="I116" s="110"/>
      <c r="J116" s="110"/>
      <c r="K116" s="110"/>
      <c r="L116" s="4"/>
      <c r="M116" s="4"/>
      <c r="N116" s="4"/>
      <c r="O116" s="4"/>
      <c r="P116" s="4"/>
      <c r="Q116" s="4"/>
      <c r="R116" s="4"/>
      <c r="S116" s="4"/>
      <c r="T116" s="4"/>
      <c r="U116" s="4"/>
      <c r="V116" s="4"/>
      <c r="W116" s="4"/>
      <c r="X116" s="4"/>
    </row>
    <row r="117" ht="14.25" customHeight="1">
      <c r="A117" s="4"/>
      <c r="B117" s="4"/>
      <c r="C117" s="4"/>
      <c r="D117" s="4"/>
      <c r="E117" s="4"/>
      <c r="F117" s="4"/>
      <c r="G117" s="4"/>
      <c r="H117" s="4"/>
      <c r="I117" s="110"/>
      <c r="J117" s="110"/>
      <c r="K117" s="110"/>
      <c r="L117" s="4"/>
      <c r="M117" s="4"/>
      <c r="N117" s="4"/>
      <c r="O117" s="4"/>
      <c r="P117" s="4"/>
      <c r="Q117" s="4"/>
      <c r="R117" s="4"/>
      <c r="S117" s="4"/>
      <c r="T117" s="4"/>
      <c r="U117" s="4"/>
      <c r="V117" s="4"/>
      <c r="W117" s="4"/>
      <c r="X117" s="4"/>
    </row>
    <row r="118" ht="14.25" customHeight="1">
      <c r="A118" s="4"/>
      <c r="B118" s="4"/>
      <c r="C118" s="4"/>
      <c r="D118" s="4"/>
      <c r="E118" s="4"/>
      <c r="F118" s="4"/>
      <c r="G118" s="4"/>
      <c r="H118" s="4"/>
      <c r="I118" s="110"/>
      <c r="J118" s="110"/>
      <c r="K118" s="110"/>
      <c r="L118" s="4"/>
      <c r="M118" s="4"/>
      <c r="N118" s="4"/>
      <c r="O118" s="4"/>
      <c r="P118" s="4"/>
      <c r="Q118" s="4"/>
      <c r="R118" s="4"/>
      <c r="S118" s="4"/>
      <c r="T118" s="4"/>
      <c r="U118" s="4"/>
      <c r="V118" s="4"/>
      <c r="W118" s="4"/>
      <c r="X118" s="4"/>
    </row>
    <row r="119" ht="14.25" customHeight="1">
      <c r="A119" s="4"/>
      <c r="B119" s="4"/>
      <c r="C119" s="4"/>
      <c r="D119" s="4"/>
      <c r="E119" s="4"/>
      <c r="F119" s="4"/>
      <c r="G119" s="4"/>
      <c r="H119" s="4"/>
      <c r="I119" s="110"/>
      <c r="J119" s="110"/>
      <c r="K119" s="110"/>
      <c r="L119" s="4"/>
      <c r="M119" s="4"/>
      <c r="N119" s="4"/>
      <c r="O119" s="4"/>
      <c r="P119" s="4"/>
      <c r="Q119" s="4"/>
      <c r="R119" s="4"/>
      <c r="S119" s="4"/>
      <c r="T119" s="4"/>
      <c r="U119" s="4"/>
      <c r="V119" s="4"/>
      <c r="W119" s="4"/>
      <c r="X119" s="4"/>
    </row>
    <row r="120" ht="14.25" customHeight="1">
      <c r="A120" s="4"/>
      <c r="B120" s="4"/>
      <c r="C120" s="4"/>
      <c r="D120" s="4"/>
      <c r="E120" s="4"/>
      <c r="F120" s="4"/>
      <c r="G120" s="4"/>
      <c r="H120" s="4"/>
      <c r="I120" s="110"/>
      <c r="J120" s="110"/>
      <c r="K120" s="110"/>
      <c r="L120" s="4"/>
      <c r="M120" s="4"/>
      <c r="N120" s="4"/>
      <c r="O120" s="4"/>
      <c r="P120" s="4"/>
      <c r="Q120" s="4"/>
      <c r="R120" s="4"/>
      <c r="S120" s="4"/>
      <c r="T120" s="4"/>
      <c r="U120" s="4"/>
      <c r="V120" s="4"/>
      <c r="W120" s="4"/>
      <c r="X120" s="4"/>
    </row>
    <row r="121" ht="14.25" customHeight="1">
      <c r="A121" s="4"/>
      <c r="B121" s="4"/>
      <c r="C121" s="4"/>
      <c r="D121" s="4"/>
      <c r="E121" s="4"/>
      <c r="F121" s="4"/>
      <c r="G121" s="4"/>
      <c r="H121" s="4"/>
      <c r="I121" s="110"/>
      <c r="J121" s="110"/>
      <c r="K121" s="110"/>
      <c r="L121" s="4"/>
      <c r="M121" s="4"/>
      <c r="N121" s="4"/>
      <c r="O121" s="4"/>
      <c r="P121" s="4"/>
      <c r="Q121" s="4"/>
      <c r="R121" s="4"/>
      <c r="S121" s="4"/>
      <c r="T121" s="4"/>
      <c r="U121" s="4"/>
      <c r="V121" s="4"/>
      <c r="W121" s="4"/>
      <c r="X121" s="4"/>
    </row>
    <row r="122" ht="14.25" customHeight="1">
      <c r="A122" s="4"/>
      <c r="B122" s="4"/>
      <c r="C122" s="4"/>
      <c r="D122" s="4"/>
      <c r="E122" s="4"/>
      <c r="F122" s="4"/>
      <c r="G122" s="4"/>
      <c r="H122" s="4"/>
      <c r="I122" s="110"/>
      <c r="J122" s="110"/>
      <c r="K122" s="110"/>
      <c r="L122" s="4"/>
      <c r="M122" s="4"/>
      <c r="N122" s="4"/>
      <c r="O122" s="4"/>
      <c r="P122" s="4"/>
      <c r="Q122" s="4"/>
      <c r="R122" s="4"/>
      <c r="S122" s="4"/>
      <c r="T122" s="4"/>
      <c r="U122" s="4"/>
      <c r="V122" s="4"/>
      <c r="W122" s="4"/>
      <c r="X122" s="4"/>
    </row>
    <row r="123" ht="14.25" customHeight="1">
      <c r="A123" s="4"/>
      <c r="B123" s="4"/>
      <c r="C123" s="4"/>
      <c r="D123" s="4"/>
      <c r="E123" s="4"/>
      <c r="F123" s="4"/>
      <c r="G123" s="4"/>
      <c r="H123" s="4"/>
      <c r="I123" s="110"/>
      <c r="J123" s="110"/>
      <c r="K123" s="110"/>
      <c r="L123" s="4"/>
      <c r="M123" s="4"/>
      <c r="N123" s="4"/>
      <c r="O123" s="4"/>
      <c r="P123" s="4"/>
      <c r="Q123" s="4"/>
      <c r="R123" s="4"/>
      <c r="S123" s="4"/>
      <c r="T123" s="4"/>
      <c r="U123" s="4"/>
      <c r="V123" s="4"/>
      <c r="W123" s="4"/>
      <c r="X123" s="4"/>
    </row>
    <row r="124" ht="14.25" customHeight="1">
      <c r="A124" s="4"/>
      <c r="B124" s="4"/>
      <c r="C124" s="4"/>
      <c r="D124" s="4"/>
      <c r="E124" s="4"/>
      <c r="F124" s="4"/>
      <c r="G124" s="4"/>
      <c r="H124" s="4"/>
      <c r="I124" s="110"/>
      <c r="J124" s="110"/>
      <c r="K124" s="110"/>
      <c r="L124" s="4"/>
      <c r="M124" s="4"/>
      <c r="N124" s="4"/>
      <c r="O124" s="4"/>
      <c r="P124" s="4"/>
      <c r="Q124" s="4"/>
      <c r="R124" s="4"/>
      <c r="S124" s="4"/>
      <c r="T124" s="4"/>
      <c r="U124" s="4"/>
      <c r="V124" s="4"/>
      <c r="W124" s="4"/>
      <c r="X124" s="4"/>
    </row>
    <row r="125" ht="14.25" customHeight="1">
      <c r="A125" s="4"/>
      <c r="B125" s="4"/>
      <c r="C125" s="4"/>
      <c r="D125" s="4"/>
      <c r="E125" s="4"/>
      <c r="F125" s="4"/>
      <c r="G125" s="4"/>
      <c r="H125" s="4"/>
      <c r="I125" s="110"/>
      <c r="J125" s="110"/>
      <c r="K125" s="110"/>
      <c r="L125" s="4"/>
      <c r="M125" s="4"/>
      <c r="N125" s="4"/>
      <c r="O125" s="4"/>
      <c r="P125" s="4"/>
      <c r="Q125" s="4"/>
      <c r="R125" s="4"/>
      <c r="S125" s="4"/>
      <c r="T125" s="4"/>
      <c r="U125" s="4"/>
      <c r="V125" s="4"/>
      <c r="W125" s="4"/>
      <c r="X125" s="4"/>
    </row>
    <row r="126" ht="14.25" customHeight="1">
      <c r="A126" s="4"/>
      <c r="B126" s="4"/>
      <c r="C126" s="4"/>
      <c r="D126" s="4"/>
      <c r="E126" s="4"/>
      <c r="F126" s="4"/>
      <c r="G126" s="4"/>
      <c r="H126" s="4"/>
      <c r="I126" s="110"/>
      <c r="J126" s="110"/>
      <c r="K126" s="110"/>
      <c r="L126" s="4"/>
      <c r="M126" s="4"/>
      <c r="N126" s="4"/>
      <c r="O126" s="4"/>
      <c r="P126" s="4"/>
      <c r="Q126" s="4"/>
      <c r="R126" s="4"/>
      <c r="S126" s="4"/>
      <c r="T126" s="4"/>
      <c r="U126" s="4"/>
      <c r="V126" s="4"/>
      <c r="W126" s="4"/>
      <c r="X126" s="4"/>
    </row>
    <row r="127" ht="14.25" customHeight="1">
      <c r="A127" s="4"/>
      <c r="B127" s="4"/>
      <c r="C127" s="4"/>
      <c r="D127" s="4"/>
      <c r="E127" s="4"/>
      <c r="F127" s="4"/>
      <c r="G127" s="4"/>
      <c r="H127" s="4"/>
      <c r="I127" s="110"/>
      <c r="J127" s="110"/>
      <c r="K127" s="110"/>
      <c r="L127" s="4"/>
      <c r="M127" s="4"/>
      <c r="N127" s="4"/>
      <c r="O127" s="4"/>
      <c r="P127" s="4"/>
      <c r="Q127" s="4"/>
      <c r="R127" s="4"/>
      <c r="S127" s="4"/>
      <c r="T127" s="4"/>
      <c r="U127" s="4"/>
      <c r="V127" s="4"/>
      <c r="W127" s="4"/>
      <c r="X127" s="4"/>
    </row>
    <row r="128" ht="14.25" customHeight="1">
      <c r="A128" s="4"/>
      <c r="B128" s="4"/>
      <c r="C128" s="4"/>
      <c r="D128" s="4"/>
      <c r="E128" s="4"/>
      <c r="F128" s="4"/>
      <c r="G128" s="4"/>
      <c r="H128" s="4"/>
      <c r="I128" s="110"/>
      <c r="J128" s="110"/>
      <c r="K128" s="110"/>
      <c r="L128" s="4"/>
      <c r="M128" s="4"/>
      <c r="N128" s="4"/>
      <c r="O128" s="4"/>
      <c r="P128" s="4"/>
      <c r="Q128" s="4"/>
      <c r="R128" s="4"/>
      <c r="S128" s="4"/>
      <c r="T128" s="4"/>
      <c r="U128" s="4"/>
      <c r="V128" s="4"/>
      <c r="W128" s="4"/>
      <c r="X128" s="4"/>
    </row>
    <row r="129" ht="14.25" customHeight="1">
      <c r="A129" s="4"/>
      <c r="B129" s="4"/>
      <c r="C129" s="4"/>
      <c r="D129" s="4"/>
      <c r="E129" s="4"/>
      <c r="F129" s="4"/>
      <c r="G129" s="4"/>
      <c r="H129" s="4"/>
      <c r="I129" s="110"/>
      <c r="J129" s="110"/>
      <c r="K129" s="110"/>
      <c r="L129" s="4"/>
      <c r="M129" s="4"/>
      <c r="N129" s="4"/>
      <c r="O129" s="4"/>
      <c r="P129" s="4"/>
      <c r="Q129" s="4"/>
      <c r="R129" s="4"/>
      <c r="S129" s="4"/>
      <c r="T129" s="4"/>
      <c r="U129" s="4"/>
      <c r="V129" s="4"/>
      <c r="W129" s="4"/>
      <c r="X129" s="4"/>
    </row>
    <row r="130" ht="14.25" customHeight="1">
      <c r="A130" s="4"/>
      <c r="B130" s="4"/>
      <c r="C130" s="4"/>
      <c r="D130" s="4"/>
      <c r="E130" s="4"/>
      <c r="F130" s="4"/>
      <c r="G130" s="4"/>
      <c r="H130" s="4"/>
      <c r="I130" s="110"/>
      <c r="J130" s="110"/>
      <c r="K130" s="110"/>
      <c r="L130" s="4"/>
      <c r="M130" s="4"/>
      <c r="N130" s="4"/>
      <c r="O130" s="4"/>
      <c r="P130" s="4"/>
      <c r="Q130" s="4"/>
      <c r="R130" s="4"/>
      <c r="S130" s="4"/>
      <c r="T130" s="4"/>
      <c r="U130" s="4"/>
      <c r="V130" s="4"/>
      <c r="W130" s="4"/>
      <c r="X130" s="4"/>
    </row>
    <row r="131" ht="14.25" customHeight="1">
      <c r="A131" s="4"/>
      <c r="B131" s="4"/>
      <c r="C131" s="4"/>
      <c r="D131" s="4"/>
      <c r="E131" s="4"/>
      <c r="F131" s="4"/>
      <c r="G131" s="4"/>
      <c r="H131" s="4"/>
      <c r="I131" s="110"/>
      <c r="J131" s="110"/>
      <c r="K131" s="110"/>
      <c r="L131" s="4"/>
      <c r="M131" s="4"/>
      <c r="N131" s="4"/>
      <c r="O131" s="4"/>
      <c r="P131" s="4"/>
      <c r="Q131" s="4"/>
      <c r="R131" s="4"/>
      <c r="S131" s="4"/>
      <c r="T131" s="4"/>
      <c r="U131" s="4"/>
      <c r="V131" s="4"/>
      <c r="W131" s="4"/>
      <c r="X131" s="4"/>
    </row>
    <row r="132" ht="14.25" customHeight="1">
      <c r="A132" s="4"/>
      <c r="B132" s="4"/>
      <c r="C132" s="4"/>
      <c r="D132" s="4"/>
      <c r="E132" s="4"/>
      <c r="F132" s="4"/>
      <c r="G132" s="4"/>
      <c r="H132" s="4"/>
      <c r="I132" s="110"/>
      <c r="J132" s="110"/>
      <c r="K132" s="110"/>
      <c r="L132" s="4"/>
      <c r="M132" s="4"/>
      <c r="N132" s="4"/>
      <c r="O132" s="4"/>
      <c r="P132" s="4"/>
      <c r="Q132" s="4"/>
      <c r="R132" s="4"/>
      <c r="S132" s="4"/>
      <c r="T132" s="4"/>
      <c r="U132" s="4"/>
      <c r="V132" s="4"/>
      <c r="W132" s="4"/>
      <c r="X132" s="4"/>
    </row>
    <row r="133" ht="14.25" customHeight="1">
      <c r="A133" s="4"/>
      <c r="B133" s="4"/>
      <c r="C133" s="4"/>
      <c r="D133" s="4"/>
      <c r="E133" s="4"/>
      <c r="F133" s="4"/>
      <c r="G133" s="4"/>
      <c r="H133" s="4"/>
      <c r="I133" s="110"/>
      <c r="J133" s="110"/>
      <c r="K133" s="110"/>
      <c r="L133" s="4"/>
      <c r="M133" s="4"/>
      <c r="N133" s="4"/>
      <c r="O133" s="4"/>
      <c r="P133" s="4"/>
      <c r="Q133" s="4"/>
      <c r="R133" s="4"/>
      <c r="S133" s="4"/>
      <c r="T133" s="4"/>
      <c r="U133" s="4"/>
      <c r="V133" s="4"/>
      <c r="W133" s="4"/>
      <c r="X133" s="4"/>
    </row>
    <row r="134" ht="14.25" customHeight="1">
      <c r="A134" s="4"/>
      <c r="B134" s="4"/>
      <c r="C134" s="4"/>
      <c r="D134" s="4"/>
      <c r="E134" s="4"/>
      <c r="F134" s="4"/>
      <c r="G134" s="4"/>
      <c r="H134" s="4"/>
      <c r="I134" s="110"/>
      <c r="J134" s="110"/>
      <c r="K134" s="110"/>
      <c r="L134" s="4"/>
      <c r="M134" s="4"/>
      <c r="N134" s="4"/>
      <c r="O134" s="4"/>
      <c r="P134" s="4"/>
      <c r="Q134" s="4"/>
      <c r="R134" s="4"/>
      <c r="S134" s="4"/>
      <c r="T134" s="4"/>
      <c r="U134" s="4"/>
      <c r="V134" s="4"/>
      <c r="W134" s="4"/>
      <c r="X134" s="4"/>
    </row>
    <row r="135" ht="14.25" customHeight="1">
      <c r="A135" s="4"/>
      <c r="B135" s="4"/>
      <c r="C135" s="4"/>
      <c r="D135" s="4"/>
      <c r="E135" s="4"/>
      <c r="F135" s="4"/>
      <c r="G135" s="4"/>
      <c r="H135" s="4"/>
      <c r="I135" s="110"/>
      <c r="J135" s="110"/>
      <c r="K135" s="110"/>
      <c r="L135" s="4"/>
      <c r="M135" s="4"/>
      <c r="N135" s="4"/>
      <c r="O135" s="4"/>
      <c r="P135" s="4"/>
      <c r="Q135" s="4"/>
      <c r="R135" s="4"/>
      <c r="S135" s="4"/>
      <c r="T135" s="4"/>
      <c r="U135" s="4"/>
      <c r="V135" s="4"/>
      <c r="W135" s="4"/>
      <c r="X135" s="4"/>
    </row>
    <row r="136" ht="14.25" customHeight="1">
      <c r="A136" s="4"/>
      <c r="B136" s="4"/>
      <c r="C136" s="4"/>
      <c r="D136" s="4"/>
      <c r="E136" s="4"/>
      <c r="F136" s="4"/>
      <c r="G136" s="4"/>
      <c r="H136" s="4"/>
      <c r="I136" s="110"/>
      <c r="J136" s="110"/>
      <c r="K136" s="110"/>
      <c r="L136" s="4"/>
      <c r="M136" s="4"/>
      <c r="N136" s="4"/>
      <c r="O136" s="4"/>
      <c r="P136" s="4"/>
      <c r="Q136" s="4"/>
      <c r="R136" s="4"/>
      <c r="S136" s="4"/>
      <c r="T136" s="4"/>
      <c r="U136" s="4"/>
      <c r="V136" s="4"/>
      <c r="W136" s="4"/>
      <c r="X136" s="4"/>
    </row>
    <row r="137" ht="14.25" customHeight="1">
      <c r="A137" s="4"/>
      <c r="B137" s="4"/>
      <c r="C137" s="4"/>
      <c r="D137" s="4"/>
      <c r="E137" s="4"/>
      <c r="F137" s="4"/>
      <c r="G137" s="4"/>
      <c r="H137" s="4"/>
      <c r="I137" s="110"/>
      <c r="J137" s="110"/>
      <c r="K137" s="110"/>
      <c r="L137" s="4"/>
      <c r="M137" s="4"/>
      <c r="N137" s="4"/>
      <c r="O137" s="4"/>
      <c r="P137" s="4"/>
      <c r="Q137" s="4"/>
      <c r="R137" s="4"/>
      <c r="S137" s="4"/>
      <c r="T137" s="4"/>
      <c r="U137" s="4"/>
      <c r="V137" s="4"/>
      <c r="W137" s="4"/>
      <c r="X137" s="4"/>
    </row>
    <row r="138" ht="14.25" customHeight="1">
      <c r="A138" s="4"/>
      <c r="B138" s="4"/>
      <c r="C138" s="4"/>
      <c r="D138" s="4"/>
      <c r="E138" s="4"/>
      <c r="F138" s="4"/>
      <c r="G138" s="4"/>
      <c r="H138" s="4"/>
      <c r="I138" s="110"/>
      <c r="J138" s="110"/>
      <c r="K138" s="110"/>
      <c r="L138" s="4"/>
      <c r="M138" s="4"/>
      <c r="N138" s="4"/>
      <c r="O138" s="4"/>
      <c r="P138" s="4"/>
      <c r="Q138" s="4"/>
      <c r="R138" s="4"/>
      <c r="S138" s="4"/>
      <c r="T138" s="4"/>
      <c r="U138" s="4"/>
      <c r="V138" s="4"/>
      <c r="W138" s="4"/>
      <c r="X138" s="4"/>
    </row>
    <row r="139" ht="14.25" customHeight="1">
      <c r="A139" s="4"/>
      <c r="B139" s="4"/>
      <c r="C139" s="4"/>
      <c r="D139" s="4"/>
      <c r="E139" s="4"/>
      <c r="F139" s="4"/>
      <c r="G139" s="4"/>
      <c r="H139" s="4"/>
      <c r="I139" s="110"/>
      <c r="J139" s="110"/>
      <c r="K139" s="110"/>
      <c r="L139" s="4"/>
      <c r="M139" s="4"/>
      <c r="N139" s="4"/>
      <c r="O139" s="4"/>
      <c r="P139" s="4"/>
      <c r="Q139" s="4"/>
      <c r="R139" s="4"/>
      <c r="S139" s="4"/>
      <c r="T139" s="4"/>
      <c r="U139" s="4"/>
      <c r="V139" s="4"/>
      <c r="W139" s="4"/>
      <c r="X139" s="4"/>
    </row>
    <row r="140" ht="14.25" customHeight="1">
      <c r="A140" s="4"/>
      <c r="B140" s="4"/>
      <c r="C140" s="4"/>
      <c r="D140" s="4"/>
      <c r="E140" s="4"/>
      <c r="F140" s="4"/>
      <c r="G140" s="4"/>
      <c r="H140" s="4"/>
      <c r="I140" s="110"/>
      <c r="J140" s="110"/>
      <c r="K140" s="110"/>
      <c r="L140" s="4"/>
      <c r="M140" s="4"/>
      <c r="N140" s="4"/>
      <c r="O140" s="4"/>
      <c r="P140" s="4"/>
      <c r="Q140" s="4"/>
      <c r="R140" s="4"/>
      <c r="S140" s="4"/>
      <c r="T140" s="4"/>
      <c r="U140" s="4"/>
      <c r="V140" s="4"/>
      <c r="W140" s="4"/>
      <c r="X140" s="4"/>
    </row>
    <row r="141" ht="14.25" customHeight="1">
      <c r="A141" s="4"/>
      <c r="B141" s="4"/>
      <c r="C141" s="4"/>
      <c r="D141" s="4"/>
      <c r="E141" s="4"/>
      <c r="F141" s="4"/>
      <c r="G141" s="4"/>
      <c r="H141" s="4"/>
      <c r="I141" s="110"/>
      <c r="J141" s="110"/>
      <c r="K141" s="110"/>
      <c r="L141" s="4"/>
      <c r="M141" s="4"/>
      <c r="N141" s="4"/>
      <c r="O141" s="4"/>
      <c r="P141" s="4"/>
      <c r="Q141" s="4"/>
      <c r="R141" s="4"/>
      <c r="S141" s="4"/>
      <c r="T141" s="4"/>
      <c r="U141" s="4"/>
      <c r="V141" s="4"/>
      <c r="W141" s="4"/>
      <c r="X141" s="4"/>
    </row>
    <row r="142" ht="14.25" customHeight="1">
      <c r="A142" s="4"/>
      <c r="B142" s="4"/>
      <c r="C142" s="4"/>
      <c r="D142" s="4"/>
      <c r="E142" s="4"/>
      <c r="F142" s="4"/>
      <c r="G142" s="4"/>
      <c r="H142" s="4"/>
      <c r="I142" s="110"/>
      <c r="J142" s="110"/>
      <c r="K142" s="110"/>
      <c r="L142" s="4"/>
      <c r="M142" s="4"/>
      <c r="N142" s="4"/>
      <c r="O142" s="4"/>
      <c r="P142" s="4"/>
      <c r="Q142" s="4"/>
      <c r="R142" s="4"/>
      <c r="S142" s="4"/>
      <c r="T142" s="4"/>
      <c r="U142" s="4"/>
      <c r="V142" s="4"/>
      <c r="W142" s="4"/>
      <c r="X142" s="4"/>
    </row>
    <row r="143" ht="14.25" customHeight="1">
      <c r="A143" s="4"/>
      <c r="B143" s="4"/>
      <c r="C143" s="4"/>
      <c r="D143" s="4"/>
      <c r="E143" s="4"/>
      <c r="F143" s="4"/>
      <c r="G143" s="4"/>
      <c r="H143" s="4"/>
      <c r="I143" s="110"/>
      <c r="J143" s="110"/>
      <c r="K143" s="110"/>
      <c r="L143" s="4"/>
      <c r="M143" s="4"/>
      <c r="N143" s="4"/>
      <c r="O143" s="4"/>
      <c r="P143" s="4"/>
      <c r="Q143" s="4"/>
      <c r="R143" s="4"/>
      <c r="S143" s="4"/>
      <c r="T143" s="4"/>
      <c r="U143" s="4"/>
      <c r="V143" s="4"/>
      <c r="W143" s="4"/>
      <c r="X143" s="4"/>
    </row>
    <row r="144" ht="14.25" customHeight="1">
      <c r="A144" s="4"/>
      <c r="B144" s="4"/>
      <c r="C144" s="4"/>
      <c r="D144" s="4"/>
      <c r="E144" s="4"/>
      <c r="F144" s="4"/>
      <c r="G144" s="4"/>
      <c r="H144" s="4"/>
      <c r="I144" s="110"/>
      <c r="J144" s="110"/>
      <c r="K144" s="110"/>
      <c r="L144" s="4"/>
      <c r="M144" s="4"/>
      <c r="N144" s="4"/>
      <c r="O144" s="4"/>
      <c r="P144" s="4"/>
      <c r="Q144" s="4"/>
      <c r="R144" s="4"/>
      <c r="S144" s="4"/>
      <c r="T144" s="4"/>
      <c r="U144" s="4"/>
      <c r="V144" s="4"/>
      <c r="W144" s="4"/>
      <c r="X144" s="4"/>
    </row>
    <row r="145" ht="14.25" customHeight="1">
      <c r="A145" s="4"/>
      <c r="B145" s="4"/>
      <c r="C145" s="4"/>
      <c r="D145" s="4"/>
      <c r="E145" s="4"/>
      <c r="F145" s="4"/>
      <c r="G145" s="4"/>
      <c r="H145" s="4"/>
      <c r="I145" s="110"/>
      <c r="J145" s="110"/>
      <c r="K145" s="110"/>
      <c r="L145" s="4"/>
      <c r="M145" s="4"/>
      <c r="N145" s="4"/>
      <c r="O145" s="4"/>
      <c r="P145" s="4"/>
      <c r="Q145" s="4"/>
      <c r="R145" s="4"/>
      <c r="S145" s="4"/>
      <c r="T145" s="4"/>
      <c r="U145" s="4"/>
      <c r="V145" s="4"/>
      <c r="W145" s="4"/>
      <c r="X145" s="4"/>
    </row>
    <row r="146" ht="14.25" customHeight="1">
      <c r="A146" s="4"/>
      <c r="B146" s="4"/>
      <c r="C146" s="4"/>
      <c r="D146" s="4"/>
      <c r="E146" s="4"/>
      <c r="F146" s="4"/>
      <c r="G146" s="4"/>
      <c r="H146" s="4"/>
      <c r="I146" s="110"/>
      <c r="J146" s="110"/>
      <c r="K146" s="110"/>
      <c r="L146" s="4"/>
      <c r="M146" s="4"/>
      <c r="N146" s="4"/>
      <c r="O146" s="4"/>
      <c r="P146" s="4"/>
      <c r="Q146" s="4"/>
      <c r="R146" s="4"/>
      <c r="S146" s="4"/>
      <c r="T146" s="4"/>
      <c r="U146" s="4"/>
      <c r="V146" s="4"/>
      <c r="W146" s="4"/>
      <c r="X146" s="4"/>
    </row>
    <row r="147" ht="14.25" customHeight="1">
      <c r="A147" s="4"/>
      <c r="B147" s="4"/>
      <c r="C147" s="4"/>
      <c r="D147" s="4"/>
      <c r="E147" s="4"/>
      <c r="F147" s="4"/>
      <c r="G147" s="4"/>
      <c r="H147" s="4"/>
      <c r="I147" s="110"/>
      <c r="J147" s="110"/>
      <c r="K147" s="110"/>
      <c r="L147" s="4"/>
      <c r="M147" s="4"/>
      <c r="N147" s="4"/>
      <c r="O147" s="4"/>
      <c r="P147" s="4"/>
      <c r="Q147" s="4"/>
      <c r="R147" s="4"/>
      <c r="S147" s="4"/>
      <c r="T147" s="4"/>
      <c r="U147" s="4"/>
      <c r="V147" s="4"/>
      <c r="W147" s="4"/>
      <c r="X147" s="4"/>
    </row>
    <row r="148" ht="14.25" customHeight="1">
      <c r="A148" s="4"/>
      <c r="B148" s="4"/>
      <c r="C148" s="4"/>
      <c r="D148" s="4"/>
      <c r="E148" s="4"/>
      <c r="F148" s="4"/>
      <c r="G148" s="4"/>
      <c r="H148" s="4"/>
      <c r="I148" s="110"/>
      <c r="J148" s="110"/>
      <c r="K148" s="110"/>
      <c r="L148" s="4"/>
      <c r="M148" s="4"/>
      <c r="N148" s="4"/>
      <c r="O148" s="4"/>
      <c r="P148" s="4"/>
      <c r="Q148" s="4"/>
      <c r="R148" s="4"/>
      <c r="S148" s="4"/>
      <c r="T148" s="4"/>
      <c r="U148" s="4"/>
      <c r="V148" s="4"/>
      <c r="W148" s="4"/>
      <c r="X148" s="4"/>
    </row>
    <row r="149" ht="14.25" customHeight="1">
      <c r="A149" s="4"/>
      <c r="B149" s="4"/>
      <c r="C149" s="4"/>
      <c r="D149" s="4"/>
      <c r="E149" s="4"/>
      <c r="F149" s="4"/>
      <c r="G149" s="4"/>
      <c r="H149" s="4"/>
      <c r="I149" s="110"/>
      <c r="J149" s="110"/>
      <c r="K149" s="110"/>
      <c r="L149" s="4"/>
      <c r="M149" s="4"/>
      <c r="N149" s="4"/>
      <c r="O149" s="4"/>
      <c r="P149" s="4"/>
      <c r="Q149" s="4"/>
      <c r="R149" s="4"/>
      <c r="S149" s="4"/>
      <c r="T149" s="4"/>
      <c r="U149" s="4"/>
      <c r="V149" s="4"/>
      <c r="W149" s="4"/>
      <c r="X149" s="4"/>
    </row>
    <row r="150" ht="14.25" customHeight="1">
      <c r="A150" s="4"/>
      <c r="B150" s="4"/>
      <c r="C150" s="4"/>
      <c r="D150" s="4"/>
      <c r="E150" s="4"/>
      <c r="F150" s="4"/>
      <c r="G150" s="4"/>
      <c r="H150" s="4"/>
      <c r="I150" s="110"/>
      <c r="J150" s="110"/>
      <c r="K150" s="110"/>
      <c r="L150" s="4"/>
      <c r="M150" s="4"/>
      <c r="N150" s="4"/>
      <c r="O150" s="4"/>
      <c r="P150" s="4"/>
      <c r="Q150" s="4"/>
      <c r="R150" s="4"/>
      <c r="S150" s="4"/>
      <c r="T150" s="4"/>
      <c r="U150" s="4"/>
      <c r="V150" s="4"/>
      <c r="W150" s="4"/>
      <c r="X150" s="4"/>
    </row>
    <row r="151" ht="14.25" customHeight="1">
      <c r="A151" s="4"/>
      <c r="B151" s="4"/>
      <c r="C151" s="4"/>
      <c r="D151" s="4"/>
      <c r="E151" s="4"/>
      <c r="F151" s="4"/>
      <c r="G151" s="4"/>
      <c r="H151" s="4"/>
      <c r="I151" s="110"/>
      <c r="J151" s="110"/>
      <c r="K151" s="110"/>
      <c r="L151" s="4"/>
      <c r="M151" s="4"/>
      <c r="N151" s="4"/>
      <c r="O151" s="4"/>
      <c r="P151" s="4"/>
      <c r="Q151" s="4"/>
      <c r="R151" s="4"/>
      <c r="S151" s="4"/>
      <c r="T151" s="4"/>
      <c r="U151" s="4"/>
      <c r="V151" s="4"/>
      <c r="W151" s="4"/>
      <c r="X151" s="4"/>
    </row>
    <row r="152" ht="14.25" customHeight="1">
      <c r="A152" s="4"/>
      <c r="B152" s="4"/>
      <c r="C152" s="4"/>
      <c r="D152" s="4"/>
      <c r="E152" s="4"/>
      <c r="F152" s="4"/>
      <c r="G152" s="4"/>
      <c r="H152" s="4"/>
      <c r="I152" s="110"/>
      <c r="J152" s="110"/>
      <c r="K152" s="110"/>
      <c r="L152" s="4"/>
      <c r="M152" s="4"/>
      <c r="N152" s="4"/>
      <c r="O152" s="4"/>
      <c r="P152" s="4"/>
      <c r="Q152" s="4"/>
      <c r="R152" s="4"/>
      <c r="S152" s="4"/>
      <c r="T152" s="4"/>
      <c r="U152" s="4"/>
      <c r="V152" s="4"/>
      <c r="W152" s="4"/>
      <c r="X152" s="4"/>
    </row>
    <row r="153" ht="14.25" customHeight="1">
      <c r="A153" s="4"/>
      <c r="B153" s="4"/>
      <c r="C153" s="4"/>
      <c r="D153" s="4"/>
      <c r="E153" s="4"/>
      <c r="F153" s="4"/>
      <c r="G153" s="4"/>
      <c r="H153" s="4"/>
      <c r="I153" s="110"/>
      <c r="J153" s="110"/>
      <c r="K153" s="110"/>
      <c r="L153" s="4"/>
      <c r="M153" s="4"/>
      <c r="N153" s="4"/>
      <c r="O153" s="4"/>
      <c r="P153" s="4"/>
      <c r="Q153" s="4"/>
      <c r="R153" s="4"/>
      <c r="S153" s="4"/>
      <c r="T153" s="4"/>
      <c r="U153" s="4"/>
      <c r="V153" s="4"/>
      <c r="W153" s="4"/>
      <c r="X153" s="4"/>
    </row>
    <row r="154" ht="14.25" customHeight="1">
      <c r="A154" s="4"/>
      <c r="B154" s="4"/>
      <c r="C154" s="4"/>
      <c r="D154" s="4"/>
      <c r="E154" s="4"/>
      <c r="F154" s="4"/>
      <c r="G154" s="4"/>
      <c r="H154" s="4"/>
      <c r="I154" s="110"/>
      <c r="J154" s="110"/>
      <c r="K154" s="110"/>
      <c r="L154" s="4"/>
      <c r="M154" s="4"/>
      <c r="N154" s="4"/>
      <c r="O154" s="4"/>
      <c r="P154" s="4"/>
      <c r="Q154" s="4"/>
      <c r="R154" s="4"/>
      <c r="S154" s="4"/>
      <c r="T154" s="4"/>
      <c r="U154" s="4"/>
      <c r="V154" s="4"/>
      <c r="W154" s="4"/>
      <c r="X154" s="4"/>
    </row>
    <row r="155" ht="14.25" customHeight="1">
      <c r="A155" s="4"/>
      <c r="B155" s="4"/>
      <c r="C155" s="4"/>
      <c r="D155" s="4"/>
      <c r="E155" s="4"/>
      <c r="F155" s="4"/>
      <c r="G155" s="4"/>
      <c r="H155" s="4"/>
      <c r="I155" s="110"/>
      <c r="J155" s="110"/>
      <c r="K155" s="110"/>
      <c r="L155" s="4"/>
      <c r="M155" s="4"/>
      <c r="N155" s="4"/>
      <c r="O155" s="4"/>
      <c r="P155" s="4"/>
      <c r="Q155" s="4"/>
      <c r="R155" s="4"/>
      <c r="S155" s="4"/>
      <c r="T155" s="4"/>
      <c r="U155" s="4"/>
      <c r="V155" s="4"/>
      <c r="W155" s="4"/>
      <c r="X155" s="4"/>
    </row>
    <row r="156" ht="14.25" customHeight="1">
      <c r="A156" s="4"/>
      <c r="B156" s="4"/>
      <c r="C156" s="4"/>
      <c r="D156" s="4"/>
      <c r="E156" s="4"/>
      <c r="F156" s="4"/>
      <c r="G156" s="4"/>
      <c r="H156" s="4"/>
      <c r="I156" s="110"/>
      <c r="J156" s="110"/>
      <c r="K156" s="110"/>
      <c r="L156" s="4"/>
      <c r="M156" s="4"/>
      <c r="N156" s="4"/>
      <c r="O156" s="4"/>
      <c r="P156" s="4"/>
      <c r="Q156" s="4"/>
      <c r="R156" s="4"/>
      <c r="S156" s="4"/>
      <c r="T156" s="4"/>
      <c r="U156" s="4"/>
      <c r="V156" s="4"/>
      <c r="W156" s="4"/>
      <c r="X156" s="4"/>
    </row>
    <row r="157" ht="14.25" customHeight="1">
      <c r="A157" s="4"/>
      <c r="B157" s="4"/>
      <c r="C157" s="4"/>
      <c r="D157" s="4"/>
      <c r="E157" s="4"/>
      <c r="F157" s="4"/>
      <c r="G157" s="4"/>
      <c r="H157" s="4"/>
      <c r="I157" s="110"/>
      <c r="J157" s="110"/>
      <c r="K157" s="110"/>
      <c r="L157" s="4"/>
      <c r="M157" s="4"/>
      <c r="N157" s="4"/>
      <c r="O157" s="4"/>
      <c r="P157" s="4"/>
      <c r="Q157" s="4"/>
      <c r="R157" s="4"/>
      <c r="S157" s="4"/>
      <c r="T157" s="4"/>
      <c r="U157" s="4"/>
      <c r="V157" s="4"/>
      <c r="W157" s="4"/>
      <c r="X157" s="4"/>
    </row>
    <row r="158" ht="14.25" customHeight="1">
      <c r="A158" s="4"/>
      <c r="B158" s="4"/>
      <c r="C158" s="4"/>
      <c r="D158" s="4"/>
      <c r="E158" s="4"/>
      <c r="F158" s="4"/>
      <c r="G158" s="4"/>
      <c r="H158" s="4"/>
      <c r="I158" s="110"/>
      <c r="J158" s="110"/>
      <c r="K158" s="110"/>
      <c r="L158" s="4"/>
      <c r="M158" s="4"/>
      <c r="N158" s="4"/>
      <c r="O158" s="4"/>
      <c r="P158" s="4"/>
      <c r="Q158" s="4"/>
      <c r="R158" s="4"/>
      <c r="S158" s="4"/>
      <c r="T158" s="4"/>
      <c r="U158" s="4"/>
      <c r="V158" s="4"/>
      <c r="W158" s="4"/>
      <c r="X158" s="4"/>
    </row>
    <row r="159" ht="14.25" customHeight="1">
      <c r="A159" s="4"/>
      <c r="B159" s="4"/>
      <c r="C159" s="4"/>
      <c r="D159" s="4"/>
      <c r="E159" s="4"/>
      <c r="F159" s="4"/>
      <c r="G159" s="4"/>
      <c r="H159" s="4"/>
      <c r="I159" s="110"/>
      <c r="J159" s="110"/>
      <c r="K159" s="110"/>
      <c r="L159" s="4"/>
      <c r="M159" s="4"/>
      <c r="N159" s="4"/>
      <c r="O159" s="4"/>
      <c r="P159" s="4"/>
      <c r="Q159" s="4"/>
      <c r="R159" s="4"/>
      <c r="S159" s="4"/>
      <c r="T159" s="4"/>
      <c r="U159" s="4"/>
      <c r="V159" s="4"/>
      <c r="W159" s="4"/>
      <c r="X159" s="4"/>
    </row>
    <row r="160" ht="14.25" customHeight="1">
      <c r="A160" s="4"/>
      <c r="B160" s="4"/>
      <c r="C160" s="4"/>
      <c r="D160" s="4"/>
      <c r="E160" s="4"/>
      <c r="F160" s="4"/>
      <c r="G160" s="4"/>
      <c r="H160" s="4"/>
      <c r="I160" s="110"/>
      <c r="J160" s="110"/>
      <c r="K160" s="110"/>
      <c r="L160" s="4"/>
      <c r="M160" s="4"/>
      <c r="N160" s="4"/>
      <c r="O160" s="4"/>
      <c r="P160" s="4"/>
      <c r="Q160" s="4"/>
      <c r="R160" s="4"/>
      <c r="S160" s="4"/>
      <c r="T160" s="4"/>
      <c r="U160" s="4"/>
      <c r="V160" s="4"/>
      <c r="W160" s="4"/>
      <c r="X160" s="4"/>
    </row>
    <row r="161" ht="14.25" customHeight="1">
      <c r="A161" s="4"/>
      <c r="B161" s="4"/>
      <c r="C161" s="4"/>
      <c r="D161" s="4"/>
      <c r="E161" s="4"/>
      <c r="F161" s="4"/>
      <c r="G161" s="4"/>
      <c r="H161" s="4"/>
      <c r="I161" s="110"/>
      <c r="J161" s="110"/>
      <c r="K161" s="110"/>
      <c r="L161" s="4"/>
      <c r="M161" s="4"/>
      <c r="N161" s="4"/>
      <c r="O161" s="4"/>
      <c r="P161" s="4"/>
      <c r="Q161" s="4"/>
      <c r="R161" s="4"/>
      <c r="S161" s="4"/>
      <c r="T161" s="4"/>
      <c r="U161" s="4"/>
      <c r="V161" s="4"/>
      <c r="W161" s="4"/>
      <c r="X161" s="4"/>
    </row>
    <row r="162" ht="14.25" customHeight="1">
      <c r="A162" s="4"/>
      <c r="B162" s="4"/>
      <c r="C162" s="4"/>
      <c r="D162" s="4"/>
      <c r="E162" s="4"/>
      <c r="F162" s="4"/>
      <c r="G162" s="4"/>
      <c r="H162" s="4"/>
      <c r="I162" s="110"/>
      <c r="J162" s="110"/>
      <c r="K162" s="110"/>
      <c r="L162" s="4"/>
      <c r="M162" s="4"/>
      <c r="N162" s="4"/>
      <c r="O162" s="4"/>
      <c r="P162" s="4"/>
      <c r="Q162" s="4"/>
      <c r="R162" s="4"/>
      <c r="S162" s="4"/>
      <c r="T162" s="4"/>
      <c r="U162" s="4"/>
      <c r="V162" s="4"/>
      <c r="W162" s="4"/>
      <c r="X162" s="4"/>
    </row>
    <row r="163" ht="14.25" customHeight="1">
      <c r="A163" s="4"/>
      <c r="B163" s="4"/>
      <c r="C163" s="4"/>
      <c r="D163" s="4"/>
      <c r="E163" s="4"/>
      <c r="F163" s="4"/>
      <c r="G163" s="4"/>
      <c r="H163" s="4"/>
      <c r="I163" s="110"/>
      <c r="J163" s="110"/>
      <c r="K163" s="110"/>
      <c r="L163" s="4"/>
      <c r="M163" s="4"/>
      <c r="N163" s="4"/>
      <c r="O163" s="4"/>
      <c r="P163" s="4"/>
      <c r="Q163" s="4"/>
      <c r="R163" s="4"/>
      <c r="S163" s="4"/>
      <c r="T163" s="4"/>
      <c r="U163" s="4"/>
      <c r="V163" s="4"/>
      <c r="W163" s="4"/>
      <c r="X163" s="4"/>
    </row>
    <row r="164" ht="14.25" customHeight="1">
      <c r="A164" s="4"/>
      <c r="B164" s="4"/>
      <c r="C164" s="4"/>
      <c r="D164" s="4"/>
      <c r="E164" s="4"/>
      <c r="F164" s="4"/>
      <c r="G164" s="4"/>
      <c r="H164" s="4"/>
      <c r="I164" s="110"/>
      <c r="J164" s="110"/>
      <c r="K164" s="110"/>
      <c r="L164" s="4"/>
      <c r="M164" s="4"/>
      <c r="N164" s="4"/>
      <c r="O164" s="4"/>
      <c r="P164" s="4"/>
      <c r="Q164" s="4"/>
      <c r="R164" s="4"/>
      <c r="S164" s="4"/>
      <c r="T164" s="4"/>
      <c r="U164" s="4"/>
      <c r="V164" s="4"/>
      <c r="W164" s="4"/>
      <c r="X164" s="4"/>
    </row>
    <row r="165" ht="14.25" customHeight="1">
      <c r="A165" s="4"/>
      <c r="B165" s="4"/>
      <c r="C165" s="4"/>
      <c r="D165" s="4"/>
      <c r="E165" s="4"/>
      <c r="F165" s="4"/>
      <c r="G165" s="4"/>
      <c r="H165" s="4"/>
      <c r="I165" s="110"/>
      <c r="J165" s="110"/>
      <c r="K165" s="110"/>
      <c r="L165" s="4"/>
      <c r="M165" s="4"/>
      <c r="N165" s="4"/>
      <c r="O165" s="4"/>
      <c r="P165" s="4"/>
      <c r="Q165" s="4"/>
      <c r="R165" s="4"/>
      <c r="S165" s="4"/>
      <c r="T165" s="4"/>
      <c r="U165" s="4"/>
      <c r="V165" s="4"/>
      <c r="W165" s="4"/>
      <c r="X165" s="4"/>
    </row>
    <row r="166" ht="14.25" customHeight="1">
      <c r="A166" s="4"/>
      <c r="B166" s="4"/>
      <c r="C166" s="4"/>
      <c r="D166" s="4"/>
      <c r="E166" s="4"/>
      <c r="F166" s="4"/>
      <c r="G166" s="4"/>
      <c r="H166" s="4"/>
      <c r="I166" s="110"/>
      <c r="J166" s="110"/>
      <c r="K166" s="110"/>
      <c r="L166" s="4"/>
      <c r="M166" s="4"/>
      <c r="N166" s="4"/>
      <c r="O166" s="4"/>
      <c r="P166" s="4"/>
      <c r="Q166" s="4"/>
      <c r="R166" s="4"/>
      <c r="S166" s="4"/>
      <c r="T166" s="4"/>
      <c r="U166" s="4"/>
      <c r="V166" s="4"/>
      <c r="W166" s="4"/>
      <c r="X166" s="4"/>
    </row>
    <row r="167" ht="14.25" customHeight="1">
      <c r="A167" s="4"/>
      <c r="B167" s="4"/>
      <c r="C167" s="4"/>
      <c r="D167" s="4"/>
      <c r="E167" s="4"/>
      <c r="F167" s="4"/>
      <c r="G167" s="4"/>
      <c r="H167" s="4"/>
      <c r="I167" s="110"/>
      <c r="J167" s="110"/>
      <c r="K167" s="110"/>
      <c r="L167" s="4"/>
      <c r="M167" s="4"/>
      <c r="N167" s="4"/>
      <c r="O167" s="4"/>
      <c r="P167" s="4"/>
      <c r="Q167" s="4"/>
      <c r="R167" s="4"/>
      <c r="S167" s="4"/>
      <c r="T167" s="4"/>
      <c r="U167" s="4"/>
      <c r="V167" s="4"/>
      <c r="W167" s="4"/>
      <c r="X167" s="4"/>
    </row>
    <row r="168" ht="14.25" customHeight="1">
      <c r="A168" s="4"/>
      <c r="B168" s="4"/>
      <c r="C168" s="4"/>
      <c r="D168" s="4"/>
      <c r="E168" s="4"/>
      <c r="F168" s="4"/>
      <c r="G168" s="4"/>
      <c r="H168" s="4"/>
      <c r="I168" s="110"/>
      <c r="J168" s="110"/>
      <c r="K168" s="110"/>
      <c r="L168" s="4"/>
      <c r="M168" s="4"/>
      <c r="N168" s="4"/>
      <c r="O168" s="4"/>
      <c r="P168" s="4"/>
      <c r="Q168" s="4"/>
      <c r="R168" s="4"/>
      <c r="S168" s="4"/>
      <c r="T168" s="4"/>
      <c r="U168" s="4"/>
      <c r="V168" s="4"/>
      <c r="W168" s="4"/>
      <c r="X168" s="4"/>
    </row>
    <row r="169" ht="14.25" customHeight="1">
      <c r="A169" s="4"/>
      <c r="B169" s="4"/>
      <c r="C169" s="4"/>
      <c r="D169" s="4"/>
      <c r="E169" s="4"/>
      <c r="F169" s="4"/>
      <c r="G169" s="4"/>
      <c r="H169" s="4"/>
      <c r="I169" s="110"/>
      <c r="J169" s="110"/>
      <c r="K169" s="110"/>
      <c r="L169" s="4"/>
      <c r="M169" s="4"/>
      <c r="N169" s="4"/>
      <c r="O169" s="4"/>
      <c r="P169" s="4"/>
      <c r="Q169" s="4"/>
      <c r="R169" s="4"/>
      <c r="S169" s="4"/>
      <c r="T169" s="4"/>
      <c r="U169" s="4"/>
      <c r="V169" s="4"/>
      <c r="W169" s="4"/>
      <c r="X169" s="4"/>
    </row>
    <row r="170" ht="14.25" customHeight="1">
      <c r="A170" s="4"/>
      <c r="B170" s="4"/>
      <c r="C170" s="4"/>
      <c r="D170" s="4"/>
      <c r="E170" s="4"/>
      <c r="F170" s="4"/>
      <c r="G170" s="4"/>
      <c r="H170" s="4"/>
      <c r="I170" s="110"/>
      <c r="J170" s="110"/>
      <c r="K170" s="110"/>
      <c r="L170" s="4"/>
      <c r="M170" s="4"/>
      <c r="N170" s="4"/>
      <c r="O170" s="4"/>
      <c r="P170" s="4"/>
      <c r="Q170" s="4"/>
      <c r="R170" s="4"/>
      <c r="S170" s="4"/>
      <c r="T170" s="4"/>
      <c r="U170" s="4"/>
      <c r="V170" s="4"/>
      <c r="W170" s="4"/>
      <c r="X170" s="4"/>
    </row>
    <row r="171" ht="14.25" customHeight="1">
      <c r="A171" s="4"/>
      <c r="B171" s="4"/>
      <c r="C171" s="4"/>
      <c r="D171" s="4"/>
      <c r="E171" s="4"/>
      <c r="F171" s="4"/>
      <c r="G171" s="4"/>
      <c r="H171" s="4"/>
      <c r="I171" s="110"/>
      <c r="J171" s="110"/>
      <c r="K171" s="110"/>
      <c r="L171" s="4"/>
      <c r="M171" s="4"/>
      <c r="N171" s="4"/>
      <c r="O171" s="4"/>
      <c r="P171" s="4"/>
      <c r="Q171" s="4"/>
      <c r="R171" s="4"/>
      <c r="S171" s="4"/>
      <c r="T171" s="4"/>
      <c r="U171" s="4"/>
      <c r="V171" s="4"/>
      <c r="W171" s="4"/>
      <c r="X171" s="4"/>
    </row>
    <row r="172" ht="14.25" customHeight="1">
      <c r="A172" s="4"/>
      <c r="B172" s="4"/>
      <c r="C172" s="4"/>
      <c r="D172" s="4"/>
      <c r="E172" s="4"/>
      <c r="F172" s="4"/>
      <c r="G172" s="4"/>
      <c r="H172" s="4"/>
      <c r="I172" s="110"/>
      <c r="J172" s="110"/>
      <c r="K172" s="110"/>
      <c r="L172" s="4"/>
      <c r="M172" s="4"/>
      <c r="N172" s="4"/>
      <c r="O172" s="4"/>
      <c r="P172" s="4"/>
      <c r="Q172" s="4"/>
      <c r="R172" s="4"/>
      <c r="S172" s="4"/>
      <c r="T172" s="4"/>
      <c r="U172" s="4"/>
      <c r="V172" s="4"/>
      <c r="W172" s="4"/>
      <c r="X172" s="4"/>
    </row>
    <row r="173" ht="14.25" customHeight="1">
      <c r="A173" s="4"/>
      <c r="B173" s="4"/>
      <c r="C173" s="4"/>
      <c r="D173" s="4"/>
      <c r="E173" s="4"/>
      <c r="F173" s="4"/>
      <c r="G173" s="4"/>
      <c r="H173" s="4"/>
      <c r="I173" s="110"/>
      <c r="J173" s="110"/>
      <c r="K173" s="110"/>
      <c r="L173" s="4"/>
      <c r="M173" s="4"/>
      <c r="N173" s="4"/>
      <c r="O173" s="4"/>
      <c r="P173" s="4"/>
      <c r="Q173" s="4"/>
      <c r="R173" s="4"/>
      <c r="S173" s="4"/>
      <c r="T173" s="4"/>
      <c r="U173" s="4"/>
      <c r="V173" s="4"/>
      <c r="W173" s="4"/>
      <c r="X173" s="4"/>
    </row>
    <row r="174" ht="14.25" customHeight="1">
      <c r="A174" s="4"/>
      <c r="B174" s="4"/>
      <c r="C174" s="4"/>
      <c r="D174" s="4"/>
      <c r="E174" s="4"/>
      <c r="F174" s="4"/>
      <c r="G174" s="4"/>
      <c r="H174" s="4"/>
      <c r="I174" s="110"/>
      <c r="J174" s="110"/>
      <c r="K174" s="110"/>
      <c r="L174" s="4"/>
      <c r="M174" s="4"/>
      <c r="N174" s="4"/>
      <c r="O174" s="4"/>
      <c r="P174" s="4"/>
      <c r="Q174" s="4"/>
      <c r="R174" s="4"/>
      <c r="S174" s="4"/>
      <c r="T174" s="4"/>
      <c r="U174" s="4"/>
      <c r="V174" s="4"/>
      <c r="W174" s="4"/>
      <c r="X174" s="4"/>
    </row>
    <row r="175" ht="14.25" customHeight="1">
      <c r="A175" s="4"/>
      <c r="B175" s="4"/>
      <c r="C175" s="4"/>
      <c r="D175" s="4"/>
      <c r="E175" s="4"/>
      <c r="F175" s="4"/>
      <c r="G175" s="4"/>
      <c r="H175" s="4"/>
      <c r="I175" s="110"/>
      <c r="J175" s="110"/>
      <c r="K175" s="110"/>
      <c r="L175" s="4"/>
      <c r="M175" s="4"/>
      <c r="N175" s="4"/>
      <c r="O175" s="4"/>
      <c r="P175" s="4"/>
      <c r="Q175" s="4"/>
      <c r="R175" s="4"/>
      <c r="S175" s="4"/>
      <c r="T175" s="4"/>
      <c r="U175" s="4"/>
      <c r="V175" s="4"/>
      <c r="W175" s="4"/>
      <c r="X175" s="4"/>
    </row>
    <row r="176" ht="14.25" customHeight="1">
      <c r="A176" s="4"/>
      <c r="B176" s="4"/>
      <c r="C176" s="4"/>
      <c r="D176" s="4"/>
      <c r="E176" s="4"/>
      <c r="F176" s="4"/>
      <c r="G176" s="4"/>
      <c r="H176" s="4"/>
      <c r="I176" s="110"/>
      <c r="J176" s="110"/>
      <c r="K176" s="110"/>
      <c r="L176" s="4"/>
      <c r="M176" s="4"/>
      <c r="N176" s="4"/>
      <c r="O176" s="4"/>
      <c r="P176" s="4"/>
      <c r="Q176" s="4"/>
      <c r="R176" s="4"/>
      <c r="S176" s="4"/>
      <c r="T176" s="4"/>
      <c r="U176" s="4"/>
      <c r="V176" s="4"/>
      <c r="W176" s="4"/>
      <c r="X176" s="4"/>
    </row>
    <row r="177" ht="14.25" customHeight="1">
      <c r="A177" s="4"/>
      <c r="B177" s="4"/>
      <c r="C177" s="4"/>
      <c r="D177" s="4"/>
      <c r="E177" s="4"/>
      <c r="F177" s="4"/>
      <c r="G177" s="4"/>
      <c r="H177" s="4"/>
      <c r="I177" s="110"/>
      <c r="J177" s="110"/>
      <c r="K177" s="110"/>
      <c r="L177" s="4"/>
      <c r="M177" s="4"/>
      <c r="N177" s="4"/>
      <c r="O177" s="4"/>
      <c r="P177" s="4"/>
      <c r="Q177" s="4"/>
      <c r="R177" s="4"/>
      <c r="S177" s="4"/>
      <c r="T177" s="4"/>
      <c r="U177" s="4"/>
      <c r="V177" s="4"/>
      <c r="W177" s="4"/>
      <c r="X177" s="4"/>
    </row>
    <row r="178" ht="14.25" customHeight="1">
      <c r="A178" s="4"/>
      <c r="B178" s="4"/>
      <c r="C178" s="4"/>
      <c r="D178" s="4"/>
      <c r="E178" s="4"/>
      <c r="F178" s="4"/>
      <c r="G178" s="4"/>
      <c r="H178" s="4"/>
      <c r="I178" s="110"/>
      <c r="J178" s="110"/>
      <c r="K178" s="110"/>
      <c r="L178" s="4"/>
      <c r="M178" s="4"/>
      <c r="N178" s="4"/>
      <c r="O178" s="4"/>
      <c r="P178" s="4"/>
      <c r="Q178" s="4"/>
      <c r="R178" s="4"/>
      <c r="S178" s="4"/>
      <c r="T178" s="4"/>
      <c r="U178" s="4"/>
      <c r="V178" s="4"/>
      <c r="W178" s="4"/>
      <c r="X178" s="4"/>
    </row>
    <row r="179" ht="14.25" customHeight="1">
      <c r="A179" s="4"/>
      <c r="B179" s="4"/>
      <c r="C179" s="4"/>
      <c r="D179" s="4"/>
      <c r="E179" s="4"/>
      <c r="F179" s="4"/>
      <c r="G179" s="4"/>
      <c r="H179" s="4"/>
      <c r="I179" s="110"/>
      <c r="J179" s="110"/>
      <c r="K179" s="110"/>
      <c r="L179" s="4"/>
      <c r="M179" s="4"/>
      <c r="N179" s="4"/>
      <c r="O179" s="4"/>
      <c r="P179" s="4"/>
      <c r="Q179" s="4"/>
      <c r="R179" s="4"/>
      <c r="S179" s="4"/>
      <c r="T179" s="4"/>
      <c r="U179" s="4"/>
      <c r="V179" s="4"/>
      <c r="W179" s="4"/>
      <c r="X179" s="4"/>
    </row>
    <row r="180" ht="14.25" customHeight="1">
      <c r="A180" s="4"/>
      <c r="B180" s="4"/>
      <c r="C180" s="4"/>
      <c r="D180" s="4"/>
      <c r="E180" s="4"/>
      <c r="F180" s="4"/>
      <c r="G180" s="4"/>
      <c r="H180" s="4"/>
      <c r="I180" s="110"/>
      <c r="J180" s="110"/>
      <c r="K180" s="110"/>
      <c r="L180" s="4"/>
      <c r="M180" s="4"/>
      <c r="N180" s="4"/>
      <c r="O180" s="4"/>
      <c r="P180" s="4"/>
      <c r="Q180" s="4"/>
      <c r="R180" s="4"/>
      <c r="S180" s="4"/>
      <c r="T180" s="4"/>
      <c r="U180" s="4"/>
      <c r="V180" s="4"/>
      <c r="W180" s="4"/>
      <c r="X180" s="4"/>
    </row>
    <row r="181" ht="14.25" customHeight="1">
      <c r="A181" s="4"/>
      <c r="B181" s="4"/>
      <c r="C181" s="4"/>
      <c r="D181" s="4"/>
      <c r="E181" s="4"/>
      <c r="F181" s="4"/>
      <c r="G181" s="4"/>
      <c r="H181" s="4"/>
      <c r="I181" s="110"/>
      <c r="J181" s="110"/>
      <c r="K181" s="110"/>
      <c r="L181" s="4"/>
      <c r="M181" s="4"/>
      <c r="N181" s="4"/>
      <c r="O181" s="4"/>
      <c r="P181" s="4"/>
      <c r="Q181" s="4"/>
      <c r="R181" s="4"/>
      <c r="S181" s="4"/>
      <c r="T181" s="4"/>
      <c r="U181" s="4"/>
      <c r="V181" s="4"/>
      <c r="W181" s="4"/>
      <c r="X181" s="4"/>
    </row>
    <row r="182" ht="14.25" customHeight="1">
      <c r="A182" s="4"/>
      <c r="B182" s="4"/>
      <c r="C182" s="4"/>
      <c r="D182" s="4"/>
      <c r="E182" s="4"/>
      <c r="F182" s="4"/>
      <c r="G182" s="4"/>
      <c r="H182" s="4"/>
      <c r="I182" s="110"/>
      <c r="J182" s="110"/>
      <c r="K182" s="110"/>
      <c r="L182" s="4"/>
      <c r="M182" s="4"/>
      <c r="N182" s="4"/>
      <c r="O182" s="4"/>
      <c r="P182" s="4"/>
      <c r="Q182" s="4"/>
      <c r="R182" s="4"/>
      <c r="S182" s="4"/>
      <c r="T182" s="4"/>
      <c r="U182" s="4"/>
      <c r="V182" s="4"/>
      <c r="W182" s="4"/>
      <c r="X182" s="4"/>
    </row>
    <row r="183" ht="14.25" customHeight="1">
      <c r="A183" s="4"/>
      <c r="B183" s="4"/>
      <c r="C183" s="4"/>
      <c r="D183" s="4"/>
      <c r="E183" s="4"/>
      <c r="F183" s="4"/>
      <c r="G183" s="4"/>
      <c r="H183" s="4"/>
      <c r="I183" s="110"/>
      <c r="J183" s="110"/>
      <c r="K183" s="110"/>
      <c r="L183" s="4"/>
      <c r="M183" s="4"/>
      <c r="N183" s="4"/>
      <c r="O183" s="4"/>
      <c r="P183" s="4"/>
      <c r="Q183" s="4"/>
      <c r="R183" s="4"/>
      <c r="S183" s="4"/>
      <c r="T183" s="4"/>
      <c r="U183" s="4"/>
      <c r="V183" s="4"/>
      <c r="W183" s="4"/>
      <c r="X183" s="4"/>
    </row>
    <row r="184" ht="14.25" customHeight="1">
      <c r="A184" s="4"/>
      <c r="B184" s="4"/>
      <c r="C184" s="4"/>
      <c r="D184" s="4"/>
      <c r="E184" s="4"/>
      <c r="F184" s="4"/>
      <c r="G184" s="4"/>
      <c r="H184" s="4"/>
      <c r="I184" s="110"/>
      <c r="J184" s="110"/>
      <c r="K184" s="110"/>
      <c r="L184" s="4"/>
      <c r="M184" s="4"/>
      <c r="N184" s="4"/>
      <c r="O184" s="4"/>
      <c r="P184" s="4"/>
      <c r="Q184" s="4"/>
      <c r="R184" s="4"/>
      <c r="S184" s="4"/>
      <c r="T184" s="4"/>
      <c r="U184" s="4"/>
      <c r="V184" s="4"/>
      <c r="W184" s="4"/>
      <c r="X184" s="4"/>
    </row>
    <row r="185" ht="14.25" customHeight="1">
      <c r="A185" s="4"/>
      <c r="B185" s="4"/>
      <c r="C185" s="4"/>
      <c r="D185" s="4"/>
      <c r="E185" s="4"/>
      <c r="F185" s="4"/>
      <c r="G185" s="4"/>
      <c r="H185" s="4"/>
      <c r="I185" s="110"/>
      <c r="J185" s="110"/>
      <c r="K185" s="110"/>
      <c r="L185" s="4"/>
      <c r="M185" s="4"/>
      <c r="N185" s="4"/>
      <c r="O185" s="4"/>
      <c r="P185" s="4"/>
      <c r="Q185" s="4"/>
      <c r="R185" s="4"/>
      <c r="S185" s="4"/>
      <c r="T185" s="4"/>
      <c r="U185" s="4"/>
      <c r="V185" s="4"/>
      <c r="W185" s="4"/>
      <c r="X185" s="4"/>
    </row>
    <row r="186" ht="14.25" customHeight="1">
      <c r="A186" s="4"/>
      <c r="B186" s="4"/>
      <c r="C186" s="4"/>
      <c r="D186" s="4"/>
      <c r="E186" s="4"/>
      <c r="F186" s="4"/>
      <c r="G186" s="4"/>
      <c r="H186" s="4"/>
      <c r="I186" s="110"/>
      <c r="J186" s="110"/>
      <c r="K186" s="110"/>
      <c r="L186" s="4"/>
      <c r="M186" s="4"/>
      <c r="N186" s="4"/>
      <c r="O186" s="4"/>
      <c r="P186" s="4"/>
      <c r="Q186" s="4"/>
      <c r="R186" s="4"/>
      <c r="S186" s="4"/>
      <c r="T186" s="4"/>
      <c r="U186" s="4"/>
      <c r="V186" s="4"/>
      <c r="W186" s="4"/>
      <c r="X186" s="4"/>
    </row>
    <row r="187" ht="14.25" customHeight="1">
      <c r="A187" s="4"/>
      <c r="B187" s="4"/>
      <c r="C187" s="4"/>
      <c r="D187" s="4"/>
      <c r="E187" s="4"/>
      <c r="F187" s="4"/>
      <c r="G187" s="4"/>
      <c r="H187" s="4"/>
      <c r="I187" s="110"/>
      <c r="J187" s="110"/>
      <c r="K187" s="110"/>
      <c r="L187" s="4"/>
      <c r="M187" s="4"/>
      <c r="N187" s="4"/>
      <c r="O187" s="4"/>
      <c r="P187" s="4"/>
      <c r="Q187" s="4"/>
      <c r="R187" s="4"/>
      <c r="S187" s="4"/>
      <c r="T187" s="4"/>
      <c r="U187" s="4"/>
      <c r="V187" s="4"/>
      <c r="W187" s="4"/>
      <c r="X187" s="4"/>
    </row>
    <row r="188" ht="14.25" customHeight="1">
      <c r="A188" s="4"/>
      <c r="B188" s="4"/>
      <c r="C188" s="4"/>
      <c r="D188" s="4"/>
      <c r="E188" s="4"/>
      <c r="F188" s="4"/>
      <c r="G188" s="4"/>
      <c r="H188" s="4"/>
      <c r="I188" s="110"/>
      <c r="J188" s="110"/>
      <c r="K188" s="110"/>
      <c r="L188" s="4"/>
      <c r="M188" s="4"/>
      <c r="N188" s="4"/>
      <c r="O188" s="4"/>
      <c r="P188" s="4"/>
      <c r="Q188" s="4"/>
      <c r="R188" s="4"/>
      <c r="S188" s="4"/>
      <c r="T188" s="4"/>
      <c r="U188" s="4"/>
      <c r="V188" s="4"/>
      <c r="W188" s="4"/>
      <c r="X188" s="4"/>
    </row>
    <row r="189" ht="14.25" customHeight="1">
      <c r="A189" s="4"/>
      <c r="B189" s="4"/>
      <c r="C189" s="4"/>
      <c r="D189" s="4"/>
      <c r="E189" s="4"/>
      <c r="F189" s="4"/>
      <c r="G189" s="4"/>
      <c r="H189" s="4"/>
      <c r="I189" s="110"/>
      <c r="J189" s="110"/>
      <c r="K189" s="110"/>
      <c r="L189" s="4"/>
      <c r="M189" s="4"/>
      <c r="N189" s="4"/>
      <c r="O189" s="4"/>
      <c r="P189" s="4"/>
      <c r="Q189" s="4"/>
      <c r="R189" s="4"/>
      <c r="S189" s="4"/>
      <c r="T189" s="4"/>
      <c r="U189" s="4"/>
      <c r="V189" s="4"/>
      <c r="W189" s="4"/>
      <c r="X189" s="4"/>
    </row>
    <row r="190" ht="14.25" customHeight="1">
      <c r="A190" s="4"/>
      <c r="B190" s="4"/>
      <c r="C190" s="4"/>
      <c r="D190" s="4"/>
      <c r="E190" s="4"/>
      <c r="F190" s="4"/>
      <c r="G190" s="4"/>
      <c r="H190" s="4"/>
      <c r="I190" s="110"/>
      <c r="J190" s="110"/>
      <c r="K190" s="110"/>
      <c r="L190" s="4"/>
      <c r="M190" s="4"/>
      <c r="N190" s="4"/>
      <c r="O190" s="4"/>
      <c r="P190" s="4"/>
      <c r="Q190" s="4"/>
      <c r="R190" s="4"/>
      <c r="S190" s="4"/>
      <c r="T190" s="4"/>
      <c r="U190" s="4"/>
      <c r="V190" s="4"/>
      <c r="W190" s="4"/>
      <c r="X190" s="4"/>
    </row>
    <row r="191" ht="14.25" customHeight="1">
      <c r="A191" s="4"/>
      <c r="B191" s="4"/>
      <c r="C191" s="4"/>
      <c r="D191" s="4"/>
      <c r="E191" s="4"/>
      <c r="F191" s="4"/>
      <c r="G191" s="4"/>
      <c r="H191" s="4"/>
      <c r="I191" s="110"/>
      <c r="J191" s="110"/>
      <c r="K191" s="110"/>
      <c r="L191" s="4"/>
      <c r="M191" s="4"/>
      <c r="N191" s="4"/>
      <c r="O191" s="4"/>
      <c r="P191" s="4"/>
      <c r="Q191" s="4"/>
      <c r="R191" s="4"/>
      <c r="S191" s="4"/>
      <c r="T191" s="4"/>
      <c r="U191" s="4"/>
      <c r="V191" s="4"/>
      <c r="W191" s="4"/>
      <c r="X191" s="4"/>
    </row>
    <row r="192" ht="14.25" customHeight="1">
      <c r="A192" s="4"/>
      <c r="B192" s="4"/>
      <c r="C192" s="4"/>
      <c r="D192" s="4"/>
      <c r="E192" s="4"/>
      <c r="F192" s="4"/>
      <c r="G192" s="4"/>
      <c r="H192" s="4"/>
      <c r="I192" s="110"/>
      <c r="J192" s="110"/>
      <c r="K192" s="110"/>
      <c r="L192" s="4"/>
      <c r="M192" s="4"/>
      <c r="N192" s="4"/>
      <c r="O192" s="4"/>
      <c r="P192" s="4"/>
      <c r="Q192" s="4"/>
      <c r="R192" s="4"/>
      <c r="S192" s="4"/>
      <c r="T192" s="4"/>
      <c r="U192" s="4"/>
      <c r="V192" s="4"/>
      <c r="W192" s="4"/>
      <c r="X192" s="4"/>
    </row>
    <row r="193" ht="14.25" customHeight="1">
      <c r="A193" s="4"/>
      <c r="B193" s="4"/>
      <c r="C193" s="4"/>
      <c r="D193" s="4"/>
      <c r="E193" s="4"/>
      <c r="F193" s="4"/>
      <c r="G193" s="4"/>
      <c r="H193" s="4"/>
      <c r="I193" s="110"/>
      <c r="J193" s="110"/>
      <c r="K193" s="110"/>
      <c r="L193" s="4"/>
      <c r="M193" s="4"/>
      <c r="N193" s="4"/>
      <c r="O193" s="4"/>
      <c r="P193" s="4"/>
      <c r="Q193" s="4"/>
      <c r="R193" s="4"/>
      <c r="S193" s="4"/>
      <c r="T193" s="4"/>
      <c r="U193" s="4"/>
      <c r="V193" s="4"/>
      <c r="W193" s="4"/>
      <c r="X193" s="4"/>
    </row>
    <row r="194" ht="14.25" customHeight="1">
      <c r="A194" s="4"/>
      <c r="B194" s="4"/>
      <c r="C194" s="4"/>
      <c r="D194" s="4"/>
      <c r="E194" s="4"/>
      <c r="F194" s="4"/>
      <c r="G194" s="4"/>
      <c r="H194" s="4"/>
      <c r="I194" s="110"/>
      <c r="J194" s="110"/>
      <c r="K194" s="110"/>
      <c r="L194" s="4"/>
      <c r="M194" s="4"/>
      <c r="N194" s="4"/>
      <c r="O194" s="4"/>
      <c r="P194" s="4"/>
      <c r="Q194" s="4"/>
      <c r="R194" s="4"/>
      <c r="S194" s="4"/>
      <c r="T194" s="4"/>
      <c r="U194" s="4"/>
      <c r="V194" s="4"/>
      <c r="W194" s="4"/>
      <c r="X194" s="4"/>
    </row>
    <row r="195" ht="14.25" customHeight="1">
      <c r="A195" s="4"/>
      <c r="B195" s="4"/>
      <c r="C195" s="4"/>
      <c r="D195" s="4"/>
      <c r="E195" s="4"/>
      <c r="F195" s="4"/>
      <c r="G195" s="4"/>
      <c r="H195" s="4"/>
      <c r="I195" s="110"/>
      <c r="J195" s="110"/>
      <c r="K195" s="110"/>
      <c r="L195" s="4"/>
      <c r="M195" s="4"/>
      <c r="N195" s="4"/>
      <c r="O195" s="4"/>
      <c r="P195" s="4"/>
      <c r="Q195" s="4"/>
      <c r="R195" s="4"/>
      <c r="S195" s="4"/>
      <c r="T195" s="4"/>
      <c r="U195" s="4"/>
      <c r="V195" s="4"/>
      <c r="W195" s="4"/>
      <c r="X195" s="4"/>
    </row>
    <row r="196" ht="14.25" customHeight="1">
      <c r="A196" s="4"/>
      <c r="B196" s="4"/>
      <c r="C196" s="4"/>
      <c r="D196" s="4"/>
      <c r="E196" s="4"/>
      <c r="F196" s="4"/>
      <c r="G196" s="4"/>
      <c r="H196" s="4"/>
      <c r="I196" s="110"/>
      <c r="J196" s="110"/>
      <c r="K196" s="110"/>
      <c r="L196" s="4"/>
      <c r="M196" s="4"/>
      <c r="N196" s="4"/>
      <c r="O196" s="4"/>
      <c r="P196" s="4"/>
      <c r="Q196" s="4"/>
      <c r="R196" s="4"/>
      <c r="S196" s="4"/>
      <c r="T196" s="4"/>
      <c r="U196" s="4"/>
      <c r="V196" s="4"/>
      <c r="W196" s="4"/>
      <c r="X196" s="4"/>
    </row>
    <row r="197" ht="14.25" customHeight="1">
      <c r="A197" s="4"/>
      <c r="B197" s="4"/>
      <c r="C197" s="4"/>
      <c r="D197" s="4"/>
      <c r="E197" s="4"/>
      <c r="F197" s="4"/>
      <c r="G197" s="4"/>
      <c r="H197" s="4"/>
      <c r="I197" s="110"/>
      <c r="J197" s="110"/>
      <c r="K197" s="110"/>
      <c r="L197" s="4"/>
      <c r="M197" s="4"/>
      <c r="N197" s="4"/>
      <c r="O197" s="4"/>
      <c r="P197" s="4"/>
      <c r="Q197" s="4"/>
      <c r="R197" s="4"/>
      <c r="S197" s="4"/>
      <c r="T197" s="4"/>
      <c r="U197" s="4"/>
      <c r="V197" s="4"/>
      <c r="W197" s="4"/>
      <c r="X197" s="4"/>
    </row>
    <row r="198" ht="14.25" customHeight="1">
      <c r="A198" s="4"/>
      <c r="B198" s="4"/>
      <c r="C198" s="4"/>
      <c r="D198" s="4"/>
      <c r="E198" s="4"/>
      <c r="F198" s="4"/>
      <c r="G198" s="4"/>
      <c r="H198" s="4"/>
      <c r="I198" s="110"/>
      <c r="J198" s="110"/>
      <c r="K198" s="110"/>
      <c r="L198" s="4"/>
      <c r="M198" s="4"/>
      <c r="N198" s="4"/>
      <c r="O198" s="4"/>
      <c r="P198" s="4"/>
      <c r="Q198" s="4"/>
      <c r="R198" s="4"/>
      <c r="S198" s="4"/>
      <c r="T198" s="4"/>
      <c r="U198" s="4"/>
      <c r="V198" s="4"/>
      <c r="W198" s="4"/>
      <c r="X198" s="4"/>
    </row>
    <row r="199" ht="14.25" customHeight="1">
      <c r="A199" s="4"/>
      <c r="B199" s="4"/>
      <c r="C199" s="4"/>
      <c r="D199" s="4"/>
      <c r="E199" s="4"/>
      <c r="F199" s="4"/>
      <c r="G199" s="4"/>
      <c r="H199" s="4"/>
      <c r="I199" s="110"/>
      <c r="J199" s="110"/>
      <c r="K199" s="110"/>
      <c r="L199" s="4"/>
      <c r="M199" s="4"/>
      <c r="N199" s="4"/>
      <c r="O199" s="4"/>
      <c r="P199" s="4"/>
      <c r="Q199" s="4"/>
      <c r="R199" s="4"/>
      <c r="S199" s="4"/>
      <c r="T199" s="4"/>
      <c r="U199" s="4"/>
      <c r="V199" s="4"/>
      <c r="W199" s="4"/>
      <c r="X199" s="4"/>
    </row>
    <row r="200" ht="14.25" customHeight="1">
      <c r="A200" s="4"/>
      <c r="B200" s="4"/>
      <c r="C200" s="4"/>
      <c r="D200" s="4"/>
      <c r="E200" s="4"/>
      <c r="F200" s="4"/>
      <c r="G200" s="4"/>
      <c r="H200" s="4"/>
      <c r="I200" s="110"/>
      <c r="J200" s="110"/>
      <c r="K200" s="110"/>
      <c r="L200" s="4"/>
      <c r="M200" s="4"/>
      <c r="N200" s="4"/>
      <c r="O200" s="4"/>
      <c r="P200" s="4"/>
      <c r="Q200" s="4"/>
      <c r="R200" s="4"/>
      <c r="S200" s="4"/>
      <c r="T200" s="4"/>
      <c r="U200" s="4"/>
      <c r="V200" s="4"/>
      <c r="W200" s="4"/>
      <c r="X200" s="4"/>
    </row>
    <row r="201" ht="14.25" customHeight="1">
      <c r="A201" s="4"/>
      <c r="B201" s="4"/>
      <c r="C201" s="4"/>
      <c r="D201" s="4"/>
      <c r="E201" s="4"/>
      <c r="F201" s="4"/>
      <c r="G201" s="4"/>
      <c r="H201" s="4"/>
      <c r="I201" s="110"/>
      <c r="J201" s="110"/>
      <c r="K201" s="110"/>
      <c r="L201" s="4"/>
      <c r="M201" s="4"/>
      <c r="N201" s="4"/>
      <c r="O201" s="4"/>
      <c r="P201" s="4"/>
      <c r="Q201" s="4"/>
      <c r="R201" s="4"/>
      <c r="S201" s="4"/>
      <c r="T201" s="4"/>
      <c r="U201" s="4"/>
      <c r="V201" s="4"/>
      <c r="W201" s="4"/>
      <c r="X201" s="4"/>
    </row>
    <row r="202" ht="14.25" customHeight="1">
      <c r="A202" s="4"/>
      <c r="B202" s="4"/>
      <c r="C202" s="4"/>
      <c r="D202" s="4"/>
      <c r="E202" s="4"/>
      <c r="F202" s="4"/>
      <c r="G202" s="4"/>
      <c r="H202" s="4"/>
      <c r="I202" s="110"/>
      <c r="J202" s="110"/>
      <c r="K202" s="110"/>
      <c r="L202" s="4"/>
      <c r="M202" s="4"/>
      <c r="N202" s="4"/>
      <c r="O202" s="4"/>
      <c r="P202" s="4"/>
      <c r="Q202" s="4"/>
      <c r="R202" s="4"/>
      <c r="S202" s="4"/>
      <c r="T202" s="4"/>
      <c r="U202" s="4"/>
      <c r="V202" s="4"/>
      <c r="W202" s="4"/>
      <c r="X202" s="4"/>
    </row>
    <row r="203" ht="14.25" customHeight="1">
      <c r="A203" s="4"/>
      <c r="B203" s="4"/>
      <c r="C203" s="4"/>
      <c r="D203" s="4"/>
      <c r="E203" s="4"/>
      <c r="F203" s="4"/>
      <c r="G203" s="4"/>
      <c r="H203" s="4"/>
      <c r="I203" s="110"/>
      <c r="J203" s="110"/>
      <c r="K203" s="110"/>
      <c r="L203" s="4"/>
      <c r="M203" s="4"/>
      <c r="N203" s="4"/>
      <c r="O203" s="4"/>
      <c r="P203" s="4"/>
      <c r="Q203" s="4"/>
      <c r="R203" s="4"/>
      <c r="S203" s="4"/>
      <c r="T203" s="4"/>
      <c r="U203" s="4"/>
      <c r="V203" s="4"/>
      <c r="W203" s="4"/>
      <c r="X203" s="4"/>
    </row>
    <row r="204" ht="14.25" customHeight="1">
      <c r="A204" s="4"/>
      <c r="B204" s="4"/>
      <c r="C204" s="4"/>
      <c r="D204" s="4"/>
      <c r="E204" s="4"/>
      <c r="F204" s="4"/>
      <c r="G204" s="4"/>
      <c r="H204" s="4"/>
      <c r="I204" s="110"/>
      <c r="J204" s="110"/>
      <c r="K204" s="110"/>
      <c r="L204" s="4"/>
      <c r="M204" s="4"/>
      <c r="N204" s="4"/>
      <c r="O204" s="4"/>
      <c r="P204" s="4"/>
      <c r="Q204" s="4"/>
      <c r="R204" s="4"/>
      <c r="S204" s="4"/>
      <c r="T204" s="4"/>
      <c r="U204" s="4"/>
      <c r="V204" s="4"/>
      <c r="W204" s="4"/>
      <c r="X204" s="4"/>
    </row>
    <row r="205" ht="14.25" customHeight="1">
      <c r="A205" s="4"/>
      <c r="B205" s="4"/>
      <c r="C205" s="4"/>
      <c r="D205" s="4"/>
      <c r="E205" s="4"/>
      <c r="F205" s="4"/>
      <c r="G205" s="4"/>
      <c r="H205" s="4"/>
      <c r="I205" s="110"/>
      <c r="J205" s="110"/>
      <c r="K205" s="110"/>
      <c r="L205" s="4"/>
      <c r="M205" s="4"/>
      <c r="N205" s="4"/>
      <c r="O205" s="4"/>
      <c r="P205" s="4"/>
      <c r="Q205" s="4"/>
      <c r="R205" s="4"/>
      <c r="S205" s="4"/>
      <c r="T205" s="4"/>
      <c r="U205" s="4"/>
      <c r="V205" s="4"/>
      <c r="W205" s="4"/>
      <c r="X205" s="4"/>
    </row>
    <row r="206" ht="14.25" customHeight="1">
      <c r="A206" s="4"/>
      <c r="B206" s="4"/>
      <c r="C206" s="4"/>
      <c r="D206" s="4"/>
      <c r="E206" s="4"/>
      <c r="F206" s="4"/>
      <c r="G206" s="4"/>
      <c r="H206" s="4"/>
      <c r="I206" s="110"/>
      <c r="J206" s="110"/>
      <c r="K206" s="110"/>
      <c r="L206" s="4"/>
      <c r="M206" s="4"/>
      <c r="N206" s="4"/>
      <c r="O206" s="4"/>
      <c r="P206" s="4"/>
      <c r="Q206" s="4"/>
      <c r="R206" s="4"/>
      <c r="S206" s="4"/>
      <c r="T206" s="4"/>
      <c r="U206" s="4"/>
      <c r="V206" s="4"/>
      <c r="W206" s="4"/>
      <c r="X206" s="4"/>
    </row>
    <row r="207" ht="14.25" customHeight="1">
      <c r="A207" s="4"/>
      <c r="B207" s="4"/>
      <c r="C207" s="4"/>
      <c r="D207" s="4"/>
      <c r="E207" s="4"/>
      <c r="F207" s="4"/>
      <c r="G207" s="4"/>
      <c r="H207" s="4"/>
      <c r="I207" s="110"/>
      <c r="J207" s="110"/>
      <c r="K207" s="110"/>
      <c r="L207" s="4"/>
      <c r="M207" s="4"/>
      <c r="N207" s="4"/>
      <c r="O207" s="4"/>
      <c r="P207" s="4"/>
      <c r="Q207" s="4"/>
      <c r="R207" s="4"/>
      <c r="S207" s="4"/>
      <c r="T207" s="4"/>
      <c r="U207" s="4"/>
      <c r="V207" s="4"/>
      <c r="W207" s="4"/>
      <c r="X207" s="4"/>
    </row>
    <row r="208" ht="14.25" customHeight="1">
      <c r="A208" s="4"/>
      <c r="B208" s="4"/>
      <c r="C208" s="4"/>
      <c r="D208" s="4"/>
      <c r="E208" s="4"/>
      <c r="F208" s="4"/>
      <c r="G208" s="4"/>
      <c r="H208" s="4"/>
      <c r="I208" s="110"/>
      <c r="J208" s="110"/>
      <c r="K208" s="110"/>
      <c r="L208" s="4"/>
      <c r="M208" s="4"/>
      <c r="N208" s="4"/>
      <c r="O208" s="4"/>
      <c r="P208" s="4"/>
      <c r="Q208" s="4"/>
      <c r="R208" s="4"/>
      <c r="S208" s="4"/>
      <c r="T208" s="4"/>
      <c r="U208" s="4"/>
      <c r="V208" s="4"/>
      <c r="W208" s="4"/>
      <c r="X208" s="4"/>
    </row>
    <row r="209" ht="14.25" customHeight="1">
      <c r="A209" s="4"/>
      <c r="B209" s="4"/>
      <c r="C209" s="4"/>
      <c r="D209" s="4"/>
      <c r="E209" s="4"/>
      <c r="F209" s="4"/>
      <c r="G209" s="4"/>
      <c r="H209" s="4"/>
      <c r="I209" s="110"/>
      <c r="J209" s="110"/>
      <c r="K209" s="110"/>
      <c r="L209" s="4"/>
      <c r="M209" s="4"/>
      <c r="N209" s="4"/>
      <c r="O209" s="4"/>
      <c r="P209" s="4"/>
      <c r="Q209" s="4"/>
      <c r="R209" s="4"/>
      <c r="S209" s="4"/>
      <c r="T209" s="4"/>
      <c r="U209" s="4"/>
      <c r="V209" s="4"/>
      <c r="W209" s="4"/>
      <c r="X209" s="4"/>
    </row>
    <row r="210" ht="14.25" customHeight="1">
      <c r="A210" s="4"/>
      <c r="B210" s="4"/>
      <c r="C210" s="4"/>
      <c r="D210" s="4"/>
      <c r="E210" s="4"/>
      <c r="F210" s="4"/>
      <c r="G210" s="4"/>
      <c r="H210" s="4"/>
      <c r="I210" s="110"/>
      <c r="J210" s="110"/>
      <c r="K210" s="110"/>
      <c r="L210" s="4"/>
      <c r="M210" s="4"/>
      <c r="N210" s="4"/>
      <c r="O210" s="4"/>
      <c r="P210" s="4"/>
      <c r="Q210" s="4"/>
      <c r="R210" s="4"/>
      <c r="S210" s="4"/>
      <c r="T210" s="4"/>
      <c r="U210" s="4"/>
      <c r="V210" s="4"/>
      <c r="W210" s="4"/>
      <c r="X210" s="4"/>
    </row>
    <row r="211" ht="14.25" customHeight="1">
      <c r="A211" s="4"/>
      <c r="B211" s="4"/>
      <c r="C211" s="4"/>
      <c r="D211" s="4"/>
      <c r="E211" s="4"/>
      <c r="F211" s="4"/>
      <c r="G211" s="4"/>
      <c r="H211" s="4"/>
      <c r="I211" s="110"/>
      <c r="J211" s="110"/>
      <c r="K211" s="110"/>
      <c r="L211" s="4"/>
      <c r="M211" s="4"/>
      <c r="N211" s="4"/>
      <c r="O211" s="4"/>
      <c r="P211" s="4"/>
      <c r="Q211" s="4"/>
      <c r="R211" s="4"/>
      <c r="S211" s="4"/>
      <c r="T211" s="4"/>
      <c r="U211" s="4"/>
      <c r="V211" s="4"/>
      <c r="W211" s="4"/>
      <c r="X211" s="4"/>
    </row>
    <row r="212" ht="14.25" customHeight="1">
      <c r="A212" s="4"/>
      <c r="B212" s="4"/>
      <c r="C212" s="4"/>
      <c r="D212" s="4"/>
      <c r="E212" s="4"/>
      <c r="F212" s="4"/>
      <c r="G212" s="4"/>
      <c r="H212" s="4"/>
      <c r="I212" s="110"/>
      <c r="J212" s="110"/>
      <c r="K212" s="110"/>
      <c r="L212" s="4"/>
      <c r="M212" s="4"/>
      <c r="N212" s="4"/>
      <c r="O212" s="4"/>
      <c r="P212" s="4"/>
      <c r="Q212" s="4"/>
      <c r="R212" s="4"/>
      <c r="S212" s="4"/>
      <c r="T212" s="4"/>
      <c r="U212" s="4"/>
      <c r="V212" s="4"/>
      <c r="W212" s="4"/>
      <c r="X212" s="4"/>
    </row>
    <row r="213" ht="14.25" customHeight="1">
      <c r="A213" s="4"/>
      <c r="B213" s="4"/>
      <c r="C213" s="4"/>
      <c r="D213" s="4"/>
      <c r="E213" s="4"/>
      <c r="F213" s="4"/>
      <c r="G213" s="4"/>
      <c r="H213" s="4"/>
      <c r="I213" s="110"/>
      <c r="J213" s="110"/>
      <c r="K213" s="110"/>
      <c r="L213" s="4"/>
      <c r="M213" s="4"/>
      <c r="N213" s="4"/>
      <c r="O213" s="4"/>
      <c r="P213" s="4"/>
      <c r="Q213" s="4"/>
      <c r="R213" s="4"/>
      <c r="S213" s="4"/>
      <c r="T213" s="4"/>
      <c r="U213" s="4"/>
      <c r="V213" s="4"/>
      <c r="W213" s="4"/>
      <c r="X213" s="4"/>
    </row>
    <row r="214" ht="14.25" customHeight="1">
      <c r="A214" s="4"/>
      <c r="B214" s="4"/>
      <c r="C214" s="4"/>
      <c r="D214" s="4"/>
      <c r="E214" s="4"/>
      <c r="F214" s="4"/>
      <c r="G214" s="4"/>
      <c r="H214" s="4"/>
      <c r="I214" s="110"/>
      <c r="J214" s="110"/>
      <c r="K214" s="110"/>
      <c r="L214" s="4"/>
      <c r="M214" s="4"/>
      <c r="N214" s="4"/>
      <c r="O214" s="4"/>
      <c r="P214" s="4"/>
      <c r="Q214" s="4"/>
      <c r="R214" s="4"/>
      <c r="S214" s="4"/>
      <c r="T214" s="4"/>
      <c r="U214" s="4"/>
      <c r="V214" s="4"/>
      <c r="W214" s="4"/>
      <c r="X214" s="4"/>
    </row>
    <row r="215" ht="14.25" customHeight="1">
      <c r="A215" s="4"/>
      <c r="B215" s="4"/>
      <c r="C215" s="4"/>
      <c r="D215" s="4"/>
      <c r="E215" s="4"/>
      <c r="F215" s="4"/>
      <c r="G215" s="4"/>
      <c r="H215" s="4"/>
      <c r="I215" s="110"/>
      <c r="J215" s="110"/>
      <c r="K215" s="110"/>
      <c r="L215" s="4"/>
      <c r="M215" s="4"/>
      <c r="N215" s="4"/>
      <c r="O215" s="4"/>
      <c r="P215" s="4"/>
      <c r="Q215" s="4"/>
      <c r="R215" s="4"/>
      <c r="S215" s="4"/>
      <c r="T215" s="4"/>
      <c r="U215" s="4"/>
      <c r="V215" s="4"/>
      <c r="W215" s="4"/>
      <c r="X215" s="4"/>
    </row>
    <row r="216" ht="14.25" customHeight="1">
      <c r="A216" s="4"/>
      <c r="B216" s="4"/>
      <c r="C216" s="4"/>
      <c r="D216" s="4"/>
      <c r="E216" s="4"/>
      <c r="F216" s="4"/>
      <c r="G216" s="4"/>
      <c r="H216" s="4"/>
      <c r="I216" s="110"/>
      <c r="J216" s="110"/>
      <c r="K216" s="110"/>
      <c r="L216" s="4"/>
      <c r="M216" s="4"/>
      <c r="N216" s="4"/>
      <c r="O216" s="4"/>
      <c r="P216" s="4"/>
      <c r="Q216" s="4"/>
      <c r="R216" s="4"/>
      <c r="S216" s="4"/>
      <c r="T216" s="4"/>
      <c r="U216" s="4"/>
      <c r="V216" s="4"/>
      <c r="W216" s="4"/>
      <c r="X216" s="4"/>
    </row>
    <row r="217" ht="14.25" customHeight="1">
      <c r="A217" s="4"/>
      <c r="B217" s="4"/>
      <c r="C217" s="4"/>
      <c r="D217" s="4"/>
      <c r="E217" s="4"/>
      <c r="F217" s="4"/>
      <c r="G217" s="4"/>
      <c r="H217" s="4"/>
      <c r="I217" s="110"/>
      <c r="J217" s="110"/>
      <c r="K217" s="110"/>
      <c r="L217" s="4"/>
      <c r="M217" s="4"/>
      <c r="N217" s="4"/>
      <c r="O217" s="4"/>
      <c r="P217" s="4"/>
      <c r="Q217" s="4"/>
      <c r="R217" s="4"/>
      <c r="S217" s="4"/>
      <c r="T217" s="4"/>
      <c r="U217" s="4"/>
      <c r="V217" s="4"/>
      <c r="W217" s="4"/>
      <c r="X217" s="4"/>
    </row>
    <row r="218" ht="14.25" customHeight="1">
      <c r="A218" s="4"/>
      <c r="B218" s="4"/>
      <c r="C218" s="4"/>
      <c r="D218" s="4"/>
      <c r="E218" s="4"/>
      <c r="F218" s="4"/>
      <c r="G218" s="4"/>
      <c r="H218" s="4"/>
      <c r="I218" s="110"/>
      <c r="J218" s="110"/>
      <c r="K218" s="110"/>
      <c r="L218" s="4"/>
      <c r="M218" s="4"/>
      <c r="N218" s="4"/>
      <c r="O218" s="4"/>
      <c r="P218" s="4"/>
      <c r="Q218" s="4"/>
      <c r="R218" s="4"/>
      <c r="S218" s="4"/>
      <c r="T218" s="4"/>
      <c r="U218" s="4"/>
      <c r="V218" s="4"/>
      <c r="W218" s="4"/>
      <c r="X218" s="4"/>
    </row>
    <row r="219" ht="14.25" customHeight="1">
      <c r="A219" s="4"/>
      <c r="B219" s="4"/>
      <c r="C219" s="4"/>
      <c r="D219" s="4"/>
      <c r="E219" s="4"/>
      <c r="F219" s="4"/>
      <c r="G219" s="4"/>
      <c r="H219" s="4"/>
      <c r="I219" s="110"/>
      <c r="J219" s="110"/>
      <c r="K219" s="110"/>
      <c r="L219" s="4"/>
      <c r="M219" s="4"/>
      <c r="N219" s="4"/>
      <c r="O219" s="4"/>
      <c r="P219" s="4"/>
      <c r="Q219" s="4"/>
      <c r="R219" s="4"/>
      <c r="S219" s="4"/>
      <c r="T219" s="4"/>
      <c r="U219" s="4"/>
      <c r="V219" s="4"/>
      <c r="W219" s="4"/>
      <c r="X219" s="4"/>
    </row>
    <row r="220" ht="14.25" customHeight="1">
      <c r="A220" s="4"/>
      <c r="B220" s="4"/>
      <c r="C220" s="4"/>
      <c r="D220" s="4"/>
      <c r="E220" s="4"/>
      <c r="F220" s="4"/>
      <c r="G220" s="4"/>
      <c r="H220" s="4"/>
      <c r="I220" s="110"/>
      <c r="J220" s="110"/>
      <c r="K220" s="110"/>
      <c r="L220" s="4"/>
      <c r="M220" s="4"/>
      <c r="N220" s="4"/>
      <c r="O220" s="4"/>
      <c r="P220" s="4"/>
      <c r="Q220" s="4"/>
      <c r="R220" s="4"/>
      <c r="S220" s="4"/>
      <c r="T220" s="4"/>
      <c r="U220" s="4"/>
      <c r="V220" s="4"/>
      <c r="W220" s="4"/>
      <c r="X220" s="4"/>
    </row>
    <row r="221" ht="14.25" customHeight="1">
      <c r="A221" s="4"/>
      <c r="B221" s="4"/>
      <c r="C221" s="4"/>
      <c r="D221" s="4"/>
      <c r="E221" s="4"/>
      <c r="F221" s="4"/>
      <c r="G221" s="4"/>
      <c r="H221" s="4"/>
      <c r="I221" s="110"/>
      <c r="J221" s="110"/>
      <c r="K221" s="110"/>
      <c r="L221" s="4"/>
      <c r="M221" s="4"/>
      <c r="N221" s="4"/>
      <c r="O221" s="4"/>
      <c r="P221" s="4"/>
      <c r="Q221" s="4"/>
      <c r="R221" s="4"/>
      <c r="S221" s="4"/>
      <c r="T221" s="4"/>
      <c r="U221" s="4"/>
      <c r="V221" s="4"/>
      <c r="W221" s="4"/>
      <c r="X221" s="4"/>
    </row>
    <row r="222" ht="14.25" customHeight="1">
      <c r="A222" s="4"/>
      <c r="B222" s="4"/>
      <c r="C222" s="4"/>
      <c r="D222" s="4"/>
      <c r="E222" s="4"/>
      <c r="F222" s="4"/>
      <c r="G222" s="4"/>
      <c r="H222" s="4"/>
      <c r="I222" s="110"/>
      <c r="J222" s="110"/>
      <c r="K222" s="110"/>
      <c r="L222" s="4"/>
      <c r="M222" s="4"/>
      <c r="N222" s="4"/>
      <c r="O222" s="4"/>
      <c r="P222" s="4"/>
      <c r="Q222" s="4"/>
      <c r="R222" s="4"/>
      <c r="S222" s="4"/>
      <c r="T222" s="4"/>
      <c r="U222" s="4"/>
      <c r="V222" s="4"/>
      <c r="W222" s="4"/>
      <c r="X222" s="4"/>
    </row>
    <row r="223" ht="14.25" customHeight="1">
      <c r="A223" s="4"/>
      <c r="B223" s="4"/>
      <c r="C223" s="4"/>
      <c r="D223" s="4"/>
      <c r="E223" s="4"/>
      <c r="F223" s="4"/>
      <c r="G223" s="4"/>
      <c r="H223" s="4"/>
      <c r="I223" s="110"/>
      <c r="J223" s="110"/>
      <c r="K223" s="110"/>
      <c r="L223" s="4"/>
      <c r="M223" s="4"/>
      <c r="N223" s="4"/>
      <c r="O223" s="4"/>
      <c r="P223" s="4"/>
      <c r="Q223" s="4"/>
      <c r="R223" s="4"/>
      <c r="S223" s="4"/>
      <c r="T223" s="4"/>
      <c r="U223" s="4"/>
      <c r="V223" s="4"/>
      <c r="W223" s="4"/>
      <c r="X223" s="4"/>
    </row>
    <row r="224" ht="14.25" customHeight="1">
      <c r="A224" s="4"/>
      <c r="B224" s="4"/>
      <c r="C224" s="4"/>
      <c r="D224" s="4"/>
      <c r="E224" s="4"/>
      <c r="F224" s="4"/>
      <c r="G224" s="4"/>
      <c r="H224" s="4"/>
      <c r="I224" s="110"/>
      <c r="J224" s="110"/>
      <c r="K224" s="110"/>
      <c r="L224" s="4"/>
      <c r="M224" s="4"/>
      <c r="N224" s="4"/>
      <c r="O224" s="4"/>
      <c r="P224" s="4"/>
      <c r="Q224" s="4"/>
      <c r="R224" s="4"/>
      <c r="S224" s="4"/>
      <c r="T224" s="4"/>
      <c r="U224" s="4"/>
      <c r="V224" s="4"/>
      <c r="W224" s="4"/>
      <c r="X224" s="4"/>
    </row>
    <row r="225" ht="14.25" customHeight="1">
      <c r="A225" s="4"/>
      <c r="B225" s="4"/>
      <c r="C225" s="4"/>
      <c r="D225" s="4"/>
      <c r="E225" s="4"/>
      <c r="F225" s="4"/>
      <c r="G225" s="4"/>
      <c r="H225" s="4"/>
      <c r="I225" s="110"/>
      <c r="J225" s="110"/>
      <c r="K225" s="110"/>
      <c r="L225" s="4"/>
      <c r="M225" s="4"/>
      <c r="N225" s="4"/>
      <c r="O225" s="4"/>
      <c r="P225" s="4"/>
      <c r="Q225" s="4"/>
      <c r="R225" s="4"/>
      <c r="S225" s="4"/>
      <c r="T225" s="4"/>
      <c r="U225" s="4"/>
      <c r="V225" s="4"/>
      <c r="W225" s="4"/>
      <c r="X225" s="4"/>
    </row>
    <row r="226" ht="14.25" customHeight="1">
      <c r="A226" s="4"/>
      <c r="B226" s="4"/>
      <c r="C226" s="4"/>
      <c r="D226" s="4"/>
      <c r="E226" s="4"/>
      <c r="F226" s="4"/>
      <c r="G226" s="4"/>
      <c r="H226" s="4"/>
      <c r="I226" s="110"/>
      <c r="J226" s="110"/>
      <c r="K226" s="110"/>
      <c r="L226" s="4"/>
      <c r="M226" s="4"/>
      <c r="N226" s="4"/>
      <c r="O226" s="4"/>
      <c r="P226" s="4"/>
      <c r="Q226" s="4"/>
      <c r="R226" s="4"/>
      <c r="S226" s="4"/>
      <c r="T226" s="4"/>
      <c r="U226" s="4"/>
      <c r="V226" s="4"/>
      <c r="W226" s="4"/>
      <c r="X226" s="4"/>
    </row>
    <row r="227" ht="14.25" customHeight="1">
      <c r="A227" s="4"/>
      <c r="B227" s="4"/>
      <c r="C227" s="4"/>
      <c r="D227" s="4"/>
      <c r="E227" s="4"/>
      <c r="F227" s="4"/>
      <c r="G227" s="4"/>
      <c r="H227" s="4"/>
      <c r="I227" s="110"/>
      <c r="J227" s="110"/>
      <c r="K227" s="110"/>
      <c r="L227" s="4"/>
      <c r="M227" s="4"/>
      <c r="N227" s="4"/>
      <c r="O227" s="4"/>
      <c r="P227" s="4"/>
      <c r="Q227" s="4"/>
      <c r="R227" s="4"/>
      <c r="S227" s="4"/>
      <c r="T227" s="4"/>
      <c r="U227" s="4"/>
      <c r="V227" s="4"/>
      <c r="W227" s="4"/>
      <c r="X227" s="4"/>
    </row>
    <row r="228" ht="14.25" customHeight="1">
      <c r="A228" s="4"/>
      <c r="B228" s="4"/>
      <c r="C228" s="4"/>
      <c r="D228" s="4"/>
      <c r="E228" s="4"/>
      <c r="F228" s="4"/>
      <c r="G228" s="4"/>
      <c r="H228" s="4"/>
      <c r="I228" s="110"/>
      <c r="J228" s="110"/>
      <c r="K228" s="110"/>
      <c r="L228" s="4"/>
      <c r="M228" s="4"/>
      <c r="N228" s="4"/>
      <c r="O228" s="4"/>
      <c r="P228" s="4"/>
      <c r="Q228" s="4"/>
      <c r="R228" s="4"/>
      <c r="S228" s="4"/>
      <c r="T228" s="4"/>
      <c r="U228" s="4"/>
      <c r="V228" s="4"/>
      <c r="W228" s="4"/>
      <c r="X228" s="4"/>
    </row>
    <row r="229" ht="14.25" customHeight="1">
      <c r="A229" s="4"/>
      <c r="B229" s="4"/>
      <c r="C229" s="4"/>
      <c r="D229" s="4"/>
      <c r="E229" s="4"/>
      <c r="F229" s="4"/>
      <c r="G229" s="4"/>
      <c r="H229" s="4"/>
      <c r="I229" s="110"/>
      <c r="J229" s="110"/>
      <c r="K229" s="110"/>
      <c r="L229" s="4"/>
      <c r="M229" s="4"/>
      <c r="N229" s="4"/>
      <c r="O229" s="4"/>
      <c r="P229" s="4"/>
      <c r="Q229" s="4"/>
      <c r="R229" s="4"/>
      <c r="S229" s="4"/>
      <c r="T229" s="4"/>
      <c r="U229" s="4"/>
      <c r="V229" s="4"/>
      <c r="W229" s="4"/>
      <c r="X229" s="4"/>
    </row>
    <row r="230" ht="14.25" customHeight="1">
      <c r="A230" s="4"/>
      <c r="B230" s="4"/>
      <c r="C230" s="4"/>
      <c r="D230" s="4"/>
      <c r="E230" s="4"/>
      <c r="F230" s="4"/>
      <c r="G230" s="4"/>
      <c r="H230" s="4"/>
      <c r="I230" s="110"/>
      <c r="J230" s="110"/>
      <c r="K230" s="110"/>
      <c r="L230" s="4"/>
      <c r="M230" s="4"/>
      <c r="N230" s="4"/>
      <c r="O230" s="4"/>
      <c r="P230" s="4"/>
      <c r="Q230" s="4"/>
      <c r="R230" s="4"/>
      <c r="S230" s="4"/>
      <c r="T230" s="4"/>
      <c r="U230" s="4"/>
      <c r="V230" s="4"/>
      <c r="W230" s="4"/>
      <c r="X230" s="4"/>
    </row>
    <row r="231" ht="14.25" customHeight="1">
      <c r="A231" s="4"/>
      <c r="B231" s="4"/>
      <c r="C231" s="4"/>
      <c r="D231" s="4"/>
      <c r="E231" s="4"/>
      <c r="F231" s="4"/>
      <c r="G231" s="4"/>
      <c r="H231" s="4"/>
      <c r="I231" s="110"/>
      <c r="J231" s="110"/>
      <c r="K231" s="110"/>
      <c r="L231" s="4"/>
      <c r="M231" s="4"/>
      <c r="N231" s="4"/>
      <c r="O231" s="4"/>
      <c r="P231" s="4"/>
      <c r="Q231" s="4"/>
      <c r="R231" s="4"/>
      <c r="S231" s="4"/>
      <c r="T231" s="4"/>
      <c r="U231" s="4"/>
      <c r="V231" s="4"/>
      <c r="W231" s="4"/>
      <c r="X231" s="4"/>
    </row>
    <row r="232" ht="14.25" customHeight="1">
      <c r="A232" s="4"/>
      <c r="B232" s="4"/>
      <c r="C232" s="4"/>
      <c r="D232" s="4"/>
      <c r="E232" s="4"/>
      <c r="F232" s="4"/>
      <c r="G232" s="4"/>
      <c r="H232" s="4"/>
      <c r="I232" s="110"/>
      <c r="J232" s="110"/>
      <c r="K232" s="110"/>
      <c r="L232" s="4"/>
      <c r="M232" s="4"/>
      <c r="N232" s="4"/>
      <c r="O232" s="4"/>
      <c r="P232" s="4"/>
      <c r="Q232" s="4"/>
      <c r="R232" s="4"/>
      <c r="S232" s="4"/>
      <c r="T232" s="4"/>
      <c r="U232" s="4"/>
      <c r="V232" s="4"/>
      <c r="W232" s="4"/>
      <c r="X232" s="4"/>
    </row>
    <row r="233" ht="14.25" customHeight="1">
      <c r="A233" s="4"/>
      <c r="B233" s="4"/>
      <c r="C233" s="4"/>
      <c r="D233" s="4"/>
      <c r="E233" s="4"/>
      <c r="F233" s="4"/>
      <c r="G233" s="4"/>
      <c r="H233" s="4"/>
      <c r="I233" s="110"/>
      <c r="J233" s="110"/>
      <c r="K233" s="110"/>
      <c r="L233" s="4"/>
      <c r="M233" s="4"/>
      <c r="N233" s="4"/>
      <c r="O233" s="4"/>
      <c r="P233" s="4"/>
      <c r="Q233" s="4"/>
      <c r="R233" s="4"/>
      <c r="S233" s="4"/>
      <c r="T233" s="4"/>
      <c r="U233" s="4"/>
      <c r="V233" s="4"/>
      <c r="W233" s="4"/>
      <c r="X233" s="4"/>
    </row>
    <row r="234" ht="14.25" customHeight="1">
      <c r="A234" s="4"/>
      <c r="B234" s="4"/>
      <c r="C234" s="4"/>
      <c r="D234" s="4"/>
      <c r="E234" s="4"/>
      <c r="F234" s="4"/>
      <c r="G234" s="4"/>
      <c r="H234" s="4"/>
      <c r="I234" s="110"/>
      <c r="J234" s="110"/>
      <c r="K234" s="110"/>
      <c r="L234" s="4"/>
      <c r="M234" s="4"/>
      <c r="N234" s="4"/>
      <c r="O234" s="4"/>
      <c r="P234" s="4"/>
      <c r="Q234" s="4"/>
      <c r="R234" s="4"/>
      <c r="S234" s="4"/>
      <c r="T234" s="4"/>
      <c r="U234" s="4"/>
      <c r="V234" s="4"/>
      <c r="W234" s="4"/>
      <c r="X234" s="4"/>
    </row>
    <row r="235" ht="14.25" customHeight="1">
      <c r="A235" s="4"/>
      <c r="B235" s="4"/>
      <c r="C235" s="4"/>
      <c r="D235" s="4"/>
      <c r="E235" s="4"/>
      <c r="F235" s="4"/>
      <c r="G235" s="4"/>
      <c r="H235" s="4"/>
      <c r="I235" s="110"/>
      <c r="J235" s="110"/>
      <c r="K235" s="110"/>
      <c r="L235" s="4"/>
      <c r="M235" s="4"/>
      <c r="N235" s="4"/>
      <c r="O235" s="4"/>
      <c r="P235" s="4"/>
      <c r="Q235" s="4"/>
      <c r="R235" s="4"/>
      <c r="S235" s="4"/>
      <c r="T235" s="4"/>
      <c r="U235" s="4"/>
      <c r="V235" s="4"/>
      <c r="W235" s="4"/>
      <c r="X235" s="4"/>
    </row>
    <row r="236" ht="14.25" customHeight="1">
      <c r="A236" s="4"/>
      <c r="B236" s="4"/>
      <c r="C236" s="4"/>
      <c r="D236" s="4"/>
      <c r="E236" s="4"/>
      <c r="F236" s="4"/>
      <c r="G236" s="4"/>
      <c r="H236" s="4"/>
      <c r="I236" s="110"/>
      <c r="J236" s="110"/>
      <c r="K236" s="110"/>
      <c r="L236" s="4"/>
      <c r="M236" s="4"/>
      <c r="N236" s="4"/>
      <c r="O236" s="4"/>
      <c r="P236" s="4"/>
      <c r="Q236" s="4"/>
      <c r="R236" s="4"/>
      <c r="S236" s="4"/>
      <c r="T236" s="4"/>
      <c r="U236" s="4"/>
      <c r="V236" s="4"/>
      <c r="W236" s="4"/>
      <c r="X236" s="4"/>
    </row>
    <row r="237" ht="14.25" customHeight="1">
      <c r="A237" s="4"/>
      <c r="B237" s="4"/>
      <c r="C237" s="4"/>
      <c r="D237" s="4"/>
      <c r="E237" s="4"/>
      <c r="F237" s="4"/>
      <c r="G237" s="4"/>
      <c r="H237" s="4"/>
      <c r="I237" s="110"/>
      <c r="J237" s="110"/>
      <c r="K237" s="110"/>
      <c r="L237" s="4"/>
      <c r="M237" s="4"/>
      <c r="N237" s="4"/>
      <c r="O237" s="4"/>
      <c r="P237" s="4"/>
      <c r="Q237" s="4"/>
      <c r="R237" s="4"/>
      <c r="S237" s="4"/>
      <c r="T237" s="4"/>
      <c r="U237" s="4"/>
      <c r="V237" s="4"/>
      <c r="W237" s="4"/>
      <c r="X237" s="4"/>
    </row>
    <row r="238" ht="14.25" customHeight="1">
      <c r="A238" s="4"/>
      <c r="B238" s="4"/>
      <c r="C238" s="4"/>
      <c r="D238" s="4"/>
      <c r="E238" s="4"/>
      <c r="F238" s="4"/>
      <c r="G238" s="4"/>
      <c r="H238" s="4"/>
      <c r="I238" s="110"/>
      <c r="J238" s="110"/>
      <c r="K238" s="110"/>
      <c r="L238" s="4"/>
      <c r="M238" s="4"/>
      <c r="N238" s="4"/>
      <c r="O238" s="4"/>
      <c r="P238" s="4"/>
      <c r="Q238" s="4"/>
      <c r="R238" s="4"/>
      <c r="S238" s="4"/>
      <c r="T238" s="4"/>
      <c r="U238" s="4"/>
      <c r="V238" s="4"/>
      <c r="W238" s="4"/>
      <c r="X238" s="4"/>
    </row>
    <row r="239" ht="14.25" customHeight="1">
      <c r="A239" s="4"/>
      <c r="B239" s="4"/>
      <c r="C239" s="4"/>
      <c r="D239" s="4"/>
      <c r="E239" s="4"/>
      <c r="F239" s="4"/>
      <c r="G239" s="4"/>
      <c r="H239" s="4"/>
      <c r="I239" s="110"/>
      <c r="J239" s="110"/>
      <c r="K239" s="110"/>
      <c r="L239" s="4"/>
      <c r="M239" s="4"/>
      <c r="N239" s="4"/>
      <c r="O239" s="4"/>
      <c r="P239" s="4"/>
      <c r="Q239" s="4"/>
      <c r="R239" s="4"/>
      <c r="S239" s="4"/>
      <c r="T239" s="4"/>
      <c r="U239" s="4"/>
      <c r="V239" s="4"/>
      <c r="W239" s="4"/>
      <c r="X239" s="4"/>
    </row>
    <row r="240" ht="14.25" customHeight="1">
      <c r="A240" s="4"/>
      <c r="B240" s="4"/>
      <c r="C240" s="4"/>
      <c r="D240" s="4"/>
      <c r="E240" s="4"/>
      <c r="F240" s="4"/>
      <c r="G240" s="4"/>
      <c r="H240" s="4"/>
      <c r="I240" s="110"/>
      <c r="J240" s="110"/>
      <c r="K240" s="110"/>
      <c r="L240" s="4"/>
      <c r="M240" s="4"/>
      <c r="N240" s="4"/>
      <c r="O240" s="4"/>
      <c r="P240" s="4"/>
      <c r="Q240" s="4"/>
      <c r="R240" s="4"/>
      <c r="S240" s="4"/>
      <c r="T240" s="4"/>
      <c r="U240" s="4"/>
      <c r="V240" s="4"/>
      <c r="W240" s="4"/>
      <c r="X240" s="4"/>
    </row>
    <row r="241" ht="14.25" customHeight="1">
      <c r="A241" s="4"/>
      <c r="B241" s="4"/>
      <c r="C241" s="4"/>
      <c r="D241" s="4"/>
      <c r="E241" s="4"/>
      <c r="F241" s="4"/>
      <c r="G241" s="4"/>
      <c r="H241" s="4"/>
      <c r="I241" s="110"/>
      <c r="J241" s="110"/>
      <c r="K241" s="110"/>
      <c r="L241" s="4"/>
      <c r="M241" s="4"/>
      <c r="N241" s="4"/>
      <c r="O241" s="4"/>
      <c r="P241" s="4"/>
      <c r="Q241" s="4"/>
      <c r="R241" s="4"/>
      <c r="S241" s="4"/>
      <c r="T241" s="4"/>
      <c r="U241" s="4"/>
      <c r="V241" s="4"/>
      <c r="W241" s="4"/>
      <c r="X241" s="4"/>
    </row>
    <row r="242" ht="14.25" customHeight="1">
      <c r="A242" s="4"/>
      <c r="B242" s="4"/>
      <c r="C242" s="4"/>
      <c r="D242" s="4"/>
      <c r="E242" s="4"/>
      <c r="F242" s="4"/>
      <c r="G242" s="4"/>
      <c r="H242" s="4"/>
      <c r="I242" s="110"/>
      <c r="J242" s="110"/>
      <c r="K242" s="110"/>
      <c r="L242" s="4"/>
      <c r="M242" s="4"/>
      <c r="N242" s="4"/>
      <c r="O242" s="4"/>
      <c r="P242" s="4"/>
      <c r="Q242" s="4"/>
      <c r="R242" s="4"/>
      <c r="S242" s="4"/>
      <c r="T242" s="4"/>
      <c r="U242" s="4"/>
      <c r="V242" s="4"/>
      <c r="W242" s="4"/>
      <c r="X242" s="4"/>
    </row>
    <row r="243" ht="14.25" customHeight="1">
      <c r="A243" s="4"/>
      <c r="B243" s="4"/>
      <c r="C243" s="4"/>
      <c r="D243" s="4"/>
      <c r="E243" s="4"/>
      <c r="F243" s="4"/>
      <c r="G243" s="4"/>
      <c r="H243" s="4"/>
      <c r="I243" s="110"/>
      <c r="J243" s="110"/>
      <c r="K243" s="110"/>
      <c r="L243" s="4"/>
      <c r="M243" s="4"/>
      <c r="N243" s="4"/>
      <c r="O243" s="4"/>
      <c r="P243" s="4"/>
      <c r="Q243" s="4"/>
      <c r="R243" s="4"/>
      <c r="S243" s="4"/>
      <c r="T243" s="4"/>
      <c r="U243" s="4"/>
      <c r="V243" s="4"/>
      <c r="W243" s="4"/>
      <c r="X243" s="4"/>
    </row>
    <row r="244" ht="14.25" customHeight="1">
      <c r="A244" s="4"/>
      <c r="B244" s="4"/>
      <c r="C244" s="4"/>
      <c r="D244" s="4"/>
      <c r="E244" s="4"/>
      <c r="F244" s="4"/>
      <c r="G244" s="4"/>
      <c r="H244" s="4"/>
      <c r="I244" s="110"/>
      <c r="J244" s="110"/>
      <c r="K244" s="110"/>
      <c r="L244" s="4"/>
      <c r="M244" s="4"/>
      <c r="N244" s="4"/>
      <c r="O244" s="4"/>
      <c r="P244" s="4"/>
      <c r="Q244" s="4"/>
      <c r="R244" s="4"/>
      <c r="S244" s="4"/>
      <c r="T244" s="4"/>
      <c r="U244" s="4"/>
      <c r="V244" s="4"/>
      <c r="W244" s="4"/>
      <c r="X244" s="4"/>
    </row>
    <row r="245" ht="14.25" customHeight="1">
      <c r="A245" s="4"/>
      <c r="B245" s="4"/>
      <c r="C245" s="4"/>
      <c r="D245" s="4"/>
      <c r="E245" s="4"/>
      <c r="F245" s="4"/>
      <c r="G245" s="4"/>
      <c r="H245" s="4"/>
      <c r="I245" s="110"/>
      <c r="J245" s="110"/>
      <c r="K245" s="110"/>
      <c r="L245" s="4"/>
      <c r="M245" s="4"/>
      <c r="N245" s="4"/>
      <c r="O245" s="4"/>
      <c r="P245" s="4"/>
      <c r="Q245" s="4"/>
      <c r="R245" s="4"/>
      <c r="S245" s="4"/>
      <c r="T245" s="4"/>
      <c r="U245" s="4"/>
      <c r="V245" s="4"/>
      <c r="W245" s="4"/>
      <c r="X245" s="4"/>
    </row>
    <row r="246" ht="14.25" customHeight="1">
      <c r="A246" s="4"/>
      <c r="B246" s="4"/>
      <c r="C246" s="4"/>
      <c r="D246" s="4"/>
      <c r="E246" s="4"/>
      <c r="F246" s="4"/>
      <c r="G246" s="4"/>
      <c r="H246" s="4"/>
      <c r="I246" s="110"/>
      <c r="J246" s="110"/>
      <c r="K246" s="110"/>
      <c r="L246" s="4"/>
      <c r="M246" s="4"/>
      <c r="N246" s="4"/>
      <c r="O246" s="4"/>
      <c r="P246" s="4"/>
      <c r="Q246" s="4"/>
      <c r="R246" s="4"/>
      <c r="S246" s="4"/>
      <c r="T246" s="4"/>
      <c r="U246" s="4"/>
      <c r="V246" s="4"/>
      <c r="W246" s="4"/>
      <c r="X246" s="4"/>
    </row>
    <row r="247" ht="14.25" customHeight="1">
      <c r="A247" s="4"/>
      <c r="B247" s="4"/>
      <c r="C247" s="4"/>
      <c r="D247" s="4"/>
      <c r="E247" s="4"/>
      <c r="F247" s="4"/>
      <c r="G247" s="4"/>
      <c r="H247" s="4"/>
      <c r="I247" s="110"/>
      <c r="J247" s="110"/>
      <c r="K247" s="110"/>
      <c r="L247" s="4"/>
      <c r="M247" s="4"/>
      <c r="N247" s="4"/>
      <c r="O247" s="4"/>
      <c r="P247" s="4"/>
      <c r="Q247" s="4"/>
      <c r="R247" s="4"/>
      <c r="S247" s="4"/>
      <c r="T247" s="4"/>
      <c r="U247" s="4"/>
      <c r="V247" s="4"/>
      <c r="W247" s="4"/>
      <c r="X247" s="4"/>
    </row>
    <row r="248" ht="14.25" customHeight="1">
      <c r="A248" s="4"/>
      <c r="B248" s="4"/>
      <c r="C248" s="4"/>
      <c r="D248" s="4"/>
      <c r="E248" s="4"/>
      <c r="F248" s="4"/>
      <c r="G248" s="4"/>
      <c r="H248" s="4"/>
      <c r="I248" s="110"/>
      <c r="J248" s="110"/>
      <c r="K248" s="110"/>
      <c r="L248" s="4"/>
      <c r="M248" s="4"/>
      <c r="N248" s="4"/>
      <c r="O248" s="4"/>
      <c r="P248" s="4"/>
      <c r="Q248" s="4"/>
      <c r="R248" s="4"/>
      <c r="S248" s="4"/>
      <c r="T248" s="4"/>
      <c r="U248" s="4"/>
      <c r="V248" s="4"/>
      <c r="W248" s="4"/>
      <c r="X248" s="4"/>
    </row>
    <row r="249" ht="14.25" customHeight="1">
      <c r="A249" s="4"/>
      <c r="B249" s="4"/>
      <c r="C249" s="4"/>
      <c r="D249" s="4"/>
      <c r="E249" s="4"/>
      <c r="F249" s="4"/>
      <c r="G249" s="4"/>
      <c r="H249" s="4"/>
      <c r="I249" s="110"/>
      <c r="J249" s="110"/>
      <c r="K249" s="110"/>
      <c r="L249" s="4"/>
      <c r="M249" s="4"/>
      <c r="N249" s="4"/>
      <c r="O249" s="4"/>
      <c r="P249" s="4"/>
      <c r="Q249" s="4"/>
      <c r="R249" s="4"/>
      <c r="S249" s="4"/>
      <c r="T249" s="4"/>
      <c r="U249" s="4"/>
      <c r="V249" s="4"/>
      <c r="W249" s="4"/>
      <c r="X249" s="4"/>
    </row>
    <row r="250" ht="14.25" customHeight="1">
      <c r="A250" s="4"/>
      <c r="B250" s="4"/>
      <c r="C250" s="4"/>
      <c r="D250" s="4"/>
      <c r="E250" s="4"/>
      <c r="F250" s="4"/>
      <c r="G250" s="4"/>
      <c r="H250" s="4"/>
      <c r="I250" s="110"/>
      <c r="J250" s="110"/>
      <c r="K250" s="110"/>
      <c r="L250" s="4"/>
      <c r="M250" s="4"/>
      <c r="N250" s="4"/>
      <c r="O250" s="4"/>
      <c r="P250" s="4"/>
      <c r="Q250" s="4"/>
      <c r="R250" s="4"/>
      <c r="S250" s="4"/>
      <c r="T250" s="4"/>
      <c r="U250" s="4"/>
      <c r="V250" s="4"/>
      <c r="W250" s="4"/>
      <c r="X250" s="4"/>
    </row>
    <row r="251" ht="14.25" customHeight="1">
      <c r="A251" s="4"/>
      <c r="B251" s="4"/>
      <c r="C251" s="4"/>
      <c r="D251" s="4"/>
      <c r="E251" s="4"/>
      <c r="F251" s="4"/>
      <c r="G251" s="4"/>
      <c r="H251" s="4"/>
      <c r="I251" s="110"/>
      <c r="J251" s="110"/>
      <c r="K251" s="110"/>
      <c r="L251" s="4"/>
      <c r="M251" s="4"/>
      <c r="N251" s="4"/>
      <c r="O251" s="4"/>
      <c r="P251" s="4"/>
      <c r="Q251" s="4"/>
      <c r="R251" s="4"/>
      <c r="S251" s="4"/>
      <c r="T251" s="4"/>
      <c r="U251" s="4"/>
      <c r="V251" s="4"/>
      <c r="W251" s="4"/>
      <c r="X251" s="4"/>
    </row>
    <row r="252" ht="14.25" customHeight="1">
      <c r="A252" s="4"/>
      <c r="B252" s="4"/>
      <c r="C252" s="4"/>
      <c r="D252" s="4"/>
      <c r="E252" s="4"/>
      <c r="F252" s="4"/>
      <c r="G252" s="4"/>
      <c r="H252" s="4"/>
      <c r="I252" s="110"/>
      <c r="J252" s="110"/>
      <c r="K252" s="110"/>
      <c r="L252" s="4"/>
      <c r="M252" s="4"/>
      <c r="N252" s="4"/>
      <c r="O252" s="4"/>
      <c r="P252" s="4"/>
      <c r="Q252" s="4"/>
      <c r="R252" s="4"/>
      <c r="S252" s="4"/>
      <c r="T252" s="4"/>
      <c r="U252" s="4"/>
      <c r="V252" s="4"/>
      <c r="W252" s="4"/>
      <c r="X252" s="4"/>
    </row>
    <row r="253" ht="14.25" customHeight="1">
      <c r="A253" s="4"/>
      <c r="B253" s="4"/>
      <c r="C253" s="4"/>
      <c r="D253" s="4"/>
      <c r="E253" s="4"/>
      <c r="F253" s="4"/>
      <c r="G253" s="4"/>
      <c r="H253" s="4"/>
      <c r="I253" s="110"/>
      <c r="J253" s="110"/>
      <c r="K253" s="110"/>
      <c r="L253" s="4"/>
      <c r="M253" s="4"/>
      <c r="N253" s="4"/>
      <c r="O253" s="4"/>
      <c r="P253" s="4"/>
      <c r="Q253" s="4"/>
      <c r="R253" s="4"/>
      <c r="S253" s="4"/>
      <c r="T253" s="4"/>
      <c r="U253" s="4"/>
      <c r="V253" s="4"/>
      <c r="W253" s="4"/>
      <c r="X253" s="4"/>
    </row>
    <row r="254" ht="14.25" customHeight="1">
      <c r="A254" s="4"/>
      <c r="B254" s="4"/>
      <c r="C254" s="4"/>
      <c r="D254" s="4"/>
      <c r="E254" s="4"/>
      <c r="F254" s="4"/>
      <c r="G254" s="4"/>
      <c r="H254" s="4"/>
      <c r="I254" s="110"/>
      <c r="J254" s="110"/>
      <c r="K254" s="110"/>
      <c r="L254" s="4"/>
      <c r="M254" s="4"/>
      <c r="N254" s="4"/>
      <c r="O254" s="4"/>
      <c r="P254" s="4"/>
      <c r="Q254" s="4"/>
      <c r="R254" s="4"/>
      <c r="S254" s="4"/>
      <c r="T254" s="4"/>
      <c r="U254" s="4"/>
      <c r="V254" s="4"/>
      <c r="W254" s="4"/>
      <c r="X254" s="4"/>
    </row>
    <row r="255" ht="14.25" customHeight="1">
      <c r="A255" s="4"/>
      <c r="B255" s="4"/>
      <c r="C255" s="4"/>
      <c r="D255" s="4"/>
      <c r="E255" s="4"/>
      <c r="F255" s="4"/>
      <c r="G255" s="4"/>
      <c r="H255" s="4"/>
      <c r="I255" s="110"/>
      <c r="J255" s="110"/>
      <c r="K255" s="110"/>
      <c r="L255" s="4"/>
      <c r="M255" s="4"/>
      <c r="N255" s="4"/>
      <c r="O255" s="4"/>
      <c r="P255" s="4"/>
      <c r="Q255" s="4"/>
      <c r="R255" s="4"/>
      <c r="S255" s="4"/>
      <c r="T255" s="4"/>
      <c r="U255" s="4"/>
      <c r="V255" s="4"/>
      <c r="W255" s="4"/>
      <c r="X255" s="4"/>
    </row>
    <row r="256" ht="14.25" customHeight="1">
      <c r="A256" s="4"/>
      <c r="B256" s="4"/>
      <c r="C256" s="4"/>
      <c r="D256" s="4"/>
      <c r="E256" s="4"/>
      <c r="F256" s="4"/>
      <c r="G256" s="4"/>
      <c r="H256" s="4"/>
      <c r="I256" s="110"/>
      <c r="J256" s="110"/>
      <c r="K256" s="110"/>
      <c r="L256" s="4"/>
      <c r="M256" s="4"/>
      <c r="N256" s="4"/>
      <c r="O256" s="4"/>
      <c r="P256" s="4"/>
      <c r="Q256" s="4"/>
      <c r="R256" s="4"/>
      <c r="S256" s="4"/>
      <c r="T256" s="4"/>
      <c r="U256" s="4"/>
      <c r="V256" s="4"/>
      <c r="W256" s="4"/>
      <c r="X256" s="4"/>
    </row>
    <row r="257" ht="14.25" customHeight="1">
      <c r="A257" s="4"/>
      <c r="B257" s="4"/>
      <c r="C257" s="4"/>
      <c r="D257" s="4"/>
      <c r="E257" s="4"/>
      <c r="F257" s="4"/>
      <c r="G257" s="4"/>
      <c r="H257" s="4"/>
      <c r="I257" s="110"/>
      <c r="J257" s="110"/>
      <c r="K257" s="110"/>
      <c r="L257" s="4"/>
      <c r="M257" s="4"/>
      <c r="N257" s="4"/>
      <c r="O257" s="4"/>
      <c r="P257" s="4"/>
      <c r="Q257" s="4"/>
      <c r="R257" s="4"/>
      <c r="S257" s="4"/>
      <c r="T257" s="4"/>
      <c r="U257" s="4"/>
      <c r="V257" s="4"/>
      <c r="W257" s="4"/>
      <c r="X257" s="4"/>
    </row>
    <row r="258" ht="14.25" customHeight="1">
      <c r="A258" s="4"/>
      <c r="B258" s="4"/>
      <c r="C258" s="4"/>
      <c r="D258" s="4"/>
      <c r="E258" s="4"/>
      <c r="F258" s="4"/>
      <c r="G258" s="4"/>
      <c r="H258" s="4"/>
      <c r="I258" s="110"/>
      <c r="J258" s="110"/>
      <c r="K258" s="110"/>
      <c r="L258" s="4"/>
      <c r="M258" s="4"/>
      <c r="N258" s="4"/>
      <c r="O258" s="4"/>
      <c r="P258" s="4"/>
      <c r="Q258" s="4"/>
      <c r="R258" s="4"/>
      <c r="S258" s="4"/>
      <c r="T258" s="4"/>
      <c r="U258" s="4"/>
      <c r="V258" s="4"/>
      <c r="W258" s="4"/>
      <c r="X258" s="4"/>
    </row>
    <row r="259" ht="14.25" customHeight="1">
      <c r="A259" s="4"/>
      <c r="B259" s="4"/>
      <c r="C259" s="4"/>
      <c r="D259" s="4"/>
      <c r="E259" s="4"/>
      <c r="F259" s="4"/>
      <c r="G259" s="4"/>
      <c r="H259" s="4"/>
      <c r="I259" s="110"/>
      <c r="J259" s="110"/>
      <c r="K259" s="110"/>
      <c r="L259" s="4"/>
      <c r="M259" s="4"/>
      <c r="N259" s="4"/>
      <c r="O259" s="4"/>
      <c r="P259" s="4"/>
      <c r="Q259" s="4"/>
      <c r="R259" s="4"/>
      <c r="S259" s="4"/>
      <c r="T259" s="4"/>
      <c r="U259" s="4"/>
      <c r="V259" s="4"/>
      <c r="W259" s="4"/>
      <c r="X259" s="4"/>
    </row>
    <row r="260" ht="14.25" customHeight="1">
      <c r="A260" s="4"/>
      <c r="B260" s="4"/>
      <c r="C260" s="4"/>
      <c r="D260" s="4"/>
      <c r="E260" s="4"/>
      <c r="F260" s="4"/>
      <c r="G260" s="4"/>
      <c r="H260" s="4"/>
      <c r="I260" s="110"/>
      <c r="J260" s="110"/>
      <c r="K260" s="110"/>
      <c r="L260" s="4"/>
      <c r="M260" s="4"/>
      <c r="N260" s="4"/>
      <c r="O260" s="4"/>
      <c r="P260" s="4"/>
      <c r="Q260" s="4"/>
      <c r="R260" s="4"/>
      <c r="S260" s="4"/>
      <c r="T260" s="4"/>
      <c r="U260" s="4"/>
      <c r="V260" s="4"/>
      <c r="W260" s="4"/>
      <c r="X260" s="4"/>
    </row>
    <row r="261" ht="14.25" customHeight="1">
      <c r="A261" s="4"/>
      <c r="B261" s="4"/>
      <c r="C261" s="4"/>
      <c r="D261" s="4"/>
      <c r="E261" s="4"/>
      <c r="F261" s="4"/>
      <c r="G261" s="4"/>
      <c r="H261" s="4"/>
      <c r="I261" s="110"/>
      <c r="J261" s="110"/>
      <c r="K261" s="110"/>
      <c r="L261" s="4"/>
      <c r="M261" s="4"/>
      <c r="N261" s="4"/>
      <c r="O261" s="4"/>
      <c r="P261" s="4"/>
      <c r="Q261" s="4"/>
      <c r="R261" s="4"/>
      <c r="S261" s="4"/>
      <c r="T261" s="4"/>
      <c r="U261" s="4"/>
      <c r="V261" s="4"/>
      <c r="W261" s="4"/>
      <c r="X261" s="4"/>
    </row>
    <row r="262" ht="14.25" customHeight="1">
      <c r="A262" s="4"/>
      <c r="B262" s="4"/>
      <c r="C262" s="4"/>
      <c r="D262" s="4"/>
      <c r="E262" s="4"/>
      <c r="F262" s="4"/>
      <c r="G262" s="4"/>
      <c r="H262" s="4"/>
      <c r="I262" s="110"/>
      <c r="J262" s="110"/>
      <c r="K262" s="110"/>
      <c r="L262" s="4"/>
      <c r="M262" s="4"/>
      <c r="N262" s="4"/>
      <c r="O262" s="4"/>
      <c r="P262" s="4"/>
      <c r="Q262" s="4"/>
      <c r="R262" s="4"/>
      <c r="S262" s="4"/>
      <c r="T262" s="4"/>
      <c r="U262" s="4"/>
      <c r="V262" s="4"/>
      <c r="W262" s="4"/>
      <c r="X262" s="4"/>
    </row>
    <row r="263" ht="14.25" customHeight="1">
      <c r="A263" s="4"/>
      <c r="B263" s="4"/>
      <c r="C263" s="4"/>
      <c r="D263" s="4"/>
      <c r="E263" s="4"/>
      <c r="F263" s="4"/>
      <c r="G263" s="4"/>
      <c r="H263" s="4"/>
      <c r="I263" s="110"/>
      <c r="J263" s="110"/>
      <c r="K263" s="110"/>
      <c r="L263" s="4"/>
      <c r="M263" s="4"/>
      <c r="N263" s="4"/>
      <c r="O263" s="4"/>
      <c r="P263" s="4"/>
      <c r="Q263" s="4"/>
      <c r="R263" s="4"/>
      <c r="S263" s="4"/>
      <c r="T263" s="4"/>
      <c r="U263" s="4"/>
      <c r="V263" s="4"/>
      <c r="W263" s="4"/>
      <c r="X263" s="4"/>
    </row>
    <row r="264" ht="14.25" customHeight="1">
      <c r="A264" s="4"/>
      <c r="B264" s="4"/>
      <c r="C264" s="4"/>
      <c r="D264" s="4"/>
      <c r="E264" s="4"/>
      <c r="F264" s="4"/>
      <c r="G264" s="4"/>
      <c r="H264" s="4"/>
      <c r="I264" s="110"/>
      <c r="J264" s="110"/>
      <c r="K264" s="110"/>
      <c r="L264" s="4"/>
      <c r="M264" s="4"/>
      <c r="N264" s="4"/>
      <c r="O264" s="4"/>
      <c r="P264" s="4"/>
      <c r="Q264" s="4"/>
      <c r="R264" s="4"/>
      <c r="S264" s="4"/>
      <c r="T264" s="4"/>
      <c r="U264" s="4"/>
      <c r="V264" s="4"/>
      <c r="W264" s="4"/>
      <c r="X264" s="4"/>
    </row>
    <row r="265" ht="14.25" customHeight="1">
      <c r="A265" s="4"/>
      <c r="B265" s="4"/>
      <c r="C265" s="4"/>
      <c r="D265" s="4"/>
      <c r="E265" s="4"/>
      <c r="F265" s="4"/>
      <c r="G265" s="4"/>
      <c r="H265" s="4"/>
      <c r="I265" s="110"/>
      <c r="J265" s="110"/>
      <c r="K265" s="110"/>
      <c r="L265" s="4"/>
      <c r="M265" s="4"/>
      <c r="N265" s="4"/>
      <c r="O265" s="4"/>
      <c r="P265" s="4"/>
      <c r="Q265" s="4"/>
      <c r="R265" s="4"/>
      <c r="S265" s="4"/>
      <c r="T265" s="4"/>
      <c r="U265" s="4"/>
      <c r="V265" s="4"/>
      <c r="W265" s="4"/>
      <c r="X265" s="4"/>
    </row>
    <row r="266" ht="14.25" customHeight="1">
      <c r="A266" s="4"/>
      <c r="B266" s="4"/>
      <c r="C266" s="4"/>
      <c r="D266" s="4"/>
      <c r="E266" s="4"/>
      <c r="F266" s="4"/>
      <c r="G266" s="4"/>
      <c r="H266" s="4"/>
      <c r="I266" s="110"/>
      <c r="J266" s="110"/>
      <c r="K266" s="110"/>
      <c r="L266" s="4"/>
      <c r="M266" s="4"/>
      <c r="N266" s="4"/>
      <c r="O266" s="4"/>
      <c r="P266" s="4"/>
      <c r="Q266" s="4"/>
      <c r="R266" s="4"/>
      <c r="S266" s="4"/>
      <c r="T266" s="4"/>
      <c r="U266" s="4"/>
      <c r="V266" s="4"/>
      <c r="W266" s="4"/>
      <c r="X266" s="4"/>
    </row>
    <row r="267" ht="14.25" customHeight="1">
      <c r="A267" s="4"/>
      <c r="B267" s="4"/>
      <c r="C267" s="4"/>
      <c r="D267" s="4"/>
      <c r="E267" s="4"/>
      <c r="F267" s="4"/>
      <c r="G267" s="4"/>
      <c r="H267" s="4"/>
      <c r="I267" s="110"/>
      <c r="J267" s="110"/>
      <c r="K267" s="110"/>
      <c r="L267" s="4"/>
      <c r="M267" s="4"/>
      <c r="N267" s="4"/>
      <c r="O267" s="4"/>
      <c r="P267" s="4"/>
      <c r="Q267" s="4"/>
      <c r="R267" s="4"/>
      <c r="S267" s="4"/>
      <c r="T267" s="4"/>
      <c r="U267" s="4"/>
      <c r="V267" s="4"/>
      <c r="W267" s="4"/>
      <c r="X267" s="4"/>
    </row>
    <row r="268" ht="14.25" customHeight="1">
      <c r="A268" s="4"/>
      <c r="B268" s="4"/>
      <c r="C268" s="4"/>
      <c r="D268" s="4"/>
      <c r="E268" s="4"/>
      <c r="F268" s="4"/>
      <c r="G268" s="4"/>
      <c r="H268" s="4"/>
      <c r="I268" s="110"/>
      <c r="J268" s="110"/>
      <c r="K268" s="110"/>
      <c r="L268" s="4"/>
      <c r="M268" s="4"/>
      <c r="N268" s="4"/>
      <c r="O268" s="4"/>
      <c r="P268" s="4"/>
      <c r="Q268" s="4"/>
      <c r="R268" s="4"/>
      <c r="S268" s="4"/>
      <c r="T268" s="4"/>
      <c r="U268" s="4"/>
      <c r="V268" s="4"/>
      <c r="W268" s="4"/>
      <c r="X268" s="4"/>
    </row>
    <row r="269" ht="14.25" customHeight="1">
      <c r="A269" s="4"/>
      <c r="B269" s="4"/>
      <c r="C269" s="4"/>
      <c r="D269" s="4"/>
      <c r="E269" s="4"/>
      <c r="F269" s="4"/>
      <c r="G269" s="4"/>
      <c r="H269" s="4"/>
      <c r="I269" s="110"/>
      <c r="J269" s="110"/>
      <c r="K269" s="110"/>
      <c r="L269" s="4"/>
      <c r="M269" s="4"/>
      <c r="N269" s="4"/>
      <c r="O269" s="4"/>
      <c r="P269" s="4"/>
      <c r="Q269" s="4"/>
      <c r="R269" s="4"/>
      <c r="S269" s="4"/>
      <c r="T269" s="4"/>
      <c r="U269" s="4"/>
      <c r="V269" s="4"/>
      <c r="W269" s="4"/>
      <c r="X269" s="4"/>
    </row>
    <row r="270" ht="14.25" customHeight="1">
      <c r="A270" s="4"/>
      <c r="B270" s="4"/>
      <c r="C270" s="4"/>
      <c r="D270" s="4"/>
      <c r="E270" s="4"/>
      <c r="F270" s="4"/>
      <c r="G270" s="4"/>
      <c r="H270" s="4"/>
      <c r="I270" s="110"/>
      <c r="J270" s="110"/>
      <c r="K270" s="110"/>
      <c r="L270" s="4"/>
      <c r="M270" s="4"/>
      <c r="N270" s="4"/>
      <c r="O270" s="4"/>
      <c r="P270" s="4"/>
      <c r="Q270" s="4"/>
      <c r="R270" s="4"/>
      <c r="S270" s="4"/>
      <c r="T270" s="4"/>
      <c r="U270" s="4"/>
      <c r="V270" s="4"/>
      <c r="W270" s="4"/>
      <c r="X270" s="4"/>
    </row>
    <row r="271" ht="14.25" customHeight="1">
      <c r="A271" s="4"/>
      <c r="B271" s="4"/>
      <c r="C271" s="4"/>
      <c r="D271" s="4"/>
      <c r="E271" s="4"/>
      <c r="F271" s="4"/>
      <c r="G271" s="4"/>
      <c r="H271" s="4"/>
      <c r="I271" s="110"/>
      <c r="J271" s="110"/>
      <c r="K271" s="110"/>
      <c r="L271" s="4"/>
      <c r="M271" s="4"/>
      <c r="N271" s="4"/>
      <c r="O271" s="4"/>
      <c r="P271" s="4"/>
      <c r="Q271" s="4"/>
      <c r="R271" s="4"/>
      <c r="S271" s="4"/>
      <c r="T271" s="4"/>
      <c r="U271" s="4"/>
      <c r="V271" s="4"/>
      <c r="W271" s="4"/>
      <c r="X271" s="4"/>
    </row>
    <row r="272" ht="14.25" customHeight="1">
      <c r="A272" s="4"/>
      <c r="B272" s="4"/>
      <c r="C272" s="4"/>
      <c r="D272" s="4"/>
      <c r="E272" s="4"/>
      <c r="F272" s="4"/>
      <c r="G272" s="4"/>
      <c r="H272" s="4"/>
      <c r="I272" s="110"/>
      <c r="J272" s="110"/>
      <c r="K272" s="110"/>
      <c r="L272" s="4"/>
      <c r="M272" s="4"/>
      <c r="N272" s="4"/>
      <c r="O272" s="4"/>
      <c r="P272" s="4"/>
      <c r="Q272" s="4"/>
      <c r="R272" s="4"/>
      <c r="S272" s="4"/>
      <c r="T272" s="4"/>
      <c r="U272" s="4"/>
      <c r="V272" s="4"/>
      <c r="W272" s="4"/>
      <c r="X272" s="4"/>
    </row>
    <row r="273" ht="14.25" customHeight="1">
      <c r="A273" s="4"/>
      <c r="B273" s="4"/>
      <c r="C273" s="4"/>
      <c r="D273" s="4"/>
      <c r="E273" s="4"/>
      <c r="F273" s="4"/>
      <c r="G273" s="4"/>
      <c r="H273" s="4"/>
      <c r="I273" s="110"/>
      <c r="J273" s="110"/>
      <c r="K273" s="110"/>
      <c r="L273" s="4"/>
      <c r="M273" s="4"/>
      <c r="N273" s="4"/>
      <c r="O273" s="4"/>
      <c r="P273" s="4"/>
      <c r="Q273" s="4"/>
      <c r="R273" s="4"/>
      <c r="S273" s="4"/>
      <c r="T273" s="4"/>
      <c r="U273" s="4"/>
      <c r="V273" s="4"/>
      <c r="W273" s="4"/>
      <c r="X273" s="4"/>
    </row>
    <row r="274" ht="14.25" customHeight="1">
      <c r="A274" s="4"/>
      <c r="B274" s="4"/>
      <c r="C274" s="4"/>
      <c r="D274" s="4"/>
      <c r="E274" s="4"/>
      <c r="F274" s="4"/>
      <c r="G274" s="4"/>
      <c r="H274" s="4"/>
      <c r="I274" s="110"/>
      <c r="J274" s="110"/>
      <c r="K274" s="110"/>
      <c r="L274" s="4"/>
      <c r="M274" s="4"/>
      <c r="N274" s="4"/>
      <c r="O274" s="4"/>
      <c r="P274" s="4"/>
      <c r="Q274" s="4"/>
      <c r="R274" s="4"/>
      <c r="S274" s="4"/>
      <c r="T274" s="4"/>
      <c r="U274" s="4"/>
      <c r="V274" s="4"/>
      <c r="W274" s="4"/>
      <c r="X274" s="4"/>
    </row>
    <row r="275" ht="14.25" customHeight="1">
      <c r="A275" s="4"/>
      <c r="B275" s="4"/>
      <c r="C275" s="4"/>
      <c r="D275" s="4"/>
      <c r="E275" s="4"/>
      <c r="F275" s="4"/>
      <c r="G275" s="4"/>
      <c r="H275" s="4"/>
      <c r="I275" s="110"/>
      <c r="J275" s="110"/>
      <c r="K275" s="110"/>
      <c r="L275" s="4"/>
      <c r="M275" s="4"/>
      <c r="N275" s="4"/>
      <c r="O275" s="4"/>
      <c r="P275" s="4"/>
      <c r="Q275" s="4"/>
      <c r="R275" s="4"/>
      <c r="S275" s="4"/>
      <c r="T275" s="4"/>
      <c r="U275" s="4"/>
      <c r="V275" s="4"/>
      <c r="W275" s="4"/>
      <c r="X275" s="4"/>
    </row>
    <row r="276" ht="14.25" customHeight="1">
      <c r="A276" s="4"/>
      <c r="B276" s="4"/>
      <c r="C276" s="4"/>
      <c r="D276" s="4"/>
      <c r="E276" s="4"/>
      <c r="F276" s="4"/>
      <c r="G276" s="4"/>
      <c r="H276" s="4"/>
      <c r="I276" s="110"/>
      <c r="J276" s="110"/>
      <c r="K276" s="110"/>
      <c r="L276" s="4"/>
      <c r="M276" s="4"/>
      <c r="N276" s="4"/>
      <c r="O276" s="4"/>
      <c r="P276" s="4"/>
      <c r="Q276" s="4"/>
      <c r="R276" s="4"/>
      <c r="S276" s="4"/>
      <c r="T276" s="4"/>
      <c r="U276" s="4"/>
      <c r="V276" s="4"/>
      <c r="W276" s="4"/>
      <c r="X276" s="4"/>
    </row>
    <row r="277" ht="14.25" customHeight="1">
      <c r="A277" s="4"/>
      <c r="B277" s="4"/>
      <c r="C277" s="4"/>
      <c r="D277" s="4"/>
      <c r="E277" s="4"/>
      <c r="F277" s="4"/>
      <c r="G277" s="4"/>
      <c r="H277" s="4"/>
      <c r="I277" s="110"/>
      <c r="J277" s="110"/>
      <c r="K277" s="110"/>
      <c r="L277" s="4"/>
      <c r="M277" s="4"/>
      <c r="N277" s="4"/>
      <c r="O277" s="4"/>
      <c r="P277" s="4"/>
      <c r="Q277" s="4"/>
      <c r="R277" s="4"/>
      <c r="S277" s="4"/>
      <c r="T277" s="4"/>
      <c r="U277" s="4"/>
      <c r="V277" s="4"/>
      <c r="W277" s="4"/>
      <c r="X277" s="4"/>
    </row>
    <row r="278" ht="14.25" customHeight="1">
      <c r="A278" s="4"/>
      <c r="B278" s="4"/>
      <c r="C278" s="4"/>
      <c r="D278" s="4"/>
      <c r="E278" s="4"/>
      <c r="F278" s="4"/>
      <c r="G278" s="4"/>
      <c r="H278" s="4"/>
      <c r="I278" s="110"/>
      <c r="J278" s="110"/>
      <c r="K278" s="110"/>
      <c r="L278" s="4"/>
      <c r="M278" s="4"/>
      <c r="N278" s="4"/>
      <c r="O278" s="4"/>
      <c r="P278" s="4"/>
      <c r="Q278" s="4"/>
      <c r="R278" s="4"/>
      <c r="S278" s="4"/>
      <c r="T278" s="4"/>
      <c r="U278" s="4"/>
      <c r="V278" s="4"/>
      <c r="W278" s="4"/>
      <c r="X278" s="4"/>
    </row>
    <row r="279" ht="14.25" customHeight="1">
      <c r="A279" s="4"/>
      <c r="B279" s="4"/>
      <c r="C279" s="4"/>
      <c r="D279" s="4"/>
      <c r="E279" s="4"/>
      <c r="F279" s="4"/>
      <c r="G279" s="4"/>
      <c r="H279" s="4"/>
      <c r="I279" s="110"/>
      <c r="J279" s="110"/>
      <c r="K279" s="110"/>
      <c r="L279" s="4"/>
      <c r="M279" s="4"/>
      <c r="N279" s="4"/>
      <c r="O279" s="4"/>
      <c r="P279" s="4"/>
      <c r="Q279" s="4"/>
      <c r="R279" s="4"/>
      <c r="S279" s="4"/>
      <c r="T279" s="4"/>
      <c r="U279" s="4"/>
      <c r="V279" s="4"/>
      <c r="W279" s="4"/>
      <c r="X279" s="4"/>
    </row>
    <row r="280" ht="14.25" customHeight="1">
      <c r="A280" s="4"/>
      <c r="B280" s="4"/>
      <c r="C280" s="4"/>
      <c r="D280" s="4"/>
      <c r="E280" s="4"/>
      <c r="F280" s="4"/>
      <c r="G280" s="4"/>
      <c r="H280" s="4"/>
      <c r="I280" s="110"/>
      <c r="J280" s="110"/>
      <c r="K280" s="110"/>
      <c r="L280" s="4"/>
      <c r="M280" s="4"/>
      <c r="N280" s="4"/>
      <c r="O280" s="4"/>
      <c r="P280" s="4"/>
      <c r="Q280" s="4"/>
      <c r="R280" s="4"/>
      <c r="S280" s="4"/>
      <c r="T280" s="4"/>
      <c r="U280" s="4"/>
      <c r="V280" s="4"/>
      <c r="W280" s="4"/>
      <c r="X280" s="4"/>
    </row>
    <row r="281" ht="14.25" customHeight="1">
      <c r="A281" s="4"/>
      <c r="B281" s="4"/>
      <c r="C281" s="4"/>
      <c r="D281" s="4"/>
      <c r="E281" s="4"/>
      <c r="F281" s="4"/>
      <c r="G281" s="4"/>
      <c r="H281" s="4"/>
      <c r="I281" s="110"/>
      <c r="J281" s="110"/>
      <c r="K281" s="110"/>
      <c r="L281" s="4"/>
      <c r="M281" s="4"/>
      <c r="N281" s="4"/>
      <c r="O281" s="4"/>
      <c r="P281" s="4"/>
      <c r="Q281" s="4"/>
      <c r="R281" s="4"/>
      <c r="S281" s="4"/>
      <c r="T281" s="4"/>
      <c r="U281" s="4"/>
      <c r="V281" s="4"/>
      <c r="W281" s="4"/>
      <c r="X281" s="4"/>
    </row>
    <row r="282" ht="14.25" customHeight="1">
      <c r="A282" s="4"/>
      <c r="B282" s="4"/>
      <c r="C282" s="4"/>
      <c r="D282" s="4"/>
      <c r="E282" s="4"/>
      <c r="F282" s="4"/>
      <c r="G282" s="4"/>
      <c r="H282" s="4"/>
      <c r="I282" s="110"/>
      <c r="J282" s="110"/>
      <c r="K282" s="110"/>
      <c r="L282" s="4"/>
      <c r="M282" s="4"/>
      <c r="N282" s="4"/>
      <c r="O282" s="4"/>
      <c r="P282" s="4"/>
      <c r="Q282" s="4"/>
      <c r="R282" s="4"/>
      <c r="S282" s="4"/>
      <c r="T282" s="4"/>
      <c r="U282" s="4"/>
      <c r="V282" s="4"/>
      <c r="W282" s="4"/>
      <c r="X282" s="4"/>
    </row>
    <row r="283" ht="14.25" customHeight="1">
      <c r="A283" s="4"/>
      <c r="B283" s="4"/>
      <c r="C283" s="4"/>
      <c r="D283" s="4"/>
      <c r="E283" s="4"/>
      <c r="F283" s="4"/>
      <c r="G283" s="4"/>
      <c r="H283" s="4"/>
      <c r="I283" s="110"/>
      <c r="J283" s="110"/>
      <c r="K283" s="110"/>
      <c r="L283" s="4"/>
      <c r="M283" s="4"/>
      <c r="N283" s="4"/>
      <c r="O283" s="4"/>
      <c r="P283" s="4"/>
      <c r="Q283" s="4"/>
      <c r="R283" s="4"/>
      <c r="S283" s="4"/>
      <c r="T283" s="4"/>
      <c r="U283" s="4"/>
      <c r="V283" s="4"/>
      <c r="W283" s="4"/>
      <c r="X283" s="4"/>
    </row>
    <row r="284" ht="14.25" customHeight="1">
      <c r="A284" s="4"/>
      <c r="B284" s="4"/>
      <c r="C284" s="4"/>
      <c r="D284" s="4"/>
      <c r="E284" s="4"/>
      <c r="F284" s="4"/>
      <c r="G284" s="4"/>
      <c r="H284" s="4"/>
      <c r="I284" s="110"/>
      <c r="J284" s="110"/>
      <c r="K284" s="110"/>
      <c r="L284" s="4"/>
      <c r="M284" s="4"/>
      <c r="N284" s="4"/>
      <c r="O284" s="4"/>
      <c r="P284" s="4"/>
      <c r="Q284" s="4"/>
      <c r="R284" s="4"/>
      <c r="S284" s="4"/>
      <c r="T284" s="4"/>
      <c r="U284" s="4"/>
      <c r="V284" s="4"/>
      <c r="W284" s="4"/>
      <c r="X284" s="4"/>
    </row>
    <row r="285" ht="14.25" customHeight="1">
      <c r="A285" s="4"/>
      <c r="B285" s="4"/>
      <c r="C285" s="4"/>
      <c r="D285" s="4"/>
      <c r="E285" s="4"/>
      <c r="F285" s="4"/>
      <c r="G285" s="4"/>
      <c r="H285" s="4"/>
      <c r="I285" s="110"/>
      <c r="J285" s="110"/>
      <c r="K285" s="110"/>
      <c r="L285" s="4"/>
      <c r="M285" s="4"/>
      <c r="N285" s="4"/>
      <c r="O285" s="4"/>
      <c r="P285" s="4"/>
      <c r="Q285" s="4"/>
      <c r="R285" s="4"/>
      <c r="S285" s="4"/>
      <c r="T285" s="4"/>
      <c r="U285" s="4"/>
      <c r="V285" s="4"/>
      <c r="W285" s="4"/>
      <c r="X285" s="4"/>
    </row>
    <row r="286" ht="14.25" customHeight="1">
      <c r="A286" s="4"/>
      <c r="B286" s="4"/>
      <c r="C286" s="4"/>
      <c r="D286" s="4"/>
      <c r="E286" s="4"/>
      <c r="F286" s="4"/>
      <c r="G286" s="4"/>
      <c r="H286" s="4"/>
      <c r="I286" s="110"/>
      <c r="J286" s="110"/>
      <c r="K286" s="110"/>
      <c r="L286" s="4"/>
      <c r="M286" s="4"/>
      <c r="N286" s="4"/>
      <c r="O286" s="4"/>
      <c r="P286" s="4"/>
      <c r="Q286" s="4"/>
      <c r="R286" s="4"/>
      <c r="S286" s="4"/>
      <c r="T286" s="4"/>
      <c r="U286" s="4"/>
      <c r="V286" s="4"/>
      <c r="W286" s="4"/>
      <c r="X286" s="4"/>
    </row>
    <row r="287" ht="14.25" customHeight="1">
      <c r="A287" s="4"/>
      <c r="B287" s="4"/>
      <c r="C287" s="4"/>
      <c r="D287" s="4"/>
      <c r="E287" s="4"/>
      <c r="F287" s="4"/>
      <c r="G287" s="4"/>
      <c r="H287" s="4"/>
      <c r="I287" s="110"/>
      <c r="J287" s="110"/>
      <c r="K287" s="110"/>
      <c r="L287" s="4"/>
      <c r="M287" s="4"/>
      <c r="N287" s="4"/>
      <c r="O287" s="4"/>
      <c r="P287" s="4"/>
      <c r="Q287" s="4"/>
      <c r="R287" s="4"/>
      <c r="S287" s="4"/>
      <c r="T287" s="4"/>
      <c r="U287" s="4"/>
      <c r="V287" s="4"/>
      <c r="W287" s="4"/>
      <c r="X287" s="4"/>
    </row>
    <row r="288" ht="14.25" customHeight="1">
      <c r="A288" s="4"/>
      <c r="B288" s="4"/>
      <c r="C288" s="4"/>
      <c r="D288" s="4"/>
      <c r="E288" s="4"/>
      <c r="F288" s="4"/>
      <c r="G288" s="4"/>
      <c r="H288" s="4"/>
      <c r="I288" s="110"/>
      <c r="J288" s="110"/>
      <c r="K288" s="110"/>
      <c r="L288" s="4"/>
      <c r="M288" s="4"/>
      <c r="N288" s="4"/>
      <c r="O288" s="4"/>
      <c r="P288" s="4"/>
      <c r="Q288" s="4"/>
      <c r="R288" s="4"/>
      <c r="S288" s="4"/>
      <c r="T288" s="4"/>
      <c r="U288" s="4"/>
      <c r="V288" s="4"/>
      <c r="W288" s="4"/>
      <c r="X288" s="4"/>
    </row>
    <row r="289" ht="14.25" customHeight="1">
      <c r="A289" s="4"/>
      <c r="B289" s="4"/>
      <c r="C289" s="4"/>
      <c r="D289" s="4"/>
      <c r="E289" s="4"/>
      <c r="F289" s="4"/>
      <c r="G289" s="4"/>
      <c r="H289" s="4"/>
      <c r="I289" s="110"/>
      <c r="J289" s="110"/>
      <c r="K289" s="110"/>
      <c r="L289" s="4"/>
      <c r="M289" s="4"/>
      <c r="N289" s="4"/>
      <c r="O289" s="4"/>
      <c r="P289" s="4"/>
      <c r="Q289" s="4"/>
      <c r="R289" s="4"/>
      <c r="S289" s="4"/>
      <c r="T289" s="4"/>
      <c r="U289" s="4"/>
      <c r="V289" s="4"/>
      <c r="W289" s="4"/>
      <c r="X289" s="4"/>
    </row>
    <row r="290" ht="14.25" customHeight="1">
      <c r="A290" s="4"/>
      <c r="B290" s="4"/>
      <c r="C290" s="4"/>
      <c r="D290" s="4"/>
      <c r="E290" s="4"/>
      <c r="F290" s="4"/>
      <c r="G290" s="4"/>
      <c r="H290" s="4"/>
      <c r="I290" s="110"/>
      <c r="J290" s="110"/>
      <c r="K290" s="110"/>
      <c r="L290" s="4"/>
      <c r="M290" s="4"/>
      <c r="N290" s="4"/>
      <c r="O290" s="4"/>
      <c r="P290" s="4"/>
      <c r="Q290" s="4"/>
      <c r="R290" s="4"/>
      <c r="S290" s="4"/>
      <c r="T290" s="4"/>
      <c r="U290" s="4"/>
      <c r="V290" s="4"/>
      <c r="W290" s="4"/>
      <c r="X290" s="4"/>
    </row>
    <row r="291" ht="14.25" customHeight="1">
      <c r="A291" s="4"/>
      <c r="B291" s="4"/>
      <c r="C291" s="4"/>
      <c r="D291" s="4"/>
      <c r="E291" s="4"/>
      <c r="F291" s="4"/>
      <c r="G291" s="4"/>
      <c r="H291" s="4"/>
      <c r="I291" s="110"/>
      <c r="J291" s="110"/>
      <c r="K291" s="110"/>
      <c r="L291" s="4"/>
      <c r="M291" s="4"/>
      <c r="N291" s="4"/>
      <c r="O291" s="4"/>
      <c r="P291" s="4"/>
      <c r="Q291" s="4"/>
      <c r="R291" s="4"/>
      <c r="S291" s="4"/>
      <c r="T291" s="4"/>
      <c r="U291" s="4"/>
      <c r="V291" s="4"/>
      <c r="W291" s="4"/>
      <c r="X291" s="4"/>
    </row>
    <row r="292" ht="14.25" customHeight="1">
      <c r="A292" s="4"/>
      <c r="B292" s="4"/>
      <c r="C292" s="4"/>
      <c r="D292" s="4"/>
      <c r="E292" s="4"/>
      <c r="F292" s="4"/>
      <c r="G292" s="4"/>
      <c r="H292" s="4"/>
      <c r="I292" s="110"/>
      <c r="J292" s="110"/>
      <c r="K292" s="110"/>
      <c r="L292" s="4"/>
      <c r="M292" s="4"/>
      <c r="N292" s="4"/>
      <c r="O292" s="4"/>
      <c r="P292" s="4"/>
      <c r="Q292" s="4"/>
      <c r="R292" s="4"/>
      <c r="S292" s="4"/>
      <c r="T292" s="4"/>
      <c r="U292" s="4"/>
      <c r="V292" s="4"/>
      <c r="W292" s="4"/>
      <c r="X292" s="4"/>
    </row>
    <row r="293" ht="14.25" customHeight="1">
      <c r="A293" s="4"/>
      <c r="B293" s="4"/>
      <c r="C293" s="4"/>
      <c r="D293" s="4"/>
      <c r="E293" s="4"/>
      <c r="F293" s="4"/>
      <c r="G293" s="4"/>
      <c r="H293" s="4"/>
      <c r="I293" s="110"/>
      <c r="J293" s="110"/>
      <c r="K293" s="110"/>
      <c r="L293" s="4"/>
      <c r="M293" s="4"/>
      <c r="N293" s="4"/>
      <c r="O293" s="4"/>
      <c r="P293" s="4"/>
      <c r="Q293" s="4"/>
      <c r="R293" s="4"/>
      <c r="S293" s="4"/>
      <c r="T293" s="4"/>
      <c r="U293" s="4"/>
      <c r="V293" s="4"/>
      <c r="W293" s="4"/>
      <c r="X293" s="4"/>
    </row>
    <row r="294" ht="14.25" customHeight="1">
      <c r="A294" s="4"/>
      <c r="B294" s="4"/>
      <c r="C294" s="4"/>
      <c r="D294" s="4"/>
      <c r="E294" s="4"/>
      <c r="F294" s="4"/>
      <c r="G294" s="4"/>
      <c r="H294" s="4"/>
      <c r="I294" s="110"/>
      <c r="J294" s="110"/>
      <c r="K294" s="110"/>
      <c r="L294" s="4"/>
      <c r="M294" s="4"/>
      <c r="N294" s="4"/>
      <c r="O294" s="4"/>
      <c r="P294" s="4"/>
      <c r="Q294" s="4"/>
      <c r="R294" s="4"/>
      <c r="S294" s="4"/>
      <c r="T294" s="4"/>
      <c r="U294" s="4"/>
      <c r="V294" s="4"/>
      <c r="W294" s="4"/>
      <c r="X294" s="4"/>
    </row>
    <row r="295" ht="14.25" customHeight="1">
      <c r="A295" s="4"/>
      <c r="B295" s="4"/>
      <c r="C295" s="4"/>
      <c r="D295" s="4"/>
      <c r="E295" s="4"/>
      <c r="F295" s="4"/>
      <c r="G295" s="4"/>
      <c r="H295" s="4"/>
      <c r="I295" s="110"/>
      <c r="J295" s="110"/>
      <c r="K295" s="110"/>
      <c r="L295" s="4"/>
      <c r="M295" s="4"/>
      <c r="N295" s="4"/>
      <c r="O295" s="4"/>
      <c r="P295" s="4"/>
      <c r="Q295" s="4"/>
      <c r="R295" s="4"/>
      <c r="S295" s="4"/>
      <c r="T295" s="4"/>
      <c r="U295" s="4"/>
      <c r="V295" s="4"/>
      <c r="W295" s="4"/>
      <c r="X295" s="4"/>
    </row>
    <row r="296" ht="14.25" customHeight="1">
      <c r="A296" s="4"/>
      <c r="B296" s="4"/>
      <c r="C296" s="4"/>
      <c r="D296" s="4"/>
      <c r="E296" s="4"/>
      <c r="F296" s="4"/>
      <c r="G296" s="4"/>
      <c r="H296" s="4"/>
      <c r="I296" s="110"/>
      <c r="J296" s="110"/>
      <c r="K296" s="110"/>
      <c r="L296" s="4"/>
      <c r="M296" s="4"/>
      <c r="N296" s="4"/>
      <c r="O296" s="4"/>
      <c r="P296" s="4"/>
      <c r="Q296" s="4"/>
      <c r="R296" s="4"/>
      <c r="S296" s="4"/>
      <c r="T296" s="4"/>
      <c r="U296" s="4"/>
      <c r="V296" s="4"/>
      <c r="W296" s="4"/>
      <c r="X296" s="4"/>
    </row>
    <row r="297" ht="14.25" customHeight="1">
      <c r="A297" s="4"/>
      <c r="B297" s="4"/>
      <c r="C297" s="4"/>
      <c r="D297" s="4"/>
      <c r="E297" s="4"/>
      <c r="F297" s="4"/>
      <c r="G297" s="4"/>
      <c r="H297" s="4"/>
      <c r="I297" s="110"/>
      <c r="J297" s="110"/>
      <c r="K297" s="110"/>
      <c r="L297" s="4"/>
      <c r="M297" s="4"/>
      <c r="N297" s="4"/>
      <c r="O297" s="4"/>
      <c r="P297" s="4"/>
      <c r="Q297" s="4"/>
      <c r="R297" s="4"/>
      <c r="S297" s="4"/>
      <c r="T297" s="4"/>
      <c r="U297" s="4"/>
      <c r="V297" s="4"/>
      <c r="W297" s="4"/>
      <c r="X297" s="4"/>
    </row>
    <row r="298" ht="14.25" customHeight="1">
      <c r="A298" s="4"/>
      <c r="B298" s="4"/>
      <c r="C298" s="4"/>
      <c r="D298" s="4"/>
      <c r="E298" s="4"/>
      <c r="F298" s="4"/>
      <c r="G298" s="4"/>
      <c r="H298" s="4"/>
      <c r="I298" s="110"/>
      <c r="J298" s="110"/>
      <c r="K298" s="110"/>
      <c r="L298" s="4"/>
      <c r="M298" s="4"/>
      <c r="N298" s="4"/>
      <c r="O298" s="4"/>
      <c r="P298" s="4"/>
      <c r="Q298" s="4"/>
      <c r="R298" s="4"/>
      <c r="S298" s="4"/>
      <c r="T298" s="4"/>
      <c r="U298" s="4"/>
      <c r="V298" s="4"/>
      <c r="W298" s="4"/>
      <c r="X298" s="4"/>
    </row>
    <row r="299" ht="14.25" customHeight="1">
      <c r="A299" s="4"/>
      <c r="B299" s="4"/>
      <c r="C299" s="4"/>
      <c r="D299" s="4"/>
      <c r="E299" s="4"/>
      <c r="F299" s="4"/>
      <c r="G299" s="4"/>
      <c r="H299" s="4"/>
      <c r="I299" s="110"/>
      <c r="J299" s="110"/>
      <c r="K299" s="110"/>
      <c r="L299" s="4"/>
      <c r="M299" s="4"/>
      <c r="N299" s="4"/>
      <c r="O299" s="4"/>
      <c r="P299" s="4"/>
      <c r="Q299" s="4"/>
      <c r="R299" s="4"/>
      <c r="S299" s="4"/>
      <c r="T299" s="4"/>
      <c r="U299" s="4"/>
      <c r="V299" s="4"/>
      <c r="W299" s="4"/>
      <c r="X299" s="4"/>
    </row>
    <row r="300" ht="14.25" customHeight="1">
      <c r="A300" s="4"/>
      <c r="B300" s="4"/>
      <c r="C300" s="4"/>
      <c r="D300" s="4"/>
      <c r="E300" s="4"/>
      <c r="F300" s="4"/>
      <c r="G300" s="4"/>
      <c r="H300" s="4"/>
      <c r="I300" s="110"/>
      <c r="J300" s="110"/>
      <c r="K300" s="110"/>
      <c r="L300" s="4"/>
      <c r="M300" s="4"/>
      <c r="N300" s="4"/>
      <c r="O300" s="4"/>
      <c r="P300" s="4"/>
      <c r="Q300" s="4"/>
      <c r="R300" s="4"/>
      <c r="S300" s="4"/>
      <c r="T300" s="4"/>
      <c r="U300" s="4"/>
      <c r="V300" s="4"/>
      <c r="W300" s="4"/>
      <c r="X300" s="4"/>
    </row>
    <row r="301" ht="14.25" customHeight="1">
      <c r="A301" s="4"/>
      <c r="B301" s="4"/>
      <c r="C301" s="4"/>
      <c r="D301" s="4"/>
      <c r="E301" s="4"/>
      <c r="F301" s="4"/>
      <c r="G301" s="4"/>
      <c r="H301" s="4"/>
      <c r="I301" s="110"/>
      <c r="J301" s="110"/>
      <c r="K301" s="110"/>
      <c r="L301" s="4"/>
      <c r="M301" s="4"/>
      <c r="N301" s="4"/>
      <c r="O301" s="4"/>
      <c r="P301" s="4"/>
      <c r="Q301" s="4"/>
      <c r="R301" s="4"/>
      <c r="S301" s="4"/>
      <c r="T301" s="4"/>
      <c r="U301" s="4"/>
      <c r="V301" s="4"/>
      <c r="W301" s="4"/>
      <c r="X301" s="4"/>
    </row>
    <row r="302" ht="14.25" customHeight="1">
      <c r="A302" s="4"/>
      <c r="B302" s="4"/>
      <c r="C302" s="4"/>
      <c r="D302" s="4"/>
      <c r="E302" s="4"/>
      <c r="F302" s="4"/>
      <c r="G302" s="4"/>
      <c r="H302" s="4"/>
      <c r="I302" s="110"/>
      <c r="J302" s="110"/>
      <c r="K302" s="110"/>
      <c r="L302" s="4"/>
      <c r="M302" s="4"/>
      <c r="N302" s="4"/>
      <c r="O302" s="4"/>
      <c r="P302" s="4"/>
      <c r="Q302" s="4"/>
      <c r="R302" s="4"/>
      <c r="S302" s="4"/>
      <c r="T302" s="4"/>
      <c r="U302" s="4"/>
      <c r="V302" s="4"/>
      <c r="W302" s="4"/>
      <c r="X302" s="4"/>
    </row>
    <row r="303" ht="14.25" customHeight="1">
      <c r="A303" s="4"/>
      <c r="B303" s="4"/>
      <c r="C303" s="4"/>
      <c r="D303" s="4"/>
      <c r="E303" s="4"/>
      <c r="F303" s="4"/>
      <c r="G303" s="4"/>
      <c r="H303" s="4"/>
      <c r="I303" s="110"/>
      <c r="J303" s="110"/>
      <c r="K303" s="110"/>
      <c r="L303" s="4"/>
      <c r="M303" s="4"/>
      <c r="N303" s="4"/>
      <c r="O303" s="4"/>
      <c r="P303" s="4"/>
      <c r="Q303" s="4"/>
      <c r="R303" s="4"/>
      <c r="S303" s="4"/>
      <c r="T303" s="4"/>
      <c r="U303" s="4"/>
      <c r="V303" s="4"/>
      <c r="W303" s="4"/>
      <c r="X303" s="4"/>
    </row>
    <row r="304" ht="14.25" customHeight="1">
      <c r="A304" s="4"/>
      <c r="B304" s="4"/>
      <c r="C304" s="4"/>
      <c r="D304" s="4"/>
      <c r="E304" s="4"/>
      <c r="F304" s="4"/>
      <c r="G304" s="4"/>
      <c r="H304" s="4"/>
      <c r="I304" s="110"/>
      <c r="J304" s="110"/>
      <c r="K304" s="110"/>
      <c r="L304" s="4"/>
      <c r="M304" s="4"/>
      <c r="N304" s="4"/>
      <c r="O304" s="4"/>
      <c r="P304" s="4"/>
      <c r="Q304" s="4"/>
      <c r="R304" s="4"/>
      <c r="S304" s="4"/>
      <c r="T304" s="4"/>
      <c r="U304" s="4"/>
      <c r="V304" s="4"/>
      <c r="W304" s="4"/>
      <c r="X304" s="4"/>
    </row>
    <row r="305" ht="14.25" customHeight="1">
      <c r="A305" s="4"/>
      <c r="B305" s="4"/>
      <c r="C305" s="4"/>
      <c r="D305" s="4"/>
      <c r="E305" s="4"/>
      <c r="F305" s="4"/>
      <c r="G305" s="4"/>
      <c r="H305" s="4"/>
      <c r="I305" s="110"/>
      <c r="J305" s="110"/>
      <c r="K305" s="110"/>
      <c r="L305" s="4"/>
      <c r="M305" s="4"/>
      <c r="N305" s="4"/>
      <c r="O305" s="4"/>
      <c r="P305" s="4"/>
      <c r="Q305" s="4"/>
      <c r="R305" s="4"/>
      <c r="S305" s="4"/>
      <c r="T305" s="4"/>
      <c r="U305" s="4"/>
      <c r="V305" s="4"/>
      <c r="W305" s="4"/>
      <c r="X305" s="4"/>
    </row>
    <row r="306" ht="14.25" customHeight="1">
      <c r="A306" s="4"/>
      <c r="B306" s="4"/>
      <c r="C306" s="4"/>
      <c r="D306" s="4"/>
      <c r="E306" s="4"/>
      <c r="F306" s="4"/>
      <c r="G306" s="4"/>
      <c r="H306" s="4"/>
      <c r="I306" s="110"/>
      <c r="J306" s="110"/>
      <c r="K306" s="110"/>
      <c r="L306" s="4"/>
      <c r="M306" s="4"/>
      <c r="N306" s="4"/>
      <c r="O306" s="4"/>
      <c r="P306" s="4"/>
      <c r="Q306" s="4"/>
      <c r="R306" s="4"/>
      <c r="S306" s="4"/>
      <c r="T306" s="4"/>
      <c r="U306" s="4"/>
      <c r="V306" s="4"/>
      <c r="W306" s="4"/>
      <c r="X306" s="4"/>
    </row>
    <row r="307" ht="14.25" customHeight="1">
      <c r="A307" s="4"/>
      <c r="B307" s="4"/>
      <c r="C307" s="4"/>
      <c r="D307" s="4"/>
      <c r="E307" s="4"/>
      <c r="F307" s="4"/>
      <c r="G307" s="4"/>
      <c r="H307" s="4"/>
      <c r="I307" s="110"/>
      <c r="J307" s="110"/>
      <c r="K307" s="110"/>
      <c r="L307" s="4"/>
      <c r="M307" s="4"/>
      <c r="N307" s="4"/>
      <c r="O307" s="4"/>
      <c r="P307" s="4"/>
      <c r="Q307" s="4"/>
      <c r="R307" s="4"/>
      <c r="S307" s="4"/>
      <c r="T307" s="4"/>
      <c r="U307" s="4"/>
      <c r="V307" s="4"/>
      <c r="W307" s="4"/>
      <c r="X307" s="4"/>
    </row>
    <row r="308" ht="14.25" customHeight="1">
      <c r="A308" s="4"/>
      <c r="B308" s="4"/>
      <c r="C308" s="4"/>
      <c r="D308" s="4"/>
      <c r="E308" s="4"/>
      <c r="F308" s="4"/>
      <c r="G308" s="4"/>
      <c r="H308" s="4"/>
      <c r="I308" s="110"/>
      <c r="J308" s="110"/>
      <c r="K308" s="110"/>
      <c r="L308" s="4"/>
      <c r="M308" s="4"/>
      <c r="N308" s="4"/>
      <c r="O308" s="4"/>
      <c r="P308" s="4"/>
      <c r="Q308" s="4"/>
      <c r="R308" s="4"/>
      <c r="S308" s="4"/>
      <c r="T308" s="4"/>
      <c r="U308" s="4"/>
      <c r="V308" s="4"/>
      <c r="W308" s="4"/>
      <c r="X308" s="4"/>
    </row>
    <row r="309" ht="14.25" customHeight="1">
      <c r="A309" s="4"/>
      <c r="B309" s="4"/>
      <c r="C309" s="4"/>
      <c r="D309" s="4"/>
      <c r="E309" s="4"/>
      <c r="F309" s="4"/>
      <c r="G309" s="4"/>
      <c r="H309" s="4"/>
      <c r="I309" s="110"/>
      <c r="J309" s="110"/>
      <c r="K309" s="110"/>
      <c r="L309" s="4"/>
      <c r="M309" s="4"/>
      <c r="N309" s="4"/>
      <c r="O309" s="4"/>
      <c r="P309" s="4"/>
      <c r="Q309" s="4"/>
      <c r="R309" s="4"/>
      <c r="S309" s="4"/>
      <c r="T309" s="4"/>
      <c r="U309" s="4"/>
      <c r="V309" s="4"/>
      <c r="W309" s="4"/>
      <c r="X309" s="4"/>
    </row>
    <row r="310" ht="14.25" customHeight="1">
      <c r="A310" s="4"/>
      <c r="B310" s="4"/>
      <c r="C310" s="4"/>
      <c r="D310" s="4"/>
      <c r="E310" s="4"/>
      <c r="F310" s="4"/>
      <c r="G310" s="4"/>
      <c r="H310" s="4"/>
      <c r="I310" s="110"/>
      <c r="J310" s="110"/>
      <c r="K310" s="110"/>
      <c r="L310" s="4"/>
      <c r="M310" s="4"/>
      <c r="N310" s="4"/>
      <c r="O310" s="4"/>
      <c r="P310" s="4"/>
      <c r="Q310" s="4"/>
      <c r="R310" s="4"/>
      <c r="S310" s="4"/>
      <c r="T310" s="4"/>
      <c r="U310" s="4"/>
      <c r="V310" s="4"/>
      <c r="W310" s="4"/>
      <c r="X310" s="4"/>
    </row>
    <row r="311" ht="14.25" customHeight="1">
      <c r="A311" s="4"/>
      <c r="B311" s="4"/>
      <c r="C311" s="4"/>
      <c r="D311" s="4"/>
      <c r="E311" s="4"/>
      <c r="F311" s="4"/>
      <c r="G311" s="4"/>
      <c r="H311" s="4"/>
      <c r="I311" s="110"/>
      <c r="J311" s="110"/>
      <c r="K311" s="110"/>
      <c r="L311" s="4"/>
      <c r="M311" s="4"/>
      <c r="N311" s="4"/>
      <c r="O311" s="4"/>
      <c r="P311" s="4"/>
      <c r="Q311" s="4"/>
      <c r="R311" s="4"/>
      <c r="S311" s="4"/>
      <c r="T311" s="4"/>
      <c r="U311" s="4"/>
      <c r="V311" s="4"/>
      <c r="W311" s="4"/>
      <c r="X311" s="4"/>
    </row>
    <row r="312" ht="14.25" customHeight="1">
      <c r="A312" s="4"/>
      <c r="B312" s="4"/>
      <c r="C312" s="4"/>
      <c r="D312" s="4"/>
      <c r="E312" s="4"/>
      <c r="F312" s="4"/>
      <c r="G312" s="4"/>
      <c r="H312" s="4"/>
      <c r="I312" s="110"/>
      <c r="J312" s="110"/>
      <c r="K312" s="110"/>
      <c r="L312" s="4"/>
      <c r="M312" s="4"/>
      <c r="N312" s="4"/>
      <c r="O312" s="4"/>
      <c r="P312" s="4"/>
      <c r="Q312" s="4"/>
      <c r="R312" s="4"/>
      <c r="S312" s="4"/>
      <c r="T312" s="4"/>
      <c r="U312" s="4"/>
      <c r="V312" s="4"/>
      <c r="W312" s="4"/>
      <c r="X312" s="4"/>
    </row>
    <row r="313" ht="15.75" customHeight="1">
      <c r="B313" s="90"/>
      <c r="E313" s="90"/>
      <c r="F313" s="90"/>
      <c r="G313" s="90"/>
      <c r="H313" s="90"/>
      <c r="I313" s="90"/>
      <c r="J313" s="90"/>
      <c r="K313" s="90"/>
    </row>
    <row r="314" ht="15.75" customHeight="1">
      <c r="B314" s="90"/>
      <c r="E314" s="90"/>
      <c r="F314" s="90"/>
      <c r="G314" s="90"/>
      <c r="H314" s="90"/>
      <c r="I314" s="90"/>
      <c r="J314" s="90"/>
      <c r="K314" s="90"/>
    </row>
    <row r="315" ht="15.75" customHeight="1">
      <c r="B315" s="90"/>
      <c r="E315" s="90"/>
      <c r="F315" s="90"/>
      <c r="G315" s="90"/>
      <c r="H315" s="90"/>
      <c r="I315" s="90"/>
      <c r="J315" s="90"/>
      <c r="K315" s="90"/>
    </row>
    <row r="316" ht="15.75" customHeight="1">
      <c r="B316" s="90"/>
      <c r="E316" s="90"/>
      <c r="F316" s="90"/>
      <c r="G316" s="90"/>
      <c r="H316" s="90"/>
      <c r="I316" s="90"/>
      <c r="J316" s="90"/>
      <c r="K316" s="90"/>
    </row>
    <row r="317" ht="15.75" customHeight="1">
      <c r="B317" s="90"/>
      <c r="E317" s="90"/>
      <c r="F317" s="90"/>
      <c r="G317" s="90"/>
      <c r="H317" s="90"/>
      <c r="I317" s="90"/>
      <c r="J317" s="90"/>
      <c r="K317" s="90"/>
    </row>
    <row r="318" ht="15.75" customHeight="1">
      <c r="B318" s="90"/>
      <c r="E318" s="90"/>
      <c r="F318" s="90"/>
      <c r="G318" s="90"/>
      <c r="H318" s="90"/>
      <c r="I318" s="90"/>
      <c r="J318" s="90"/>
      <c r="K318" s="90"/>
    </row>
    <row r="319" ht="15.75" customHeight="1">
      <c r="B319" s="90"/>
      <c r="E319" s="90"/>
      <c r="F319" s="90"/>
      <c r="G319" s="90"/>
      <c r="H319" s="90"/>
      <c r="I319" s="90"/>
      <c r="J319" s="90"/>
      <c r="K319" s="90"/>
    </row>
    <row r="320" ht="15.75" customHeight="1">
      <c r="B320" s="90"/>
      <c r="E320" s="90"/>
      <c r="F320" s="90"/>
      <c r="G320" s="90"/>
      <c r="H320" s="90"/>
      <c r="I320" s="90"/>
      <c r="J320" s="90"/>
      <c r="K320" s="90"/>
    </row>
    <row r="321" ht="15.75" customHeight="1">
      <c r="B321" s="90"/>
      <c r="E321" s="90"/>
      <c r="F321" s="90"/>
      <c r="G321" s="90"/>
      <c r="H321" s="90"/>
      <c r="I321" s="90"/>
      <c r="J321" s="90"/>
      <c r="K321" s="90"/>
    </row>
    <row r="322" ht="15.75" customHeight="1">
      <c r="B322" s="90"/>
      <c r="E322" s="90"/>
      <c r="F322" s="90"/>
      <c r="G322" s="90"/>
      <c r="H322" s="90"/>
      <c r="I322" s="90"/>
      <c r="J322" s="90"/>
      <c r="K322" s="90"/>
    </row>
    <row r="323" ht="15.75" customHeight="1">
      <c r="B323" s="90"/>
      <c r="E323" s="90"/>
      <c r="F323" s="90"/>
      <c r="G323" s="90"/>
      <c r="H323" s="90"/>
      <c r="I323" s="90"/>
      <c r="J323" s="90"/>
      <c r="K323" s="90"/>
    </row>
    <row r="324" ht="15.75" customHeight="1">
      <c r="B324" s="90"/>
      <c r="E324" s="90"/>
      <c r="F324" s="90"/>
      <c r="G324" s="90"/>
      <c r="H324" s="90"/>
      <c r="I324" s="90"/>
      <c r="J324" s="90"/>
      <c r="K324" s="90"/>
    </row>
    <row r="325" ht="15.75" customHeight="1">
      <c r="B325" s="90"/>
      <c r="E325" s="90"/>
      <c r="F325" s="90"/>
      <c r="G325" s="90"/>
      <c r="H325" s="90"/>
      <c r="I325" s="90"/>
      <c r="J325" s="90"/>
      <c r="K325" s="90"/>
    </row>
    <row r="326" ht="15.75" customHeight="1">
      <c r="B326" s="90"/>
      <c r="E326" s="90"/>
      <c r="F326" s="90"/>
      <c r="G326" s="90"/>
      <c r="H326" s="90"/>
      <c r="I326" s="90"/>
      <c r="J326" s="90"/>
      <c r="K326" s="90"/>
    </row>
    <row r="327" ht="15.75" customHeight="1">
      <c r="B327" s="90"/>
      <c r="E327" s="90"/>
      <c r="F327" s="90"/>
      <c r="G327" s="90"/>
      <c r="H327" s="90"/>
      <c r="I327" s="90"/>
      <c r="J327" s="90"/>
      <c r="K327" s="90"/>
    </row>
    <row r="328" ht="15.75" customHeight="1">
      <c r="B328" s="90"/>
      <c r="E328" s="90"/>
      <c r="F328" s="90"/>
      <c r="G328" s="90"/>
      <c r="H328" s="90"/>
      <c r="I328" s="90"/>
      <c r="J328" s="90"/>
      <c r="K328" s="90"/>
    </row>
    <row r="329" ht="15.75" customHeight="1">
      <c r="B329" s="90"/>
      <c r="E329" s="90"/>
      <c r="F329" s="90"/>
      <c r="G329" s="90"/>
      <c r="H329" s="90"/>
      <c r="I329" s="90"/>
      <c r="J329" s="90"/>
      <c r="K329" s="90"/>
    </row>
    <row r="330" ht="15.75" customHeight="1">
      <c r="B330" s="90"/>
      <c r="E330" s="90"/>
      <c r="F330" s="90"/>
      <c r="G330" s="90"/>
      <c r="H330" s="90"/>
      <c r="I330" s="90"/>
      <c r="J330" s="90"/>
      <c r="K330" s="90"/>
    </row>
    <row r="331" ht="15.75" customHeight="1">
      <c r="B331" s="90"/>
      <c r="E331" s="90"/>
      <c r="F331" s="90"/>
      <c r="G331" s="90"/>
      <c r="H331" s="90"/>
      <c r="I331" s="90"/>
      <c r="J331" s="90"/>
      <c r="K331" s="90"/>
    </row>
    <row r="332" ht="15.75" customHeight="1">
      <c r="B332" s="90"/>
      <c r="E332" s="90"/>
      <c r="F332" s="90"/>
      <c r="G332" s="90"/>
      <c r="H332" s="90"/>
      <c r="I332" s="90"/>
      <c r="J332" s="90"/>
      <c r="K332" s="90"/>
    </row>
    <row r="333" ht="15.75" customHeight="1">
      <c r="B333" s="90"/>
      <c r="E333" s="90"/>
      <c r="F333" s="90"/>
      <c r="G333" s="90"/>
      <c r="H333" s="90"/>
      <c r="I333" s="90"/>
      <c r="J333" s="90"/>
      <c r="K333" s="90"/>
    </row>
    <row r="334" ht="15.75" customHeight="1">
      <c r="B334" s="90"/>
      <c r="E334" s="90"/>
      <c r="F334" s="90"/>
      <c r="G334" s="90"/>
      <c r="H334" s="90"/>
      <c r="I334" s="90"/>
      <c r="J334" s="90"/>
      <c r="K334" s="90"/>
    </row>
    <row r="335" ht="15.75" customHeight="1">
      <c r="B335" s="90"/>
      <c r="E335" s="90"/>
      <c r="F335" s="90"/>
      <c r="G335" s="90"/>
      <c r="H335" s="90"/>
      <c r="I335" s="90"/>
      <c r="J335" s="90"/>
      <c r="K335" s="90"/>
    </row>
    <row r="336" ht="15.75" customHeight="1">
      <c r="B336" s="90"/>
      <c r="E336" s="90"/>
      <c r="F336" s="90"/>
      <c r="G336" s="90"/>
      <c r="H336" s="90"/>
      <c r="I336" s="90"/>
      <c r="J336" s="90"/>
      <c r="K336" s="90"/>
    </row>
    <row r="337" ht="15.75" customHeight="1">
      <c r="B337" s="90"/>
      <c r="E337" s="90"/>
      <c r="F337" s="90"/>
      <c r="G337" s="90"/>
      <c r="H337" s="90"/>
      <c r="I337" s="90"/>
      <c r="J337" s="90"/>
      <c r="K337" s="90"/>
    </row>
    <row r="338" ht="15.75" customHeight="1">
      <c r="B338" s="90"/>
      <c r="E338" s="90"/>
      <c r="F338" s="90"/>
      <c r="G338" s="90"/>
      <c r="H338" s="90"/>
      <c r="I338" s="90"/>
      <c r="J338" s="90"/>
      <c r="K338" s="90"/>
    </row>
    <row r="339" ht="15.75" customHeight="1">
      <c r="B339" s="90"/>
      <c r="E339" s="90"/>
      <c r="F339" s="90"/>
      <c r="G339" s="90"/>
      <c r="H339" s="90"/>
      <c r="I339" s="90"/>
      <c r="J339" s="90"/>
      <c r="K339" s="90"/>
    </row>
    <row r="340" ht="15.75" customHeight="1">
      <c r="B340" s="90"/>
      <c r="E340" s="90"/>
      <c r="F340" s="90"/>
      <c r="G340" s="90"/>
      <c r="H340" s="90"/>
      <c r="I340" s="90"/>
      <c r="J340" s="90"/>
      <c r="K340" s="90"/>
    </row>
    <row r="341" ht="15.75" customHeight="1">
      <c r="B341" s="90"/>
      <c r="E341" s="90"/>
      <c r="F341" s="90"/>
      <c r="G341" s="90"/>
      <c r="H341" s="90"/>
      <c r="I341" s="90"/>
      <c r="J341" s="90"/>
      <c r="K341" s="90"/>
    </row>
    <row r="342" ht="15.75" customHeight="1">
      <c r="B342" s="90"/>
      <c r="E342" s="90"/>
      <c r="F342" s="90"/>
      <c r="G342" s="90"/>
      <c r="H342" s="90"/>
      <c r="I342" s="90"/>
      <c r="J342" s="90"/>
      <c r="K342" s="90"/>
    </row>
    <row r="343" ht="15.75" customHeight="1">
      <c r="B343" s="90"/>
      <c r="E343" s="90"/>
      <c r="F343" s="90"/>
      <c r="G343" s="90"/>
      <c r="H343" s="90"/>
      <c r="I343" s="90"/>
      <c r="J343" s="90"/>
      <c r="K343" s="90"/>
    </row>
    <row r="344" ht="15.75" customHeight="1">
      <c r="B344" s="90"/>
      <c r="E344" s="90"/>
      <c r="F344" s="90"/>
      <c r="G344" s="90"/>
      <c r="H344" s="90"/>
      <c r="I344" s="90"/>
      <c r="J344" s="90"/>
      <c r="K344" s="90"/>
    </row>
    <row r="345" ht="15.75" customHeight="1">
      <c r="B345" s="90"/>
      <c r="E345" s="90"/>
      <c r="F345" s="90"/>
      <c r="G345" s="90"/>
      <c r="H345" s="90"/>
      <c r="I345" s="90"/>
      <c r="J345" s="90"/>
      <c r="K345" s="90"/>
    </row>
    <row r="346" ht="15.75" customHeight="1">
      <c r="B346" s="90"/>
      <c r="E346" s="90"/>
      <c r="F346" s="90"/>
      <c r="G346" s="90"/>
      <c r="H346" s="90"/>
      <c r="I346" s="90"/>
      <c r="J346" s="90"/>
      <c r="K346" s="90"/>
    </row>
    <row r="347" ht="15.75" customHeight="1">
      <c r="B347" s="90"/>
      <c r="E347" s="90"/>
      <c r="F347" s="90"/>
      <c r="G347" s="90"/>
      <c r="H347" s="90"/>
      <c r="I347" s="90"/>
      <c r="J347" s="90"/>
      <c r="K347" s="90"/>
    </row>
    <row r="348" ht="15.75" customHeight="1">
      <c r="B348" s="90"/>
      <c r="E348" s="90"/>
      <c r="F348" s="90"/>
      <c r="G348" s="90"/>
      <c r="H348" s="90"/>
      <c r="I348" s="90"/>
      <c r="J348" s="90"/>
      <c r="K348" s="90"/>
    </row>
    <row r="349" ht="15.75" customHeight="1">
      <c r="B349" s="90"/>
      <c r="E349" s="90"/>
      <c r="F349" s="90"/>
      <c r="G349" s="90"/>
      <c r="H349" s="90"/>
      <c r="I349" s="90"/>
      <c r="J349" s="90"/>
      <c r="K349" s="90"/>
    </row>
    <row r="350" ht="15.75" customHeight="1">
      <c r="B350" s="90"/>
      <c r="E350" s="90"/>
      <c r="F350" s="90"/>
      <c r="G350" s="90"/>
      <c r="H350" s="90"/>
      <c r="I350" s="90"/>
      <c r="J350" s="90"/>
      <c r="K350" s="90"/>
    </row>
    <row r="351" ht="15.75" customHeight="1">
      <c r="B351" s="90"/>
      <c r="E351" s="90"/>
      <c r="F351" s="90"/>
      <c r="G351" s="90"/>
      <c r="H351" s="90"/>
      <c r="I351" s="90"/>
      <c r="J351" s="90"/>
      <c r="K351" s="90"/>
    </row>
    <row r="352" ht="15.75" customHeight="1">
      <c r="B352" s="90"/>
      <c r="E352" s="90"/>
      <c r="F352" s="90"/>
      <c r="G352" s="90"/>
      <c r="H352" s="90"/>
      <c r="I352" s="90"/>
      <c r="J352" s="90"/>
      <c r="K352" s="90"/>
    </row>
    <row r="353" ht="15.75" customHeight="1">
      <c r="B353" s="90"/>
      <c r="E353" s="90"/>
      <c r="F353" s="90"/>
      <c r="G353" s="90"/>
      <c r="H353" s="90"/>
      <c r="I353" s="90"/>
      <c r="J353" s="90"/>
      <c r="K353" s="90"/>
    </row>
    <row r="354" ht="15.75" customHeight="1">
      <c r="B354" s="90"/>
      <c r="E354" s="90"/>
      <c r="F354" s="90"/>
      <c r="G354" s="90"/>
      <c r="H354" s="90"/>
      <c r="I354" s="90"/>
      <c r="J354" s="90"/>
      <c r="K354" s="90"/>
    </row>
    <row r="355" ht="15.75" customHeight="1">
      <c r="B355" s="90"/>
      <c r="E355" s="90"/>
      <c r="F355" s="90"/>
      <c r="G355" s="90"/>
      <c r="H355" s="90"/>
      <c r="I355" s="90"/>
      <c r="J355" s="90"/>
      <c r="K355" s="90"/>
    </row>
    <row r="356" ht="15.75" customHeight="1">
      <c r="B356" s="90"/>
      <c r="E356" s="90"/>
      <c r="F356" s="90"/>
      <c r="G356" s="90"/>
      <c r="H356" s="90"/>
      <c r="I356" s="90"/>
      <c r="J356" s="90"/>
      <c r="K356" s="90"/>
    </row>
    <row r="357" ht="15.75" customHeight="1">
      <c r="B357" s="90"/>
      <c r="E357" s="90"/>
      <c r="F357" s="90"/>
      <c r="G357" s="90"/>
      <c r="H357" s="90"/>
      <c r="I357" s="90"/>
      <c r="J357" s="90"/>
      <c r="K357" s="90"/>
    </row>
    <row r="358" ht="15.75" customHeight="1">
      <c r="B358" s="90"/>
      <c r="E358" s="90"/>
      <c r="F358" s="90"/>
      <c r="G358" s="90"/>
      <c r="H358" s="90"/>
      <c r="I358" s="90"/>
      <c r="J358" s="90"/>
      <c r="K358" s="90"/>
    </row>
    <row r="359" ht="15.75" customHeight="1">
      <c r="B359" s="90"/>
      <c r="E359" s="90"/>
      <c r="F359" s="90"/>
      <c r="G359" s="90"/>
      <c r="H359" s="90"/>
      <c r="I359" s="90"/>
      <c r="J359" s="90"/>
      <c r="K359" s="90"/>
    </row>
    <row r="360" ht="15.75" customHeight="1">
      <c r="B360" s="90"/>
      <c r="E360" s="90"/>
      <c r="F360" s="90"/>
      <c r="G360" s="90"/>
      <c r="H360" s="90"/>
      <c r="I360" s="90"/>
      <c r="J360" s="90"/>
      <c r="K360" s="90"/>
    </row>
    <row r="361" ht="15.75" customHeight="1">
      <c r="B361" s="90"/>
      <c r="E361" s="90"/>
      <c r="F361" s="90"/>
      <c r="G361" s="90"/>
      <c r="H361" s="90"/>
      <c r="I361" s="90"/>
      <c r="J361" s="90"/>
      <c r="K361" s="90"/>
    </row>
    <row r="362" ht="15.75" customHeight="1">
      <c r="B362" s="90"/>
      <c r="E362" s="90"/>
      <c r="F362" s="90"/>
      <c r="G362" s="90"/>
      <c r="H362" s="90"/>
      <c r="I362" s="90"/>
      <c r="J362" s="90"/>
      <c r="K362" s="90"/>
    </row>
    <row r="363" ht="15.75" customHeight="1">
      <c r="B363" s="90"/>
      <c r="E363" s="90"/>
      <c r="F363" s="90"/>
      <c r="G363" s="90"/>
      <c r="H363" s="90"/>
      <c r="I363" s="90"/>
      <c r="J363" s="90"/>
      <c r="K363" s="90"/>
    </row>
    <row r="364" ht="15.75" customHeight="1">
      <c r="B364" s="90"/>
      <c r="E364" s="90"/>
      <c r="F364" s="90"/>
      <c r="G364" s="90"/>
      <c r="H364" s="90"/>
      <c r="I364" s="90"/>
      <c r="J364" s="90"/>
      <c r="K364" s="90"/>
    </row>
    <row r="365" ht="15.75" customHeight="1">
      <c r="B365" s="90"/>
      <c r="E365" s="90"/>
      <c r="F365" s="90"/>
      <c r="G365" s="90"/>
      <c r="H365" s="90"/>
      <c r="I365" s="90"/>
      <c r="J365" s="90"/>
      <c r="K365" s="90"/>
    </row>
    <row r="366" ht="15.75" customHeight="1">
      <c r="B366" s="90"/>
      <c r="E366" s="90"/>
      <c r="F366" s="90"/>
      <c r="G366" s="90"/>
      <c r="H366" s="90"/>
      <c r="I366" s="90"/>
      <c r="J366" s="90"/>
      <c r="K366" s="90"/>
    </row>
    <row r="367" ht="15.75" customHeight="1">
      <c r="B367" s="90"/>
      <c r="E367" s="90"/>
      <c r="F367" s="90"/>
      <c r="G367" s="90"/>
      <c r="H367" s="90"/>
      <c r="I367" s="90"/>
      <c r="J367" s="90"/>
      <c r="K367" s="90"/>
    </row>
    <row r="368" ht="15.75" customHeight="1">
      <c r="B368" s="90"/>
      <c r="E368" s="90"/>
      <c r="F368" s="90"/>
      <c r="G368" s="90"/>
      <c r="H368" s="90"/>
      <c r="I368" s="90"/>
      <c r="J368" s="90"/>
      <c r="K368" s="90"/>
    </row>
    <row r="369" ht="15.75" customHeight="1">
      <c r="B369" s="90"/>
      <c r="E369" s="90"/>
      <c r="F369" s="90"/>
      <c r="G369" s="90"/>
      <c r="H369" s="90"/>
      <c r="I369" s="90"/>
      <c r="J369" s="90"/>
      <c r="K369" s="90"/>
    </row>
    <row r="370" ht="15.75" customHeight="1">
      <c r="B370" s="90"/>
      <c r="E370" s="90"/>
      <c r="F370" s="90"/>
      <c r="G370" s="90"/>
      <c r="H370" s="90"/>
      <c r="I370" s="90"/>
      <c r="J370" s="90"/>
      <c r="K370" s="90"/>
    </row>
    <row r="371" ht="15.75" customHeight="1">
      <c r="B371" s="90"/>
      <c r="E371" s="90"/>
      <c r="F371" s="90"/>
      <c r="G371" s="90"/>
      <c r="H371" s="90"/>
      <c r="I371" s="90"/>
      <c r="J371" s="90"/>
      <c r="K371" s="90"/>
    </row>
    <row r="372" ht="15.75" customHeight="1">
      <c r="B372" s="90"/>
      <c r="E372" s="90"/>
      <c r="F372" s="90"/>
      <c r="G372" s="90"/>
      <c r="H372" s="90"/>
      <c r="I372" s="90"/>
      <c r="J372" s="90"/>
      <c r="K372" s="90"/>
    </row>
    <row r="373" ht="15.75" customHeight="1">
      <c r="B373" s="90"/>
      <c r="E373" s="90"/>
      <c r="F373" s="90"/>
      <c r="G373" s="90"/>
      <c r="H373" s="90"/>
      <c r="I373" s="90"/>
      <c r="J373" s="90"/>
      <c r="K373" s="90"/>
    </row>
    <row r="374" ht="15.75" customHeight="1">
      <c r="B374" s="90"/>
      <c r="E374" s="90"/>
      <c r="F374" s="90"/>
      <c r="G374" s="90"/>
      <c r="H374" s="90"/>
      <c r="I374" s="90"/>
      <c r="J374" s="90"/>
      <c r="K374" s="90"/>
    </row>
    <row r="375" ht="15.75" customHeight="1">
      <c r="B375" s="90"/>
      <c r="E375" s="90"/>
      <c r="F375" s="90"/>
      <c r="G375" s="90"/>
      <c r="H375" s="90"/>
      <c r="I375" s="90"/>
      <c r="J375" s="90"/>
      <c r="K375" s="90"/>
    </row>
    <row r="376" ht="15.75" customHeight="1">
      <c r="B376" s="90"/>
      <c r="E376" s="90"/>
      <c r="F376" s="90"/>
      <c r="G376" s="90"/>
      <c r="H376" s="90"/>
      <c r="I376" s="90"/>
      <c r="J376" s="90"/>
      <c r="K376" s="90"/>
    </row>
    <row r="377" ht="15.75" customHeight="1">
      <c r="B377" s="90"/>
      <c r="E377" s="90"/>
      <c r="F377" s="90"/>
      <c r="G377" s="90"/>
      <c r="H377" s="90"/>
      <c r="I377" s="90"/>
      <c r="J377" s="90"/>
      <c r="K377" s="90"/>
    </row>
    <row r="378" ht="15.75" customHeight="1">
      <c r="B378" s="90"/>
      <c r="E378" s="90"/>
      <c r="F378" s="90"/>
      <c r="G378" s="90"/>
      <c r="H378" s="90"/>
      <c r="I378" s="90"/>
      <c r="J378" s="90"/>
      <c r="K378" s="90"/>
    </row>
    <row r="379" ht="15.75" customHeight="1">
      <c r="B379" s="90"/>
      <c r="E379" s="90"/>
      <c r="F379" s="90"/>
      <c r="G379" s="90"/>
      <c r="H379" s="90"/>
      <c r="I379" s="90"/>
      <c r="J379" s="90"/>
      <c r="K379" s="90"/>
    </row>
    <row r="380" ht="15.75" customHeight="1">
      <c r="B380" s="90"/>
      <c r="E380" s="90"/>
      <c r="F380" s="90"/>
      <c r="G380" s="90"/>
      <c r="H380" s="90"/>
      <c r="I380" s="90"/>
      <c r="J380" s="90"/>
      <c r="K380" s="90"/>
    </row>
    <row r="381" ht="15.75" customHeight="1">
      <c r="B381" s="90"/>
      <c r="E381" s="90"/>
      <c r="F381" s="90"/>
      <c r="G381" s="90"/>
      <c r="H381" s="90"/>
      <c r="I381" s="90"/>
      <c r="J381" s="90"/>
      <c r="K381" s="90"/>
    </row>
    <row r="382" ht="15.75" customHeight="1">
      <c r="B382" s="90"/>
      <c r="E382" s="90"/>
      <c r="F382" s="90"/>
      <c r="G382" s="90"/>
      <c r="H382" s="90"/>
      <c r="I382" s="90"/>
      <c r="J382" s="90"/>
      <c r="K382" s="90"/>
    </row>
    <row r="383" ht="15.75" customHeight="1">
      <c r="B383" s="90"/>
      <c r="E383" s="90"/>
      <c r="F383" s="90"/>
      <c r="G383" s="90"/>
      <c r="H383" s="90"/>
      <c r="I383" s="90"/>
      <c r="J383" s="90"/>
      <c r="K383" s="90"/>
    </row>
    <row r="384" ht="15.75" customHeight="1">
      <c r="B384" s="90"/>
      <c r="E384" s="90"/>
      <c r="F384" s="90"/>
      <c r="G384" s="90"/>
      <c r="H384" s="90"/>
      <c r="I384" s="90"/>
      <c r="J384" s="90"/>
      <c r="K384" s="90"/>
    </row>
    <row r="385" ht="15.75" customHeight="1">
      <c r="B385" s="90"/>
      <c r="E385" s="90"/>
      <c r="F385" s="90"/>
      <c r="G385" s="90"/>
      <c r="H385" s="90"/>
      <c r="I385" s="90"/>
      <c r="J385" s="90"/>
      <c r="K385" s="90"/>
    </row>
    <row r="386" ht="15.75" customHeight="1">
      <c r="B386" s="90"/>
      <c r="E386" s="90"/>
      <c r="F386" s="90"/>
      <c r="G386" s="90"/>
      <c r="H386" s="90"/>
      <c r="I386" s="90"/>
      <c r="J386" s="90"/>
      <c r="K386" s="90"/>
    </row>
    <row r="387" ht="15.75" customHeight="1">
      <c r="B387" s="90"/>
      <c r="E387" s="90"/>
      <c r="F387" s="90"/>
      <c r="G387" s="90"/>
      <c r="H387" s="90"/>
      <c r="I387" s="90"/>
      <c r="J387" s="90"/>
      <c r="K387" s="90"/>
    </row>
    <row r="388" ht="15.75" customHeight="1">
      <c r="B388" s="90"/>
      <c r="E388" s="90"/>
      <c r="F388" s="90"/>
      <c r="G388" s="90"/>
      <c r="H388" s="90"/>
      <c r="I388" s="90"/>
      <c r="J388" s="90"/>
      <c r="K388" s="90"/>
    </row>
    <row r="389" ht="15.75" customHeight="1">
      <c r="B389" s="90"/>
      <c r="E389" s="90"/>
      <c r="F389" s="90"/>
      <c r="G389" s="90"/>
      <c r="H389" s="90"/>
      <c r="I389" s="90"/>
      <c r="J389" s="90"/>
      <c r="K389" s="90"/>
    </row>
    <row r="390" ht="15.75" customHeight="1">
      <c r="B390" s="90"/>
      <c r="E390" s="90"/>
      <c r="F390" s="90"/>
      <c r="G390" s="90"/>
      <c r="H390" s="90"/>
      <c r="I390" s="90"/>
      <c r="J390" s="90"/>
      <c r="K390" s="90"/>
    </row>
    <row r="391" ht="15.75" customHeight="1">
      <c r="B391" s="90"/>
      <c r="E391" s="90"/>
      <c r="F391" s="90"/>
      <c r="G391" s="90"/>
      <c r="H391" s="90"/>
      <c r="I391" s="90"/>
      <c r="J391" s="90"/>
      <c r="K391" s="90"/>
    </row>
    <row r="392" ht="15.75" customHeight="1">
      <c r="B392" s="90"/>
      <c r="E392" s="90"/>
      <c r="F392" s="90"/>
      <c r="G392" s="90"/>
      <c r="H392" s="90"/>
      <c r="I392" s="90"/>
      <c r="J392" s="90"/>
      <c r="K392" s="90"/>
    </row>
    <row r="393" ht="15.75" customHeight="1">
      <c r="B393" s="90"/>
      <c r="E393" s="90"/>
      <c r="F393" s="90"/>
      <c r="G393" s="90"/>
      <c r="H393" s="90"/>
      <c r="I393" s="90"/>
      <c r="J393" s="90"/>
      <c r="K393" s="90"/>
    </row>
    <row r="394" ht="15.75" customHeight="1">
      <c r="B394" s="90"/>
      <c r="E394" s="90"/>
      <c r="F394" s="90"/>
      <c r="G394" s="90"/>
      <c r="H394" s="90"/>
      <c r="I394" s="90"/>
      <c r="J394" s="90"/>
      <c r="K394" s="90"/>
    </row>
    <row r="395" ht="15.75" customHeight="1">
      <c r="B395" s="90"/>
      <c r="E395" s="90"/>
      <c r="F395" s="90"/>
      <c r="G395" s="90"/>
      <c r="H395" s="90"/>
      <c r="I395" s="90"/>
      <c r="J395" s="90"/>
      <c r="K395" s="90"/>
    </row>
    <row r="396" ht="15.75" customHeight="1">
      <c r="B396" s="90"/>
      <c r="E396" s="90"/>
      <c r="F396" s="90"/>
      <c r="G396" s="90"/>
      <c r="H396" s="90"/>
      <c r="I396" s="90"/>
      <c r="J396" s="90"/>
      <c r="K396" s="90"/>
    </row>
    <row r="397" ht="15.75" customHeight="1">
      <c r="B397" s="90"/>
      <c r="E397" s="90"/>
      <c r="F397" s="90"/>
      <c r="G397" s="90"/>
      <c r="H397" s="90"/>
      <c r="I397" s="90"/>
      <c r="J397" s="90"/>
      <c r="K397" s="90"/>
    </row>
    <row r="398" ht="15.75" customHeight="1">
      <c r="B398" s="90"/>
      <c r="E398" s="90"/>
      <c r="F398" s="90"/>
      <c r="G398" s="90"/>
      <c r="H398" s="90"/>
      <c r="I398" s="90"/>
      <c r="J398" s="90"/>
      <c r="K398" s="90"/>
    </row>
    <row r="399" ht="15.75" customHeight="1">
      <c r="B399" s="90"/>
      <c r="E399" s="90"/>
      <c r="F399" s="90"/>
      <c r="G399" s="90"/>
      <c r="H399" s="90"/>
      <c r="I399" s="90"/>
      <c r="J399" s="90"/>
      <c r="K399" s="90"/>
    </row>
    <row r="400" ht="15.75" customHeight="1">
      <c r="B400" s="90"/>
      <c r="E400" s="90"/>
      <c r="F400" s="90"/>
      <c r="G400" s="90"/>
      <c r="H400" s="90"/>
      <c r="I400" s="90"/>
      <c r="J400" s="90"/>
      <c r="K400" s="90"/>
    </row>
    <row r="401" ht="15.75" customHeight="1">
      <c r="B401" s="90"/>
      <c r="E401" s="90"/>
      <c r="F401" s="90"/>
      <c r="G401" s="90"/>
      <c r="H401" s="90"/>
      <c r="I401" s="90"/>
      <c r="J401" s="90"/>
      <c r="K401" s="90"/>
    </row>
    <row r="402" ht="15.75" customHeight="1">
      <c r="B402" s="90"/>
      <c r="E402" s="90"/>
      <c r="F402" s="90"/>
      <c r="G402" s="90"/>
      <c r="H402" s="90"/>
      <c r="I402" s="90"/>
      <c r="J402" s="90"/>
      <c r="K402" s="90"/>
    </row>
    <row r="403" ht="15.75" customHeight="1">
      <c r="B403" s="90"/>
      <c r="E403" s="90"/>
      <c r="F403" s="90"/>
      <c r="G403" s="90"/>
      <c r="H403" s="90"/>
      <c r="I403" s="90"/>
      <c r="J403" s="90"/>
      <c r="K403" s="90"/>
    </row>
    <row r="404" ht="15.75" customHeight="1">
      <c r="B404" s="90"/>
      <c r="E404" s="90"/>
      <c r="F404" s="90"/>
      <c r="G404" s="90"/>
      <c r="H404" s="90"/>
      <c r="I404" s="90"/>
      <c r="J404" s="90"/>
      <c r="K404" s="90"/>
    </row>
    <row r="405" ht="15.75" customHeight="1">
      <c r="B405" s="90"/>
      <c r="E405" s="90"/>
      <c r="F405" s="90"/>
      <c r="G405" s="90"/>
      <c r="H405" s="90"/>
      <c r="I405" s="90"/>
      <c r="J405" s="90"/>
      <c r="K405" s="90"/>
    </row>
    <row r="406" ht="15.75" customHeight="1">
      <c r="B406" s="90"/>
      <c r="E406" s="90"/>
      <c r="F406" s="90"/>
      <c r="G406" s="90"/>
      <c r="H406" s="90"/>
      <c r="I406" s="90"/>
      <c r="J406" s="90"/>
      <c r="K406" s="90"/>
    </row>
    <row r="407" ht="15.75" customHeight="1">
      <c r="B407" s="90"/>
      <c r="E407" s="90"/>
      <c r="F407" s="90"/>
      <c r="G407" s="90"/>
      <c r="H407" s="90"/>
      <c r="I407" s="90"/>
      <c r="J407" s="90"/>
      <c r="K407" s="90"/>
    </row>
    <row r="408" ht="15.75" customHeight="1">
      <c r="B408" s="90"/>
      <c r="E408" s="90"/>
      <c r="F408" s="90"/>
      <c r="G408" s="90"/>
      <c r="H408" s="90"/>
      <c r="I408" s="90"/>
      <c r="J408" s="90"/>
      <c r="K408" s="90"/>
    </row>
    <row r="409" ht="15.75" customHeight="1">
      <c r="B409" s="90"/>
      <c r="E409" s="90"/>
      <c r="F409" s="90"/>
      <c r="G409" s="90"/>
      <c r="H409" s="90"/>
      <c r="I409" s="90"/>
      <c r="J409" s="90"/>
      <c r="K409" s="90"/>
    </row>
    <row r="410" ht="15.75" customHeight="1">
      <c r="B410" s="90"/>
      <c r="E410" s="90"/>
      <c r="F410" s="90"/>
      <c r="G410" s="90"/>
      <c r="H410" s="90"/>
      <c r="I410" s="90"/>
      <c r="J410" s="90"/>
      <c r="K410" s="90"/>
    </row>
    <row r="411" ht="15.75" customHeight="1">
      <c r="B411" s="90"/>
      <c r="E411" s="90"/>
      <c r="F411" s="90"/>
      <c r="G411" s="90"/>
      <c r="H411" s="90"/>
      <c r="I411" s="90"/>
      <c r="J411" s="90"/>
      <c r="K411" s="90"/>
    </row>
    <row r="412" ht="15.75" customHeight="1">
      <c r="B412" s="90"/>
      <c r="E412" s="90"/>
      <c r="F412" s="90"/>
      <c r="G412" s="90"/>
      <c r="H412" s="90"/>
      <c r="I412" s="90"/>
      <c r="J412" s="90"/>
      <c r="K412" s="90"/>
    </row>
    <row r="413" ht="15.75" customHeight="1">
      <c r="B413" s="90"/>
      <c r="E413" s="90"/>
      <c r="F413" s="90"/>
      <c r="G413" s="90"/>
      <c r="H413" s="90"/>
      <c r="I413" s="90"/>
      <c r="J413" s="90"/>
      <c r="K413" s="90"/>
    </row>
    <row r="414" ht="15.75" customHeight="1">
      <c r="B414" s="90"/>
      <c r="E414" s="90"/>
      <c r="F414" s="90"/>
      <c r="G414" s="90"/>
      <c r="H414" s="90"/>
      <c r="I414" s="90"/>
      <c r="J414" s="90"/>
      <c r="K414" s="90"/>
    </row>
    <row r="415" ht="15.75" customHeight="1">
      <c r="B415" s="90"/>
      <c r="E415" s="90"/>
      <c r="F415" s="90"/>
      <c r="G415" s="90"/>
      <c r="H415" s="90"/>
      <c r="I415" s="90"/>
      <c r="J415" s="90"/>
      <c r="K415" s="90"/>
    </row>
    <row r="416" ht="15.75" customHeight="1">
      <c r="B416" s="90"/>
      <c r="E416" s="90"/>
      <c r="F416" s="90"/>
      <c r="G416" s="90"/>
      <c r="H416" s="90"/>
      <c r="I416" s="90"/>
      <c r="J416" s="90"/>
      <c r="K416" s="90"/>
    </row>
    <row r="417" ht="15.75" customHeight="1">
      <c r="B417" s="90"/>
      <c r="E417" s="90"/>
      <c r="F417" s="90"/>
      <c r="G417" s="90"/>
      <c r="H417" s="90"/>
      <c r="I417" s="90"/>
      <c r="J417" s="90"/>
      <c r="K417" s="90"/>
    </row>
    <row r="418" ht="15.75" customHeight="1">
      <c r="B418" s="90"/>
      <c r="E418" s="90"/>
      <c r="F418" s="90"/>
      <c r="G418" s="90"/>
      <c r="H418" s="90"/>
      <c r="I418" s="90"/>
      <c r="J418" s="90"/>
      <c r="K418" s="90"/>
    </row>
    <row r="419" ht="15.75" customHeight="1">
      <c r="B419" s="90"/>
      <c r="E419" s="90"/>
      <c r="F419" s="90"/>
      <c r="G419" s="90"/>
      <c r="H419" s="90"/>
      <c r="I419" s="90"/>
      <c r="J419" s="90"/>
      <c r="K419" s="90"/>
    </row>
    <row r="420" ht="15.75" customHeight="1">
      <c r="B420" s="90"/>
      <c r="E420" s="90"/>
      <c r="F420" s="90"/>
      <c r="G420" s="90"/>
      <c r="H420" s="90"/>
      <c r="I420" s="90"/>
      <c r="J420" s="90"/>
      <c r="K420" s="90"/>
    </row>
    <row r="421" ht="15.75" customHeight="1">
      <c r="B421" s="90"/>
      <c r="E421" s="90"/>
      <c r="F421" s="90"/>
      <c r="G421" s="90"/>
      <c r="H421" s="90"/>
      <c r="I421" s="90"/>
      <c r="J421" s="90"/>
      <c r="K421" s="90"/>
    </row>
    <row r="422" ht="15.75" customHeight="1">
      <c r="B422" s="90"/>
      <c r="E422" s="90"/>
      <c r="F422" s="90"/>
      <c r="G422" s="90"/>
      <c r="H422" s="90"/>
      <c r="I422" s="90"/>
      <c r="J422" s="90"/>
      <c r="K422" s="90"/>
    </row>
    <row r="423" ht="15.75" customHeight="1">
      <c r="B423" s="90"/>
      <c r="E423" s="90"/>
      <c r="F423" s="90"/>
      <c r="G423" s="90"/>
      <c r="H423" s="90"/>
      <c r="I423" s="90"/>
      <c r="J423" s="90"/>
      <c r="K423" s="90"/>
    </row>
    <row r="424" ht="15.75" customHeight="1">
      <c r="B424" s="90"/>
      <c r="E424" s="90"/>
      <c r="F424" s="90"/>
      <c r="G424" s="90"/>
      <c r="H424" s="90"/>
      <c r="I424" s="90"/>
      <c r="J424" s="90"/>
      <c r="K424" s="90"/>
    </row>
    <row r="425" ht="15.75" customHeight="1">
      <c r="B425" s="90"/>
      <c r="E425" s="90"/>
      <c r="F425" s="90"/>
      <c r="G425" s="90"/>
      <c r="H425" s="90"/>
      <c r="I425" s="90"/>
      <c r="J425" s="90"/>
      <c r="K425" s="90"/>
    </row>
    <row r="426" ht="15.75" customHeight="1">
      <c r="B426" s="90"/>
      <c r="E426" s="90"/>
      <c r="F426" s="90"/>
      <c r="G426" s="90"/>
      <c r="H426" s="90"/>
      <c r="I426" s="90"/>
      <c r="J426" s="90"/>
      <c r="K426" s="90"/>
    </row>
    <row r="427" ht="15.75" customHeight="1">
      <c r="B427" s="90"/>
      <c r="E427" s="90"/>
      <c r="F427" s="90"/>
      <c r="G427" s="90"/>
      <c r="H427" s="90"/>
      <c r="I427" s="90"/>
      <c r="J427" s="90"/>
      <c r="K427" s="90"/>
    </row>
    <row r="428" ht="15.75" customHeight="1">
      <c r="B428" s="90"/>
      <c r="E428" s="90"/>
      <c r="F428" s="90"/>
      <c r="G428" s="90"/>
      <c r="H428" s="90"/>
      <c r="I428" s="90"/>
      <c r="J428" s="90"/>
      <c r="K428" s="90"/>
    </row>
    <row r="429" ht="15.75" customHeight="1">
      <c r="B429" s="90"/>
      <c r="E429" s="90"/>
      <c r="F429" s="90"/>
      <c r="G429" s="90"/>
      <c r="H429" s="90"/>
      <c r="I429" s="90"/>
      <c r="J429" s="90"/>
      <c r="K429" s="90"/>
    </row>
    <row r="430" ht="15.75" customHeight="1">
      <c r="B430" s="90"/>
      <c r="E430" s="90"/>
      <c r="F430" s="90"/>
      <c r="G430" s="90"/>
      <c r="H430" s="90"/>
      <c r="I430" s="90"/>
      <c r="J430" s="90"/>
      <c r="K430" s="90"/>
    </row>
    <row r="431" ht="15.75" customHeight="1">
      <c r="B431" s="90"/>
      <c r="E431" s="90"/>
      <c r="F431" s="90"/>
      <c r="G431" s="90"/>
      <c r="H431" s="90"/>
      <c r="I431" s="90"/>
      <c r="J431" s="90"/>
      <c r="K431" s="90"/>
    </row>
    <row r="432" ht="15.75" customHeight="1">
      <c r="B432" s="90"/>
      <c r="E432" s="90"/>
      <c r="F432" s="90"/>
      <c r="G432" s="90"/>
      <c r="H432" s="90"/>
      <c r="I432" s="90"/>
      <c r="J432" s="90"/>
      <c r="K432" s="90"/>
    </row>
    <row r="433" ht="15.75" customHeight="1">
      <c r="B433" s="90"/>
      <c r="E433" s="90"/>
      <c r="F433" s="90"/>
      <c r="G433" s="90"/>
      <c r="H433" s="90"/>
      <c r="I433" s="90"/>
      <c r="J433" s="90"/>
      <c r="K433" s="90"/>
    </row>
    <row r="434" ht="15.75" customHeight="1">
      <c r="B434" s="90"/>
      <c r="E434" s="90"/>
      <c r="F434" s="90"/>
      <c r="G434" s="90"/>
      <c r="H434" s="90"/>
      <c r="I434" s="90"/>
      <c r="J434" s="90"/>
      <c r="K434" s="90"/>
    </row>
    <row r="435" ht="15.75" customHeight="1">
      <c r="B435" s="90"/>
      <c r="E435" s="90"/>
      <c r="F435" s="90"/>
      <c r="G435" s="90"/>
      <c r="H435" s="90"/>
      <c r="I435" s="90"/>
      <c r="J435" s="90"/>
      <c r="K435" s="90"/>
    </row>
    <row r="436" ht="15.75" customHeight="1">
      <c r="B436" s="90"/>
      <c r="E436" s="90"/>
      <c r="F436" s="90"/>
      <c r="G436" s="90"/>
      <c r="H436" s="90"/>
      <c r="I436" s="90"/>
      <c r="J436" s="90"/>
      <c r="K436" s="90"/>
    </row>
    <row r="437" ht="15.75" customHeight="1">
      <c r="B437" s="90"/>
      <c r="E437" s="90"/>
      <c r="F437" s="90"/>
      <c r="G437" s="90"/>
      <c r="H437" s="90"/>
      <c r="I437" s="90"/>
      <c r="J437" s="90"/>
      <c r="K437" s="90"/>
    </row>
    <row r="438" ht="15.75" customHeight="1">
      <c r="B438" s="90"/>
      <c r="E438" s="90"/>
      <c r="F438" s="90"/>
      <c r="G438" s="90"/>
      <c r="H438" s="90"/>
      <c r="I438" s="90"/>
      <c r="J438" s="90"/>
      <c r="K438" s="90"/>
    </row>
    <row r="439" ht="15.75" customHeight="1">
      <c r="B439" s="90"/>
      <c r="E439" s="90"/>
      <c r="F439" s="90"/>
      <c r="G439" s="90"/>
      <c r="H439" s="90"/>
      <c r="I439" s="90"/>
      <c r="J439" s="90"/>
      <c r="K439" s="90"/>
    </row>
    <row r="440" ht="15.75" customHeight="1">
      <c r="B440" s="90"/>
      <c r="E440" s="90"/>
      <c r="F440" s="90"/>
      <c r="G440" s="90"/>
      <c r="H440" s="90"/>
      <c r="I440" s="90"/>
      <c r="J440" s="90"/>
      <c r="K440" s="90"/>
    </row>
    <row r="441" ht="15.75" customHeight="1">
      <c r="B441" s="90"/>
      <c r="E441" s="90"/>
      <c r="F441" s="90"/>
      <c r="G441" s="90"/>
      <c r="H441" s="90"/>
      <c r="I441" s="90"/>
      <c r="J441" s="90"/>
      <c r="K441" s="90"/>
    </row>
    <row r="442" ht="15.75" customHeight="1">
      <c r="B442" s="90"/>
      <c r="E442" s="90"/>
      <c r="F442" s="90"/>
      <c r="G442" s="90"/>
      <c r="H442" s="90"/>
      <c r="I442" s="90"/>
      <c r="J442" s="90"/>
      <c r="K442" s="90"/>
    </row>
    <row r="443" ht="15.75" customHeight="1">
      <c r="B443" s="90"/>
      <c r="E443" s="90"/>
      <c r="F443" s="90"/>
      <c r="G443" s="90"/>
      <c r="H443" s="90"/>
      <c r="I443" s="90"/>
      <c r="J443" s="90"/>
      <c r="K443" s="90"/>
    </row>
    <row r="444" ht="15.75" customHeight="1">
      <c r="B444" s="90"/>
      <c r="E444" s="90"/>
      <c r="F444" s="90"/>
      <c r="G444" s="90"/>
      <c r="H444" s="90"/>
      <c r="I444" s="90"/>
      <c r="J444" s="90"/>
      <c r="K444" s="90"/>
    </row>
    <row r="445" ht="15.75" customHeight="1">
      <c r="B445" s="90"/>
      <c r="E445" s="90"/>
      <c r="F445" s="90"/>
      <c r="G445" s="90"/>
      <c r="H445" s="90"/>
      <c r="I445" s="90"/>
      <c r="J445" s="90"/>
      <c r="K445" s="90"/>
    </row>
    <row r="446" ht="15.75" customHeight="1">
      <c r="B446" s="90"/>
      <c r="E446" s="90"/>
      <c r="F446" s="90"/>
      <c r="G446" s="90"/>
      <c r="H446" s="90"/>
      <c r="I446" s="90"/>
      <c r="J446" s="90"/>
      <c r="K446" s="90"/>
    </row>
    <row r="447" ht="15.75" customHeight="1">
      <c r="B447" s="90"/>
      <c r="E447" s="90"/>
      <c r="F447" s="90"/>
      <c r="G447" s="90"/>
      <c r="H447" s="90"/>
      <c r="I447" s="90"/>
      <c r="J447" s="90"/>
      <c r="K447" s="90"/>
    </row>
    <row r="448" ht="15.75" customHeight="1">
      <c r="B448" s="90"/>
      <c r="E448" s="90"/>
      <c r="F448" s="90"/>
      <c r="G448" s="90"/>
      <c r="H448" s="90"/>
      <c r="I448" s="90"/>
      <c r="J448" s="90"/>
      <c r="K448" s="90"/>
    </row>
    <row r="449" ht="15.75" customHeight="1">
      <c r="B449" s="90"/>
      <c r="E449" s="90"/>
      <c r="F449" s="90"/>
      <c r="G449" s="90"/>
      <c r="H449" s="90"/>
      <c r="I449" s="90"/>
      <c r="J449" s="90"/>
      <c r="K449" s="90"/>
    </row>
    <row r="450" ht="15.75" customHeight="1">
      <c r="B450" s="90"/>
      <c r="E450" s="90"/>
      <c r="F450" s="90"/>
      <c r="G450" s="90"/>
      <c r="H450" s="90"/>
      <c r="I450" s="90"/>
      <c r="J450" s="90"/>
      <c r="K450" s="90"/>
    </row>
    <row r="451" ht="15.75" customHeight="1">
      <c r="B451" s="90"/>
      <c r="E451" s="90"/>
      <c r="F451" s="90"/>
      <c r="G451" s="90"/>
      <c r="H451" s="90"/>
      <c r="I451" s="90"/>
      <c r="J451" s="90"/>
      <c r="K451" s="90"/>
    </row>
    <row r="452" ht="15.75" customHeight="1">
      <c r="B452" s="90"/>
      <c r="E452" s="90"/>
      <c r="F452" s="90"/>
      <c r="G452" s="90"/>
      <c r="H452" s="90"/>
      <c r="I452" s="90"/>
      <c r="J452" s="90"/>
      <c r="K452" s="90"/>
    </row>
    <row r="453" ht="15.75" customHeight="1">
      <c r="B453" s="90"/>
      <c r="E453" s="90"/>
      <c r="F453" s="90"/>
      <c r="G453" s="90"/>
      <c r="H453" s="90"/>
      <c r="I453" s="90"/>
      <c r="J453" s="90"/>
      <c r="K453" s="90"/>
    </row>
    <row r="454" ht="15.75" customHeight="1">
      <c r="B454" s="90"/>
      <c r="E454" s="90"/>
      <c r="F454" s="90"/>
      <c r="G454" s="90"/>
      <c r="H454" s="90"/>
      <c r="I454" s="90"/>
      <c r="J454" s="90"/>
      <c r="K454" s="90"/>
    </row>
    <row r="455" ht="15.75" customHeight="1">
      <c r="B455" s="90"/>
      <c r="E455" s="90"/>
      <c r="F455" s="90"/>
      <c r="G455" s="90"/>
      <c r="H455" s="90"/>
      <c r="I455" s="90"/>
      <c r="J455" s="90"/>
      <c r="K455" s="90"/>
    </row>
    <row r="456" ht="15.75" customHeight="1">
      <c r="B456" s="90"/>
      <c r="E456" s="90"/>
      <c r="F456" s="90"/>
      <c r="G456" s="90"/>
      <c r="H456" s="90"/>
      <c r="I456" s="90"/>
      <c r="J456" s="90"/>
      <c r="K456" s="90"/>
    </row>
    <row r="457" ht="15.75" customHeight="1">
      <c r="B457" s="90"/>
      <c r="E457" s="90"/>
      <c r="F457" s="90"/>
      <c r="G457" s="90"/>
      <c r="H457" s="90"/>
      <c r="I457" s="90"/>
      <c r="J457" s="90"/>
      <c r="K457" s="90"/>
    </row>
    <row r="458" ht="15.75" customHeight="1">
      <c r="B458" s="90"/>
      <c r="E458" s="90"/>
      <c r="F458" s="90"/>
      <c r="G458" s="90"/>
      <c r="H458" s="90"/>
      <c r="I458" s="90"/>
      <c r="J458" s="90"/>
      <c r="K458" s="90"/>
    </row>
    <row r="459" ht="15.75" customHeight="1">
      <c r="B459" s="90"/>
      <c r="E459" s="90"/>
      <c r="F459" s="90"/>
      <c r="G459" s="90"/>
      <c r="H459" s="90"/>
      <c r="I459" s="90"/>
      <c r="J459" s="90"/>
      <c r="K459" s="90"/>
    </row>
    <row r="460" ht="15.75" customHeight="1">
      <c r="B460" s="90"/>
      <c r="E460" s="90"/>
      <c r="F460" s="90"/>
      <c r="G460" s="90"/>
      <c r="H460" s="90"/>
      <c r="I460" s="90"/>
      <c r="J460" s="90"/>
      <c r="K460" s="90"/>
    </row>
    <row r="461" ht="15.75" customHeight="1">
      <c r="B461" s="90"/>
      <c r="E461" s="90"/>
      <c r="F461" s="90"/>
      <c r="G461" s="90"/>
      <c r="H461" s="90"/>
      <c r="I461" s="90"/>
      <c r="J461" s="90"/>
      <c r="K461" s="90"/>
    </row>
    <row r="462" ht="15.75" customHeight="1">
      <c r="B462" s="90"/>
      <c r="E462" s="90"/>
      <c r="F462" s="90"/>
      <c r="G462" s="90"/>
      <c r="H462" s="90"/>
      <c r="I462" s="90"/>
      <c r="J462" s="90"/>
      <c r="K462" s="90"/>
    </row>
    <row r="463" ht="15.75" customHeight="1">
      <c r="B463" s="90"/>
      <c r="E463" s="90"/>
      <c r="F463" s="90"/>
      <c r="G463" s="90"/>
      <c r="H463" s="90"/>
      <c r="I463" s="90"/>
      <c r="J463" s="90"/>
      <c r="K463" s="90"/>
    </row>
    <row r="464" ht="15.75" customHeight="1">
      <c r="B464" s="90"/>
      <c r="E464" s="90"/>
      <c r="F464" s="90"/>
      <c r="G464" s="90"/>
      <c r="H464" s="90"/>
      <c r="I464" s="90"/>
      <c r="J464" s="90"/>
      <c r="K464" s="90"/>
    </row>
    <row r="465" ht="15.75" customHeight="1">
      <c r="B465" s="90"/>
      <c r="E465" s="90"/>
      <c r="F465" s="90"/>
      <c r="G465" s="90"/>
      <c r="H465" s="90"/>
      <c r="I465" s="90"/>
      <c r="J465" s="90"/>
      <c r="K465" s="90"/>
    </row>
    <row r="466" ht="15.75" customHeight="1">
      <c r="B466" s="90"/>
      <c r="E466" s="90"/>
      <c r="F466" s="90"/>
      <c r="G466" s="90"/>
      <c r="H466" s="90"/>
      <c r="I466" s="90"/>
      <c r="J466" s="90"/>
      <c r="K466" s="90"/>
    </row>
    <row r="467" ht="15.75" customHeight="1">
      <c r="B467" s="90"/>
      <c r="E467" s="90"/>
      <c r="F467" s="90"/>
      <c r="G467" s="90"/>
      <c r="H467" s="90"/>
      <c r="I467" s="90"/>
      <c r="J467" s="90"/>
      <c r="K467" s="90"/>
    </row>
    <row r="468" ht="15.75" customHeight="1">
      <c r="B468" s="90"/>
      <c r="E468" s="90"/>
      <c r="F468" s="90"/>
      <c r="G468" s="90"/>
      <c r="H468" s="90"/>
      <c r="I468" s="90"/>
      <c r="J468" s="90"/>
      <c r="K468" s="90"/>
    </row>
    <row r="469" ht="15.75" customHeight="1">
      <c r="B469" s="90"/>
      <c r="E469" s="90"/>
      <c r="F469" s="90"/>
      <c r="G469" s="90"/>
      <c r="H469" s="90"/>
      <c r="I469" s="90"/>
      <c r="J469" s="90"/>
      <c r="K469" s="90"/>
    </row>
    <row r="470" ht="15.75" customHeight="1">
      <c r="B470" s="90"/>
      <c r="E470" s="90"/>
      <c r="F470" s="90"/>
      <c r="G470" s="90"/>
      <c r="H470" s="90"/>
      <c r="I470" s="90"/>
      <c r="J470" s="90"/>
      <c r="K470" s="90"/>
    </row>
    <row r="471" ht="15.75" customHeight="1">
      <c r="B471" s="90"/>
      <c r="E471" s="90"/>
      <c r="F471" s="90"/>
      <c r="G471" s="90"/>
      <c r="H471" s="90"/>
      <c r="I471" s="90"/>
      <c r="J471" s="90"/>
      <c r="K471" s="90"/>
    </row>
    <row r="472" ht="15.75" customHeight="1">
      <c r="B472" s="90"/>
      <c r="E472" s="90"/>
      <c r="F472" s="90"/>
      <c r="G472" s="90"/>
      <c r="H472" s="90"/>
      <c r="I472" s="90"/>
      <c r="J472" s="90"/>
      <c r="K472" s="90"/>
    </row>
    <row r="473" ht="15.75" customHeight="1">
      <c r="B473" s="90"/>
      <c r="E473" s="90"/>
      <c r="F473" s="90"/>
      <c r="G473" s="90"/>
      <c r="H473" s="90"/>
      <c r="I473" s="90"/>
      <c r="J473" s="90"/>
      <c r="K473" s="90"/>
    </row>
    <row r="474" ht="15.75" customHeight="1">
      <c r="B474" s="90"/>
      <c r="E474" s="90"/>
      <c r="F474" s="90"/>
      <c r="G474" s="90"/>
      <c r="H474" s="90"/>
      <c r="I474" s="90"/>
      <c r="J474" s="90"/>
      <c r="K474" s="90"/>
    </row>
    <row r="475" ht="15.75" customHeight="1">
      <c r="B475" s="90"/>
      <c r="E475" s="90"/>
      <c r="F475" s="90"/>
      <c r="G475" s="90"/>
      <c r="H475" s="90"/>
      <c r="I475" s="90"/>
      <c r="J475" s="90"/>
      <c r="K475" s="90"/>
    </row>
    <row r="476" ht="15.75" customHeight="1">
      <c r="B476" s="90"/>
      <c r="E476" s="90"/>
      <c r="F476" s="90"/>
      <c r="G476" s="90"/>
      <c r="H476" s="90"/>
      <c r="I476" s="90"/>
      <c r="J476" s="90"/>
      <c r="K476" s="90"/>
    </row>
    <row r="477" ht="15.75" customHeight="1">
      <c r="B477" s="90"/>
      <c r="E477" s="90"/>
      <c r="F477" s="90"/>
      <c r="G477" s="90"/>
      <c r="H477" s="90"/>
      <c r="I477" s="90"/>
      <c r="J477" s="90"/>
      <c r="K477" s="90"/>
    </row>
    <row r="478" ht="15.75" customHeight="1">
      <c r="B478" s="90"/>
      <c r="E478" s="90"/>
      <c r="F478" s="90"/>
      <c r="G478" s="90"/>
      <c r="H478" s="90"/>
      <c r="I478" s="90"/>
      <c r="J478" s="90"/>
      <c r="K478" s="90"/>
    </row>
    <row r="479" ht="15.75" customHeight="1">
      <c r="B479" s="90"/>
      <c r="E479" s="90"/>
      <c r="F479" s="90"/>
      <c r="G479" s="90"/>
      <c r="H479" s="90"/>
      <c r="I479" s="90"/>
      <c r="J479" s="90"/>
      <c r="K479" s="90"/>
    </row>
    <row r="480" ht="15.75" customHeight="1">
      <c r="B480" s="90"/>
      <c r="E480" s="90"/>
      <c r="F480" s="90"/>
      <c r="G480" s="90"/>
      <c r="H480" s="90"/>
      <c r="I480" s="90"/>
      <c r="J480" s="90"/>
      <c r="K480" s="90"/>
    </row>
    <row r="481" ht="15.75" customHeight="1">
      <c r="B481" s="90"/>
      <c r="E481" s="90"/>
      <c r="F481" s="90"/>
      <c r="G481" s="90"/>
      <c r="H481" s="90"/>
      <c r="I481" s="90"/>
      <c r="J481" s="90"/>
      <c r="K481" s="90"/>
    </row>
    <row r="482" ht="15.75" customHeight="1">
      <c r="B482" s="90"/>
      <c r="E482" s="90"/>
      <c r="F482" s="90"/>
      <c r="G482" s="90"/>
      <c r="H482" s="90"/>
      <c r="I482" s="90"/>
      <c r="J482" s="90"/>
      <c r="K482" s="90"/>
    </row>
    <row r="483" ht="15.75" customHeight="1">
      <c r="B483" s="90"/>
      <c r="E483" s="90"/>
      <c r="F483" s="90"/>
      <c r="G483" s="90"/>
      <c r="H483" s="90"/>
      <c r="I483" s="90"/>
      <c r="J483" s="90"/>
      <c r="K483" s="90"/>
    </row>
    <row r="484" ht="15.75" customHeight="1">
      <c r="B484" s="90"/>
      <c r="E484" s="90"/>
      <c r="F484" s="90"/>
      <c r="G484" s="90"/>
      <c r="H484" s="90"/>
      <c r="I484" s="90"/>
      <c r="J484" s="90"/>
      <c r="K484" s="90"/>
    </row>
    <row r="485" ht="15.75" customHeight="1">
      <c r="B485" s="90"/>
      <c r="E485" s="90"/>
      <c r="F485" s="90"/>
      <c r="G485" s="90"/>
      <c r="H485" s="90"/>
      <c r="I485" s="90"/>
      <c r="J485" s="90"/>
      <c r="K485" s="90"/>
    </row>
    <row r="486" ht="15.75" customHeight="1">
      <c r="B486" s="90"/>
      <c r="E486" s="90"/>
      <c r="F486" s="90"/>
      <c r="G486" s="90"/>
      <c r="H486" s="90"/>
      <c r="I486" s="90"/>
      <c r="J486" s="90"/>
      <c r="K486" s="90"/>
    </row>
    <row r="487" ht="15.75" customHeight="1">
      <c r="B487" s="90"/>
      <c r="E487" s="90"/>
      <c r="F487" s="90"/>
      <c r="G487" s="90"/>
      <c r="H487" s="90"/>
      <c r="I487" s="90"/>
      <c r="J487" s="90"/>
      <c r="K487" s="90"/>
    </row>
    <row r="488" ht="15.75" customHeight="1">
      <c r="B488" s="90"/>
      <c r="E488" s="90"/>
      <c r="F488" s="90"/>
      <c r="G488" s="90"/>
      <c r="H488" s="90"/>
      <c r="I488" s="90"/>
      <c r="J488" s="90"/>
      <c r="K488" s="90"/>
    </row>
    <row r="489" ht="15.75" customHeight="1">
      <c r="B489" s="90"/>
      <c r="E489" s="90"/>
      <c r="F489" s="90"/>
      <c r="G489" s="90"/>
      <c r="H489" s="90"/>
      <c r="I489" s="90"/>
      <c r="J489" s="90"/>
      <c r="K489" s="90"/>
    </row>
    <row r="490" ht="15.75" customHeight="1">
      <c r="B490" s="90"/>
      <c r="E490" s="90"/>
      <c r="F490" s="90"/>
      <c r="G490" s="90"/>
      <c r="H490" s="90"/>
      <c r="I490" s="90"/>
      <c r="J490" s="90"/>
      <c r="K490" s="90"/>
    </row>
    <row r="491" ht="15.75" customHeight="1">
      <c r="B491" s="90"/>
      <c r="E491" s="90"/>
      <c r="F491" s="90"/>
      <c r="G491" s="90"/>
      <c r="H491" s="90"/>
      <c r="I491" s="90"/>
      <c r="J491" s="90"/>
      <c r="K491" s="90"/>
    </row>
    <row r="492" ht="15.75" customHeight="1">
      <c r="B492" s="90"/>
      <c r="E492" s="90"/>
      <c r="F492" s="90"/>
      <c r="G492" s="90"/>
      <c r="H492" s="90"/>
      <c r="I492" s="90"/>
      <c r="J492" s="90"/>
      <c r="K492" s="90"/>
    </row>
    <row r="493" ht="15.75" customHeight="1">
      <c r="B493" s="90"/>
      <c r="E493" s="90"/>
      <c r="F493" s="90"/>
      <c r="G493" s="90"/>
      <c r="H493" s="90"/>
      <c r="I493" s="90"/>
      <c r="J493" s="90"/>
      <c r="K493" s="90"/>
    </row>
    <row r="494" ht="15.75" customHeight="1">
      <c r="B494" s="90"/>
      <c r="E494" s="90"/>
      <c r="F494" s="90"/>
      <c r="G494" s="90"/>
      <c r="H494" s="90"/>
      <c r="I494" s="90"/>
      <c r="J494" s="90"/>
      <c r="K494" s="90"/>
    </row>
    <row r="495" ht="15.75" customHeight="1">
      <c r="B495" s="90"/>
      <c r="E495" s="90"/>
      <c r="F495" s="90"/>
      <c r="G495" s="90"/>
      <c r="H495" s="90"/>
      <c r="I495" s="90"/>
      <c r="J495" s="90"/>
      <c r="K495" s="90"/>
    </row>
    <row r="496" ht="15.75" customHeight="1">
      <c r="B496" s="90"/>
      <c r="E496" s="90"/>
      <c r="F496" s="90"/>
      <c r="G496" s="90"/>
      <c r="H496" s="90"/>
      <c r="I496" s="90"/>
      <c r="J496" s="90"/>
      <c r="K496" s="90"/>
    </row>
    <row r="497" ht="15.75" customHeight="1">
      <c r="B497" s="90"/>
      <c r="E497" s="90"/>
      <c r="F497" s="90"/>
      <c r="G497" s="90"/>
      <c r="H497" s="90"/>
      <c r="I497" s="90"/>
      <c r="J497" s="90"/>
      <c r="K497" s="90"/>
    </row>
    <row r="498" ht="15.75" customHeight="1">
      <c r="B498" s="90"/>
      <c r="E498" s="90"/>
      <c r="F498" s="90"/>
      <c r="G498" s="90"/>
      <c r="H498" s="90"/>
      <c r="I498" s="90"/>
      <c r="J498" s="90"/>
      <c r="K498" s="90"/>
    </row>
    <row r="499" ht="15.75" customHeight="1">
      <c r="B499" s="90"/>
      <c r="E499" s="90"/>
      <c r="F499" s="90"/>
      <c r="G499" s="90"/>
      <c r="H499" s="90"/>
      <c r="I499" s="90"/>
      <c r="J499" s="90"/>
      <c r="K499" s="90"/>
    </row>
    <row r="500" ht="15.75" customHeight="1">
      <c r="B500" s="90"/>
      <c r="E500" s="90"/>
      <c r="F500" s="90"/>
      <c r="G500" s="90"/>
      <c r="H500" s="90"/>
      <c r="I500" s="90"/>
      <c r="J500" s="90"/>
      <c r="K500" s="90"/>
    </row>
    <row r="501" ht="15.75" customHeight="1">
      <c r="B501" s="90"/>
      <c r="E501" s="90"/>
      <c r="F501" s="90"/>
      <c r="G501" s="90"/>
      <c r="H501" s="90"/>
      <c r="I501" s="90"/>
      <c r="J501" s="90"/>
      <c r="K501" s="90"/>
    </row>
    <row r="502" ht="15.75" customHeight="1">
      <c r="B502" s="90"/>
      <c r="E502" s="90"/>
      <c r="F502" s="90"/>
      <c r="G502" s="90"/>
      <c r="H502" s="90"/>
      <c r="I502" s="90"/>
      <c r="J502" s="90"/>
      <c r="K502" s="90"/>
    </row>
    <row r="503" ht="15.75" customHeight="1">
      <c r="B503" s="90"/>
      <c r="E503" s="90"/>
      <c r="F503" s="90"/>
      <c r="G503" s="90"/>
      <c r="H503" s="90"/>
      <c r="I503" s="90"/>
      <c r="J503" s="90"/>
      <c r="K503" s="90"/>
    </row>
    <row r="504" ht="15.75" customHeight="1">
      <c r="B504" s="90"/>
      <c r="E504" s="90"/>
      <c r="F504" s="90"/>
      <c r="G504" s="90"/>
      <c r="H504" s="90"/>
      <c r="I504" s="90"/>
      <c r="J504" s="90"/>
      <c r="K504" s="90"/>
    </row>
    <row r="505" ht="15.75" customHeight="1">
      <c r="B505" s="90"/>
      <c r="E505" s="90"/>
      <c r="F505" s="90"/>
      <c r="G505" s="90"/>
      <c r="H505" s="90"/>
      <c r="I505" s="90"/>
      <c r="J505" s="90"/>
      <c r="K505" s="90"/>
    </row>
    <row r="506" ht="15.75" customHeight="1">
      <c r="B506" s="90"/>
      <c r="E506" s="90"/>
      <c r="F506" s="90"/>
      <c r="G506" s="90"/>
      <c r="H506" s="90"/>
      <c r="I506" s="90"/>
      <c r="J506" s="90"/>
      <c r="K506" s="90"/>
    </row>
    <row r="507" ht="15.75" customHeight="1">
      <c r="B507" s="90"/>
      <c r="E507" s="90"/>
      <c r="F507" s="90"/>
      <c r="G507" s="90"/>
      <c r="H507" s="90"/>
      <c r="I507" s="90"/>
      <c r="J507" s="90"/>
      <c r="K507" s="90"/>
    </row>
    <row r="508" ht="15.75" customHeight="1">
      <c r="B508" s="90"/>
      <c r="E508" s="90"/>
      <c r="F508" s="90"/>
      <c r="G508" s="90"/>
      <c r="H508" s="90"/>
      <c r="I508" s="90"/>
      <c r="J508" s="90"/>
      <c r="K508" s="90"/>
    </row>
    <row r="509" ht="15.75" customHeight="1">
      <c r="B509" s="90"/>
      <c r="E509" s="90"/>
      <c r="F509" s="90"/>
      <c r="G509" s="90"/>
      <c r="H509" s="90"/>
      <c r="I509" s="90"/>
      <c r="J509" s="90"/>
      <c r="K509" s="90"/>
    </row>
    <row r="510" ht="15.75" customHeight="1">
      <c r="B510" s="90"/>
      <c r="E510" s="90"/>
      <c r="F510" s="90"/>
      <c r="G510" s="90"/>
      <c r="H510" s="90"/>
      <c r="I510" s="90"/>
      <c r="J510" s="90"/>
      <c r="K510" s="90"/>
    </row>
    <row r="511" ht="15.75" customHeight="1">
      <c r="B511" s="90"/>
      <c r="E511" s="90"/>
      <c r="F511" s="90"/>
      <c r="G511" s="90"/>
      <c r="H511" s="90"/>
      <c r="I511" s="90"/>
      <c r="J511" s="90"/>
      <c r="K511" s="90"/>
    </row>
    <row r="512" ht="15.75" customHeight="1">
      <c r="B512" s="90"/>
      <c r="E512" s="90"/>
      <c r="F512" s="90"/>
      <c r="G512" s="90"/>
      <c r="H512" s="90"/>
      <c r="I512" s="90"/>
      <c r="J512" s="90"/>
      <c r="K512" s="90"/>
    </row>
    <row r="513" ht="15.75" customHeight="1">
      <c r="B513" s="90"/>
      <c r="E513" s="90"/>
      <c r="F513" s="90"/>
      <c r="G513" s="90"/>
      <c r="H513" s="90"/>
      <c r="I513" s="90"/>
      <c r="J513" s="90"/>
      <c r="K513" s="90"/>
    </row>
    <row r="514" ht="15.75" customHeight="1">
      <c r="B514" s="90"/>
      <c r="E514" s="90"/>
      <c r="F514" s="90"/>
      <c r="G514" s="90"/>
      <c r="H514" s="90"/>
      <c r="I514" s="90"/>
      <c r="J514" s="90"/>
      <c r="K514" s="90"/>
    </row>
    <row r="515" ht="15.75" customHeight="1">
      <c r="B515" s="90"/>
      <c r="E515" s="90"/>
      <c r="F515" s="90"/>
      <c r="G515" s="90"/>
      <c r="H515" s="90"/>
      <c r="I515" s="90"/>
      <c r="J515" s="90"/>
      <c r="K515" s="90"/>
    </row>
    <row r="516" ht="15.75" customHeight="1">
      <c r="B516" s="90"/>
      <c r="E516" s="90"/>
      <c r="F516" s="90"/>
      <c r="G516" s="90"/>
      <c r="H516" s="90"/>
      <c r="I516" s="90"/>
      <c r="J516" s="90"/>
      <c r="K516" s="90"/>
    </row>
    <row r="517" ht="15.75" customHeight="1">
      <c r="B517" s="90"/>
      <c r="E517" s="90"/>
      <c r="F517" s="90"/>
      <c r="G517" s="90"/>
      <c r="H517" s="90"/>
      <c r="I517" s="90"/>
      <c r="J517" s="90"/>
      <c r="K517" s="90"/>
    </row>
    <row r="518" ht="15.75" customHeight="1">
      <c r="B518" s="90"/>
      <c r="E518" s="90"/>
      <c r="F518" s="90"/>
      <c r="G518" s="90"/>
      <c r="H518" s="90"/>
      <c r="I518" s="90"/>
      <c r="J518" s="90"/>
      <c r="K518" s="90"/>
    </row>
    <row r="519" ht="15.75" customHeight="1">
      <c r="B519" s="90"/>
      <c r="E519" s="90"/>
      <c r="F519" s="90"/>
      <c r="G519" s="90"/>
      <c r="H519" s="90"/>
      <c r="I519" s="90"/>
      <c r="J519" s="90"/>
      <c r="K519" s="90"/>
    </row>
    <row r="520" ht="15.75" customHeight="1">
      <c r="B520" s="90"/>
      <c r="E520" s="90"/>
      <c r="F520" s="90"/>
      <c r="G520" s="90"/>
      <c r="H520" s="90"/>
      <c r="I520" s="90"/>
      <c r="J520" s="90"/>
      <c r="K520" s="90"/>
    </row>
    <row r="521" ht="15.75" customHeight="1">
      <c r="B521" s="90"/>
      <c r="E521" s="90"/>
      <c r="F521" s="90"/>
      <c r="G521" s="90"/>
      <c r="H521" s="90"/>
      <c r="I521" s="90"/>
      <c r="J521" s="90"/>
      <c r="K521" s="90"/>
    </row>
    <row r="522" ht="15.75" customHeight="1">
      <c r="B522" s="90"/>
      <c r="E522" s="90"/>
      <c r="F522" s="90"/>
      <c r="G522" s="90"/>
      <c r="H522" s="90"/>
      <c r="I522" s="90"/>
      <c r="J522" s="90"/>
      <c r="K522" s="90"/>
    </row>
    <row r="523" ht="15.75" customHeight="1">
      <c r="B523" s="90"/>
      <c r="E523" s="90"/>
      <c r="F523" s="90"/>
      <c r="G523" s="90"/>
      <c r="H523" s="90"/>
      <c r="I523" s="90"/>
      <c r="J523" s="90"/>
      <c r="K523" s="90"/>
    </row>
    <row r="524" ht="15.75" customHeight="1">
      <c r="B524" s="90"/>
      <c r="E524" s="90"/>
      <c r="F524" s="90"/>
      <c r="G524" s="90"/>
      <c r="H524" s="90"/>
      <c r="I524" s="90"/>
      <c r="J524" s="90"/>
      <c r="K524" s="90"/>
    </row>
    <row r="525" ht="15.75" customHeight="1">
      <c r="B525" s="90"/>
      <c r="E525" s="90"/>
      <c r="F525" s="90"/>
      <c r="G525" s="90"/>
      <c r="H525" s="90"/>
      <c r="I525" s="90"/>
      <c r="J525" s="90"/>
      <c r="K525" s="90"/>
    </row>
    <row r="526" ht="15.75" customHeight="1">
      <c r="B526" s="90"/>
      <c r="E526" s="90"/>
      <c r="F526" s="90"/>
      <c r="G526" s="90"/>
      <c r="H526" s="90"/>
      <c r="I526" s="90"/>
      <c r="J526" s="90"/>
      <c r="K526" s="90"/>
    </row>
    <row r="527" ht="15.75" customHeight="1">
      <c r="B527" s="90"/>
      <c r="E527" s="90"/>
      <c r="F527" s="90"/>
      <c r="G527" s="90"/>
      <c r="H527" s="90"/>
      <c r="I527" s="90"/>
      <c r="J527" s="90"/>
      <c r="K527" s="90"/>
    </row>
    <row r="528" ht="15.75" customHeight="1">
      <c r="B528" s="90"/>
      <c r="E528" s="90"/>
      <c r="F528" s="90"/>
      <c r="G528" s="90"/>
      <c r="H528" s="90"/>
      <c r="I528" s="90"/>
      <c r="J528" s="90"/>
      <c r="K528" s="90"/>
    </row>
    <row r="529" ht="15.75" customHeight="1">
      <c r="B529" s="90"/>
      <c r="E529" s="90"/>
      <c r="F529" s="90"/>
      <c r="G529" s="90"/>
      <c r="H529" s="90"/>
      <c r="I529" s="90"/>
      <c r="J529" s="90"/>
      <c r="K529" s="90"/>
    </row>
    <row r="530" ht="15.75" customHeight="1">
      <c r="B530" s="90"/>
      <c r="E530" s="90"/>
      <c r="F530" s="90"/>
      <c r="G530" s="90"/>
      <c r="H530" s="90"/>
      <c r="I530" s="90"/>
      <c r="J530" s="90"/>
      <c r="K530" s="90"/>
    </row>
    <row r="531" ht="15.75" customHeight="1">
      <c r="B531" s="90"/>
      <c r="E531" s="90"/>
      <c r="F531" s="90"/>
      <c r="G531" s="90"/>
      <c r="H531" s="90"/>
      <c r="I531" s="90"/>
      <c r="J531" s="90"/>
      <c r="K531" s="90"/>
    </row>
    <row r="532" ht="15.75" customHeight="1">
      <c r="B532" s="90"/>
      <c r="E532" s="90"/>
      <c r="F532" s="90"/>
      <c r="G532" s="90"/>
      <c r="H532" s="90"/>
      <c r="I532" s="90"/>
      <c r="J532" s="90"/>
      <c r="K532" s="90"/>
    </row>
    <row r="533" ht="15.75" customHeight="1">
      <c r="B533" s="90"/>
      <c r="E533" s="90"/>
      <c r="F533" s="90"/>
      <c r="G533" s="90"/>
      <c r="H533" s="90"/>
      <c r="I533" s="90"/>
      <c r="J533" s="90"/>
      <c r="K533" s="90"/>
    </row>
    <row r="534" ht="15.75" customHeight="1">
      <c r="B534" s="90"/>
      <c r="E534" s="90"/>
      <c r="F534" s="90"/>
      <c r="G534" s="90"/>
      <c r="H534" s="90"/>
      <c r="I534" s="90"/>
      <c r="J534" s="90"/>
      <c r="K534" s="90"/>
    </row>
    <row r="535" ht="15.75" customHeight="1">
      <c r="B535" s="90"/>
      <c r="E535" s="90"/>
      <c r="F535" s="90"/>
      <c r="G535" s="90"/>
      <c r="H535" s="90"/>
      <c r="I535" s="90"/>
      <c r="J535" s="90"/>
      <c r="K535" s="90"/>
    </row>
    <row r="536" ht="15.75" customHeight="1">
      <c r="B536" s="90"/>
      <c r="E536" s="90"/>
      <c r="F536" s="90"/>
      <c r="G536" s="90"/>
      <c r="H536" s="90"/>
      <c r="I536" s="90"/>
      <c r="J536" s="90"/>
      <c r="K536" s="90"/>
    </row>
    <row r="537" ht="15.75" customHeight="1">
      <c r="B537" s="90"/>
      <c r="E537" s="90"/>
      <c r="F537" s="90"/>
      <c r="G537" s="90"/>
      <c r="H537" s="90"/>
      <c r="I537" s="90"/>
      <c r="J537" s="90"/>
      <c r="K537" s="90"/>
    </row>
    <row r="538" ht="15.75" customHeight="1">
      <c r="B538" s="90"/>
      <c r="E538" s="90"/>
      <c r="F538" s="90"/>
      <c r="G538" s="90"/>
      <c r="H538" s="90"/>
      <c r="I538" s="90"/>
      <c r="J538" s="90"/>
      <c r="K538" s="90"/>
    </row>
    <row r="539" ht="15.75" customHeight="1">
      <c r="B539" s="90"/>
      <c r="E539" s="90"/>
      <c r="F539" s="90"/>
      <c r="G539" s="90"/>
      <c r="H539" s="90"/>
      <c r="I539" s="90"/>
      <c r="J539" s="90"/>
      <c r="K539" s="90"/>
    </row>
    <row r="540" ht="15.75" customHeight="1">
      <c r="B540" s="90"/>
      <c r="E540" s="90"/>
      <c r="F540" s="90"/>
      <c r="G540" s="90"/>
      <c r="H540" s="90"/>
      <c r="I540" s="90"/>
      <c r="J540" s="90"/>
      <c r="K540" s="90"/>
    </row>
    <row r="541" ht="15.75" customHeight="1">
      <c r="B541" s="90"/>
      <c r="E541" s="90"/>
      <c r="F541" s="90"/>
      <c r="G541" s="90"/>
      <c r="H541" s="90"/>
      <c r="I541" s="90"/>
      <c r="J541" s="90"/>
      <c r="K541" s="90"/>
    </row>
    <row r="542" ht="15.75" customHeight="1">
      <c r="B542" s="90"/>
      <c r="E542" s="90"/>
      <c r="F542" s="90"/>
      <c r="G542" s="90"/>
      <c r="H542" s="90"/>
      <c r="I542" s="90"/>
      <c r="J542" s="90"/>
      <c r="K542" s="90"/>
    </row>
    <row r="543" ht="15.75" customHeight="1">
      <c r="B543" s="90"/>
      <c r="E543" s="90"/>
      <c r="F543" s="90"/>
      <c r="G543" s="90"/>
      <c r="H543" s="90"/>
      <c r="I543" s="90"/>
      <c r="J543" s="90"/>
      <c r="K543" s="90"/>
    </row>
    <row r="544" ht="15.75" customHeight="1">
      <c r="B544" s="90"/>
      <c r="E544" s="90"/>
      <c r="F544" s="90"/>
      <c r="G544" s="90"/>
      <c r="H544" s="90"/>
      <c r="I544" s="90"/>
      <c r="J544" s="90"/>
      <c r="K544" s="90"/>
    </row>
    <row r="545" ht="15.75" customHeight="1">
      <c r="B545" s="90"/>
      <c r="E545" s="90"/>
      <c r="F545" s="90"/>
      <c r="G545" s="90"/>
      <c r="H545" s="90"/>
      <c r="I545" s="90"/>
      <c r="J545" s="90"/>
      <c r="K545" s="90"/>
    </row>
    <row r="546" ht="15.75" customHeight="1">
      <c r="B546" s="90"/>
      <c r="E546" s="90"/>
      <c r="F546" s="90"/>
      <c r="G546" s="90"/>
      <c r="H546" s="90"/>
      <c r="I546" s="90"/>
      <c r="J546" s="90"/>
      <c r="K546" s="90"/>
    </row>
    <row r="547" ht="15.75" customHeight="1">
      <c r="B547" s="90"/>
      <c r="E547" s="90"/>
      <c r="F547" s="90"/>
      <c r="G547" s="90"/>
      <c r="H547" s="90"/>
      <c r="I547" s="90"/>
      <c r="J547" s="90"/>
      <c r="K547" s="90"/>
    </row>
    <row r="548" ht="15.75" customHeight="1">
      <c r="B548" s="90"/>
      <c r="E548" s="90"/>
      <c r="F548" s="90"/>
      <c r="G548" s="90"/>
      <c r="H548" s="90"/>
      <c r="I548" s="90"/>
      <c r="J548" s="90"/>
      <c r="K548" s="90"/>
    </row>
    <row r="549" ht="15.75" customHeight="1">
      <c r="B549" s="90"/>
      <c r="E549" s="90"/>
      <c r="F549" s="90"/>
      <c r="G549" s="90"/>
      <c r="H549" s="90"/>
      <c r="I549" s="90"/>
      <c r="J549" s="90"/>
      <c r="K549" s="90"/>
    </row>
    <row r="550" ht="15.75" customHeight="1">
      <c r="B550" s="90"/>
      <c r="E550" s="90"/>
      <c r="F550" s="90"/>
      <c r="G550" s="90"/>
      <c r="H550" s="90"/>
      <c r="I550" s="90"/>
      <c r="J550" s="90"/>
      <c r="K550" s="90"/>
    </row>
    <row r="551" ht="15.75" customHeight="1">
      <c r="B551" s="90"/>
      <c r="E551" s="90"/>
      <c r="F551" s="90"/>
      <c r="G551" s="90"/>
      <c r="H551" s="90"/>
      <c r="I551" s="90"/>
      <c r="J551" s="90"/>
      <c r="K551" s="90"/>
    </row>
    <row r="552" ht="15.75" customHeight="1">
      <c r="B552" s="90"/>
      <c r="E552" s="90"/>
      <c r="F552" s="90"/>
      <c r="G552" s="90"/>
      <c r="H552" s="90"/>
      <c r="I552" s="90"/>
      <c r="J552" s="90"/>
      <c r="K552" s="90"/>
    </row>
    <row r="553" ht="15.75" customHeight="1">
      <c r="B553" s="90"/>
      <c r="E553" s="90"/>
      <c r="F553" s="90"/>
      <c r="G553" s="90"/>
      <c r="H553" s="90"/>
      <c r="I553" s="90"/>
      <c r="J553" s="90"/>
      <c r="K553" s="90"/>
    </row>
    <row r="554" ht="15.75" customHeight="1">
      <c r="B554" s="90"/>
      <c r="E554" s="90"/>
      <c r="F554" s="90"/>
      <c r="G554" s="90"/>
      <c r="H554" s="90"/>
      <c r="I554" s="90"/>
      <c r="J554" s="90"/>
      <c r="K554" s="90"/>
    </row>
    <row r="555" ht="15.75" customHeight="1">
      <c r="B555" s="90"/>
      <c r="E555" s="90"/>
      <c r="F555" s="90"/>
      <c r="G555" s="90"/>
      <c r="H555" s="90"/>
      <c r="I555" s="90"/>
      <c r="J555" s="90"/>
      <c r="K555" s="90"/>
    </row>
    <row r="556" ht="15.75" customHeight="1">
      <c r="B556" s="90"/>
      <c r="E556" s="90"/>
      <c r="F556" s="90"/>
      <c r="G556" s="90"/>
      <c r="H556" s="90"/>
      <c r="I556" s="90"/>
      <c r="J556" s="90"/>
      <c r="K556" s="90"/>
    </row>
    <row r="557" ht="15.75" customHeight="1">
      <c r="B557" s="90"/>
      <c r="E557" s="90"/>
      <c r="F557" s="90"/>
      <c r="G557" s="90"/>
      <c r="H557" s="90"/>
      <c r="I557" s="90"/>
      <c r="J557" s="90"/>
      <c r="K557" s="90"/>
    </row>
    <row r="558" ht="15.75" customHeight="1">
      <c r="B558" s="90"/>
      <c r="E558" s="90"/>
      <c r="F558" s="90"/>
      <c r="G558" s="90"/>
      <c r="H558" s="90"/>
      <c r="I558" s="90"/>
      <c r="J558" s="90"/>
      <c r="K558" s="90"/>
    </row>
    <row r="559" ht="15.75" customHeight="1">
      <c r="B559" s="90"/>
      <c r="E559" s="90"/>
      <c r="F559" s="90"/>
      <c r="G559" s="90"/>
      <c r="H559" s="90"/>
      <c r="I559" s="90"/>
      <c r="J559" s="90"/>
      <c r="K559" s="90"/>
    </row>
    <row r="560" ht="15.75" customHeight="1">
      <c r="B560" s="90"/>
      <c r="E560" s="90"/>
      <c r="F560" s="90"/>
      <c r="G560" s="90"/>
      <c r="H560" s="90"/>
      <c r="I560" s="90"/>
      <c r="J560" s="90"/>
      <c r="K560" s="90"/>
    </row>
    <row r="561" ht="15.75" customHeight="1">
      <c r="B561" s="90"/>
      <c r="E561" s="90"/>
      <c r="F561" s="90"/>
      <c r="G561" s="90"/>
      <c r="H561" s="90"/>
      <c r="I561" s="90"/>
      <c r="J561" s="90"/>
      <c r="K561" s="90"/>
    </row>
    <row r="562" ht="15.75" customHeight="1">
      <c r="B562" s="90"/>
      <c r="E562" s="90"/>
      <c r="F562" s="90"/>
      <c r="G562" s="90"/>
      <c r="H562" s="90"/>
      <c r="I562" s="90"/>
      <c r="J562" s="90"/>
      <c r="K562" s="90"/>
    </row>
    <row r="563" ht="15.75" customHeight="1">
      <c r="B563" s="90"/>
      <c r="E563" s="90"/>
      <c r="F563" s="90"/>
      <c r="G563" s="90"/>
      <c r="H563" s="90"/>
      <c r="I563" s="90"/>
      <c r="J563" s="90"/>
      <c r="K563" s="90"/>
    </row>
    <row r="564" ht="15.75" customHeight="1">
      <c r="B564" s="90"/>
      <c r="E564" s="90"/>
      <c r="F564" s="90"/>
      <c r="G564" s="90"/>
      <c r="H564" s="90"/>
      <c r="I564" s="90"/>
      <c r="J564" s="90"/>
      <c r="K564" s="90"/>
    </row>
    <row r="565" ht="15.75" customHeight="1">
      <c r="B565" s="90"/>
      <c r="E565" s="90"/>
      <c r="F565" s="90"/>
      <c r="G565" s="90"/>
      <c r="H565" s="90"/>
      <c r="I565" s="90"/>
      <c r="J565" s="90"/>
      <c r="K565" s="90"/>
    </row>
    <row r="566" ht="15.75" customHeight="1">
      <c r="B566" s="90"/>
      <c r="E566" s="90"/>
      <c r="F566" s="90"/>
      <c r="G566" s="90"/>
      <c r="H566" s="90"/>
      <c r="I566" s="90"/>
      <c r="J566" s="90"/>
      <c r="K566" s="90"/>
    </row>
    <row r="567" ht="15.75" customHeight="1">
      <c r="B567" s="90"/>
      <c r="E567" s="90"/>
      <c r="F567" s="90"/>
      <c r="G567" s="90"/>
      <c r="H567" s="90"/>
      <c r="I567" s="90"/>
      <c r="J567" s="90"/>
      <c r="K567" s="90"/>
    </row>
    <row r="568" ht="15.75" customHeight="1">
      <c r="B568" s="90"/>
      <c r="E568" s="90"/>
      <c r="F568" s="90"/>
      <c r="G568" s="90"/>
      <c r="H568" s="90"/>
      <c r="I568" s="90"/>
      <c r="J568" s="90"/>
      <c r="K568" s="90"/>
    </row>
    <row r="569" ht="15.75" customHeight="1">
      <c r="B569" s="90"/>
      <c r="E569" s="90"/>
      <c r="F569" s="90"/>
      <c r="G569" s="90"/>
      <c r="H569" s="90"/>
      <c r="I569" s="90"/>
      <c r="J569" s="90"/>
      <c r="K569" s="90"/>
    </row>
    <row r="570" ht="15.75" customHeight="1">
      <c r="B570" s="90"/>
      <c r="E570" s="90"/>
      <c r="F570" s="90"/>
      <c r="G570" s="90"/>
      <c r="H570" s="90"/>
      <c r="I570" s="90"/>
      <c r="J570" s="90"/>
      <c r="K570" s="90"/>
    </row>
    <row r="571" ht="15.75" customHeight="1">
      <c r="B571" s="90"/>
      <c r="E571" s="90"/>
      <c r="F571" s="90"/>
      <c r="G571" s="90"/>
      <c r="H571" s="90"/>
      <c r="I571" s="90"/>
      <c r="J571" s="90"/>
      <c r="K571" s="90"/>
    </row>
    <row r="572" ht="15.75" customHeight="1">
      <c r="B572" s="90"/>
      <c r="E572" s="90"/>
      <c r="F572" s="90"/>
      <c r="G572" s="90"/>
      <c r="H572" s="90"/>
      <c r="I572" s="90"/>
      <c r="J572" s="90"/>
      <c r="K572" s="90"/>
    </row>
    <row r="573" ht="15.75" customHeight="1">
      <c r="B573" s="90"/>
      <c r="E573" s="90"/>
      <c r="F573" s="90"/>
      <c r="G573" s="90"/>
      <c r="H573" s="90"/>
      <c r="I573" s="90"/>
      <c r="J573" s="90"/>
      <c r="K573" s="90"/>
    </row>
    <row r="574" ht="15.75" customHeight="1">
      <c r="B574" s="90"/>
      <c r="E574" s="90"/>
      <c r="F574" s="90"/>
      <c r="G574" s="90"/>
      <c r="H574" s="90"/>
      <c r="I574" s="90"/>
      <c r="J574" s="90"/>
      <c r="K574" s="90"/>
    </row>
    <row r="575" ht="15.75" customHeight="1">
      <c r="B575" s="90"/>
      <c r="E575" s="90"/>
      <c r="F575" s="90"/>
      <c r="G575" s="90"/>
      <c r="H575" s="90"/>
      <c r="I575" s="90"/>
      <c r="J575" s="90"/>
      <c r="K575" s="90"/>
    </row>
    <row r="576" ht="15.75" customHeight="1">
      <c r="B576" s="90"/>
      <c r="E576" s="90"/>
      <c r="F576" s="90"/>
      <c r="G576" s="90"/>
      <c r="H576" s="90"/>
      <c r="I576" s="90"/>
      <c r="J576" s="90"/>
      <c r="K576" s="90"/>
    </row>
    <row r="577" ht="15.75" customHeight="1">
      <c r="B577" s="90"/>
      <c r="E577" s="90"/>
      <c r="F577" s="90"/>
      <c r="G577" s="90"/>
      <c r="H577" s="90"/>
      <c r="I577" s="90"/>
      <c r="J577" s="90"/>
      <c r="K577" s="90"/>
    </row>
    <row r="578" ht="15.75" customHeight="1">
      <c r="B578" s="90"/>
      <c r="E578" s="90"/>
      <c r="F578" s="90"/>
      <c r="G578" s="90"/>
      <c r="H578" s="90"/>
      <c r="I578" s="90"/>
      <c r="J578" s="90"/>
      <c r="K578" s="90"/>
    </row>
    <row r="579" ht="15.75" customHeight="1">
      <c r="B579" s="90"/>
      <c r="E579" s="90"/>
      <c r="F579" s="90"/>
      <c r="G579" s="90"/>
      <c r="H579" s="90"/>
      <c r="I579" s="90"/>
      <c r="J579" s="90"/>
      <c r="K579" s="90"/>
    </row>
    <row r="580" ht="15.75" customHeight="1">
      <c r="B580" s="90"/>
      <c r="E580" s="90"/>
      <c r="F580" s="90"/>
      <c r="G580" s="90"/>
      <c r="H580" s="90"/>
      <c r="I580" s="90"/>
      <c r="J580" s="90"/>
      <c r="K580" s="90"/>
    </row>
    <row r="581" ht="15.75" customHeight="1">
      <c r="B581" s="90"/>
      <c r="E581" s="90"/>
      <c r="F581" s="90"/>
      <c r="G581" s="90"/>
      <c r="H581" s="90"/>
      <c r="I581" s="90"/>
      <c r="J581" s="90"/>
      <c r="K581" s="90"/>
    </row>
    <row r="582" ht="15.75" customHeight="1">
      <c r="B582" s="90"/>
      <c r="E582" s="90"/>
      <c r="F582" s="90"/>
      <c r="G582" s="90"/>
      <c r="H582" s="90"/>
      <c r="I582" s="90"/>
      <c r="J582" s="90"/>
      <c r="K582" s="90"/>
    </row>
    <row r="583" ht="15.75" customHeight="1">
      <c r="B583" s="90"/>
      <c r="E583" s="90"/>
      <c r="F583" s="90"/>
      <c r="G583" s="90"/>
      <c r="H583" s="90"/>
      <c r="I583" s="90"/>
      <c r="J583" s="90"/>
      <c r="K583" s="90"/>
    </row>
    <row r="584" ht="15.75" customHeight="1">
      <c r="B584" s="90"/>
      <c r="E584" s="90"/>
      <c r="F584" s="90"/>
      <c r="G584" s="90"/>
      <c r="H584" s="90"/>
      <c r="I584" s="90"/>
      <c r="J584" s="90"/>
      <c r="K584" s="90"/>
    </row>
    <row r="585" ht="15.75" customHeight="1">
      <c r="B585" s="90"/>
      <c r="E585" s="90"/>
      <c r="F585" s="90"/>
      <c r="G585" s="90"/>
      <c r="H585" s="90"/>
      <c r="I585" s="90"/>
      <c r="J585" s="90"/>
      <c r="K585" s="90"/>
    </row>
    <row r="586" ht="15.75" customHeight="1">
      <c r="B586" s="90"/>
      <c r="E586" s="90"/>
      <c r="F586" s="90"/>
      <c r="G586" s="90"/>
      <c r="H586" s="90"/>
      <c r="I586" s="90"/>
      <c r="J586" s="90"/>
      <c r="K586" s="90"/>
    </row>
    <row r="587" ht="15.75" customHeight="1">
      <c r="B587" s="90"/>
      <c r="E587" s="90"/>
      <c r="F587" s="90"/>
      <c r="G587" s="90"/>
      <c r="H587" s="90"/>
      <c r="I587" s="90"/>
      <c r="J587" s="90"/>
      <c r="K587" s="90"/>
    </row>
    <row r="588" ht="15.75" customHeight="1">
      <c r="B588" s="90"/>
      <c r="E588" s="90"/>
      <c r="F588" s="90"/>
      <c r="G588" s="90"/>
      <c r="H588" s="90"/>
      <c r="I588" s="90"/>
      <c r="J588" s="90"/>
      <c r="K588" s="90"/>
    </row>
    <row r="589" ht="15.75" customHeight="1">
      <c r="B589" s="90"/>
      <c r="E589" s="90"/>
      <c r="F589" s="90"/>
      <c r="G589" s="90"/>
      <c r="H589" s="90"/>
      <c r="I589" s="90"/>
      <c r="J589" s="90"/>
      <c r="K589" s="90"/>
    </row>
    <row r="590" ht="15.75" customHeight="1">
      <c r="B590" s="90"/>
      <c r="E590" s="90"/>
      <c r="F590" s="90"/>
      <c r="G590" s="90"/>
      <c r="H590" s="90"/>
      <c r="I590" s="90"/>
      <c r="J590" s="90"/>
      <c r="K590" s="90"/>
    </row>
    <row r="591" ht="15.75" customHeight="1">
      <c r="B591" s="90"/>
      <c r="E591" s="90"/>
      <c r="F591" s="90"/>
      <c r="G591" s="90"/>
      <c r="H591" s="90"/>
      <c r="I591" s="90"/>
      <c r="J591" s="90"/>
      <c r="K591" s="90"/>
    </row>
    <row r="592" ht="15.75" customHeight="1">
      <c r="B592" s="90"/>
      <c r="E592" s="90"/>
      <c r="F592" s="90"/>
      <c r="G592" s="90"/>
      <c r="H592" s="90"/>
      <c r="I592" s="90"/>
      <c r="J592" s="90"/>
      <c r="K592" s="90"/>
    </row>
    <row r="593" ht="15.75" customHeight="1">
      <c r="B593" s="90"/>
      <c r="E593" s="90"/>
      <c r="F593" s="90"/>
      <c r="G593" s="90"/>
      <c r="H593" s="90"/>
      <c r="I593" s="90"/>
      <c r="J593" s="90"/>
      <c r="K593" s="90"/>
    </row>
    <row r="594" ht="15.75" customHeight="1">
      <c r="B594" s="90"/>
      <c r="E594" s="90"/>
      <c r="F594" s="90"/>
      <c r="G594" s="90"/>
      <c r="H594" s="90"/>
      <c r="I594" s="90"/>
      <c r="J594" s="90"/>
      <c r="K594" s="90"/>
    </row>
    <row r="595" ht="15.75" customHeight="1">
      <c r="B595" s="90"/>
      <c r="E595" s="90"/>
      <c r="F595" s="90"/>
      <c r="G595" s="90"/>
      <c r="H595" s="90"/>
      <c r="I595" s="90"/>
      <c r="J595" s="90"/>
      <c r="K595" s="90"/>
    </row>
    <row r="596" ht="15.75" customHeight="1">
      <c r="B596" s="90"/>
      <c r="E596" s="90"/>
      <c r="F596" s="90"/>
      <c r="G596" s="90"/>
      <c r="H596" s="90"/>
      <c r="I596" s="90"/>
      <c r="J596" s="90"/>
      <c r="K596" s="90"/>
    </row>
    <row r="597" ht="15.75" customHeight="1">
      <c r="B597" s="90"/>
      <c r="E597" s="90"/>
      <c r="F597" s="90"/>
      <c r="G597" s="90"/>
      <c r="H597" s="90"/>
      <c r="I597" s="90"/>
      <c r="J597" s="90"/>
      <c r="K597" s="90"/>
    </row>
    <row r="598" ht="15.75" customHeight="1">
      <c r="B598" s="90"/>
      <c r="E598" s="90"/>
      <c r="F598" s="90"/>
      <c r="G598" s="90"/>
      <c r="H598" s="90"/>
      <c r="I598" s="90"/>
      <c r="J598" s="90"/>
      <c r="K598" s="90"/>
    </row>
    <row r="599" ht="15.75" customHeight="1">
      <c r="B599" s="90"/>
      <c r="E599" s="90"/>
      <c r="F599" s="90"/>
      <c r="G599" s="90"/>
      <c r="H599" s="90"/>
      <c r="I599" s="90"/>
      <c r="J599" s="90"/>
      <c r="K599" s="90"/>
    </row>
    <row r="600" ht="15.75" customHeight="1">
      <c r="B600" s="90"/>
      <c r="E600" s="90"/>
      <c r="F600" s="90"/>
      <c r="G600" s="90"/>
      <c r="H600" s="90"/>
      <c r="I600" s="90"/>
      <c r="J600" s="90"/>
      <c r="K600" s="90"/>
    </row>
    <row r="601" ht="15.75" customHeight="1">
      <c r="B601" s="90"/>
      <c r="E601" s="90"/>
      <c r="F601" s="90"/>
      <c r="G601" s="90"/>
      <c r="H601" s="90"/>
      <c r="I601" s="90"/>
      <c r="J601" s="90"/>
      <c r="K601" s="90"/>
    </row>
    <row r="602" ht="15.75" customHeight="1">
      <c r="B602" s="90"/>
      <c r="E602" s="90"/>
      <c r="F602" s="90"/>
      <c r="G602" s="90"/>
      <c r="H602" s="90"/>
      <c r="I602" s="90"/>
      <c r="J602" s="90"/>
      <c r="K602" s="90"/>
    </row>
    <row r="603" ht="15.75" customHeight="1">
      <c r="B603" s="90"/>
      <c r="E603" s="90"/>
      <c r="F603" s="90"/>
      <c r="G603" s="90"/>
      <c r="H603" s="90"/>
      <c r="I603" s="90"/>
      <c r="J603" s="90"/>
      <c r="K603" s="90"/>
    </row>
    <row r="604" ht="15.75" customHeight="1">
      <c r="B604" s="90"/>
      <c r="E604" s="90"/>
      <c r="F604" s="90"/>
      <c r="G604" s="90"/>
      <c r="H604" s="90"/>
      <c r="I604" s="90"/>
      <c r="J604" s="90"/>
      <c r="K604" s="90"/>
    </row>
    <row r="605" ht="15.75" customHeight="1">
      <c r="B605" s="90"/>
      <c r="E605" s="90"/>
      <c r="F605" s="90"/>
      <c r="G605" s="90"/>
      <c r="H605" s="90"/>
      <c r="I605" s="90"/>
      <c r="J605" s="90"/>
      <c r="K605" s="90"/>
    </row>
    <row r="606" ht="15.75" customHeight="1">
      <c r="B606" s="90"/>
      <c r="E606" s="90"/>
      <c r="F606" s="90"/>
      <c r="G606" s="90"/>
      <c r="H606" s="90"/>
      <c r="I606" s="90"/>
      <c r="J606" s="90"/>
      <c r="K606" s="90"/>
    </row>
    <row r="607" ht="15.75" customHeight="1">
      <c r="B607" s="90"/>
      <c r="E607" s="90"/>
      <c r="F607" s="90"/>
      <c r="G607" s="90"/>
      <c r="H607" s="90"/>
      <c r="I607" s="90"/>
      <c r="J607" s="90"/>
      <c r="K607" s="90"/>
    </row>
    <row r="608" ht="15.75" customHeight="1">
      <c r="B608" s="90"/>
      <c r="E608" s="90"/>
      <c r="F608" s="90"/>
      <c r="G608" s="90"/>
      <c r="H608" s="90"/>
      <c r="I608" s="90"/>
      <c r="J608" s="90"/>
      <c r="K608" s="90"/>
    </row>
    <row r="609" ht="15.75" customHeight="1">
      <c r="B609" s="90"/>
      <c r="E609" s="90"/>
      <c r="F609" s="90"/>
      <c r="G609" s="90"/>
      <c r="H609" s="90"/>
      <c r="I609" s="90"/>
      <c r="J609" s="90"/>
      <c r="K609" s="90"/>
    </row>
    <row r="610" ht="15.75" customHeight="1">
      <c r="B610" s="90"/>
      <c r="E610" s="90"/>
      <c r="F610" s="90"/>
      <c r="G610" s="90"/>
      <c r="H610" s="90"/>
      <c r="I610" s="90"/>
      <c r="J610" s="90"/>
      <c r="K610" s="90"/>
    </row>
    <row r="611" ht="15.75" customHeight="1">
      <c r="B611" s="90"/>
      <c r="E611" s="90"/>
      <c r="F611" s="90"/>
      <c r="G611" s="90"/>
      <c r="H611" s="90"/>
      <c r="I611" s="90"/>
      <c r="J611" s="90"/>
      <c r="K611" s="90"/>
    </row>
    <row r="612" ht="15.75" customHeight="1">
      <c r="B612" s="90"/>
      <c r="E612" s="90"/>
      <c r="F612" s="90"/>
      <c r="G612" s="90"/>
      <c r="H612" s="90"/>
      <c r="I612" s="90"/>
      <c r="J612" s="90"/>
      <c r="K612" s="90"/>
    </row>
    <row r="613" ht="15.75" customHeight="1">
      <c r="B613" s="90"/>
      <c r="E613" s="90"/>
      <c r="F613" s="90"/>
      <c r="G613" s="90"/>
      <c r="H613" s="90"/>
      <c r="I613" s="90"/>
      <c r="J613" s="90"/>
      <c r="K613" s="90"/>
    </row>
    <row r="614" ht="15.75" customHeight="1">
      <c r="B614" s="90"/>
      <c r="E614" s="90"/>
      <c r="F614" s="90"/>
      <c r="G614" s="90"/>
      <c r="H614" s="90"/>
      <c r="I614" s="90"/>
      <c r="J614" s="90"/>
      <c r="K614" s="90"/>
    </row>
    <row r="615" ht="15.75" customHeight="1">
      <c r="B615" s="90"/>
      <c r="E615" s="90"/>
      <c r="F615" s="90"/>
      <c r="G615" s="90"/>
      <c r="H615" s="90"/>
      <c r="I615" s="90"/>
      <c r="J615" s="90"/>
      <c r="K615" s="90"/>
    </row>
    <row r="616" ht="15.75" customHeight="1">
      <c r="B616" s="90"/>
      <c r="E616" s="90"/>
      <c r="F616" s="90"/>
      <c r="G616" s="90"/>
      <c r="H616" s="90"/>
      <c r="I616" s="90"/>
      <c r="J616" s="90"/>
      <c r="K616" s="90"/>
    </row>
    <row r="617" ht="15.75" customHeight="1">
      <c r="B617" s="90"/>
      <c r="E617" s="90"/>
      <c r="F617" s="90"/>
      <c r="G617" s="90"/>
      <c r="H617" s="90"/>
      <c r="I617" s="90"/>
      <c r="J617" s="90"/>
      <c r="K617" s="90"/>
    </row>
    <row r="618" ht="15.75" customHeight="1">
      <c r="B618" s="90"/>
      <c r="E618" s="90"/>
      <c r="F618" s="90"/>
      <c r="G618" s="90"/>
      <c r="H618" s="90"/>
      <c r="I618" s="90"/>
      <c r="J618" s="90"/>
      <c r="K618" s="90"/>
    </row>
    <row r="619" ht="15.75" customHeight="1">
      <c r="B619" s="90"/>
      <c r="E619" s="90"/>
      <c r="F619" s="90"/>
      <c r="G619" s="90"/>
      <c r="H619" s="90"/>
      <c r="I619" s="90"/>
      <c r="J619" s="90"/>
      <c r="K619" s="90"/>
    </row>
    <row r="620" ht="15.75" customHeight="1">
      <c r="B620" s="90"/>
      <c r="E620" s="90"/>
      <c r="F620" s="90"/>
      <c r="G620" s="90"/>
      <c r="H620" s="90"/>
      <c r="I620" s="90"/>
      <c r="J620" s="90"/>
      <c r="K620" s="90"/>
    </row>
    <row r="621" ht="15.75" customHeight="1">
      <c r="B621" s="90"/>
      <c r="E621" s="90"/>
      <c r="F621" s="90"/>
      <c r="G621" s="90"/>
      <c r="H621" s="90"/>
      <c r="I621" s="90"/>
      <c r="J621" s="90"/>
      <c r="K621" s="90"/>
    </row>
    <row r="622" ht="15.75" customHeight="1">
      <c r="B622" s="90"/>
      <c r="E622" s="90"/>
      <c r="F622" s="90"/>
      <c r="G622" s="90"/>
      <c r="H622" s="90"/>
      <c r="I622" s="90"/>
      <c r="J622" s="90"/>
      <c r="K622" s="90"/>
    </row>
    <row r="623" ht="15.75" customHeight="1">
      <c r="B623" s="90"/>
      <c r="E623" s="90"/>
      <c r="F623" s="90"/>
      <c r="G623" s="90"/>
      <c r="H623" s="90"/>
      <c r="I623" s="90"/>
      <c r="J623" s="90"/>
      <c r="K623" s="90"/>
    </row>
    <row r="624" ht="15.75" customHeight="1">
      <c r="B624" s="90"/>
      <c r="E624" s="90"/>
      <c r="F624" s="90"/>
      <c r="G624" s="90"/>
      <c r="H624" s="90"/>
      <c r="I624" s="90"/>
      <c r="J624" s="90"/>
      <c r="K624" s="90"/>
    </row>
    <row r="625" ht="15.75" customHeight="1">
      <c r="B625" s="90"/>
      <c r="E625" s="90"/>
      <c r="F625" s="90"/>
      <c r="G625" s="90"/>
      <c r="H625" s="90"/>
      <c r="I625" s="90"/>
      <c r="J625" s="90"/>
      <c r="K625" s="90"/>
    </row>
    <row r="626" ht="15.75" customHeight="1">
      <c r="B626" s="90"/>
      <c r="E626" s="90"/>
      <c r="F626" s="90"/>
      <c r="G626" s="90"/>
      <c r="H626" s="90"/>
      <c r="I626" s="90"/>
      <c r="J626" s="90"/>
      <c r="K626" s="90"/>
    </row>
    <row r="627" ht="15.75" customHeight="1">
      <c r="B627" s="90"/>
      <c r="E627" s="90"/>
      <c r="F627" s="90"/>
      <c r="G627" s="90"/>
      <c r="H627" s="90"/>
      <c r="I627" s="90"/>
      <c r="J627" s="90"/>
      <c r="K627" s="90"/>
    </row>
    <row r="628" ht="15.75" customHeight="1">
      <c r="B628" s="90"/>
      <c r="E628" s="90"/>
      <c r="F628" s="90"/>
      <c r="G628" s="90"/>
      <c r="H628" s="90"/>
      <c r="I628" s="90"/>
      <c r="J628" s="90"/>
      <c r="K628" s="90"/>
    </row>
    <row r="629" ht="15.75" customHeight="1">
      <c r="B629" s="90"/>
      <c r="E629" s="90"/>
      <c r="F629" s="90"/>
      <c r="G629" s="90"/>
      <c r="H629" s="90"/>
      <c r="I629" s="90"/>
      <c r="J629" s="90"/>
      <c r="K629" s="90"/>
    </row>
    <row r="630" ht="15.75" customHeight="1">
      <c r="B630" s="90"/>
      <c r="E630" s="90"/>
      <c r="F630" s="90"/>
      <c r="G630" s="90"/>
      <c r="H630" s="90"/>
      <c r="I630" s="90"/>
      <c r="J630" s="90"/>
      <c r="K630" s="90"/>
    </row>
    <row r="631" ht="15.75" customHeight="1">
      <c r="B631" s="90"/>
      <c r="E631" s="90"/>
      <c r="F631" s="90"/>
      <c r="G631" s="90"/>
      <c r="H631" s="90"/>
      <c r="I631" s="90"/>
      <c r="J631" s="90"/>
      <c r="K631" s="90"/>
    </row>
    <row r="632" ht="15.75" customHeight="1">
      <c r="B632" s="90"/>
      <c r="E632" s="90"/>
      <c r="F632" s="90"/>
      <c r="G632" s="90"/>
      <c r="H632" s="90"/>
      <c r="I632" s="90"/>
      <c r="J632" s="90"/>
      <c r="K632" s="90"/>
    </row>
    <row r="633" ht="15.75" customHeight="1">
      <c r="B633" s="90"/>
      <c r="E633" s="90"/>
      <c r="F633" s="90"/>
      <c r="G633" s="90"/>
      <c r="H633" s="90"/>
      <c r="I633" s="90"/>
      <c r="J633" s="90"/>
      <c r="K633" s="90"/>
    </row>
    <row r="634" ht="15.75" customHeight="1">
      <c r="B634" s="90"/>
      <c r="E634" s="90"/>
      <c r="F634" s="90"/>
      <c r="G634" s="90"/>
      <c r="H634" s="90"/>
      <c r="I634" s="90"/>
      <c r="J634" s="90"/>
      <c r="K634" s="90"/>
    </row>
    <row r="635" ht="15.75" customHeight="1">
      <c r="B635" s="90"/>
      <c r="E635" s="90"/>
      <c r="F635" s="90"/>
      <c r="G635" s="90"/>
      <c r="H635" s="90"/>
      <c r="I635" s="90"/>
      <c r="J635" s="90"/>
      <c r="K635" s="90"/>
    </row>
    <row r="636" ht="15.75" customHeight="1">
      <c r="B636" s="90"/>
      <c r="E636" s="90"/>
      <c r="F636" s="90"/>
      <c r="G636" s="90"/>
      <c r="H636" s="90"/>
      <c r="I636" s="90"/>
      <c r="J636" s="90"/>
      <c r="K636" s="90"/>
    </row>
    <row r="637" ht="15.75" customHeight="1">
      <c r="B637" s="90"/>
      <c r="E637" s="90"/>
      <c r="F637" s="90"/>
      <c r="G637" s="90"/>
      <c r="H637" s="90"/>
      <c r="I637" s="90"/>
      <c r="J637" s="90"/>
      <c r="K637" s="90"/>
    </row>
    <row r="638" ht="15.75" customHeight="1">
      <c r="B638" s="90"/>
      <c r="E638" s="90"/>
      <c r="F638" s="90"/>
      <c r="G638" s="90"/>
      <c r="H638" s="90"/>
      <c r="I638" s="90"/>
      <c r="J638" s="90"/>
      <c r="K638" s="90"/>
    </row>
    <row r="639" ht="15.75" customHeight="1">
      <c r="B639" s="90"/>
      <c r="E639" s="90"/>
      <c r="F639" s="90"/>
      <c r="G639" s="90"/>
      <c r="H639" s="90"/>
      <c r="I639" s="90"/>
      <c r="J639" s="90"/>
      <c r="K639" s="90"/>
    </row>
    <row r="640" ht="15.75" customHeight="1">
      <c r="B640" s="90"/>
      <c r="E640" s="90"/>
      <c r="F640" s="90"/>
      <c r="G640" s="90"/>
      <c r="H640" s="90"/>
      <c r="I640" s="90"/>
      <c r="J640" s="90"/>
      <c r="K640" s="90"/>
    </row>
    <row r="641" ht="15.75" customHeight="1">
      <c r="B641" s="90"/>
      <c r="E641" s="90"/>
      <c r="F641" s="90"/>
      <c r="G641" s="90"/>
      <c r="H641" s="90"/>
      <c r="I641" s="90"/>
      <c r="J641" s="90"/>
      <c r="K641" s="90"/>
    </row>
    <row r="642" ht="15.75" customHeight="1">
      <c r="B642" s="90"/>
      <c r="E642" s="90"/>
      <c r="F642" s="90"/>
      <c r="G642" s="90"/>
      <c r="H642" s="90"/>
      <c r="I642" s="90"/>
      <c r="J642" s="90"/>
      <c r="K642" s="90"/>
    </row>
    <row r="643" ht="15.75" customHeight="1">
      <c r="B643" s="90"/>
      <c r="E643" s="90"/>
      <c r="F643" s="90"/>
      <c r="G643" s="90"/>
      <c r="H643" s="90"/>
      <c r="I643" s="90"/>
      <c r="J643" s="90"/>
      <c r="K643" s="90"/>
    </row>
    <row r="644" ht="15.75" customHeight="1">
      <c r="B644" s="90"/>
      <c r="E644" s="90"/>
      <c r="F644" s="90"/>
      <c r="G644" s="90"/>
      <c r="H644" s="90"/>
      <c r="I644" s="90"/>
      <c r="J644" s="90"/>
      <c r="K644" s="90"/>
    </row>
    <row r="645" ht="15.75" customHeight="1">
      <c r="B645" s="90"/>
      <c r="E645" s="90"/>
      <c r="F645" s="90"/>
      <c r="G645" s="90"/>
      <c r="H645" s="90"/>
      <c r="I645" s="90"/>
      <c r="J645" s="90"/>
      <c r="K645" s="90"/>
    </row>
    <row r="646" ht="15.75" customHeight="1">
      <c r="B646" s="90"/>
      <c r="E646" s="90"/>
      <c r="F646" s="90"/>
      <c r="G646" s="90"/>
      <c r="H646" s="90"/>
      <c r="I646" s="90"/>
      <c r="J646" s="90"/>
      <c r="K646" s="90"/>
    </row>
    <row r="647" ht="15.75" customHeight="1">
      <c r="B647" s="90"/>
      <c r="E647" s="90"/>
      <c r="F647" s="90"/>
      <c r="G647" s="90"/>
      <c r="H647" s="90"/>
      <c r="I647" s="90"/>
      <c r="J647" s="90"/>
      <c r="K647" s="90"/>
    </row>
    <row r="648" ht="15.75" customHeight="1">
      <c r="B648" s="90"/>
      <c r="E648" s="90"/>
      <c r="F648" s="90"/>
      <c r="G648" s="90"/>
      <c r="H648" s="90"/>
      <c r="I648" s="90"/>
      <c r="J648" s="90"/>
      <c r="K648" s="90"/>
    </row>
    <row r="649" ht="15.75" customHeight="1">
      <c r="B649" s="90"/>
      <c r="E649" s="90"/>
      <c r="F649" s="90"/>
      <c r="G649" s="90"/>
      <c r="H649" s="90"/>
      <c r="I649" s="90"/>
      <c r="J649" s="90"/>
      <c r="K649" s="90"/>
    </row>
    <row r="650" ht="15.75" customHeight="1">
      <c r="B650" s="90"/>
      <c r="E650" s="90"/>
      <c r="F650" s="90"/>
      <c r="G650" s="90"/>
      <c r="H650" s="90"/>
      <c r="I650" s="90"/>
      <c r="J650" s="90"/>
      <c r="K650" s="90"/>
    </row>
    <row r="651" ht="15.75" customHeight="1">
      <c r="B651" s="90"/>
      <c r="E651" s="90"/>
      <c r="F651" s="90"/>
      <c r="G651" s="90"/>
      <c r="H651" s="90"/>
      <c r="I651" s="90"/>
      <c r="J651" s="90"/>
      <c r="K651" s="90"/>
    </row>
    <row r="652" ht="15.75" customHeight="1">
      <c r="B652" s="90"/>
      <c r="E652" s="90"/>
      <c r="F652" s="90"/>
      <c r="G652" s="90"/>
      <c r="H652" s="90"/>
      <c r="I652" s="90"/>
      <c r="J652" s="90"/>
      <c r="K652" s="90"/>
    </row>
    <row r="653" ht="15.75" customHeight="1">
      <c r="B653" s="90"/>
      <c r="E653" s="90"/>
      <c r="F653" s="90"/>
      <c r="G653" s="90"/>
      <c r="H653" s="90"/>
      <c r="I653" s="90"/>
      <c r="J653" s="90"/>
      <c r="K653" s="90"/>
    </row>
    <row r="654" ht="15.75" customHeight="1">
      <c r="B654" s="90"/>
      <c r="E654" s="90"/>
      <c r="F654" s="90"/>
      <c r="G654" s="90"/>
      <c r="H654" s="90"/>
      <c r="I654" s="90"/>
      <c r="J654" s="90"/>
      <c r="K654" s="90"/>
    </row>
    <row r="655" ht="15.75" customHeight="1">
      <c r="B655" s="90"/>
      <c r="E655" s="90"/>
      <c r="F655" s="90"/>
      <c r="G655" s="90"/>
      <c r="H655" s="90"/>
      <c r="I655" s="90"/>
      <c r="J655" s="90"/>
      <c r="K655" s="90"/>
    </row>
    <row r="656" ht="15.75" customHeight="1">
      <c r="B656" s="90"/>
      <c r="E656" s="90"/>
      <c r="F656" s="90"/>
      <c r="G656" s="90"/>
      <c r="H656" s="90"/>
      <c r="I656" s="90"/>
      <c r="J656" s="90"/>
      <c r="K656" s="90"/>
    </row>
    <row r="657" ht="15.75" customHeight="1">
      <c r="B657" s="90"/>
      <c r="E657" s="90"/>
      <c r="F657" s="90"/>
      <c r="G657" s="90"/>
      <c r="H657" s="90"/>
      <c r="I657" s="90"/>
      <c r="J657" s="90"/>
      <c r="K657" s="90"/>
    </row>
    <row r="658" ht="15.75" customHeight="1">
      <c r="B658" s="90"/>
      <c r="E658" s="90"/>
      <c r="F658" s="90"/>
      <c r="G658" s="90"/>
      <c r="H658" s="90"/>
      <c r="I658" s="90"/>
      <c r="J658" s="90"/>
      <c r="K658" s="90"/>
    </row>
    <row r="659" ht="15.75" customHeight="1">
      <c r="B659" s="90"/>
      <c r="E659" s="90"/>
      <c r="F659" s="90"/>
      <c r="G659" s="90"/>
      <c r="H659" s="90"/>
      <c r="I659" s="90"/>
      <c r="J659" s="90"/>
      <c r="K659" s="90"/>
    </row>
    <row r="660" ht="15.75" customHeight="1">
      <c r="B660" s="90"/>
      <c r="E660" s="90"/>
      <c r="F660" s="90"/>
      <c r="G660" s="90"/>
      <c r="H660" s="90"/>
      <c r="I660" s="90"/>
      <c r="J660" s="90"/>
      <c r="K660" s="90"/>
    </row>
    <row r="661" ht="15.75" customHeight="1">
      <c r="B661" s="90"/>
      <c r="E661" s="90"/>
      <c r="F661" s="90"/>
      <c r="G661" s="90"/>
      <c r="H661" s="90"/>
      <c r="I661" s="90"/>
      <c r="J661" s="90"/>
      <c r="K661" s="90"/>
    </row>
    <row r="662" ht="15.75" customHeight="1">
      <c r="B662" s="90"/>
      <c r="E662" s="90"/>
      <c r="F662" s="90"/>
      <c r="G662" s="90"/>
      <c r="H662" s="90"/>
      <c r="I662" s="90"/>
      <c r="J662" s="90"/>
      <c r="K662" s="90"/>
    </row>
    <row r="663" ht="15.75" customHeight="1">
      <c r="B663" s="90"/>
      <c r="E663" s="90"/>
      <c r="F663" s="90"/>
      <c r="G663" s="90"/>
      <c r="H663" s="90"/>
      <c r="I663" s="90"/>
      <c r="J663" s="90"/>
      <c r="K663" s="90"/>
    </row>
    <row r="664" ht="15.75" customHeight="1">
      <c r="B664" s="90"/>
      <c r="E664" s="90"/>
      <c r="F664" s="90"/>
      <c r="G664" s="90"/>
      <c r="H664" s="90"/>
      <c r="I664" s="90"/>
      <c r="J664" s="90"/>
      <c r="K664" s="90"/>
    </row>
    <row r="665" ht="15.75" customHeight="1">
      <c r="B665" s="90"/>
      <c r="E665" s="90"/>
      <c r="F665" s="90"/>
      <c r="G665" s="90"/>
      <c r="H665" s="90"/>
      <c r="I665" s="90"/>
      <c r="J665" s="90"/>
      <c r="K665" s="90"/>
    </row>
    <row r="666" ht="15.75" customHeight="1">
      <c r="B666" s="90"/>
      <c r="E666" s="90"/>
      <c r="F666" s="90"/>
      <c r="G666" s="90"/>
      <c r="H666" s="90"/>
      <c r="I666" s="90"/>
      <c r="J666" s="90"/>
      <c r="K666" s="90"/>
    </row>
    <row r="667" ht="15.75" customHeight="1">
      <c r="B667" s="90"/>
      <c r="E667" s="90"/>
      <c r="F667" s="90"/>
      <c r="G667" s="90"/>
      <c r="H667" s="90"/>
      <c r="I667" s="90"/>
      <c r="J667" s="90"/>
      <c r="K667" s="90"/>
    </row>
    <row r="668" ht="15.75" customHeight="1">
      <c r="B668" s="90"/>
      <c r="E668" s="90"/>
      <c r="F668" s="90"/>
      <c r="G668" s="90"/>
      <c r="H668" s="90"/>
      <c r="I668" s="90"/>
      <c r="J668" s="90"/>
      <c r="K668" s="90"/>
    </row>
    <row r="669" ht="15.75" customHeight="1">
      <c r="B669" s="90"/>
      <c r="E669" s="90"/>
      <c r="F669" s="90"/>
      <c r="G669" s="90"/>
      <c r="H669" s="90"/>
      <c r="I669" s="90"/>
      <c r="J669" s="90"/>
      <c r="K669" s="90"/>
    </row>
    <row r="670" ht="15.75" customHeight="1">
      <c r="B670" s="90"/>
      <c r="E670" s="90"/>
      <c r="F670" s="90"/>
      <c r="G670" s="90"/>
      <c r="H670" s="90"/>
      <c r="I670" s="90"/>
      <c r="J670" s="90"/>
      <c r="K670" s="90"/>
    </row>
    <row r="671" ht="15.75" customHeight="1">
      <c r="B671" s="90"/>
      <c r="E671" s="90"/>
      <c r="F671" s="90"/>
      <c r="G671" s="90"/>
      <c r="H671" s="90"/>
      <c r="I671" s="90"/>
      <c r="J671" s="90"/>
      <c r="K671" s="90"/>
    </row>
    <row r="672" ht="15.75" customHeight="1">
      <c r="B672" s="90"/>
      <c r="E672" s="90"/>
      <c r="F672" s="90"/>
      <c r="G672" s="90"/>
      <c r="H672" s="90"/>
      <c r="I672" s="90"/>
      <c r="J672" s="90"/>
      <c r="K672" s="90"/>
    </row>
    <row r="673" ht="15.75" customHeight="1">
      <c r="B673" s="90"/>
      <c r="E673" s="90"/>
      <c r="F673" s="90"/>
      <c r="G673" s="90"/>
      <c r="H673" s="90"/>
      <c r="I673" s="90"/>
      <c r="J673" s="90"/>
      <c r="K673" s="90"/>
    </row>
    <row r="674" ht="15.75" customHeight="1">
      <c r="B674" s="90"/>
      <c r="E674" s="90"/>
      <c r="F674" s="90"/>
      <c r="G674" s="90"/>
      <c r="H674" s="90"/>
      <c r="I674" s="90"/>
      <c r="J674" s="90"/>
      <c r="K674" s="90"/>
    </row>
    <row r="675" ht="15.75" customHeight="1">
      <c r="B675" s="90"/>
      <c r="E675" s="90"/>
      <c r="F675" s="90"/>
      <c r="G675" s="90"/>
      <c r="H675" s="90"/>
      <c r="I675" s="90"/>
      <c r="J675" s="90"/>
      <c r="K675" s="90"/>
    </row>
    <row r="676" ht="15.75" customHeight="1">
      <c r="B676" s="90"/>
      <c r="E676" s="90"/>
      <c r="F676" s="90"/>
      <c r="G676" s="90"/>
      <c r="H676" s="90"/>
      <c r="I676" s="90"/>
      <c r="J676" s="90"/>
      <c r="K676" s="90"/>
    </row>
    <row r="677" ht="15.75" customHeight="1">
      <c r="B677" s="90"/>
      <c r="E677" s="90"/>
      <c r="F677" s="90"/>
      <c r="G677" s="90"/>
      <c r="H677" s="90"/>
      <c r="I677" s="90"/>
      <c r="J677" s="90"/>
      <c r="K677" s="90"/>
    </row>
    <row r="678" ht="15.75" customHeight="1">
      <c r="B678" s="90"/>
      <c r="E678" s="90"/>
      <c r="F678" s="90"/>
      <c r="G678" s="90"/>
      <c r="H678" s="90"/>
      <c r="I678" s="90"/>
      <c r="J678" s="90"/>
      <c r="K678" s="90"/>
    </row>
    <row r="679" ht="15.75" customHeight="1">
      <c r="B679" s="90"/>
      <c r="E679" s="90"/>
      <c r="F679" s="90"/>
      <c r="G679" s="90"/>
      <c r="H679" s="90"/>
      <c r="I679" s="90"/>
      <c r="J679" s="90"/>
      <c r="K679" s="90"/>
    </row>
    <row r="680" ht="15.75" customHeight="1">
      <c r="B680" s="90"/>
      <c r="E680" s="90"/>
      <c r="F680" s="90"/>
      <c r="G680" s="90"/>
      <c r="H680" s="90"/>
      <c r="I680" s="90"/>
      <c r="J680" s="90"/>
      <c r="K680" s="90"/>
    </row>
    <row r="681" ht="15.75" customHeight="1">
      <c r="B681" s="90"/>
      <c r="E681" s="90"/>
      <c r="F681" s="90"/>
      <c r="G681" s="90"/>
      <c r="H681" s="90"/>
      <c r="I681" s="90"/>
      <c r="J681" s="90"/>
      <c r="K681" s="90"/>
    </row>
    <row r="682" ht="15.75" customHeight="1">
      <c r="B682" s="90"/>
      <c r="E682" s="90"/>
      <c r="F682" s="90"/>
      <c r="G682" s="90"/>
      <c r="H682" s="90"/>
      <c r="I682" s="90"/>
      <c r="J682" s="90"/>
      <c r="K682" s="90"/>
    </row>
    <row r="683" ht="15.75" customHeight="1">
      <c r="B683" s="90"/>
      <c r="E683" s="90"/>
      <c r="F683" s="90"/>
      <c r="G683" s="90"/>
      <c r="H683" s="90"/>
      <c r="I683" s="90"/>
      <c r="J683" s="90"/>
      <c r="K683" s="90"/>
    </row>
    <row r="684" ht="15.75" customHeight="1">
      <c r="B684" s="90"/>
      <c r="E684" s="90"/>
      <c r="F684" s="90"/>
      <c r="G684" s="90"/>
      <c r="H684" s="90"/>
      <c r="I684" s="90"/>
      <c r="J684" s="90"/>
      <c r="K684" s="90"/>
    </row>
    <row r="685" ht="15.75" customHeight="1">
      <c r="B685" s="90"/>
      <c r="E685" s="90"/>
      <c r="F685" s="90"/>
      <c r="G685" s="90"/>
      <c r="H685" s="90"/>
      <c r="I685" s="90"/>
      <c r="J685" s="90"/>
      <c r="K685" s="90"/>
    </row>
    <row r="686" ht="15.75" customHeight="1">
      <c r="B686" s="90"/>
      <c r="E686" s="90"/>
      <c r="F686" s="90"/>
      <c r="G686" s="90"/>
      <c r="H686" s="90"/>
      <c r="I686" s="90"/>
      <c r="J686" s="90"/>
      <c r="K686" s="90"/>
    </row>
    <row r="687" ht="15.75" customHeight="1">
      <c r="B687" s="90"/>
      <c r="E687" s="90"/>
      <c r="F687" s="90"/>
      <c r="G687" s="90"/>
      <c r="H687" s="90"/>
      <c r="I687" s="90"/>
      <c r="J687" s="90"/>
      <c r="K687" s="90"/>
    </row>
    <row r="688" ht="15.75" customHeight="1">
      <c r="B688" s="90"/>
      <c r="E688" s="90"/>
      <c r="F688" s="90"/>
      <c r="G688" s="90"/>
      <c r="H688" s="90"/>
      <c r="I688" s="90"/>
      <c r="J688" s="90"/>
      <c r="K688" s="90"/>
    </row>
    <row r="689" ht="15.75" customHeight="1">
      <c r="B689" s="90"/>
      <c r="E689" s="90"/>
      <c r="F689" s="90"/>
      <c r="G689" s="90"/>
      <c r="H689" s="90"/>
      <c r="I689" s="90"/>
      <c r="J689" s="90"/>
      <c r="K689" s="90"/>
    </row>
    <row r="690" ht="15.75" customHeight="1">
      <c r="B690" s="90"/>
      <c r="E690" s="90"/>
      <c r="F690" s="90"/>
      <c r="G690" s="90"/>
      <c r="H690" s="90"/>
      <c r="I690" s="90"/>
      <c r="J690" s="90"/>
      <c r="K690" s="90"/>
    </row>
    <row r="691" ht="15.75" customHeight="1">
      <c r="B691" s="90"/>
      <c r="E691" s="90"/>
      <c r="F691" s="90"/>
      <c r="G691" s="90"/>
      <c r="H691" s="90"/>
      <c r="I691" s="90"/>
      <c r="J691" s="90"/>
      <c r="K691" s="90"/>
    </row>
    <row r="692" ht="15.75" customHeight="1">
      <c r="B692" s="90"/>
      <c r="E692" s="90"/>
      <c r="F692" s="90"/>
      <c r="G692" s="90"/>
      <c r="H692" s="90"/>
      <c r="I692" s="90"/>
      <c r="J692" s="90"/>
      <c r="K692" s="90"/>
    </row>
    <row r="693" ht="15.75" customHeight="1">
      <c r="B693" s="90"/>
      <c r="E693" s="90"/>
      <c r="F693" s="90"/>
      <c r="G693" s="90"/>
      <c r="H693" s="90"/>
      <c r="I693" s="90"/>
      <c r="J693" s="90"/>
      <c r="K693" s="90"/>
    </row>
    <row r="694" ht="15.75" customHeight="1">
      <c r="B694" s="90"/>
      <c r="E694" s="90"/>
      <c r="F694" s="90"/>
      <c r="G694" s="90"/>
      <c r="H694" s="90"/>
      <c r="I694" s="90"/>
      <c r="J694" s="90"/>
      <c r="K694" s="90"/>
    </row>
    <row r="695" ht="15.75" customHeight="1">
      <c r="B695" s="90"/>
      <c r="E695" s="90"/>
      <c r="F695" s="90"/>
      <c r="G695" s="90"/>
      <c r="H695" s="90"/>
      <c r="I695" s="90"/>
      <c r="J695" s="90"/>
      <c r="K695" s="90"/>
    </row>
    <row r="696" ht="15.75" customHeight="1">
      <c r="B696" s="90"/>
      <c r="E696" s="90"/>
      <c r="F696" s="90"/>
      <c r="G696" s="90"/>
      <c r="H696" s="90"/>
      <c r="I696" s="90"/>
      <c r="J696" s="90"/>
      <c r="K696" s="90"/>
    </row>
    <row r="697" ht="15.75" customHeight="1">
      <c r="B697" s="90"/>
      <c r="E697" s="90"/>
      <c r="F697" s="90"/>
      <c r="G697" s="90"/>
      <c r="H697" s="90"/>
      <c r="I697" s="90"/>
      <c r="J697" s="90"/>
      <c r="K697" s="90"/>
    </row>
    <row r="698" ht="15.75" customHeight="1">
      <c r="B698" s="90"/>
      <c r="E698" s="90"/>
      <c r="F698" s="90"/>
      <c r="G698" s="90"/>
      <c r="H698" s="90"/>
      <c r="I698" s="90"/>
      <c r="J698" s="90"/>
      <c r="K698" s="90"/>
    </row>
    <row r="699" ht="15.75" customHeight="1">
      <c r="B699" s="90"/>
      <c r="E699" s="90"/>
      <c r="F699" s="90"/>
      <c r="G699" s="90"/>
      <c r="H699" s="90"/>
      <c r="I699" s="90"/>
      <c r="J699" s="90"/>
      <c r="K699" s="90"/>
    </row>
    <row r="700" ht="15.75" customHeight="1">
      <c r="B700" s="90"/>
      <c r="E700" s="90"/>
      <c r="F700" s="90"/>
      <c r="G700" s="90"/>
      <c r="H700" s="90"/>
      <c r="I700" s="90"/>
      <c r="J700" s="90"/>
      <c r="K700" s="90"/>
    </row>
    <row r="701" ht="15.75" customHeight="1">
      <c r="B701" s="90"/>
      <c r="E701" s="90"/>
      <c r="F701" s="90"/>
      <c r="G701" s="90"/>
      <c r="H701" s="90"/>
      <c r="I701" s="90"/>
      <c r="J701" s="90"/>
      <c r="K701" s="90"/>
    </row>
    <row r="702" ht="15.75" customHeight="1">
      <c r="B702" s="90"/>
      <c r="E702" s="90"/>
      <c r="F702" s="90"/>
      <c r="G702" s="90"/>
      <c r="H702" s="90"/>
      <c r="I702" s="90"/>
      <c r="J702" s="90"/>
      <c r="K702" s="90"/>
    </row>
    <row r="703" ht="15.75" customHeight="1">
      <c r="B703" s="90"/>
      <c r="E703" s="90"/>
      <c r="F703" s="90"/>
      <c r="G703" s="90"/>
      <c r="H703" s="90"/>
      <c r="I703" s="90"/>
      <c r="J703" s="90"/>
      <c r="K703" s="90"/>
    </row>
    <row r="704" ht="15.75" customHeight="1">
      <c r="B704" s="90"/>
      <c r="E704" s="90"/>
      <c r="F704" s="90"/>
      <c r="G704" s="90"/>
      <c r="H704" s="90"/>
      <c r="I704" s="90"/>
      <c r="J704" s="90"/>
      <c r="K704" s="90"/>
    </row>
    <row r="705" ht="15.75" customHeight="1">
      <c r="B705" s="90"/>
      <c r="E705" s="90"/>
      <c r="F705" s="90"/>
      <c r="G705" s="90"/>
      <c r="H705" s="90"/>
      <c r="I705" s="90"/>
      <c r="J705" s="90"/>
      <c r="K705" s="90"/>
    </row>
    <row r="706" ht="15.75" customHeight="1">
      <c r="B706" s="90"/>
      <c r="E706" s="90"/>
      <c r="F706" s="90"/>
      <c r="G706" s="90"/>
      <c r="H706" s="90"/>
      <c r="I706" s="90"/>
      <c r="J706" s="90"/>
      <c r="K706" s="90"/>
    </row>
    <row r="707" ht="15.75" customHeight="1">
      <c r="B707" s="90"/>
      <c r="E707" s="90"/>
      <c r="F707" s="90"/>
      <c r="G707" s="90"/>
      <c r="H707" s="90"/>
      <c r="I707" s="90"/>
      <c r="J707" s="90"/>
      <c r="K707" s="90"/>
    </row>
    <row r="708" ht="15.75" customHeight="1">
      <c r="B708" s="90"/>
      <c r="E708" s="90"/>
      <c r="F708" s="90"/>
      <c r="G708" s="90"/>
      <c r="H708" s="90"/>
      <c r="I708" s="90"/>
      <c r="J708" s="90"/>
      <c r="K708" s="90"/>
    </row>
    <row r="709" ht="15.75" customHeight="1">
      <c r="B709" s="90"/>
      <c r="E709" s="90"/>
      <c r="F709" s="90"/>
      <c r="G709" s="90"/>
      <c r="H709" s="90"/>
      <c r="I709" s="90"/>
      <c r="J709" s="90"/>
      <c r="K709" s="90"/>
    </row>
    <row r="710" ht="15.75" customHeight="1">
      <c r="B710" s="90"/>
      <c r="E710" s="90"/>
      <c r="F710" s="90"/>
      <c r="G710" s="90"/>
      <c r="H710" s="90"/>
      <c r="I710" s="90"/>
      <c r="J710" s="90"/>
      <c r="K710" s="90"/>
    </row>
    <row r="711" ht="15.75" customHeight="1">
      <c r="B711" s="90"/>
      <c r="E711" s="90"/>
      <c r="F711" s="90"/>
      <c r="G711" s="90"/>
      <c r="H711" s="90"/>
      <c r="I711" s="90"/>
      <c r="J711" s="90"/>
      <c r="K711" s="90"/>
    </row>
    <row r="712" ht="15.75" customHeight="1">
      <c r="B712" s="90"/>
      <c r="E712" s="90"/>
      <c r="F712" s="90"/>
      <c r="G712" s="90"/>
      <c r="H712" s="90"/>
      <c r="I712" s="90"/>
      <c r="J712" s="90"/>
      <c r="K712" s="90"/>
    </row>
    <row r="713" ht="15.75" customHeight="1">
      <c r="B713" s="90"/>
      <c r="E713" s="90"/>
      <c r="F713" s="90"/>
      <c r="G713" s="90"/>
      <c r="H713" s="90"/>
      <c r="I713" s="90"/>
      <c r="J713" s="90"/>
      <c r="K713" s="90"/>
    </row>
    <row r="714" ht="15.75" customHeight="1">
      <c r="B714" s="90"/>
      <c r="E714" s="90"/>
      <c r="F714" s="90"/>
      <c r="G714" s="90"/>
      <c r="H714" s="90"/>
      <c r="I714" s="90"/>
      <c r="J714" s="90"/>
      <c r="K714" s="90"/>
    </row>
    <row r="715" ht="15.75" customHeight="1">
      <c r="B715" s="90"/>
      <c r="E715" s="90"/>
      <c r="F715" s="90"/>
      <c r="G715" s="90"/>
      <c r="H715" s="90"/>
      <c r="I715" s="90"/>
      <c r="J715" s="90"/>
      <c r="K715" s="90"/>
    </row>
    <row r="716" ht="15.75" customHeight="1">
      <c r="B716" s="90"/>
      <c r="E716" s="90"/>
      <c r="F716" s="90"/>
      <c r="G716" s="90"/>
      <c r="H716" s="90"/>
      <c r="I716" s="90"/>
      <c r="J716" s="90"/>
      <c r="K716" s="90"/>
    </row>
    <row r="717" ht="15.75" customHeight="1">
      <c r="B717" s="90"/>
      <c r="E717" s="90"/>
      <c r="F717" s="90"/>
      <c r="G717" s="90"/>
      <c r="H717" s="90"/>
      <c r="I717" s="90"/>
      <c r="J717" s="90"/>
      <c r="K717" s="90"/>
    </row>
    <row r="718" ht="15.75" customHeight="1">
      <c r="B718" s="90"/>
      <c r="E718" s="90"/>
      <c r="F718" s="90"/>
      <c r="G718" s="90"/>
      <c r="H718" s="90"/>
      <c r="I718" s="90"/>
      <c r="J718" s="90"/>
      <c r="K718" s="90"/>
    </row>
    <row r="719" ht="15.75" customHeight="1">
      <c r="B719" s="90"/>
      <c r="E719" s="90"/>
      <c r="F719" s="90"/>
      <c r="G719" s="90"/>
      <c r="H719" s="90"/>
      <c r="I719" s="90"/>
      <c r="J719" s="90"/>
      <c r="K719" s="90"/>
    </row>
    <row r="720" ht="15.75" customHeight="1">
      <c r="B720" s="90"/>
      <c r="E720" s="90"/>
      <c r="F720" s="90"/>
      <c r="G720" s="90"/>
      <c r="H720" s="90"/>
      <c r="I720" s="90"/>
      <c r="J720" s="90"/>
      <c r="K720" s="90"/>
    </row>
    <row r="721" ht="15.75" customHeight="1">
      <c r="B721" s="90"/>
      <c r="E721" s="90"/>
      <c r="F721" s="90"/>
      <c r="G721" s="90"/>
      <c r="H721" s="90"/>
      <c r="I721" s="90"/>
      <c r="J721" s="90"/>
      <c r="K721" s="90"/>
    </row>
    <row r="722" ht="15.75" customHeight="1">
      <c r="B722" s="90"/>
      <c r="E722" s="90"/>
      <c r="F722" s="90"/>
      <c r="G722" s="90"/>
      <c r="H722" s="90"/>
      <c r="I722" s="90"/>
      <c r="J722" s="90"/>
      <c r="K722" s="90"/>
    </row>
    <row r="723" ht="15.75" customHeight="1">
      <c r="B723" s="90"/>
      <c r="E723" s="90"/>
      <c r="F723" s="90"/>
      <c r="G723" s="90"/>
      <c r="H723" s="90"/>
      <c r="I723" s="90"/>
      <c r="J723" s="90"/>
      <c r="K723" s="90"/>
    </row>
    <row r="724" ht="15.75" customHeight="1">
      <c r="B724" s="90"/>
      <c r="E724" s="90"/>
      <c r="F724" s="90"/>
      <c r="G724" s="90"/>
      <c r="H724" s="90"/>
      <c r="I724" s="90"/>
      <c r="J724" s="90"/>
      <c r="K724" s="90"/>
    </row>
    <row r="725" ht="15.75" customHeight="1">
      <c r="B725" s="90"/>
      <c r="E725" s="90"/>
      <c r="F725" s="90"/>
      <c r="G725" s="90"/>
      <c r="H725" s="90"/>
      <c r="I725" s="90"/>
      <c r="J725" s="90"/>
      <c r="K725" s="90"/>
    </row>
    <row r="726" ht="15.75" customHeight="1">
      <c r="B726" s="90"/>
      <c r="E726" s="90"/>
      <c r="F726" s="90"/>
      <c r="G726" s="90"/>
      <c r="H726" s="90"/>
      <c r="I726" s="90"/>
      <c r="J726" s="90"/>
      <c r="K726" s="90"/>
    </row>
    <row r="727" ht="15.75" customHeight="1">
      <c r="B727" s="90"/>
      <c r="E727" s="90"/>
      <c r="F727" s="90"/>
      <c r="G727" s="90"/>
      <c r="H727" s="90"/>
      <c r="I727" s="90"/>
      <c r="J727" s="90"/>
      <c r="K727" s="90"/>
    </row>
    <row r="728" ht="15.75" customHeight="1">
      <c r="B728" s="90"/>
      <c r="E728" s="90"/>
      <c r="F728" s="90"/>
      <c r="G728" s="90"/>
      <c r="H728" s="90"/>
      <c r="I728" s="90"/>
      <c r="J728" s="90"/>
      <c r="K728" s="90"/>
    </row>
    <row r="729" ht="15.75" customHeight="1">
      <c r="B729" s="90"/>
      <c r="E729" s="90"/>
      <c r="F729" s="90"/>
      <c r="G729" s="90"/>
      <c r="H729" s="90"/>
      <c r="I729" s="90"/>
      <c r="J729" s="90"/>
      <c r="K729" s="90"/>
    </row>
    <row r="730" ht="15.75" customHeight="1">
      <c r="B730" s="90"/>
      <c r="E730" s="90"/>
      <c r="F730" s="90"/>
      <c r="G730" s="90"/>
      <c r="H730" s="90"/>
      <c r="I730" s="90"/>
      <c r="J730" s="90"/>
      <c r="K730" s="90"/>
    </row>
    <row r="731" ht="15.75" customHeight="1">
      <c r="B731" s="90"/>
      <c r="E731" s="90"/>
      <c r="F731" s="90"/>
      <c r="G731" s="90"/>
      <c r="H731" s="90"/>
      <c r="I731" s="90"/>
      <c r="J731" s="90"/>
      <c r="K731" s="90"/>
    </row>
    <row r="732" ht="15.75" customHeight="1">
      <c r="B732" s="90"/>
      <c r="E732" s="90"/>
      <c r="F732" s="90"/>
      <c r="G732" s="90"/>
      <c r="H732" s="90"/>
      <c r="I732" s="90"/>
      <c r="J732" s="90"/>
      <c r="K732" s="90"/>
    </row>
    <row r="733" ht="15.75" customHeight="1">
      <c r="B733" s="90"/>
      <c r="E733" s="90"/>
      <c r="F733" s="90"/>
      <c r="G733" s="90"/>
      <c r="H733" s="90"/>
      <c r="I733" s="90"/>
      <c r="J733" s="90"/>
      <c r="K733" s="90"/>
    </row>
    <row r="734" ht="15.75" customHeight="1">
      <c r="B734" s="90"/>
      <c r="E734" s="90"/>
      <c r="F734" s="90"/>
      <c r="G734" s="90"/>
      <c r="H734" s="90"/>
      <c r="I734" s="90"/>
      <c r="J734" s="90"/>
      <c r="K734" s="90"/>
    </row>
    <row r="735" ht="15.75" customHeight="1">
      <c r="B735" s="90"/>
      <c r="E735" s="90"/>
      <c r="F735" s="90"/>
      <c r="G735" s="90"/>
      <c r="H735" s="90"/>
      <c r="I735" s="90"/>
      <c r="J735" s="90"/>
      <c r="K735" s="90"/>
    </row>
    <row r="736" ht="15.75" customHeight="1">
      <c r="B736" s="90"/>
      <c r="E736" s="90"/>
      <c r="F736" s="90"/>
      <c r="G736" s="90"/>
      <c r="H736" s="90"/>
      <c r="I736" s="90"/>
      <c r="J736" s="90"/>
      <c r="K736" s="90"/>
    </row>
    <row r="737" ht="15.75" customHeight="1">
      <c r="B737" s="90"/>
      <c r="E737" s="90"/>
      <c r="F737" s="90"/>
      <c r="G737" s="90"/>
      <c r="H737" s="90"/>
      <c r="I737" s="90"/>
      <c r="J737" s="90"/>
      <c r="K737" s="90"/>
    </row>
    <row r="738" ht="15.75" customHeight="1">
      <c r="B738" s="90"/>
      <c r="E738" s="90"/>
      <c r="F738" s="90"/>
      <c r="G738" s="90"/>
      <c r="H738" s="90"/>
      <c r="I738" s="90"/>
      <c r="J738" s="90"/>
      <c r="K738" s="90"/>
    </row>
    <row r="739" ht="15.75" customHeight="1">
      <c r="B739" s="90"/>
      <c r="E739" s="90"/>
      <c r="F739" s="90"/>
      <c r="G739" s="90"/>
      <c r="H739" s="90"/>
      <c r="I739" s="90"/>
      <c r="J739" s="90"/>
      <c r="K739" s="90"/>
    </row>
    <row r="740" ht="15.75" customHeight="1">
      <c r="B740" s="90"/>
      <c r="E740" s="90"/>
      <c r="F740" s="90"/>
      <c r="G740" s="90"/>
      <c r="H740" s="90"/>
      <c r="I740" s="90"/>
      <c r="J740" s="90"/>
      <c r="K740" s="90"/>
    </row>
    <row r="741" ht="15.75" customHeight="1">
      <c r="B741" s="90"/>
      <c r="E741" s="90"/>
      <c r="F741" s="90"/>
      <c r="G741" s="90"/>
      <c r="H741" s="90"/>
      <c r="I741" s="90"/>
      <c r="J741" s="90"/>
      <c r="K741" s="90"/>
    </row>
    <row r="742" ht="15.75" customHeight="1">
      <c r="B742" s="90"/>
      <c r="E742" s="90"/>
      <c r="F742" s="90"/>
      <c r="G742" s="90"/>
      <c r="H742" s="90"/>
      <c r="I742" s="90"/>
      <c r="J742" s="90"/>
      <c r="K742" s="90"/>
    </row>
    <row r="743" ht="15.75" customHeight="1">
      <c r="B743" s="90"/>
      <c r="E743" s="90"/>
      <c r="F743" s="90"/>
      <c r="G743" s="90"/>
      <c r="H743" s="90"/>
      <c r="I743" s="90"/>
      <c r="J743" s="90"/>
      <c r="K743" s="90"/>
    </row>
    <row r="744" ht="15.75" customHeight="1">
      <c r="B744" s="90"/>
      <c r="E744" s="90"/>
      <c r="F744" s="90"/>
      <c r="G744" s="90"/>
      <c r="H744" s="90"/>
      <c r="I744" s="90"/>
      <c r="J744" s="90"/>
      <c r="K744" s="90"/>
    </row>
    <row r="745" ht="15.75" customHeight="1">
      <c r="B745" s="90"/>
      <c r="E745" s="90"/>
      <c r="F745" s="90"/>
      <c r="G745" s="90"/>
      <c r="H745" s="90"/>
      <c r="I745" s="90"/>
      <c r="J745" s="90"/>
      <c r="K745" s="90"/>
    </row>
    <row r="746" ht="15.75" customHeight="1">
      <c r="B746" s="90"/>
      <c r="E746" s="90"/>
      <c r="F746" s="90"/>
      <c r="G746" s="90"/>
      <c r="H746" s="90"/>
      <c r="I746" s="90"/>
      <c r="J746" s="90"/>
      <c r="K746" s="90"/>
    </row>
    <row r="747" ht="15.75" customHeight="1">
      <c r="B747" s="90"/>
      <c r="E747" s="90"/>
      <c r="F747" s="90"/>
      <c r="G747" s="90"/>
      <c r="H747" s="90"/>
      <c r="I747" s="90"/>
      <c r="J747" s="90"/>
      <c r="K747" s="90"/>
    </row>
    <row r="748" ht="15.75" customHeight="1">
      <c r="B748" s="90"/>
      <c r="E748" s="90"/>
      <c r="F748" s="90"/>
      <c r="G748" s="90"/>
      <c r="H748" s="90"/>
      <c r="I748" s="90"/>
      <c r="J748" s="90"/>
      <c r="K748" s="90"/>
    </row>
    <row r="749" ht="15.75" customHeight="1">
      <c r="B749" s="90"/>
      <c r="E749" s="90"/>
      <c r="F749" s="90"/>
      <c r="G749" s="90"/>
      <c r="H749" s="90"/>
      <c r="I749" s="90"/>
      <c r="J749" s="90"/>
      <c r="K749" s="90"/>
    </row>
    <row r="750" ht="15.75" customHeight="1">
      <c r="B750" s="90"/>
      <c r="E750" s="90"/>
      <c r="F750" s="90"/>
      <c r="G750" s="90"/>
      <c r="H750" s="90"/>
      <c r="I750" s="90"/>
      <c r="J750" s="90"/>
      <c r="K750" s="90"/>
    </row>
    <row r="751" ht="15.75" customHeight="1">
      <c r="B751" s="90"/>
      <c r="E751" s="90"/>
      <c r="F751" s="90"/>
      <c r="G751" s="90"/>
      <c r="H751" s="90"/>
      <c r="I751" s="90"/>
      <c r="J751" s="90"/>
      <c r="K751" s="90"/>
    </row>
    <row r="752" ht="15.75" customHeight="1">
      <c r="B752" s="90"/>
      <c r="E752" s="90"/>
      <c r="F752" s="90"/>
      <c r="G752" s="90"/>
      <c r="H752" s="90"/>
      <c r="I752" s="90"/>
      <c r="J752" s="90"/>
      <c r="K752" s="90"/>
    </row>
    <row r="753" ht="15.75" customHeight="1">
      <c r="B753" s="90"/>
      <c r="E753" s="90"/>
      <c r="F753" s="90"/>
      <c r="G753" s="90"/>
      <c r="H753" s="90"/>
      <c r="I753" s="90"/>
      <c r="J753" s="90"/>
      <c r="K753" s="90"/>
    </row>
    <row r="754" ht="15.75" customHeight="1">
      <c r="B754" s="90"/>
      <c r="E754" s="90"/>
      <c r="F754" s="90"/>
      <c r="G754" s="90"/>
      <c r="H754" s="90"/>
      <c r="I754" s="90"/>
      <c r="J754" s="90"/>
      <c r="K754" s="90"/>
    </row>
    <row r="755" ht="15.75" customHeight="1">
      <c r="B755" s="90"/>
      <c r="E755" s="90"/>
      <c r="F755" s="90"/>
      <c r="G755" s="90"/>
      <c r="H755" s="90"/>
      <c r="I755" s="90"/>
      <c r="J755" s="90"/>
      <c r="K755" s="90"/>
    </row>
    <row r="756" ht="15.75" customHeight="1">
      <c r="B756" s="90"/>
      <c r="E756" s="90"/>
      <c r="F756" s="90"/>
      <c r="G756" s="90"/>
      <c r="H756" s="90"/>
      <c r="I756" s="90"/>
      <c r="J756" s="90"/>
      <c r="K756" s="90"/>
    </row>
    <row r="757" ht="15.75" customHeight="1">
      <c r="B757" s="90"/>
      <c r="E757" s="90"/>
      <c r="F757" s="90"/>
      <c r="G757" s="90"/>
      <c r="H757" s="90"/>
      <c r="I757" s="90"/>
      <c r="J757" s="90"/>
      <c r="K757" s="90"/>
    </row>
    <row r="758" ht="15.75" customHeight="1">
      <c r="B758" s="90"/>
      <c r="E758" s="90"/>
      <c r="F758" s="90"/>
      <c r="G758" s="90"/>
      <c r="H758" s="90"/>
      <c r="I758" s="90"/>
      <c r="J758" s="90"/>
      <c r="K758" s="90"/>
    </row>
    <row r="759" ht="15.75" customHeight="1">
      <c r="B759" s="90"/>
      <c r="E759" s="90"/>
      <c r="F759" s="90"/>
      <c r="G759" s="90"/>
      <c r="H759" s="90"/>
      <c r="I759" s="90"/>
      <c r="J759" s="90"/>
      <c r="K759" s="90"/>
    </row>
    <row r="760" ht="15.75" customHeight="1">
      <c r="B760" s="90"/>
      <c r="E760" s="90"/>
      <c r="F760" s="90"/>
      <c r="G760" s="90"/>
      <c r="H760" s="90"/>
      <c r="I760" s="90"/>
      <c r="J760" s="90"/>
      <c r="K760" s="90"/>
    </row>
    <row r="761" ht="15.75" customHeight="1">
      <c r="B761" s="90"/>
      <c r="E761" s="90"/>
      <c r="F761" s="90"/>
      <c r="G761" s="90"/>
      <c r="H761" s="90"/>
      <c r="I761" s="90"/>
      <c r="J761" s="90"/>
      <c r="K761" s="90"/>
    </row>
    <row r="762" ht="15.75" customHeight="1">
      <c r="B762" s="90"/>
      <c r="E762" s="90"/>
      <c r="F762" s="90"/>
      <c r="G762" s="90"/>
      <c r="H762" s="90"/>
      <c r="I762" s="90"/>
      <c r="J762" s="90"/>
      <c r="K762" s="90"/>
    </row>
    <row r="763" ht="15.75" customHeight="1">
      <c r="B763" s="90"/>
      <c r="E763" s="90"/>
      <c r="F763" s="90"/>
      <c r="G763" s="90"/>
      <c r="H763" s="90"/>
      <c r="I763" s="90"/>
      <c r="J763" s="90"/>
      <c r="K763" s="90"/>
    </row>
    <row r="764" ht="15.75" customHeight="1">
      <c r="B764" s="90"/>
      <c r="E764" s="90"/>
      <c r="F764" s="90"/>
      <c r="G764" s="90"/>
      <c r="H764" s="90"/>
      <c r="I764" s="90"/>
      <c r="J764" s="90"/>
      <c r="K764" s="90"/>
    </row>
    <row r="765" ht="15.75" customHeight="1">
      <c r="B765" s="90"/>
      <c r="E765" s="90"/>
      <c r="F765" s="90"/>
      <c r="G765" s="90"/>
      <c r="H765" s="90"/>
      <c r="I765" s="90"/>
      <c r="J765" s="90"/>
      <c r="K765" s="90"/>
    </row>
    <row r="766" ht="15.75" customHeight="1">
      <c r="B766" s="90"/>
      <c r="E766" s="90"/>
      <c r="F766" s="90"/>
      <c r="G766" s="90"/>
      <c r="H766" s="90"/>
      <c r="I766" s="90"/>
      <c r="J766" s="90"/>
      <c r="K766" s="90"/>
    </row>
    <row r="767" ht="15.75" customHeight="1">
      <c r="B767" s="90"/>
      <c r="E767" s="90"/>
      <c r="F767" s="90"/>
      <c r="G767" s="90"/>
      <c r="H767" s="90"/>
      <c r="I767" s="90"/>
      <c r="J767" s="90"/>
      <c r="K767" s="90"/>
    </row>
    <row r="768" ht="15.75" customHeight="1">
      <c r="B768" s="90"/>
      <c r="E768" s="90"/>
      <c r="F768" s="90"/>
      <c r="G768" s="90"/>
      <c r="H768" s="90"/>
      <c r="I768" s="90"/>
      <c r="J768" s="90"/>
      <c r="K768" s="90"/>
    </row>
    <row r="769" ht="15.75" customHeight="1">
      <c r="B769" s="90"/>
      <c r="E769" s="90"/>
      <c r="F769" s="90"/>
      <c r="G769" s="90"/>
      <c r="H769" s="90"/>
      <c r="I769" s="90"/>
      <c r="J769" s="90"/>
      <c r="K769" s="90"/>
    </row>
    <row r="770" ht="15.75" customHeight="1">
      <c r="B770" s="90"/>
      <c r="E770" s="90"/>
      <c r="F770" s="90"/>
      <c r="G770" s="90"/>
      <c r="H770" s="90"/>
      <c r="I770" s="90"/>
      <c r="J770" s="90"/>
      <c r="K770" s="90"/>
    </row>
    <row r="771" ht="15.75" customHeight="1">
      <c r="B771" s="90"/>
      <c r="E771" s="90"/>
      <c r="F771" s="90"/>
      <c r="G771" s="90"/>
      <c r="H771" s="90"/>
      <c r="I771" s="90"/>
      <c r="J771" s="90"/>
      <c r="K771" s="90"/>
    </row>
    <row r="772" ht="15.75" customHeight="1">
      <c r="B772" s="90"/>
      <c r="E772" s="90"/>
      <c r="F772" s="90"/>
      <c r="G772" s="90"/>
      <c r="H772" s="90"/>
      <c r="I772" s="90"/>
      <c r="J772" s="90"/>
      <c r="K772" s="90"/>
    </row>
    <row r="773" ht="15.75" customHeight="1">
      <c r="B773" s="90"/>
      <c r="E773" s="90"/>
      <c r="F773" s="90"/>
      <c r="G773" s="90"/>
      <c r="H773" s="90"/>
      <c r="I773" s="90"/>
      <c r="J773" s="90"/>
      <c r="K773" s="90"/>
    </row>
    <row r="774" ht="15.75" customHeight="1">
      <c r="B774" s="90"/>
      <c r="E774" s="90"/>
      <c r="F774" s="90"/>
      <c r="G774" s="90"/>
      <c r="H774" s="90"/>
      <c r="I774" s="90"/>
      <c r="J774" s="90"/>
      <c r="K774" s="90"/>
    </row>
    <row r="775" ht="15.75" customHeight="1">
      <c r="B775" s="90"/>
      <c r="E775" s="90"/>
      <c r="F775" s="90"/>
      <c r="G775" s="90"/>
      <c r="H775" s="90"/>
      <c r="I775" s="90"/>
      <c r="J775" s="90"/>
      <c r="K775" s="90"/>
    </row>
    <row r="776" ht="15.75" customHeight="1">
      <c r="B776" s="90"/>
      <c r="E776" s="90"/>
      <c r="F776" s="90"/>
      <c r="G776" s="90"/>
      <c r="H776" s="90"/>
      <c r="I776" s="90"/>
      <c r="J776" s="90"/>
      <c r="K776" s="90"/>
    </row>
    <row r="777" ht="15.75" customHeight="1">
      <c r="B777" s="90"/>
      <c r="E777" s="90"/>
      <c r="F777" s="90"/>
      <c r="G777" s="90"/>
      <c r="H777" s="90"/>
      <c r="I777" s="90"/>
      <c r="J777" s="90"/>
      <c r="K777" s="90"/>
    </row>
    <row r="778" ht="15.75" customHeight="1">
      <c r="B778" s="90"/>
      <c r="E778" s="90"/>
      <c r="F778" s="90"/>
      <c r="G778" s="90"/>
      <c r="H778" s="90"/>
      <c r="I778" s="90"/>
      <c r="J778" s="90"/>
      <c r="K778" s="90"/>
    </row>
    <row r="779" ht="15.75" customHeight="1">
      <c r="B779" s="90"/>
      <c r="E779" s="90"/>
      <c r="F779" s="90"/>
      <c r="G779" s="90"/>
      <c r="H779" s="90"/>
      <c r="I779" s="90"/>
      <c r="J779" s="90"/>
      <c r="K779" s="90"/>
    </row>
    <row r="780" ht="15.75" customHeight="1">
      <c r="B780" s="90"/>
      <c r="E780" s="90"/>
      <c r="F780" s="90"/>
      <c r="G780" s="90"/>
      <c r="H780" s="90"/>
      <c r="I780" s="90"/>
      <c r="J780" s="90"/>
      <c r="K780" s="90"/>
    </row>
    <row r="781" ht="15.75" customHeight="1">
      <c r="B781" s="90"/>
      <c r="E781" s="90"/>
      <c r="F781" s="90"/>
      <c r="G781" s="90"/>
      <c r="H781" s="90"/>
      <c r="I781" s="90"/>
      <c r="J781" s="90"/>
      <c r="K781" s="90"/>
    </row>
    <row r="782" ht="15.75" customHeight="1">
      <c r="B782" s="90"/>
      <c r="E782" s="90"/>
      <c r="F782" s="90"/>
      <c r="G782" s="90"/>
      <c r="H782" s="90"/>
      <c r="I782" s="90"/>
      <c r="J782" s="90"/>
      <c r="K782" s="90"/>
    </row>
    <row r="783" ht="15.75" customHeight="1">
      <c r="B783" s="90"/>
      <c r="E783" s="90"/>
      <c r="F783" s="90"/>
      <c r="G783" s="90"/>
      <c r="H783" s="90"/>
      <c r="I783" s="90"/>
      <c r="J783" s="90"/>
      <c r="K783" s="90"/>
    </row>
    <row r="784" ht="15.75" customHeight="1">
      <c r="B784" s="90"/>
      <c r="E784" s="90"/>
      <c r="F784" s="90"/>
      <c r="G784" s="90"/>
      <c r="H784" s="90"/>
      <c r="I784" s="90"/>
      <c r="J784" s="90"/>
      <c r="K784" s="90"/>
    </row>
    <row r="785" ht="15.75" customHeight="1">
      <c r="B785" s="90"/>
      <c r="E785" s="90"/>
      <c r="F785" s="90"/>
      <c r="G785" s="90"/>
      <c r="H785" s="90"/>
      <c r="I785" s="90"/>
      <c r="J785" s="90"/>
      <c r="K785" s="90"/>
    </row>
    <row r="786" ht="15.75" customHeight="1">
      <c r="B786" s="90"/>
      <c r="E786" s="90"/>
      <c r="F786" s="90"/>
      <c r="G786" s="90"/>
      <c r="H786" s="90"/>
      <c r="I786" s="90"/>
      <c r="J786" s="90"/>
      <c r="K786" s="90"/>
    </row>
    <row r="787" ht="15.75" customHeight="1">
      <c r="B787" s="90"/>
      <c r="E787" s="90"/>
      <c r="F787" s="90"/>
      <c r="G787" s="90"/>
      <c r="H787" s="90"/>
      <c r="I787" s="90"/>
      <c r="J787" s="90"/>
      <c r="K787" s="90"/>
    </row>
    <row r="788" ht="15.75" customHeight="1">
      <c r="B788" s="90"/>
      <c r="E788" s="90"/>
      <c r="F788" s="90"/>
      <c r="G788" s="90"/>
      <c r="H788" s="90"/>
      <c r="I788" s="90"/>
      <c r="J788" s="90"/>
      <c r="K788" s="90"/>
    </row>
    <row r="789" ht="15.75" customHeight="1">
      <c r="B789" s="90"/>
      <c r="E789" s="90"/>
      <c r="F789" s="90"/>
      <c r="G789" s="90"/>
      <c r="H789" s="90"/>
      <c r="I789" s="90"/>
      <c r="J789" s="90"/>
      <c r="K789" s="90"/>
    </row>
    <row r="790" ht="15.75" customHeight="1">
      <c r="B790" s="90"/>
      <c r="E790" s="90"/>
      <c r="F790" s="90"/>
      <c r="G790" s="90"/>
      <c r="H790" s="90"/>
      <c r="I790" s="90"/>
      <c r="J790" s="90"/>
      <c r="K790" s="90"/>
    </row>
    <row r="791" ht="15.75" customHeight="1">
      <c r="B791" s="90"/>
      <c r="E791" s="90"/>
      <c r="F791" s="90"/>
      <c r="G791" s="90"/>
      <c r="H791" s="90"/>
      <c r="I791" s="90"/>
      <c r="J791" s="90"/>
      <c r="K791" s="90"/>
    </row>
    <row r="792" ht="15.75" customHeight="1">
      <c r="B792" s="90"/>
      <c r="E792" s="90"/>
      <c r="F792" s="90"/>
      <c r="G792" s="90"/>
      <c r="H792" s="90"/>
      <c r="I792" s="90"/>
      <c r="J792" s="90"/>
      <c r="K792" s="90"/>
    </row>
    <row r="793" ht="15.75" customHeight="1">
      <c r="B793" s="90"/>
      <c r="E793" s="90"/>
      <c r="F793" s="90"/>
      <c r="G793" s="90"/>
      <c r="H793" s="90"/>
      <c r="I793" s="90"/>
      <c r="J793" s="90"/>
      <c r="K793" s="90"/>
    </row>
    <row r="794" ht="15.75" customHeight="1">
      <c r="B794" s="90"/>
      <c r="E794" s="90"/>
      <c r="F794" s="90"/>
      <c r="G794" s="90"/>
      <c r="H794" s="90"/>
      <c r="I794" s="90"/>
      <c r="J794" s="90"/>
      <c r="K794" s="90"/>
    </row>
    <row r="795" ht="15.75" customHeight="1">
      <c r="B795" s="90"/>
      <c r="E795" s="90"/>
      <c r="F795" s="90"/>
      <c r="G795" s="90"/>
      <c r="H795" s="90"/>
      <c r="I795" s="90"/>
      <c r="J795" s="90"/>
      <c r="K795" s="90"/>
    </row>
    <row r="796" ht="15.75" customHeight="1">
      <c r="B796" s="90"/>
      <c r="E796" s="90"/>
      <c r="F796" s="90"/>
      <c r="G796" s="90"/>
      <c r="H796" s="90"/>
      <c r="I796" s="90"/>
      <c r="J796" s="90"/>
      <c r="K796" s="90"/>
    </row>
    <row r="797" ht="15.75" customHeight="1">
      <c r="B797" s="90"/>
      <c r="E797" s="90"/>
      <c r="F797" s="90"/>
      <c r="G797" s="90"/>
      <c r="H797" s="90"/>
      <c r="I797" s="90"/>
      <c r="J797" s="90"/>
      <c r="K797" s="90"/>
    </row>
    <row r="798" ht="15.75" customHeight="1">
      <c r="B798" s="90"/>
      <c r="E798" s="90"/>
      <c r="F798" s="90"/>
      <c r="G798" s="90"/>
      <c r="H798" s="90"/>
      <c r="I798" s="90"/>
      <c r="J798" s="90"/>
      <c r="K798" s="90"/>
    </row>
    <row r="799" ht="15.75" customHeight="1">
      <c r="B799" s="90"/>
      <c r="E799" s="90"/>
      <c r="F799" s="90"/>
      <c r="G799" s="90"/>
      <c r="H799" s="90"/>
      <c r="I799" s="90"/>
      <c r="J799" s="90"/>
      <c r="K799" s="90"/>
    </row>
    <row r="800" ht="15.75" customHeight="1">
      <c r="B800" s="90"/>
      <c r="E800" s="90"/>
      <c r="F800" s="90"/>
      <c r="G800" s="90"/>
      <c r="H800" s="90"/>
      <c r="I800" s="90"/>
      <c r="J800" s="90"/>
      <c r="K800" s="90"/>
    </row>
    <row r="801" ht="15.75" customHeight="1">
      <c r="B801" s="90"/>
      <c r="E801" s="90"/>
      <c r="F801" s="90"/>
      <c r="G801" s="90"/>
      <c r="H801" s="90"/>
      <c r="I801" s="90"/>
      <c r="J801" s="90"/>
      <c r="K801" s="90"/>
    </row>
    <row r="802" ht="15.75" customHeight="1">
      <c r="B802" s="90"/>
      <c r="E802" s="90"/>
      <c r="F802" s="90"/>
      <c r="G802" s="90"/>
      <c r="H802" s="90"/>
      <c r="I802" s="90"/>
      <c r="J802" s="90"/>
      <c r="K802" s="90"/>
    </row>
    <row r="803" ht="15.75" customHeight="1">
      <c r="B803" s="90"/>
      <c r="E803" s="90"/>
      <c r="F803" s="90"/>
      <c r="G803" s="90"/>
      <c r="H803" s="90"/>
      <c r="I803" s="90"/>
      <c r="J803" s="90"/>
      <c r="K803" s="90"/>
    </row>
    <row r="804" ht="15.75" customHeight="1">
      <c r="B804" s="90"/>
      <c r="E804" s="90"/>
      <c r="F804" s="90"/>
      <c r="G804" s="90"/>
      <c r="H804" s="90"/>
      <c r="I804" s="90"/>
      <c r="J804" s="90"/>
      <c r="K804" s="90"/>
    </row>
    <row r="805" ht="15.75" customHeight="1">
      <c r="B805" s="90"/>
      <c r="E805" s="90"/>
      <c r="F805" s="90"/>
      <c r="G805" s="90"/>
      <c r="H805" s="90"/>
      <c r="I805" s="90"/>
      <c r="J805" s="90"/>
      <c r="K805" s="90"/>
    </row>
    <row r="806" ht="15.75" customHeight="1">
      <c r="B806" s="90"/>
      <c r="E806" s="90"/>
      <c r="F806" s="90"/>
      <c r="G806" s="90"/>
      <c r="H806" s="90"/>
      <c r="I806" s="90"/>
      <c r="J806" s="90"/>
      <c r="K806" s="90"/>
    </row>
    <row r="807" ht="15.75" customHeight="1">
      <c r="B807" s="90"/>
      <c r="E807" s="90"/>
      <c r="F807" s="90"/>
      <c r="G807" s="90"/>
      <c r="H807" s="90"/>
      <c r="I807" s="90"/>
      <c r="J807" s="90"/>
      <c r="K807" s="90"/>
    </row>
    <row r="808" ht="15.75" customHeight="1">
      <c r="B808" s="90"/>
      <c r="E808" s="90"/>
      <c r="F808" s="90"/>
      <c r="G808" s="90"/>
      <c r="H808" s="90"/>
      <c r="I808" s="90"/>
      <c r="J808" s="90"/>
      <c r="K808" s="90"/>
    </row>
    <row r="809" ht="15.75" customHeight="1">
      <c r="B809" s="90"/>
      <c r="E809" s="90"/>
      <c r="F809" s="90"/>
      <c r="G809" s="90"/>
      <c r="H809" s="90"/>
      <c r="I809" s="90"/>
      <c r="J809" s="90"/>
      <c r="K809" s="90"/>
    </row>
    <row r="810" ht="15.75" customHeight="1">
      <c r="B810" s="90"/>
      <c r="E810" s="90"/>
      <c r="F810" s="90"/>
      <c r="G810" s="90"/>
      <c r="H810" s="90"/>
      <c r="I810" s="90"/>
      <c r="J810" s="90"/>
      <c r="K810" s="90"/>
    </row>
    <row r="811" ht="15.75" customHeight="1">
      <c r="B811" s="90"/>
      <c r="E811" s="90"/>
      <c r="F811" s="90"/>
      <c r="G811" s="90"/>
      <c r="H811" s="90"/>
      <c r="I811" s="90"/>
      <c r="J811" s="90"/>
      <c r="K811" s="90"/>
    </row>
    <row r="812" ht="15.75" customHeight="1">
      <c r="B812" s="90"/>
      <c r="E812" s="90"/>
      <c r="F812" s="90"/>
      <c r="G812" s="90"/>
      <c r="H812" s="90"/>
      <c r="I812" s="90"/>
      <c r="J812" s="90"/>
      <c r="K812" s="90"/>
    </row>
    <row r="813" ht="15.75" customHeight="1">
      <c r="B813" s="90"/>
      <c r="E813" s="90"/>
      <c r="F813" s="90"/>
      <c r="G813" s="90"/>
      <c r="H813" s="90"/>
      <c r="I813" s="90"/>
      <c r="J813" s="90"/>
      <c r="K813" s="90"/>
    </row>
    <row r="814" ht="15.75" customHeight="1">
      <c r="B814" s="90"/>
      <c r="E814" s="90"/>
      <c r="F814" s="90"/>
      <c r="G814" s="90"/>
      <c r="H814" s="90"/>
      <c r="I814" s="90"/>
      <c r="J814" s="90"/>
      <c r="K814" s="90"/>
    </row>
    <row r="815" ht="15.75" customHeight="1">
      <c r="B815" s="90"/>
      <c r="E815" s="90"/>
      <c r="F815" s="90"/>
      <c r="G815" s="90"/>
      <c r="H815" s="90"/>
      <c r="I815" s="90"/>
      <c r="J815" s="90"/>
      <c r="K815" s="90"/>
    </row>
    <row r="816" ht="15.75" customHeight="1">
      <c r="B816" s="90"/>
      <c r="E816" s="90"/>
      <c r="F816" s="90"/>
      <c r="G816" s="90"/>
      <c r="H816" s="90"/>
      <c r="I816" s="90"/>
      <c r="J816" s="90"/>
      <c r="K816" s="90"/>
    </row>
    <row r="817" ht="15.75" customHeight="1">
      <c r="B817" s="90"/>
      <c r="E817" s="90"/>
      <c r="F817" s="90"/>
      <c r="G817" s="90"/>
      <c r="H817" s="90"/>
      <c r="I817" s="90"/>
      <c r="J817" s="90"/>
      <c r="K817" s="90"/>
    </row>
    <row r="818" ht="15.75" customHeight="1">
      <c r="B818" s="90"/>
      <c r="E818" s="90"/>
      <c r="F818" s="90"/>
      <c r="G818" s="90"/>
      <c r="H818" s="90"/>
      <c r="I818" s="90"/>
      <c r="J818" s="90"/>
      <c r="K818" s="90"/>
    </row>
    <row r="819" ht="15.75" customHeight="1">
      <c r="B819" s="90"/>
      <c r="E819" s="90"/>
      <c r="F819" s="90"/>
      <c r="G819" s="90"/>
      <c r="H819" s="90"/>
      <c r="I819" s="90"/>
      <c r="J819" s="90"/>
      <c r="K819" s="90"/>
    </row>
    <row r="820" ht="15.75" customHeight="1">
      <c r="B820" s="90"/>
      <c r="E820" s="90"/>
      <c r="F820" s="90"/>
      <c r="G820" s="90"/>
      <c r="H820" s="90"/>
      <c r="I820" s="90"/>
      <c r="J820" s="90"/>
      <c r="K820" s="90"/>
    </row>
    <row r="821" ht="15.75" customHeight="1">
      <c r="B821" s="90"/>
      <c r="E821" s="90"/>
      <c r="F821" s="90"/>
      <c r="G821" s="90"/>
      <c r="H821" s="90"/>
      <c r="I821" s="90"/>
      <c r="J821" s="90"/>
      <c r="K821" s="90"/>
    </row>
    <row r="822" ht="15.75" customHeight="1">
      <c r="B822" s="90"/>
      <c r="E822" s="90"/>
      <c r="F822" s="90"/>
      <c r="G822" s="90"/>
      <c r="H822" s="90"/>
      <c r="I822" s="90"/>
      <c r="J822" s="90"/>
      <c r="K822" s="90"/>
    </row>
    <row r="823" ht="15.75" customHeight="1">
      <c r="B823" s="90"/>
      <c r="E823" s="90"/>
      <c r="F823" s="90"/>
      <c r="G823" s="90"/>
      <c r="H823" s="90"/>
      <c r="I823" s="90"/>
      <c r="J823" s="90"/>
      <c r="K823" s="90"/>
    </row>
    <row r="824" ht="15.75" customHeight="1">
      <c r="B824" s="90"/>
      <c r="E824" s="90"/>
      <c r="F824" s="90"/>
      <c r="G824" s="90"/>
      <c r="H824" s="90"/>
      <c r="I824" s="90"/>
      <c r="J824" s="90"/>
      <c r="K824" s="90"/>
    </row>
    <row r="825" ht="15.75" customHeight="1">
      <c r="B825" s="90"/>
      <c r="E825" s="90"/>
      <c r="F825" s="90"/>
      <c r="G825" s="90"/>
      <c r="H825" s="90"/>
      <c r="I825" s="90"/>
      <c r="J825" s="90"/>
      <c r="K825" s="90"/>
    </row>
    <row r="826" ht="15.75" customHeight="1">
      <c r="B826" s="90"/>
      <c r="E826" s="90"/>
      <c r="F826" s="90"/>
      <c r="G826" s="90"/>
      <c r="H826" s="90"/>
      <c r="I826" s="90"/>
      <c r="J826" s="90"/>
      <c r="K826" s="90"/>
    </row>
    <row r="827" ht="15.75" customHeight="1">
      <c r="B827" s="90"/>
      <c r="E827" s="90"/>
      <c r="F827" s="90"/>
      <c r="G827" s="90"/>
      <c r="H827" s="90"/>
      <c r="I827" s="90"/>
      <c r="J827" s="90"/>
      <c r="K827" s="90"/>
    </row>
    <row r="828" ht="15.75" customHeight="1">
      <c r="B828" s="90"/>
      <c r="E828" s="90"/>
      <c r="F828" s="90"/>
      <c r="G828" s="90"/>
      <c r="H828" s="90"/>
      <c r="I828" s="90"/>
      <c r="J828" s="90"/>
      <c r="K828" s="90"/>
    </row>
    <row r="829" ht="15.75" customHeight="1">
      <c r="B829" s="90"/>
      <c r="E829" s="90"/>
      <c r="F829" s="90"/>
      <c r="G829" s="90"/>
      <c r="H829" s="90"/>
      <c r="I829" s="90"/>
      <c r="J829" s="90"/>
      <c r="K829" s="90"/>
    </row>
    <row r="830" ht="15.75" customHeight="1">
      <c r="B830" s="90"/>
      <c r="E830" s="90"/>
      <c r="F830" s="90"/>
      <c r="G830" s="90"/>
      <c r="H830" s="90"/>
      <c r="I830" s="90"/>
      <c r="J830" s="90"/>
      <c r="K830" s="90"/>
    </row>
    <row r="831" ht="15.75" customHeight="1">
      <c r="B831" s="90"/>
      <c r="E831" s="90"/>
      <c r="F831" s="90"/>
      <c r="G831" s="90"/>
      <c r="H831" s="90"/>
      <c r="I831" s="90"/>
      <c r="J831" s="90"/>
      <c r="K831" s="90"/>
    </row>
    <row r="832" ht="15.75" customHeight="1">
      <c r="B832" s="90"/>
      <c r="E832" s="90"/>
      <c r="F832" s="90"/>
      <c r="G832" s="90"/>
      <c r="H832" s="90"/>
      <c r="I832" s="90"/>
      <c r="J832" s="90"/>
      <c r="K832" s="90"/>
    </row>
    <row r="833" ht="15.75" customHeight="1">
      <c r="B833" s="90"/>
      <c r="E833" s="90"/>
      <c r="F833" s="90"/>
      <c r="G833" s="90"/>
      <c r="H833" s="90"/>
      <c r="I833" s="90"/>
      <c r="J833" s="90"/>
      <c r="K833" s="90"/>
    </row>
    <row r="834" ht="15.75" customHeight="1">
      <c r="B834" s="90"/>
      <c r="E834" s="90"/>
      <c r="F834" s="90"/>
      <c r="G834" s="90"/>
      <c r="H834" s="90"/>
      <c r="I834" s="90"/>
      <c r="J834" s="90"/>
      <c r="K834" s="90"/>
    </row>
    <row r="835" ht="15.75" customHeight="1">
      <c r="B835" s="90"/>
      <c r="E835" s="90"/>
      <c r="F835" s="90"/>
      <c r="G835" s="90"/>
      <c r="H835" s="90"/>
      <c r="I835" s="90"/>
      <c r="J835" s="90"/>
      <c r="K835" s="90"/>
    </row>
    <row r="836" ht="15.75" customHeight="1">
      <c r="B836" s="90"/>
      <c r="E836" s="90"/>
      <c r="F836" s="90"/>
      <c r="G836" s="90"/>
      <c r="H836" s="90"/>
      <c r="I836" s="90"/>
      <c r="J836" s="90"/>
      <c r="K836" s="90"/>
    </row>
    <row r="837" ht="15.75" customHeight="1">
      <c r="B837" s="90"/>
      <c r="E837" s="90"/>
      <c r="F837" s="90"/>
      <c r="G837" s="90"/>
      <c r="H837" s="90"/>
      <c r="I837" s="90"/>
      <c r="J837" s="90"/>
      <c r="K837" s="90"/>
    </row>
    <row r="838" ht="15.75" customHeight="1">
      <c r="B838" s="90"/>
      <c r="E838" s="90"/>
      <c r="F838" s="90"/>
      <c r="G838" s="90"/>
      <c r="H838" s="90"/>
      <c r="I838" s="90"/>
      <c r="J838" s="90"/>
      <c r="K838" s="90"/>
    </row>
    <row r="839" ht="15.75" customHeight="1">
      <c r="B839" s="90"/>
      <c r="E839" s="90"/>
      <c r="F839" s="90"/>
      <c r="G839" s="90"/>
      <c r="H839" s="90"/>
      <c r="I839" s="90"/>
      <c r="J839" s="90"/>
      <c r="K839" s="90"/>
    </row>
    <row r="840" ht="15.75" customHeight="1">
      <c r="B840" s="90"/>
      <c r="E840" s="90"/>
      <c r="F840" s="90"/>
      <c r="G840" s="90"/>
      <c r="H840" s="90"/>
      <c r="I840" s="90"/>
      <c r="J840" s="90"/>
      <c r="K840" s="90"/>
    </row>
    <row r="841" ht="15.75" customHeight="1">
      <c r="B841" s="90"/>
      <c r="E841" s="90"/>
      <c r="F841" s="90"/>
      <c r="G841" s="90"/>
      <c r="H841" s="90"/>
      <c r="I841" s="90"/>
      <c r="J841" s="90"/>
      <c r="K841" s="90"/>
    </row>
    <row r="842" ht="15.75" customHeight="1">
      <c r="B842" s="90"/>
      <c r="E842" s="90"/>
      <c r="F842" s="90"/>
      <c r="G842" s="90"/>
      <c r="H842" s="90"/>
      <c r="I842" s="90"/>
      <c r="J842" s="90"/>
      <c r="K842" s="90"/>
    </row>
    <row r="843" ht="15.75" customHeight="1">
      <c r="B843" s="90"/>
      <c r="E843" s="90"/>
      <c r="F843" s="90"/>
      <c r="G843" s="90"/>
      <c r="H843" s="90"/>
      <c r="I843" s="90"/>
      <c r="J843" s="90"/>
      <c r="K843" s="90"/>
    </row>
    <row r="844" ht="15.75" customHeight="1">
      <c r="B844" s="90"/>
      <c r="E844" s="90"/>
      <c r="F844" s="90"/>
      <c r="G844" s="90"/>
      <c r="H844" s="90"/>
      <c r="I844" s="90"/>
      <c r="J844" s="90"/>
      <c r="K844" s="90"/>
    </row>
    <row r="845" ht="15.75" customHeight="1">
      <c r="B845" s="90"/>
      <c r="E845" s="90"/>
      <c r="F845" s="90"/>
      <c r="G845" s="90"/>
      <c r="H845" s="90"/>
      <c r="I845" s="90"/>
      <c r="J845" s="90"/>
      <c r="K845" s="90"/>
    </row>
    <row r="846" ht="15.75" customHeight="1">
      <c r="B846" s="90"/>
      <c r="E846" s="90"/>
      <c r="F846" s="90"/>
      <c r="G846" s="90"/>
      <c r="H846" s="90"/>
      <c r="I846" s="90"/>
      <c r="J846" s="90"/>
      <c r="K846" s="90"/>
    </row>
    <row r="847" ht="15.75" customHeight="1">
      <c r="B847" s="90"/>
      <c r="E847" s="90"/>
      <c r="F847" s="90"/>
      <c r="G847" s="90"/>
      <c r="H847" s="90"/>
      <c r="I847" s="90"/>
      <c r="J847" s="90"/>
      <c r="K847" s="90"/>
    </row>
    <row r="848" ht="15.75" customHeight="1">
      <c r="B848" s="90"/>
      <c r="E848" s="90"/>
      <c r="F848" s="90"/>
      <c r="G848" s="90"/>
      <c r="H848" s="90"/>
      <c r="I848" s="90"/>
      <c r="J848" s="90"/>
      <c r="K848" s="90"/>
    </row>
    <row r="849" ht="15.75" customHeight="1">
      <c r="B849" s="90"/>
      <c r="E849" s="90"/>
      <c r="F849" s="90"/>
      <c r="G849" s="90"/>
      <c r="H849" s="90"/>
      <c r="I849" s="90"/>
      <c r="J849" s="90"/>
      <c r="K849" s="90"/>
    </row>
    <row r="850" ht="15.75" customHeight="1">
      <c r="B850" s="90"/>
      <c r="E850" s="90"/>
      <c r="F850" s="90"/>
      <c r="G850" s="90"/>
      <c r="H850" s="90"/>
      <c r="I850" s="90"/>
      <c r="J850" s="90"/>
      <c r="K850" s="90"/>
    </row>
    <row r="851" ht="15.75" customHeight="1">
      <c r="B851" s="90"/>
      <c r="E851" s="90"/>
      <c r="F851" s="90"/>
      <c r="G851" s="90"/>
      <c r="H851" s="90"/>
      <c r="I851" s="90"/>
      <c r="J851" s="90"/>
      <c r="K851" s="90"/>
    </row>
    <row r="852" ht="15.75" customHeight="1">
      <c r="B852" s="90"/>
      <c r="E852" s="90"/>
      <c r="F852" s="90"/>
      <c r="G852" s="90"/>
      <c r="H852" s="90"/>
      <c r="I852" s="90"/>
      <c r="J852" s="90"/>
      <c r="K852" s="90"/>
    </row>
    <row r="853" ht="15.75" customHeight="1">
      <c r="B853" s="90"/>
      <c r="E853" s="90"/>
      <c r="F853" s="90"/>
      <c r="G853" s="90"/>
      <c r="H853" s="90"/>
      <c r="I853" s="90"/>
      <c r="J853" s="90"/>
      <c r="K853" s="90"/>
    </row>
    <row r="854" ht="15.75" customHeight="1">
      <c r="B854" s="90"/>
      <c r="E854" s="90"/>
      <c r="F854" s="90"/>
      <c r="G854" s="90"/>
      <c r="H854" s="90"/>
      <c r="I854" s="90"/>
      <c r="J854" s="90"/>
      <c r="K854" s="90"/>
    </row>
    <row r="855" ht="15.75" customHeight="1">
      <c r="B855" s="90"/>
      <c r="E855" s="90"/>
      <c r="F855" s="90"/>
      <c r="G855" s="90"/>
      <c r="H855" s="90"/>
      <c r="I855" s="90"/>
      <c r="J855" s="90"/>
      <c r="K855" s="90"/>
    </row>
    <row r="856" ht="15.75" customHeight="1">
      <c r="B856" s="90"/>
      <c r="E856" s="90"/>
      <c r="F856" s="90"/>
      <c r="G856" s="90"/>
      <c r="H856" s="90"/>
      <c r="I856" s="90"/>
      <c r="J856" s="90"/>
      <c r="K856" s="90"/>
    </row>
    <row r="857" ht="15.75" customHeight="1">
      <c r="B857" s="90"/>
      <c r="E857" s="90"/>
      <c r="F857" s="90"/>
      <c r="G857" s="90"/>
      <c r="H857" s="90"/>
      <c r="I857" s="90"/>
      <c r="J857" s="90"/>
      <c r="K857" s="90"/>
    </row>
    <row r="858" ht="15.75" customHeight="1">
      <c r="B858" s="90"/>
      <c r="E858" s="90"/>
      <c r="F858" s="90"/>
      <c r="G858" s="90"/>
      <c r="H858" s="90"/>
      <c r="I858" s="90"/>
      <c r="J858" s="90"/>
      <c r="K858" s="90"/>
    </row>
    <row r="859" ht="15.75" customHeight="1">
      <c r="B859" s="90"/>
      <c r="E859" s="90"/>
      <c r="F859" s="90"/>
      <c r="G859" s="90"/>
      <c r="H859" s="90"/>
      <c r="I859" s="90"/>
      <c r="J859" s="90"/>
      <c r="K859" s="90"/>
    </row>
    <row r="860" ht="15.75" customHeight="1">
      <c r="B860" s="90"/>
      <c r="E860" s="90"/>
      <c r="F860" s="90"/>
      <c r="G860" s="90"/>
      <c r="H860" s="90"/>
      <c r="I860" s="90"/>
      <c r="J860" s="90"/>
      <c r="K860" s="90"/>
    </row>
    <row r="861" ht="15.75" customHeight="1">
      <c r="B861" s="90"/>
      <c r="E861" s="90"/>
      <c r="F861" s="90"/>
      <c r="G861" s="90"/>
      <c r="H861" s="90"/>
      <c r="I861" s="90"/>
      <c r="J861" s="90"/>
      <c r="K861" s="90"/>
    </row>
    <row r="862" ht="15.75" customHeight="1">
      <c r="B862" s="90"/>
      <c r="E862" s="90"/>
      <c r="F862" s="90"/>
      <c r="G862" s="90"/>
      <c r="H862" s="90"/>
      <c r="I862" s="90"/>
      <c r="J862" s="90"/>
      <c r="K862" s="90"/>
    </row>
    <row r="863" ht="15.75" customHeight="1">
      <c r="B863" s="90"/>
      <c r="E863" s="90"/>
      <c r="F863" s="90"/>
      <c r="G863" s="90"/>
      <c r="H863" s="90"/>
      <c r="I863" s="90"/>
      <c r="J863" s="90"/>
      <c r="K863" s="90"/>
    </row>
    <row r="864" ht="15.75" customHeight="1">
      <c r="B864" s="90"/>
      <c r="E864" s="90"/>
      <c r="F864" s="90"/>
      <c r="G864" s="90"/>
      <c r="H864" s="90"/>
      <c r="I864" s="90"/>
      <c r="J864" s="90"/>
      <c r="K864" s="90"/>
    </row>
    <row r="865" ht="15.75" customHeight="1">
      <c r="B865" s="90"/>
      <c r="E865" s="90"/>
      <c r="F865" s="90"/>
      <c r="G865" s="90"/>
      <c r="H865" s="90"/>
      <c r="I865" s="90"/>
      <c r="J865" s="90"/>
      <c r="K865" s="90"/>
    </row>
    <row r="866" ht="15.75" customHeight="1">
      <c r="B866" s="90"/>
      <c r="E866" s="90"/>
      <c r="F866" s="90"/>
      <c r="G866" s="90"/>
      <c r="H866" s="90"/>
      <c r="I866" s="90"/>
      <c r="J866" s="90"/>
      <c r="K866" s="90"/>
    </row>
    <row r="867" ht="15.75" customHeight="1">
      <c r="B867" s="90"/>
      <c r="E867" s="90"/>
      <c r="F867" s="90"/>
      <c r="G867" s="90"/>
      <c r="H867" s="90"/>
      <c r="I867" s="90"/>
      <c r="J867" s="90"/>
      <c r="K867" s="90"/>
    </row>
    <row r="868" ht="15.75" customHeight="1">
      <c r="B868" s="90"/>
      <c r="E868" s="90"/>
      <c r="F868" s="90"/>
      <c r="G868" s="90"/>
      <c r="H868" s="90"/>
      <c r="I868" s="90"/>
      <c r="J868" s="90"/>
      <c r="K868" s="90"/>
    </row>
    <row r="869" ht="15.75" customHeight="1">
      <c r="B869" s="90"/>
      <c r="E869" s="90"/>
      <c r="F869" s="90"/>
      <c r="G869" s="90"/>
      <c r="H869" s="90"/>
      <c r="I869" s="90"/>
      <c r="J869" s="90"/>
      <c r="K869" s="90"/>
    </row>
    <row r="870" ht="15.75" customHeight="1">
      <c r="B870" s="90"/>
      <c r="E870" s="90"/>
      <c r="F870" s="90"/>
      <c r="G870" s="90"/>
      <c r="H870" s="90"/>
      <c r="I870" s="90"/>
      <c r="J870" s="90"/>
      <c r="K870" s="90"/>
    </row>
    <row r="871" ht="15.75" customHeight="1">
      <c r="B871" s="90"/>
      <c r="E871" s="90"/>
      <c r="F871" s="90"/>
      <c r="G871" s="90"/>
      <c r="H871" s="90"/>
      <c r="I871" s="90"/>
      <c r="J871" s="90"/>
      <c r="K871" s="90"/>
    </row>
    <row r="872" ht="15.75" customHeight="1">
      <c r="B872" s="90"/>
      <c r="E872" s="90"/>
      <c r="F872" s="90"/>
      <c r="G872" s="90"/>
      <c r="H872" s="90"/>
      <c r="I872" s="90"/>
      <c r="J872" s="90"/>
      <c r="K872" s="90"/>
    </row>
    <row r="873" ht="15.75" customHeight="1">
      <c r="B873" s="90"/>
      <c r="E873" s="90"/>
      <c r="F873" s="90"/>
      <c r="G873" s="90"/>
      <c r="H873" s="90"/>
      <c r="I873" s="90"/>
      <c r="J873" s="90"/>
      <c r="K873" s="90"/>
    </row>
    <row r="874" ht="15.75" customHeight="1">
      <c r="B874" s="90"/>
      <c r="E874" s="90"/>
      <c r="F874" s="90"/>
      <c r="G874" s="90"/>
      <c r="H874" s="90"/>
      <c r="I874" s="90"/>
      <c r="J874" s="90"/>
      <c r="K874" s="90"/>
    </row>
    <row r="875" ht="15.75" customHeight="1">
      <c r="B875" s="90"/>
      <c r="E875" s="90"/>
      <c r="F875" s="90"/>
      <c r="G875" s="90"/>
      <c r="H875" s="90"/>
      <c r="I875" s="90"/>
      <c r="J875" s="90"/>
      <c r="K875" s="90"/>
    </row>
    <row r="876" ht="15.75" customHeight="1">
      <c r="B876" s="90"/>
      <c r="E876" s="90"/>
      <c r="F876" s="90"/>
      <c r="G876" s="90"/>
      <c r="H876" s="90"/>
      <c r="I876" s="90"/>
      <c r="J876" s="90"/>
      <c r="K876" s="90"/>
    </row>
    <row r="877" ht="15.75" customHeight="1">
      <c r="B877" s="90"/>
      <c r="E877" s="90"/>
      <c r="F877" s="90"/>
      <c r="G877" s="90"/>
      <c r="H877" s="90"/>
      <c r="I877" s="90"/>
      <c r="J877" s="90"/>
      <c r="K877" s="90"/>
    </row>
    <row r="878" ht="15.75" customHeight="1">
      <c r="B878" s="90"/>
      <c r="E878" s="90"/>
      <c r="F878" s="90"/>
      <c r="G878" s="90"/>
      <c r="H878" s="90"/>
      <c r="I878" s="90"/>
      <c r="J878" s="90"/>
      <c r="K878" s="90"/>
    </row>
    <row r="879" ht="15.75" customHeight="1">
      <c r="B879" s="90"/>
      <c r="E879" s="90"/>
      <c r="F879" s="90"/>
      <c r="G879" s="90"/>
      <c r="H879" s="90"/>
      <c r="I879" s="90"/>
      <c r="J879" s="90"/>
      <c r="K879" s="90"/>
    </row>
    <row r="880" ht="15.75" customHeight="1">
      <c r="B880" s="90"/>
      <c r="E880" s="90"/>
      <c r="F880" s="90"/>
      <c r="G880" s="90"/>
      <c r="H880" s="90"/>
      <c r="I880" s="90"/>
      <c r="J880" s="90"/>
      <c r="K880" s="90"/>
    </row>
    <row r="881" ht="15.75" customHeight="1">
      <c r="B881" s="90"/>
      <c r="E881" s="90"/>
      <c r="F881" s="90"/>
      <c r="G881" s="90"/>
      <c r="H881" s="90"/>
      <c r="I881" s="90"/>
      <c r="J881" s="90"/>
      <c r="K881" s="90"/>
    </row>
    <row r="882" ht="15.75" customHeight="1">
      <c r="B882" s="90"/>
      <c r="E882" s="90"/>
      <c r="F882" s="90"/>
      <c r="G882" s="90"/>
      <c r="H882" s="90"/>
      <c r="I882" s="90"/>
      <c r="J882" s="90"/>
      <c r="K882" s="90"/>
    </row>
    <row r="883" ht="15.75" customHeight="1">
      <c r="B883" s="90"/>
      <c r="E883" s="90"/>
      <c r="F883" s="90"/>
      <c r="G883" s="90"/>
      <c r="H883" s="90"/>
      <c r="I883" s="90"/>
      <c r="J883" s="90"/>
      <c r="K883" s="90"/>
    </row>
    <row r="884" ht="15.75" customHeight="1">
      <c r="B884" s="90"/>
      <c r="E884" s="90"/>
      <c r="F884" s="90"/>
      <c r="G884" s="90"/>
      <c r="H884" s="90"/>
      <c r="I884" s="90"/>
      <c r="J884" s="90"/>
      <c r="K884" s="90"/>
    </row>
    <row r="885" ht="15.75" customHeight="1">
      <c r="B885" s="90"/>
      <c r="E885" s="90"/>
      <c r="F885" s="90"/>
      <c r="G885" s="90"/>
      <c r="H885" s="90"/>
      <c r="I885" s="90"/>
      <c r="J885" s="90"/>
      <c r="K885" s="90"/>
    </row>
    <row r="886" ht="15.75" customHeight="1">
      <c r="B886" s="90"/>
      <c r="E886" s="90"/>
      <c r="F886" s="90"/>
      <c r="G886" s="90"/>
      <c r="H886" s="90"/>
      <c r="I886" s="90"/>
      <c r="J886" s="90"/>
      <c r="K886" s="90"/>
    </row>
    <row r="887" ht="15.75" customHeight="1">
      <c r="B887" s="90"/>
      <c r="E887" s="90"/>
      <c r="F887" s="90"/>
      <c r="G887" s="90"/>
      <c r="H887" s="90"/>
      <c r="I887" s="90"/>
      <c r="J887" s="90"/>
      <c r="K887" s="90"/>
    </row>
    <row r="888" ht="15.75" customHeight="1">
      <c r="B888" s="90"/>
      <c r="E888" s="90"/>
      <c r="F888" s="90"/>
      <c r="G888" s="90"/>
      <c r="H888" s="90"/>
      <c r="I888" s="90"/>
      <c r="J888" s="90"/>
      <c r="K888" s="90"/>
    </row>
    <row r="889" ht="15.75" customHeight="1">
      <c r="B889" s="90"/>
      <c r="E889" s="90"/>
      <c r="F889" s="90"/>
      <c r="G889" s="90"/>
      <c r="H889" s="90"/>
      <c r="I889" s="90"/>
      <c r="J889" s="90"/>
      <c r="K889" s="90"/>
    </row>
    <row r="890" ht="15.75" customHeight="1">
      <c r="B890" s="90"/>
      <c r="E890" s="90"/>
      <c r="F890" s="90"/>
      <c r="G890" s="90"/>
      <c r="H890" s="90"/>
      <c r="I890" s="90"/>
      <c r="J890" s="90"/>
      <c r="K890" s="90"/>
    </row>
    <row r="891" ht="15.75" customHeight="1">
      <c r="B891" s="90"/>
      <c r="E891" s="90"/>
      <c r="F891" s="90"/>
      <c r="G891" s="90"/>
      <c r="H891" s="90"/>
      <c r="I891" s="90"/>
      <c r="J891" s="90"/>
      <c r="K891" s="90"/>
    </row>
    <row r="892" ht="15.75" customHeight="1">
      <c r="B892" s="90"/>
      <c r="E892" s="90"/>
      <c r="F892" s="90"/>
      <c r="G892" s="90"/>
      <c r="H892" s="90"/>
      <c r="I892" s="90"/>
      <c r="J892" s="90"/>
      <c r="K892" s="90"/>
    </row>
    <row r="893" ht="15.75" customHeight="1">
      <c r="B893" s="90"/>
      <c r="E893" s="90"/>
      <c r="F893" s="90"/>
      <c r="G893" s="90"/>
      <c r="H893" s="90"/>
      <c r="I893" s="90"/>
      <c r="J893" s="90"/>
      <c r="K893" s="90"/>
    </row>
    <row r="894" ht="15.75" customHeight="1">
      <c r="B894" s="90"/>
      <c r="E894" s="90"/>
      <c r="F894" s="90"/>
      <c r="G894" s="90"/>
      <c r="H894" s="90"/>
      <c r="I894" s="90"/>
      <c r="J894" s="90"/>
      <c r="K894" s="90"/>
    </row>
    <row r="895" ht="15.75" customHeight="1">
      <c r="B895" s="90"/>
      <c r="E895" s="90"/>
      <c r="F895" s="90"/>
      <c r="G895" s="90"/>
      <c r="H895" s="90"/>
      <c r="I895" s="90"/>
      <c r="J895" s="90"/>
      <c r="K895" s="90"/>
    </row>
    <row r="896" ht="15.75" customHeight="1">
      <c r="B896" s="90"/>
      <c r="E896" s="90"/>
      <c r="F896" s="90"/>
      <c r="G896" s="90"/>
      <c r="H896" s="90"/>
      <c r="I896" s="90"/>
      <c r="J896" s="90"/>
      <c r="K896" s="90"/>
    </row>
    <row r="897" ht="15.75" customHeight="1">
      <c r="B897" s="90"/>
      <c r="E897" s="90"/>
      <c r="F897" s="90"/>
      <c r="G897" s="90"/>
      <c r="H897" s="90"/>
      <c r="I897" s="90"/>
      <c r="J897" s="90"/>
      <c r="K897" s="90"/>
    </row>
    <row r="898" ht="15.75" customHeight="1">
      <c r="B898" s="90"/>
      <c r="E898" s="90"/>
      <c r="F898" s="90"/>
      <c r="G898" s="90"/>
      <c r="H898" s="90"/>
      <c r="I898" s="90"/>
      <c r="J898" s="90"/>
      <c r="K898" s="90"/>
    </row>
    <row r="899" ht="15.75" customHeight="1">
      <c r="B899" s="90"/>
      <c r="E899" s="90"/>
      <c r="F899" s="90"/>
      <c r="G899" s="90"/>
      <c r="H899" s="90"/>
      <c r="I899" s="90"/>
      <c r="J899" s="90"/>
      <c r="K899" s="90"/>
    </row>
    <row r="900" ht="15.75" customHeight="1">
      <c r="B900" s="90"/>
      <c r="E900" s="90"/>
      <c r="F900" s="90"/>
      <c r="G900" s="90"/>
      <c r="H900" s="90"/>
      <c r="I900" s="90"/>
      <c r="J900" s="90"/>
      <c r="K900" s="90"/>
    </row>
    <row r="901" ht="15.75" customHeight="1">
      <c r="B901" s="90"/>
      <c r="E901" s="90"/>
      <c r="F901" s="90"/>
      <c r="G901" s="90"/>
      <c r="H901" s="90"/>
      <c r="I901" s="90"/>
      <c r="J901" s="90"/>
      <c r="K901" s="90"/>
    </row>
    <row r="902" ht="15.75" customHeight="1">
      <c r="B902" s="90"/>
      <c r="E902" s="90"/>
      <c r="F902" s="90"/>
      <c r="G902" s="90"/>
      <c r="H902" s="90"/>
      <c r="I902" s="90"/>
      <c r="J902" s="90"/>
      <c r="K902" s="90"/>
    </row>
    <row r="903" ht="15.75" customHeight="1">
      <c r="B903" s="90"/>
      <c r="E903" s="90"/>
      <c r="F903" s="90"/>
      <c r="G903" s="90"/>
      <c r="H903" s="90"/>
      <c r="I903" s="90"/>
      <c r="J903" s="90"/>
      <c r="K903" s="90"/>
    </row>
    <row r="904" ht="15.75" customHeight="1">
      <c r="B904" s="90"/>
      <c r="E904" s="90"/>
      <c r="F904" s="90"/>
      <c r="G904" s="90"/>
      <c r="H904" s="90"/>
      <c r="I904" s="90"/>
      <c r="J904" s="90"/>
      <c r="K904" s="90"/>
    </row>
    <row r="905" ht="15.75" customHeight="1">
      <c r="B905" s="90"/>
      <c r="E905" s="90"/>
      <c r="F905" s="90"/>
      <c r="G905" s="90"/>
      <c r="H905" s="90"/>
      <c r="I905" s="90"/>
      <c r="J905" s="90"/>
      <c r="K905" s="90"/>
    </row>
    <row r="906" ht="15.75" customHeight="1">
      <c r="B906" s="90"/>
      <c r="E906" s="90"/>
      <c r="F906" s="90"/>
      <c r="G906" s="90"/>
      <c r="H906" s="90"/>
      <c r="I906" s="90"/>
      <c r="J906" s="90"/>
      <c r="K906" s="90"/>
    </row>
    <row r="907" ht="15.75" customHeight="1">
      <c r="B907" s="90"/>
      <c r="E907" s="90"/>
      <c r="F907" s="90"/>
      <c r="G907" s="90"/>
      <c r="H907" s="90"/>
      <c r="I907" s="90"/>
      <c r="J907" s="90"/>
      <c r="K907" s="90"/>
    </row>
    <row r="908" ht="15.75" customHeight="1">
      <c r="B908" s="90"/>
      <c r="E908" s="90"/>
      <c r="F908" s="90"/>
      <c r="G908" s="90"/>
      <c r="H908" s="90"/>
      <c r="I908" s="90"/>
      <c r="J908" s="90"/>
      <c r="K908" s="90"/>
    </row>
    <row r="909" ht="15.75" customHeight="1">
      <c r="B909" s="90"/>
      <c r="E909" s="90"/>
      <c r="F909" s="90"/>
      <c r="G909" s="90"/>
      <c r="H909" s="90"/>
      <c r="I909" s="90"/>
      <c r="J909" s="90"/>
      <c r="K909" s="90"/>
    </row>
    <row r="910" ht="15.75" customHeight="1">
      <c r="B910" s="90"/>
      <c r="E910" s="90"/>
      <c r="F910" s="90"/>
      <c r="G910" s="90"/>
      <c r="H910" s="90"/>
      <c r="I910" s="90"/>
      <c r="J910" s="90"/>
      <c r="K910" s="90"/>
    </row>
    <row r="911" ht="15.75" customHeight="1">
      <c r="B911" s="90"/>
      <c r="E911" s="90"/>
      <c r="F911" s="90"/>
      <c r="G911" s="90"/>
      <c r="H911" s="90"/>
      <c r="I911" s="90"/>
      <c r="J911" s="90"/>
      <c r="K911" s="90"/>
    </row>
    <row r="912" ht="15.75" customHeight="1">
      <c r="B912" s="90"/>
      <c r="E912" s="90"/>
      <c r="F912" s="90"/>
      <c r="G912" s="90"/>
      <c r="H912" s="90"/>
      <c r="I912" s="90"/>
      <c r="J912" s="90"/>
      <c r="K912" s="90"/>
    </row>
    <row r="913" ht="15.75" customHeight="1">
      <c r="B913" s="90"/>
      <c r="E913" s="90"/>
      <c r="F913" s="90"/>
      <c r="G913" s="90"/>
      <c r="H913" s="90"/>
      <c r="I913" s="90"/>
      <c r="J913" s="90"/>
      <c r="K913" s="90"/>
    </row>
    <row r="914" ht="15.75" customHeight="1">
      <c r="B914" s="90"/>
      <c r="E914" s="90"/>
      <c r="F914" s="90"/>
      <c r="G914" s="90"/>
      <c r="H914" s="90"/>
      <c r="I914" s="90"/>
      <c r="J914" s="90"/>
      <c r="K914" s="90"/>
    </row>
    <row r="915" ht="15.75" customHeight="1">
      <c r="B915" s="90"/>
      <c r="E915" s="90"/>
      <c r="F915" s="90"/>
      <c r="G915" s="90"/>
      <c r="H915" s="90"/>
      <c r="I915" s="90"/>
      <c r="J915" s="90"/>
      <c r="K915" s="90"/>
    </row>
    <row r="916" ht="15.75" customHeight="1">
      <c r="B916" s="90"/>
      <c r="E916" s="90"/>
      <c r="F916" s="90"/>
      <c r="G916" s="90"/>
      <c r="H916" s="90"/>
      <c r="I916" s="90"/>
      <c r="J916" s="90"/>
      <c r="K916" s="90"/>
    </row>
    <row r="917" ht="15.75" customHeight="1">
      <c r="B917" s="90"/>
      <c r="E917" s="90"/>
      <c r="F917" s="90"/>
      <c r="G917" s="90"/>
      <c r="H917" s="90"/>
      <c r="I917" s="90"/>
      <c r="J917" s="90"/>
      <c r="K917" s="90"/>
    </row>
    <row r="918" ht="15.75" customHeight="1">
      <c r="B918" s="90"/>
      <c r="E918" s="90"/>
      <c r="F918" s="90"/>
      <c r="G918" s="90"/>
      <c r="H918" s="90"/>
      <c r="I918" s="90"/>
      <c r="J918" s="90"/>
      <c r="K918" s="90"/>
    </row>
    <row r="919" ht="15.75" customHeight="1">
      <c r="B919" s="90"/>
      <c r="E919" s="90"/>
      <c r="F919" s="90"/>
      <c r="G919" s="90"/>
      <c r="H919" s="90"/>
      <c r="I919" s="90"/>
      <c r="J919" s="90"/>
      <c r="K919" s="90"/>
    </row>
    <row r="920" ht="15.75" customHeight="1">
      <c r="B920" s="90"/>
      <c r="E920" s="90"/>
      <c r="F920" s="90"/>
      <c r="G920" s="90"/>
      <c r="H920" s="90"/>
      <c r="I920" s="90"/>
      <c r="J920" s="90"/>
      <c r="K920" s="90"/>
    </row>
    <row r="921" ht="15.75" customHeight="1">
      <c r="B921" s="90"/>
      <c r="E921" s="90"/>
      <c r="F921" s="90"/>
      <c r="G921" s="90"/>
      <c r="H921" s="90"/>
      <c r="I921" s="90"/>
      <c r="J921" s="90"/>
      <c r="K921" s="90"/>
    </row>
    <row r="922" ht="15.75" customHeight="1">
      <c r="B922" s="90"/>
      <c r="E922" s="90"/>
      <c r="F922" s="90"/>
      <c r="G922" s="90"/>
      <c r="H922" s="90"/>
      <c r="I922" s="90"/>
      <c r="J922" s="90"/>
      <c r="K922" s="90"/>
    </row>
    <row r="923" ht="15.75" customHeight="1">
      <c r="B923" s="90"/>
      <c r="E923" s="90"/>
      <c r="F923" s="90"/>
      <c r="G923" s="90"/>
      <c r="H923" s="90"/>
      <c r="I923" s="90"/>
      <c r="J923" s="90"/>
      <c r="K923" s="90"/>
    </row>
    <row r="924" ht="15.75" customHeight="1">
      <c r="B924" s="90"/>
      <c r="E924" s="90"/>
      <c r="F924" s="90"/>
      <c r="G924" s="90"/>
      <c r="H924" s="90"/>
      <c r="I924" s="90"/>
      <c r="J924" s="90"/>
      <c r="K924" s="90"/>
    </row>
    <row r="925" ht="15.75" customHeight="1">
      <c r="B925" s="90"/>
      <c r="E925" s="90"/>
      <c r="F925" s="90"/>
      <c r="G925" s="90"/>
      <c r="H925" s="90"/>
      <c r="I925" s="90"/>
      <c r="J925" s="90"/>
      <c r="K925" s="90"/>
    </row>
    <row r="926" ht="15.75" customHeight="1">
      <c r="B926" s="90"/>
      <c r="E926" s="90"/>
      <c r="F926" s="90"/>
      <c r="G926" s="90"/>
      <c r="H926" s="90"/>
      <c r="I926" s="90"/>
      <c r="J926" s="90"/>
      <c r="K926" s="90"/>
    </row>
    <row r="927" ht="15.75" customHeight="1">
      <c r="B927" s="90"/>
      <c r="E927" s="90"/>
      <c r="F927" s="90"/>
      <c r="G927" s="90"/>
      <c r="H927" s="90"/>
      <c r="I927" s="90"/>
      <c r="J927" s="90"/>
      <c r="K927" s="90"/>
    </row>
    <row r="928" ht="15.75" customHeight="1">
      <c r="B928" s="90"/>
      <c r="E928" s="90"/>
      <c r="F928" s="90"/>
      <c r="G928" s="90"/>
      <c r="H928" s="90"/>
      <c r="I928" s="90"/>
      <c r="J928" s="90"/>
      <c r="K928" s="90"/>
    </row>
    <row r="929" ht="15.75" customHeight="1">
      <c r="B929" s="90"/>
      <c r="E929" s="90"/>
      <c r="F929" s="90"/>
      <c r="G929" s="90"/>
      <c r="H929" s="90"/>
      <c r="I929" s="90"/>
      <c r="J929" s="90"/>
      <c r="K929" s="90"/>
    </row>
    <row r="930" ht="15.75" customHeight="1">
      <c r="B930" s="90"/>
      <c r="E930" s="90"/>
      <c r="F930" s="90"/>
      <c r="G930" s="90"/>
      <c r="H930" s="90"/>
      <c r="I930" s="90"/>
      <c r="J930" s="90"/>
      <c r="K930" s="90"/>
    </row>
    <row r="931" ht="15.75" customHeight="1">
      <c r="B931" s="90"/>
      <c r="E931" s="90"/>
      <c r="F931" s="90"/>
      <c r="G931" s="90"/>
      <c r="H931" s="90"/>
      <c r="I931" s="90"/>
      <c r="J931" s="90"/>
      <c r="K931" s="90"/>
    </row>
    <row r="932" ht="15.75" customHeight="1">
      <c r="B932" s="90"/>
      <c r="E932" s="90"/>
      <c r="F932" s="90"/>
      <c r="G932" s="90"/>
      <c r="H932" s="90"/>
      <c r="I932" s="90"/>
      <c r="J932" s="90"/>
      <c r="K932" s="90"/>
    </row>
    <row r="933" ht="15.75" customHeight="1">
      <c r="B933" s="90"/>
      <c r="E933" s="90"/>
      <c r="F933" s="90"/>
      <c r="G933" s="90"/>
      <c r="H933" s="90"/>
      <c r="I933" s="90"/>
      <c r="J933" s="90"/>
      <c r="K933" s="90"/>
    </row>
    <row r="934" ht="15.75" customHeight="1">
      <c r="B934" s="90"/>
      <c r="E934" s="90"/>
      <c r="F934" s="90"/>
      <c r="G934" s="90"/>
      <c r="H934" s="90"/>
      <c r="I934" s="90"/>
      <c r="J934" s="90"/>
      <c r="K934" s="90"/>
    </row>
    <row r="935" ht="15.75" customHeight="1">
      <c r="B935" s="90"/>
      <c r="E935" s="90"/>
      <c r="F935" s="90"/>
      <c r="G935" s="90"/>
      <c r="H935" s="90"/>
      <c r="I935" s="90"/>
      <c r="J935" s="90"/>
      <c r="K935" s="90"/>
    </row>
    <row r="936" ht="15.75" customHeight="1">
      <c r="B936" s="90"/>
      <c r="E936" s="90"/>
      <c r="F936" s="90"/>
      <c r="G936" s="90"/>
      <c r="H936" s="90"/>
      <c r="I936" s="90"/>
      <c r="J936" s="90"/>
      <c r="K936" s="90"/>
    </row>
    <row r="937" ht="15.75" customHeight="1">
      <c r="B937" s="90"/>
      <c r="E937" s="90"/>
      <c r="F937" s="90"/>
      <c r="G937" s="90"/>
      <c r="H937" s="90"/>
      <c r="I937" s="90"/>
      <c r="J937" s="90"/>
      <c r="K937" s="90"/>
    </row>
    <row r="938" ht="15.75" customHeight="1">
      <c r="B938" s="90"/>
      <c r="E938" s="90"/>
      <c r="F938" s="90"/>
      <c r="G938" s="90"/>
      <c r="H938" s="90"/>
      <c r="I938" s="90"/>
      <c r="J938" s="90"/>
      <c r="K938" s="90"/>
    </row>
    <row r="939" ht="15.75" customHeight="1">
      <c r="B939" s="90"/>
      <c r="E939" s="90"/>
      <c r="F939" s="90"/>
      <c r="G939" s="90"/>
      <c r="H939" s="90"/>
      <c r="I939" s="90"/>
      <c r="J939" s="90"/>
      <c r="K939" s="90"/>
    </row>
    <row r="940" ht="15.75" customHeight="1">
      <c r="B940" s="90"/>
      <c r="E940" s="90"/>
      <c r="F940" s="90"/>
      <c r="G940" s="90"/>
      <c r="H940" s="90"/>
      <c r="I940" s="90"/>
      <c r="J940" s="90"/>
      <c r="K940" s="90"/>
    </row>
    <row r="941" ht="15.75" customHeight="1">
      <c r="B941" s="90"/>
      <c r="E941" s="90"/>
      <c r="F941" s="90"/>
      <c r="G941" s="90"/>
      <c r="H941" s="90"/>
      <c r="I941" s="90"/>
      <c r="J941" s="90"/>
      <c r="K941" s="90"/>
    </row>
    <row r="942" ht="15.75" customHeight="1">
      <c r="B942" s="90"/>
      <c r="E942" s="90"/>
      <c r="F942" s="90"/>
      <c r="G942" s="90"/>
      <c r="H942" s="90"/>
      <c r="I942" s="90"/>
      <c r="J942" s="90"/>
      <c r="K942" s="90"/>
    </row>
    <row r="943" ht="15.75" customHeight="1">
      <c r="B943" s="90"/>
      <c r="E943" s="90"/>
      <c r="F943" s="90"/>
      <c r="G943" s="90"/>
      <c r="H943" s="90"/>
      <c r="I943" s="90"/>
      <c r="J943" s="90"/>
      <c r="K943" s="90"/>
    </row>
    <row r="944" ht="15.75" customHeight="1">
      <c r="B944" s="90"/>
      <c r="E944" s="90"/>
      <c r="F944" s="90"/>
      <c r="G944" s="90"/>
      <c r="H944" s="90"/>
      <c r="I944" s="90"/>
      <c r="J944" s="90"/>
      <c r="K944" s="90"/>
    </row>
    <row r="945" ht="15.75" customHeight="1">
      <c r="B945" s="90"/>
      <c r="E945" s="90"/>
      <c r="F945" s="90"/>
      <c r="G945" s="90"/>
      <c r="H945" s="90"/>
      <c r="I945" s="90"/>
      <c r="J945" s="90"/>
      <c r="K945" s="90"/>
    </row>
    <row r="946" ht="15.75" customHeight="1">
      <c r="B946" s="90"/>
      <c r="E946" s="90"/>
      <c r="F946" s="90"/>
      <c r="G946" s="90"/>
      <c r="H946" s="90"/>
      <c r="I946" s="90"/>
      <c r="J946" s="90"/>
      <c r="K946" s="90"/>
    </row>
    <row r="947" ht="15.75" customHeight="1">
      <c r="B947" s="90"/>
      <c r="E947" s="90"/>
      <c r="F947" s="90"/>
      <c r="G947" s="90"/>
      <c r="H947" s="90"/>
      <c r="I947" s="90"/>
      <c r="J947" s="90"/>
      <c r="K947" s="90"/>
    </row>
    <row r="948" ht="15.75" customHeight="1">
      <c r="B948" s="90"/>
      <c r="E948" s="90"/>
      <c r="F948" s="90"/>
      <c r="G948" s="90"/>
      <c r="H948" s="90"/>
      <c r="I948" s="90"/>
      <c r="J948" s="90"/>
      <c r="K948" s="90"/>
    </row>
    <row r="949" ht="15.75" customHeight="1">
      <c r="B949" s="90"/>
      <c r="E949" s="90"/>
      <c r="F949" s="90"/>
      <c r="G949" s="90"/>
      <c r="H949" s="90"/>
      <c r="I949" s="90"/>
      <c r="J949" s="90"/>
      <c r="K949" s="90"/>
    </row>
    <row r="950" ht="15.75" customHeight="1">
      <c r="B950" s="90"/>
      <c r="E950" s="90"/>
      <c r="F950" s="90"/>
      <c r="G950" s="90"/>
      <c r="H950" s="90"/>
      <c r="I950" s="90"/>
      <c r="J950" s="90"/>
      <c r="K950" s="90"/>
    </row>
    <row r="951" ht="15.75" customHeight="1">
      <c r="B951" s="90"/>
      <c r="E951" s="90"/>
      <c r="F951" s="90"/>
      <c r="G951" s="90"/>
      <c r="H951" s="90"/>
      <c r="I951" s="90"/>
      <c r="J951" s="90"/>
      <c r="K951" s="90"/>
    </row>
    <row r="952" ht="15.75" customHeight="1">
      <c r="B952" s="90"/>
      <c r="E952" s="90"/>
      <c r="F952" s="90"/>
      <c r="G952" s="90"/>
      <c r="H952" s="90"/>
      <c r="I952" s="90"/>
      <c r="J952" s="90"/>
      <c r="K952" s="90"/>
    </row>
    <row r="953" ht="15.75" customHeight="1">
      <c r="B953" s="90"/>
      <c r="E953" s="90"/>
      <c r="F953" s="90"/>
      <c r="G953" s="90"/>
      <c r="H953" s="90"/>
      <c r="I953" s="90"/>
      <c r="J953" s="90"/>
      <c r="K953" s="90"/>
    </row>
    <row r="954" ht="15.75" customHeight="1">
      <c r="B954" s="90"/>
      <c r="E954" s="90"/>
      <c r="F954" s="90"/>
      <c r="G954" s="90"/>
      <c r="H954" s="90"/>
      <c r="I954" s="90"/>
      <c r="J954" s="90"/>
      <c r="K954" s="90"/>
    </row>
    <row r="955" ht="15.75" customHeight="1">
      <c r="B955" s="90"/>
      <c r="E955" s="90"/>
      <c r="F955" s="90"/>
      <c r="G955" s="90"/>
      <c r="H955" s="90"/>
      <c r="I955" s="90"/>
      <c r="J955" s="90"/>
      <c r="K955" s="90"/>
    </row>
    <row r="956" ht="15.75" customHeight="1">
      <c r="B956" s="90"/>
      <c r="E956" s="90"/>
      <c r="F956" s="90"/>
      <c r="G956" s="90"/>
      <c r="H956" s="90"/>
      <c r="I956" s="90"/>
      <c r="J956" s="90"/>
      <c r="K956" s="90"/>
    </row>
    <row r="957" ht="15.75" customHeight="1">
      <c r="B957" s="90"/>
      <c r="E957" s="90"/>
      <c r="F957" s="90"/>
      <c r="G957" s="90"/>
      <c r="H957" s="90"/>
      <c r="I957" s="90"/>
      <c r="J957" s="90"/>
      <c r="K957" s="90"/>
    </row>
    <row r="958" ht="15.75" customHeight="1">
      <c r="B958" s="90"/>
      <c r="E958" s="90"/>
      <c r="F958" s="90"/>
      <c r="G958" s="90"/>
      <c r="H958" s="90"/>
      <c r="I958" s="90"/>
      <c r="J958" s="90"/>
      <c r="K958" s="90"/>
    </row>
    <row r="959" ht="15.75" customHeight="1">
      <c r="B959" s="90"/>
      <c r="E959" s="90"/>
      <c r="F959" s="90"/>
      <c r="G959" s="90"/>
      <c r="H959" s="90"/>
      <c r="I959" s="90"/>
      <c r="J959" s="90"/>
      <c r="K959" s="90"/>
    </row>
    <row r="960" ht="15.75" customHeight="1">
      <c r="B960" s="90"/>
      <c r="E960" s="90"/>
      <c r="F960" s="90"/>
      <c r="G960" s="90"/>
      <c r="H960" s="90"/>
      <c r="I960" s="90"/>
      <c r="J960" s="90"/>
      <c r="K960" s="90"/>
    </row>
    <row r="961" ht="15.75" customHeight="1">
      <c r="B961" s="90"/>
      <c r="E961" s="90"/>
      <c r="F961" s="90"/>
      <c r="G961" s="90"/>
      <c r="H961" s="90"/>
      <c r="I961" s="90"/>
      <c r="J961" s="90"/>
      <c r="K961" s="90"/>
    </row>
    <row r="962" ht="15.75" customHeight="1">
      <c r="B962" s="90"/>
      <c r="E962" s="90"/>
      <c r="F962" s="90"/>
      <c r="G962" s="90"/>
      <c r="H962" s="90"/>
      <c r="I962" s="90"/>
      <c r="J962" s="90"/>
      <c r="K962" s="90"/>
    </row>
    <row r="963" ht="15.75" customHeight="1">
      <c r="B963" s="90"/>
      <c r="E963" s="90"/>
      <c r="F963" s="90"/>
      <c r="G963" s="90"/>
      <c r="H963" s="90"/>
      <c r="I963" s="90"/>
      <c r="J963" s="90"/>
      <c r="K963" s="90"/>
    </row>
    <row r="964" ht="15.75" customHeight="1">
      <c r="B964" s="90"/>
      <c r="E964" s="90"/>
      <c r="F964" s="90"/>
      <c r="G964" s="90"/>
      <c r="H964" s="90"/>
      <c r="I964" s="90"/>
      <c r="J964" s="90"/>
      <c r="K964" s="90"/>
    </row>
    <row r="965" ht="15.75" customHeight="1">
      <c r="B965" s="90"/>
      <c r="E965" s="90"/>
      <c r="F965" s="90"/>
      <c r="G965" s="90"/>
      <c r="H965" s="90"/>
      <c r="I965" s="90"/>
      <c r="J965" s="90"/>
      <c r="K965" s="90"/>
    </row>
    <row r="966" ht="15.75" customHeight="1">
      <c r="B966" s="90"/>
      <c r="E966" s="90"/>
      <c r="F966" s="90"/>
      <c r="G966" s="90"/>
      <c r="H966" s="90"/>
      <c r="I966" s="90"/>
      <c r="J966" s="90"/>
      <c r="K966" s="90"/>
    </row>
    <row r="967" ht="15.75" customHeight="1">
      <c r="B967" s="90"/>
      <c r="E967" s="90"/>
      <c r="F967" s="90"/>
      <c r="G967" s="90"/>
      <c r="H967" s="90"/>
      <c r="I967" s="90"/>
      <c r="J967" s="90"/>
      <c r="K967" s="90"/>
    </row>
    <row r="968" ht="15.75" customHeight="1">
      <c r="B968" s="90"/>
      <c r="E968" s="90"/>
      <c r="F968" s="90"/>
      <c r="G968" s="90"/>
      <c r="H968" s="90"/>
      <c r="I968" s="90"/>
      <c r="J968" s="90"/>
      <c r="K968" s="90"/>
    </row>
    <row r="969" ht="15.75" customHeight="1">
      <c r="B969" s="90"/>
      <c r="E969" s="90"/>
      <c r="F969" s="90"/>
      <c r="G969" s="90"/>
      <c r="H969" s="90"/>
      <c r="I969" s="90"/>
      <c r="J969" s="90"/>
      <c r="K969" s="90"/>
    </row>
    <row r="970" ht="15.75" customHeight="1">
      <c r="B970" s="90"/>
      <c r="E970" s="90"/>
      <c r="F970" s="90"/>
      <c r="G970" s="90"/>
      <c r="H970" s="90"/>
      <c r="I970" s="90"/>
      <c r="J970" s="90"/>
      <c r="K970" s="90"/>
    </row>
    <row r="971" ht="15.75" customHeight="1">
      <c r="B971" s="90"/>
      <c r="E971" s="90"/>
      <c r="F971" s="90"/>
      <c r="G971" s="90"/>
      <c r="H971" s="90"/>
      <c r="I971" s="90"/>
      <c r="J971" s="90"/>
      <c r="K971" s="90"/>
    </row>
    <row r="972" ht="15.75" customHeight="1">
      <c r="B972" s="90"/>
      <c r="E972" s="90"/>
      <c r="F972" s="90"/>
      <c r="G972" s="90"/>
      <c r="H972" s="90"/>
      <c r="I972" s="90"/>
      <c r="J972" s="90"/>
      <c r="K972" s="90"/>
    </row>
    <row r="973" ht="15.75" customHeight="1">
      <c r="B973" s="90"/>
      <c r="E973" s="90"/>
      <c r="F973" s="90"/>
      <c r="G973" s="90"/>
      <c r="H973" s="90"/>
      <c r="I973" s="90"/>
      <c r="J973" s="90"/>
      <c r="K973" s="90"/>
    </row>
    <row r="974" ht="15.75" customHeight="1">
      <c r="B974" s="90"/>
      <c r="E974" s="90"/>
      <c r="F974" s="90"/>
      <c r="G974" s="90"/>
      <c r="H974" s="90"/>
      <c r="I974" s="90"/>
      <c r="J974" s="90"/>
      <c r="K974" s="90"/>
    </row>
    <row r="975" ht="15.75" customHeight="1">
      <c r="B975" s="90"/>
      <c r="E975" s="90"/>
      <c r="F975" s="90"/>
      <c r="G975" s="90"/>
      <c r="H975" s="90"/>
      <c r="I975" s="90"/>
      <c r="J975" s="90"/>
      <c r="K975" s="90"/>
    </row>
    <row r="976" ht="15.75" customHeight="1">
      <c r="B976" s="90"/>
      <c r="E976" s="90"/>
      <c r="F976" s="90"/>
      <c r="G976" s="90"/>
      <c r="H976" s="90"/>
      <c r="I976" s="90"/>
      <c r="J976" s="90"/>
      <c r="K976" s="90"/>
    </row>
    <row r="977" ht="15.75" customHeight="1">
      <c r="B977" s="90"/>
      <c r="E977" s="90"/>
      <c r="F977" s="90"/>
      <c r="G977" s="90"/>
      <c r="H977" s="90"/>
      <c r="I977" s="90"/>
      <c r="J977" s="90"/>
      <c r="K977" s="90"/>
    </row>
    <row r="978" ht="15.75" customHeight="1">
      <c r="B978" s="90"/>
      <c r="E978" s="90"/>
      <c r="F978" s="90"/>
      <c r="G978" s="90"/>
      <c r="H978" s="90"/>
      <c r="I978" s="90"/>
      <c r="J978" s="90"/>
      <c r="K978" s="90"/>
    </row>
    <row r="979" ht="15.75" customHeight="1">
      <c r="B979" s="90"/>
      <c r="E979" s="90"/>
      <c r="F979" s="90"/>
      <c r="G979" s="90"/>
      <c r="H979" s="90"/>
      <c r="I979" s="90"/>
      <c r="J979" s="90"/>
      <c r="K979" s="90"/>
    </row>
    <row r="980" ht="15.75" customHeight="1">
      <c r="B980" s="90"/>
      <c r="E980" s="90"/>
      <c r="F980" s="90"/>
      <c r="G980" s="90"/>
      <c r="H980" s="90"/>
      <c r="I980" s="90"/>
      <c r="J980" s="90"/>
      <c r="K980" s="90"/>
    </row>
    <row r="981" ht="15.75" customHeight="1">
      <c r="B981" s="90"/>
      <c r="E981" s="90"/>
      <c r="F981" s="90"/>
      <c r="G981" s="90"/>
      <c r="H981" s="90"/>
      <c r="I981" s="90"/>
      <c r="J981" s="90"/>
      <c r="K981" s="90"/>
    </row>
    <row r="982" ht="15.75" customHeight="1">
      <c r="B982" s="90"/>
      <c r="E982" s="90"/>
      <c r="F982" s="90"/>
      <c r="G982" s="90"/>
      <c r="H982" s="90"/>
      <c r="I982" s="90"/>
      <c r="J982" s="90"/>
      <c r="K982" s="90"/>
    </row>
    <row r="983" ht="15.75" customHeight="1">
      <c r="B983" s="90"/>
      <c r="E983" s="90"/>
      <c r="F983" s="90"/>
      <c r="G983" s="90"/>
      <c r="H983" s="90"/>
      <c r="I983" s="90"/>
      <c r="J983" s="90"/>
      <c r="K983" s="90"/>
    </row>
    <row r="984" ht="15.75" customHeight="1">
      <c r="B984" s="90"/>
      <c r="E984" s="90"/>
      <c r="F984" s="90"/>
      <c r="G984" s="90"/>
      <c r="H984" s="90"/>
      <c r="I984" s="90"/>
      <c r="J984" s="90"/>
      <c r="K984" s="90"/>
    </row>
    <row r="985" ht="15.75" customHeight="1">
      <c r="B985" s="90"/>
      <c r="E985" s="90"/>
      <c r="F985" s="90"/>
      <c r="G985" s="90"/>
      <c r="H985" s="90"/>
      <c r="I985" s="90"/>
      <c r="J985" s="90"/>
      <c r="K985" s="90"/>
    </row>
    <row r="986" ht="15.75" customHeight="1">
      <c r="B986" s="90"/>
      <c r="E986" s="90"/>
      <c r="F986" s="90"/>
      <c r="G986" s="90"/>
      <c r="H986" s="90"/>
      <c r="I986" s="90"/>
      <c r="J986" s="90"/>
      <c r="K986" s="90"/>
    </row>
    <row r="987" ht="15.75" customHeight="1">
      <c r="B987" s="90"/>
      <c r="E987" s="90"/>
      <c r="F987" s="90"/>
      <c r="G987" s="90"/>
      <c r="H987" s="90"/>
      <c r="I987" s="90"/>
      <c r="J987" s="90"/>
      <c r="K987" s="90"/>
    </row>
    <row r="988" ht="15.75" customHeight="1">
      <c r="B988" s="90"/>
      <c r="E988" s="90"/>
      <c r="F988" s="90"/>
      <c r="G988" s="90"/>
      <c r="H988" s="90"/>
      <c r="I988" s="90"/>
      <c r="J988" s="90"/>
      <c r="K988" s="90"/>
    </row>
    <row r="989" ht="15.75" customHeight="1">
      <c r="B989" s="90"/>
      <c r="E989" s="90"/>
      <c r="F989" s="90"/>
      <c r="G989" s="90"/>
      <c r="H989" s="90"/>
      <c r="I989" s="90"/>
      <c r="J989" s="90"/>
      <c r="K989" s="90"/>
    </row>
    <row r="990" ht="15.75" customHeight="1">
      <c r="B990" s="90"/>
      <c r="E990" s="90"/>
      <c r="F990" s="90"/>
      <c r="G990" s="90"/>
      <c r="H990" s="90"/>
      <c r="I990" s="90"/>
      <c r="J990" s="90"/>
      <c r="K990" s="90"/>
    </row>
    <row r="991" ht="15.75" customHeight="1">
      <c r="B991" s="90"/>
      <c r="E991" s="90"/>
      <c r="F991" s="90"/>
      <c r="G991" s="90"/>
      <c r="H991" s="90"/>
      <c r="I991" s="90"/>
      <c r="J991" s="90"/>
      <c r="K991" s="90"/>
    </row>
    <row r="992" ht="15.75" customHeight="1">
      <c r="B992" s="90"/>
      <c r="E992" s="90"/>
      <c r="F992" s="90"/>
      <c r="G992" s="90"/>
      <c r="H992" s="90"/>
      <c r="I992" s="90"/>
      <c r="J992" s="90"/>
      <c r="K992" s="90"/>
    </row>
    <row r="993" ht="15.75" customHeight="1">
      <c r="B993" s="90"/>
      <c r="E993" s="90"/>
      <c r="F993" s="90"/>
      <c r="G993" s="90"/>
      <c r="H993" s="90"/>
      <c r="I993" s="90"/>
      <c r="J993" s="90"/>
      <c r="K993" s="90"/>
    </row>
    <row r="994" ht="15.75" customHeight="1">
      <c r="B994" s="90"/>
      <c r="E994" s="90"/>
      <c r="F994" s="90"/>
      <c r="G994" s="90"/>
      <c r="H994" s="90"/>
      <c r="I994" s="90"/>
      <c r="J994" s="90"/>
      <c r="K994" s="90"/>
    </row>
    <row r="995" ht="15.75" customHeight="1">
      <c r="B995" s="90"/>
      <c r="E995" s="90"/>
      <c r="F995" s="90"/>
      <c r="G995" s="90"/>
      <c r="H995" s="90"/>
      <c r="I995" s="90"/>
      <c r="J995" s="90"/>
      <c r="K995" s="90"/>
    </row>
    <row r="996" ht="15.75" customHeight="1">
      <c r="B996" s="90"/>
      <c r="E996" s="90"/>
      <c r="F996" s="90"/>
      <c r="G996" s="90"/>
      <c r="H996" s="90"/>
      <c r="I996" s="90"/>
      <c r="J996" s="90"/>
      <c r="K996" s="90"/>
    </row>
    <row r="997" ht="15.75" customHeight="1">
      <c r="B997" s="90"/>
      <c r="E997" s="90"/>
      <c r="F997" s="90"/>
      <c r="G997" s="90"/>
      <c r="H997" s="90"/>
      <c r="I997" s="90"/>
      <c r="J997" s="90"/>
      <c r="K997" s="90"/>
    </row>
    <row r="998" ht="15.75" customHeight="1">
      <c r="B998" s="90"/>
      <c r="E998" s="90"/>
      <c r="F998" s="90"/>
      <c r="G998" s="90"/>
      <c r="H998" s="90"/>
      <c r="I998" s="90"/>
      <c r="J998" s="90"/>
      <c r="K998" s="90"/>
    </row>
    <row r="999" ht="15.75" customHeight="1">
      <c r="B999" s="90"/>
      <c r="E999" s="90"/>
      <c r="F999" s="90"/>
      <c r="G999" s="90"/>
      <c r="H999" s="90"/>
      <c r="I999" s="90"/>
      <c r="J999" s="90"/>
      <c r="K999" s="90"/>
    </row>
    <row r="1000" ht="15.75" customHeight="1">
      <c r="B1000" s="90"/>
      <c r="E1000" s="90"/>
      <c r="F1000" s="90"/>
      <c r="G1000" s="90"/>
      <c r="H1000" s="90"/>
      <c r="I1000" s="90"/>
      <c r="J1000" s="90"/>
      <c r="K1000" s="90"/>
    </row>
  </sheetData>
  <mergeCells count="16">
    <mergeCell ref="A10:A11"/>
    <mergeCell ref="B10:B11"/>
    <mergeCell ref="C10:C11"/>
    <mergeCell ref="D10:D11"/>
    <mergeCell ref="E10:E11"/>
    <mergeCell ref="F10:H10"/>
    <mergeCell ref="I10:I11"/>
    <mergeCell ref="M18:R18"/>
    <mergeCell ref="M19:R19"/>
    <mergeCell ref="J10:J11"/>
    <mergeCell ref="K10:K11"/>
    <mergeCell ref="M13:S13"/>
    <mergeCell ref="M14:R14"/>
    <mergeCell ref="M15:R15"/>
    <mergeCell ref="M16:R16"/>
    <mergeCell ref="M17:R17"/>
  </mergeCells>
  <dataValidations>
    <dataValidation type="list" allowBlank="1" showInputMessage="1" showErrorMessage="1" prompt="Pilih Nama Dosen dari opsi yang tersedia. Bila ada kesalahan penulisan nama atau nama dosen yang perlu ditambah, anda dapat mengubah pada Tabel 4.a" sqref="B13:B42 B63:B1000">
      <formula1>ValidDosen</formula1>
    </dataValidation>
    <dataValidation type="list" allowBlank="1" showInputMessage="1" showErrorMessage="1" prompt="Pilih salah satu opsi yang ada" sqref="E13:E1000">
      <formula1>$D$3:$D$8</formula1>
    </dataValidation>
    <dataValidation type="list" allowBlank="1" showInputMessage="1" showErrorMessage="1" prompt="Pilih salah satu opsi" sqref="I13:I999">
      <formula1>$I$8:$I$9</formula1>
    </dataValidation>
    <dataValidation type="list" allowBlank="1" showInputMessage="1" showErrorMessage="1" prompt="Pilih salah satu opsi" sqref="J13:J1000">
      <formula1>$J$6:$J$9</formula1>
    </dataValidation>
    <dataValidation type="list" allowBlank="1" showInputMessage="1" showErrorMessage="1" prompt="Pilih Nama Dosen dari opsi yang tersedia. Bila ada kesalahan penulisan nama atau nama dosen yang perlu ditambah, anda dapat mengubah pada Tabel 3.a.1" sqref="B43:B62">
      <formula1>#REF!</formula1>
    </dataValidation>
    <dataValidation type="list" allowBlank="1" showInputMessage="1" showErrorMessage="1" prompt="Cell hanya dapat diisi tanda centang (V) atau dikosongkan" sqref="F13:H999 F1000:I1000 K13:K1000">
      <formula1>$F$8:$F$9</formula1>
    </dataValidation>
  </dataValidations>
  <hyperlinks>
    <hyperlink display="&lt;&lt;&lt; Daftar Tabel" location="'Daftar Tabel'!A1" ref="H1"/>
  </hyperlinks>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63"/>
    <col customWidth="1" min="2" max="2" width="26.63"/>
    <col customWidth="1" min="3" max="5" width="7.63"/>
    <col customWidth="1" min="6" max="6" width="9.13"/>
    <col customWidth="1" min="7" max="25" width="7.63"/>
  </cols>
  <sheetData>
    <row r="1" ht="14.25" customHeight="1">
      <c r="A1" s="185" t="s">
        <v>111</v>
      </c>
      <c r="B1" s="4"/>
      <c r="C1" s="4"/>
      <c r="D1" s="4"/>
      <c r="E1" s="4"/>
      <c r="F1" s="4"/>
      <c r="G1" s="68" t="s">
        <v>191</v>
      </c>
      <c r="H1" s="4"/>
      <c r="I1" s="4"/>
      <c r="J1" s="4"/>
      <c r="K1" s="4"/>
      <c r="L1" s="4"/>
      <c r="M1" s="4"/>
      <c r="N1" s="4"/>
      <c r="O1" s="4"/>
      <c r="P1" s="4"/>
      <c r="Q1" s="4"/>
      <c r="R1" s="4"/>
      <c r="S1" s="4"/>
      <c r="T1" s="4"/>
      <c r="U1" s="4"/>
      <c r="V1" s="4"/>
      <c r="W1" s="4"/>
      <c r="X1" s="4"/>
      <c r="Y1" s="4"/>
    </row>
    <row r="2" ht="14.25" customHeight="1">
      <c r="A2" s="92" t="s">
        <v>212</v>
      </c>
      <c r="B2" s="4"/>
      <c r="C2" s="4"/>
      <c r="D2" s="4"/>
      <c r="E2" s="4"/>
      <c r="F2" s="4"/>
      <c r="G2" s="4"/>
      <c r="H2" s="4"/>
      <c r="I2" s="4"/>
      <c r="J2" s="4"/>
      <c r="K2" s="4"/>
      <c r="L2" s="4"/>
      <c r="M2" s="4"/>
      <c r="N2" s="4"/>
      <c r="O2" s="4"/>
      <c r="P2" s="4"/>
      <c r="Q2" s="4"/>
      <c r="R2" s="4"/>
      <c r="S2" s="4"/>
      <c r="T2" s="4"/>
      <c r="U2" s="4"/>
      <c r="V2" s="4"/>
      <c r="W2" s="4"/>
      <c r="X2" s="4"/>
      <c r="Y2" s="4"/>
    </row>
    <row r="3" ht="14.25" customHeight="1">
      <c r="A3" s="65" t="s">
        <v>854</v>
      </c>
      <c r="G3" s="4"/>
      <c r="H3" s="4"/>
      <c r="I3" s="4"/>
      <c r="J3" s="4"/>
      <c r="K3" s="4"/>
      <c r="L3" s="4"/>
      <c r="M3" s="4"/>
      <c r="N3" s="4"/>
      <c r="O3" s="4"/>
      <c r="P3" s="4"/>
      <c r="Q3" s="4"/>
      <c r="R3" s="4"/>
      <c r="S3" s="4"/>
      <c r="T3" s="4"/>
      <c r="U3" s="4"/>
      <c r="V3" s="4"/>
      <c r="W3" s="4"/>
      <c r="X3" s="4"/>
      <c r="Y3" s="4"/>
    </row>
    <row r="4" ht="14.25" customHeight="1">
      <c r="G4" s="4"/>
      <c r="H4" s="4"/>
      <c r="I4" s="4"/>
      <c r="J4" s="4"/>
      <c r="K4" s="4"/>
      <c r="L4" s="4"/>
      <c r="M4" s="4"/>
      <c r="N4" s="4"/>
      <c r="O4" s="4"/>
      <c r="P4" s="4"/>
      <c r="Q4" s="4"/>
      <c r="R4" s="4"/>
      <c r="S4" s="4"/>
      <c r="T4" s="4"/>
      <c r="U4" s="4"/>
      <c r="V4" s="4"/>
      <c r="W4" s="4"/>
      <c r="X4" s="4"/>
      <c r="Y4" s="4"/>
    </row>
    <row r="5" ht="27.0" customHeight="1">
      <c r="A5" s="288"/>
      <c r="B5" s="288"/>
      <c r="C5" s="288"/>
      <c r="D5" s="288"/>
      <c r="E5" s="288"/>
      <c r="F5" s="288"/>
      <c r="G5" s="4"/>
      <c r="H5" s="4"/>
      <c r="I5" s="4"/>
      <c r="J5" s="4"/>
      <c r="K5" s="4"/>
      <c r="L5" s="4"/>
      <c r="M5" s="4"/>
      <c r="N5" s="4"/>
      <c r="O5" s="4"/>
      <c r="P5" s="4"/>
      <c r="Q5" s="4"/>
      <c r="R5" s="4"/>
      <c r="S5" s="4"/>
      <c r="T5" s="4"/>
      <c r="U5" s="4"/>
      <c r="V5" s="4"/>
      <c r="W5" s="4"/>
      <c r="X5" s="4"/>
      <c r="Y5" s="4"/>
    </row>
    <row r="6" ht="14.25" customHeight="1">
      <c r="A6" s="70" t="s">
        <v>213</v>
      </c>
      <c r="B6" s="70" t="s">
        <v>855</v>
      </c>
      <c r="C6" s="71" t="s">
        <v>856</v>
      </c>
      <c r="D6" s="72"/>
      <c r="E6" s="73"/>
      <c r="F6" s="70" t="s">
        <v>570</v>
      </c>
      <c r="G6" s="4"/>
      <c r="H6" s="66" t="s">
        <v>857</v>
      </c>
      <c r="I6" s="4">
        <f>COUNTA('6h1✓'!B11:B160)</f>
        <v>150</v>
      </c>
      <c r="J6" s="66" t="s">
        <v>858</v>
      </c>
      <c r="K6" s="289">
        <f>1+(3*48.2%)</f>
        <v>2.446</v>
      </c>
      <c r="L6" s="4"/>
      <c r="M6" s="66" t="s">
        <v>859</v>
      </c>
      <c r="N6" s="4">
        <f>counta('6h2'!E6:E53)</f>
        <v>48</v>
      </c>
      <c r="O6" s="4"/>
      <c r="P6" s="4"/>
      <c r="Q6" s="4"/>
      <c r="R6" s="4"/>
      <c r="S6" s="4"/>
      <c r="T6" s="4"/>
      <c r="U6" s="4"/>
      <c r="V6" s="4"/>
      <c r="W6" s="4"/>
      <c r="X6" s="4"/>
      <c r="Y6" s="4"/>
    </row>
    <row r="7" ht="14.25" customHeight="1">
      <c r="A7" s="74"/>
      <c r="B7" s="74"/>
      <c r="C7" s="75" t="s">
        <v>556</v>
      </c>
      <c r="D7" s="75" t="s">
        <v>557</v>
      </c>
      <c r="E7" s="75" t="s">
        <v>558</v>
      </c>
      <c r="F7" s="74"/>
      <c r="G7" s="4"/>
      <c r="H7" s="66" t="s">
        <v>860</v>
      </c>
      <c r="I7" s="4">
        <f>F12</f>
        <v>311</v>
      </c>
      <c r="J7" s="4"/>
      <c r="K7" s="4"/>
      <c r="L7" s="4"/>
      <c r="M7" s="66" t="s">
        <v>861</v>
      </c>
      <c r="N7" s="4">
        <f>(N6/I7)*100</f>
        <v>15.4340836</v>
      </c>
      <c r="O7" s="4"/>
      <c r="P7" s="4"/>
      <c r="Q7" s="4"/>
      <c r="R7" s="4"/>
      <c r="S7" s="4"/>
      <c r="T7" s="4"/>
      <c r="U7" s="4"/>
      <c r="V7" s="4"/>
      <c r="W7" s="4"/>
      <c r="X7" s="4"/>
      <c r="Y7" s="4"/>
    </row>
    <row r="8" ht="14.25" customHeight="1">
      <c r="A8" s="123">
        <v>1.0</v>
      </c>
      <c r="B8" s="123">
        <v>2.0</v>
      </c>
      <c r="C8" s="123">
        <v>3.0</v>
      </c>
      <c r="D8" s="123">
        <v>4.0</v>
      </c>
      <c r="E8" s="123">
        <v>5.0</v>
      </c>
      <c r="F8" s="123">
        <v>6.0</v>
      </c>
      <c r="G8" s="4"/>
      <c r="H8" s="66" t="s">
        <v>862</v>
      </c>
      <c r="I8" s="4">
        <f>(I6/I7)*100</f>
        <v>48.23151125</v>
      </c>
      <c r="J8" s="4"/>
      <c r="K8" s="4"/>
      <c r="L8" s="4"/>
      <c r="M8" s="66" t="s">
        <v>858</v>
      </c>
      <c r="N8" s="4">
        <f>1+(6*15.5844%)</f>
        <v>1.935064</v>
      </c>
      <c r="O8" s="4"/>
      <c r="P8" s="4"/>
      <c r="Q8" s="4"/>
      <c r="R8" s="4"/>
      <c r="S8" s="4"/>
      <c r="T8" s="4"/>
      <c r="U8" s="4"/>
      <c r="V8" s="4"/>
      <c r="W8" s="4"/>
      <c r="X8" s="4"/>
      <c r="Y8" s="4"/>
    </row>
    <row r="9">
      <c r="A9" s="86">
        <v>1.0</v>
      </c>
      <c r="B9" s="187" t="s">
        <v>863</v>
      </c>
      <c r="C9" s="290">
        <v>34.0</v>
      </c>
      <c r="D9" s="290">
        <v>75.0</v>
      </c>
      <c r="E9" s="290">
        <v>67.0</v>
      </c>
      <c r="F9" s="77">
        <f t="shared" ref="F9:F12" si="1">SUM(C9:E9)</f>
        <v>176</v>
      </c>
      <c r="H9" s="291" t="s">
        <v>397</v>
      </c>
      <c r="I9" s="6"/>
      <c r="J9" s="6"/>
      <c r="K9" s="7"/>
      <c r="O9" s="4"/>
      <c r="P9" s="66"/>
      <c r="Q9" s="66"/>
      <c r="V9" s="4"/>
      <c r="W9" s="4"/>
      <c r="X9" s="4"/>
      <c r="Y9" s="4"/>
    </row>
    <row r="10" ht="14.25" customHeight="1">
      <c r="A10" s="86">
        <v>2.0</v>
      </c>
      <c r="B10" s="187" t="s">
        <v>864</v>
      </c>
      <c r="C10" s="80">
        <v>50.0</v>
      </c>
      <c r="D10" s="80">
        <v>50.0</v>
      </c>
      <c r="E10" s="80">
        <v>32.0</v>
      </c>
      <c r="F10" s="77">
        <f t="shared" si="1"/>
        <v>132</v>
      </c>
      <c r="H10" s="4" t="s">
        <v>865</v>
      </c>
      <c r="I10" s="4">
        <f>F11</f>
        <v>3</v>
      </c>
      <c r="J10" s="4"/>
      <c r="K10" s="66" t="s">
        <v>866</v>
      </c>
      <c r="L10" s="90">
        <f t="shared" ref="L10:L12" si="2">I10/3/29</f>
        <v>0.03448275862</v>
      </c>
      <c r="N10" s="292" t="s">
        <v>21</v>
      </c>
      <c r="O10" s="90">
        <f>L10/0.1</f>
        <v>0.3448275862</v>
      </c>
      <c r="P10" s="66" t="s">
        <v>867</v>
      </c>
      <c r="Q10" s="293">
        <f>3.75*((O10+O11+(O12/2))-(O10*O11)-((O10*O12)/2)-((O11*O12)/2))+((O10*O11*O12)/2)</f>
        <v>3.65045034</v>
      </c>
      <c r="V10" s="4"/>
      <c r="W10" s="4"/>
      <c r="X10" s="4"/>
      <c r="Y10" s="4"/>
    </row>
    <row r="11" ht="14.25" customHeight="1">
      <c r="A11" s="86">
        <v>3.0</v>
      </c>
      <c r="B11" s="187" t="s">
        <v>868</v>
      </c>
      <c r="C11" s="294">
        <v>1.0</v>
      </c>
      <c r="D11" s="294">
        <v>1.0</v>
      </c>
      <c r="E11" s="294">
        <v>1.0</v>
      </c>
      <c r="F11" s="77">
        <f t="shared" si="1"/>
        <v>3</v>
      </c>
      <c r="H11" s="4" t="s">
        <v>869</v>
      </c>
      <c r="I11" s="4">
        <f>F10</f>
        <v>132</v>
      </c>
      <c r="J11" s="4"/>
      <c r="K11" s="66" t="s">
        <v>870</v>
      </c>
      <c r="L11" s="90">
        <f t="shared" si="2"/>
        <v>1.517241379</v>
      </c>
      <c r="N11" s="292" t="s">
        <v>23</v>
      </c>
      <c r="O11" s="90">
        <f>L11/1</f>
        <v>1.517241379</v>
      </c>
      <c r="P11" s="66"/>
      <c r="Q11" s="66"/>
      <c r="V11" s="4"/>
      <c r="W11" s="4"/>
      <c r="X11" s="4"/>
      <c r="Y11" s="4"/>
    </row>
    <row r="12" ht="14.25" customHeight="1">
      <c r="A12" s="295" t="s">
        <v>570</v>
      </c>
      <c r="B12" s="73"/>
      <c r="C12" s="296">
        <f t="shared" ref="C12:E12" si="3">SUM(C9:C11)</f>
        <v>85</v>
      </c>
      <c r="D12" s="296">
        <f t="shared" si="3"/>
        <v>126</v>
      </c>
      <c r="E12" s="296">
        <f t="shared" si="3"/>
        <v>100</v>
      </c>
      <c r="F12" s="296">
        <f t="shared" si="1"/>
        <v>311</v>
      </c>
      <c r="H12" s="4" t="s">
        <v>871</v>
      </c>
      <c r="I12" s="4">
        <f>F9</f>
        <v>176</v>
      </c>
      <c r="J12" s="4"/>
      <c r="K12" s="66" t="s">
        <v>872</v>
      </c>
      <c r="L12" s="90">
        <f t="shared" si="2"/>
        <v>2.022988506</v>
      </c>
      <c r="N12" s="292" t="s">
        <v>25</v>
      </c>
      <c r="O12" s="90">
        <f>L12/2</f>
        <v>1.011494253</v>
      </c>
      <c r="P12" s="66"/>
      <c r="Q12" s="66"/>
      <c r="V12" s="4"/>
      <c r="W12" s="4"/>
      <c r="X12" s="4"/>
      <c r="Y12" s="4"/>
    </row>
    <row r="13" ht="14.25" customHeight="1">
      <c r="A13" s="4"/>
      <c r="B13" s="4"/>
      <c r="C13" s="4"/>
      <c r="D13" s="4"/>
      <c r="E13" s="4"/>
      <c r="F13" s="4"/>
      <c r="H13" s="4"/>
      <c r="I13" s="4"/>
      <c r="J13" s="4"/>
      <c r="K13" s="4"/>
      <c r="P13" s="4"/>
      <c r="Q13" s="4"/>
      <c r="V13" s="4"/>
      <c r="W13" s="4"/>
      <c r="X13" s="4"/>
      <c r="Y13" s="4"/>
    </row>
    <row r="14" ht="14.25" customHeight="1">
      <c r="A14" s="4"/>
      <c r="B14" s="4"/>
      <c r="C14" s="4"/>
      <c r="D14" s="4"/>
      <c r="E14" s="4"/>
      <c r="F14" s="4"/>
      <c r="H14" s="179" t="s">
        <v>873</v>
      </c>
      <c r="I14" s="4"/>
      <c r="J14" s="4"/>
      <c r="K14" s="4"/>
      <c r="P14" s="4"/>
      <c r="Q14" s="4"/>
      <c r="V14" s="4"/>
      <c r="W14" s="4"/>
      <c r="X14" s="4"/>
      <c r="Y14" s="4"/>
    </row>
    <row r="15" ht="14.25" customHeight="1">
      <c r="A15" s="4" t="s">
        <v>874</v>
      </c>
      <c r="B15" s="4"/>
      <c r="C15" s="4"/>
      <c r="D15" s="4"/>
      <c r="E15" s="4"/>
      <c r="F15" s="4"/>
      <c r="H15" s="297" t="s">
        <v>875</v>
      </c>
      <c r="P15" s="4"/>
      <c r="Q15" s="4"/>
      <c r="V15" s="4"/>
      <c r="W15" s="4"/>
      <c r="X15" s="4"/>
      <c r="Y15" s="4"/>
    </row>
    <row r="16" ht="14.25" customHeight="1">
      <c r="A16" s="70" t="s">
        <v>213</v>
      </c>
      <c r="B16" s="272" t="s">
        <v>855</v>
      </c>
      <c r="C16" s="298" t="s">
        <v>876</v>
      </c>
      <c r="D16" s="299"/>
      <c r="E16" s="299"/>
      <c r="F16" s="300"/>
      <c r="O16" s="4"/>
      <c r="P16" s="4"/>
      <c r="Q16" s="4"/>
      <c r="V16" s="4"/>
      <c r="W16" s="4"/>
      <c r="X16" s="4"/>
      <c r="Y16" s="4"/>
    </row>
    <row r="17" ht="14.25" customHeight="1">
      <c r="A17" s="74"/>
      <c r="B17" s="98"/>
      <c r="C17" s="301"/>
      <c r="D17" s="288"/>
      <c r="E17" s="288"/>
      <c r="F17" s="302"/>
      <c r="O17" s="4"/>
      <c r="P17" s="4"/>
      <c r="Q17" s="4"/>
      <c r="V17" s="4"/>
      <c r="W17" s="4"/>
      <c r="X17" s="4"/>
      <c r="Y17" s="4"/>
    </row>
    <row r="18" ht="14.25" customHeight="1">
      <c r="A18" s="123">
        <v>1.0</v>
      </c>
      <c r="B18" s="303">
        <v>2.0</v>
      </c>
      <c r="C18" s="304">
        <v>3.0</v>
      </c>
      <c r="D18" s="212"/>
      <c r="E18" s="212"/>
      <c r="F18" s="213"/>
      <c r="H18" s="114"/>
      <c r="I18" s="114"/>
      <c r="J18" s="114"/>
      <c r="K18" s="114"/>
      <c r="O18" s="4"/>
      <c r="P18" s="4"/>
      <c r="Q18" s="4"/>
      <c r="V18" s="4"/>
      <c r="W18" s="4"/>
      <c r="X18" s="4"/>
      <c r="Y18" s="4"/>
    </row>
    <row r="19" ht="14.25" customHeight="1">
      <c r="A19" s="305">
        <v>1.0</v>
      </c>
      <c r="B19" s="111"/>
      <c r="C19" s="306"/>
      <c r="D19" s="72"/>
      <c r="E19" s="72"/>
      <c r="F19" s="73"/>
      <c r="H19" s="297" t="s">
        <v>877</v>
      </c>
      <c r="O19" s="4"/>
      <c r="P19" s="4"/>
      <c r="Q19" s="4"/>
      <c r="V19" s="4"/>
      <c r="W19" s="4"/>
      <c r="X19" s="4"/>
      <c r="Y19" s="4"/>
    </row>
    <row r="20" ht="14.25" customHeight="1">
      <c r="A20" s="86">
        <v>2.0</v>
      </c>
      <c r="B20" s="111"/>
      <c r="C20" s="306"/>
      <c r="D20" s="72"/>
      <c r="E20" s="72"/>
      <c r="F20" s="73"/>
      <c r="O20" s="4"/>
      <c r="P20" s="4"/>
      <c r="Q20" s="4"/>
      <c r="V20" s="4"/>
      <c r="W20" s="4"/>
      <c r="X20" s="4"/>
      <c r="Y20" s="4"/>
    </row>
    <row r="21" ht="14.25" customHeight="1">
      <c r="A21" s="86">
        <v>3.0</v>
      </c>
      <c r="B21" s="111"/>
      <c r="C21" s="306"/>
      <c r="D21" s="72"/>
      <c r="E21" s="72"/>
      <c r="F21" s="73"/>
      <c r="O21" s="4"/>
      <c r="P21" s="4"/>
      <c r="Q21" s="4"/>
      <c r="V21" s="4"/>
      <c r="W21" s="4"/>
      <c r="X21" s="4"/>
      <c r="Y21" s="4"/>
    </row>
    <row r="22" ht="14.25" customHeight="1">
      <c r="A22" s="86">
        <v>4.0</v>
      </c>
      <c r="B22" s="111"/>
      <c r="C22" s="306"/>
      <c r="D22" s="72"/>
      <c r="E22" s="72"/>
      <c r="F22" s="73"/>
      <c r="H22" s="4"/>
      <c r="I22" s="4"/>
      <c r="J22" s="4"/>
      <c r="K22" s="4"/>
      <c r="O22" s="4"/>
      <c r="P22" s="4"/>
      <c r="Q22" s="4"/>
      <c r="V22" s="4"/>
      <c r="W22" s="4"/>
      <c r="X22" s="4"/>
      <c r="Y22" s="4"/>
    </row>
    <row r="23" ht="14.25" customHeight="1">
      <c r="A23" s="86">
        <v>5.0</v>
      </c>
      <c r="B23" s="111"/>
      <c r="C23" s="306"/>
      <c r="D23" s="72"/>
      <c r="E23" s="72"/>
      <c r="F23" s="73"/>
      <c r="H23" s="297" t="s">
        <v>878</v>
      </c>
      <c r="O23" s="4"/>
      <c r="P23" s="4"/>
      <c r="Q23" s="4"/>
      <c r="V23" s="4"/>
      <c r="W23" s="4"/>
      <c r="X23" s="4"/>
      <c r="Y23" s="4"/>
    </row>
    <row r="24" ht="14.25" customHeight="1">
      <c r="A24" s="86">
        <v>6.0</v>
      </c>
      <c r="B24" s="111"/>
      <c r="C24" s="306"/>
      <c r="D24" s="72"/>
      <c r="E24" s="72"/>
      <c r="F24" s="73"/>
      <c r="O24" s="4"/>
      <c r="P24" s="4"/>
      <c r="Q24" s="4"/>
      <c r="V24" s="4"/>
      <c r="W24" s="4"/>
      <c r="X24" s="4"/>
      <c r="Y24" s="4"/>
    </row>
    <row r="25" ht="14.25" customHeight="1">
      <c r="A25" s="86">
        <v>7.0</v>
      </c>
      <c r="B25" s="111"/>
      <c r="C25" s="306"/>
      <c r="D25" s="72"/>
      <c r="E25" s="72"/>
      <c r="F25" s="73"/>
      <c r="O25" s="4"/>
      <c r="P25" s="4"/>
      <c r="Q25" s="4"/>
      <c r="V25" s="4"/>
      <c r="W25" s="4"/>
      <c r="X25" s="4"/>
      <c r="Y25" s="4"/>
    </row>
    <row r="26" ht="14.25" customHeight="1">
      <c r="A26" s="86">
        <v>8.0</v>
      </c>
      <c r="B26" s="111"/>
      <c r="C26" s="306"/>
      <c r="D26" s="72"/>
      <c r="E26" s="72"/>
      <c r="F26" s="73"/>
      <c r="G26" s="4"/>
      <c r="H26" s="4"/>
      <c r="I26" s="4"/>
      <c r="J26" s="4"/>
      <c r="K26" s="4"/>
      <c r="L26" s="4"/>
      <c r="M26" s="4"/>
      <c r="N26" s="4"/>
      <c r="O26" s="4"/>
      <c r="P26" s="4"/>
      <c r="Q26" s="4"/>
      <c r="R26" s="4"/>
      <c r="S26" s="4"/>
      <c r="T26" s="4"/>
      <c r="U26" s="4"/>
      <c r="V26" s="4"/>
      <c r="W26" s="4"/>
      <c r="X26" s="4"/>
      <c r="Y26" s="4"/>
    </row>
    <row r="27" ht="14.25" customHeight="1">
      <c r="A27" s="86">
        <v>9.0</v>
      </c>
      <c r="B27" s="111"/>
      <c r="C27" s="306"/>
      <c r="D27" s="72"/>
      <c r="E27" s="72"/>
      <c r="F27" s="73"/>
      <c r="G27" s="4"/>
      <c r="H27" s="4"/>
      <c r="I27" s="4"/>
      <c r="J27" s="4"/>
      <c r="K27" s="4"/>
      <c r="L27" s="4"/>
      <c r="M27" s="4"/>
      <c r="N27" s="4"/>
      <c r="O27" s="4"/>
      <c r="P27" s="4"/>
      <c r="Q27" s="4"/>
      <c r="R27" s="4"/>
      <c r="S27" s="4"/>
      <c r="T27" s="4"/>
      <c r="U27" s="4"/>
      <c r="V27" s="4"/>
      <c r="W27" s="4"/>
      <c r="X27" s="4"/>
      <c r="Y27" s="4"/>
    </row>
    <row r="28" ht="14.25" customHeight="1">
      <c r="A28" s="86">
        <v>10.0</v>
      </c>
      <c r="B28" s="111"/>
      <c r="C28" s="306"/>
      <c r="D28" s="72"/>
      <c r="E28" s="72"/>
      <c r="F28" s="73"/>
      <c r="G28" s="4"/>
      <c r="H28" s="4"/>
      <c r="I28" s="4"/>
      <c r="J28" s="4"/>
      <c r="K28" s="4"/>
      <c r="L28" s="4"/>
      <c r="M28" s="4"/>
      <c r="N28" s="4"/>
      <c r="O28" s="4"/>
      <c r="P28" s="4"/>
      <c r="Q28" s="4"/>
      <c r="R28" s="4"/>
      <c r="S28" s="4"/>
      <c r="T28" s="4"/>
      <c r="U28" s="4"/>
      <c r="V28" s="4"/>
      <c r="W28" s="4"/>
      <c r="X28" s="4"/>
      <c r="Y28" s="4"/>
    </row>
    <row r="29" ht="14.25" customHeight="1">
      <c r="A29" s="86">
        <v>11.0</v>
      </c>
      <c r="B29" s="111"/>
      <c r="C29" s="306"/>
      <c r="D29" s="72"/>
      <c r="E29" s="72"/>
      <c r="F29" s="73"/>
      <c r="G29" s="4"/>
      <c r="H29" s="4"/>
      <c r="I29" s="4"/>
      <c r="J29" s="4"/>
      <c r="K29" s="4"/>
      <c r="L29" s="4"/>
      <c r="M29" s="4"/>
      <c r="N29" s="4"/>
      <c r="O29" s="4"/>
      <c r="P29" s="4"/>
      <c r="Q29" s="4"/>
      <c r="R29" s="4"/>
      <c r="S29" s="4"/>
      <c r="T29" s="4"/>
      <c r="U29" s="4"/>
      <c r="V29" s="4"/>
      <c r="W29" s="4"/>
      <c r="X29" s="4"/>
      <c r="Y29" s="4"/>
    </row>
    <row r="30" ht="14.25" customHeight="1">
      <c r="A30" s="86">
        <v>12.0</v>
      </c>
      <c r="B30" s="111"/>
      <c r="C30" s="306"/>
      <c r="D30" s="72"/>
      <c r="E30" s="72"/>
      <c r="F30" s="73"/>
      <c r="G30" s="4"/>
      <c r="H30" s="4"/>
      <c r="I30" s="4"/>
      <c r="J30" s="4"/>
      <c r="K30" s="4"/>
      <c r="L30" s="4"/>
      <c r="M30" s="4"/>
      <c r="N30" s="4"/>
      <c r="O30" s="4"/>
      <c r="P30" s="4"/>
      <c r="Q30" s="4"/>
      <c r="R30" s="4"/>
      <c r="S30" s="4"/>
      <c r="T30" s="4"/>
      <c r="U30" s="4"/>
      <c r="V30" s="4"/>
      <c r="W30" s="4"/>
      <c r="X30" s="4"/>
      <c r="Y30" s="4"/>
    </row>
    <row r="31" ht="14.25" customHeight="1">
      <c r="A31" s="86">
        <v>13.0</v>
      </c>
      <c r="B31" s="111"/>
      <c r="C31" s="306"/>
      <c r="D31" s="72"/>
      <c r="E31" s="72"/>
      <c r="F31" s="73"/>
      <c r="G31" s="4"/>
      <c r="H31" s="4"/>
      <c r="I31" s="4"/>
      <c r="J31" s="4"/>
      <c r="K31" s="4"/>
      <c r="L31" s="4"/>
      <c r="M31" s="4"/>
      <c r="N31" s="4"/>
      <c r="O31" s="4"/>
      <c r="P31" s="4"/>
      <c r="Q31" s="4"/>
      <c r="R31" s="4"/>
      <c r="S31" s="4"/>
      <c r="T31" s="4"/>
      <c r="U31" s="4"/>
      <c r="V31" s="4"/>
      <c r="W31" s="4"/>
      <c r="X31" s="4"/>
      <c r="Y31" s="4"/>
    </row>
    <row r="32" ht="14.25" customHeight="1">
      <c r="A32" s="86">
        <v>14.0</v>
      </c>
      <c r="B32" s="111"/>
      <c r="C32" s="306"/>
      <c r="D32" s="72"/>
      <c r="E32" s="72"/>
      <c r="F32" s="73"/>
      <c r="G32" s="4"/>
      <c r="H32" s="4"/>
      <c r="I32" s="4"/>
      <c r="J32" s="4"/>
      <c r="K32" s="4"/>
      <c r="L32" s="4"/>
      <c r="M32" s="4"/>
      <c r="N32" s="4"/>
      <c r="O32" s="4"/>
      <c r="P32" s="4"/>
      <c r="Q32" s="4"/>
      <c r="R32" s="4"/>
      <c r="S32" s="4"/>
      <c r="T32" s="4"/>
      <c r="U32" s="4"/>
      <c r="V32" s="4"/>
      <c r="W32" s="4"/>
      <c r="X32" s="4"/>
      <c r="Y32" s="4"/>
    </row>
    <row r="33" ht="14.25" customHeight="1">
      <c r="A33" s="86">
        <v>15.0</v>
      </c>
      <c r="B33" s="111"/>
      <c r="C33" s="306"/>
      <c r="D33" s="72"/>
      <c r="E33" s="72"/>
      <c r="F33" s="73"/>
      <c r="G33" s="4"/>
      <c r="H33" s="4"/>
      <c r="I33" s="4"/>
      <c r="J33" s="4"/>
      <c r="K33" s="4"/>
      <c r="L33" s="4"/>
      <c r="M33" s="4"/>
      <c r="N33" s="4"/>
      <c r="O33" s="4"/>
      <c r="P33" s="4"/>
      <c r="Q33" s="4"/>
      <c r="R33" s="4"/>
      <c r="S33" s="4"/>
      <c r="T33" s="4"/>
      <c r="U33" s="4"/>
      <c r="V33" s="4"/>
      <c r="W33" s="4"/>
      <c r="X33" s="4"/>
      <c r="Y33" s="4"/>
    </row>
    <row r="34" ht="14.25" customHeight="1">
      <c r="A34" s="86">
        <v>16.0</v>
      </c>
      <c r="B34" s="111"/>
      <c r="C34" s="306"/>
      <c r="D34" s="72"/>
      <c r="E34" s="72"/>
      <c r="F34" s="73"/>
      <c r="G34" s="4"/>
      <c r="H34" s="4"/>
      <c r="I34" s="4"/>
      <c r="J34" s="4"/>
      <c r="K34" s="4"/>
      <c r="L34" s="4"/>
      <c r="M34" s="4"/>
      <c r="N34" s="4"/>
      <c r="O34" s="4"/>
      <c r="P34" s="4"/>
      <c r="Q34" s="4"/>
      <c r="R34" s="4"/>
      <c r="S34" s="4"/>
      <c r="T34" s="4"/>
      <c r="U34" s="4"/>
      <c r="V34" s="4"/>
      <c r="W34" s="4"/>
      <c r="X34" s="4"/>
      <c r="Y34" s="4"/>
    </row>
    <row r="35" ht="14.25" customHeight="1">
      <c r="A35" s="86">
        <v>17.0</v>
      </c>
      <c r="B35" s="111"/>
      <c r="C35" s="306"/>
      <c r="D35" s="72"/>
      <c r="E35" s="72"/>
      <c r="F35" s="73"/>
      <c r="G35" s="4"/>
      <c r="H35" s="4"/>
      <c r="I35" s="4"/>
      <c r="J35" s="4"/>
      <c r="K35" s="4"/>
      <c r="L35" s="4"/>
      <c r="M35" s="4"/>
      <c r="N35" s="4"/>
      <c r="O35" s="4"/>
      <c r="P35" s="4"/>
      <c r="Q35" s="4"/>
      <c r="R35" s="4"/>
      <c r="S35" s="4"/>
      <c r="T35" s="4"/>
      <c r="U35" s="4"/>
      <c r="V35" s="4"/>
      <c r="W35" s="4"/>
      <c r="X35" s="4"/>
      <c r="Y35" s="4"/>
    </row>
    <row r="36" ht="14.25" customHeight="1">
      <c r="A36" s="86">
        <v>18.0</v>
      </c>
      <c r="B36" s="111"/>
      <c r="C36" s="306"/>
      <c r="D36" s="72"/>
      <c r="E36" s="72"/>
      <c r="F36" s="73"/>
      <c r="G36" s="4"/>
      <c r="H36" s="4"/>
      <c r="I36" s="4"/>
      <c r="J36" s="4"/>
      <c r="K36" s="4"/>
      <c r="L36" s="4"/>
      <c r="M36" s="4"/>
      <c r="N36" s="4"/>
      <c r="O36" s="4"/>
      <c r="P36" s="4"/>
      <c r="Q36" s="4"/>
      <c r="R36" s="4"/>
      <c r="S36" s="4"/>
      <c r="T36" s="4"/>
      <c r="U36" s="4"/>
      <c r="V36" s="4"/>
      <c r="W36" s="4"/>
      <c r="X36" s="4"/>
      <c r="Y36" s="4"/>
    </row>
    <row r="37" ht="14.25" customHeight="1">
      <c r="A37" s="86">
        <v>19.0</v>
      </c>
      <c r="B37" s="111"/>
      <c r="C37" s="306"/>
      <c r="D37" s="72"/>
      <c r="E37" s="72"/>
      <c r="F37" s="73"/>
      <c r="G37" s="4"/>
      <c r="H37" s="4"/>
      <c r="I37" s="4"/>
      <c r="J37" s="4"/>
      <c r="K37" s="4"/>
      <c r="L37" s="4"/>
      <c r="M37" s="4"/>
      <c r="N37" s="4"/>
      <c r="O37" s="4"/>
      <c r="P37" s="4"/>
      <c r="Q37" s="4"/>
      <c r="R37" s="4"/>
      <c r="S37" s="4"/>
      <c r="T37" s="4"/>
      <c r="U37" s="4"/>
      <c r="V37" s="4"/>
      <c r="W37" s="4"/>
      <c r="X37" s="4"/>
      <c r="Y37" s="4"/>
    </row>
    <row r="38" ht="14.25" customHeight="1">
      <c r="A38" s="86">
        <v>20.0</v>
      </c>
      <c r="B38" s="111"/>
      <c r="C38" s="306"/>
      <c r="D38" s="72"/>
      <c r="E38" s="72"/>
      <c r="F38" s="73"/>
      <c r="G38" s="4"/>
      <c r="H38" s="4"/>
      <c r="I38" s="4"/>
      <c r="J38" s="4"/>
      <c r="K38" s="4"/>
      <c r="L38" s="4"/>
      <c r="M38" s="4"/>
      <c r="N38" s="4"/>
      <c r="O38" s="4"/>
      <c r="P38" s="4"/>
      <c r="Q38" s="4"/>
      <c r="R38" s="4"/>
      <c r="S38" s="4"/>
      <c r="T38" s="4"/>
      <c r="U38" s="4"/>
      <c r="V38" s="4"/>
      <c r="W38" s="4"/>
      <c r="X38" s="4"/>
      <c r="Y38" s="4"/>
    </row>
    <row r="39" ht="14.25" customHeight="1">
      <c r="A39" s="86">
        <v>21.0</v>
      </c>
      <c r="B39" s="111"/>
      <c r="C39" s="306"/>
      <c r="D39" s="72"/>
      <c r="E39" s="72"/>
      <c r="F39" s="73"/>
      <c r="G39" s="4"/>
      <c r="H39" s="4"/>
      <c r="I39" s="4"/>
      <c r="J39" s="4"/>
      <c r="K39" s="4"/>
      <c r="L39" s="4"/>
      <c r="M39" s="4"/>
      <c r="N39" s="4"/>
      <c r="O39" s="4"/>
      <c r="P39" s="4"/>
      <c r="Q39" s="4"/>
      <c r="R39" s="4"/>
      <c r="S39" s="4"/>
      <c r="T39" s="4"/>
      <c r="U39" s="4"/>
      <c r="V39" s="4"/>
      <c r="W39" s="4"/>
      <c r="X39" s="4"/>
      <c r="Y39" s="4"/>
    </row>
    <row r="40" ht="14.25" customHeight="1">
      <c r="A40" s="86">
        <v>22.0</v>
      </c>
      <c r="B40" s="111"/>
      <c r="C40" s="306"/>
      <c r="D40" s="72"/>
      <c r="E40" s="72"/>
      <c r="F40" s="73"/>
      <c r="G40" s="4"/>
      <c r="H40" s="4"/>
      <c r="I40" s="4"/>
      <c r="J40" s="4"/>
      <c r="K40" s="4"/>
      <c r="L40" s="4"/>
      <c r="M40" s="4"/>
      <c r="N40" s="4"/>
      <c r="O40" s="4"/>
      <c r="P40" s="4"/>
      <c r="Q40" s="4"/>
      <c r="R40" s="4"/>
      <c r="S40" s="4"/>
      <c r="T40" s="4"/>
      <c r="U40" s="4"/>
      <c r="V40" s="4"/>
      <c r="W40" s="4"/>
      <c r="X40" s="4"/>
      <c r="Y40" s="4"/>
    </row>
    <row r="41" ht="14.25" customHeight="1">
      <c r="A41" s="86">
        <v>23.0</v>
      </c>
      <c r="B41" s="111"/>
      <c r="C41" s="306"/>
      <c r="D41" s="72"/>
      <c r="E41" s="72"/>
      <c r="F41" s="73"/>
      <c r="G41" s="4"/>
      <c r="H41" s="4"/>
      <c r="I41" s="4"/>
      <c r="J41" s="4"/>
      <c r="K41" s="4"/>
      <c r="L41" s="4"/>
      <c r="M41" s="4"/>
      <c r="N41" s="4"/>
      <c r="O41" s="4"/>
      <c r="P41" s="4"/>
      <c r="Q41" s="4"/>
      <c r="R41" s="4"/>
      <c r="S41" s="4"/>
      <c r="T41" s="4"/>
      <c r="U41" s="4"/>
      <c r="V41" s="4"/>
      <c r="W41" s="4"/>
      <c r="X41" s="4"/>
      <c r="Y41" s="4"/>
    </row>
    <row r="42" ht="14.25" customHeight="1">
      <c r="A42" s="86">
        <v>24.0</v>
      </c>
      <c r="B42" s="111"/>
      <c r="C42" s="306"/>
      <c r="D42" s="72"/>
      <c r="E42" s="72"/>
      <c r="F42" s="73"/>
      <c r="G42" s="4"/>
      <c r="H42" s="4"/>
      <c r="I42" s="4"/>
      <c r="J42" s="4"/>
      <c r="K42" s="4"/>
      <c r="L42" s="4"/>
      <c r="M42" s="4"/>
      <c r="N42" s="4"/>
      <c r="O42" s="4"/>
      <c r="P42" s="4"/>
      <c r="Q42" s="4"/>
      <c r="R42" s="4"/>
      <c r="S42" s="4"/>
      <c r="T42" s="4"/>
      <c r="U42" s="4"/>
      <c r="V42" s="4"/>
      <c r="W42" s="4"/>
      <c r="X42" s="4"/>
      <c r="Y42" s="4"/>
    </row>
    <row r="43" ht="14.25" customHeight="1">
      <c r="A43" s="86">
        <v>25.0</v>
      </c>
      <c r="B43" s="111"/>
      <c r="C43" s="306"/>
      <c r="D43" s="72"/>
      <c r="E43" s="72"/>
      <c r="F43" s="73"/>
      <c r="G43" s="4"/>
      <c r="H43" s="4"/>
      <c r="I43" s="4"/>
      <c r="J43" s="4"/>
      <c r="K43" s="4"/>
      <c r="L43" s="4"/>
      <c r="M43" s="4"/>
      <c r="N43" s="4"/>
      <c r="O43" s="4"/>
      <c r="P43" s="4"/>
      <c r="Q43" s="4"/>
      <c r="R43" s="4"/>
      <c r="S43" s="4"/>
      <c r="T43" s="4"/>
      <c r="U43" s="4"/>
      <c r="V43" s="4"/>
      <c r="W43" s="4"/>
      <c r="X43" s="4"/>
      <c r="Y43" s="4"/>
    </row>
    <row r="44" ht="14.25" customHeight="1">
      <c r="A44" s="86">
        <v>26.0</v>
      </c>
      <c r="B44" s="111"/>
      <c r="C44" s="306"/>
      <c r="D44" s="72"/>
      <c r="E44" s="72"/>
      <c r="F44" s="73"/>
      <c r="G44" s="4"/>
      <c r="H44" s="4"/>
      <c r="I44" s="4"/>
      <c r="J44" s="4"/>
      <c r="K44" s="4"/>
      <c r="L44" s="4"/>
      <c r="M44" s="4"/>
      <c r="N44" s="4"/>
      <c r="O44" s="4"/>
      <c r="P44" s="4"/>
      <c r="Q44" s="4"/>
      <c r="R44" s="4"/>
      <c r="S44" s="4"/>
      <c r="T44" s="4"/>
      <c r="U44" s="4"/>
      <c r="V44" s="4"/>
      <c r="W44" s="4"/>
      <c r="X44" s="4"/>
      <c r="Y44" s="4"/>
    </row>
    <row r="45" ht="14.25" customHeight="1">
      <c r="A45" s="86">
        <v>27.0</v>
      </c>
      <c r="B45" s="111"/>
      <c r="C45" s="306"/>
      <c r="D45" s="72"/>
      <c r="E45" s="72"/>
      <c r="F45" s="73"/>
      <c r="G45" s="4"/>
      <c r="H45" s="4"/>
      <c r="I45" s="4"/>
      <c r="J45" s="4"/>
      <c r="K45" s="4"/>
      <c r="L45" s="4"/>
      <c r="M45" s="4"/>
      <c r="N45" s="4"/>
      <c r="O45" s="4"/>
      <c r="P45" s="4"/>
      <c r="Q45" s="4"/>
      <c r="R45" s="4"/>
      <c r="S45" s="4"/>
      <c r="T45" s="4"/>
      <c r="U45" s="4"/>
      <c r="V45" s="4"/>
      <c r="W45" s="4"/>
      <c r="X45" s="4"/>
      <c r="Y45" s="4"/>
    </row>
    <row r="46" ht="14.25" customHeight="1">
      <c r="A46" s="86">
        <v>28.0</v>
      </c>
      <c r="B46" s="111"/>
      <c r="C46" s="306"/>
      <c r="D46" s="72"/>
      <c r="E46" s="72"/>
      <c r="F46" s="73"/>
      <c r="G46" s="4"/>
      <c r="H46" s="4"/>
      <c r="I46" s="4"/>
      <c r="J46" s="4"/>
      <c r="K46" s="4"/>
      <c r="L46" s="4"/>
      <c r="M46" s="4"/>
      <c r="N46" s="4"/>
      <c r="O46" s="4"/>
      <c r="P46" s="4"/>
      <c r="Q46" s="4"/>
      <c r="R46" s="4"/>
      <c r="S46" s="4"/>
      <c r="T46" s="4"/>
      <c r="U46" s="4"/>
      <c r="V46" s="4"/>
      <c r="W46" s="4"/>
      <c r="X46" s="4"/>
      <c r="Y46" s="4"/>
    </row>
    <row r="47" ht="14.25" customHeight="1">
      <c r="A47" s="86">
        <v>29.0</v>
      </c>
      <c r="B47" s="111"/>
      <c r="C47" s="306"/>
      <c r="D47" s="72"/>
      <c r="E47" s="72"/>
      <c r="F47" s="73"/>
      <c r="G47" s="4"/>
      <c r="H47" s="4"/>
      <c r="I47" s="4"/>
      <c r="J47" s="4"/>
      <c r="K47" s="4"/>
      <c r="L47" s="4"/>
      <c r="M47" s="4"/>
      <c r="N47" s="4"/>
      <c r="O47" s="4"/>
      <c r="P47" s="4"/>
      <c r="Q47" s="4"/>
      <c r="R47" s="4"/>
      <c r="S47" s="4"/>
      <c r="T47" s="4"/>
      <c r="U47" s="4"/>
      <c r="V47" s="4"/>
      <c r="W47" s="4"/>
      <c r="X47" s="4"/>
      <c r="Y47" s="4"/>
    </row>
    <row r="48" ht="14.25" customHeight="1">
      <c r="A48" s="86">
        <v>30.0</v>
      </c>
      <c r="B48" s="111"/>
      <c r="C48" s="306"/>
      <c r="D48" s="72"/>
      <c r="E48" s="72"/>
      <c r="F48" s="73"/>
      <c r="G48" s="4"/>
      <c r="H48" s="4"/>
      <c r="I48" s="4"/>
      <c r="J48" s="4"/>
      <c r="K48" s="4"/>
      <c r="L48" s="4"/>
      <c r="M48" s="4"/>
      <c r="N48" s="4"/>
      <c r="O48" s="4"/>
      <c r="P48" s="4"/>
      <c r="Q48" s="4"/>
      <c r="R48" s="4"/>
      <c r="S48" s="4"/>
      <c r="T48" s="4"/>
      <c r="U48" s="4"/>
      <c r="V48" s="4"/>
      <c r="W48" s="4"/>
      <c r="X48" s="4"/>
      <c r="Y48" s="4"/>
    </row>
    <row r="49" ht="14.25" customHeight="1">
      <c r="A49" s="86">
        <v>31.0</v>
      </c>
      <c r="B49" s="111"/>
      <c r="C49" s="306"/>
      <c r="D49" s="72"/>
      <c r="E49" s="72"/>
      <c r="F49" s="73"/>
      <c r="G49" s="4"/>
      <c r="H49" s="4"/>
      <c r="I49" s="4"/>
      <c r="J49" s="4"/>
      <c r="K49" s="4"/>
      <c r="L49" s="4"/>
      <c r="M49" s="4"/>
      <c r="N49" s="4"/>
      <c r="O49" s="4"/>
      <c r="P49" s="4"/>
      <c r="Q49" s="4"/>
      <c r="R49" s="4"/>
      <c r="S49" s="4"/>
      <c r="T49" s="4"/>
      <c r="U49" s="4"/>
      <c r="V49" s="4"/>
      <c r="W49" s="4"/>
      <c r="X49" s="4"/>
      <c r="Y49" s="4"/>
    </row>
    <row r="50" ht="14.25" customHeight="1">
      <c r="A50" s="86">
        <v>32.0</v>
      </c>
      <c r="B50" s="111"/>
      <c r="C50" s="306"/>
      <c r="D50" s="72"/>
      <c r="E50" s="72"/>
      <c r="F50" s="73"/>
      <c r="G50" s="4"/>
      <c r="H50" s="4"/>
      <c r="I50" s="4"/>
      <c r="J50" s="4"/>
      <c r="K50" s="4"/>
      <c r="L50" s="4"/>
      <c r="M50" s="4"/>
      <c r="N50" s="4"/>
      <c r="O50" s="4"/>
      <c r="P50" s="4"/>
      <c r="Q50" s="4"/>
      <c r="R50" s="4"/>
      <c r="S50" s="4"/>
      <c r="T50" s="4"/>
      <c r="U50" s="4"/>
      <c r="V50" s="4"/>
      <c r="W50" s="4"/>
      <c r="X50" s="4"/>
      <c r="Y50" s="4"/>
    </row>
    <row r="51" ht="14.25" customHeight="1">
      <c r="A51" s="86">
        <v>33.0</v>
      </c>
      <c r="B51" s="111"/>
      <c r="C51" s="306"/>
      <c r="D51" s="72"/>
      <c r="E51" s="72"/>
      <c r="F51" s="73"/>
      <c r="G51" s="4"/>
      <c r="H51" s="4"/>
      <c r="I51" s="4"/>
      <c r="J51" s="4"/>
      <c r="K51" s="4"/>
      <c r="L51" s="4"/>
      <c r="M51" s="4"/>
      <c r="N51" s="4"/>
      <c r="O51" s="4"/>
      <c r="P51" s="4"/>
      <c r="Q51" s="4"/>
      <c r="R51" s="4"/>
      <c r="S51" s="4"/>
      <c r="T51" s="4"/>
      <c r="U51" s="4"/>
      <c r="V51" s="4"/>
      <c r="W51" s="4"/>
      <c r="X51" s="4"/>
      <c r="Y51" s="4"/>
    </row>
    <row r="52" ht="14.25" customHeight="1">
      <c r="A52" s="86">
        <v>34.0</v>
      </c>
      <c r="B52" s="111"/>
      <c r="C52" s="306"/>
      <c r="D52" s="72"/>
      <c r="E52" s="72"/>
      <c r="F52" s="73"/>
      <c r="G52" s="4"/>
      <c r="H52" s="4"/>
      <c r="I52" s="4"/>
      <c r="J52" s="4"/>
      <c r="K52" s="4"/>
      <c r="L52" s="4"/>
      <c r="M52" s="4"/>
      <c r="N52" s="4"/>
      <c r="O52" s="4"/>
      <c r="P52" s="4"/>
      <c r="Q52" s="4"/>
      <c r="R52" s="4"/>
      <c r="S52" s="4"/>
      <c r="T52" s="4"/>
      <c r="U52" s="4"/>
      <c r="V52" s="4"/>
      <c r="W52" s="4"/>
      <c r="X52" s="4"/>
      <c r="Y52" s="4"/>
    </row>
    <row r="53" ht="14.25" customHeight="1">
      <c r="A53" s="86">
        <v>35.0</v>
      </c>
      <c r="B53" s="111"/>
      <c r="C53" s="306"/>
      <c r="D53" s="72"/>
      <c r="E53" s="72"/>
      <c r="F53" s="73"/>
      <c r="G53" s="4"/>
      <c r="H53" s="4"/>
      <c r="I53" s="4"/>
      <c r="J53" s="4"/>
      <c r="K53" s="4"/>
      <c r="L53" s="4"/>
      <c r="M53" s="4"/>
      <c r="N53" s="4"/>
      <c r="O53" s="4"/>
      <c r="P53" s="4"/>
      <c r="Q53" s="4"/>
      <c r="R53" s="4"/>
      <c r="S53" s="4"/>
      <c r="T53" s="4"/>
      <c r="U53" s="4"/>
      <c r="V53" s="4"/>
      <c r="W53" s="4"/>
      <c r="X53" s="4"/>
      <c r="Y53" s="4"/>
    </row>
    <row r="54" ht="14.25" customHeight="1">
      <c r="A54" s="86">
        <v>36.0</v>
      </c>
      <c r="B54" s="111"/>
      <c r="C54" s="306"/>
      <c r="D54" s="72"/>
      <c r="E54" s="72"/>
      <c r="F54" s="73"/>
      <c r="G54" s="4"/>
      <c r="H54" s="4"/>
      <c r="I54" s="4"/>
      <c r="J54" s="4"/>
      <c r="K54" s="4"/>
      <c r="L54" s="4"/>
      <c r="M54" s="4"/>
      <c r="N54" s="4"/>
      <c r="O54" s="4"/>
      <c r="P54" s="4"/>
      <c r="Q54" s="4"/>
      <c r="R54" s="4"/>
      <c r="S54" s="4"/>
      <c r="T54" s="4"/>
      <c r="U54" s="4"/>
      <c r="V54" s="4"/>
      <c r="W54" s="4"/>
      <c r="X54" s="4"/>
      <c r="Y54" s="4"/>
    </row>
    <row r="55" ht="14.25" customHeight="1">
      <c r="A55" s="86">
        <v>37.0</v>
      </c>
      <c r="B55" s="111"/>
      <c r="C55" s="306"/>
      <c r="D55" s="72"/>
      <c r="E55" s="72"/>
      <c r="F55" s="73"/>
      <c r="G55" s="4"/>
      <c r="H55" s="4"/>
      <c r="I55" s="4"/>
      <c r="J55" s="4"/>
      <c r="K55" s="4"/>
      <c r="L55" s="4"/>
      <c r="M55" s="4"/>
      <c r="N55" s="4"/>
      <c r="O55" s="4"/>
      <c r="P55" s="4"/>
      <c r="Q55" s="4"/>
      <c r="R55" s="4"/>
      <c r="S55" s="4"/>
      <c r="T55" s="4"/>
      <c r="U55" s="4"/>
      <c r="V55" s="4"/>
      <c r="W55" s="4"/>
      <c r="X55" s="4"/>
      <c r="Y55" s="4"/>
    </row>
    <row r="56" ht="14.25" customHeight="1">
      <c r="A56" s="86">
        <v>38.0</v>
      </c>
      <c r="B56" s="111"/>
      <c r="C56" s="306"/>
      <c r="D56" s="72"/>
      <c r="E56" s="72"/>
      <c r="F56" s="73"/>
      <c r="G56" s="4"/>
      <c r="H56" s="4"/>
      <c r="I56" s="4"/>
      <c r="J56" s="4"/>
      <c r="K56" s="4"/>
      <c r="L56" s="4"/>
      <c r="M56" s="4"/>
      <c r="N56" s="4"/>
      <c r="O56" s="4"/>
      <c r="P56" s="4"/>
      <c r="Q56" s="4"/>
      <c r="R56" s="4"/>
      <c r="S56" s="4"/>
      <c r="T56" s="4"/>
      <c r="U56" s="4"/>
      <c r="V56" s="4"/>
      <c r="W56" s="4"/>
      <c r="X56" s="4"/>
      <c r="Y56" s="4"/>
    </row>
    <row r="57" ht="14.25" customHeight="1">
      <c r="A57" s="86">
        <v>39.0</v>
      </c>
      <c r="B57" s="111"/>
      <c r="C57" s="306"/>
      <c r="D57" s="72"/>
      <c r="E57" s="72"/>
      <c r="F57" s="73"/>
      <c r="G57" s="4"/>
      <c r="H57" s="4"/>
      <c r="I57" s="4"/>
      <c r="J57" s="4"/>
      <c r="K57" s="4"/>
      <c r="L57" s="4"/>
      <c r="M57" s="4"/>
      <c r="N57" s="4"/>
      <c r="O57" s="4"/>
      <c r="P57" s="4"/>
      <c r="Q57" s="4"/>
      <c r="R57" s="4"/>
      <c r="S57" s="4"/>
      <c r="T57" s="4"/>
      <c r="U57" s="4"/>
      <c r="V57" s="4"/>
      <c r="W57" s="4"/>
      <c r="X57" s="4"/>
      <c r="Y57" s="4"/>
    </row>
    <row r="58" ht="14.25" customHeight="1">
      <c r="A58" s="86">
        <v>40.0</v>
      </c>
      <c r="B58" s="111"/>
      <c r="C58" s="306"/>
      <c r="D58" s="72"/>
      <c r="E58" s="72"/>
      <c r="F58" s="73"/>
      <c r="G58" s="4"/>
      <c r="H58" s="4"/>
      <c r="I58" s="4"/>
      <c r="J58" s="4"/>
      <c r="K58" s="4"/>
      <c r="L58" s="4"/>
      <c r="M58" s="4"/>
      <c r="N58" s="4"/>
      <c r="O58" s="4"/>
      <c r="P58" s="4"/>
      <c r="Q58" s="4"/>
      <c r="R58" s="4"/>
      <c r="S58" s="4"/>
      <c r="T58" s="4"/>
      <c r="U58" s="4"/>
      <c r="V58" s="4"/>
      <c r="W58" s="4"/>
      <c r="X58" s="4"/>
      <c r="Y58" s="4"/>
    </row>
    <row r="59" ht="14.25" customHeight="1">
      <c r="A59" s="86">
        <v>41.0</v>
      </c>
      <c r="B59" s="111"/>
      <c r="C59" s="306"/>
      <c r="D59" s="72"/>
      <c r="E59" s="72"/>
      <c r="F59" s="73"/>
      <c r="G59" s="4"/>
      <c r="H59" s="4"/>
      <c r="I59" s="4"/>
      <c r="J59" s="4"/>
      <c r="K59" s="4"/>
      <c r="L59" s="4"/>
      <c r="M59" s="4"/>
      <c r="N59" s="4"/>
      <c r="O59" s="4"/>
      <c r="P59" s="4"/>
      <c r="Q59" s="4"/>
      <c r="R59" s="4"/>
      <c r="S59" s="4"/>
      <c r="T59" s="4"/>
      <c r="U59" s="4"/>
      <c r="V59" s="4"/>
      <c r="W59" s="4"/>
      <c r="X59" s="4"/>
      <c r="Y59" s="4"/>
    </row>
    <row r="60" ht="14.25" customHeight="1">
      <c r="A60" s="86">
        <v>42.0</v>
      </c>
      <c r="B60" s="111"/>
      <c r="C60" s="306"/>
      <c r="D60" s="72"/>
      <c r="E60" s="72"/>
      <c r="F60" s="73"/>
      <c r="G60" s="4"/>
      <c r="H60" s="4"/>
      <c r="I60" s="4"/>
      <c r="J60" s="4"/>
      <c r="K60" s="4"/>
      <c r="L60" s="4"/>
      <c r="M60" s="4"/>
      <c r="N60" s="4"/>
      <c r="O60" s="4"/>
      <c r="P60" s="4"/>
      <c r="Q60" s="4"/>
      <c r="R60" s="4"/>
      <c r="S60" s="4"/>
      <c r="T60" s="4"/>
      <c r="U60" s="4"/>
      <c r="V60" s="4"/>
      <c r="W60" s="4"/>
      <c r="X60" s="4"/>
      <c r="Y60" s="4"/>
    </row>
    <row r="61" ht="14.25" customHeight="1">
      <c r="A61" s="86">
        <v>43.0</v>
      </c>
      <c r="B61" s="111"/>
      <c r="C61" s="306"/>
      <c r="D61" s="72"/>
      <c r="E61" s="72"/>
      <c r="F61" s="73"/>
      <c r="G61" s="4"/>
      <c r="H61" s="4"/>
      <c r="I61" s="4"/>
      <c r="J61" s="4"/>
      <c r="K61" s="4"/>
      <c r="L61" s="4"/>
      <c r="M61" s="4"/>
      <c r="N61" s="4"/>
      <c r="O61" s="4"/>
      <c r="P61" s="4"/>
      <c r="Q61" s="4"/>
      <c r="R61" s="4"/>
      <c r="S61" s="4"/>
      <c r="T61" s="4"/>
      <c r="U61" s="4"/>
      <c r="V61" s="4"/>
      <c r="W61" s="4"/>
      <c r="X61" s="4"/>
      <c r="Y61" s="4"/>
    </row>
    <row r="62" ht="14.25" customHeight="1">
      <c r="A62" s="86">
        <v>44.0</v>
      </c>
      <c r="B62" s="111"/>
      <c r="C62" s="306"/>
      <c r="D62" s="72"/>
      <c r="E62" s="72"/>
      <c r="F62" s="73"/>
      <c r="G62" s="4"/>
      <c r="H62" s="4"/>
      <c r="I62" s="4"/>
      <c r="J62" s="4"/>
      <c r="K62" s="4"/>
      <c r="L62" s="4"/>
      <c r="M62" s="4"/>
      <c r="N62" s="4"/>
      <c r="O62" s="4"/>
      <c r="P62" s="4"/>
      <c r="Q62" s="4"/>
      <c r="R62" s="4"/>
      <c r="S62" s="4"/>
      <c r="T62" s="4"/>
      <c r="U62" s="4"/>
      <c r="V62" s="4"/>
      <c r="W62" s="4"/>
      <c r="X62" s="4"/>
      <c r="Y62" s="4"/>
    </row>
    <row r="63" ht="14.25" customHeight="1">
      <c r="A63" s="86">
        <v>45.0</v>
      </c>
      <c r="B63" s="111"/>
      <c r="C63" s="306"/>
      <c r="D63" s="72"/>
      <c r="E63" s="72"/>
      <c r="F63" s="73"/>
      <c r="G63" s="4"/>
      <c r="H63" s="4"/>
      <c r="I63" s="4"/>
      <c r="J63" s="4"/>
      <c r="K63" s="4"/>
      <c r="L63" s="4"/>
      <c r="M63" s="4"/>
      <c r="N63" s="4"/>
      <c r="O63" s="4"/>
      <c r="P63" s="4"/>
      <c r="Q63" s="4"/>
      <c r="R63" s="4"/>
      <c r="S63" s="4"/>
      <c r="T63" s="4"/>
      <c r="U63" s="4"/>
      <c r="V63" s="4"/>
      <c r="W63" s="4"/>
      <c r="X63" s="4"/>
      <c r="Y63" s="4"/>
    </row>
    <row r="64" ht="14.25" customHeight="1">
      <c r="A64" s="86">
        <v>46.0</v>
      </c>
      <c r="B64" s="111"/>
      <c r="C64" s="306"/>
      <c r="D64" s="72"/>
      <c r="E64" s="72"/>
      <c r="F64" s="73"/>
      <c r="G64" s="4"/>
      <c r="H64" s="4"/>
      <c r="I64" s="4"/>
      <c r="J64" s="4"/>
      <c r="K64" s="4"/>
      <c r="L64" s="4"/>
      <c r="M64" s="4"/>
      <c r="N64" s="4"/>
      <c r="O64" s="4"/>
      <c r="P64" s="4"/>
      <c r="Q64" s="4"/>
      <c r="R64" s="4"/>
      <c r="S64" s="4"/>
      <c r="T64" s="4"/>
      <c r="U64" s="4"/>
      <c r="V64" s="4"/>
      <c r="W64" s="4"/>
      <c r="X64" s="4"/>
      <c r="Y64" s="4"/>
    </row>
    <row r="65" ht="14.25" customHeight="1">
      <c r="A65" s="86">
        <v>47.0</v>
      </c>
      <c r="B65" s="111"/>
      <c r="C65" s="306"/>
      <c r="D65" s="72"/>
      <c r="E65" s="72"/>
      <c r="F65" s="73"/>
      <c r="G65" s="4"/>
      <c r="H65" s="4"/>
      <c r="I65" s="4"/>
      <c r="J65" s="4"/>
      <c r="K65" s="4"/>
      <c r="L65" s="4"/>
      <c r="M65" s="4"/>
      <c r="N65" s="4"/>
      <c r="O65" s="4"/>
      <c r="P65" s="4"/>
      <c r="Q65" s="4"/>
      <c r="R65" s="4"/>
      <c r="S65" s="4"/>
      <c r="T65" s="4"/>
      <c r="U65" s="4"/>
      <c r="V65" s="4"/>
      <c r="W65" s="4"/>
      <c r="X65" s="4"/>
      <c r="Y65" s="4"/>
    </row>
    <row r="66" ht="14.25" customHeight="1">
      <c r="A66" s="86">
        <v>48.0</v>
      </c>
      <c r="B66" s="111"/>
      <c r="C66" s="306"/>
      <c r="D66" s="72"/>
      <c r="E66" s="72"/>
      <c r="F66" s="73"/>
      <c r="G66" s="4"/>
      <c r="H66" s="4"/>
      <c r="I66" s="4"/>
      <c r="J66" s="4"/>
      <c r="K66" s="4"/>
      <c r="L66" s="4"/>
      <c r="M66" s="4"/>
      <c r="N66" s="4"/>
      <c r="O66" s="4"/>
      <c r="P66" s="4"/>
      <c r="Q66" s="4"/>
      <c r="R66" s="4"/>
      <c r="S66" s="4"/>
      <c r="T66" s="4"/>
      <c r="U66" s="4"/>
      <c r="V66" s="4"/>
      <c r="W66" s="4"/>
      <c r="X66" s="4"/>
      <c r="Y66" s="4"/>
    </row>
    <row r="67" ht="14.25" customHeight="1">
      <c r="A67" s="86">
        <v>49.0</v>
      </c>
      <c r="B67" s="111"/>
      <c r="C67" s="306"/>
      <c r="D67" s="72"/>
      <c r="E67" s="72"/>
      <c r="F67" s="73"/>
      <c r="G67" s="4"/>
      <c r="H67" s="4"/>
      <c r="I67" s="4"/>
      <c r="J67" s="4"/>
      <c r="K67" s="4"/>
      <c r="L67" s="4"/>
      <c r="M67" s="4"/>
      <c r="N67" s="4"/>
      <c r="O67" s="4"/>
      <c r="P67" s="4"/>
      <c r="Q67" s="4"/>
      <c r="R67" s="4"/>
      <c r="S67" s="4"/>
      <c r="T67" s="4"/>
      <c r="U67" s="4"/>
      <c r="V67" s="4"/>
      <c r="W67" s="4"/>
      <c r="X67" s="4"/>
      <c r="Y67" s="4"/>
    </row>
    <row r="68" ht="14.25" customHeight="1">
      <c r="A68" s="86">
        <v>50.0</v>
      </c>
      <c r="B68" s="111"/>
      <c r="C68" s="306"/>
      <c r="D68" s="72"/>
      <c r="E68" s="72"/>
      <c r="F68" s="73"/>
      <c r="G68" s="4"/>
      <c r="H68" s="4"/>
      <c r="I68" s="4"/>
      <c r="J68" s="4"/>
      <c r="K68" s="4"/>
      <c r="L68" s="4"/>
      <c r="M68" s="4"/>
      <c r="N68" s="4"/>
      <c r="O68" s="4"/>
      <c r="P68" s="4"/>
      <c r="Q68" s="4"/>
      <c r="R68" s="4"/>
      <c r="S68" s="4"/>
      <c r="T68" s="4"/>
      <c r="U68" s="4"/>
      <c r="V68" s="4"/>
      <c r="W68" s="4"/>
      <c r="X68" s="4"/>
      <c r="Y68" s="4"/>
    </row>
    <row r="69" ht="14.25" customHeight="1">
      <c r="A69" s="86">
        <v>51.0</v>
      </c>
      <c r="B69" s="111"/>
      <c r="C69" s="306"/>
      <c r="D69" s="72"/>
      <c r="E69" s="72"/>
      <c r="F69" s="73"/>
      <c r="G69" s="4"/>
      <c r="H69" s="4"/>
      <c r="I69" s="4"/>
      <c r="J69" s="4"/>
      <c r="K69" s="4"/>
      <c r="L69" s="4"/>
      <c r="M69" s="4"/>
      <c r="N69" s="4"/>
      <c r="O69" s="4"/>
      <c r="P69" s="4"/>
      <c r="Q69" s="4"/>
      <c r="R69" s="4"/>
      <c r="S69" s="4"/>
      <c r="T69" s="4"/>
      <c r="U69" s="4"/>
      <c r="V69" s="4"/>
      <c r="W69" s="4"/>
      <c r="X69" s="4"/>
      <c r="Y69" s="4"/>
    </row>
    <row r="70" ht="14.25" customHeight="1">
      <c r="A70" s="86">
        <v>52.0</v>
      </c>
      <c r="B70" s="111"/>
      <c r="C70" s="306"/>
      <c r="D70" s="72"/>
      <c r="E70" s="72"/>
      <c r="F70" s="73"/>
      <c r="G70" s="4"/>
      <c r="H70" s="4"/>
      <c r="I70" s="4"/>
      <c r="J70" s="4"/>
      <c r="K70" s="4"/>
      <c r="L70" s="4"/>
      <c r="M70" s="4"/>
      <c r="N70" s="4"/>
      <c r="O70" s="4"/>
      <c r="P70" s="4"/>
      <c r="Q70" s="4"/>
      <c r="R70" s="4"/>
      <c r="S70" s="4"/>
      <c r="T70" s="4"/>
      <c r="U70" s="4"/>
      <c r="V70" s="4"/>
      <c r="W70" s="4"/>
      <c r="X70" s="4"/>
      <c r="Y70" s="4"/>
    </row>
    <row r="71" ht="14.25" customHeight="1">
      <c r="A71" s="86">
        <v>53.0</v>
      </c>
      <c r="B71" s="111"/>
      <c r="C71" s="306"/>
      <c r="D71" s="72"/>
      <c r="E71" s="72"/>
      <c r="F71" s="73"/>
      <c r="G71" s="4"/>
      <c r="H71" s="4"/>
      <c r="I71" s="4"/>
      <c r="J71" s="4"/>
      <c r="K71" s="4"/>
      <c r="L71" s="4"/>
      <c r="M71" s="4"/>
      <c r="N71" s="4"/>
      <c r="O71" s="4"/>
      <c r="P71" s="4"/>
      <c r="Q71" s="4"/>
      <c r="R71" s="4"/>
      <c r="S71" s="4"/>
      <c r="T71" s="4"/>
      <c r="U71" s="4"/>
      <c r="V71" s="4"/>
      <c r="W71" s="4"/>
      <c r="X71" s="4"/>
      <c r="Y71" s="4"/>
    </row>
    <row r="72" ht="14.25" customHeight="1">
      <c r="A72" s="86">
        <v>54.0</v>
      </c>
      <c r="B72" s="111"/>
      <c r="C72" s="306"/>
      <c r="D72" s="72"/>
      <c r="E72" s="72"/>
      <c r="F72" s="73"/>
      <c r="G72" s="4"/>
      <c r="H72" s="4"/>
      <c r="I72" s="4"/>
      <c r="J72" s="4"/>
      <c r="K72" s="4"/>
      <c r="L72" s="4"/>
      <c r="M72" s="4"/>
      <c r="N72" s="4"/>
      <c r="O72" s="4"/>
      <c r="P72" s="4"/>
      <c r="Q72" s="4"/>
      <c r="R72" s="4"/>
      <c r="S72" s="4"/>
      <c r="T72" s="4"/>
      <c r="U72" s="4"/>
      <c r="V72" s="4"/>
      <c r="W72" s="4"/>
      <c r="X72" s="4"/>
      <c r="Y72" s="4"/>
    </row>
    <row r="73" ht="14.25" customHeight="1">
      <c r="A73" s="86">
        <v>55.0</v>
      </c>
      <c r="B73" s="111"/>
      <c r="C73" s="306"/>
      <c r="D73" s="72"/>
      <c r="E73" s="72"/>
      <c r="F73" s="73"/>
      <c r="G73" s="4"/>
      <c r="H73" s="4"/>
      <c r="I73" s="4"/>
      <c r="J73" s="4"/>
      <c r="K73" s="4"/>
      <c r="L73" s="4"/>
      <c r="M73" s="4"/>
      <c r="N73" s="4"/>
      <c r="O73" s="4"/>
      <c r="P73" s="4"/>
      <c r="Q73" s="4"/>
      <c r="R73" s="4"/>
      <c r="S73" s="4"/>
      <c r="T73" s="4"/>
      <c r="U73" s="4"/>
      <c r="V73" s="4"/>
      <c r="W73" s="4"/>
      <c r="X73" s="4"/>
      <c r="Y73" s="4"/>
    </row>
    <row r="74" ht="14.25" customHeight="1">
      <c r="A74" s="86">
        <v>56.0</v>
      </c>
      <c r="B74" s="111"/>
      <c r="C74" s="306"/>
      <c r="D74" s="72"/>
      <c r="E74" s="72"/>
      <c r="F74" s="73"/>
      <c r="G74" s="4"/>
      <c r="H74" s="4"/>
      <c r="I74" s="4"/>
      <c r="J74" s="4"/>
      <c r="K74" s="4"/>
      <c r="L74" s="4"/>
      <c r="M74" s="4"/>
      <c r="N74" s="4"/>
      <c r="O74" s="4"/>
      <c r="P74" s="4"/>
      <c r="Q74" s="4"/>
      <c r="R74" s="4"/>
      <c r="S74" s="4"/>
      <c r="T74" s="4"/>
      <c r="U74" s="4"/>
      <c r="V74" s="4"/>
      <c r="W74" s="4"/>
      <c r="X74" s="4"/>
      <c r="Y74" s="4"/>
    </row>
    <row r="75" ht="14.25" customHeight="1">
      <c r="A75" s="86">
        <v>57.0</v>
      </c>
      <c r="B75" s="111"/>
      <c r="C75" s="306"/>
      <c r="D75" s="72"/>
      <c r="E75" s="72"/>
      <c r="F75" s="73"/>
      <c r="G75" s="4"/>
      <c r="H75" s="4"/>
      <c r="I75" s="4"/>
      <c r="J75" s="4"/>
      <c r="K75" s="4"/>
      <c r="L75" s="4"/>
      <c r="M75" s="4"/>
      <c r="N75" s="4"/>
      <c r="O75" s="4"/>
      <c r="P75" s="4"/>
      <c r="Q75" s="4"/>
      <c r="R75" s="4"/>
      <c r="S75" s="4"/>
      <c r="T75" s="4"/>
      <c r="U75" s="4"/>
      <c r="V75" s="4"/>
      <c r="W75" s="4"/>
      <c r="X75" s="4"/>
      <c r="Y75" s="4"/>
    </row>
    <row r="76" ht="14.25" customHeight="1">
      <c r="A76" s="86">
        <v>58.0</v>
      </c>
      <c r="B76" s="111"/>
      <c r="C76" s="306"/>
      <c r="D76" s="72"/>
      <c r="E76" s="72"/>
      <c r="F76" s="73"/>
      <c r="G76" s="4"/>
      <c r="H76" s="4"/>
      <c r="I76" s="4"/>
      <c r="J76" s="4"/>
      <c r="K76" s="4"/>
      <c r="L76" s="4"/>
      <c r="M76" s="4"/>
      <c r="N76" s="4"/>
      <c r="O76" s="4"/>
      <c r="P76" s="4"/>
      <c r="Q76" s="4"/>
      <c r="R76" s="4"/>
      <c r="S76" s="4"/>
      <c r="T76" s="4"/>
      <c r="U76" s="4"/>
      <c r="V76" s="4"/>
      <c r="W76" s="4"/>
      <c r="X76" s="4"/>
      <c r="Y76" s="4"/>
    </row>
    <row r="77" ht="14.25" customHeight="1">
      <c r="A77" s="86">
        <v>59.0</v>
      </c>
      <c r="B77" s="111"/>
      <c r="C77" s="306"/>
      <c r="D77" s="72"/>
      <c r="E77" s="72"/>
      <c r="F77" s="73"/>
      <c r="G77" s="4"/>
      <c r="H77" s="4"/>
      <c r="I77" s="4"/>
      <c r="J77" s="4"/>
      <c r="K77" s="4"/>
      <c r="L77" s="4"/>
      <c r="M77" s="4"/>
      <c r="N77" s="4"/>
      <c r="O77" s="4"/>
      <c r="P77" s="4"/>
      <c r="Q77" s="4"/>
      <c r="R77" s="4"/>
      <c r="S77" s="4"/>
      <c r="T77" s="4"/>
      <c r="U77" s="4"/>
      <c r="V77" s="4"/>
      <c r="W77" s="4"/>
      <c r="X77" s="4"/>
      <c r="Y77" s="4"/>
    </row>
    <row r="78" ht="14.25" customHeight="1">
      <c r="A78" s="86">
        <v>60.0</v>
      </c>
      <c r="B78" s="111"/>
      <c r="C78" s="306"/>
      <c r="D78" s="72"/>
      <c r="E78" s="72"/>
      <c r="F78" s="73"/>
      <c r="G78" s="4"/>
      <c r="H78" s="4"/>
      <c r="I78" s="4"/>
      <c r="J78" s="4"/>
      <c r="K78" s="4"/>
      <c r="L78" s="4"/>
      <c r="M78" s="4"/>
      <c r="N78" s="4"/>
      <c r="O78" s="4"/>
      <c r="P78" s="4"/>
      <c r="Q78" s="4"/>
      <c r="R78" s="4"/>
      <c r="S78" s="4"/>
      <c r="T78" s="4"/>
      <c r="U78" s="4"/>
      <c r="V78" s="4"/>
      <c r="W78" s="4"/>
      <c r="X78" s="4"/>
      <c r="Y78" s="4"/>
    </row>
    <row r="79" ht="14.25" customHeight="1">
      <c r="A79" s="86">
        <v>61.0</v>
      </c>
      <c r="B79" s="111"/>
      <c r="C79" s="306"/>
      <c r="D79" s="72"/>
      <c r="E79" s="72"/>
      <c r="F79" s="73"/>
      <c r="G79" s="4"/>
      <c r="H79" s="4"/>
      <c r="I79" s="4"/>
      <c r="J79" s="4"/>
      <c r="K79" s="4"/>
      <c r="L79" s="4"/>
      <c r="M79" s="4"/>
      <c r="N79" s="4"/>
      <c r="O79" s="4"/>
      <c r="P79" s="4"/>
      <c r="Q79" s="4"/>
      <c r="R79" s="4"/>
      <c r="S79" s="4"/>
      <c r="T79" s="4"/>
      <c r="U79" s="4"/>
      <c r="V79" s="4"/>
      <c r="W79" s="4"/>
      <c r="X79" s="4"/>
      <c r="Y79" s="4"/>
    </row>
    <row r="80" ht="14.25" customHeight="1">
      <c r="A80" s="86">
        <v>62.0</v>
      </c>
      <c r="B80" s="111"/>
      <c r="C80" s="306"/>
      <c r="D80" s="72"/>
      <c r="E80" s="72"/>
      <c r="F80" s="73"/>
      <c r="G80" s="4"/>
      <c r="H80" s="4"/>
      <c r="I80" s="4"/>
      <c r="J80" s="4"/>
      <c r="K80" s="4"/>
      <c r="L80" s="4"/>
      <c r="M80" s="4"/>
      <c r="N80" s="4"/>
      <c r="O80" s="4"/>
      <c r="P80" s="4"/>
      <c r="Q80" s="4"/>
      <c r="R80" s="4"/>
      <c r="S80" s="4"/>
      <c r="T80" s="4"/>
      <c r="U80" s="4"/>
      <c r="V80" s="4"/>
      <c r="W80" s="4"/>
      <c r="X80" s="4"/>
      <c r="Y80" s="4"/>
    </row>
    <row r="81" ht="14.25" customHeight="1">
      <c r="A81" s="86">
        <v>63.0</v>
      </c>
      <c r="B81" s="111"/>
      <c r="C81" s="306"/>
      <c r="D81" s="72"/>
      <c r="E81" s="72"/>
      <c r="F81" s="73"/>
      <c r="G81" s="4"/>
      <c r="H81" s="4"/>
      <c r="I81" s="4"/>
      <c r="J81" s="4"/>
      <c r="K81" s="4"/>
      <c r="L81" s="4"/>
      <c r="M81" s="4"/>
      <c r="N81" s="4"/>
      <c r="O81" s="4"/>
      <c r="P81" s="4"/>
      <c r="Q81" s="4"/>
      <c r="R81" s="4"/>
      <c r="S81" s="4"/>
      <c r="T81" s="4"/>
      <c r="U81" s="4"/>
      <c r="V81" s="4"/>
      <c r="W81" s="4"/>
      <c r="X81" s="4"/>
      <c r="Y81" s="4"/>
    </row>
    <row r="82" ht="14.25" customHeight="1">
      <c r="A82" s="86">
        <v>64.0</v>
      </c>
      <c r="B82" s="111"/>
      <c r="C82" s="306"/>
      <c r="D82" s="72"/>
      <c r="E82" s="72"/>
      <c r="F82" s="73"/>
      <c r="G82" s="4"/>
      <c r="H82" s="4"/>
      <c r="I82" s="4"/>
      <c r="J82" s="4"/>
      <c r="K82" s="4"/>
      <c r="L82" s="4"/>
      <c r="M82" s="4"/>
      <c r="N82" s="4"/>
      <c r="O82" s="4"/>
      <c r="P82" s="4"/>
      <c r="Q82" s="4"/>
      <c r="R82" s="4"/>
      <c r="S82" s="4"/>
      <c r="T82" s="4"/>
      <c r="U82" s="4"/>
      <c r="V82" s="4"/>
      <c r="W82" s="4"/>
      <c r="X82" s="4"/>
      <c r="Y82" s="4"/>
    </row>
    <row r="83" ht="14.25" customHeight="1">
      <c r="A83" s="86">
        <v>65.0</v>
      </c>
      <c r="B83" s="111"/>
      <c r="C83" s="306"/>
      <c r="D83" s="72"/>
      <c r="E83" s="72"/>
      <c r="F83" s="73"/>
      <c r="G83" s="4"/>
      <c r="H83" s="4"/>
      <c r="I83" s="4"/>
      <c r="J83" s="4"/>
      <c r="K83" s="4"/>
      <c r="L83" s="4"/>
      <c r="M83" s="4"/>
      <c r="N83" s="4"/>
      <c r="O83" s="4"/>
      <c r="P83" s="4"/>
      <c r="Q83" s="4"/>
      <c r="R83" s="4"/>
      <c r="S83" s="4"/>
      <c r="T83" s="4"/>
      <c r="U83" s="4"/>
      <c r="V83" s="4"/>
      <c r="W83" s="4"/>
      <c r="X83" s="4"/>
      <c r="Y83" s="4"/>
    </row>
    <row r="84" ht="14.25" customHeight="1">
      <c r="A84" s="86">
        <v>66.0</v>
      </c>
      <c r="B84" s="111"/>
      <c r="C84" s="306"/>
      <c r="D84" s="72"/>
      <c r="E84" s="72"/>
      <c r="F84" s="73"/>
      <c r="G84" s="4"/>
      <c r="H84" s="4"/>
      <c r="I84" s="4"/>
      <c r="J84" s="4"/>
      <c r="K84" s="4"/>
      <c r="L84" s="4"/>
      <c r="M84" s="4"/>
      <c r="N84" s="4"/>
      <c r="O84" s="4"/>
      <c r="P84" s="4"/>
      <c r="Q84" s="4"/>
      <c r="R84" s="4"/>
      <c r="S84" s="4"/>
      <c r="T84" s="4"/>
      <c r="U84" s="4"/>
      <c r="V84" s="4"/>
      <c r="W84" s="4"/>
      <c r="X84" s="4"/>
      <c r="Y84" s="4"/>
    </row>
    <row r="85" ht="14.25" customHeight="1">
      <c r="A85" s="86">
        <v>67.0</v>
      </c>
      <c r="B85" s="111"/>
      <c r="C85" s="306"/>
      <c r="D85" s="72"/>
      <c r="E85" s="72"/>
      <c r="F85" s="73"/>
      <c r="G85" s="4"/>
      <c r="H85" s="4"/>
      <c r="I85" s="4"/>
      <c r="J85" s="4"/>
      <c r="K85" s="4"/>
      <c r="L85" s="4"/>
      <c r="M85" s="4"/>
      <c r="N85" s="4"/>
      <c r="O85" s="4"/>
      <c r="P85" s="4"/>
      <c r="Q85" s="4"/>
      <c r="R85" s="4"/>
      <c r="S85" s="4"/>
      <c r="T85" s="4"/>
      <c r="U85" s="4"/>
      <c r="V85" s="4"/>
      <c r="W85" s="4"/>
      <c r="X85" s="4"/>
      <c r="Y85" s="4"/>
    </row>
    <row r="86" ht="14.25" customHeight="1">
      <c r="A86" s="86">
        <v>68.0</v>
      </c>
      <c r="B86" s="111"/>
      <c r="C86" s="306"/>
      <c r="D86" s="72"/>
      <c r="E86" s="72"/>
      <c r="F86" s="73"/>
      <c r="G86" s="4"/>
      <c r="H86" s="4"/>
      <c r="I86" s="4"/>
      <c r="J86" s="4"/>
      <c r="K86" s="4"/>
      <c r="L86" s="4"/>
      <c r="M86" s="4"/>
      <c r="N86" s="4"/>
      <c r="O86" s="4"/>
      <c r="P86" s="4"/>
      <c r="Q86" s="4"/>
      <c r="R86" s="4"/>
      <c r="S86" s="4"/>
      <c r="T86" s="4"/>
      <c r="U86" s="4"/>
      <c r="V86" s="4"/>
      <c r="W86" s="4"/>
      <c r="X86" s="4"/>
      <c r="Y86" s="4"/>
    </row>
    <row r="87" ht="14.25" customHeight="1">
      <c r="A87" s="86">
        <v>69.0</v>
      </c>
      <c r="B87" s="111"/>
      <c r="C87" s="306"/>
      <c r="D87" s="72"/>
      <c r="E87" s="72"/>
      <c r="F87" s="73"/>
      <c r="G87" s="4"/>
      <c r="H87" s="4"/>
      <c r="I87" s="4"/>
      <c r="J87" s="4"/>
      <c r="K87" s="4"/>
      <c r="L87" s="4"/>
      <c r="M87" s="4"/>
      <c r="N87" s="4"/>
      <c r="O87" s="4"/>
      <c r="P87" s="4"/>
      <c r="Q87" s="4"/>
      <c r="R87" s="4"/>
      <c r="S87" s="4"/>
      <c r="T87" s="4"/>
      <c r="U87" s="4"/>
      <c r="V87" s="4"/>
      <c r="W87" s="4"/>
      <c r="X87" s="4"/>
      <c r="Y87" s="4"/>
    </row>
    <row r="88" ht="14.25" customHeight="1">
      <c r="A88" s="86">
        <v>70.0</v>
      </c>
      <c r="B88" s="111"/>
      <c r="C88" s="306"/>
      <c r="D88" s="72"/>
      <c r="E88" s="72"/>
      <c r="F88" s="73"/>
      <c r="G88" s="4"/>
      <c r="H88" s="4"/>
      <c r="I88" s="4"/>
      <c r="J88" s="4"/>
      <c r="K88" s="4"/>
      <c r="L88" s="4"/>
      <c r="M88" s="4"/>
      <c r="N88" s="4"/>
      <c r="O88" s="4"/>
      <c r="P88" s="4"/>
      <c r="Q88" s="4"/>
      <c r="R88" s="4"/>
      <c r="S88" s="4"/>
      <c r="T88" s="4"/>
      <c r="U88" s="4"/>
      <c r="V88" s="4"/>
      <c r="W88" s="4"/>
      <c r="X88" s="4"/>
      <c r="Y88" s="4"/>
    </row>
    <row r="89" ht="14.25" customHeight="1">
      <c r="A89" s="86">
        <v>71.0</v>
      </c>
      <c r="B89" s="111"/>
      <c r="C89" s="306"/>
      <c r="D89" s="72"/>
      <c r="E89" s="72"/>
      <c r="F89" s="73"/>
      <c r="G89" s="4"/>
      <c r="H89" s="4"/>
      <c r="I89" s="4"/>
      <c r="J89" s="4"/>
      <c r="K89" s="4"/>
      <c r="L89" s="4"/>
      <c r="M89" s="4"/>
      <c r="N89" s="4"/>
      <c r="O89" s="4"/>
      <c r="P89" s="4"/>
      <c r="Q89" s="4"/>
      <c r="R89" s="4"/>
      <c r="S89" s="4"/>
      <c r="T89" s="4"/>
      <c r="U89" s="4"/>
      <c r="V89" s="4"/>
      <c r="W89" s="4"/>
      <c r="X89" s="4"/>
      <c r="Y89" s="4"/>
    </row>
    <row r="90" ht="14.25" customHeight="1">
      <c r="A90" s="86">
        <v>72.0</v>
      </c>
      <c r="B90" s="111"/>
      <c r="C90" s="306"/>
      <c r="D90" s="72"/>
      <c r="E90" s="72"/>
      <c r="F90" s="73"/>
      <c r="G90" s="4"/>
      <c r="H90" s="4"/>
      <c r="I90" s="4"/>
      <c r="J90" s="4"/>
      <c r="K90" s="4"/>
      <c r="L90" s="4"/>
      <c r="M90" s="4"/>
      <c r="N90" s="4"/>
      <c r="O90" s="4"/>
      <c r="P90" s="4"/>
      <c r="Q90" s="4"/>
      <c r="R90" s="4"/>
      <c r="S90" s="4"/>
      <c r="T90" s="4"/>
      <c r="U90" s="4"/>
      <c r="V90" s="4"/>
      <c r="W90" s="4"/>
      <c r="X90" s="4"/>
      <c r="Y90" s="4"/>
    </row>
    <row r="91" ht="14.25" customHeight="1">
      <c r="A91" s="86">
        <v>73.0</v>
      </c>
      <c r="B91" s="111"/>
      <c r="C91" s="306"/>
      <c r="D91" s="72"/>
      <c r="E91" s="72"/>
      <c r="F91" s="73"/>
      <c r="G91" s="4"/>
      <c r="H91" s="4"/>
      <c r="I91" s="4"/>
      <c r="J91" s="4"/>
      <c r="K91" s="4"/>
      <c r="L91" s="4"/>
      <c r="M91" s="4"/>
      <c r="N91" s="4"/>
      <c r="O91" s="4"/>
      <c r="P91" s="4"/>
      <c r="Q91" s="4"/>
      <c r="R91" s="4"/>
      <c r="S91" s="4"/>
      <c r="T91" s="4"/>
      <c r="U91" s="4"/>
      <c r="V91" s="4"/>
      <c r="W91" s="4"/>
      <c r="X91" s="4"/>
      <c r="Y91" s="4"/>
    </row>
    <row r="92" ht="14.25" customHeight="1">
      <c r="A92" s="86">
        <v>74.0</v>
      </c>
      <c r="B92" s="111"/>
      <c r="C92" s="306"/>
      <c r="D92" s="72"/>
      <c r="E92" s="72"/>
      <c r="F92" s="73"/>
      <c r="G92" s="4"/>
      <c r="H92" s="4"/>
      <c r="I92" s="4"/>
      <c r="J92" s="4"/>
      <c r="K92" s="4"/>
      <c r="L92" s="4"/>
      <c r="M92" s="4"/>
      <c r="N92" s="4"/>
      <c r="O92" s="4"/>
      <c r="P92" s="4"/>
      <c r="Q92" s="4"/>
      <c r="R92" s="4"/>
      <c r="S92" s="4"/>
      <c r="T92" s="4"/>
      <c r="U92" s="4"/>
      <c r="V92" s="4"/>
      <c r="W92" s="4"/>
      <c r="X92" s="4"/>
      <c r="Y92" s="4"/>
    </row>
    <row r="93" ht="14.25" customHeight="1">
      <c r="A93" s="86">
        <v>75.0</v>
      </c>
      <c r="B93" s="111"/>
      <c r="C93" s="306"/>
      <c r="D93" s="72"/>
      <c r="E93" s="72"/>
      <c r="F93" s="73"/>
      <c r="G93" s="4"/>
      <c r="H93" s="4"/>
      <c r="I93" s="4"/>
      <c r="J93" s="4"/>
      <c r="K93" s="4"/>
      <c r="L93" s="4"/>
      <c r="M93" s="4"/>
      <c r="N93" s="4"/>
      <c r="O93" s="4"/>
      <c r="P93" s="4"/>
      <c r="Q93" s="4"/>
      <c r="R93" s="4"/>
      <c r="S93" s="4"/>
      <c r="T93" s="4"/>
      <c r="U93" s="4"/>
      <c r="V93" s="4"/>
      <c r="W93" s="4"/>
      <c r="X93" s="4"/>
      <c r="Y93" s="4"/>
    </row>
    <row r="94" ht="14.25" customHeight="1">
      <c r="A94" s="86">
        <v>76.0</v>
      </c>
      <c r="B94" s="111"/>
      <c r="C94" s="306"/>
      <c r="D94" s="72"/>
      <c r="E94" s="72"/>
      <c r="F94" s="73"/>
      <c r="G94" s="4"/>
      <c r="H94" s="4"/>
      <c r="I94" s="4"/>
      <c r="J94" s="4"/>
      <c r="K94" s="4"/>
      <c r="L94" s="4"/>
      <c r="M94" s="4"/>
      <c r="N94" s="4"/>
      <c r="O94" s="4"/>
      <c r="P94" s="4"/>
      <c r="Q94" s="4"/>
      <c r="R94" s="4"/>
      <c r="S94" s="4"/>
      <c r="T94" s="4"/>
      <c r="U94" s="4"/>
      <c r="V94" s="4"/>
      <c r="W94" s="4"/>
      <c r="X94" s="4"/>
      <c r="Y94" s="4"/>
    </row>
    <row r="95" ht="14.25" customHeight="1">
      <c r="A95" s="86">
        <v>77.0</v>
      </c>
      <c r="B95" s="111"/>
      <c r="C95" s="306"/>
      <c r="D95" s="72"/>
      <c r="E95" s="72"/>
      <c r="F95" s="73"/>
      <c r="G95" s="4"/>
      <c r="H95" s="4"/>
      <c r="I95" s="4"/>
      <c r="J95" s="4"/>
      <c r="K95" s="4"/>
      <c r="L95" s="4"/>
      <c r="M95" s="4"/>
      <c r="N95" s="4"/>
      <c r="O95" s="4"/>
      <c r="P95" s="4"/>
      <c r="Q95" s="4"/>
      <c r="R95" s="4"/>
      <c r="S95" s="4"/>
      <c r="T95" s="4"/>
      <c r="U95" s="4"/>
      <c r="V95" s="4"/>
      <c r="W95" s="4"/>
      <c r="X95" s="4"/>
      <c r="Y95" s="4"/>
    </row>
    <row r="96" ht="14.25" customHeight="1">
      <c r="A96" s="86">
        <v>78.0</v>
      </c>
      <c r="B96" s="111"/>
      <c r="C96" s="306"/>
      <c r="D96" s="72"/>
      <c r="E96" s="72"/>
      <c r="F96" s="73"/>
      <c r="G96" s="4"/>
      <c r="H96" s="4"/>
      <c r="I96" s="4"/>
      <c r="J96" s="4"/>
      <c r="K96" s="4"/>
      <c r="L96" s="4"/>
      <c r="M96" s="4"/>
      <c r="N96" s="4"/>
      <c r="O96" s="4"/>
      <c r="P96" s="4"/>
      <c r="Q96" s="4"/>
      <c r="R96" s="4"/>
      <c r="S96" s="4"/>
      <c r="T96" s="4"/>
      <c r="U96" s="4"/>
      <c r="V96" s="4"/>
      <c r="W96" s="4"/>
      <c r="X96" s="4"/>
      <c r="Y96" s="4"/>
    </row>
    <row r="97" ht="14.25" customHeight="1">
      <c r="A97" s="86">
        <v>79.0</v>
      </c>
      <c r="B97" s="111"/>
      <c r="C97" s="306"/>
      <c r="D97" s="72"/>
      <c r="E97" s="72"/>
      <c r="F97" s="73"/>
      <c r="G97" s="4"/>
      <c r="H97" s="4"/>
      <c r="I97" s="4"/>
      <c r="J97" s="4"/>
      <c r="K97" s="4"/>
      <c r="L97" s="4"/>
      <c r="M97" s="4"/>
      <c r="N97" s="4"/>
      <c r="O97" s="4"/>
      <c r="P97" s="4"/>
      <c r="Q97" s="4"/>
      <c r="R97" s="4"/>
      <c r="S97" s="4"/>
      <c r="T97" s="4"/>
      <c r="U97" s="4"/>
      <c r="V97" s="4"/>
      <c r="W97" s="4"/>
      <c r="X97" s="4"/>
      <c r="Y97" s="4"/>
    </row>
    <row r="98" ht="14.25" customHeight="1">
      <c r="A98" s="86">
        <v>80.0</v>
      </c>
      <c r="B98" s="111"/>
      <c r="C98" s="306"/>
      <c r="D98" s="72"/>
      <c r="E98" s="72"/>
      <c r="F98" s="73"/>
      <c r="G98" s="4"/>
      <c r="H98" s="4"/>
      <c r="I98" s="4"/>
      <c r="J98" s="4"/>
      <c r="K98" s="4"/>
      <c r="L98" s="4"/>
      <c r="M98" s="4"/>
      <c r="N98" s="4"/>
      <c r="O98" s="4"/>
      <c r="P98" s="4"/>
      <c r="Q98" s="4"/>
      <c r="R98" s="4"/>
      <c r="S98" s="4"/>
      <c r="T98" s="4"/>
      <c r="U98" s="4"/>
      <c r="V98" s="4"/>
      <c r="W98" s="4"/>
      <c r="X98" s="4"/>
      <c r="Y98" s="4"/>
    </row>
    <row r="99" ht="14.25" customHeight="1">
      <c r="A99" s="86">
        <v>81.0</v>
      </c>
      <c r="B99" s="111"/>
      <c r="C99" s="306"/>
      <c r="D99" s="72"/>
      <c r="E99" s="72"/>
      <c r="F99" s="73"/>
      <c r="G99" s="4"/>
      <c r="H99" s="4"/>
      <c r="I99" s="4"/>
      <c r="J99" s="4"/>
      <c r="K99" s="4"/>
      <c r="L99" s="4"/>
      <c r="M99" s="4"/>
      <c r="N99" s="4"/>
      <c r="O99" s="4"/>
      <c r="P99" s="4"/>
      <c r="Q99" s="4"/>
      <c r="R99" s="4"/>
      <c r="S99" s="4"/>
      <c r="T99" s="4"/>
      <c r="U99" s="4"/>
      <c r="V99" s="4"/>
      <c r="W99" s="4"/>
      <c r="X99" s="4"/>
      <c r="Y99" s="4"/>
    </row>
    <row r="100" ht="14.25" customHeight="1">
      <c r="A100" s="86">
        <v>82.0</v>
      </c>
      <c r="B100" s="111"/>
      <c r="C100" s="306"/>
      <c r="D100" s="72"/>
      <c r="E100" s="72"/>
      <c r="F100" s="73"/>
      <c r="G100" s="4"/>
      <c r="H100" s="4"/>
      <c r="I100" s="4"/>
      <c r="J100" s="4"/>
      <c r="K100" s="4"/>
      <c r="L100" s="4"/>
      <c r="M100" s="4"/>
      <c r="N100" s="4"/>
      <c r="O100" s="4"/>
      <c r="P100" s="4"/>
      <c r="Q100" s="4"/>
      <c r="R100" s="4"/>
      <c r="S100" s="4"/>
      <c r="T100" s="4"/>
      <c r="U100" s="4"/>
      <c r="V100" s="4"/>
      <c r="W100" s="4"/>
      <c r="X100" s="4"/>
      <c r="Y100" s="4"/>
    </row>
    <row r="101" ht="14.25" customHeight="1">
      <c r="A101" s="86">
        <v>83.0</v>
      </c>
      <c r="B101" s="111"/>
      <c r="C101" s="306"/>
      <c r="D101" s="72"/>
      <c r="E101" s="72"/>
      <c r="F101" s="73"/>
      <c r="G101" s="4"/>
      <c r="H101" s="4"/>
      <c r="I101" s="4"/>
      <c r="J101" s="4"/>
      <c r="K101" s="4"/>
      <c r="L101" s="4"/>
      <c r="M101" s="4"/>
      <c r="N101" s="4"/>
      <c r="O101" s="4"/>
      <c r="P101" s="4"/>
      <c r="Q101" s="4"/>
      <c r="R101" s="4"/>
      <c r="S101" s="4"/>
      <c r="T101" s="4"/>
      <c r="U101" s="4"/>
      <c r="V101" s="4"/>
      <c r="W101" s="4"/>
      <c r="X101" s="4"/>
      <c r="Y101" s="4"/>
    </row>
    <row r="102" ht="14.25" customHeight="1">
      <c r="A102" s="86">
        <v>84.0</v>
      </c>
      <c r="B102" s="111"/>
      <c r="C102" s="306"/>
      <c r="D102" s="72"/>
      <c r="E102" s="72"/>
      <c r="F102" s="73"/>
      <c r="G102" s="4"/>
      <c r="H102" s="4"/>
      <c r="I102" s="4"/>
      <c r="J102" s="4"/>
      <c r="K102" s="4"/>
      <c r="L102" s="4"/>
      <c r="M102" s="4"/>
      <c r="N102" s="4"/>
      <c r="O102" s="4"/>
      <c r="P102" s="4"/>
      <c r="Q102" s="4"/>
      <c r="R102" s="4"/>
      <c r="S102" s="4"/>
      <c r="T102" s="4"/>
      <c r="U102" s="4"/>
      <c r="V102" s="4"/>
      <c r="W102" s="4"/>
      <c r="X102" s="4"/>
      <c r="Y102" s="4"/>
    </row>
    <row r="103" ht="14.25" customHeight="1">
      <c r="A103" s="86">
        <v>85.0</v>
      </c>
      <c r="B103" s="111"/>
      <c r="C103" s="306"/>
      <c r="D103" s="72"/>
      <c r="E103" s="72"/>
      <c r="F103" s="73"/>
      <c r="G103" s="4"/>
      <c r="H103" s="4"/>
      <c r="I103" s="4"/>
      <c r="J103" s="4"/>
      <c r="K103" s="4"/>
      <c r="L103" s="4"/>
      <c r="M103" s="4"/>
      <c r="N103" s="4"/>
      <c r="O103" s="4"/>
      <c r="P103" s="4"/>
      <c r="Q103" s="4"/>
      <c r="R103" s="4"/>
      <c r="S103" s="4"/>
      <c r="T103" s="4"/>
      <c r="U103" s="4"/>
      <c r="V103" s="4"/>
      <c r="W103" s="4"/>
      <c r="X103" s="4"/>
      <c r="Y103" s="4"/>
    </row>
    <row r="104" ht="14.25" customHeight="1">
      <c r="A104" s="86">
        <v>86.0</v>
      </c>
      <c r="B104" s="111"/>
      <c r="C104" s="306"/>
      <c r="D104" s="72"/>
      <c r="E104" s="72"/>
      <c r="F104" s="73"/>
      <c r="G104" s="4"/>
      <c r="H104" s="4"/>
      <c r="I104" s="4"/>
      <c r="J104" s="4"/>
      <c r="K104" s="4"/>
      <c r="L104" s="4"/>
      <c r="M104" s="4"/>
      <c r="N104" s="4"/>
      <c r="O104" s="4"/>
      <c r="P104" s="4"/>
      <c r="Q104" s="4"/>
      <c r="R104" s="4"/>
      <c r="S104" s="4"/>
      <c r="T104" s="4"/>
      <c r="U104" s="4"/>
      <c r="V104" s="4"/>
      <c r="W104" s="4"/>
      <c r="X104" s="4"/>
      <c r="Y104" s="4"/>
    </row>
    <row r="105" ht="14.25" customHeight="1">
      <c r="A105" s="86">
        <v>87.0</v>
      </c>
      <c r="B105" s="111"/>
      <c r="C105" s="306"/>
      <c r="D105" s="72"/>
      <c r="E105" s="72"/>
      <c r="F105" s="73"/>
      <c r="G105" s="4"/>
      <c r="H105" s="4"/>
      <c r="I105" s="4"/>
      <c r="J105" s="4"/>
      <c r="K105" s="4"/>
      <c r="L105" s="4"/>
      <c r="M105" s="4"/>
      <c r="N105" s="4"/>
      <c r="O105" s="4"/>
      <c r="P105" s="4"/>
      <c r="Q105" s="4"/>
      <c r="R105" s="4"/>
      <c r="S105" s="4"/>
      <c r="T105" s="4"/>
      <c r="U105" s="4"/>
      <c r="V105" s="4"/>
      <c r="W105" s="4"/>
      <c r="X105" s="4"/>
      <c r="Y105" s="4"/>
    </row>
    <row r="106" ht="14.25" customHeight="1">
      <c r="A106" s="86">
        <v>88.0</v>
      </c>
      <c r="B106" s="111"/>
      <c r="C106" s="306"/>
      <c r="D106" s="72"/>
      <c r="E106" s="72"/>
      <c r="F106" s="73"/>
      <c r="G106" s="4"/>
      <c r="H106" s="4"/>
      <c r="I106" s="4"/>
      <c r="J106" s="4"/>
      <c r="K106" s="4"/>
      <c r="L106" s="4"/>
      <c r="M106" s="4"/>
      <c r="N106" s="4"/>
      <c r="O106" s="4"/>
      <c r="P106" s="4"/>
      <c r="Q106" s="4"/>
      <c r="R106" s="4"/>
      <c r="S106" s="4"/>
      <c r="T106" s="4"/>
      <c r="U106" s="4"/>
      <c r="V106" s="4"/>
      <c r="W106" s="4"/>
      <c r="X106" s="4"/>
      <c r="Y106" s="4"/>
    </row>
    <row r="107" ht="14.25" customHeight="1">
      <c r="A107" s="86">
        <v>89.0</v>
      </c>
      <c r="B107" s="111"/>
      <c r="C107" s="306"/>
      <c r="D107" s="72"/>
      <c r="E107" s="72"/>
      <c r="F107" s="73"/>
      <c r="G107" s="4"/>
      <c r="H107" s="4"/>
      <c r="I107" s="4"/>
      <c r="J107" s="4"/>
      <c r="K107" s="4"/>
      <c r="L107" s="4"/>
      <c r="M107" s="4"/>
      <c r="N107" s="4"/>
      <c r="O107" s="4"/>
      <c r="P107" s="4"/>
      <c r="Q107" s="4"/>
      <c r="R107" s="4"/>
      <c r="S107" s="4"/>
      <c r="T107" s="4"/>
      <c r="U107" s="4"/>
      <c r="V107" s="4"/>
      <c r="W107" s="4"/>
      <c r="X107" s="4"/>
      <c r="Y107" s="4"/>
    </row>
    <row r="108" ht="14.25" customHeight="1">
      <c r="A108" s="86">
        <v>90.0</v>
      </c>
      <c r="B108" s="111"/>
      <c r="C108" s="306"/>
      <c r="D108" s="72"/>
      <c r="E108" s="72"/>
      <c r="F108" s="73"/>
      <c r="G108" s="4"/>
      <c r="H108" s="4"/>
      <c r="I108" s="4"/>
      <c r="J108" s="4"/>
      <c r="K108" s="4"/>
      <c r="L108" s="4"/>
      <c r="M108" s="4"/>
      <c r="N108" s="4"/>
      <c r="O108" s="4"/>
      <c r="P108" s="4"/>
      <c r="Q108" s="4"/>
      <c r="R108" s="4"/>
      <c r="S108" s="4"/>
      <c r="T108" s="4"/>
      <c r="U108" s="4"/>
      <c r="V108" s="4"/>
      <c r="W108" s="4"/>
      <c r="X108" s="4"/>
      <c r="Y108" s="4"/>
    </row>
    <row r="109" ht="14.25" customHeight="1">
      <c r="A109" s="86">
        <v>91.0</v>
      </c>
      <c r="B109" s="111"/>
      <c r="C109" s="306"/>
      <c r="D109" s="72"/>
      <c r="E109" s="72"/>
      <c r="F109" s="73"/>
      <c r="G109" s="4"/>
      <c r="H109" s="4"/>
      <c r="I109" s="4"/>
      <c r="J109" s="4"/>
      <c r="K109" s="4"/>
      <c r="L109" s="4"/>
      <c r="M109" s="4"/>
      <c r="N109" s="4"/>
      <c r="O109" s="4"/>
      <c r="P109" s="4"/>
      <c r="Q109" s="4"/>
      <c r="R109" s="4"/>
      <c r="S109" s="4"/>
      <c r="T109" s="4"/>
      <c r="U109" s="4"/>
      <c r="V109" s="4"/>
      <c r="W109" s="4"/>
      <c r="X109" s="4"/>
      <c r="Y109" s="4"/>
    </row>
    <row r="110" ht="14.25" customHeight="1">
      <c r="A110" s="86">
        <v>92.0</v>
      </c>
      <c r="B110" s="111"/>
      <c r="C110" s="306"/>
      <c r="D110" s="72"/>
      <c r="E110" s="72"/>
      <c r="F110" s="73"/>
      <c r="G110" s="4"/>
      <c r="H110" s="4"/>
      <c r="I110" s="4"/>
      <c r="J110" s="4"/>
      <c r="K110" s="4"/>
      <c r="L110" s="4"/>
      <c r="M110" s="4"/>
      <c r="N110" s="4"/>
      <c r="O110" s="4"/>
      <c r="P110" s="4"/>
      <c r="Q110" s="4"/>
      <c r="R110" s="4"/>
      <c r="S110" s="4"/>
      <c r="T110" s="4"/>
      <c r="U110" s="4"/>
      <c r="V110" s="4"/>
      <c r="W110" s="4"/>
      <c r="X110" s="4"/>
      <c r="Y110" s="4"/>
    </row>
    <row r="111" ht="14.25" customHeight="1">
      <c r="A111" s="86">
        <v>93.0</v>
      </c>
      <c r="B111" s="111"/>
      <c r="C111" s="306"/>
      <c r="D111" s="72"/>
      <c r="E111" s="72"/>
      <c r="F111" s="73"/>
      <c r="G111" s="4"/>
      <c r="H111" s="4"/>
      <c r="I111" s="4"/>
      <c r="J111" s="4"/>
      <c r="K111" s="4"/>
      <c r="L111" s="4"/>
      <c r="M111" s="4"/>
      <c r="N111" s="4"/>
      <c r="O111" s="4"/>
      <c r="P111" s="4"/>
      <c r="Q111" s="4"/>
      <c r="R111" s="4"/>
      <c r="S111" s="4"/>
      <c r="T111" s="4"/>
      <c r="U111" s="4"/>
      <c r="V111" s="4"/>
      <c r="W111" s="4"/>
      <c r="X111" s="4"/>
      <c r="Y111" s="4"/>
    </row>
    <row r="112" ht="14.25" customHeight="1">
      <c r="A112" s="86">
        <v>94.0</v>
      </c>
      <c r="B112" s="111"/>
      <c r="C112" s="306"/>
      <c r="D112" s="72"/>
      <c r="E112" s="72"/>
      <c r="F112" s="73"/>
      <c r="G112" s="4"/>
      <c r="H112" s="4"/>
      <c r="I112" s="4"/>
      <c r="J112" s="4"/>
      <c r="K112" s="4"/>
      <c r="L112" s="4"/>
      <c r="M112" s="4"/>
      <c r="N112" s="4"/>
      <c r="O112" s="4"/>
      <c r="P112" s="4"/>
      <c r="Q112" s="4"/>
      <c r="R112" s="4"/>
      <c r="S112" s="4"/>
      <c r="T112" s="4"/>
      <c r="U112" s="4"/>
      <c r="V112" s="4"/>
      <c r="W112" s="4"/>
      <c r="X112" s="4"/>
      <c r="Y112" s="4"/>
    </row>
    <row r="113" ht="14.25" customHeight="1">
      <c r="A113" s="86">
        <v>95.0</v>
      </c>
      <c r="B113" s="111"/>
      <c r="C113" s="306"/>
      <c r="D113" s="72"/>
      <c r="E113" s="72"/>
      <c r="F113" s="73"/>
      <c r="G113" s="4"/>
      <c r="H113" s="4"/>
      <c r="I113" s="4"/>
      <c r="J113" s="4"/>
      <c r="K113" s="4"/>
      <c r="L113" s="4"/>
      <c r="M113" s="4"/>
      <c r="N113" s="4"/>
      <c r="O113" s="4"/>
      <c r="P113" s="4"/>
      <c r="Q113" s="4"/>
      <c r="R113" s="4"/>
      <c r="S113" s="4"/>
      <c r="T113" s="4"/>
      <c r="U113" s="4"/>
      <c r="V113" s="4"/>
      <c r="W113" s="4"/>
      <c r="X113" s="4"/>
      <c r="Y113" s="4"/>
    </row>
    <row r="114" ht="14.25" customHeight="1">
      <c r="A114" s="86">
        <v>96.0</v>
      </c>
      <c r="B114" s="111"/>
      <c r="C114" s="306"/>
      <c r="D114" s="72"/>
      <c r="E114" s="72"/>
      <c r="F114" s="73"/>
      <c r="G114" s="4"/>
      <c r="H114" s="4"/>
      <c r="I114" s="4"/>
      <c r="J114" s="4"/>
      <c r="K114" s="4"/>
      <c r="L114" s="4"/>
      <c r="M114" s="4"/>
      <c r="N114" s="4"/>
      <c r="O114" s="4"/>
      <c r="P114" s="4"/>
      <c r="Q114" s="4"/>
      <c r="R114" s="4"/>
      <c r="S114" s="4"/>
      <c r="T114" s="4"/>
      <c r="U114" s="4"/>
      <c r="V114" s="4"/>
      <c r="W114" s="4"/>
      <c r="X114" s="4"/>
      <c r="Y114" s="4"/>
    </row>
    <row r="115" ht="14.25" customHeight="1">
      <c r="A115" s="86">
        <v>97.0</v>
      </c>
      <c r="B115" s="111"/>
      <c r="C115" s="306"/>
      <c r="D115" s="72"/>
      <c r="E115" s="72"/>
      <c r="F115" s="73"/>
      <c r="G115" s="4"/>
      <c r="H115" s="4"/>
      <c r="I115" s="4"/>
      <c r="J115" s="4"/>
      <c r="K115" s="4"/>
      <c r="L115" s="4"/>
      <c r="M115" s="4"/>
      <c r="N115" s="4"/>
      <c r="O115" s="4"/>
      <c r="P115" s="4"/>
      <c r="Q115" s="4"/>
      <c r="R115" s="4"/>
      <c r="S115" s="4"/>
      <c r="T115" s="4"/>
      <c r="U115" s="4"/>
      <c r="V115" s="4"/>
      <c r="W115" s="4"/>
      <c r="X115" s="4"/>
      <c r="Y115" s="4"/>
    </row>
    <row r="116" ht="14.25" customHeight="1">
      <c r="A116" s="86">
        <v>98.0</v>
      </c>
      <c r="B116" s="111"/>
      <c r="C116" s="306"/>
      <c r="D116" s="72"/>
      <c r="E116" s="72"/>
      <c r="F116" s="73"/>
      <c r="G116" s="4"/>
      <c r="H116" s="4"/>
      <c r="I116" s="4"/>
      <c r="J116" s="4"/>
      <c r="K116" s="4"/>
      <c r="L116" s="4"/>
      <c r="M116" s="4"/>
      <c r="N116" s="4"/>
      <c r="O116" s="4"/>
      <c r="P116" s="4"/>
      <c r="Q116" s="4"/>
      <c r="R116" s="4"/>
      <c r="S116" s="4"/>
      <c r="T116" s="4"/>
      <c r="U116" s="4"/>
      <c r="V116" s="4"/>
      <c r="W116" s="4"/>
      <c r="X116" s="4"/>
      <c r="Y116" s="4"/>
    </row>
    <row r="117" ht="14.25" customHeight="1">
      <c r="A117" s="86">
        <v>99.0</v>
      </c>
      <c r="B117" s="111"/>
      <c r="C117" s="306"/>
      <c r="D117" s="72"/>
      <c r="E117" s="72"/>
      <c r="F117" s="73"/>
      <c r="G117" s="4"/>
      <c r="H117" s="4"/>
      <c r="I117" s="4"/>
      <c r="J117" s="4"/>
      <c r="K117" s="4"/>
      <c r="L117" s="4"/>
      <c r="M117" s="4"/>
      <c r="N117" s="4"/>
      <c r="O117" s="4"/>
      <c r="P117" s="4"/>
      <c r="Q117" s="4"/>
      <c r="R117" s="4"/>
      <c r="S117" s="4"/>
      <c r="T117" s="4"/>
      <c r="U117" s="4"/>
      <c r="V117" s="4"/>
      <c r="W117" s="4"/>
      <c r="X117" s="4"/>
      <c r="Y117" s="4"/>
    </row>
    <row r="118" ht="14.25" customHeight="1">
      <c r="A118" s="86">
        <v>100.0</v>
      </c>
      <c r="B118" s="111"/>
      <c r="C118" s="306"/>
      <c r="D118" s="72"/>
      <c r="E118" s="72"/>
      <c r="F118" s="73"/>
      <c r="G118" s="4"/>
      <c r="H118" s="4"/>
      <c r="I118" s="4"/>
      <c r="J118" s="4"/>
      <c r="K118" s="4"/>
      <c r="L118" s="4"/>
      <c r="M118" s="4"/>
      <c r="N118" s="4"/>
      <c r="O118" s="4"/>
      <c r="P118" s="4"/>
      <c r="Q118" s="4"/>
      <c r="R118" s="4"/>
      <c r="S118" s="4"/>
      <c r="T118" s="4"/>
      <c r="U118" s="4"/>
      <c r="V118" s="4"/>
      <c r="W118" s="4"/>
      <c r="X118" s="4"/>
      <c r="Y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ht="15.75" hidden="1" customHeight="1">
      <c r="A120" s="4"/>
      <c r="B120" s="179" t="s">
        <v>855</v>
      </c>
      <c r="C120" s="4"/>
      <c r="D120" s="4"/>
      <c r="E120" s="4"/>
      <c r="F120" s="4"/>
      <c r="G120" s="4"/>
      <c r="H120" s="4"/>
      <c r="I120" s="4"/>
      <c r="J120" s="4"/>
      <c r="K120" s="4"/>
      <c r="L120" s="4"/>
      <c r="M120" s="4"/>
      <c r="N120" s="4"/>
      <c r="O120" s="4"/>
      <c r="P120" s="4"/>
      <c r="Q120" s="4"/>
      <c r="R120" s="4"/>
      <c r="S120" s="4"/>
      <c r="T120" s="4"/>
      <c r="U120" s="4"/>
      <c r="V120" s="4"/>
      <c r="W120" s="4"/>
      <c r="X120" s="4"/>
      <c r="Y120" s="4"/>
    </row>
    <row r="121" ht="15.75" hidden="1" customHeight="1">
      <c r="A121" s="4"/>
      <c r="C121" s="4"/>
      <c r="D121" s="4"/>
      <c r="E121" s="4"/>
      <c r="F121" s="4"/>
      <c r="G121" s="4"/>
      <c r="H121" s="4"/>
      <c r="I121" s="4"/>
      <c r="J121" s="4"/>
      <c r="K121" s="4"/>
      <c r="L121" s="4"/>
      <c r="M121" s="4"/>
      <c r="N121" s="4"/>
      <c r="O121" s="4"/>
      <c r="P121" s="4"/>
      <c r="Q121" s="4"/>
      <c r="R121" s="4"/>
      <c r="S121" s="4"/>
      <c r="T121" s="4"/>
      <c r="U121" s="4"/>
      <c r="V121" s="4"/>
      <c r="W121" s="4"/>
      <c r="X121" s="4"/>
      <c r="Y121" s="4"/>
    </row>
    <row r="122" ht="15.75" hidden="1" customHeight="1">
      <c r="A122" s="4"/>
      <c r="B122" s="4" t="s">
        <v>3</v>
      </c>
      <c r="C122" s="4"/>
      <c r="D122" s="4"/>
      <c r="E122" s="4"/>
      <c r="F122" s="4"/>
      <c r="G122" s="4"/>
      <c r="H122" s="4"/>
      <c r="I122" s="4"/>
      <c r="J122" s="4"/>
      <c r="K122" s="4"/>
      <c r="L122" s="4"/>
      <c r="M122" s="4"/>
      <c r="N122" s="4"/>
      <c r="O122" s="4"/>
      <c r="P122" s="4"/>
      <c r="Q122" s="4"/>
      <c r="R122" s="4"/>
      <c r="S122" s="4"/>
      <c r="T122" s="4"/>
      <c r="U122" s="4"/>
      <c r="V122" s="4"/>
      <c r="W122" s="4"/>
      <c r="X122" s="4"/>
      <c r="Y122" s="4"/>
    </row>
    <row r="123" ht="15.75" hidden="1" customHeight="1">
      <c r="A123" s="4"/>
      <c r="B123" s="4" t="s">
        <v>879</v>
      </c>
      <c r="C123" s="4"/>
      <c r="D123" s="4"/>
      <c r="E123" s="4"/>
      <c r="F123" s="4"/>
      <c r="G123" s="4"/>
      <c r="H123" s="4"/>
      <c r="I123" s="4"/>
      <c r="J123" s="4"/>
      <c r="K123" s="4"/>
      <c r="L123" s="4"/>
      <c r="M123" s="4"/>
      <c r="N123" s="4"/>
      <c r="O123" s="4"/>
      <c r="P123" s="4"/>
      <c r="Q123" s="4"/>
      <c r="R123" s="4"/>
      <c r="S123" s="4"/>
      <c r="T123" s="4"/>
      <c r="U123" s="4"/>
      <c r="V123" s="4"/>
      <c r="W123" s="4"/>
      <c r="X123" s="4"/>
      <c r="Y123" s="4"/>
    </row>
    <row r="124" ht="15.75" hidden="1" customHeight="1">
      <c r="A124" s="4"/>
      <c r="B124" s="4" t="s">
        <v>864</v>
      </c>
      <c r="C124" s="4"/>
      <c r="D124" s="4"/>
      <c r="E124" s="4"/>
      <c r="F124" s="4"/>
      <c r="G124" s="4"/>
      <c r="H124" s="4"/>
      <c r="I124" s="4"/>
      <c r="J124" s="4"/>
      <c r="K124" s="4"/>
      <c r="L124" s="4"/>
      <c r="M124" s="4"/>
      <c r="N124" s="4"/>
      <c r="O124" s="4"/>
      <c r="P124" s="4"/>
      <c r="Q124" s="4"/>
      <c r="R124" s="4"/>
      <c r="S124" s="4"/>
      <c r="T124" s="4"/>
      <c r="U124" s="4"/>
      <c r="V124" s="4"/>
      <c r="W124" s="4"/>
      <c r="X124" s="4"/>
      <c r="Y124" s="4"/>
    </row>
    <row r="125" ht="15.75" hidden="1" customHeight="1">
      <c r="A125" s="4"/>
      <c r="B125" s="4" t="s">
        <v>868</v>
      </c>
      <c r="C125" s="4"/>
      <c r="D125" s="4"/>
      <c r="E125" s="4"/>
      <c r="F125" s="4"/>
      <c r="G125" s="4"/>
      <c r="H125" s="4"/>
      <c r="I125" s="4"/>
      <c r="J125" s="4"/>
      <c r="K125" s="4"/>
      <c r="L125" s="4"/>
      <c r="M125" s="4"/>
      <c r="N125" s="4"/>
      <c r="O125" s="4"/>
      <c r="P125" s="4"/>
      <c r="Q125" s="4"/>
      <c r="R125" s="4"/>
      <c r="S125" s="4"/>
      <c r="T125" s="4"/>
      <c r="U125" s="4"/>
      <c r="V125" s="4"/>
      <c r="W125" s="4"/>
      <c r="X125" s="4"/>
      <c r="Y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4">
    <mergeCell ref="A12:B12"/>
    <mergeCell ref="A16:A17"/>
    <mergeCell ref="B16:B17"/>
    <mergeCell ref="A3:F5"/>
    <mergeCell ref="A6:A7"/>
    <mergeCell ref="B6:B7"/>
    <mergeCell ref="C6:E6"/>
    <mergeCell ref="F6:F7"/>
    <mergeCell ref="H9:K9"/>
    <mergeCell ref="H15:K17"/>
    <mergeCell ref="H19:K21"/>
    <mergeCell ref="H23:K25"/>
    <mergeCell ref="C16:F17"/>
    <mergeCell ref="C18:F18"/>
    <mergeCell ref="C19:F19"/>
    <mergeCell ref="C20:F20"/>
    <mergeCell ref="C21:F21"/>
    <mergeCell ref="C22:F22"/>
    <mergeCell ref="C23:F23"/>
    <mergeCell ref="C24:F24"/>
    <mergeCell ref="C25:F25"/>
    <mergeCell ref="C26:F26"/>
    <mergeCell ref="C27:F27"/>
    <mergeCell ref="C28:F28"/>
    <mergeCell ref="C29:F29"/>
    <mergeCell ref="C30:F30"/>
    <mergeCell ref="C31:F31"/>
    <mergeCell ref="C32:F32"/>
    <mergeCell ref="C33:F33"/>
    <mergeCell ref="C34:F34"/>
    <mergeCell ref="C35:F35"/>
    <mergeCell ref="C36:F36"/>
    <mergeCell ref="C37:F37"/>
    <mergeCell ref="C38:F38"/>
    <mergeCell ref="C39:F39"/>
    <mergeCell ref="C40:F40"/>
    <mergeCell ref="C41:F41"/>
    <mergeCell ref="C42:F42"/>
    <mergeCell ref="C43:F43"/>
    <mergeCell ref="C44:F44"/>
    <mergeCell ref="C94:F94"/>
    <mergeCell ref="C95:F95"/>
    <mergeCell ref="C96:F96"/>
    <mergeCell ref="C97:F97"/>
    <mergeCell ref="C98:F98"/>
    <mergeCell ref="C99:F99"/>
    <mergeCell ref="C100:F100"/>
    <mergeCell ref="C101:F101"/>
    <mergeCell ref="C102:F102"/>
    <mergeCell ref="C103:F103"/>
    <mergeCell ref="C104:F104"/>
    <mergeCell ref="C105:F105"/>
    <mergeCell ref="C106:F106"/>
    <mergeCell ref="C107:F107"/>
    <mergeCell ref="C115:F115"/>
    <mergeCell ref="C116:F116"/>
    <mergeCell ref="C117:F117"/>
    <mergeCell ref="C118:F118"/>
    <mergeCell ref="C108:F108"/>
    <mergeCell ref="C109:F109"/>
    <mergeCell ref="C110:F110"/>
    <mergeCell ref="C111:F111"/>
    <mergeCell ref="C112:F112"/>
    <mergeCell ref="C113:F113"/>
    <mergeCell ref="C114:F114"/>
    <mergeCell ref="C45:F45"/>
    <mergeCell ref="C46:F46"/>
    <mergeCell ref="C47:F47"/>
    <mergeCell ref="C48:F48"/>
    <mergeCell ref="C49:F49"/>
    <mergeCell ref="C50:F50"/>
    <mergeCell ref="C51:F51"/>
    <mergeCell ref="C52:F52"/>
    <mergeCell ref="C53:F53"/>
    <mergeCell ref="C54:F54"/>
    <mergeCell ref="C55:F55"/>
    <mergeCell ref="C56:F56"/>
    <mergeCell ref="C57:F57"/>
    <mergeCell ref="C58:F58"/>
    <mergeCell ref="C59:F59"/>
    <mergeCell ref="C60:F60"/>
    <mergeCell ref="C61:F61"/>
    <mergeCell ref="C62:F62"/>
    <mergeCell ref="C63:F63"/>
    <mergeCell ref="C64:F64"/>
    <mergeCell ref="C65:F65"/>
    <mergeCell ref="C66:F66"/>
    <mergeCell ref="C67:F67"/>
    <mergeCell ref="C68:F68"/>
    <mergeCell ref="C69:F69"/>
    <mergeCell ref="C70:F70"/>
    <mergeCell ref="C71:F71"/>
    <mergeCell ref="C72:F72"/>
    <mergeCell ref="C73:F73"/>
    <mergeCell ref="C74:F74"/>
    <mergeCell ref="C75:F75"/>
    <mergeCell ref="C76:F76"/>
    <mergeCell ref="C77:F77"/>
    <mergeCell ref="C78:F78"/>
    <mergeCell ref="C79:F79"/>
    <mergeCell ref="C80:F80"/>
    <mergeCell ref="C81:F81"/>
    <mergeCell ref="C82:F82"/>
    <mergeCell ref="C83:F83"/>
    <mergeCell ref="C84:F84"/>
    <mergeCell ref="C85:F85"/>
    <mergeCell ref="C86:F86"/>
    <mergeCell ref="C87:F87"/>
    <mergeCell ref="C88:F88"/>
    <mergeCell ref="C89:F89"/>
    <mergeCell ref="C90:F90"/>
    <mergeCell ref="C91:F91"/>
    <mergeCell ref="C92:F92"/>
    <mergeCell ref="C93:F93"/>
  </mergeCells>
  <dataValidations>
    <dataValidation type="decimal" operator="greaterThanOrEqual" allowBlank="1" showDropDown="1" showInputMessage="1" showErrorMessage="1" prompt="Data harus diisi dalam bentuk angka" sqref="C9:E11">
      <formula1>0.0</formula1>
    </dataValidation>
    <dataValidation type="list" allowBlank="1" showInputMessage="1" showErrorMessage="1" prompt="Pilih salah satu opsi" sqref="B19:B118">
      <formula1>$B$121:$B$125</formula1>
    </dataValidation>
  </dataValidations>
  <hyperlinks>
    <hyperlink display="&lt;&lt;&lt; Daftar Tabel" location="'Daftar Tabel'!A1" ref="G1"/>
  </hyperlinks>
  <printOptions/>
  <pageMargins bottom="0.75" footer="0.0" header="0.0" left="0.7" right="0.7" top="0.75"/>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63"/>
    <col customWidth="1" min="2" max="2" width="26.63"/>
    <col customWidth="1" min="3" max="6" width="7.63"/>
    <col customWidth="1" min="8" max="26" width="7.63"/>
  </cols>
  <sheetData>
    <row r="1" ht="14.25" customHeight="1">
      <c r="A1" s="185" t="s">
        <v>113</v>
      </c>
      <c r="B1" s="4"/>
      <c r="C1" s="4"/>
      <c r="D1" s="4"/>
      <c r="E1" s="4"/>
      <c r="F1" s="4"/>
      <c r="G1" s="68" t="s">
        <v>191</v>
      </c>
      <c r="H1" s="4"/>
      <c r="I1" s="4"/>
      <c r="J1" s="4"/>
      <c r="K1" s="4"/>
      <c r="L1" s="4"/>
      <c r="M1" s="4"/>
      <c r="N1" s="4"/>
      <c r="O1" s="4"/>
      <c r="P1" s="4"/>
      <c r="Q1" s="4"/>
      <c r="R1" s="4"/>
      <c r="S1" s="4"/>
      <c r="T1" s="4"/>
      <c r="U1" s="4"/>
      <c r="V1" s="4"/>
      <c r="W1" s="4"/>
      <c r="X1" s="4"/>
      <c r="Y1" s="4"/>
      <c r="Z1" s="4"/>
    </row>
    <row r="2" ht="14.25" customHeight="1">
      <c r="A2" s="92" t="s">
        <v>212</v>
      </c>
      <c r="B2" s="4"/>
      <c r="C2" s="4"/>
      <c r="D2" s="4"/>
      <c r="E2" s="4"/>
      <c r="F2" s="4"/>
      <c r="G2" s="4"/>
      <c r="H2" s="4"/>
      <c r="I2" s="4"/>
      <c r="J2" s="4"/>
      <c r="K2" s="4"/>
      <c r="L2" s="4"/>
      <c r="M2" s="4"/>
      <c r="N2" s="4"/>
      <c r="O2" s="4"/>
      <c r="P2" s="4"/>
      <c r="Q2" s="4"/>
      <c r="R2" s="4"/>
      <c r="S2" s="4"/>
      <c r="T2" s="4"/>
      <c r="U2" s="4"/>
      <c r="V2" s="4"/>
      <c r="W2" s="4"/>
      <c r="X2" s="4"/>
      <c r="Y2" s="4"/>
      <c r="Z2" s="4"/>
    </row>
    <row r="3" ht="14.25" customHeight="1">
      <c r="A3" s="65" t="s">
        <v>880</v>
      </c>
      <c r="G3" s="4"/>
      <c r="H3" s="4"/>
      <c r="I3" s="4"/>
      <c r="J3" s="4"/>
      <c r="K3" s="4"/>
      <c r="L3" s="4"/>
      <c r="M3" s="4"/>
      <c r="N3" s="4"/>
      <c r="O3" s="4"/>
      <c r="P3" s="4"/>
      <c r="Q3" s="4"/>
      <c r="R3" s="4"/>
      <c r="S3" s="4"/>
      <c r="T3" s="4"/>
      <c r="U3" s="4"/>
      <c r="V3" s="4"/>
      <c r="W3" s="4"/>
      <c r="X3" s="4"/>
      <c r="Y3" s="4"/>
      <c r="Z3" s="4"/>
    </row>
    <row r="4" ht="14.25" customHeight="1">
      <c r="G4" s="4"/>
      <c r="H4" s="4"/>
      <c r="I4" s="4"/>
      <c r="J4" s="4"/>
      <c r="K4" s="4"/>
      <c r="L4" s="4"/>
      <c r="M4" s="4"/>
      <c r="N4" s="4"/>
      <c r="O4" s="4"/>
      <c r="P4" s="4"/>
      <c r="Q4" s="4"/>
      <c r="R4" s="4"/>
      <c r="S4" s="4"/>
      <c r="T4" s="4"/>
      <c r="U4" s="4"/>
      <c r="V4" s="4"/>
      <c r="W4" s="4"/>
      <c r="X4" s="4"/>
      <c r="Y4" s="4"/>
      <c r="Z4" s="4"/>
    </row>
    <row r="5" ht="14.25" customHeight="1">
      <c r="G5" s="4"/>
      <c r="H5" s="4"/>
      <c r="I5" s="4"/>
      <c r="J5" s="4"/>
      <c r="K5" s="4"/>
      <c r="L5" s="4"/>
      <c r="M5" s="4"/>
      <c r="N5" s="4"/>
      <c r="O5" s="4"/>
      <c r="P5" s="4"/>
      <c r="Q5" s="4"/>
      <c r="R5" s="4"/>
      <c r="S5" s="4"/>
      <c r="T5" s="4"/>
      <c r="U5" s="4"/>
      <c r="V5" s="4"/>
      <c r="W5" s="4"/>
      <c r="X5" s="4"/>
      <c r="Y5" s="4"/>
      <c r="Z5" s="4"/>
    </row>
    <row r="6" ht="14.25" customHeight="1">
      <c r="A6" s="288"/>
      <c r="B6" s="288"/>
      <c r="C6" s="288"/>
      <c r="D6" s="288"/>
      <c r="E6" s="288"/>
      <c r="F6" s="288"/>
      <c r="G6" s="4"/>
      <c r="H6" s="66" t="s">
        <v>881</v>
      </c>
      <c r="I6" s="4">
        <f>(I7/I8)*100</f>
        <v>7.666666667</v>
      </c>
      <c r="J6" s="66" t="s">
        <v>858</v>
      </c>
      <c r="K6" s="4">
        <f>1+(6*11.61%)</f>
        <v>1.6966</v>
      </c>
      <c r="L6" s="4"/>
      <c r="M6" s="4"/>
      <c r="N6" s="4"/>
      <c r="O6" s="4"/>
      <c r="P6" s="4"/>
      <c r="Q6" s="4"/>
      <c r="R6" s="4"/>
      <c r="S6" s="4"/>
      <c r="T6" s="4"/>
      <c r="U6" s="4"/>
      <c r="V6" s="4"/>
      <c r="W6" s="4"/>
      <c r="X6" s="4"/>
      <c r="Y6" s="4"/>
      <c r="Z6" s="4"/>
    </row>
    <row r="7" ht="14.25" customHeight="1">
      <c r="A7" s="70" t="s">
        <v>213</v>
      </c>
      <c r="B7" s="70" t="s">
        <v>855</v>
      </c>
      <c r="C7" s="71" t="s">
        <v>882</v>
      </c>
      <c r="D7" s="72"/>
      <c r="E7" s="73"/>
      <c r="F7" s="272" t="s">
        <v>570</v>
      </c>
      <c r="G7" s="4"/>
      <c r="H7" s="66" t="s">
        <v>883</v>
      </c>
      <c r="I7" s="4">
        <f>counta('6i✓'!E6:E28)</f>
        <v>23</v>
      </c>
      <c r="J7" s="4"/>
      <c r="K7" s="4"/>
      <c r="L7" s="4"/>
      <c r="M7" s="4"/>
      <c r="N7" s="4"/>
      <c r="O7" s="4"/>
      <c r="P7" s="4"/>
      <c r="Q7" s="4"/>
      <c r="R7" s="4"/>
      <c r="S7" s="4"/>
      <c r="T7" s="4"/>
      <c r="U7" s="4"/>
      <c r="V7" s="4"/>
      <c r="W7" s="4"/>
      <c r="X7" s="4"/>
      <c r="Y7" s="4"/>
      <c r="Z7" s="4"/>
    </row>
    <row r="8" ht="14.25" customHeight="1">
      <c r="A8" s="74"/>
      <c r="B8" s="74"/>
      <c r="C8" s="75" t="s">
        <v>556</v>
      </c>
      <c r="D8" s="75" t="s">
        <v>557</v>
      </c>
      <c r="E8" s="75" t="s">
        <v>558</v>
      </c>
      <c r="F8" s="98"/>
      <c r="G8" s="4"/>
      <c r="H8" s="66" t="s">
        <v>884</v>
      </c>
      <c r="I8" s="4">
        <f>F13</f>
        <v>300</v>
      </c>
      <c r="J8" s="4"/>
      <c r="K8" s="4"/>
      <c r="L8" s="4"/>
      <c r="M8" s="4"/>
      <c r="N8" s="4"/>
      <c r="O8" s="4"/>
      <c r="P8" s="4"/>
      <c r="Q8" s="4"/>
      <c r="R8" s="4"/>
      <c r="S8" s="4"/>
      <c r="T8" s="4"/>
      <c r="U8" s="4"/>
      <c r="V8" s="4"/>
      <c r="W8" s="4"/>
      <c r="X8" s="4"/>
      <c r="Y8" s="4"/>
      <c r="Z8" s="4"/>
    </row>
    <row r="9" ht="14.25" customHeight="1">
      <c r="A9" s="123">
        <v>1.0</v>
      </c>
      <c r="B9" s="123">
        <v>2.0</v>
      </c>
      <c r="C9" s="123">
        <v>3.0</v>
      </c>
      <c r="D9" s="123">
        <v>4.0</v>
      </c>
      <c r="E9" s="123">
        <v>5.0</v>
      </c>
      <c r="F9" s="307">
        <v>6.0</v>
      </c>
      <c r="G9" s="4"/>
      <c r="H9" s="4"/>
      <c r="I9" s="4"/>
      <c r="J9" s="4"/>
      <c r="K9" s="4"/>
      <c r="L9" s="4"/>
      <c r="M9" s="4"/>
      <c r="N9" s="4"/>
      <c r="O9" s="4"/>
      <c r="P9" s="4"/>
      <c r="Q9" s="4"/>
      <c r="R9" s="4"/>
      <c r="S9" s="4"/>
      <c r="T9" s="4"/>
      <c r="U9" s="4"/>
      <c r="V9" s="4"/>
      <c r="W9" s="4"/>
      <c r="X9" s="4"/>
      <c r="Y9" s="4"/>
      <c r="Z9" s="4"/>
    </row>
    <row r="10">
      <c r="A10" s="86">
        <v>1.0</v>
      </c>
      <c r="B10" s="187" t="s">
        <v>863</v>
      </c>
      <c r="C10" s="80">
        <v>37.0</v>
      </c>
      <c r="D10" s="251">
        <v>27.0</v>
      </c>
      <c r="E10" s="80">
        <v>14.0</v>
      </c>
      <c r="F10" s="77">
        <f t="shared" ref="F10:F13" si="1">SUM(C10:E10)</f>
        <v>78</v>
      </c>
      <c r="G10" s="4"/>
      <c r="H10" s="291" t="s">
        <v>397</v>
      </c>
      <c r="I10" s="6"/>
      <c r="J10" s="6"/>
      <c r="K10" s="7"/>
      <c r="L10" s="4"/>
      <c r="M10" s="4"/>
      <c r="N10" s="4"/>
      <c r="O10" s="4"/>
      <c r="P10" s="4"/>
      <c r="Q10" s="4"/>
      <c r="R10" s="4"/>
      <c r="S10" s="4"/>
      <c r="T10" s="4"/>
      <c r="U10" s="4"/>
      <c r="V10" s="4"/>
      <c r="W10" s="4"/>
      <c r="X10" s="4"/>
      <c r="Y10" s="4"/>
      <c r="Z10" s="4"/>
    </row>
    <row r="11" ht="14.25" customHeight="1">
      <c r="A11" s="86">
        <v>2.0</v>
      </c>
      <c r="B11" s="187" t="s">
        <v>864</v>
      </c>
      <c r="C11" s="80">
        <v>32.0</v>
      </c>
      <c r="D11" s="80">
        <v>43.0</v>
      </c>
      <c r="E11" s="80">
        <v>45.0</v>
      </c>
      <c r="F11" s="77">
        <f t="shared" si="1"/>
        <v>120</v>
      </c>
      <c r="G11" s="4"/>
      <c r="H11" s="4" t="s">
        <v>865</v>
      </c>
      <c r="I11" s="4">
        <f>F12</f>
        <v>102</v>
      </c>
      <c r="J11" s="4"/>
      <c r="K11" s="66" t="s">
        <v>866</v>
      </c>
      <c r="L11" s="90">
        <f t="shared" ref="L11:L13" si="2">I11/3/29</f>
        <v>1.172413793</v>
      </c>
      <c r="M11" s="292" t="s">
        <v>885</v>
      </c>
      <c r="N11" s="308" t="s">
        <v>886</v>
      </c>
      <c r="P11" s="66"/>
      <c r="Q11" s="66"/>
      <c r="R11" s="4"/>
      <c r="S11" s="4"/>
      <c r="T11" s="4"/>
      <c r="U11" s="4"/>
      <c r="V11" s="4"/>
      <c r="W11" s="4"/>
      <c r="X11" s="4"/>
      <c r="Y11" s="4"/>
      <c r="Z11" s="4"/>
    </row>
    <row r="12" ht="14.25" customHeight="1">
      <c r="A12" s="86">
        <v>3.0</v>
      </c>
      <c r="B12" s="187" t="s">
        <v>868</v>
      </c>
      <c r="C12" s="282">
        <v>30.0</v>
      </c>
      <c r="D12" s="282">
        <v>32.0</v>
      </c>
      <c r="E12" s="282">
        <v>40.0</v>
      </c>
      <c r="F12" s="77">
        <f t="shared" si="1"/>
        <v>102</v>
      </c>
      <c r="G12" s="66" t="s">
        <v>887</v>
      </c>
      <c r="H12" s="4" t="s">
        <v>869</v>
      </c>
      <c r="I12" s="4">
        <f>F11</f>
        <v>120</v>
      </c>
      <c r="J12" s="4"/>
      <c r="K12" s="66" t="s">
        <v>870</v>
      </c>
      <c r="L12" s="90">
        <f t="shared" si="2"/>
        <v>1.379310345</v>
      </c>
      <c r="P12" s="66"/>
      <c r="Q12" s="66"/>
      <c r="R12" s="4"/>
      <c r="S12" s="4"/>
      <c r="T12" s="4"/>
      <c r="U12" s="4"/>
      <c r="V12" s="4"/>
      <c r="W12" s="4"/>
      <c r="X12" s="4"/>
      <c r="Y12" s="4"/>
      <c r="Z12" s="4"/>
    </row>
    <row r="13" ht="14.25" customHeight="1">
      <c r="A13" s="295" t="s">
        <v>570</v>
      </c>
      <c r="B13" s="73"/>
      <c r="C13" s="296">
        <f t="shared" ref="C13:E13" si="3">SUM(C10:C12)</f>
        <v>99</v>
      </c>
      <c r="D13" s="296">
        <f t="shared" si="3"/>
        <v>102</v>
      </c>
      <c r="E13" s="296">
        <f t="shared" si="3"/>
        <v>99</v>
      </c>
      <c r="F13" s="296">
        <f t="shared" si="1"/>
        <v>300</v>
      </c>
      <c r="G13" s="4"/>
      <c r="H13" s="4" t="s">
        <v>871</v>
      </c>
      <c r="I13" s="4">
        <f>F10</f>
        <v>78</v>
      </c>
      <c r="J13" s="4"/>
      <c r="K13" s="66" t="s">
        <v>872</v>
      </c>
      <c r="L13" s="90">
        <f t="shared" si="2"/>
        <v>0.8965517241</v>
      </c>
      <c r="P13" s="66"/>
      <c r="Q13" s="66"/>
      <c r="R13" s="4"/>
      <c r="S13" s="4"/>
      <c r="T13" s="4"/>
      <c r="U13" s="4"/>
      <c r="V13" s="4"/>
      <c r="W13" s="4"/>
      <c r="X13" s="4"/>
      <c r="Y13" s="4"/>
      <c r="Z13" s="4"/>
    </row>
    <row r="14" ht="14.2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c r="A15" s="4"/>
      <c r="B15" s="4"/>
      <c r="C15" s="4"/>
      <c r="D15" s="4"/>
      <c r="E15" s="4"/>
      <c r="F15" s="4"/>
      <c r="G15" s="4"/>
      <c r="H15" s="179" t="s">
        <v>873</v>
      </c>
      <c r="I15" s="4"/>
      <c r="J15" s="4"/>
      <c r="K15" s="4"/>
      <c r="L15" s="4"/>
      <c r="M15" s="4"/>
      <c r="N15" s="4"/>
      <c r="O15" s="4"/>
      <c r="P15" s="4"/>
      <c r="Q15" s="4"/>
      <c r="R15" s="4"/>
      <c r="S15" s="4"/>
      <c r="T15" s="4"/>
      <c r="U15" s="4"/>
      <c r="V15" s="4"/>
      <c r="W15" s="4"/>
      <c r="X15" s="4"/>
      <c r="Y15" s="4"/>
      <c r="Z15" s="4"/>
    </row>
    <row r="16" ht="14.25" customHeight="1">
      <c r="A16" s="4" t="s">
        <v>888</v>
      </c>
      <c r="B16" s="4"/>
      <c r="C16" s="4"/>
      <c r="D16" s="4"/>
      <c r="E16" s="4"/>
      <c r="F16" s="4"/>
      <c r="G16" s="4"/>
      <c r="H16" s="297" t="s">
        <v>889</v>
      </c>
      <c r="L16" s="4"/>
      <c r="M16" s="4"/>
      <c r="N16" s="4"/>
      <c r="O16" s="4"/>
      <c r="P16" s="4"/>
      <c r="Q16" s="4"/>
      <c r="R16" s="4"/>
      <c r="S16" s="4"/>
      <c r="T16" s="4"/>
      <c r="U16" s="4"/>
      <c r="V16" s="4"/>
      <c r="W16" s="4"/>
      <c r="X16" s="4"/>
      <c r="Y16" s="4"/>
      <c r="Z16" s="4"/>
    </row>
    <row r="17" ht="14.25" customHeight="1">
      <c r="A17" s="70" t="s">
        <v>213</v>
      </c>
      <c r="B17" s="272" t="s">
        <v>855</v>
      </c>
      <c r="C17" s="298" t="s">
        <v>876</v>
      </c>
      <c r="D17" s="299"/>
      <c r="E17" s="299"/>
      <c r="F17" s="300"/>
      <c r="G17" s="4"/>
      <c r="L17" s="4"/>
      <c r="M17" s="4"/>
      <c r="N17" s="4"/>
      <c r="O17" s="4"/>
      <c r="P17" s="4"/>
      <c r="Q17" s="4"/>
      <c r="R17" s="4"/>
      <c r="S17" s="4"/>
      <c r="T17" s="4"/>
      <c r="U17" s="4"/>
      <c r="V17" s="4"/>
      <c r="W17" s="4"/>
      <c r="X17" s="4"/>
      <c r="Y17" s="4"/>
      <c r="Z17" s="4"/>
    </row>
    <row r="18" ht="14.25" customHeight="1">
      <c r="A18" s="74"/>
      <c r="B18" s="98"/>
      <c r="C18" s="301"/>
      <c r="D18" s="288"/>
      <c r="E18" s="288"/>
      <c r="F18" s="302"/>
      <c r="G18" s="4"/>
      <c r="L18" s="4"/>
      <c r="M18" s="4"/>
      <c r="N18" s="4"/>
      <c r="O18" s="4"/>
      <c r="P18" s="4"/>
      <c r="Q18" s="4"/>
      <c r="R18" s="4"/>
      <c r="S18" s="4"/>
      <c r="T18" s="4"/>
      <c r="U18" s="4"/>
      <c r="V18" s="4"/>
      <c r="W18" s="4"/>
      <c r="X18" s="4"/>
      <c r="Y18" s="4"/>
      <c r="Z18" s="4"/>
    </row>
    <row r="19" ht="14.25" customHeight="1">
      <c r="A19" s="123">
        <v>1.0</v>
      </c>
      <c r="B19" s="303">
        <v>2.0</v>
      </c>
      <c r="C19" s="304">
        <v>3.0</v>
      </c>
      <c r="D19" s="212"/>
      <c r="E19" s="212"/>
      <c r="F19" s="213"/>
      <c r="G19" s="4"/>
      <c r="H19" s="114"/>
      <c r="I19" s="114"/>
      <c r="J19" s="114"/>
      <c r="K19" s="114"/>
      <c r="L19" s="4"/>
      <c r="M19" s="4"/>
      <c r="N19" s="4"/>
      <c r="O19" s="4"/>
      <c r="P19" s="4"/>
      <c r="Q19" s="4"/>
      <c r="R19" s="4"/>
      <c r="S19" s="4"/>
      <c r="T19" s="4"/>
      <c r="U19" s="4"/>
      <c r="V19" s="4"/>
      <c r="W19" s="4"/>
      <c r="X19" s="4"/>
      <c r="Y19" s="4"/>
      <c r="Z19" s="4"/>
    </row>
    <row r="20" ht="14.25" customHeight="1">
      <c r="A20" s="305">
        <v>1.0</v>
      </c>
      <c r="B20" s="111"/>
      <c r="C20" s="306"/>
      <c r="D20" s="72"/>
      <c r="E20" s="72"/>
      <c r="F20" s="73"/>
      <c r="G20" s="4"/>
      <c r="H20" s="297" t="s">
        <v>890</v>
      </c>
      <c r="L20" s="4"/>
      <c r="M20" s="4"/>
      <c r="N20" s="4"/>
      <c r="O20" s="4"/>
      <c r="P20" s="4"/>
      <c r="Q20" s="4"/>
      <c r="R20" s="4"/>
      <c r="S20" s="4"/>
      <c r="T20" s="4"/>
      <c r="U20" s="4"/>
      <c r="V20" s="4"/>
      <c r="W20" s="4"/>
      <c r="X20" s="4"/>
      <c r="Y20" s="4"/>
      <c r="Z20" s="4"/>
    </row>
    <row r="21" ht="14.25" customHeight="1">
      <c r="A21" s="86">
        <v>2.0</v>
      </c>
      <c r="B21" s="111"/>
      <c r="C21" s="306"/>
      <c r="D21" s="72"/>
      <c r="E21" s="72"/>
      <c r="F21" s="73"/>
      <c r="G21" s="4"/>
      <c r="L21" s="4"/>
      <c r="M21" s="4"/>
      <c r="N21" s="4"/>
      <c r="O21" s="4"/>
      <c r="P21" s="4"/>
      <c r="Q21" s="4"/>
      <c r="R21" s="4"/>
      <c r="S21" s="4"/>
      <c r="T21" s="4"/>
      <c r="U21" s="4"/>
      <c r="V21" s="4"/>
      <c r="W21" s="4"/>
      <c r="X21" s="4"/>
      <c r="Y21" s="4"/>
      <c r="Z21" s="4"/>
    </row>
    <row r="22" ht="14.25" customHeight="1">
      <c r="A22" s="86">
        <v>3.0</v>
      </c>
      <c r="B22" s="111"/>
      <c r="C22" s="306"/>
      <c r="D22" s="72"/>
      <c r="E22" s="72"/>
      <c r="F22" s="73"/>
      <c r="G22" s="4"/>
      <c r="L22" s="4"/>
      <c r="M22" s="4"/>
      <c r="N22" s="4"/>
      <c r="O22" s="4"/>
      <c r="P22" s="4"/>
      <c r="Q22" s="4"/>
      <c r="R22" s="4"/>
      <c r="S22" s="4"/>
      <c r="T22" s="4"/>
      <c r="U22" s="4"/>
      <c r="V22" s="4"/>
      <c r="W22" s="4"/>
      <c r="X22" s="4"/>
      <c r="Y22" s="4"/>
      <c r="Z22" s="4"/>
    </row>
    <row r="23" ht="14.25" customHeight="1">
      <c r="A23" s="86">
        <v>4.0</v>
      </c>
      <c r="B23" s="111"/>
      <c r="C23" s="306"/>
      <c r="D23" s="72"/>
      <c r="E23" s="72"/>
      <c r="F23" s="73"/>
      <c r="G23" s="4"/>
      <c r="H23" s="4"/>
      <c r="I23" s="4"/>
      <c r="J23" s="4"/>
      <c r="K23" s="4"/>
      <c r="L23" s="4"/>
      <c r="M23" s="4"/>
      <c r="N23" s="4"/>
      <c r="O23" s="4"/>
      <c r="P23" s="4"/>
      <c r="Q23" s="4"/>
      <c r="R23" s="4"/>
      <c r="S23" s="4"/>
      <c r="T23" s="4"/>
      <c r="U23" s="4"/>
      <c r="V23" s="4"/>
      <c r="W23" s="4"/>
      <c r="X23" s="4"/>
      <c r="Y23" s="4"/>
      <c r="Z23" s="4"/>
    </row>
    <row r="24" ht="14.25" customHeight="1">
      <c r="A24" s="86">
        <v>5.0</v>
      </c>
      <c r="B24" s="111"/>
      <c r="C24" s="306"/>
      <c r="D24" s="72"/>
      <c r="E24" s="72"/>
      <c r="F24" s="73"/>
      <c r="G24" s="4"/>
      <c r="H24" s="297" t="s">
        <v>891</v>
      </c>
      <c r="L24" s="4"/>
      <c r="M24" s="4"/>
      <c r="N24" s="4"/>
      <c r="O24" s="4"/>
      <c r="P24" s="4"/>
      <c r="Q24" s="4"/>
      <c r="R24" s="4"/>
      <c r="S24" s="4"/>
      <c r="T24" s="4"/>
      <c r="U24" s="4"/>
      <c r="V24" s="4"/>
      <c r="W24" s="4"/>
      <c r="X24" s="4"/>
      <c r="Y24" s="4"/>
      <c r="Z24" s="4"/>
    </row>
    <row r="25" ht="14.25" customHeight="1">
      <c r="A25" s="86">
        <v>6.0</v>
      </c>
      <c r="B25" s="111"/>
      <c r="C25" s="306"/>
      <c r="D25" s="72"/>
      <c r="E25" s="72"/>
      <c r="F25" s="73"/>
      <c r="G25" s="4"/>
      <c r="L25" s="4"/>
      <c r="M25" s="4"/>
      <c r="N25" s="4"/>
      <c r="O25" s="4"/>
      <c r="P25" s="4"/>
      <c r="Q25" s="4"/>
      <c r="R25" s="4"/>
      <c r="S25" s="4"/>
      <c r="T25" s="4"/>
      <c r="U25" s="4"/>
      <c r="V25" s="4"/>
      <c r="W25" s="4"/>
      <c r="X25" s="4"/>
      <c r="Y25" s="4"/>
      <c r="Z25" s="4"/>
    </row>
    <row r="26" ht="14.25" customHeight="1">
      <c r="A26" s="86">
        <v>7.0</v>
      </c>
      <c r="B26" s="111"/>
      <c r="C26" s="306"/>
      <c r="D26" s="72"/>
      <c r="E26" s="72"/>
      <c r="F26" s="73"/>
      <c r="G26" s="4"/>
      <c r="L26" s="4"/>
      <c r="M26" s="4"/>
      <c r="N26" s="4"/>
      <c r="O26" s="4"/>
      <c r="P26" s="4"/>
      <c r="Q26" s="4"/>
      <c r="R26" s="4"/>
      <c r="S26" s="4"/>
      <c r="T26" s="4"/>
      <c r="U26" s="4"/>
      <c r="V26" s="4"/>
      <c r="W26" s="4"/>
      <c r="X26" s="4"/>
      <c r="Y26" s="4"/>
      <c r="Z26" s="4"/>
    </row>
    <row r="27" ht="14.25" customHeight="1">
      <c r="A27" s="86">
        <v>8.0</v>
      </c>
      <c r="B27" s="111"/>
      <c r="C27" s="306"/>
      <c r="D27" s="72"/>
      <c r="E27" s="72"/>
      <c r="F27" s="73"/>
      <c r="G27" s="4"/>
      <c r="H27" s="4"/>
      <c r="I27" s="4"/>
      <c r="J27" s="4"/>
      <c r="K27" s="4"/>
      <c r="L27" s="4"/>
      <c r="M27" s="4"/>
      <c r="N27" s="4"/>
      <c r="O27" s="4"/>
      <c r="P27" s="4"/>
      <c r="Q27" s="4"/>
      <c r="R27" s="4"/>
      <c r="S27" s="4"/>
      <c r="T27" s="4"/>
      <c r="U27" s="4"/>
      <c r="V27" s="4"/>
      <c r="W27" s="4"/>
      <c r="X27" s="4"/>
      <c r="Y27" s="4"/>
      <c r="Z27" s="4"/>
    </row>
    <row r="28" ht="14.25" customHeight="1">
      <c r="A28" s="86">
        <v>9.0</v>
      </c>
      <c r="B28" s="111"/>
      <c r="C28" s="306"/>
      <c r="D28" s="72"/>
      <c r="E28" s="72"/>
      <c r="F28" s="73"/>
      <c r="G28" s="4"/>
      <c r="H28" s="4"/>
      <c r="I28" s="4"/>
      <c r="J28" s="4"/>
      <c r="K28" s="4"/>
      <c r="L28" s="4"/>
      <c r="M28" s="4"/>
      <c r="N28" s="4"/>
      <c r="O28" s="4"/>
      <c r="P28" s="4"/>
      <c r="Q28" s="4"/>
      <c r="R28" s="4"/>
      <c r="S28" s="4"/>
      <c r="T28" s="4"/>
      <c r="U28" s="4"/>
      <c r="V28" s="4"/>
      <c r="W28" s="4"/>
      <c r="X28" s="4"/>
      <c r="Y28" s="4"/>
      <c r="Z28" s="4"/>
    </row>
    <row r="29" ht="14.25" customHeight="1">
      <c r="A29" s="86">
        <v>10.0</v>
      </c>
      <c r="B29" s="111"/>
      <c r="C29" s="306"/>
      <c r="D29" s="72"/>
      <c r="E29" s="72"/>
      <c r="F29" s="73"/>
      <c r="G29" s="4"/>
      <c r="H29" s="4"/>
      <c r="I29" s="4"/>
      <c r="J29" s="4"/>
      <c r="K29" s="4"/>
      <c r="L29" s="4"/>
      <c r="M29" s="4"/>
      <c r="N29" s="4"/>
      <c r="O29" s="4"/>
      <c r="P29" s="4"/>
      <c r="Q29" s="4"/>
      <c r="R29" s="4"/>
      <c r="S29" s="4"/>
      <c r="T29" s="4"/>
      <c r="U29" s="4"/>
      <c r="V29" s="4"/>
      <c r="W29" s="4"/>
      <c r="X29" s="4"/>
      <c r="Y29" s="4"/>
      <c r="Z29" s="4"/>
    </row>
    <row r="30" ht="14.25" customHeight="1">
      <c r="A30" s="86">
        <v>11.0</v>
      </c>
      <c r="B30" s="111"/>
      <c r="C30" s="306"/>
      <c r="D30" s="72"/>
      <c r="E30" s="72"/>
      <c r="F30" s="73"/>
      <c r="G30" s="4"/>
      <c r="H30" s="4"/>
      <c r="I30" s="4"/>
      <c r="J30" s="4"/>
      <c r="K30" s="4"/>
      <c r="L30" s="4"/>
      <c r="M30" s="4"/>
      <c r="N30" s="4"/>
      <c r="O30" s="4"/>
      <c r="P30" s="4"/>
      <c r="Q30" s="4"/>
      <c r="R30" s="4"/>
      <c r="S30" s="4"/>
      <c r="T30" s="4"/>
      <c r="U30" s="4"/>
      <c r="V30" s="4"/>
      <c r="W30" s="4"/>
      <c r="X30" s="4"/>
      <c r="Y30" s="4"/>
      <c r="Z30" s="4"/>
    </row>
    <row r="31" ht="14.25" customHeight="1">
      <c r="A31" s="86">
        <v>12.0</v>
      </c>
      <c r="B31" s="111"/>
      <c r="C31" s="306"/>
      <c r="D31" s="72"/>
      <c r="E31" s="72"/>
      <c r="F31" s="73"/>
      <c r="G31" s="4"/>
      <c r="H31" s="4"/>
      <c r="I31" s="4"/>
      <c r="J31" s="4"/>
      <c r="K31" s="4"/>
      <c r="L31" s="4"/>
      <c r="M31" s="4"/>
      <c r="N31" s="4"/>
      <c r="O31" s="4"/>
      <c r="P31" s="4"/>
      <c r="Q31" s="4"/>
      <c r="R31" s="4"/>
      <c r="S31" s="4"/>
      <c r="T31" s="4"/>
      <c r="U31" s="4"/>
      <c r="V31" s="4"/>
      <c r="W31" s="4"/>
      <c r="X31" s="4"/>
      <c r="Y31" s="4"/>
      <c r="Z31" s="4"/>
    </row>
    <row r="32" ht="14.25" customHeight="1">
      <c r="A32" s="86">
        <v>13.0</v>
      </c>
      <c r="B32" s="111"/>
      <c r="C32" s="306"/>
      <c r="D32" s="72"/>
      <c r="E32" s="72"/>
      <c r="F32" s="73"/>
      <c r="G32" s="4"/>
      <c r="H32" s="4"/>
      <c r="I32" s="4"/>
      <c r="J32" s="4"/>
      <c r="K32" s="4"/>
      <c r="L32" s="4"/>
      <c r="M32" s="4"/>
      <c r="N32" s="4"/>
      <c r="O32" s="4"/>
      <c r="P32" s="4"/>
      <c r="Q32" s="4"/>
      <c r="R32" s="4"/>
      <c r="S32" s="4"/>
      <c r="T32" s="4"/>
      <c r="U32" s="4"/>
      <c r="V32" s="4"/>
      <c r="W32" s="4"/>
      <c r="X32" s="4"/>
      <c r="Y32" s="4"/>
      <c r="Z32" s="4"/>
    </row>
    <row r="33" ht="14.25" customHeight="1">
      <c r="A33" s="86">
        <v>14.0</v>
      </c>
      <c r="B33" s="111"/>
      <c r="C33" s="306"/>
      <c r="D33" s="72"/>
      <c r="E33" s="72"/>
      <c r="F33" s="73"/>
      <c r="G33" s="4"/>
      <c r="H33" s="4"/>
      <c r="I33" s="4"/>
      <c r="J33" s="4"/>
      <c r="K33" s="4"/>
      <c r="L33" s="4"/>
      <c r="M33" s="4"/>
      <c r="N33" s="4"/>
      <c r="O33" s="4"/>
      <c r="P33" s="4"/>
      <c r="Q33" s="4"/>
      <c r="R33" s="4"/>
      <c r="S33" s="4"/>
      <c r="T33" s="4"/>
      <c r="U33" s="4"/>
      <c r="V33" s="4"/>
      <c r="W33" s="4"/>
      <c r="X33" s="4"/>
      <c r="Y33" s="4"/>
      <c r="Z33" s="4"/>
    </row>
    <row r="34" ht="14.25" customHeight="1">
      <c r="A34" s="86">
        <v>15.0</v>
      </c>
      <c r="B34" s="111"/>
      <c r="C34" s="306"/>
      <c r="D34" s="72"/>
      <c r="E34" s="72"/>
      <c r="F34" s="73"/>
      <c r="G34" s="4"/>
      <c r="H34" s="4"/>
      <c r="I34" s="4"/>
      <c r="J34" s="4"/>
      <c r="K34" s="4"/>
      <c r="L34" s="4"/>
      <c r="M34" s="4"/>
      <c r="N34" s="4"/>
      <c r="O34" s="4"/>
      <c r="P34" s="4"/>
      <c r="Q34" s="4"/>
      <c r="R34" s="4"/>
      <c r="S34" s="4"/>
      <c r="T34" s="4"/>
      <c r="U34" s="4"/>
      <c r="V34" s="4"/>
      <c r="W34" s="4"/>
      <c r="X34" s="4"/>
      <c r="Y34" s="4"/>
      <c r="Z34" s="4"/>
    </row>
    <row r="35" ht="14.25" customHeight="1">
      <c r="A35" s="86">
        <v>16.0</v>
      </c>
      <c r="B35" s="111"/>
      <c r="C35" s="306"/>
      <c r="D35" s="72"/>
      <c r="E35" s="72"/>
      <c r="F35" s="73"/>
      <c r="G35" s="4"/>
      <c r="H35" s="4"/>
      <c r="I35" s="4"/>
      <c r="J35" s="4"/>
      <c r="K35" s="4"/>
      <c r="L35" s="4"/>
      <c r="M35" s="4"/>
      <c r="N35" s="4"/>
      <c r="O35" s="4"/>
      <c r="P35" s="4"/>
      <c r="Q35" s="4"/>
      <c r="R35" s="4"/>
      <c r="S35" s="4"/>
      <c r="T35" s="4"/>
      <c r="U35" s="4"/>
      <c r="V35" s="4"/>
      <c r="W35" s="4"/>
      <c r="X35" s="4"/>
      <c r="Y35" s="4"/>
      <c r="Z35" s="4"/>
    </row>
    <row r="36" ht="14.25" customHeight="1">
      <c r="A36" s="86">
        <v>17.0</v>
      </c>
      <c r="B36" s="111"/>
      <c r="C36" s="306"/>
      <c r="D36" s="72"/>
      <c r="E36" s="72"/>
      <c r="F36" s="73"/>
      <c r="G36" s="4"/>
      <c r="H36" s="4"/>
      <c r="I36" s="4"/>
      <c r="J36" s="4"/>
      <c r="K36" s="4"/>
      <c r="L36" s="4"/>
      <c r="M36" s="4"/>
      <c r="N36" s="4"/>
      <c r="O36" s="4"/>
      <c r="P36" s="4"/>
      <c r="Q36" s="4"/>
      <c r="R36" s="4"/>
      <c r="S36" s="4"/>
      <c r="T36" s="4"/>
      <c r="U36" s="4"/>
      <c r="V36" s="4"/>
      <c r="W36" s="4"/>
      <c r="X36" s="4"/>
      <c r="Y36" s="4"/>
      <c r="Z36" s="4"/>
    </row>
    <row r="37" ht="14.25" customHeight="1">
      <c r="A37" s="86">
        <v>18.0</v>
      </c>
      <c r="B37" s="111"/>
      <c r="C37" s="306"/>
      <c r="D37" s="72"/>
      <c r="E37" s="72"/>
      <c r="F37" s="73"/>
      <c r="G37" s="4"/>
      <c r="H37" s="4"/>
      <c r="I37" s="4"/>
      <c r="J37" s="4"/>
      <c r="K37" s="4"/>
      <c r="L37" s="4"/>
      <c r="M37" s="4"/>
      <c r="N37" s="4"/>
      <c r="O37" s="4"/>
      <c r="P37" s="4"/>
      <c r="Q37" s="4"/>
      <c r="R37" s="4"/>
      <c r="S37" s="4"/>
      <c r="T37" s="4"/>
      <c r="U37" s="4"/>
      <c r="V37" s="4"/>
      <c r="W37" s="4"/>
      <c r="X37" s="4"/>
      <c r="Y37" s="4"/>
      <c r="Z37" s="4"/>
    </row>
    <row r="38" ht="14.25" customHeight="1">
      <c r="A38" s="86">
        <v>19.0</v>
      </c>
      <c r="B38" s="111"/>
      <c r="C38" s="306"/>
      <c r="D38" s="72"/>
      <c r="E38" s="72"/>
      <c r="F38" s="73"/>
      <c r="G38" s="4"/>
      <c r="H38" s="4"/>
      <c r="I38" s="4"/>
      <c r="J38" s="4"/>
      <c r="K38" s="4"/>
      <c r="L38" s="4"/>
      <c r="M38" s="4"/>
      <c r="N38" s="4"/>
      <c r="O38" s="4"/>
      <c r="P38" s="4"/>
      <c r="Q38" s="4"/>
      <c r="R38" s="4"/>
      <c r="S38" s="4"/>
      <c r="T38" s="4"/>
      <c r="U38" s="4"/>
      <c r="V38" s="4"/>
      <c r="W38" s="4"/>
      <c r="X38" s="4"/>
      <c r="Y38" s="4"/>
      <c r="Z38" s="4"/>
    </row>
    <row r="39" ht="14.25" customHeight="1">
      <c r="A39" s="86">
        <v>20.0</v>
      </c>
      <c r="B39" s="111"/>
      <c r="C39" s="306"/>
      <c r="D39" s="72"/>
      <c r="E39" s="72"/>
      <c r="F39" s="73"/>
      <c r="G39" s="4"/>
      <c r="H39" s="4"/>
      <c r="I39" s="4"/>
      <c r="J39" s="4"/>
      <c r="K39" s="4"/>
      <c r="L39" s="4"/>
      <c r="M39" s="4"/>
      <c r="N39" s="4"/>
      <c r="O39" s="4"/>
      <c r="P39" s="4"/>
      <c r="Q39" s="4"/>
      <c r="R39" s="4"/>
      <c r="S39" s="4"/>
      <c r="T39" s="4"/>
      <c r="U39" s="4"/>
      <c r="V39" s="4"/>
      <c r="W39" s="4"/>
      <c r="X39" s="4"/>
      <c r="Y39" s="4"/>
      <c r="Z39" s="4"/>
    </row>
    <row r="40" ht="14.25" customHeight="1">
      <c r="A40" s="86">
        <v>21.0</v>
      </c>
      <c r="B40" s="111"/>
      <c r="C40" s="306"/>
      <c r="D40" s="72"/>
      <c r="E40" s="72"/>
      <c r="F40" s="73"/>
      <c r="G40" s="4"/>
      <c r="H40" s="4"/>
      <c r="I40" s="4"/>
      <c r="J40" s="4"/>
      <c r="K40" s="4"/>
      <c r="L40" s="4"/>
      <c r="M40" s="4"/>
      <c r="N40" s="4"/>
      <c r="O40" s="4"/>
      <c r="P40" s="4"/>
      <c r="Q40" s="4"/>
      <c r="R40" s="4"/>
      <c r="S40" s="4"/>
      <c r="T40" s="4"/>
      <c r="U40" s="4"/>
      <c r="V40" s="4"/>
      <c r="W40" s="4"/>
      <c r="X40" s="4"/>
      <c r="Y40" s="4"/>
      <c r="Z40" s="4"/>
    </row>
    <row r="41" ht="14.25" customHeight="1">
      <c r="A41" s="86">
        <v>22.0</v>
      </c>
      <c r="B41" s="111"/>
      <c r="C41" s="306"/>
      <c r="D41" s="72"/>
      <c r="E41" s="72"/>
      <c r="F41" s="73"/>
      <c r="G41" s="4"/>
      <c r="H41" s="4"/>
      <c r="I41" s="4"/>
      <c r="J41" s="4"/>
      <c r="K41" s="4"/>
      <c r="L41" s="4"/>
      <c r="M41" s="4"/>
      <c r="N41" s="4"/>
      <c r="O41" s="4"/>
      <c r="P41" s="4"/>
      <c r="Q41" s="4"/>
      <c r="R41" s="4"/>
      <c r="S41" s="4"/>
      <c r="T41" s="4"/>
      <c r="U41" s="4"/>
      <c r="V41" s="4"/>
      <c r="W41" s="4"/>
      <c r="X41" s="4"/>
      <c r="Y41" s="4"/>
      <c r="Z41" s="4"/>
    </row>
    <row r="42" ht="14.25" customHeight="1">
      <c r="A42" s="86">
        <v>23.0</v>
      </c>
      <c r="B42" s="111"/>
      <c r="C42" s="306"/>
      <c r="D42" s="72"/>
      <c r="E42" s="72"/>
      <c r="F42" s="73"/>
      <c r="G42" s="4"/>
      <c r="H42" s="4"/>
      <c r="I42" s="4"/>
      <c r="J42" s="4"/>
      <c r="K42" s="4"/>
      <c r="L42" s="4"/>
      <c r="M42" s="4"/>
      <c r="N42" s="4"/>
      <c r="O42" s="4"/>
      <c r="P42" s="4"/>
      <c r="Q42" s="4"/>
      <c r="R42" s="4"/>
      <c r="S42" s="4"/>
      <c r="T42" s="4"/>
      <c r="U42" s="4"/>
      <c r="V42" s="4"/>
      <c r="W42" s="4"/>
      <c r="X42" s="4"/>
      <c r="Y42" s="4"/>
      <c r="Z42" s="4"/>
    </row>
    <row r="43" ht="14.25" customHeight="1">
      <c r="A43" s="86">
        <v>24.0</v>
      </c>
      <c r="B43" s="111"/>
      <c r="C43" s="306"/>
      <c r="D43" s="72"/>
      <c r="E43" s="72"/>
      <c r="F43" s="73"/>
      <c r="G43" s="4"/>
      <c r="H43" s="4"/>
      <c r="I43" s="4"/>
      <c r="J43" s="4"/>
      <c r="K43" s="4"/>
      <c r="L43" s="4"/>
      <c r="M43" s="4"/>
      <c r="N43" s="4"/>
      <c r="O43" s="4"/>
      <c r="P43" s="4"/>
      <c r="Q43" s="4"/>
      <c r="R43" s="4"/>
      <c r="S43" s="4"/>
      <c r="T43" s="4"/>
      <c r="U43" s="4"/>
      <c r="V43" s="4"/>
      <c r="W43" s="4"/>
      <c r="X43" s="4"/>
      <c r="Y43" s="4"/>
      <c r="Z43" s="4"/>
    </row>
    <row r="44" ht="14.25" customHeight="1">
      <c r="A44" s="86">
        <v>25.0</v>
      </c>
      <c r="B44" s="111"/>
      <c r="C44" s="306"/>
      <c r="D44" s="72"/>
      <c r="E44" s="72"/>
      <c r="F44" s="73"/>
      <c r="G44" s="4"/>
      <c r="H44" s="4"/>
      <c r="I44" s="4"/>
      <c r="J44" s="4"/>
      <c r="K44" s="4"/>
      <c r="L44" s="4"/>
      <c r="M44" s="4"/>
      <c r="N44" s="4"/>
      <c r="O44" s="4"/>
      <c r="P44" s="4"/>
      <c r="Q44" s="4"/>
      <c r="R44" s="4"/>
      <c r="S44" s="4"/>
      <c r="T44" s="4"/>
      <c r="U44" s="4"/>
      <c r="V44" s="4"/>
      <c r="W44" s="4"/>
      <c r="X44" s="4"/>
      <c r="Y44" s="4"/>
      <c r="Z44" s="4"/>
    </row>
    <row r="45" ht="14.25" customHeight="1">
      <c r="A45" s="86">
        <v>26.0</v>
      </c>
      <c r="B45" s="111"/>
      <c r="C45" s="306"/>
      <c r="D45" s="72"/>
      <c r="E45" s="72"/>
      <c r="F45" s="73"/>
      <c r="G45" s="4"/>
      <c r="H45" s="4"/>
      <c r="I45" s="4"/>
      <c r="J45" s="4"/>
      <c r="K45" s="4"/>
      <c r="L45" s="4"/>
      <c r="M45" s="4"/>
      <c r="N45" s="4"/>
      <c r="O45" s="4"/>
      <c r="P45" s="4"/>
      <c r="Q45" s="4"/>
      <c r="R45" s="4"/>
      <c r="S45" s="4"/>
      <c r="T45" s="4"/>
      <c r="U45" s="4"/>
      <c r="V45" s="4"/>
      <c r="W45" s="4"/>
      <c r="X45" s="4"/>
      <c r="Y45" s="4"/>
      <c r="Z45" s="4"/>
    </row>
    <row r="46" ht="14.25" customHeight="1">
      <c r="A46" s="86">
        <v>27.0</v>
      </c>
      <c r="B46" s="111"/>
      <c r="C46" s="306"/>
      <c r="D46" s="72"/>
      <c r="E46" s="72"/>
      <c r="F46" s="73"/>
      <c r="G46" s="4"/>
      <c r="H46" s="4"/>
      <c r="I46" s="4"/>
      <c r="J46" s="4"/>
      <c r="K46" s="4"/>
      <c r="L46" s="4"/>
      <c r="M46" s="4"/>
      <c r="N46" s="4"/>
      <c r="O46" s="4"/>
      <c r="P46" s="4"/>
      <c r="Q46" s="4"/>
      <c r="R46" s="4"/>
      <c r="S46" s="4"/>
      <c r="T46" s="4"/>
      <c r="U46" s="4"/>
      <c r="V46" s="4"/>
      <c r="W46" s="4"/>
      <c r="X46" s="4"/>
      <c r="Y46" s="4"/>
      <c r="Z46" s="4"/>
    </row>
    <row r="47" ht="14.25" customHeight="1">
      <c r="A47" s="86">
        <v>28.0</v>
      </c>
      <c r="B47" s="111"/>
      <c r="C47" s="306"/>
      <c r="D47" s="72"/>
      <c r="E47" s="72"/>
      <c r="F47" s="73"/>
      <c r="G47" s="4"/>
      <c r="H47" s="4"/>
      <c r="I47" s="4"/>
      <c r="J47" s="4"/>
      <c r="K47" s="4"/>
      <c r="L47" s="4"/>
      <c r="M47" s="4"/>
      <c r="N47" s="4"/>
      <c r="O47" s="4"/>
      <c r="P47" s="4"/>
      <c r="Q47" s="4"/>
      <c r="R47" s="4"/>
      <c r="S47" s="4"/>
      <c r="T47" s="4"/>
      <c r="U47" s="4"/>
      <c r="V47" s="4"/>
      <c r="W47" s="4"/>
      <c r="X47" s="4"/>
      <c r="Y47" s="4"/>
      <c r="Z47" s="4"/>
    </row>
    <row r="48" ht="14.25" customHeight="1">
      <c r="A48" s="86">
        <v>29.0</v>
      </c>
      <c r="B48" s="111"/>
      <c r="C48" s="306"/>
      <c r="D48" s="72"/>
      <c r="E48" s="72"/>
      <c r="F48" s="73"/>
      <c r="G48" s="4"/>
      <c r="H48" s="4"/>
      <c r="I48" s="4"/>
      <c r="J48" s="4"/>
      <c r="K48" s="4"/>
      <c r="L48" s="4"/>
      <c r="M48" s="4"/>
      <c r="N48" s="4"/>
      <c r="O48" s="4"/>
      <c r="P48" s="4"/>
      <c r="Q48" s="4"/>
      <c r="R48" s="4"/>
      <c r="S48" s="4"/>
      <c r="T48" s="4"/>
      <c r="U48" s="4"/>
      <c r="V48" s="4"/>
      <c r="W48" s="4"/>
      <c r="X48" s="4"/>
      <c r="Y48" s="4"/>
      <c r="Z48" s="4"/>
    </row>
    <row r="49" ht="14.25" customHeight="1">
      <c r="A49" s="86">
        <v>30.0</v>
      </c>
      <c r="B49" s="111"/>
      <c r="C49" s="306"/>
      <c r="D49" s="72"/>
      <c r="E49" s="72"/>
      <c r="F49" s="73"/>
      <c r="G49" s="4"/>
      <c r="H49" s="4"/>
      <c r="I49" s="4"/>
      <c r="J49" s="4"/>
      <c r="K49" s="4"/>
      <c r="L49" s="4"/>
      <c r="M49" s="4"/>
      <c r="N49" s="4"/>
      <c r="O49" s="4"/>
      <c r="P49" s="4"/>
      <c r="Q49" s="4"/>
      <c r="R49" s="4"/>
      <c r="S49" s="4"/>
      <c r="T49" s="4"/>
      <c r="U49" s="4"/>
      <c r="V49" s="4"/>
      <c r="W49" s="4"/>
      <c r="X49" s="4"/>
      <c r="Y49" s="4"/>
      <c r="Z49" s="4"/>
    </row>
    <row r="50" ht="14.25" customHeight="1">
      <c r="A50" s="86">
        <v>31.0</v>
      </c>
      <c r="B50" s="111"/>
      <c r="C50" s="306"/>
      <c r="D50" s="72"/>
      <c r="E50" s="72"/>
      <c r="F50" s="73"/>
      <c r="G50" s="4"/>
      <c r="H50" s="4"/>
      <c r="I50" s="4"/>
      <c r="J50" s="4"/>
      <c r="K50" s="4"/>
      <c r="L50" s="4"/>
      <c r="M50" s="4"/>
      <c r="N50" s="4"/>
      <c r="O50" s="4"/>
      <c r="P50" s="4"/>
      <c r="Q50" s="4"/>
      <c r="R50" s="4"/>
      <c r="S50" s="4"/>
      <c r="T50" s="4"/>
      <c r="U50" s="4"/>
      <c r="V50" s="4"/>
      <c r="W50" s="4"/>
      <c r="X50" s="4"/>
      <c r="Y50" s="4"/>
      <c r="Z50" s="4"/>
    </row>
    <row r="51" ht="14.25" customHeight="1">
      <c r="A51" s="86">
        <v>32.0</v>
      </c>
      <c r="B51" s="111"/>
      <c r="C51" s="306"/>
      <c r="D51" s="72"/>
      <c r="E51" s="72"/>
      <c r="F51" s="73"/>
      <c r="G51" s="4"/>
      <c r="H51" s="4"/>
      <c r="I51" s="4"/>
      <c r="J51" s="4"/>
      <c r="K51" s="4"/>
      <c r="L51" s="4"/>
      <c r="M51" s="4"/>
      <c r="N51" s="4"/>
      <c r="O51" s="4"/>
      <c r="P51" s="4"/>
      <c r="Q51" s="4"/>
      <c r="R51" s="4"/>
      <c r="S51" s="4"/>
      <c r="T51" s="4"/>
      <c r="U51" s="4"/>
      <c r="V51" s="4"/>
      <c r="W51" s="4"/>
      <c r="X51" s="4"/>
      <c r="Y51" s="4"/>
      <c r="Z51" s="4"/>
    </row>
    <row r="52" ht="14.25" customHeight="1">
      <c r="A52" s="86">
        <v>33.0</v>
      </c>
      <c r="B52" s="111"/>
      <c r="C52" s="306"/>
      <c r="D52" s="72"/>
      <c r="E52" s="72"/>
      <c r="F52" s="73"/>
      <c r="G52" s="4"/>
      <c r="H52" s="4"/>
      <c r="I52" s="4"/>
      <c r="J52" s="4"/>
      <c r="K52" s="4"/>
      <c r="L52" s="4"/>
      <c r="M52" s="4"/>
      <c r="N52" s="4"/>
      <c r="O52" s="4"/>
      <c r="P52" s="4"/>
      <c r="Q52" s="4"/>
      <c r="R52" s="4"/>
      <c r="S52" s="4"/>
      <c r="T52" s="4"/>
      <c r="U52" s="4"/>
      <c r="V52" s="4"/>
      <c r="W52" s="4"/>
      <c r="X52" s="4"/>
      <c r="Y52" s="4"/>
      <c r="Z52" s="4"/>
    </row>
    <row r="53" ht="14.25" customHeight="1">
      <c r="A53" s="86">
        <v>34.0</v>
      </c>
      <c r="B53" s="111"/>
      <c r="C53" s="306"/>
      <c r="D53" s="72"/>
      <c r="E53" s="72"/>
      <c r="F53" s="73"/>
      <c r="G53" s="4"/>
      <c r="H53" s="4"/>
      <c r="I53" s="4"/>
      <c r="J53" s="4"/>
      <c r="K53" s="4"/>
      <c r="L53" s="4"/>
      <c r="M53" s="4"/>
      <c r="N53" s="4"/>
      <c r="O53" s="4"/>
      <c r="P53" s="4"/>
      <c r="Q53" s="4"/>
      <c r="R53" s="4"/>
      <c r="S53" s="4"/>
      <c r="T53" s="4"/>
      <c r="U53" s="4"/>
      <c r="V53" s="4"/>
      <c r="W53" s="4"/>
      <c r="X53" s="4"/>
      <c r="Y53" s="4"/>
      <c r="Z53" s="4"/>
    </row>
    <row r="54" ht="14.25" customHeight="1">
      <c r="A54" s="86">
        <v>35.0</v>
      </c>
      <c r="B54" s="111"/>
      <c r="C54" s="306"/>
      <c r="D54" s="72"/>
      <c r="E54" s="72"/>
      <c r="F54" s="73"/>
      <c r="G54" s="4"/>
      <c r="H54" s="4"/>
      <c r="I54" s="4"/>
      <c r="J54" s="4"/>
      <c r="K54" s="4"/>
      <c r="L54" s="4"/>
      <c r="M54" s="4"/>
      <c r="N54" s="4"/>
      <c r="O54" s="4"/>
      <c r="P54" s="4"/>
      <c r="Q54" s="4"/>
      <c r="R54" s="4"/>
      <c r="S54" s="4"/>
      <c r="T54" s="4"/>
      <c r="U54" s="4"/>
      <c r="V54" s="4"/>
      <c r="W54" s="4"/>
      <c r="X54" s="4"/>
      <c r="Y54" s="4"/>
      <c r="Z54" s="4"/>
    </row>
    <row r="55" ht="14.25" customHeight="1">
      <c r="A55" s="86">
        <v>36.0</v>
      </c>
      <c r="B55" s="111"/>
      <c r="C55" s="306"/>
      <c r="D55" s="72"/>
      <c r="E55" s="72"/>
      <c r="F55" s="73"/>
      <c r="G55" s="4"/>
      <c r="H55" s="4"/>
      <c r="I55" s="4"/>
      <c r="J55" s="4"/>
      <c r="K55" s="4"/>
      <c r="L55" s="4"/>
      <c r="M55" s="4"/>
      <c r="N55" s="4"/>
      <c r="O55" s="4"/>
      <c r="P55" s="4"/>
      <c r="Q55" s="4"/>
      <c r="R55" s="4"/>
      <c r="S55" s="4"/>
      <c r="T55" s="4"/>
      <c r="U55" s="4"/>
      <c r="V55" s="4"/>
      <c r="W55" s="4"/>
      <c r="X55" s="4"/>
      <c r="Y55" s="4"/>
      <c r="Z55" s="4"/>
    </row>
    <row r="56" ht="14.25" customHeight="1">
      <c r="A56" s="86">
        <v>37.0</v>
      </c>
      <c r="B56" s="111"/>
      <c r="C56" s="306"/>
      <c r="D56" s="72"/>
      <c r="E56" s="72"/>
      <c r="F56" s="73"/>
      <c r="G56" s="4"/>
      <c r="H56" s="4"/>
      <c r="I56" s="4"/>
      <c r="J56" s="4"/>
      <c r="K56" s="4"/>
      <c r="L56" s="4"/>
      <c r="M56" s="4"/>
      <c r="N56" s="4"/>
      <c r="O56" s="4"/>
      <c r="P56" s="4"/>
      <c r="Q56" s="4"/>
      <c r="R56" s="4"/>
      <c r="S56" s="4"/>
      <c r="T56" s="4"/>
      <c r="U56" s="4"/>
      <c r="V56" s="4"/>
      <c r="W56" s="4"/>
      <c r="X56" s="4"/>
      <c r="Y56" s="4"/>
      <c r="Z56" s="4"/>
    </row>
    <row r="57" ht="14.25" customHeight="1">
      <c r="A57" s="86">
        <v>38.0</v>
      </c>
      <c r="B57" s="111"/>
      <c r="C57" s="306"/>
      <c r="D57" s="72"/>
      <c r="E57" s="72"/>
      <c r="F57" s="73"/>
      <c r="G57" s="4"/>
      <c r="H57" s="4"/>
      <c r="I57" s="4"/>
      <c r="J57" s="4"/>
      <c r="K57" s="4"/>
      <c r="L57" s="4"/>
      <c r="M57" s="4"/>
      <c r="N57" s="4"/>
      <c r="O57" s="4"/>
      <c r="P57" s="4"/>
      <c r="Q57" s="4"/>
      <c r="R57" s="4"/>
      <c r="S57" s="4"/>
      <c r="T57" s="4"/>
      <c r="U57" s="4"/>
      <c r="V57" s="4"/>
      <c r="W57" s="4"/>
      <c r="X57" s="4"/>
      <c r="Y57" s="4"/>
      <c r="Z57" s="4"/>
    </row>
    <row r="58" ht="14.25" customHeight="1">
      <c r="A58" s="86">
        <v>39.0</v>
      </c>
      <c r="B58" s="111"/>
      <c r="C58" s="306"/>
      <c r="D58" s="72"/>
      <c r="E58" s="72"/>
      <c r="F58" s="73"/>
      <c r="G58" s="4"/>
      <c r="H58" s="4"/>
      <c r="I58" s="4"/>
      <c r="J58" s="4"/>
      <c r="K58" s="4"/>
      <c r="L58" s="4"/>
      <c r="M58" s="4"/>
      <c r="N58" s="4"/>
      <c r="O58" s="4"/>
      <c r="P58" s="4"/>
      <c r="Q58" s="4"/>
      <c r="R58" s="4"/>
      <c r="S58" s="4"/>
      <c r="T58" s="4"/>
      <c r="U58" s="4"/>
      <c r="V58" s="4"/>
      <c r="W58" s="4"/>
      <c r="X58" s="4"/>
      <c r="Y58" s="4"/>
      <c r="Z58" s="4"/>
    </row>
    <row r="59" ht="14.25" customHeight="1">
      <c r="A59" s="86">
        <v>40.0</v>
      </c>
      <c r="B59" s="111"/>
      <c r="C59" s="306"/>
      <c r="D59" s="72"/>
      <c r="E59" s="72"/>
      <c r="F59" s="73"/>
      <c r="G59" s="4"/>
      <c r="H59" s="4"/>
      <c r="I59" s="4"/>
      <c r="J59" s="4"/>
      <c r="K59" s="4"/>
      <c r="L59" s="4"/>
      <c r="M59" s="4"/>
      <c r="N59" s="4"/>
      <c r="O59" s="4"/>
      <c r="P59" s="4"/>
      <c r="Q59" s="4"/>
      <c r="R59" s="4"/>
      <c r="S59" s="4"/>
      <c r="T59" s="4"/>
      <c r="U59" s="4"/>
      <c r="V59" s="4"/>
      <c r="W59" s="4"/>
      <c r="X59" s="4"/>
      <c r="Y59" s="4"/>
      <c r="Z59" s="4"/>
    </row>
    <row r="60" ht="14.25" customHeight="1">
      <c r="A60" s="86">
        <v>41.0</v>
      </c>
      <c r="B60" s="111"/>
      <c r="C60" s="306"/>
      <c r="D60" s="72"/>
      <c r="E60" s="72"/>
      <c r="F60" s="73"/>
      <c r="G60" s="4"/>
      <c r="H60" s="4"/>
      <c r="I60" s="4"/>
      <c r="J60" s="4"/>
      <c r="K60" s="4"/>
      <c r="L60" s="4"/>
      <c r="M60" s="4"/>
      <c r="N60" s="4"/>
      <c r="O60" s="4"/>
      <c r="P60" s="4"/>
      <c r="Q60" s="4"/>
      <c r="R60" s="4"/>
      <c r="S60" s="4"/>
      <c r="T60" s="4"/>
      <c r="U60" s="4"/>
      <c r="V60" s="4"/>
      <c r="W60" s="4"/>
      <c r="X60" s="4"/>
      <c r="Y60" s="4"/>
      <c r="Z60" s="4"/>
    </row>
    <row r="61" ht="14.25" customHeight="1">
      <c r="A61" s="86">
        <v>42.0</v>
      </c>
      <c r="B61" s="111"/>
      <c r="C61" s="306"/>
      <c r="D61" s="72"/>
      <c r="E61" s="72"/>
      <c r="F61" s="73"/>
      <c r="G61" s="4"/>
      <c r="H61" s="4"/>
      <c r="I61" s="4"/>
      <c r="J61" s="4"/>
      <c r="K61" s="4"/>
      <c r="L61" s="4"/>
      <c r="M61" s="4"/>
      <c r="N61" s="4"/>
      <c r="O61" s="4"/>
      <c r="P61" s="4"/>
      <c r="Q61" s="4"/>
      <c r="R61" s="4"/>
      <c r="S61" s="4"/>
      <c r="T61" s="4"/>
      <c r="U61" s="4"/>
      <c r="V61" s="4"/>
      <c r="W61" s="4"/>
      <c r="X61" s="4"/>
      <c r="Y61" s="4"/>
      <c r="Z61" s="4"/>
    </row>
    <row r="62" ht="14.25" customHeight="1">
      <c r="A62" s="86">
        <v>43.0</v>
      </c>
      <c r="B62" s="111"/>
      <c r="C62" s="306"/>
      <c r="D62" s="72"/>
      <c r="E62" s="72"/>
      <c r="F62" s="73"/>
      <c r="G62" s="4"/>
      <c r="H62" s="4"/>
      <c r="I62" s="4"/>
      <c r="J62" s="4"/>
      <c r="K62" s="4"/>
      <c r="L62" s="4"/>
      <c r="M62" s="4"/>
      <c r="N62" s="4"/>
      <c r="O62" s="4"/>
      <c r="P62" s="4"/>
      <c r="Q62" s="4"/>
      <c r="R62" s="4"/>
      <c r="S62" s="4"/>
      <c r="T62" s="4"/>
      <c r="U62" s="4"/>
      <c r="V62" s="4"/>
      <c r="W62" s="4"/>
      <c r="X62" s="4"/>
      <c r="Y62" s="4"/>
      <c r="Z62" s="4"/>
    </row>
    <row r="63" ht="14.25" customHeight="1">
      <c r="A63" s="86">
        <v>44.0</v>
      </c>
      <c r="B63" s="111"/>
      <c r="C63" s="306"/>
      <c r="D63" s="72"/>
      <c r="E63" s="72"/>
      <c r="F63" s="73"/>
      <c r="G63" s="4"/>
      <c r="H63" s="4"/>
      <c r="I63" s="4"/>
      <c r="J63" s="4"/>
      <c r="K63" s="4"/>
      <c r="L63" s="4"/>
      <c r="M63" s="4"/>
      <c r="N63" s="4"/>
      <c r="O63" s="4"/>
      <c r="P63" s="4"/>
      <c r="Q63" s="4"/>
      <c r="R63" s="4"/>
      <c r="S63" s="4"/>
      <c r="T63" s="4"/>
      <c r="U63" s="4"/>
      <c r="V63" s="4"/>
      <c r="W63" s="4"/>
      <c r="X63" s="4"/>
      <c r="Y63" s="4"/>
      <c r="Z63" s="4"/>
    </row>
    <row r="64" ht="14.25" customHeight="1">
      <c r="A64" s="86">
        <v>45.0</v>
      </c>
      <c r="B64" s="111"/>
      <c r="C64" s="306"/>
      <c r="D64" s="72"/>
      <c r="E64" s="72"/>
      <c r="F64" s="73"/>
      <c r="G64" s="4"/>
      <c r="H64" s="4"/>
      <c r="I64" s="4"/>
      <c r="J64" s="4"/>
      <c r="K64" s="4"/>
      <c r="L64" s="4"/>
      <c r="M64" s="4"/>
      <c r="N64" s="4"/>
      <c r="O64" s="4"/>
      <c r="P64" s="4"/>
      <c r="Q64" s="4"/>
      <c r="R64" s="4"/>
      <c r="S64" s="4"/>
      <c r="T64" s="4"/>
      <c r="U64" s="4"/>
      <c r="V64" s="4"/>
      <c r="W64" s="4"/>
      <c r="X64" s="4"/>
      <c r="Y64" s="4"/>
      <c r="Z64" s="4"/>
    </row>
    <row r="65" ht="14.25" customHeight="1">
      <c r="A65" s="86">
        <v>46.0</v>
      </c>
      <c r="B65" s="111"/>
      <c r="C65" s="306"/>
      <c r="D65" s="72"/>
      <c r="E65" s="72"/>
      <c r="F65" s="73"/>
      <c r="G65" s="4"/>
      <c r="H65" s="4"/>
      <c r="I65" s="4"/>
      <c r="J65" s="4"/>
      <c r="K65" s="4"/>
      <c r="L65" s="4"/>
      <c r="M65" s="4"/>
      <c r="N65" s="4"/>
      <c r="O65" s="4"/>
      <c r="P65" s="4"/>
      <c r="Q65" s="4"/>
      <c r="R65" s="4"/>
      <c r="S65" s="4"/>
      <c r="T65" s="4"/>
      <c r="U65" s="4"/>
      <c r="V65" s="4"/>
      <c r="W65" s="4"/>
      <c r="X65" s="4"/>
      <c r="Y65" s="4"/>
      <c r="Z65" s="4"/>
    </row>
    <row r="66" ht="14.25" customHeight="1">
      <c r="A66" s="86">
        <v>47.0</v>
      </c>
      <c r="B66" s="111"/>
      <c r="C66" s="306"/>
      <c r="D66" s="72"/>
      <c r="E66" s="72"/>
      <c r="F66" s="73"/>
      <c r="G66" s="4"/>
      <c r="H66" s="4"/>
      <c r="I66" s="4"/>
      <c r="J66" s="4"/>
      <c r="K66" s="4"/>
      <c r="L66" s="4"/>
      <c r="M66" s="4"/>
      <c r="N66" s="4"/>
      <c r="O66" s="4"/>
      <c r="P66" s="4"/>
      <c r="Q66" s="4"/>
      <c r="R66" s="4"/>
      <c r="S66" s="4"/>
      <c r="T66" s="4"/>
      <c r="U66" s="4"/>
      <c r="V66" s="4"/>
      <c r="W66" s="4"/>
      <c r="X66" s="4"/>
      <c r="Y66" s="4"/>
      <c r="Z66" s="4"/>
    </row>
    <row r="67" ht="14.25" customHeight="1">
      <c r="A67" s="86">
        <v>48.0</v>
      </c>
      <c r="B67" s="111"/>
      <c r="C67" s="306"/>
      <c r="D67" s="72"/>
      <c r="E67" s="72"/>
      <c r="F67" s="73"/>
      <c r="G67" s="4"/>
      <c r="H67" s="4"/>
      <c r="I67" s="4"/>
      <c r="J67" s="4"/>
      <c r="K67" s="4"/>
      <c r="L67" s="4"/>
      <c r="M67" s="4"/>
      <c r="N67" s="4"/>
      <c r="O67" s="4"/>
      <c r="P67" s="4"/>
      <c r="Q67" s="4"/>
      <c r="R67" s="4"/>
      <c r="S67" s="4"/>
      <c r="T67" s="4"/>
      <c r="U67" s="4"/>
      <c r="V67" s="4"/>
      <c r="W67" s="4"/>
      <c r="X67" s="4"/>
      <c r="Y67" s="4"/>
      <c r="Z67" s="4"/>
    </row>
    <row r="68" ht="14.25" customHeight="1">
      <c r="A68" s="86">
        <v>49.0</v>
      </c>
      <c r="B68" s="111"/>
      <c r="C68" s="306"/>
      <c r="D68" s="72"/>
      <c r="E68" s="72"/>
      <c r="F68" s="73"/>
      <c r="G68" s="4"/>
      <c r="H68" s="4"/>
      <c r="I68" s="4"/>
      <c r="J68" s="4"/>
      <c r="K68" s="4"/>
      <c r="L68" s="4"/>
      <c r="M68" s="4"/>
      <c r="N68" s="4"/>
      <c r="O68" s="4"/>
      <c r="P68" s="4"/>
      <c r="Q68" s="4"/>
      <c r="R68" s="4"/>
      <c r="S68" s="4"/>
      <c r="T68" s="4"/>
      <c r="U68" s="4"/>
      <c r="V68" s="4"/>
      <c r="W68" s="4"/>
      <c r="X68" s="4"/>
      <c r="Y68" s="4"/>
      <c r="Z68" s="4"/>
    </row>
    <row r="69" ht="14.25" customHeight="1">
      <c r="A69" s="86">
        <v>50.0</v>
      </c>
      <c r="B69" s="111"/>
      <c r="C69" s="306"/>
      <c r="D69" s="72"/>
      <c r="E69" s="72"/>
      <c r="F69" s="73"/>
      <c r="G69" s="4"/>
      <c r="H69" s="4"/>
      <c r="I69" s="4"/>
      <c r="J69" s="4"/>
      <c r="K69" s="4"/>
      <c r="L69" s="4"/>
      <c r="M69" s="4"/>
      <c r="N69" s="4"/>
      <c r="O69" s="4"/>
      <c r="P69" s="4"/>
      <c r="Q69" s="4"/>
      <c r="R69" s="4"/>
      <c r="S69" s="4"/>
      <c r="T69" s="4"/>
      <c r="U69" s="4"/>
      <c r="V69" s="4"/>
      <c r="W69" s="4"/>
      <c r="X69" s="4"/>
      <c r="Y69" s="4"/>
      <c r="Z69" s="4"/>
    </row>
    <row r="70" ht="14.25" customHeight="1">
      <c r="A70" s="86">
        <v>51.0</v>
      </c>
      <c r="B70" s="111"/>
      <c r="C70" s="306"/>
      <c r="D70" s="72"/>
      <c r="E70" s="72"/>
      <c r="F70" s="73"/>
      <c r="G70" s="4"/>
      <c r="H70" s="4"/>
      <c r="I70" s="4"/>
      <c r="J70" s="4"/>
      <c r="K70" s="4"/>
      <c r="L70" s="4"/>
      <c r="M70" s="4"/>
      <c r="N70" s="4"/>
      <c r="O70" s="4"/>
      <c r="P70" s="4"/>
      <c r="Q70" s="4"/>
      <c r="R70" s="4"/>
      <c r="S70" s="4"/>
      <c r="T70" s="4"/>
      <c r="U70" s="4"/>
      <c r="V70" s="4"/>
      <c r="W70" s="4"/>
      <c r="X70" s="4"/>
      <c r="Y70" s="4"/>
      <c r="Z70" s="4"/>
    </row>
    <row r="71" ht="14.25" customHeight="1">
      <c r="A71" s="86">
        <v>52.0</v>
      </c>
      <c r="B71" s="111"/>
      <c r="C71" s="306"/>
      <c r="D71" s="72"/>
      <c r="E71" s="72"/>
      <c r="F71" s="73"/>
      <c r="G71" s="4"/>
      <c r="H71" s="4"/>
      <c r="I71" s="4"/>
      <c r="J71" s="4"/>
      <c r="K71" s="4"/>
      <c r="L71" s="4"/>
      <c r="M71" s="4"/>
      <c r="N71" s="4"/>
      <c r="O71" s="4"/>
      <c r="P71" s="4"/>
      <c r="Q71" s="4"/>
      <c r="R71" s="4"/>
      <c r="S71" s="4"/>
      <c r="T71" s="4"/>
      <c r="U71" s="4"/>
      <c r="V71" s="4"/>
      <c r="W71" s="4"/>
      <c r="X71" s="4"/>
      <c r="Y71" s="4"/>
      <c r="Z71" s="4"/>
    </row>
    <row r="72" ht="14.25" customHeight="1">
      <c r="A72" s="86">
        <v>53.0</v>
      </c>
      <c r="B72" s="111"/>
      <c r="C72" s="306"/>
      <c r="D72" s="72"/>
      <c r="E72" s="72"/>
      <c r="F72" s="73"/>
      <c r="G72" s="4"/>
      <c r="H72" s="4"/>
      <c r="I72" s="4"/>
      <c r="J72" s="4"/>
      <c r="K72" s="4"/>
      <c r="L72" s="4"/>
      <c r="M72" s="4"/>
      <c r="N72" s="4"/>
      <c r="O72" s="4"/>
      <c r="P72" s="4"/>
      <c r="Q72" s="4"/>
      <c r="R72" s="4"/>
      <c r="S72" s="4"/>
      <c r="T72" s="4"/>
      <c r="U72" s="4"/>
      <c r="V72" s="4"/>
      <c r="W72" s="4"/>
      <c r="X72" s="4"/>
      <c r="Y72" s="4"/>
      <c r="Z72" s="4"/>
    </row>
    <row r="73" ht="14.25" customHeight="1">
      <c r="A73" s="86">
        <v>54.0</v>
      </c>
      <c r="B73" s="111"/>
      <c r="C73" s="306"/>
      <c r="D73" s="72"/>
      <c r="E73" s="72"/>
      <c r="F73" s="73"/>
      <c r="G73" s="4"/>
      <c r="H73" s="4"/>
      <c r="I73" s="4"/>
      <c r="J73" s="4"/>
      <c r="K73" s="4"/>
      <c r="L73" s="4"/>
      <c r="M73" s="4"/>
      <c r="N73" s="4"/>
      <c r="O73" s="4"/>
      <c r="P73" s="4"/>
      <c r="Q73" s="4"/>
      <c r="R73" s="4"/>
      <c r="S73" s="4"/>
      <c r="T73" s="4"/>
      <c r="U73" s="4"/>
      <c r="V73" s="4"/>
      <c r="W73" s="4"/>
      <c r="X73" s="4"/>
      <c r="Y73" s="4"/>
      <c r="Z73" s="4"/>
    </row>
    <row r="74" ht="14.25" customHeight="1">
      <c r="A74" s="86">
        <v>55.0</v>
      </c>
      <c r="B74" s="111"/>
      <c r="C74" s="306"/>
      <c r="D74" s="72"/>
      <c r="E74" s="72"/>
      <c r="F74" s="73"/>
      <c r="G74" s="4"/>
      <c r="H74" s="4"/>
      <c r="I74" s="4"/>
      <c r="J74" s="4"/>
      <c r="K74" s="4"/>
      <c r="L74" s="4"/>
      <c r="M74" s="4"/>
      <c r="N74" s="4"/>
      <c r="O74" s="4"/>
      <c r="P74" s="4"/>
      <c r="Q74" s="4"/>
      <c r="R74" s="4"/>
      <c r="S74" s="4"/>
      <c r="T74" s="4"/>
      <c r="U74" s="4"/>
      <c r="V74" s="4"/>
      <c r="W74" s="4"/>
      <c r="X74" s="4"/>
      <c r="Y74" s="4"/>
      <c r="Z74" s="4"/>
    </row>
    <row r="75" ht="14.25" customHeight="1">
      <c r="A75" s="86">
        <v>56.0</v>
      </c>
      <c r="B75" s="111"/>
      <c r="C75" s="306"/>
      <c r="D75" s="72"/>
      <c r="E75" s="72"/>
      <c r="F75" s="73"/>
      <c r="G75" s="4"/>
      <c r="H75" s="4"/>
      <c r="I75" s="4"/>
      <c r="J75" s="4"/>
      <c r="K75" s="4"/>
      <c r="L75" s="4"/>
      <c r="M75" s="4"/>
      <c r="N75" s="4"/>
      <c r="O75" s="4"/>
      <c r="P75" s="4"/>
      <c r="Q75" s="4"/>
      <c r="R75" s="4"/>
      <c r="S75" s="4"/>
      <c r="T75" s="4"/>
      <c r="U75" s="4"/>
      <c r="V75" s="4"/>
      <c r="W75" s="4"/>
      <c r="X75" s="4"/>
      <c r="Y75" s="4"/>
      <c r="Z75" s="4"/>
    </row>
    <row r="76" ht="14.25" customHeight="1">
      <c r="A76" s="86">
        <v>57.0</v>
      </c>
      <c r="B76" s="111"/>
      <c r="C76" s="306"/>
      <c r="D76" s="72"/>
      <c r="E76" s="72"/>
      <c r="F76" s="73"/>
      <c r="G76" s="4"/>
      <c r="H76" s="4"/>
      <c r="I76" s="4"/>
      <c r="J76" s="4"/>
      <c r="K76" s="4"/>
      <c r="L76" s="4"/>
      <c r="M76" s="4"/>
      <c r="N76" s="4"/>
      <c r="O76" s="4"/>
      <c r="P76" s="4"/>
      <c r="Q76" s="4"/>
      <c r="R76" s="4"/>
      <c r="S76" s="4"/>
      <c r="T76" s="4"/>
      <c r="U76" s="4"/>
      <c r="V76" s="4"/>
      <c r="W76" s="4"/>
      <c r="X76" s="4"/>
      <c r="Y76" s="4"/>
      <c r="Z76" s="4"/>
    </row>
    <row r="77" ht="14.25" customHeight="1">
      <c r="A77" s="86">
        <v>58.0</v>
      </c>
      <c r="B77" s="111"/>
      <c r="C77" s="306"/>
      <c r="D77" s="72"/>
      <c r="E77" s="72"/>
      <c r="F77" s="73"/>
      <c r="G77" s="4"/>
      <c r="H77" s="4"/>
      <c r="I77" s="4"/>
      <c r="J77" s="4"/>
      <c r="K77" s="4"/>
      <c r="L77" s="4"/>
      <c r="M77" s="4"/>
      <c r="N77" s="4"/>
      <c r="O77" s="4"/>
      <c r="P77" s="4"/>
      <c r="Q77" s="4"/>
      <c r="R77" s="4"/>
      <c r="S77" s="4"/>
      <c r="T77" s="4"/>
      <c r="U77" s="4"/>
      <c r="V77" s="4"/>
      <c r="W77" s="4"/>
      <c r="X77" s="4"/>
      <c r="Y77" s="4"/>
      <c r="Z77" s="4"/>
    </row>
    <row r="78" ht="14.25" customHeight="1">
      <c r="A78" s="86">
        <v>59.0</v>
      </c>
      <c r="B78" s="111"/>
      <c r="C78" s="306"/>
      <c r="D78" s="72"/>
      <c r="E78" s="72"/>
      <c r="F78" s="73"/>
      <c r="G78" s="4"/>
      <c r="H78" s="4"/>
      <c r="I78" s="4"/>
      <c r="J78" s="4"/>
      <c r="K78" s="4"/>
      <c r="L78" s="4"/>
      <c r="M78" s="4"/>
      <c r="N78" s="4"/>
      <c r="O78" s="4"/>
      <c r="P78" s="4"/>
      <c r="Q78" s="4"/>
      <c r="R78" s="4"/>
      <c r="S78" s="4"/>
      <c r="T78" s="4"/>
      <c r="U78" s="4"/>
      <c r="V78" s="4"/>
      <c r="W78" s="4"/>
      <c r="X78" s="4"/>
      <c r="Y78" s="4"/>
      <c r="Z78" s="4"/>
    </row>
    <row r="79" ht="14.25" customHeight="1">
      <c r="A79" s="86">
        <v>60.0</v>
      </c>
      <c r="B79" s="111"/>
      <c r="C79" s="306"/>
      <c r="D79" s="72"/>
      <c r="E79" s="72"/>
      <c r="F79" s="73"/>
      <c r="G79" s="4"/>
      <c r="H79" s="4"/>
      <c r="I79" s="4"/>
      <c r="J79" s="4"/>
      <c r="K79" s="4"/>
      <c r="L79" s="4"/>
      <c r="M79" s="4"/>
      <c r="N79" s="4"/>
      <c r="O79" s="4"/>
      <c r="P79" s="4"/>
      <c r="Q79" s="4"/>
      <c r="R79" s="4"/>
      <c r="S79" s="4"/>
      <c r="T79" s="4"/>
      <c r="U79" s="4"/>
      <c r="V79" s="4"/>
      <c r="W79" s="4"/>
      <c r="X79" s="4"/>
      <c r="Y79" s="4"/>
      <c r="Z79" s="4"/>
    </row>
    <row r="80" ht="14.25" customHeight="1">
      <c r="A80" s="86">
        <v>61.0</v>
      </c>
      <c r="B80" s="111"/>
      <c r="C80" s="306"/>
      <c r="D80" s="72"/>
      <c r="E80" s="72"/>
      <c r="F80" s="73"/>
      <c r="G80" s="4"/>
      <c r="H80" s="4"/>
      <c r="I80" s="4"/>
      <c r="J80" s="4"/>
      <c r="K80" s="4"/>
      <c r="L80" s="4"/>
      <c r="M80" s="4"/>
      <c r="N80" s="4"/>
      <c r="O80" s="4"/>
      <c r="P80" s="4"/>
      <c r="Q80" s="4"/>
      <c r="R80" s="4"/>
      <c r="S80" s="4"/>
      <c r="T80" s="4"/>
      <c r="U80" s="4"/>
      <c r="V80" s="4"/>
      <c r="W80" s="4"/>
      <c r="X80" s="4"/>
      <c r="Y80" s="4"/>
      <c r="Z80" s="4"/>
    </row>
    <row r="81" ht="14.25" customHeight="1">
      <c r="A81" s="86">
        <v>62.0</v>
      </c>
      <c r="B81" s="111"/>
      <c r="C81" s="306"/>
      <c r="D81" s="72"/>
      <c r="E81" s="72"/>
      <c r="F81" s="73"/>
      <c r="G81" s="4"/>
      <c r="H81" s="4"/>
      <c r="I81" s="4"/>
      <c r="J81" s="4"/>
      <c r="K81" s="4"/>
      <c r="L81" s="4"/>
      <c r="M81" s="4"/>
      <c r="N81" s="4"/>
      <c r="O81" s="4"/>
      <c r="P81" s="4"/>
      <c r="Q81" s="4"/>
      <c r="R81" s="4"/>
      <c r="S81" s="4"/>
      <c r="T81" s="4"/>
      <c r="U81" s="4"/>
      <c r="V81" s="4"/>
      <c r="W81" s="4"/>
      <c r="X81" s="4"/>
      <c r="Y81" s="4"/>
      <c r="Z81" s="4"/>
    </row>
    <row r="82" ht="14.25" customHeight="1">
      <c r="A82" s="86">
        <v>63.0</v>
      </c>
      <c r="B82" s="111"/>
      <c r="C82" s="306"/>
      <c r="D82" s="72"/>
      <c r="E82" s="72"/>
      <c r="F82" s="73"/>
      <c r="G82" s="4"/>
      <c r="H82" s="4"/>
      <c r="I82" s="4"/>
      <c r="J82" s="4"/>
      <c r="K82" s="4"/>
      <c r="L82" s="4"/>
      <c r="M82" s="4"/>
      <c r="N82" s="4"/>
      <c r="O82" s="4"/>
      <c r="P82" s="4"/>
      <c r="Q82" s="4"/>
      <c r="R82" s="4"/>
      <c r="S82" s="4"/>
      <c r="T82" s="4"/>
      <c r="U82" s="4"/>
      <c r="V82" s="4"/>
      <c r="W82" s="4"/>
      <c r="X82" s="4"/>
      <c r="Y82" s="4"/>
      <c r="Z82" s="4"/>
    </row>
    <row r="83" ht="14.25" customHeight="1">
      <c r="A83" s="86">
        <v>64.0</v>
      </c>
      <c r="B83" s="111"/>
      <c r="C83" s="306"/>
      <c r="D83" s="72"/>
      <c r="E83" s="72"/>
      <c r="F83" s="73"/>
      <c r="G83" s="4"/>
      <c r="H83" s="4"/>
      <c r="I83" s="4"/>
      <c r="J83" s="4"/>
      <c r="K83" s="4"/>
      <c r="L83" s="4"/>
      <c r="M83" s="4"/>
      <c r="N83" s="4"/>
      <c r="O83" s="4"/>
      <c r="P83" s="4"/>
      <c r="Q83" s="4"/>
      <c r="R83" s="4"/>
      <c r="S83" s="4"/>
      <c r="T83" s="4"/>
      <c r="U83" s="4"/>
      <c r="V83" s="4"/>
      <c r="W83" s="4"/>
      <c r="X83" s="4"/>
      <c r="Y83" s="4"/>
      <c r="Z83" s="4"/>
    </row>
    <row r="84" ht="14.25" customHeight="1">
      <c r="A84" s="86">
        <v>65.0</v>
      </c>
      <c r="B84" s="111"/>
      <c r="C84" s="306"/>
      <c r="D84" s="72"/>
      <c r="E84" s="72"/>
      <c r="F84" s="73"/>
      <c r="G84" s="4"/>
      <c r="H84" s="4"/>
      <c r="I84" s="4"/>
      <c r="J84" s="4"/>
      <c r="K84" s="4"/>
      <c r="L84" s="4"/>
      <c r="M84" s="4"/>
      <c r="N84" s="4"/>
      <c r="O84" s="4"/>
      <c r="P84" s="4"/>
      <c r="Q84" s="4"/>
      <c r="R84" s="4"/>
      <c r="S84" s="4"/>
      <c r="T84" s="4"/>
      <c r="U84" s="4"/>
      <c r="V84" s="4"/>
      <c r="W84" s="4"/>
      <c r="X84" s="4"/>
      <c r="Y84" s="4"/>
      <c r="Z84" s="4"/>
    </row>
    <row r="85" ht="14.25" customHeight="1">
      <c r="A85" s="86">
        <v>66.0</v>
      </c>
      <c r="B85" s="111"/>
      <c r="C85" s="306"/>
      <c r="D85" s="72"/>
      <c r="E85" s="72"/>
      <c r="F85" s="73"/>
      <c r="G85" s="4"/>
      <c r="H85" s="4"/>
      <c r="I85" s="4"/>
      <c r="J85" s="4"/>
      <c r="K85" s="4"/>
      <c r="L85" s="4"/>
      <c r="M85" s="4"/>
      <c r="N85" s="4"/>
      <c r="O85" s="4"/>
      <c r="P85" s="4"/>
      <c r="Q85" s="4"/>
      <c r="R85" s="4"/>
      <c r="S85" s="4"/>
      <c r="T85" s="4"/>
      <c r="U85" s="4"/>
      <c r="V85" s="4"/>
      <c r="W85" s="4"/>
      <c r="X85" s="4"/>
      <c r="Y85" s="4"/>
      <c r="Z85" s="4"/>
    </row>
    <row r="86" ht="14.25" customHeight="1">
      <c r="A86" s="86">
        <v>67.0</v>
      </c>
      <c r="B86" s="111"/>
      <c r="C86" s="306"/>
      <c r="D86" s="72"/>
      <c r="E86" s="72"/>
      <c r="F86" s="73"/>
      <c r="G86" s="4"/>
      <c r="H86" s="4"/>
      <c r="I86" s="4"/>
      <c r="J86" s="4"/>
      <c r="K86" s="4"/>
      <c r="L86" s="4"/>
      <c r="M86" s="4"/>
      <c r="N86" s="4"/>
      <c r="O86" s="4"/>
      <c r="P86" s="4"/>
      <c r="Q86" s="4"/>
      <c r="R86" s="4"/>
      <c r="S86" s="4"/>
      <c r="T86" s="4"/>
      <c r="U86" s="4"/>
      <c r="V86" s="4"/>
      <c r="W86" s="4"/>
      <c r="X86" s="4"/>
      <c r="Y86" s="4"/>
      <c r="Z86" s="4"/>
    </row>
    <row r="87" ht="14.25" customHeight="1">
      <c r="A87" s="86">
        <v>68.0</v>
      </c>
      <c r="B87" s="111"/>
      <c r="C87" s="306"/>
      <c r="D87" s="72"/>
      <c r="E87" s="72"/>
      <c r="F87" s="73"/>
      <c r="G87" s="4"/>
      <c r="H87" s="4"/>
      <c r="I87" s="4"/>
      <c r="J87" s="4"/>
      <c r="K87" s="4"/>
      <c r="L87" s="4"/>
      <c r="M87" s="4"/>
      <c r="N87" s="4"/>
      <c r="O87" s="4"/>
      <c r="P87" s="4"/>
      <c r="Q87" s="4"/>
      <c r="R87" s="4"/>
      <c r="S87" s="4"/>
      <c r="T87" s="4"/>
      <c r="U87" s="4"/>
      <c r="V87" s="4"/>
      <c r="W87" s="4"/>
      <c r="X87" s="4"/>
      <c r="Y87" s="4"/>
      <c r="Z87" s="4"/>
    </row>
    <row r="88" ht="14.25" customHeight="1">
      <c r="A88" s="86">
        <v>69.0</v>
      </c>
      <c r="B88" s="111"/>
      <c r="C88" s="306"/>
      <c r="D88" s="72"/>
      <c r="E88" s="72"/>
      <c r="F88" s="73"/>
      <c r="G88" s="4"/>
      <c r="H88" s="4"/>
      <c r="I88" s="4"/>
      <c r="J88" s="4"/>
      <c r="K88" s="4"/>
      <c r="L88" s="4"/>
      <c r="M88" s="4"/>
      <c r="N88" s="4"/>
      <c r="O88" s="4"/>
      <c r="P88" s="4"/>
      <c r="Q88" s="4"/>
      <c r="R88" s="4"/>
      <c r="S88" s="4"/>
      <c r="T88" s="4"/>
      <c r="U88" s="4"/>
      <c r="V88" s="4"/>
      <c r="W88" s="4"/>
      <c r="X88" s="4"/>
      <c r="Y88" s="4"/>
      <c r="Z88" s="4"/>
    </row>
    <row r="89" ht="14.25" customHeight="1">
      <c r="A89" s="86">
        <v>70.0</v>
      </c>
      <c r="B89" s="111"/>
      <c r="C89" s="306"/>
      <c r="D89" s="72"/>
      <c r="E89" s="72"/>
      <c r="F89" s="73"/>
      <c r="G89" s="4"/>
      <c r="H89" s="4"/>
      <c r="I89" s="4"/>
      <c r="J89" s="4"/>
      <c r="K89" s="4"/>
      <c r="L89" s="4"/>
      <c r="M89" s="4"/>
      <c r="N89" s="4"/>
      <c r="O89" s="4"/>
      <c r="P89" s="4"/>
      <c r="Q89" s="4"/>
      <c r="R89" s="4"/>
      <c r="S89" s="4"/>
      <c r="T89" s="4"/>
      <c r="U89" s="4"/>
      <c r="V89" s="4"/>
      <c r="W89" s="4"/>
      <c r="X89" s="4"/>
      <c r="Y89" s="4"/>
      <c r="Z89" s="4"/>
    </row>
    <row r="90" ht="14.25" customHeight="1">
      <c r="A90" s="86">
        <v>71.0</v>
      </c>
      <c r="B90" s="111"/>
      <c r="C90" s="306"/>
      <c r="D90" s="72"/>
      <c r="E90" s="72"/>
      <c r="F90" s="73"/>
      <c r="G90" s="4"/>
      <c r="H90" s="4"/>
      <c r="I90" s="4"/>
      <c r="J90" s="4"/>
      <c r="K90" s="4"/>
      <c r="L90" s="4"/>
      <c r="M90" s="4"/>
      <c r="N90" s="4"/>
      <c r="O90" s="4"/>
      <c r="P90" s="4"/>
      <c r="Q90" s="4"/>
      <c r="R90" s="4"/>
      <c r="S90" s="4"/>
      <c r="T90" s="4"/>
      <c r="U90" s="4"/>
      <c r="V90" s="4"/>
      <c r="W90" s="4"/>
      <c r="X90" s="4"/>
      <c r="Y90" s="4"/>
      <c r="Z90" s="4"/>
    </row>
    <row r="91" ht="14.25" customHeight="1">
      <c r="A91" s="86">
        <v>72.0</v>
      </c>
      <c r="B91" s="111"/>
      <c r="C91" s="306"/>
      <c r="D91" s="72"/>
      <c r="E91" s="72"/>
      <c r="F91" s="73"/>
      <c r="G91" s="4"/>
      <c r="H91" s="4"/>
      <c r="I91" s="4"/>
      <c r="J91" s="4"/>
      <c r="K91" s="4"/>
      <c r="L91" s="4"/>
      <c r="M91" s="4"/>
      <c r="N91" s="4"/>
      <c r="O91" s="4"/>
      <c r="P91" s="4"/>
      <c r="Q91" s="4"/>
      <c r="R91" s="4"/>
      <c r="S91" s="4"/>
      <c r="T91" s="4"/>
      <c r="U91" s="4"/>
      <c r="V91" s="4"/>
      <c r="W91" s="4"/>
      <c r="X91" s="4"/>
      <c r="Y91" s="4"/>
      <c r="Z91" s="4"/>
    </row>
    <row r="92" ht="14.25" customHeight="1">
      <c r="A92" s="86">
        <v>73.0</v>
      </c>
      <c r="B92" s="111"/>
      <c r="C92" s="306"/>
      <c r="D92" s="72"/>
      <c r="E92" s="72"/>
      <c r="F92" s="73"/>
      <c r="G92" s="4"/>
      <c r="H92" s="4"/>
      <c r="I92" s="4"/>
      <c r="J92" s="4"/>
      <c r="K92" s="4"/>
      <c r="L92" s="4"/>
      <c r="M92" s="4"/>
      <c r="N92" s="4"/>
      <c r="O92" s="4"/>
      <c r="P92" s="4"/>
      <c r="Q92" s="4"/>
      <c r="R92" s="4"/>
      <c r="S92" s="4"/>
      <c r="T92" s="4"/>
      <c r="U92" s="4"/>
      <c r="V92" s="4"/>
      <c r="W92" s="4"/>
      <c r="X92" s="4"/>
      <c r="Y92" s="4"/>
      <c r="Z92" s="4"/>
    </row>
    <row r="93" ht="14.25" customHeight="1">
      <c r="A93" s="86">
        <v>74.0</v>
      </c>
      <c r="B93" s="111"/>
      <c r="C93" s="306"/>
      <c r="D93" s="72"/>
      <c r="E93" s="72"/>
      <c r="F93" s="73"/>
      <c r="G93" s="4"/>
      <c r="H93" s="4"/>
      <c r="I93" s="4"/>
      <c r="J93" s="4"/>
      <c r="K93" s="4"/>
      <c r="L93" s="4"/>
      <c r="M93" s="4"/>
      <c r="N93" s="4"/>
      <c r="O93" s="4"/>
      <c r="P93" s="4"/>
      <c r="Q93" s="4"/>
      <c r="R93" s="4"/>
      <c r="S93" s="4"/>
      <c r="T93" s="4"/>
      <c r="U93" s="4"/>
      <c r="V93" s="4"/>
      <c r="W93" s="4"/>
      <c r="X93" s="4"/>
      <c r="Y93" s="4"/>
      <c r="Z93" s="4"/>
    </row>
    <row r="94" ht="14.25" customHeight="1">
      <c r="A94" s="86">
        <v>75.0</v>
      </c>
      <c r="B94" s="111"/>
      <c r="C94" s="306"/>
      <c r="D94" s="72"/>
      <c r="E94" s="72"/>
      <c r="F94" s="73"/>
      <c r="G94" s="4"/>
      <c r="H94" s="4"/>
      <c r="I94" s="4"/>
      <c r="J94" s="4"/>
      <c r="K94" s="4"/>
      <c r="L94" s="4"/>
      <c r="M94" s="4"/>
      <c r="N94" s="4"/>
      <c r="O94" s="4"/>
      <c r="P94" s="4"/>
      <c r="Q94" s="4"/>
      <c r="R94" s="4"/>
      <c r="S94" s="4"/>
      <c r="T94" s="4"/>
      <c r="U94" s="4"/>
      <c r="V94" s="4"/>
      <c r="W94" s="4"/>
      <c r="X94" s="4"/>
      <c r="Y94" s="4"/>
      <c r="Z94" s="4"/>
    </row>
    <row r="95" ht="14.25" customHeight="1">
      <c r="A95" s="86">
        <v>76.0</v>
      </c>
      <c r="B95" s="111"/>
      <c r="C95" s="306"/>
      <c r="D95" s="72"/>
      <c r="E95" s="72"/>
      <c r="F95" s="73"/>
      <c r="G95" s="4"/>
      <c r="H95" s="4"/>
      <c r="I95" s="4"/>
      <c r="J95" s="4"/>
      <c r="K95" s="4"/>
      <c r="L95" s="4"/>
      <c r="M95" s="4"/>
      <c r="N95" s="4"/>
      <c r="O95" s="4"/>
      <c r="P95" s="4"/>
      <c r="Q95" s="4"/>
      <c r="R95" s="4"/>
      <c r="S95" s="4"/>
      <c r="T95" s="4"/>
      <c r="U95" s="4"/>
      <c r="V95" s="4"/>
      <c r="W95" s="4"/>
      <c r="X95" s="4"/>
      <c r="Y95" s="4"/>
      <c r="Z95" s="4"/>
    </row>
    <row r="96" ht="14.25" customHeight="1">
      <c r="A96" s="86">
        <v>77.0</v>
      </c>
      <c r="B96" s="111"/>
      <c r="C96" s="306"/>
      <c r="D96" s="72"/>
      <c r="E96" s="72"/>
      <c r="F96" s="73"/>
      <c r="G96" s="4"/>
      <c r="H96" s="4"/>
      <c r="I96" s="4"/>
      <c r="J96" s="4"/>
      <c r="K96" s="4"/>
      <c r="L96" s="4"/>
      <c r="M96" s="4"/>
      <c r="N96" s="4"/>
      <c r="O96" s="4"/>
      <c r="P96" s="4"/>
      <c r="Q96" s="4"/>
      <c r="R96" s="4"/>
      <c r="S96" s="4"/>
      <c r="T96" s="4"/>
      <c r="U96" s="4"/>
      <c r="V96" s="4"/>
      <c r="W96" s="4"/>
      <c r="X96" s="4"/>
      <c r="Y96" s="4"/>
      <c r="Z96" s="4"/>
    </row>
    <row r="97" ht="14.25" customHeight="1">
      <c r="A97" s="86">
        <v>78.0</v>
      </c>
      <c r="B97" s="111"/>
      <c r="C97" s="306"/>
      <c r="D97" s="72"/>
      <c r="E97" s="72"/>
      <c r="F97" s="73"/>
      <c r="G97" s="4"/>
      <c r="H97" s="4"/>
      <c r="I97" s="4"/>
      <c r="J97" s="4"/>
      <c r="K97" s="4"/>
      <c r="L97" s="4"/>
      <c r="M97" s="4"/>
      <c r="N97" s="4"/>
      <c r="O97" s="4"/>
      <c r="P97" s="4"/>
      <c r="Q97" s="4"/>
      <c r="R97" s="4"/>
      <c r="S97" s="4"/>
      <c r="T97" s="4"/>
      <c r="U97" s="4"/>
      <c r="V97" s="4"/>
      <c r="W97" s="4"/>
      <c r="X97" s="4"/>
      <c r="Y97" s="4"/>
      <c r="Z97" s="4"/>
    </row>
    <row r="98" ht="14.25" customHeight="1">
      <c r="A98" s="86">
        <v>79.0</v>
      </c>
      <c r="B98" s="111"/>
      <c r="C98" s="306"/>
      <c r="D98" s="72"/>
      <c r="E98" s="72"/>
      <c r="F98" s="73"/>
      <c r="G98" s="4"/>
      <c r="H98" s="4"/>
      <c r="I98" s="4"/>
      <c r="J98" s="4"/>
      <c r="K98" s="4"/>
      <c r="L98" s="4"/>
      <c r="M98" s="4"/>
      <c r="N98" s="4"/>
      <c r="O98" s="4"/>
      <c r="P98" s="4"/>
      <c r="Q98" s="4"/>
      <c r="R98" s="4"/>
      <c r="S98" s="4"/>
      <c r="T98" s="4"/>
      <c r="U98" s="4"/>
      <c r="V98" s="4"/>
      <c r="W98" s="4"/>
      <c r="X98" s="4"/>
      <c r="Y98" s="4"/>
      <c r="Z98" s="4"/>
    </row>
    <row r="99" ht="14.25" customHeight="1">
      <c r="A99" s="86">
        <v>80.0</v>
      </c>
      <c r="B99" s="111"/>
      <c r="C99" s="306"/>
      <c r="D99" s="72"/>
      <c r="E99" s="72"/>
      <c r="F99" s="73"/>
      <c r="G99" s="4"/>
      <c r="H99" s="4"/>
      <c r="I99" s="4"/>
      <c r="J99" s="4"/>
      <c r="K99" s="4"/>
      <c r="L99" s="4"/>
      <c r="M99" s="4"/>
      <c r="N99" s="4"/>
      <c r="O99" s="4"/>
      <c r="P99" s="4"/>
      <c r="Q99" s="4"/>
      <c r="R99" s="4"/>
      <c r="S99" s="4"/>
      <c r="T99" s="4"/>
      <c r="U99" s="4"/>
      <c r="V99" s="4"/>
      <c r="W99" s="4"/>
      <c r="X99" s="4"/>
      <c r="Y99" s="4"/>
      <c r="Z99" s="4"/>
    </row>
    <row r="100" ht="14.25" customHeight="1">
      <c r="A100" s="86">
        <v>81.0</v>
      </c>
      <c r="B100" s="111"/>
      <c r="C100" s="306"/>
      <c r="D100" s="72"/>
      <c r="E100" s="72"/>
      <c r="F100" s="73"/>
      <c r="G100" s="4"/>
      <c r="H100" s="4"/>
      <c r="I100" s="4"/>
      <c r="J100" s="4"/>
      <c r="K100" s="4"/>
      <c r="L100" s="4"/>
      <c r="M100" s="4"/>
      <c r="N100" s="4"/>
      <c r="O100" s="4"/>
      <c r="P100" s="4"/>
      <c r="Q100" s="4"/>
      <c r="R100" s="4"/>
      <c r="S100" s="4"/>
      <c r="T100" s="4"/>
      <c r="U100" s="4"/>
      <c r="V100" s="4"/>
      <c r="W100" s="4"/>
      <c r="X100" s="4"/>
      <c r="Y100" s="4"/>
      <c r="Z100" s="4"/>
    </row>
    <row r="101" ht="14.25" customHeight="1">
      <c r="A101" s="86">
        <v>82.0</v>
      </c>
      <c r="B101" s="111"/>
      <c r="C101" s="306"/>
      <c r="D101" s="72"/>
      <c r="E101" s="72"/>
      <c r="F101" s="73"/>
      <c r="G101" s="4"/>
      <c r="H101" s="4"/>
      <c r="I101" s="4"/>
      <c r="J101" s="4"/>
      <c r="K101" s="4"/>
      <c r="L101" s="4"/>
      <c r="M101" s="4"/>
      <c r="N101" s="4"/>
      <c r="O101" s="4"/>
      <c r="P101" s="4"/>
      <c r="Q101" s="4"/>
      <c r="R101" s="4"/>
      <c r="S101" s="4"/>
      <c r="T101" s="4"/>
      <c r="U101" s="4"/>
      <c r="V101" s="4"/>
      <c r="W101" s="4"/>
      <c r="X101" s="4"/>
      <c r="Y101" s="4"/>
      <c r="Z101" s="4"/>
    </row>
    <row r="102" ht="14.25" customHeight="1">
      <c r="A102" s="86">
        <v>83.0</v>
      </c>
      <c r="B102" s="111"/>
      <c r="C102" s="306"/>
      <c r="D102" s="72"/>
      <c r="E102" s="72"/>
      <c r="F102" s="73"/>
      <c r="G102" s="4"/>
      <c r="H102" s="4"/>
      <c r="I102" s="4"/>
      <c r="J102" s="4"/>
      <c r="K102" s="4"/>
      <c r="L102" s="4"/>
      <c r="M102" s="4"/>
      <c r="N102" s="4"/>
      <c r="O102" s="4"/>
      <c r="P102" s="4"/>
      <c r="Q102" s="4"/>
      <c r="R102" s="4"/>
      <c r="S102" s="4"/>
      <c r="T102" s="4"/>
      <c r="U102" s="4"/>
      <c r="V102" s="4"/>
      <c r="W102" s="4"/>
      <c r="X102" s="4"/>
      <c r="Y102" s="4"/>
      <c r="Z102" s="4"/>
    </row>
    <row r="103" ht="14.25" customHeight="1">
      <c r="A103" s="86">
        <v>84.0</v>
      </c>
      <c r="B103" s="111"/>
      <c r="C103" s="306"/>
      <c r="D103" s="72"/>
      <c r="E103" s="72"/>
      <c r="F103" s="73"/>
      <c r="G103" s="4"/>
      <c r="H103" s="4"/>
      <c r="I103" s="4"/>
      <c r="J103" s="4"/>
      <c r="K103" s="4"/>
      <c r="L103" s="4"/>
      <c r="M103" s="4"/>
      <c r="N103" s="4"/>
      <c r="O103" s="4"/>
      <c r="P103" s="4"/>
      <c r="Q103" s="4"/>
      <c r="R103" s="4"/>
      <c r="S103" s="4"/>
      <c r="T103" s="4"/>
      <c r="U103" s="4"/>
      <c r="V103" s="4"/>
      <c r="W103" s="4"/>
      <c r="X103" s="4"/>
      <c r="Y103" s="4"/>
      <c r="Z103" s="4"/>
    </row>
    <row r="104" ht="14.25" customHeight="1">
      <c r="A104" s="86">
        <v>85.0</v>
      </c>
      <c r="B104" s="111"/>
      <c r="C104" s="306"/>
      <c r="D104" s="72"/>
      <c r="E104" s="72"/>
      <c r="F104" s="73"/>
      <c r="G104" s="4"/>
      <c r="H104" s="4"/>
      <c r="I104" s="4"/>
      <c r="J104" s="4"/>
      <c r="K104" s="4"/>
      <c r="L104" s="4"/>
      <c r="M104" s="4"/>
      <c r="N104" s="4"/>
      <c r="O104" s="4"/>
      <c r="P104" s="4"/>
      <c r="Q104" s="4"/>
      <c r="R104" s="4"/>
      <c r="S104" s="4"/>
      <c r="T104" s="4"/>
      <c r="U104" s="4"/>
      <c r="V104" s="4"/>
      <c r="W104" s="4"/>
      <c r="X104" s="4"/>
      <c r="Y104" s="4"/>
      <c r="Z104" s="4"/>
    </row>
    <row r="105" ht="14.25" customHeight="1">
      <c r="A105" s="86">
        <v>86.0</v>
      </c>
      <c r="B105" s="111"/>
      <c r="C105" s="306"/>
      <c r="D105" s="72"/>
      <c r="E105" s="72"/>
      <c r="F105" s="73"/>
      <c r="G105" s="4"/>
      <c r="H105" s="4"/>
      <c r="I105" s="4"/>
      <c r="J105" s="4"/>
      <c r="K105" s="4"/>
      <c r="L105" s="4"/>
      <c r="M105" s="4"/>
      <c r="N105" s="4"/>
      <c r="O105" s="4"/>
      <c r="P105" s="4"/>
      <c r="Q105" s="4"/>
      <c r="R105" s="4"/>
      <c r="S105" s="4"/>
      <c r="T105" s="4"/>
      <c r="U105" s="4"/>
      <c r="V105" s="4"/>
      <c r="W105" s="4"/>
      <c r="X105" s="4"/>
      <c r="Y105" s="4"/>
      <c r="Z105" s="4"/>
    </row>
    <row r="106" ht="14.25" customHeight="1">
      <c r="A106" s="86">
        <v>87.0</v>
      </c>
      <c r="B106" s="111"/>
      <c r="C106" s="306"/>
      <c r="D106" s="72"/>
      <c r="E106" s="72"/>
      <c r="F106" s="73"/>
      <c r="G106" s="4"/>
      <c r="H106" s="4"/>
      <c r="I106" s="4"/>
      <c r="J106" s="4"/>
      <c r="K106" s="4"/>
      <c r="L106" s="4"/>
      <c r="M106" s="4"/>
      <c r="N106" s="4"/>
      <c r="O106" s="4"/>
      <c r="P106" s="4"/>
      <c r="Q106" s="4"/>
      <c r="R106" s="4"/>
      <c r="S106" s="4"/>
      <c r="T106" s="4"/>
      <c r="U106" s="4"/>
      <c r="V106" s="4"/>
      <c r="W106" s="4"/>
      <c r="X106" s="4"/>
      <c r="Y106" s="4"/>
      <c r="Z106" s="4"/>
    </row>
    <row r="107" ht="14.25" customHeight="1">
      <c r="A107" s="86">
        <v>88.0</v>
      </c>
      <c r="B107" s="111"/>
      <c r="C107" s="306"/>
      <c r="D107" s="72"/>
      <c r="E107" s="72"/>
      <c r="F107" s="73"/>
      <c r="G107" s="4"/>
      <c r="H107" s="4"/>
      <c r="I107" s="4"/>
      <c r="J107" s="4"/>
      <c r="K107" s="4"/>
      <c r="L107" s="4"/>
      <c r="M107" s="4"/>
      <c r="N107" s="4"/>
      <c r="O107" s="4"/>
      <c r="P107" s="4"/>
      <c r="Q107" s="4"/>
      <c r="R107" s="4"/>
      <c r="S107" s="4"/>
      <c r="T107" s="4"/>
      <c r="U107" s="4"/>
      <c r="V107" s="4"/>
      <c r="W107" s="4"/>
      <c r="X107" s="4"/>
      <c r="Y107" s="4"/>
      <c r="Z107" s="4"/>
    </row>
    <row r="108" ht="14.25" customHeight="1">
      <c r="A108" s="86">
        <v>89.0</v>
      </c>
      <c r="B108" s="111"/>
      <c r="C108" s="306"/>
      <c r="D108" s="72"/>
      <c r="E108" s="72"/>
      <c r="F108" s="73"/>
      <c r="G108" s="4"/>
      <c r="H108" s="4"/>
      <c r="I108" s="4"/>
      <c r="J108" s="4"/>
      <c r="K108" s="4"/>
      <c r="L108" s="4"/>
      <c r="M108" s="4"/>
      <c r="N108" s="4"/>
      <c r="O108" s="4"/>
      <c r="P108" s="4"/>
      <c r="Q108" s="4"/>
      <c r="R108" s="4"/>
      <c r="S108" s="4"/>
      <c r="T108" s="4"/>
      <c r="U108" s="4"/>
      <c r="V108" s="4"/>
      <c r="W108" s="4"/>
      <c r="X108" s="4"/>
      <c r="Y108" s="4"/>
      <c r="Z108" s="4"/>
    </row>
    <row r="109" ht="14.25" customHeight="1">
      <c r="A109" s="86">
        <v>90.0</v>
      </c>
      <c r="B109" s="111"/>
      <c r="C109" s="306"/>
      <c r="D109" s="72"/>
      <c r="E109" s="72"/>
      <c r="F109" s="73"/>
      <c r="G109" s="4"/>
      <c r="H109" s="4"/>
      <c r="I109" s="4"/>
      <c r="J109" s="4"/>
      <c r="K109" s="4"/>
      <c r="L109" s="4"/>
      <c r="M109" s="4"/>
      <c r="N109" s="4"/>
      <c r="O109" s="4"/>
      <c r="P109" s="4"/>
      <c r="Q109" s="4"/>
      <c r="R109" s="4"/>
      <c r="S109" s="4"/>
      <c r="T109" s="4"/>
      <c r="U109" s="4"/>
      <c r="V109" s="4"/>
      <c r="W109" s="4"/>
      <c r="X109" s="4"/>
      <c r="Y109" s="4"/>
      <c r="Z109" s="4"/>
    </row>
    <row r="110" ht="14.25" customHeight="1">
      <c r="A110" s="86">
        <v>91.0</v>
      </c>
      <c r="B110" s="111"/>
      <c r="C110" s="306"/>
      <c r="D110" s="72"/>
      <c r="E110" s="72"/>
      <c r="F110" s="73"/>
      <c r="G110" s="4"/>
      <c r="H110" s="4"/>
      <c r="I110" s="4"/>
      <c r="J110" s="4"/>
      <c r="K110" s="4"/>
      <c r="L110" s="4"/>
      <c r="M110" s="4"/>
      <c r="N110" s="4"/>
      <c r="O110" s="4"/>
      <c r="P110" s="4"/>
      <c r="Q110" s="4"/>
      <c r="R110" s="4"/>
      <c r="S110" s="4"/>
      <c r="T110" s="4"/>
      <c r="U110" s="4"/>
      <c r="V110" s="4"/>
      <c r="W110" s="4"/>
      <c r="X110" s="4"/>
      <c r="Y110" s="4"/>
      <c r="Z110" s="4"/>
    </row>
    <row r="111" ht="14.25" customHeight="1">
      <c r="A111" s="86">
        <v>92.0</v>
      </c>
      <c r="B111" s="111"/>
      <c r="C111" s="306"/>
      <c r="D111" s="72"/>
      <c r="E111" s="72"/>
      <c r="F111" s="73"/>
      <c r="G111" s="4"/>
      <c r="H111" s="4"/>
      <c r="I111" s="4"/>
      <c r="J111" s="4"/>
      <c r="K111" s="4"/>
      <c r="L111" s="4"/>
      <c r="M111" s="4"/>
      <c r="N111" s="4"/>
      <c r="O111" s="4"/>
      <c r="P111" s="4"/>
      <c r="Q111" s="4"/>
      <c r="R111" s="4"/>
      <c r="S111" s="4"/>
      <c r="T111" s="4"/>
      <c r="U111" s="4"/>
      <c r="V111" s="4"/>
      <c r="W111" s="4"/>
      <c r="X111" s="4"/>
      <c r="Y111" s="4"/>
      <c r="Z111" s="4"/>
    </row>
    <row r="112" ht="14.25" customHeight="1">
      <c r="A112" s="86">
        <v>93.0</v>
      </c>
      <c r="B112" s="111"/>
      <c r="C112" s="306"/>
      <c r="D112" s="72"/>
      <c r="E112" s="72"/>
      <c r="F112" s="73"/>
      <c r="G112" s="4"/>
      <c r="H112" s="4"/>
      <c r="I112" s="4"/>
      <c r="J112" s="4"/>
      <c r="K112" s="4"/>
      <c r="L112" s="4"/>
      <c r="M112" s="4"/>
      <c r="N112" s="4"/>
      <c r="O112" s="4"/>
      <c r="P112" s="4"/>
      <c r="Q112" s="4"/>
      <c r="R112" s="4"/>
      <c r="S112" s="4"/>
      <c r="T112" s="4"/>
      <c r="U112" s="4"/>
      <c r="V112" s="4"/>
      <c r="W112" s="4"/>
      <c r="X112" s="4"/>
      <c r="Y112" s="4"/>
      <c r="Z112" s="4"/>
    </row>
    <row r="113" ht="14.25" customHeight="1">
      <c r="A113" s="86">
        <v>94.0</v>
      </c>
      <c r="B113" s="111"/>
      <c r="C113" s="306"/>
      <c r="D113" s="72"/>
      <c r="E113" s="72"/>
      <c r="F113" s="73"/>
      <c r="G113" s="4"/>
      <c r="H113" s="4"/>
      <c r="I113" s="4"/>
      <c r="J113" s="4"/>
      <c r="K113" s="4"/>
      <c r="L113" s="4"/>
      <c r="M113" s="4"/>
      <c r="N113" s="4"/>
      <c r="O113" s="4"/>
      <c r="P113" s="4"/>
      <c r="Q113" s="4"/>
      <c r="R113" s="4"/>
      <c r="S113" s="4"/>
      <c r="T113" s="4"/>
      <c r="U113" s="4"/>
      <c r="V113" s="4"/>
      <c r="W113" s="4"/>
      <c r="X113" s="4"/>
      <c r="Y113" s="4"/>
      <c r="Z113" s="4"/>
    </row>
    <row r="114" ht="14.25" customHeight="1">
      <c r="A114" s="86">
        <v>95.0</v>
      </c>
      <c r="B114" s="111"/>
      <c r="C114" s="306"/>
      <c r="D114" s="72"/>
      <c r="E114" s="72"/>
      <c r="F114" s="73"/>
      <c r="G114" s="4"/>
      <c r="H114" s="4"/>
      <c r="I114" s="4"/>
      <c r="J114" s="4"/>
      <c r="K114" s="4"/>
      <c r="L114" s="4"/>
      <c r="M114" s="4"/>
      <c r="N114" s="4"/>
      <c r="O114" s="4"/>
      <c r="P114" s="4"/>
      <c r="Q114" s="4"/>
      <c r="R114" s="4"/>
      <c r="S114" s="4"/>
      <c r="T114" s="4"/>
      <c r="U114" s="4"/>
      <c r="V114" s="4"/>
      <c r="W114" s="4"/>
      <c r="X114" s="4"/>
      <c r="Y114" s="4"/>
      <c r="Z114" s="4"/>
    </row>
    <row r="115" ht="14.25" customHeight="1">
      <c r="A115" s="86">
        <v>96.0</v>
      </c>
      <c r="B115" s="111"/>
      <c r="C115" s="306"/>
      <c r="D115" s="72"/>
      <c r="E115" s="72"/>
      <c r="F115" s="73"/>
      <c r="G115" s="4"/>
      <c r="H115" s="4"/>
      <c r="I115" s="4"/>
      <c r="J115" s="4"/>
      <c r="K115" s="4"/>
      <c r="L115" s="4"/>
      <c r="M115" s="4"/>
      <c r="N115" s="4"/>
      <c r="O115" s="4"/>
      <c r="P115" s="4"/>
      <c r="Q115" s="4"/>
      <c r="R115" s="4"/>
      <c r="S115" s="4"/>
      <c r="T115" s="4"/>
      <c r="U115" s="4"/>
      <c r="V115" s="4"/>
      <c r="W115" s="4"/>
      <c r="X115" s="4"/>
      <c r="Y115" s="4"/>
      <c r="Z115" s="4"/>
    </row>
    <row r="116" ht="14.25" customHeight="1">
      <c r="A116" s="86">
        <v>97.0</v>
      </c>
      <c r="B116" s="111"/>
      <c r="C116" s="306"/>
      <c r="D116" s="72"/>
      <c r="E116" s="72"/>
      <c r="F116" s="73"/>
      <c r="G116" s="4"/>
      <c r="H116" s="4"/>
      <c r="I116" s="4"/>
      <c r="J116" s="4"/>
      <c r="K116" s="4"/>
      <c r="L116" s="4"/>
      <c r="M116" s="4"/>
      <c r="N116" s="4"/>
      <c r="O116" s="4"/>
      <c r="P116" s="4"/>
      <c r="Q116" s="4"/>
      <c r="R116" s="4"/>
      <c r="S116" s="4"/>
      <c r="T116" s="4"/>
      <c r="U116" s="4"/>
      <c r="V116" s="4"/>
      <c r="W116" s="4"/>
      <c r="X116" s="4"/>
      <c r="Y116" s="4"/>
      <c r="Z116" s="4"/>
    </row>
    <row r="117" ht="14.25" customHeight="1">
      <c r="A117" s="86">
        <v>98.0</v>
      </c>
      <c r="B117" s="111"/>
      <c r="C117" s="306"/>
      <c r="D117" s="72"/>
      <c r="E117" s="72"/>
      <c r="F117" s="73"/>
      <c r="G117" s="4"/>
      <c r="H117" s="4"/>
      <c r="I117" s="4"/>
      <c r="J117" s="4"/>
      <c r="K117" s="4"/>
      <c r="L117" s="4"/>
      <c r="M117" s="4"/>
      <c r="N117" s="4"/>
      <c r="O117" s="4"/>
      <c r="P117" s="4"/>
      <c r="Q117" s="4"/>
      <c r="R117" s="4"/>
      <c r="S117" s="4"/>
      <c r="T117" s="4"/>
      <c r="U117" s="4"/>
      <c r="V117" s="4"/>
      <c r="W117" s="4"/>
      <c r="X117" s="4"/>
      <c r="Y117" s="4"/>
      <c r="Z117" s="4"/>
    </row>
    <row r="118" ht="14.25" customHeight="1">
      <c r="A118" s="86">
        <v>99.0</v>
      </c>
      <c r="B118" s="111"/>
      <c r="C118" s="306"/>
      <c r="D118" s="72"/>
      <c r="E118" s="72"/>
      <c r="F118" s="73"/>
      <c r="G118" s="4"/>
      <c r="H118" s="4"/>
      <c r="I118" s="4"/>
      <c r="J118" s="4"/>
      <c r="K118" s="4"/>
      <c r="L118" s="4"/>
      <c r="M118" s="4"/>
      <c r="N118" s="4"/>
      <c r="O118" s="4"/>
      <c r="P118" s="4"/>
      <c r="Q118" s="4"/>
      <c r="R118" s="4"/>
      <c r="S118" s="4"/>
      <c r="T118" s="4"/>
      <c r="U118" s="4"/>
      <c r="V118" s="4"/>
      <c r="W118" s="4"/>
      <c r="X118" s="4"/>
      <c r="Y118" s="4"/>
      <c r="Z118" s="4"/>
    </row>
    <row r="119" ht="14.25" customHeight="1">
      <c r="A119" s="86">
        <v>100.0</v>
      </c>
      <c r="B119" s="111"/>
      <c r="C119" s="306"/>
      <c r="D119" s="72"/>
      <c r="E119" s="72"/>
      <c r="F119" s="73"/>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hidden="1" customHeight="1">
      <c r="A122" s="4"/>
      <c r="B122" s="179" t="s">
        <v>855</v>
      </c>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hidden="1" customHeight="1">
      <c r="A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hidden="1" customHeight="1">
      <c r="A124" s="4"/>
      <c r="B124" s="4" t="s">
        <v>3</v>
      </c>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hidden="1" customHeight="1">
      <c r="A125" s="4"/>
      <c r="B125" s="4" t="s">
        <v>879</v>
      </c>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hidden="1" customHeight="1">
      <c r="A126" s="4"/>
      <c r="B126" s="4" t="s">
        <v>864</v>
      </c>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hidden="1" customHeight="1">
      <c r="A127" s="4"/>
      <c r="B127" s="4" t="s">
        <v>868</v>
      </c>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4">
    <mergeCell ref="A13:B13"/>
    <mergeCell ref="A17:A18"/>
    <mergeCell ref="B17:B18"/>
    <mergeCell ref="A3:F6"/>
    <mergeCell ref="A7:A8"/>
    <mergeCell ref="B7:B8"/>
    <mergeCell ref="C7:E7"/>
    <mergeCell ref="F7:F8"/>
    <mergeCell ref="H10:K10"/>
    <mergeCell ref="H16:K18"/>
    <mergeCell ref="H20:K22"/>
    <mergeCell ref="H24:K26"/>
    <mergeCell ref="C17:F18"/>
    <mergeCell ref="C19:F19"/>
    <mergeCell ref="C20:F20"/>
    <mergeCell ref="C21:F21"/>
    <mergeCell ref="C22:F22"/>
    <mergeCell ref="C23:F23"/>
    <mergeCell ref="C24:F24"/>
    <mergeCell ref="C25:F25"/>
    <mergeCell ref="C26:F26"/>
    <mergeCell ref="C27:F27"/>
    <mergeCell ref="C28:F28"/>
    <mergeCell ref="C29:F29"/>
    <mergeCell ref="C30:F30"/>
    <mergeCell ref="C31:F31"/>
    <mergeCell ref="C32:F32"/>
    <mergeCell ref="C33:F33"/>
    <mergeCell ref="C34:F34"/>
    <mergeCell ref="C35:F35"/>
    <mergeCell ref="C36:F36"/>
    <mergeCell ref="C37:F37"/>
    <mergeCell ref="C38:F38"/>
    <mergeCell ref="C39:F39"/>
    <mergeCell ref="C40:F40"/>
    <mergeCell ref="C41:F41"/>
    <mergeCell ref="C42:F42"/>
    <mergeCell ref="C43:F43"/>
    <mergeCell ref="C44:F44"/>
    <mergeCell ref="C45:F45"/>
    <mergeCell ref="C95:F95"/>
    <mergeCell ref="C96:F96"/>
    <mergeCell ref="C97:F97"/>
    <mergeCell ref="C98:F98"/>
    <mergeCell ref="C99:F99"/>
    <mergeCell ref="C100:F100"/>
    <mergeCell ref="C101:F101"/>
    <mergeCell ref="C102:F102"/>
    <mergeCell ref="C103:F103"/>
    <mergeCell ref="C104:F104"/>
    <mergeCell ref="C105:F105"/>
    <mergeCell ref="C106:F106"/>
    <mergeCell ref="C107:F107"/>
    <mergeCell ref="C108:F108"/>
    <mergeCell ref="C116:F116"/>
    <mergeCell ref="C117:F117"/>
    <mergeCell ref="C118:F118"/>
    <mergeCell ref="C119:F119"/>
    <mergeCell ref="C109:F109"/>
    <mergeCell ref="C110:F110"/>
    <mergeCell ref="C111:F111"/>
    <mergeCell ref="C112:F112"/>
    <mergeCell ref="C113:F113"/>
    <mergeCell ref="C114:F114"/>
    <mergeCell ref="C115:F115"/>
    <mergeCell ref="C46:F46"/>
    <mergeCell ref="C47:F47"/>
    <mergeCell ref="C48:F48"/>
    <mergeCell ref="C49:F49"/>
    <mergeCell ref="C50:F50"/>
    <mergeCell ref="C51:F51"/>
    <mergeCell ref="C52:F52"/>
    <mergeCell ref="C53:F53"/>
    <mergeCell ref="C54:F54"/>
    <mergeCell ref="C55:F55"/>
    <mergeCell ref="C56:F56"/>
    <mergeCell ref="C57:F57"/>
    <mergeCell ref="C58:F58"/>
    <mergeCell ref="C59:F59"/>
    <mergeCell ref="C60:F60"/>
    <mergeCell ref="C61:F61"/>
    <mergeCell ref="C62:F62"/>
    <mergeCell ref="C63:F63"/>
    <mergeCell ref="C64:F64"/>
    <mergeCell ref="C65:F65"/>
    <mergeCell ref="C66:F66"/>
    <mergeCell ref="C67:F67"/>
    <mergeCell ref="C68:F68"/>
    <mergeCell ref="C69:F69"/>
    <mergeCell ref="C70:F70"/>
    <mergeCell ref="C71:F71"/>
    <mergeCell ref="C72:F72"/>
    <mergeCell ref="C73:F73"/>
    <mergeCell ref="C74:F74"/>
    <mergeCell ref="C75:F75"/>
    <mergeCell ref="C76:F76"/>
    <mergeCell ref="C77:F77"/>
    <mergeCell ref="C78:F78"/>
    <mergeCell ref="C79:F79"/>
    <mergeCell ref="C80:F80"/>
    <mergeCell ref="C81:F81"/>
    <mergeCell ref="C82:F82"/>
    <mergeCell ref="C83:F83"/>
    <mergeCell ref="C84:F84"/>
    <mergeCell ref="C85:F85"/>
    <mergeCell ref="C86:F86"/>
    <mergeCell ref="C87:F87"/>
    <mergeCell ref="C88:F88"/>
    <mergeCell ref="C89:F89"/>
    <mergeCell ref="C90:F90"/>
    <mergeCell ref="C91:F91"/>
    <mergeCell ref="C92:F92"/>
    <mergeCell ref="C93:F93"/>
    <mergeCell ref="C94:F94"/>
  </mergeCells>
  <dataValidations>
    <dataValidation type="decimal" operator="greaterThanOrEqual" allowBlank="1" showDropDown="1" showInputMessage="1" showErrorMessage="1" prompt="Data harus diisi dalam bentuk angka" sqref="C10:E12">
      <formula1>0.0</formula1>
    </dataValidation>
    <dataValidation type="list" allowBlank="1" showInputMessage="1" showErrorMessage="1" prompt="Pilih salah satu opsi" sqref="B20:B119">
      <formula1>$B$123:$B$127</formula1>
    </dataValidation>
  </dataValidations>
  <hyperlinks>
    <hyperlink display="&lt;&lt;&lt; Daftar Tabel" location="'Daftar Tabel'!A1" ref="G1"/>
  </hyperlinks>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3.0" topLeftCell="B14" activePane="bottomRight" state="frozen"/>
      <selection activeCell="B1" sqref="B1" pane="topRight"/>
      <selection activeCell="A14" sqref="A14" pane="bottomLeft"/>
      <selection activeCell="B14" sqref="B14" pane="bottomRight"/>
    </sheetView>
  </sheetViews>
  <sheetFormatPr customHeight="1" defaultColWidth="12.63" defaultRowHeight="15.0"/>
  <cols>
    <col customWidth="1" min="1" max="1" width="4.63"/>
    <col customWidth="1" min="2" max="2" width="26.13"/>
    <col customWidth="1" min="3" max="3" width="15.25"/>
    <col customWidth="1" min="4" max="4" width="17.25"/>
    <col customWidth="1" min="5" max="5" width="11.63"/>
    <col customWidth="1" min="6" max="6" width="15.13"/>
    <col customWidth="1" min="7" max="7" width="12.75"/>
    <col customWidth="1" min="8" max="8" width="23.38"/>
    <col customWidth="1" min="9" max="9" width="29.0"/>
    <col customWidth="1" min="10" max="10" width="10.88"/>
    <col customWidth="1" min="11" max="11" width="12.88"/>
    <col customWidth="1" min="12" max="12" width="13.88"/>
    <col customWidth="1" min="13" max="13" width="24.13"/>
    <col customWidth="1" min="14" max="14" width="10.0"/>
    <col customWidth="1" min="15" max="15" width="12.5"/>
    <col customWidth="1" min="16" max="16" width="12.25"/>
    <col customWidth="1" min="17" max="17" width="47.13"/>
    <col customWidth="1" min="18" max="18" width="12.63"/>
    <col customWidth="1" min="19" max="19" width="42.75"/>
    <col customWidth="1" min="21" max="32" width="7.63"/>
  </cols>
  <sheetData>
    <row r="1" ht="14.25" customHeight="1">
      <c r="A1" s="66" t="s">
        <v>115</v>
      </c>
      <c r="B1" s="4"/>
      <c r="C1" s="4"/>
      <c r="D1" s="4"/>
      <c r="E1" s="4"/>
      <c r="F1" s="4"/>
      <c r="G1" s="4"/>
      <c r="H1" s="4"/>
      <c r="I1" s="4"/>
      <c r="J1" s="4"/>
      <c r="K1" s="4"/>
      <c r="L1" s="4"/>
      <c r="M1" s="4"/>
      <c r="N1" s="4"/>
      <c r="O1" s="4"/>
      <c r="P1" s="4"/>
      <c r="Q1" s="4"/>
      <c r="R1" s="4"/>
      <c r="S1" s="4"/>
      <c r="T1" s="68" t="s">
        <v>191</v>
      </c>
      <c r="U1" s="4"/>
      <c r="V1" s="4"/>
      <c r="W1" s="4"/>
      <c r="X1" s="4"/>
      <c r="Y1" s="4"/>
      <c r="Z1" s="4"/>
      <c r="AA1" s="4"/>
      <c r="AB1" s="4"/>
      <c r="AC1" s="4"/>
      <c r="AD1" s="4"/>
      <c r="AE1" s="4"/>
      <c r="AF1" s="4"/>
    </row>
    <row r="2" ht="14.25" customHeight="1">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row>
    <row r="3" hidden="1">
      <c r="A3" s="4"/>
      <c r="B3" s="4"/>
      <c r="C3" s="4"/>
      <c r="D3" s="4"/>
      <c r="E3" s="4"/>
      <c r="F3" s="4"/>
      <c r="G3" s="4"/>
      <c r="H3" s="4"/>
      <c r="I3" s="4"/>
      <c r="J3" s="4" t="s">
        <v>247</v>
      </c>
      <c r="K3" s="4" t="s">
        <v>892</v>
      </c>
      <c r="L3" s="4"/>
      <c r="M3" s="4"/>
      <c r="N3" s="4"/>
      <c r="O3" s="4"/>
      <c r="P3" s="4"/>
      <c r="Q3" s="4"/>
      <c r="R3" s="4"/>
      <c r="S3" s="4"/>
      <c r="T3" s="4"/>
      <c r="U3" s="4"/>
      <c r="V3" s="4"/>
      <c r="W3" s="4"/>
      <c r="X3" s="4"/>
      <c r="Y3" s="4"/>
      <c r="Z3" s="4"/>
      <c r="AA3" s="4"/>
      <c r="AB3" s="4"/>
      <c r="AC3" s="4"/>
      <c r="AD3" s="4"/>
      <c r="AE3" s="4"/>
      <c r="AF3" s="4"/>
    </row>
    <row r="4" hidden="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row>
    <row r="5" hidden="1">
      <c r="A5" s="4"/>
      <c r="B5" s="4"/>
      <c r="C5" s="4"/>
      <c r="D5" s="4"/>
      <c r="E5" s="4"/>
      <c r="F5" s="4" t="s">
        <v>15</v>
      </c>
      <c r="G5" s="4" t="s">
        <v>9</v>
      </c>
      <c r="H5" s="4"/>
      <c r="I5" s="4"/>
      <c r="J5" s="4" t="s">
        <v>250</v>
      </c>
      <c r="K5" s="4" t="s">
        <v>893</v>
      </c>
      <c r="L5" s="4"/>
      <c r="M5" s="4"/>
      <c r="N5" s="4"/>
      <c r="O5" s="4"/>
      <c r="P5" s="4"/>
      <c r="Q5" s="4"/>
      <c r="R5" s="4"/>
      <c r="S5" s="4"/>
      <c r="T5" s="4"/>
      <c r="U5" s="4"/>
      <c r="V5" s="4"/>
      <c r="W5" s="4"/>
      <c r="X5" s="4"/>
      <c r="Y5" s="4"/>
      <c r="Z5" s="4"/>
      <c r="AA5" s="4"/>
      <c r="AB5" s="4"/>
      <c r="AC5" s="4"/>
      <c r="AD5" s="4"/>
      <c r="AE5" s="4"/>
      <c r="AF5" s="4"/>
    </row>
    <row r="6" hidden="1">
      <c r="A6" s="4"/>
      <c r="B6" s="4"/>
      <c r="C6" s="4"/>
      <c r="D6" s="4"/>
      <c r="E6" s="4"/>
      <c r="F6" s="4" t="s">
        <v>16</v>
      </c>
      <c r="G6" s="4" t="s">
        <v>17</v>
      </c>
      <c r="H6" s="4"/>
      <c r="I6" s="4"/>
      <c r="J6" s="4"/>
      <c r="K6" s="4" t="s">
        <v>894</v>
      </c>
      <c r="L6" s="4" t="s">
        <v>895</v>
      </c>
      <c r="M6" s="4"/>
      <c r="N6" s="4"/>
      <c r="O6" s="4"/>
      <c r="P6" s="4"/>
      <c r="Q6" s="4"/>
      <c r="R6" s="4"/>
      <c r="S6" s="4"/>
      <c r="T6" s="4"/>
      <c r="U6" s="4"/>
      <c r="V6" s="4"/>
      <c r="W6" s="4"/>
      <c r="X6" s="4"/>
      <c r="Y6" s="4"/>
      <c r="Z6" s="4"/>
      <c r="AA6" s="4"/>
      <c r="AB6" s="4"/>
      <c r="AC6" s="4"/>
      <c r="AD6" s="4"/>
      <c r="AE6" s="4"/>
      <c r="AF6" s="4"/>
    </row>
    <row r="7" hidden="1">
      <c r="A7" s="4"/>
      <c r="B7" s="4"/>
      <c r="C7" s="4"/>
      <c r="D7" s="4"/>
      <c r="E7" s="4"/>
      <c r="F7" s="4"/>
      <c r="G7" s="4"/>
      <c r="H7" s="4"/>
      <c r="I7" s="4"/>
      <c r="J7" s="4"/>
      <c r="K7" s="4" t="s">
        <v>896</v>
      </c>
      <c r="L7" s="4" t="s">
        <v>897</v>
      </c>
      <c r="M7" s="4"/>
      <c r="N7" s="4"/>
      <c r="O7" s="4" t="s">
        <v>898</v>
      </c>
      <c r="P7" s="4"/>
      <c r="Q7" s="4"/>
      <c r="R7" s="4"/>
      <c r="S7" s="4"/>
      <c r="T7" s="4"/>
      <c r="U7" s="4"/>
      <c r="V7" s="4"/>
      <c r="W7" s="4"/>
      <c r="X7" s="4"/>
      <c r="Y7" s="4"/>
      <c r="Z7" s="4"/>
      <c r="AA7" s="4"/>
      <c r="AB7" s="4"/>
      <c r="AC7" s="4"/>
      <c r="AD7" s="4"/>
      <c r="AE7" s="4"/>
      <c r="AF7" s="4"/>
    </row>
    <row r="8" hidden="1">
      <c r="A8" s="4"/>
      <c r="B8" s="4"/>
      <c r="C8" s="4"/>
      <c r="D8" s="4"/>
      <c r="E8" s="4"/>
      <c r="F8" s="4"/>
      <c r="G8" s="4"/>
      <c r="H8" s="4"/>
      <c r="I8" s="4"/>
      <c r="J8" s="4"/>
      <c r="K8" s="4" t="s">
        <v>899</v>
      </c>
      <c r="L8" s="4" t="s">
        <v>900</v>
      </c>
      <c r="M8" s="4"/>
      <c r="N8" s="4"/>
      <c r="O8" s="4" t="s">
        <v>901</v>
      </c>
      <c r="P8" s="4"/>
      <c r="Q8" s="4"/>
      <c r="R8" s="4"/>
      <c r="S8" s="4"/>
      <c r="T8" s="4"/>
      <c r="U8" s="4"/>
      <c r="V8" s="4"/>
      <c r="W8" s="4"/>
      <c r="X8" s="4"/>
      <c r="Y8" s="4"/>
      <c r="Z8" s="4"/>
      <c r="AA8" s="4"/>
      <c r="AB8" s="4"/>
      <c r="AC8" s="4"/>
      <c r="AD8" s="4"/>
      <c r="AE8" s="4"/>
      <c r="AF8" s="4"/>
    </row>
    <row r="9" hidden="1">
      <c r="A9" s="4"/>
      <c r="B9" s="4"/>
      <c r="C9" s="4"/>
      <c r="D9" s="4"/>
      <c r="E9" s="4"/>
      <c r="F9" s="4"/>
      <c r="G9" s="4"/>
      <c r="H9" s="4"/>
      <c r="I9" s="4"/>
      <c r="J9" s="4"/>
      <c r="K9" s="4" t="s">
        <v>902</v>
      </c>
      <c r="L9" s="4"/>
      <c r="M9" s="4"/>
      <c r="N9" s="4"/>
      <c r="O9" s="4"/>
      <c r="P9" s="4"/>
      <c r="Q9" s="4"/>
      <c r="R9" s="4"/>
      <c r="S9" s="4"/>
      <c r="T9" s="4"/>
      <c r="U9" s="4"/>
      <c r="V9" s="4"/>
      <c r="W9" s="4"/>
      <c r="X9" s="4"/>
      <c r="Y9" s="4"/>
      <c r="Z9" s="4"/>
      <c r="AA9" s="4"/>
      <c r="AB9" s="4"/>
      <c r="AC9" s="4"/>
      <c r="AD9" s="4"/>
      <c r="AE9" s="4"/>
      <c r="AF9" s="4"/>
    </row>
    <row r="10">
      <c r="A10" s="92" t="s">
        <v>212</v>
      </c>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row>
    <row r="11" ht="75.75" customHeight="1">
      <c r="A11" s="70" t="s">
        <v>213</v>
      </c>
      <c r="B11" s="70" t="s">
        <v>722</v>
      </c>
      <c r="C11" s="70" t="s">
        <v>903</v>
      </c>
      <c r="D11" s="272" t="s">
        <v>904</v>
      </c>
      <c r="E11" s="71" t="s">
        <v>905</v>
      </c>
      <c r="F11" s="72"/>
      <c r="G11" s="73"/>
      <c r="H11" s="309" t="s">
        <v>906</v>
      </c>
      <c r="I11" s="70" t="s">
        <v>907</v>
      </c>
      <c r="J11" s="70" t="s">
        <v>908</v>
      </c>
      <c r="K11" s="70" t="s">
        <v>909</v>
      </c>
      <c r="L11" s="70" t="s">
        <v>910</v>
      </c>
      <c r="M11" s="71" t="s">
        <v>911</v>
      </c>
      <c r="N11" s="73"/>
      <c r="O11" s="71" t="s">
        <v>912</v>
      </c>
      <c r="P11" s="73"/>
      <c r="Q11" s="70" t="s">
        <v>913</v>
      </c>
      <c r="R11" s="70" t="s">
        <v>914</v>
      </c>
      <c r="S11" s="70" t="s">
        <v>915</v>
      </c>
      <c r="T11" s="4"/>
      <c r="U11" s="4"/>
      <c r="V11" s="4"/>
      <c r="W11" s="4"/>
      <c r="X11" s="4"/>
      <c r="Y11" s="4"/>
      <c r="Z11" s="4"/>
      <c r="AA11" s="4"/>
      <c r="AB11" s="4"/>
      <c r="AC11" s="4"/>
      <c r="AD11" s="4"/>
      <c r="AE11" s="4"/>
      <c r="AF11" s="4"/>
    </row>
    <row r="12" ht="48.75" customHeight="1">
      <c r="A12" s="74"/>
      <c r="B12" s="74"/>
      <c r="C12" s="74"/>
      <c r="D12" s="98"/>
      <c r="E12" s="75" t="s">
        <v>916</v>
      </c>
      <c r="F12" s="75" t="s">
        <v>917</v>
      </c>
      <c r="G12" s="75" t="s">
        <v>918</v>
      </c>
      <c r="H12" s="310"/>
      <c r="I12" s="74"/>
      <c r="J12" s="74"/>
      <c r="K12" s="74"/>
      <c r="L12" s="74"/>
      <c r="M12" s="311" t="s">
        <v>919</v>
      </c>
      <c r="N12" s="312" t="s">
        <v>920</v>
      </c>
      <c r="O12" s="313" t="s">
        <v>921</v>
      </c>
      <c r="P12" s="313" t="s">
        <v>922</v>
      </c>
      <c r="Q12" s="74"/>
      <c r="R12" s="74"/>
      <c r="S12" s="74"/>
      <c r="T12" s="4"/>
      <c r="U12" s="4"/>
      <c r="V12" s="4"/>
      <c r="W12" s="4"/>
      <c r="X12" s="4"/>
      <c r="Y12" s="4"/>
      <c r="Z12" s="4"/>
      <c r="AA12" s="4"/>
      <c r="AB12" s="4"/>
      <c r="AC12" s="4"/>
      <c r="AD12" s="4"/>
      <c r="AE12" s="4"/>
      <c r="AF12" s="4"/>
    </row>
    <row r="13" ht="14.25" customHeight="1">
      <c r="A13" s="76">
        <v>1.0</v>
      </c>
      <c r="B13" s="76">
        <v>2.0</v>
      </c>
      <c r="C13" s="76">
        <v>3.0</v>
      </c>
      <c r="D13" s="314">
        <v>4.0</v>
      </c>
      <c r="E13" s="315">
        <v>5.0</v>
      </c>
      <c r="F13" s="72"/>
      <c r="G13" s="73"/>
      <c r="H13" s="76">
        <v>6.0</v>
      </c>
      <c r="I13" s="76">
        <v>7.0</v>
      </c>
      <c r="J13" s="76">
        <v>8.0</v>
      </c>
      <c r="K13" s="76">
        <v>9.0</v>
      </c>
      <c r="L13" s="76">
        <v>10.0</v>
      </c>
      <c r="M13" s="76">
        <v>11.0</v>
      </c>
      <c r="N13" s="76">
        <v>12.0</v>
      </c>
      <c r="O13" s="76">
        <v>13.0</v>
      </c>
      <c r="P13" s="76">
        <v>14.0</v>
      </c>
      <c r="Q13" s="76">
        <v>15.0</v>
      </c>
      <c r="R13" s="76">
        <v>16.0</v>
      </c>
      <c r="S13" s="76">
        <v>17.0</v>
      </c>
      <c r="T13" s="4"/>
      <c r="U13" s="4"/>
      <c r="V13" s="4"/>
      <c r="W13" s="4"/>
      <c r="X13" s="4"/>
      <c r="Y13" s="4"/>
      <c r="Z13" s="4"/>
      <c r="AA13" s="4"/>
      <c r="AB13" s="4"/>
      <c r="AC13" s="4"/>
      <c r="AD13" s="4"/>
      <c r="AE13" s="4"/>
      <c r="AF13" s="4"/>
    </row>
    <row r="14">
      <c r="A14" s="86">
        <v>1.0</v>
      </c>
      <c r="B14" s="104" t="s">
        <v>923</v>
      </c>
      <c r="C14" s="316" t="s">
        <v>924</v>
      </c>
      <c r="D14" s="104" t="s">
        <v>895</v>
      </c>
      <c r="E14" s="104" t="s">
        <v>925</v>
      </c>
      <c r="F14" s="104" t="s">
        <v>926</v>
      </c>
      <c r="G14" s="275" t="s">
        <v>927</v>
      </c>
      <c r="H14" s="275" t="s">
        <v>928</v>
      </c>
      <c r="I14" s="88"/>
      <c r="J14" s="102" t="s">
        <v>250</v>
      </c>
      <c r="K14" s="102" t="s">
        <v>902</v>
      </c>
      <c r="L14" s="275">
        <v>9.110510853E10</v>
      </c>
      <c r="M14" s="275" t="s">
        <v>929</v>
      </c>
      <c r="N14" s="317" t="s">
        <v>930</v>
      </c>
      <c r="O14" s="317" t="s">
        <v>901</v>
      </c>
      <c r="P14" s="318"/>
      <c r="Q14" s="317" t="s">
        <v>931</v>
      </c>
      <c r="R14" s="102" t="s">
        <v>250</v>
      </c>
      <c r="S14" s="319" t="s">
        <v>932</v>
      </c>
      <c r="T14" s="4"/>
      <c r="U14" s="320" t="s">
        <v>733</v>
      </c>
      <c r="V14" s="321"/>
      <c r="W14" s="321"/>
      <c r="X14" s="321"/>
      <c r="Y14" s="321"/>
      <c r="Z14" s="322"/>
      <c r="AA14" s="4"/>
      <c r="AB14" s="4"/>
      <c r="AC14" s="4"/>
      <c r="AD14" s="4"/>
      <c r="AE14" s="4"/>
      <c r="AF14" s="4"/>
    </row>
    <row r="15" ht="34.5" customHeight="1">
      <c r="A15" s="86">
        <v>2.0</v>
      </c>
      <c r="B15" s="104" t="s">
        <v>933</v>
      </c>
      <c r="C15" s="323" t="s">
        <v>934</v>
      </c>
      <c r="D15" s="104" t="s">
        <v>895</v>
      </c>
      <c r="E15" s="104" t="s">
        <v>935</v>
      </c>
      <c r="F15" s="104" t="s">
        <v>936</v>
      </c>
      <c r="G15" s="275" t="s">
        <v>937</v>
      </c>
      <c r="H15" s="275" t="s">
        <v>938</v>
      </c>
      <c r="I15" s="88"/>
      <c r="J15" s="102" t="s">
        <v>250</v>
      </c>
      <c r="K15" s="102" t="s">
        <v>899</v>
      </c>
      <c r="L15" s="275">
        <v>1.51002003300364E14</v>
      </c>
      <c r="M15" s="88"/>
      <c r="N15" s="324"/>
      <c r="O15" s="318"/>
      <c r="P15" s="318"/>
      <c r="Q15" s="275" t="s">
        <v>939</v>
      </c>
      <c r="R15" s="102" t="s">
        <v>250</v>
      </c>
      <c r="S15" s="325" t="s">
        <v>940</v>
      </c>
      <c r="T15" s="4"/>
      <c r="U15" s="326"/>
      <c r="V15" s="327"/>
      <c r="W15" s="327"/>
      <c r="X15" s="327"/>
      <c r="Y15" s="327"/>
      <c r="Z15" s="328"/>
      <c r="AA15" s="4"/>
      <c r="AB15" s="4"/>
      <c r="AC15" s="4"/>
      <c r="AD15" s="4"/>
      <c r="AE15" s="4"/>
      <c r="AF15" s="4"/>
    </row>
    <row r="16" ht="107.25" customHeight="1">
      <c r="A16" s="86">
        <v>3.0</v>
      </c>
      <c r="B16" s="275" t="s">
        <v>941</v>
      </c>
      <c r="C16" s="316" t="s">
        <v>942</v>
      </c>
      <c r="D16" s="104" t="s">
        <v>895</v>
      </c>
      <c r="E16" s="104" t="s">
        <v>943</v>
      </c>
      <c r="F16" s="104" t="s">
        <v>944</v>
      </c>
      <c r="G16" s="275" t="s">
        <v>945</v>
      </c>
      <c r="H16" s="275" t="s">
        <v>946</v>
      </c>
      <c r="I16" s="88"/>
      <c r="J16" s="102" t="s">
        <v>250</v>
      </c>
      <c r="K16" s="102" t="s">
        <v>899</v>
      </c>
      <c r="L16" s="275">
        <v>9.115108564E9</v>
      </c>
      <c r="M16" s="275" t="s">
        <v>947</v>
      </c>
      <c r="N16" s="317" t="s">
        <v>930</v>
      </c>
      <c r="O16" s="317" t="s">
        <v>898</v>
      </c>
      <c r="P16" s="318"/>
      <c r="Q16" s="275" t="s">
        <v>948</v>
      </c>
      <c r="R16" s="102" t="s">
        <v>250</v>
      </c>
      <c r="S16" s="325" t="s">
        <v>949</v>
      </c>
      <c r="T16" s="4"/>
      <c r="U16" s="179" t="s">
        <v>950</v>
      </c>
      <c r="V16" s="4">
        <f>COUNTIFS(B14:B987,"&lt;&gt;",D14:D987,"Dosen Tetap")</f>
        <v>29</v>
      </c>
      <c r="W16" s="179" t="s">
        <v>951</v>
      </c>
      <c r="X16" s="4">
        <f>COUNTIFS(B14:B987,"&lt;&gt;",J14:J987,"V",K14:K987,"Guru Besar")</f>
        <v>19</v>
      </c>
      <c r="Y16" s="179" t="s">
        <v>952</v>
      </c>
      <c r="Z16" s="4">
        <f>COUNTIFS(B14:B987,"&lt;&gt;",D14:D987,"Dosen Industri")</f>
        <v>45</v>
      </c>
      <c r="AA16" s="4"/>
      <c r="AB16" s="4"/>
      <c r="AC16" s="4"/>
      <c r="AD16" s="4"/>
      <c r="AE16" s="4"/>
      <c r="AF16" s="4"/>
    </row>
    <row r="17" ht="72.75" customHeight="1">
      <c r="A17" s="86">
        <v>4.0</v>
      </c>
      <c r="B17" s="275" t="s">
        <v>850</v>
      </c>
      <c r="C17" s="329" t="s">
        <v>953</v>
      </c>
      <c r="D17" s="104" t="s">
        <v>895</v>
      </c>
      <c r="E17" s="104" t="s">
        <v>954</v>
      </c>
      <c r="F17" s="104" t="s">
        <v>955</v>
      </c>
      <c r="G17" s="275" t="s">
        <v>956</v>
      </c>
      <c r="H17" s="275" t="s">
        <v>957</v>
      </c>
      <c r="I17" s="88"/>
      <c r="J17" s="102" t="s">
        <v>250</v>
      </c>
      <c r="K17" s="102" t="s">
        <v>896</v>
      </c>
      <c r="L17" s="275">
        <v>1.5100200301268E13</v>
      </c>
      <c r="M17" s="275" t="s">
        <v>947</v>
      </c>
      <c r="N17" s="317" t="s">
        <v>930</v>
      </c>
      <c r="O17" s="317" t="s">
        <v>898</v>
      </c>
      <c r="P17" s="318"/>
      <c r="Q17" s="317" t="s">
        <v>958</v>
      </c>
      <c r="R17" s="102" t="s">
        <v>250</v>
      </c>
      <c r="S17" s="325" t="s">
        <v>959</v>
      </c>
      <c r="T17" s="4"/>
      <c r="U17" s="179" t="s">
        <v>960</v>
      </c>
      <c r="V17" s="4">
        <f>COUNTIFS(B14:B987,"&lt;&gt;",D14:D987,"Dosen Tetap",J14:J987,"V")</f>
        <v>29</v>
      </c>
      <c r="W17" s="179" t="s">
        <v>961</v>
      </c>
      <c r="X17" s="4">
        <f>COUNTIFS(B14:B987,"&lt;&gt;",J14:J987,"V",K14:K987,"Lektor Kepala")</f>
        <v>5</v>
      </c>
      <c r="Y17" s="179" t="s">
        <v>962</v>
      </c>
      <c r="Z17" s="179">
        <f t="array" ref="Z17">SUMPRODUCT(
  IFERROR(
    ((B14:B987&lt;&gt;"") * (D14:D987="Dosen Industri") * (Q14:Q987&lt;&gt;"")) /
    COUNTIFS(Q14:Q987, Q14:Q987&amp;"", B14:B987, "&lt;&gt;", D14:D987, "Dosen Industri"),
    0
  )
)</f>
        <v>1</v>
      </c>
      <c r="AA17" s="4"/>
      <c r="AB17" s="4"/>
      <c r="AC17" s="4"/>
      <c r="AD17" s="4"/>
      <c r="AE17" s="4"/>
      <c r="AF17" s="4"/>
    </row>
    <row r="18" ht="90.0" customHeight="1">
      <c r="A18" s="86">
        <v>5.0</v>
      </c>
      <c r="B18" s="275" t="s">
        <v>963</v>
      </c>
      <c r="C18" s="316" t="s">
        <v>964</v>
      </c>
      <c r="D18" s="104" t="s">
        <v>895</v>
      </c>
      <c r="E18" s="104" t="s">
        <v>935</v>
      </c>
      <c r="F18" s="275" t="s">
        <v>965</v>
      </c>
      <c r="G18" s="275" t="s">
        <v>966</v>
      </c>
      <c r="H18" s="275" t="s">
        <v>967</v>
      </c>
      <c r="I18" s="88"/>
      <c r="J18" s="102" t="s">
        <v>250</v>
      </c>
      <c r="K18" s="102" t="s">
        <v>902</v>
      </c>
      <c r="L18" s="275">
        <v>1.01105102238E11</v>
      </c>
      <c r="M18" s="275" t="s">
        <v>947</v>
      </c>
      <c r="N18" s="317" t="s">
        <v>930</v>
      </c>
      <c r="O18" s="317" t="s">
        <v>898</v>
      </c>
      <c r="P18" s="318"/>
      <c r="Q18" s="317" t="s">
        <v>968</v>
      </c>
      <c r="R18" s="102" t="s">
        <v>250</v>
      </c>
      <c r="S18" s="325" t="s">
        <v>969</v>
      </c>
      <c r="T18" s="4"/>
      <c r="U18" s="179" t="s">
        <v>970</v>
      </c>
      <c r="V18" s="4">
        <f>COUNTIFS(B14:B987,"&lt;&gt;",G14:G987,"&lt;&gt;",J14:J987,"V")</f>
        <v>30</v>
      </c>
      <c r="W18" s="179" t="s">
        <v>971</v>
      </c>
      <c r="X18" s="4">
        <f>COUNTIFS(B14:B987,"&lt;&gt;",J14:J987,"V",K14:K987,"Lektor")</f>
        <v>5</v>
      </c>
      <c r="Y18" s="179" t="s">
        <v>972</v>
      </c>
      <c r="Z18" s="4">
        <f>COUNTIFS(J14:J987,"V",O14:O987,"IPU",P14:P987,"&gt;="&amp;(Menu!S73+364))</f>
        <v>0</v>
      </c>
      <c r="AA18" s="4"/>
      <c r="AB18" s="4"/>
      <c r="AC18" s="4"/>
      <c r="AD18" s="4"/>
      <c r="AE18" s="4"/>
      <c r="AF18" s="4"/>
    </row>
    <row r="19" ht="79.5" customHeight="1">
      <c r="A19" s="86">
        <v>6.0</v>
      </c>
      <c r="B19" s="330" t="s">
        <v>973</v>
      </c>
      <c r="C19" s="316" t="s">
        <v>974</v>
      </c>
      <c r="D19" s="104" t="s">
        <v>895</v>
      </c>
      <c r="E19" s="104" t="s">
        <v>935</v>
      </c>
      <c r="F19" s="275" t="s">
        <v>935</v>
      </c>
      <c r="G19" s="275" t="s">
        <v>935</v>
      </c>
      <c r="H19" s="275" t="s">
        <v>957</v>
      </c>
      <c r="I19" s="88"/>
      <c r="J19" s="102" t="s">
        <v>250</v>
      </c>
      <c r="K19" s="102" t="s">
        <v>902</v>
      </c>
      <c r="L19" s="275">
        <v>9.110510411E9</v>
      </c>
      <c r="M19" s="275" t="s">
        <v>947</v>
      </c>
      <c r="N19" s="317" t="s">
        <v>930</v>
      </c>
      <c r="O19" s="317" t="s">
        <v>898</v>
      </c>
      <c r="P19" s="318"/>
      <c r="Q19" s="275" t="s">
        <v>975</v>
      </c>
      <c r="R19" s="102" t="s">
        <v>250</v>
      </c>
      <c r="S19" s="325" t="s">
        <v>976</v>
      </c>
      <c r="T19" s="4"/>
      <c r="U19" s="179" t="s">
        <v>977</v>
      </c>
      <c r="V19" s="4">
        <f>COUNTIFS(B14:B987,"&lt;&gt;",M14:M987,"&lt;&gt;",N14:N987,"&lt;&gt;")</f>
        <v>19</v>
      </c>
      <c r="W19" s="179" t="s">
        <v>978</v>
      </c>
      <c r="X19" s="4">
        <f>COUNTIFS(B14:B987,"&lt;&gt;",D14:D987,"Dosen Tidak Tetap")</f>
        <v>1</v>
      </c>
      <c r="Y19" s="4"/>
      <c r="Z19" s="4"/>
      <c r="AA19" s="4"/>
      <c r="AB19" s="4"/>
      <c r="AC19" s="4"/>
      <c r="AD19" s="4"/>
      <c r="AE19" s="4"/>
      <c r="AF19" s="4"/>
    </row>
    <row r="20">
      <c r="A20" s="86">
        <v>7.0</v>
      </c>
      <c r="B20" s="331" t="s">
        <v>817</v>
      </c>
      <c r="C20" s="316" t="s">
        <v>979</v>
      </c>
      <c r="D20" s="104" t="s">
        <v>895</v>
      </c>
      <c r="E20" s="104" t="s">
        <v>980</v>
      </c>
      <c r="F20" s="275" t="s">
        <v>981</v>
      </c>
      <c r="G20" s="275" t="s">
        <v>981</v>
      </c>
      <c r="H20" s="166" t="s">
        <v>982</v>
      </c>
      <c r="I20" s="165"/>
      <c r="J20" s="102" t="s">
        <v>250</v>
      </c>
      <c r="K20" s="102" t="s">
        <v>902</v>
      </c>
      <c r="L20" s="275">
        <v>8.105109293E9</v>
      </c>
      <c r="M20" s="275" t="s">
        <v>947</v>
      </c>
      <c r="N20" s="317" t="s">
        <v>930</v>
      </c>
      <c r="O20" s="317" t="s">
        <v>898</v>
      </c>
      <c r="P20" s="318"/>
      <c r="Q20" s="105" t="s">
        <v>983</v>
      </c>
      <c r="R20" s="102" t="s">
        <v>250</v>
      </c>
      <c r="S20" s="325" t="s">
        <v>984</v>
      </c>
      <c r="T20" s="4"/>
      <c r="U20" s="4"/>
      <c r="V20" s="4"/>
      <c r="W20" s="4"/>
      <c r="X20" s="4"/>
      <c r="Y20" s="4"/>
      <c r="Z20" s="4"/>
      <c r="AA20" s="4"/>
      <c r="AB20" s="4"/>
      <c r="AC20" s="4"/>
      <c r="AD20" s="4"/>
      <c r="AE20" s="4"/>
      <c r="AF20" s="4"/>
    </row>
    <row r="21" ht="86.25" customHeight="1">
      <c r="A21" s="86">
        <v>8.0</v>
      </c>
      <c r="B21" s="166" t="s">
        <v>842</v>
      </c>
      <c r="C21" s="316" t="s">
        <v>985</v>
      </c>
      <c r="D21" s="104" t="s">
        <v>895</v>
      </c>
      <c r="E21" s="104" t="s">
        <v>935</v>
      </c>
      <c r="F21" s="275" t="s">
        <v>986</v>
      </c>
      <c r="G21" s="275" t="s">
        <v>987</v>
      </c>
      <c r="H21" s="105" t="s">
        <v>988</v>
      </c>
      <c r="I21" s="332"/>
      <c r="J21" s="102" t="s">
        <v>250</v>
      </c>
      <c r="K21" s="102" t="s">
        <v>902</v>
      </c>
      <c r="L21" s="275">
        <v>1.40010060244E11</v>
      </c>
      <c r="M21" s="275" t="s">
        <v>947</v>
      </c>
      <c r="N21" s="317" t="s">
        <v>930</v>
      </c>
      <c r="O21" s="317" t="s">
        <v>898</v>
      </c>
      <c r="P21" s="318"/>
      <c r="Q21" s="105" t="s">
        <v>989</v>
      </c>
      <c r="R21" s="102" t="s">
        <v>250</v>
      </c>
      <c r="S21" s="325" t="s">
        <v>990</v>
      </c>
      <c r="T21" s="4"/>
      <c r="U21" s="179" t="s">
        <v>873</v>
      </c>
      <c r="V21" s="4"/>
      <c r="W21" s="4"/>
      <c r="X21" s="4"/>
      <c r="Y21" s="4"/>
      <c r="Z21" s="4"/>
      <c r="AA21" s="4"/>
      <c r="AB21" s="4"/>
      <c r="AC21" s="4"/>
      <c r="AD21" s="4"/>
      <c r="AE21" s="4"/>
      <c r="AF21" s="4"/>
    </row>
    <row r="22" ht="55.5" customHeight="1">
      <c r="A22" s="86">
        <v>9.0</v>
      </c>
      <c r="B22" s="104" t="s">
        <v>991</v>
      </c>
      <c r="C22" s="316" t="s">
        <v>992</v>
      </c>
      <c r="D22" s="104" t="s">
        <v>895</v>
      </c>
      <c r="E22" s="104" t="s">
        <v>935</v>
      </c>
      <c r="F22" s="104" t="s">
        <v>993</v>
      </c>
      <c r="G22" s="275" t="s">
        <v>994</v>
      </c>
      <c r="H22" s="275" t="s">
        <v>995</v>
      </c>
      <c r="I22" s="88"/>
      <c r="J22" s="102" t="s">
        <v>250</v>
      </c>
      <c r="K22" s="102" t="s">
        <v>902</v>
      </c>
      <c r="L22" s="275">
        <v>1.110020030446E13</v>
      </c>
      <c r="M22" s="275" t="s">
        <v>947</v>
      </c>
      <c r="N22" s="317" t="s">
        <v>930</v>
      </c>
      <c r="O22" s="317" t="s">
        <v>898</v>
      </c>
      <c r="P22" s="318"/>
      <c r="Q22" s="317" t="s">
        <v>996</v>
      </c>
      <c r="R22" s="102" t="s">
        <v>250</v>
      </c>
      <c r="S22" s="325" t="s">
        <v>997</v>
      </c>
      <c r="U22" s="65" t="s">
        <v>998</v>
      </c>
      <c r="Y22" s="4"/>
      <c r="Z22" s="4"/>
      <c r="AA22" s="4"/>
      <c r="AB22" s="4"/>
      <c r="AC22" s="4"/>
      <c r="AD22" s="4"/>
      <c r="AE22" s="4"/>
      <c r="AF22" s="4"/>
    </row>
    <row r="23" ht="69.75" customHeight="1">
      <c r="A23" s="86">
        <v>10.0</v>
      </c>
      <c r="B23" s="104" t="s">
        <v>999</v>
      </c>
      <c r="C23" s="316" t="s">
        <v>1000</v>
      </c>
      <c r="D23" s="104" t="s">
        <v>895</v>
      </c>
      <c r="E23" s="104" t="s">
        <v>935</v>
      </c>
      <c r="F23" s="104" t="s">
        <v>980</v>
      </c>
      <c r="G23" s="275" t="s">
        <v>1001</v>
      </c>
      <c r="H23" s="275" t="s">
        <v>1002</v>
      </c>
      <c r="I23" s="88"/>
      <c r="J23" s="102" t="s">
        <v>250</v>
      </c>
      <c r="K23" s="102" t="s">
        <v>902</v>
      </c>
      <c r="L23" s="275">
        <v>1.30020020013E11</v>
      </c>
      <c r="M23" s="275" t="s">
        <v>947</v>
      </c>
      <c r="N23" s="317" t="s">
        <v>930</v>
      </c>
      <c r="O23" s="317" t="s">
        <v>898</v>
      </c>
      <c r="P23" s="318"/>
      <c r="Q23" s="275" t="s">
        <v>1003</v>
      </c>
      <c r="R23" s="102" t="s">
        <v>250</v>
      </c>
      <c r="S23" s="325" t="s">
        <v>1004</v>
      </c>
      <c r="T23" s="65"/>
      <c r="Y23" s="4"/>
      <c r="Z23" s="4"/>
      <c r="AA23" s="4"/>
      <c r="AB23" s="4"/>
      <c r="AC23" s="4"/>
      <c r="AD23" s="4"/>
      <c r="AE23" s="4"/>
      <c r="AF23" s="4"/>
    </row>
    <row r="24">
      <c r="A24" s="86">
        <v>11.0</v>
      </c>
      <c r="B24" s="275" t="s">
        <v>796</v>
      </c>
      <c r="C24" s="316" t="s">
        <v>1005</v>
      </c>
      <c r="D24" s="104" t="s">
        <v>895</v>
      </c>
      <c r="E24" s="104" t="s">
        <v>925</v>
      </c>
      <c r="F24" s="104" t="s">
        <v>980</v>
      </c>
      <c r="G24" s="275" t="s">
        <v>981</v>
      </c>
      <c r="H24" s="275" t="s">
        <v>1006</v>
      </c>
      <c r="I24" s="88"/>
      <c r="J24" s="102" t="s">
        <v>250</v>
      </c>
      <c r="K24" s="102" t="s">
        <v>902</v>
      </c>
      <c r="L24" s="275">
        <v>8.10510929E9</v>
      </c>
      <c r="M24" s="88"/>
      <c r="N24" s="324"/>
      <c r="O24" s="318"/>
      <c r="P24" s="318"/>
      <c r="Q24" s="275" t="s">
        <v>1007</v>
      </c>
      <c r="R24" s="102" t="s">
        <v>250</v>
      </c>
      <c r="S24" s="325" t="s">
        <v>1008</v>
      </c>
      <c r="T24" s="65"/>
      <c r="Y24" s="4"/>
      <c r="Z24" s="4"/>
      <c r="AA24" s="4"/>
      <c r="AB24" s="4"/>
      <c r="AC24" s="4"/>
      <c r="AD24" s="4"/>
      <c r="AE24" s="4"/>
      <c r="AF24" s="4"/>
    </row>
    <row r="25" ht="60.75" customHeight="1">
      <c r="A25" s="86">
        <v>12.0</v>
      </c>
      <c r="B25" s="275" t="s">
        <v>833</v>
      </c>
      <c r="C25" s="316" t="s">
        <v>1009</v>
      </c>
      <c r="D25" s="104" t="s">
        <v>895</v>
      </c>
      <c r="E25" s="104" t="s">
        <v>935</v>
      </c>
      <c r="F25" s="275" t="s">
        <v>937</v>
      </c>
      <c r="G25" s="275" t="s">
        <v>937</v>
      </c>
      <c r="H25" s="275" t="s">
        <v>957</v>
      </c>
      <c r="I25" s="88"/>
      <c r="J25" s="102" t="s">
        <v>250</v>
      </c>
      <c r="K25" s="102" t="s">
        <v>899</v>
      </c>
      <c r="L25" s="275">
        <v>1.01105102227E11</v>
      </c>
      <c r="M25" s="275" t="s">
        <v>947</v>
      </c>
      <c r="N25" s="317" t="s">
        <v>930</v>
      </c>
      <c r="O25" s="317" t="s">
        <v>898</v>
      </c>
      <c r="P25" s="318"/>
      <c r="Q25" s="317" t="s">
        <v>1010</v>
      </c>
      <c r="R25" s="102" t="s">
        <v>250</v>
      </c>
      <c r="S25" s="325" t="s">
        <v>1011</v>
      </c>
      <c r="T25" s="65"/>
      <c r="Y25" s="4"/>
      <c r="Z25" s="4"/>
      <c r="AA25" s="4"/>
      <c r="AB25" s="4"/>
      <c r="AC25" s="4"/>
      <c r="AD25" s="4"/>
      <c r="AE25" s="4"/>
      <c r="AF25" s="4"/>
    </row>
    <row r="26" ht="79.5" customHeight="1">
      <c r="A26" s="86">
        <v>13.0</v>
      </c>
      <c r="B26" s="275" t="s">
        <v>839</v>
      </c>
      <c r="C26" s="316" t="s">
        <v>1012</v>
      </c>
      <c r="D26" s="104" t="s">
        <v>895</v>
      </c>
      <c r="E26" s="104" t="s">
        <v>935</v>
      </c>
      <c r="F26" s="275" t="s">
        <v>1013</v>
      </c>
      <c r="G26" s="275" t="s">
        <v>981</v>
      </c>
      <c r="H26" s="275" t="s">
        <v>1014</v>
      </c>
      <c r="I26" s="88"/>
      <c r="J26" s="102" t="s">
        <v>250</v>
      </c>
      <c r="K26" s="102" t="s">
        <v>902</v>
      </c>
      <c r="L26" s="275">
        <v>8.105109291E9</v>
      </c>
      <c r="M26" s="88"/>
      <c r="N26" s="324"/>
      <c r="O26" s="318"/>
      <c r="P26" s="318"/>
      <c r="Q26" s="317" t="s">
        <v>1015</v>
      </c>
      <c r="R26" s="102" t="s">
        <v>250</v>
      </c>
      <c r="S26" s="325" t="s">
        <v>1016</v>
      </c>
      <c r="T26" s="4"/>
      <c r="Y26" s="4"/>
      <c r="Z26" s="4"/>
      <c r="AA26" s="4"/>
      <c r="AB26" s="4"/>
      <c r="AC26" s="4"/>
      <c r="AD26" s="4"/>
      <c r="AE26" s="4"/>
      <c r="AF26" s="4"/>
    </row>
    <row r="27">
      <c r="A27" s="86">
        <v>14.0</v>
      </c>
      <c r="B27" s="330" t="s">
        <v>830</v>
      </c>
      <c r="C27" s="316" t="s">
        <v>1017</v>
      </c>
      <c r="D27" s="104" t="s">
        <v>895</v>
      </c>
      <c r="E27" s="104" t="s">
        <v>935</v>
      </c>
      <c r="F27" s="275" t="s">
        <v>1018</v>
      </c>
      <c r="G27" s="275" t="s">
        <v>1019</v>
      </c>
      <c r="H27" s="275" t="s">
        <v>1020</v>
      </c>
      <c r="I27" s="88"/>
      <c r="J27" s="102" t="s">
        <v>250</v>
      </c>
      <c r="K27" s="102" t="s">
        <v>902</v>
      </c>
      <c r="L27" s="275">
        <v>8.105102847E9</v>
      </c>
      <c r="M27" s="275" t="s">
        <v>929</v>
      </c>
      <c r="N27" s="317" t="s">
        <v>930</v>
      </c>
      <c r="O27" s="317" t="s">
        <v>901</v>
      </c>
      <c r="P27" s="318"/>
      <c r="Q27" s="275" t="s">
        <v>1021</v>
      </c>
      <c r="R27" s="102" t="s">
        <v>250</v>
      </c>
      <c r="S27" s="325" t="s">
        <v>1022</v>
      </c>
      <c r="U27" s="65" t="s">
        <v>1023</v>
      </c>
      <c r="Y27" s="4"/>
      <c r="Z27" s="4"/>
      <c r="AA27" s="4"/>
      <c r="AB27" s="4"/>
      <c r="AC27" s="4"/>
      <c r="AD27" s="4"/>
      <c r="AE27" s="4"/>
      <c r="AF27" s="4"/>
    </row>
    <row r="28">
      <c r="A28" s="86">
        <v>15.0</v>
      </c>
      <c r="B28" s="166" t="s">
        <v>811</v>
      </c>
      <c r="C28" s="316" t="s">
        <v>1024</v>
      </c>
      <c r="D28" s="104" t="s">
        <v>895</v>
      </c>
      <c r="E28" s="104" t="s">
        <v>935</v>
      </c>
      <c r="F28" s="275" t="s">
        <v>1025</v>
      </c>
      <c r="G28" s="275" t="s">
        <v>1026</v>
      </c>
      <c r="H28" s="166" t="s">
        <v>1027</v>
      </c>
      <c r="I28" s="165"/>
      <c r="J28" s="102" t="s">
        <v>250</v>
      </c>
      <c r="K28" s="102" t="s">
        <v>899</v>
      </c>
      <c r="L28" s="275">
        <v>1.1100200307235E13</v>
      </c>
      <c r="M28" s="88"/>
      <c r="N28" s="324"/>
      <c r="O28" s="318"/>
      <c r="P28" s="318"/>
      <c r="Q28" s="105" t="s">
        <v>1028</v>
      </c>
      <c r="R28" s="102" t="s">
        <v>250</v>
      </c>
      <c r="S28" s="325" t="s">
        <v>1029</v>
      </c>
      <c r="Y28" s="4"/>
      <c r="Z28" s="4"/>
      <c r="AA28" s="4"/>
      <c r="AB28" s="4"/>
      <c r="AC28" s="4"/>
      <c r="AD28" s="4"/>
      <c r="AE28" s="4"/>
      <c r="AF28" s="4"/>
    </row>
    <row r="29" ht="47.25" customHeight="1">
      <c r="A29" s="86">
        <v>16.0</v>
      </c>
      <c r="B29" s="166" t="s">
        <v>1030</v>
      </c>
      <c r="C29" s="316" t="s">
        <v>1031</v>
      </c>
      <c r="D29" s="104" t="s">
        <v>895</v>
      </c>
      <c r="E29" s="104" t="s">
        <v>935</v>
      </c>
      <c r="F29" s="275" t="s">
        <v>1032</v>
      </c>
      <c r="G29" s="275" t="s">
        <v>981</v>
      </c>
      <c r="H29" s="105" t="s">
        <v>1014</v>
      </c>
      <c r="I29" s="332"/>
      <c r="J29" s="102" t="s">
        <v>250</v>
      </c>
      <c r="K29" s="102" t="s">
        <v>902</v>
      </c>
      <c r="L29" s="275">
        <v>8.105109292E9</v>
      </c>
      <c r="M29" s="275" t="s">
        <v>929</v>
      </c>
      <c r="N29" s="317" t="s">
        <v>930</v>
      </c>
      <c r="O29" s="317" t="s">
        <v>901</v>
      </c>
      <c r="P29" s="318"/>
      <c r="Q29" s="105" t="s">
        <v>1033</v>
      </c>
      <c r="R29" s="102" t="s">
        <v>250</v>
      </c>
      <c r="S29" s="325" t="s">
        <v>1034</v>
      </c>
      <c r="T29" s="65"/>
      <c r="Y29" s="4"/>
      <c r="Z29" s="4"/>
      <c r="AA29" s="4"/>
      <c r="AB29" s="4"/>
      <c r="AC29" s="4"/>
      <c r="AD29" s="4"/>
      <c r="AE29" s="4"/>
      <c r="AF29" s="4"/>
    </row>
    <row r="30" ht="37.5" customHeight="1">
      <c r="A30" s="86">
        <v>17.0</v>
      </c>
      <c r="B30" s="104" t="s">
        <v>1035</v>
      </c>
      <c r="C30" s="316" t="s">
        <v>1036</v>
      </c>
      <c r="D30" s="104" t="s">
        <v>895</v>
      </c>
      <c r="E30" s="104" t="s">
        <v>935</v>
      </c>
      <c r="F30" s="104" t="s">
        <v>937</v>
      </c>
      <c r="G30" s="275" t="s">
        <v>937</v>
      </c>
      <c r="H30" s="275" t="s">
        <v>957</v>
      </c>
      <c r="I30" s="88"/>
      <c r="J30" s="102" t="s">
        <v>250</v>
      </c>
      <c r="K30" s="102" t="s">
        <v>896</v>
      </c>
      <c r="L30" s="275">
        <v>1.1100200314421E13</v>
      </c>
      <c r="M30" s="88"/>
      <c r="N30" s="324"/>
      <c r="O30" s="318"/>
      <c r="P30" s="318"/>
      <c r="Q30" s="317" t="s">
        <v>1037</v>
      </c>
      <c r="R30" s="102" t="s">
        <v>250</v>
      </c>
      <c r="S30" s="325" t="s">
        <v>1038</v>
      </c>
      <c r="T30" s="65"/>
      <c r="Y30" s="4"/>
      <c r="Z30" s="4"/>
      <c r="AA30" s="4"/>
      <c r="AB30" s="4"/>
      <c r="AC30" s="4"/>
      <c r="AD30" s="4"/>
      <c r="AE30" s="4"/>
      <c r="AF30" s="4"/>
    </row>
    <row r="31" ht="59.25" customHeight="1">
      <c r="A31" s="86">
        <v>18.0</v>
      </c>
      <c r="B31" s="104" t="s">
        <v>1039</v>
      </c>
      <c r="C31" s="316" t="s">
        <v>1040</v>
      </c>
      <c r="D31" s="104" t="s">
        <v>895</v>
      </c>
      <c r="E31" s="104" t="s">
        <v>935</v>
      </c>
      <c r="F31" s="104" t="s">
        <v>937</v>
      </c>
      <c r="G31" s="275" t="s">
        <v>937</v>
      </c>
      <c r="H31" s="275" t="s">
        <v>957</v>
      </c>
      <c r="I31" s="88"/>
      <c r="J31" s="102" t="s">
        <v>250</v>
      </c>
      <c r="K31" s="102" t="s">
        <v>896</v>
      </c>
      <c r="L31" s="275">
        <v>1.2100200305693E13</v>
      </c>
      <c r="M31" s="88"/>
      <c r="N31" s="324"/>
      <c r="O31" s="318"/>
      <c r="P31" s="318"/>
      <c r="Q31" s="275" t="s">
        <v>1041</v>
      </c>
      <c r="R31" s="102" t="s">
        <v>250</v>
      </c>
      <c r="S31" s="325" t="s">
        <v>1042</v>
      </c>
      <c r="T31" s="65"/>
      <c r="Y31" s="4"/>
      <c r="Z31" s="4"/>
      <c r="AA31" s="4"/>
      <c r="AB31" s="4"/>
      <c r="AC31" s="4"/>
      <c r="AD31" s="4"/>
      <c r="AE31" s="4"/>
      <c r="AF31" s="4"/>
    </row>
    <row r="32" ht="55.5" customHeight="1">
      <c r="A32" s="86">
        <v>19.0</v>
      </c>
      <c r="B32" s="275" t="s">
        <v>825</v>
      </c>
      <c r="C32" s="316" t="s">
        <v>1043</v>
      </c>
      <c r="D32" s="104" t="s">
        <v>895</v>
      </c>
      <c r="E32" s="104" t="s">
        <v>935</v>
      </c>
      <c r="F32" s="104" t="s">
        <v>1044</v>
      </c>
      <c r="G32" s="275" t="s">
        <v>1044</v>
      </c>
      <c r="H32" s="275" t="s">
        <v>1045</v>
      </c>
      <c r="I32" s="88"/>
      <c r="J32" s="102" t="s">
        <v>250</v>
      </c>
      <c r="K32" s="102" t="s">
        <v>902</v>
      </c>
      <c r="L32" s="275">
        <v>1.01105106663E11</v>
      </c>
      <c r="M32" s="275" t="s">
        <v>947</v>
      </c>
      <c r="N32" s="317" t="s">
        <v>930</v>
      </c>
      <c r="O32" s="317" t="s">
        <v>898</v>
      </c>
      <c r="P32" s="318"/>
      <c r="Q32" s="275" t="s">
        <v>1046</v>
      </c>
      <c r="R32" s="102" t="s">
        <v>250</v>
      </c>
      <c r="S32" s="325" t="s">
        <v>1047</v>
      </c>
      <c r="T32" s="65"/>
      <c r="Y32" s="4"/>
      <c r="Z32" s="4"/>
      <c r="AA32" s="4"/>
      <c r="AB32" s="4"/>
      <c r="AC32" s="4"/>
      <c r="AD32" s="4"/>
      <c r="AE32" s="4"/>
      <c r="AF32" s="4"/>
    </row>
    <row r="33" ht="44.25" customHeight="1">
      <c r="A33" s="86">
        <v>20.0</v>
      </c>
      <c r="B33" s="275" t="s">
        <v>805</v>
      </c>
      <c r="C33" s="316" t="s">
        <v>1048</v>
      </c>
      <c r="D33" s="104" t="s">
        <v>895</v>
      </c>
      <c r="E33" s="104" t="s">
        <v>935</v>
      </c>
      <c r="F33" s="88"/>
      <c r="G33" s="275" t="s">
        <v>1049</v>
      </c>
      <c r="H33" s="275" t="s">
        <v>1050</v>
      </c>
      <c r="I33" s="88"/>
      <c r="J33" s="102" t="s">
        <v>250</v>
      </c>
      <c r="K33" s="102" t="s">
        <v>902</v>
      </c>
      <c r="L33" s="275">
        <v>8.11051041E9</v>
      </c>
      <c r="M33" s="275" t="s">
        <v>929</v>
      </c>
      <c r="N33" s="317" t="s">
        <v>930</v>
      </c>
      <c r="O33" s="317" t="s">
        <v>901</v>
      </c>
      <c r="P33" s="317" t="s">
        <v>1051</v>
      </c>
      <c r="Q33" s="317" t="s">
        <v>1052</v>
      </c>
      <c r="R33" s="102" t="s">
        <v>250</v>
      </c>
      <c r="S33" s="325" t="s">
        <v>1053</v>
      </c>
      <c r="T33" s="65"/>
      <c r="Y33" s="4"/>
      <c r="Z33" s="4"/>
      <c r="AA33" s="4"/>
      <c r="AB33" s="4"/>
      <c r="AC33" s="4"/>
      <c r="AD33" s="4"/>
      <c r="AE33" s="4"/>
      <c r="AF33" s="4"/>
    </row>
    <row r="34" ht="74.25" customHeight="1">
      <c r="A34" s="86">
        <v>21.0</v>
      </c>
      <c r="B34" s="275" t="s">
        <v>1054</v>
      </c>
      <c r="C34" s="316" t="s">
        <v>1055</v>
      </c>
      <c r="D34" s="104" t="s">
        <v>895</v>
      </c>
      <c r="E34" s="104" t="s">
        <v>935</v>
      </c>
      <c r="F34" s="275" t="s">
        <v>1056</v>
      </c>
      <c r="G34" s="275" t="s">
        <v>1057</v>
      </c>
      <c r="H34" s="275" t="s">
        <v>1058</v>
      </c>
      <c r="I34" s="88"/>
      <c r="J34" s="102" t="s">
        <v>250</v>
      </c>
      <c r="K34" s="102" t="s">
        <v>902</v>
      </c>
      <c r="L34" s="275">
        <v>9.110510856E10</v>
      </c>
      <c r="M34" s="275" t="s">
        <v>1059</v>
      </c>
      <c r="N34" s="317" t="s">
        <v>1060</v>
      </c>
      <c r="O34" s="317" t="s">
        <v>898</v>
      </c>
      <c r="P34" s="318"/>
      <c r="Q34" s="317" t="s">
        <v>1061</v>
      </c>
      <c r="R34" s="102" t="s">
        <v>250</v>
      </c>
      <c r="S34" s="325" t="s">
        <v>1062</v>
      </c>
      <c r="T34" s="65"/>
      <c r="Y34" s="4"/>
      <c r="Z34" s="4"/>
      <c r="AA34" s="4"/>
      <c r="AB34" s="4"/>
      <c r="AC34" s="4"/>
      <c r="AD34" s="4"/>
      <c r="AE34" s="4"/>
      <c r="AF34" s="4"/>
    </row>
    <row r="35" ht="70.5" customHeight="1">
      <c r="A35" s="86">
        <v>22.0</v>
      </c>
      <c r="B35" s="330" t="s">
        <v>1063</v>
      </c>
      <c r="C35" s="316" t="s">
        <v>1064</v>
      </c>
      <c r="D35" s="104" t="s">
        <v>895</v>
      </c>
      <c r="E35" s="104" t="s">
        <v>935</v>
      </c>
      <c r="F35" s="275" t="s">
        <v>1056</v>
      </c>
      <c r="G35" s="275" t="s">
        <v>1065</v>
      </c>
      <c r="H35" s="275" t="s">
        <v>1066</v>
      </c>
      <c r="I35" s="88"/>
      <c r="J35" s="102" t="s">
        <v>250</v>
      </c>
      <c r="K35" s="102" t="s">
        <v>896</v>
      </c>
      <c r="L35" s="275">
        <v>1.40010060002E11</v>
      </c>
      <c r="M35" s="88"/>
      <c r="N35" s="324"/>
      <c r="O35" s="318"/>
      <c r="P35" s="318"/>
      <c r="Q35" s="275" t="s">
        <v>1067</v>
      </c>
      <c r="R35" s="102" t="s">
        <v>250</v>
      </c>
      <c r="S35" s="325" t="s">
        <v>1068</v>
      </c>
      <c r="T35" s="4"/>
      <c r="Y35" s="4"/>
      <c r="Z35" s="4"/>
      <c r="AA35" s="4"/>
      <c r="AB35" s="4"/>
      <c r="AC35" s="4"/>
      <c r="AD35" s="4"/>
      <c r="AE35" s="4"/>
      <c r="AF35" s="4"/>
    </row>
    <row r="36" ht="61.5" customHeight="1">
      <c r="A36" s="86">
        <v>23.0</v>
      </c>
      <c r="B36" s="166" t="s">
        <v>1069</v>
      </c>
      <c r="C36" s="316" t="s">
        <v>1070</v>
      </c>
      <c r="D36" s="104" t="s">
        <v>895</v>
      </c>
      <c r="E36" s="104" t="s">
        <v>935</v>
      </c>
      <c r="F36" s="275" t="s">
        <v>1071</v>
      </c>
      <c r="G36" s="275" t="s">
        <v>1072</v>
      </c>
      <c r="H36" s="166" t="s">
        <v>1073</v>
      </c>
      <c r="I36" s="165"/>
      <c r="J36" s="102" t="s">
        <v>250</v>
      </c>
      <c r="K36" s="102" t="s">
        <v>899</v>
      </c>
      <c r="L36" s="275">
        <v>9.1105106306E10</v>
      </c>
      <c r="M36" s="88"/>
      <c r="N36" s="324"/>
      <c r="O36" s="318"/>
      <c r="P36" s="318"/>
      <c r="Q36" s="105" t="s">
        <v>1074</v>
      </c>
      <c r="R36" s="102" t="s">
        <v>250</v>
      </c>
      <c r="S36" s="325" t="s">
        <v>1075</v>
      </c>
      <c r="T36" s="4"/>
      <c r="Y36" s="4"/>
      <c r="Z36" s="4"/>
      <c r="AA36" s="4"/>
      <c r="AB36" s="4"/>
      <c r="AC36" s="4"/>
      <c r="AD36" s="4"/>
      <c r="AE36" s="4"/>
      <c r="AF36" s="4"/>
    </row>
    <row r="37" ht="57.75" customHeight="1">
      <c r="A37" s="86">
        <v>24.0</v>
      </c>
      <c r="B37" s="166" t="s">
        <v>1076</v>
      </c>
      <c r="C37" s="316" t="s">
        <v>1077</v>
      </c>
      <c r="D37" s="104" t="s">
        <v>895</v>
      </c>
      <c r="E37" s="104" t="s">
        <v>935</v>
      </c>
      <c r="F37" s="275" t="s">
        <v>1078</v>
      </c>
      <c r="G37" s="275" t="s">
        <v>937</v>
      </c>
      <c r="H37" s="105" t="s">
        <v>1079</v>
      </c>
      <c r="I37" s="332"/>
      <c r="J37" s="102" t="s">
        <v>250</v>
      </c>
      <c r="K37" s="102" t="s">
        <v>896</v>
      </c>
      <c r="L37" s="275">
        <v>1.5100200304961E13</v>
      </c>
      <c r="M37" s="88"/>
      <c r="N37" s="324"/>
      <c r="O37" s="318"/>
      <c r="P37" s="318"/>
      <c r="Q37" s="105" t="s">
        <v>1080</v>
      </c>
      <c r="R37" s="102" t="s">
        <v>250</v>
      </c>
      <c r="S37" s="325" t="s">
        <v>1081</v>
      </c>
      <c r="T37" s="4"/>
      <c r="Y37" s="4"/>
      <c r="Z37" s="4"/>
      <c r="AA37" s="4"/>
      <c r="AB37" s="4"/>
      <c r="AC37" s="4"/>
      <c r="AD37" s="4"/>
      <c r="AE37" s="4"/>
      <c r="AF37" s="4"/>
    </row>
    <row r="38" ht="66.75" customHeight="1">
      <c r="A38" s="86">
        <v>25.0</v>
      </c>
      <c r="B38" s="104" t="s">
        <v>845</v>
      </c>
      <c r="C38" s="316" t="s">
        <v>1082</v>
      </c>
      <c r="D38" s="104" t="s">
        <v>895</v>
      </c>
      <c r="E38" s="104" t="s">
        <v>935</v>
      </c>
      <c r="F38" s="104" t="s">
        <v>1083</v>
      </c>
      <c r="G38" s="275" t="s">
        <v>1084</v>
      </c>
      <c r="H38" s="275" t="s">
        <v>1085</v>
      </c>
      <c r="I38" s="88"/>
      <c r="J38" s="102" t="s">
        <v>250</v>
      </c>
      <c r="K38" s="102" t="s">
        <v>902</v>
      </c>
      <c r="L38" s="275">
        <v>9.1105101698E10</v>
      </c>
      <c r="M38" s="275" t="s">
        <v>929</v>
      </c>
      <c r="N38" s="317" t="s">
        <v>930</v>
      </c>
      <c r="O38" s="317" t="s">
        <v>901</v>
      </c>
      <c r="P38" s="318"/>
      <c r="Q38" s="317" t="s">
        <v>1086</v>
      </c>
      <c r="R38" s="102" t="s">
        <v>250</v>
      </c>
      <c r="S38" s="325" t="s">
        <v>1087</v>
      </c>
      <c r="T38" s="4"/>
      <c r="Y38" s="4"/>
      <c r="Z38" s="4"/>
      <c r="AA38" s="4"/>
      <c r="AB38" s="4"/>
      <c r="AC38" s="4"/>
      <c r="AD38" s="4"/>
      <c r="AE38" s="4"/>
      <c r="AF38" s="4"/>
    </row>
    <row r="39" ht="74.25" customHeight="1">
      <c r="A39" s="86">
        <v>26.0</v>
      </c>
      <c r="B39" s="104" t="s">
        <v>1088</v>
      </c>
      <c r="C39" s="323" t="s">
        <v>1089</v>
      </c>
      <c r="D39" s="104" t="s">
        <v>895</v>
      </c>
      <c r="E39" s="104" t="s">
        <v>935</v>
      </c>
      <c r="F39" s="104" t="s">
        <v>1090</v>
      </c>
      <c r="G39" s="275" t="s">
        <v>1091</v>
      </c>
      <c r="H39" s="275" t="s">
        <v>1092</v>
      </c>
      <c r="I39" s="88"/>
      <c r="J39" s="102" t="s">
        <v>250</v>
      </c>
      <c r="K39" s="102" t="s">
        <v>902</v>
      </c>
      <c r="L39" s="275">
        <v>9.1105101699E10</v>
      </c>
      <c r="M39" s="88"/>
      <c r="N39" s="324"/>
      <c r="O39" s="318"/>
      <c r="P39" s="318"/>
      <c r="Q39" s="275" t="s">
        <v>1093</v>
      </c>
      <c r="R39" s="102" t="s">
        <v>250</v>
      </c>
      <c r="S39" s="325" t="s">
        <v>1094</v>
      </c>
      <c r="T39" s="4"/>
      <c r="Y39" s="4"/>
      <c r="Z39" s="4"/>
      <c r="AA39" s="4"/>
      <c r="AB39" s="4"/>
      <c r="AC39" s="4"/>
      <c r="AD39" s="4"/>
      <c r="AE39" s="4"/>
      <c r="AF39" s="4"/>
    </row>
    <row r="40">
      <c r="A40" s="86">
        <v>27.0</v>
      </c>
      <c r="B40" s="275" t="s">
        <v>808</v>
      </c>
      <c r="C40" s="316" t="s">
        <v>1095</v>
      </c>
      <c r="D40" s="104" t="s">
        <v>895</v>
      </c>
      <c r="E40" s="104" t="s">
        <v>935</v>
      </c>
      <c r="F40" s="104" t="s">
        <v>937</v>
      </c>
      <c r="G40" s="275" t="s">
        <v>1096</v>
      </c>
      <c r="H40" s="275" t="s">
        <v>1097</v>
      </c>
      <c r="I40" s="88"/>
      <c r="J40" s="102" t="s">
        <v>250</v>
      </c>
      <c r="K40" s="102" t="s">
        <v>902</v>
      </c>
      <c r="L40" s="275">
        <v>1.1100200311929E13</v>
      </c>
      <c r="M40" s="275" t="s">
        <v>929</v>
      </c>
      <c r="N40" s="317" t="s">
        <v>930</v>
      </c>
      <c r="O40" s="317" t="s">
        <v>901</v>
      </c>
      <c r="P40" s="318"/>
      <c r="Q40" s="275" t="s">
        <v>1098</v>
      </c>
      <c r="R40" s="102" t="s">
        <v>250</v>
      </c>
      <c r="S40" s="325" t="s">
        <v>1099</v>
      </c>
      <c r="T40" s="4"/>
      <c r="Y40" s="4"/>
      <c r="Z40" s="4"/>
      <c r="AA40" s="4"/>
      <c r="AB40" s="4"/>
      <c r="AC40" s="4"/>
      <c r="AD40" s="4"/>
      <c r="AE40" s="4"/>
      <c r="AF40" s="4"/>
    </row>
    <row r="41" ht="48.0" customHeight="1">
      <c r="A41" s="86">
        <v>28.0</v>
      </c>
      <c r="B41" s="275" t="s">
        <v>1100</v>
      </c>
      <c r="C41" s="316" t="s">
        <v>1101</v>
      </c>
      <c r="D41" s="104" t="s">
        <v>895</v>
      </c>
      <c r="E41" s="104" t="s">
        <v>935</v>
      </c>
      <c r="F41" s="275" t="s">
        <v>937</v>
      </c>
      <c r="G41" s="275" t="s">
        <v>1102</v>
      </c>
      <c r="H41" s="275" t="s">
        <v>1103</v>
      </c>
      <c r="I41" s="88"/>
      <c r="J41" s="102" t="s">
        <v>250</v>
      </c>
      <c r="K41" s="102" t="s">
        <v>902</v>
      </c>
      <c r="L41" s="275">
        <v>1.01105102159E11</v>
      </c>
      <c r="M41" s="275" t="s">
        <v>1104</v>
      </c>
      <c r="N41" s="317" t="s">
        <v>1060</v>
      </c>
      <c r="O41" s="317" t="s">
        <v>898</v>
      </c>
      <c r="P41" s="318"/>
      <c r="Q41" s="317" t="s">
        <v>1105</v>
      </c>
      <c r="R41" s="102" t="s">
        <v>250</v>
      </c>
      <c r="S41" s="325" t="s">
        <v>1106</v>
      </c>
      <c r="T41" s="4"/>
      <c r="U41" s="4"/>
      <c r="V41" s="4"/>
      <c r="W41" s="4"/>
      <c r="X41" s="4"/>
      <c r="Y41" s="4"/>
      <c r="Z41" s="4"/>
      <c r="AA41" s="4"/>
      <c r="AB41" s="4"/>
      <c r="AC41" s="4"/>
      <c r="AD41" s="4"/>
      <c r="AE41" s="4"/>
      <c r="AF41" s="4"/>
    </row>
    <row r="42" ht="125.25" customHeight="1">
      <c r="A42" s="86">
        <v>29.0</v>
      </c>
      <c r="B42" s="275" t="s">
        <v>1107</v>
      </c>
      <c r="C42" s="316" t="s">
        <v>1101</v>
      </c>
      <c r="D42" s="104" t="s">
        <v>895</v>
      </c>
      <c r="E42" s="104" t="s">
        <v>935</v>
      </c>
      <c r="F42" s="275" t="s">
        <v>1108</v>
      </c>
      <c r="G42" s="275" t="s">
        <v>1109</v>
      </c>
      <c r="H42" s="275" t="s">
        <v>1110</v>
      </c>
      <c r="I42" s="88"/>
      <c r="J42" s="102" t="s">
        <v>250</v>
      </c>
      <c r="K42" s="102" t="s">
        <v>902</v>
      </c>
      <c r="L42" s="275">
        <v>9.1105101701E10</v>
      </c>
      <c r="M42" s="275" t="s">
        <v>1104</v>
      </c>
      <c r="N42" s="317" t="s">
        <v>1060</v>
      </c>
      <c r="O42" s="317" t="s">
        <v>898</v>
      </c>
      <c r="P42" s="318"/>
      <c r="Q42" s="317" t="s">
        <v>1111</v>
      </c>
      <c r="R42" s="102" t="s">
        <v>250</v>
      </c>
      <c r="S42" s="325" t="s">
        <v>1112</v>
      </c>
      <c r="T42" s="4"/>
      <c r="U42" s="4"/>
      <c r="V42" s="4"/>
      <c r="W42" s="4"/>
      <c r="X42" s="4"/>
      <c r="Y42" s="4"/>
      <c r="Z42" s="4"/>
      <c r="AA42" s="4"/>
      <c r="AB42" s="4"/>
      <c r="AC42" s="4"/>
      <c r="AD42" s="4"/>
      <c r="AE42" s="4"/>
      <c r="AF42" s="4"/>
    </row>
    <row r="43" ht="100.5" customHeight="1">
      <c r="A43" s="86">
        <v>30.0</v>
      </c>
      <c r="B43" s="333" t="s">
        <v>821</v>
      </c>
      <c r="C43" s="104">
        <v>2.1035107E7</v>
      </c>
      <c r="D43" s="104" t="s">
        <v>897</v>
      </c>
      <c r="E43" s="104" t="s">
        <v>925</v>
      </c>
      <c r="F43" s="275" t="s">
        <v>1113</v>
      </c>
      <c r="G43" s="275" t="s">
        <v>1114</v>
      </c>
      <c r="H43" s="275" t="s">
        <v>1115</v>
      </c>
      <c r="I43" s="88"/>
      <c r="J43" s="102" t="s">
        <v>250</v>
      </c>
      <c r="K43" s="113"/>
      <c r="L43" s="102">
        <v>8.105109288E9</v>
      </c>
      <c r="M43" s="88"/>
      <c r="N43" s="324"/>
      <c r="O43" s="318"/>
      <c r="P43" s="318"/>
      <c r="Q43" s="275" t="s">
        <v>1116</v>
      </c>
      <c r="R43" s="102" t="s">
        <v>250</v>
      </c>
      <c r="S43" s="275" t="s">
        <v>1117</v>
      </c>
      <c r="T43" s="4"/>
      <c r="U43" s="4"/>
      <c r="V43" s="4"/>
      <c r="W43" s="4"/>
      <c r="X43" s="4"/>
      <c r="Y43" s="4"/>
      <c r="Z43" s="4"/>
      <c r="AA43" s="4"/>
      <c r="AB43" s="4"/>
      <c r="AC43" s="4"/>
      <c r="AD43" s="4"/>
      <c r="AE43" s="4"/>
      <c r="AF43" s="4"/>
    </row>
    <row r="44" ht="14.25" customHeight="1">
      <c r="A44" s="86">
        <v>40.0</v>
      </c>
      <c r="B44" s="334" t="s">
        <v>1118</v>
      </c>
      <c r="C44" s="335"/>
      <c r="D44" s="336" t="s">
        <v>900</v>
      </c>
      <c r="E44" s="336" t="s">
        <v>935</v>
      </c>
      <c r="F44" s="337"/>
      <c r="G44" s="337"/>
      <c r="H44" s="338" t="s">
        <v>1119</v>
      </c>
      <c r="I44" s="338" t="s">
        <v>1120</v>
      </c>
      <c r="J44" s="339"/>
      <c r="K44" s="339"/>
      <c r="L44" s="339"/>
      <c r="M44" s="337"/>
      <c r="N44" s="340"/>
      <c r="O44" s="341"/>
      <c r="P44" s="341"/>
      <c r="Q44" s="342"/>
      <c r="R44" s="339"/>
      <c r="S44" s="338" t="s">
        <v>1121</v>
      </c>
      <c r="T44" s="4"/>
      <c r="U44" s="4"/>
      <c r="V44" s="4"/>
      <c r="W44" s="4"/>
      <c r="X44" s="4"/>
      <c r="Y44" s="4"/>
      <c r="Z44" s="4"/>
      <c r="AA44" s="4"/>
      <c r="AB44" s="4"/>
      <c r="AC44" s="4"/>
      <c r="AD44" s="4"/>
      <c r="AE44" s="4"/>
      <c r="AF44" s="4"/>
    </row>
    <row r="45" ht="14.25" customHeight="1">
      <c r="A45" s="86">
        <v>41.0</v>
      </c>
      <c r="B45" s="336" t="s">
        <v>1122</v>
      </c>
      <c r="C45" s="335"/>
      <c r="D45" s="336" t="s">
        <v>900</v>
      </c>
      <c r="E45" s="336" t="s">
        <v>935</v>
      </c>
      <c r="F45" s="335"/>
      <c r="G45" s="337"/>
      <c r="H45" s="343" t="s">
        <v>1119</v>
      </c>
      <c r="I45" s="343" t="s">
        <v>1123</v>
      </c>
      <c r="J45" s="339"/>
      <c r="K45" s="339"/>
      <c r="L45" s="337"/>
      <c r="M45" s="337"/>
      <c r="N45" s="340"/>
      <c r="O45" s="341"/>
      <c r="P45" s="341"/>
      <c r="Q45" s="342"/>
      <c r="R45" s="339"/>
      <c r="S45" s="344" t="s">
        <v>1121</v>
      </c>
      <c r="T45" s="4"/>
      <c r="U45" s="4"/>
      <c r="V45" s="4"/>
      <c r="W45" s="4"/>
      <c r="X45" s="4"/>
      <c r="Y45" s="4"/>
      <c r="Z45" s="4"/>
      <c r="AA45" s="4"/>
      <c r="AB45" s="4"/>
      <c r="AC45" s="4"/>
      <c r="AD45" s="4"/>
      <c r="AE45" s="4"/>
      <c r="AF45" s="4"/>
    </row>
    <row r="46" ht="14.25" customHeight="1">
      <c r="A46" s="86">
        <v>42.0</v>
      </c>
      <c r="B46" s="336" t="s">
        <v>1124</v>
      </c>
      <c r="C46" s="335"/>
      <c r="D46" s="336" t="s">
        <v>900</v>
      </c>
      <c r="E46" s="336" t="s">
        <v>935</v>
      </c>
      <c r="F46" s="335"/>
      <c r="G46" s="337"/>
      <c r="H46" s="343" t="s">
        <v>1119</v>
      </c>
      <c r="I46" s="343" t="s">
        <v>1125</v>
      </c>
      <c r="J46" s="339"/>
      <c r="K46" s="339"/>
      <c r="L46" s="345"/>
      <c r="M46" s="337"/>
      <c r="N46" s="340"/>
      <c r="O46" s="341"/>
      <c r="P46" s="341"/>
      <c r="Q46" s="342"/>
      <c r="R46" s="339"/>
      <c r="S46" s="343" t="s">
        <v>1121</v>
      </c>
      <c r="T46" s="4"/>
      <c r="U46" s="4"/>
      <c r="V46" s="4"/>
      <c r="W46" s="4"/>
      <c r="X46" s="4"/>
      <c r="Y46" s="4"/>
      <c r="Z46" s="4"/>
      <c r="AA46" s="4"/>
      <c r="AB46" s="4"/>
      <c r="AC46" s="4"/>
      <c r="AD46" s="4"/>
      <c r="AE46" s="4"/>
      <c r="AF46" s="4"/>
    </row>
    <row r="47" ht="14.25" customHeight="1">
      <c r="A47" s="86">
        <v>43.0</v>
      </c>
      <c r="B47" s="343" t="s">
        <v>1126</v>
      </c>
      <c r="C47" s="335"/>
      <c r="D47" s="336" t="s">
        <v>900</v>
      </c>
      <c r="E47" s="336" t="s">
        <v>935</v>
      </c>
      <c r="F47" s="335"/>
      <c r="G47" s="337"/>
      <c r="H47" s="343" t="s">
        <v>1119</v>
      </c>
      <c r="I47" s="343" t="s">
        <v>1127</v>
      </c>
      <c r="J47" s="339"/>
      <c r="K47" s="339"/>
      <c r="L47" s="339"/>
      <c r="M47" s="337"/>
      <c r="N47" s="340"/>
      <c r="O47" s="341"/>
      <c r="P47" s="341"/>
      <c r="Q47" s="342"/>
      <c r="R47" s="339"/>
      <c r="S47" s="343" t="s">
        <v>1121</v>
      </c>
      <c r="T47" s="4"/>
      <c r="U47" s="4"/>
      <c r="V47" s="4"/>
      <c r="W47" s="4"/>
      <c r="X47" s="4"/>
      <c r="Y47" s="4"/>
      <c r="Z47" s="4"/>
      <c r="AA47" s="4"/>
      <c r="AB47" s="4"/>
      <c r="AC47" s="4"/>
      <c r="AD47" s="4"/>
      <c r="AE47" s="4"/>
      <c r="AF47" s="4"/>
    </row>
    <row r="48" ht="14.25" customHeight="1">
      <c r="A48" s="86">
        <v>44.0</v>
      </c>
      <c r="B48" s="343" t="s">
        <v>1128</v>
      </c>
      <c r="C48" s="335"/>
      <c r="D48" s="336" t="s">
        <v>900</v>
      </c>
      <c r="E48" s="336" t="s">
        <v>935</v>
      </c>
      <c r="F48" s="337"/>
      <c r="G48" s="337"/>
      <c r="H48" s="343" t="s">
        <v>1119</v>
      </c>
      <c r="I48" s="343" t="s">
        <v>1129</v>
      </c>
      <c r="J48" s="339"/>
      <c r="K48" s="339"/>
      <c r="L48" s="339"/>
      <c r="M48" s="337"/>
      <c r="N48" s="340"/>
      <c r="O48" s="341"/>
      <c r="P48" s="341"/>
      <c r="Q48" s="342"/>
      <c r="R48" s="339"/>
      <c r="S48" s="344" t="s">
        <v>1121</v>
      </c>
      <c r="T48" s="4"/>
      <c r="U48" s="4"/>
      <c r="V48" s="4"/>
      <c r="W48" s="4"/>
      <c r="X48" s="4"/>
      <c r="Y48" s="4"/>
      <c r="Z48" s="4"/>
      <c r="AA48" s="4"/>
      <c r="AB48" s="4"/>
      <c r="AC48" s="4"/>
      <c r="AD48" s="4"/>
      <c r="AE48" s="4"/>
      <c r="AF48" s="4"/>
    </row>
    <row r="49" ht="14.25" customHeight="1">
      <c r="A49" s="86">
        <v>45.0</v>
      </c>
      <c r="B49" s="343" t="s">
        <v>1130</v>
      </c>
      <c r="C49" s="335"/>
      <c r="D49" s="336" t="s">
        <v>900</v>
      </c>
      <c r="E49" s="336" t="s">
        <v>935</v>
      </c>
      <c r="F49" s="337"/>
      <c r="G49" s="337"/>
      <c r="H49" s="343" t="s">
        <v>1119</v>
      </c>
      <c r="I49" s="343" t="s">
        <v>1131</v>
      </c>
      <c r="J49" s="339"/>
      <c r="K49" s="339"/>
      <c r="L49" s="339"/>
      <c r="M49" s="337"/>
      <c r="N49" s="340"/>
      <c r="O49" s="341"/>
      <c r="P49" s="341"/>
      <c r="Q49" s="342"/>
      <c r="R49" s="339"/>
      <c r="S49" s="344" t="s">
        <v>1121</v>
      </c>
      <c r="T49" s="4"/>
      <c r="U49" s="4"/>
      <c r="V49" s="4"/>
      <c r="W49" s="4"/>
      <c r="X49" s="4"/>
      <c r="Y49" s="4"/>
      <c r="Z49" s="4"/>
      <c r="AA49" s="4"/>
      <c r="AB49" s="4"/>
      <c r="AC49" s="4"/>
      <c r="AD49" s="4"/>
      <c r="AE49" s="4"/>
      <c r="AF49" s="4"/>
    </row>
    <row r="50" ht="14.25" customHeight="1">
      <c r="A50" s="86">
        <v>46.0</v>
      </c>
      <c r="B50" s="346" t="s">
        <v>1132</v>
      </c>
      <c r="C50" s="335"/>
      <c r="D50" s="336" t="s">
        <v>900</v>
      </c>
      <c r="E50" s="336" t="s">
        <v>935</v>
      </c>
      <c r="F50" s="337"/>
      <c r="G50" s="337"/>
      <c r="H50" s="343" t="s">
        <v>1119</v>
      </c>
      <c r="I50" s="343" t="s">
        <v>1133</v>
      </c>
      <c r="J50" s="339"/>
      <c r="K50" s="339"/>
      <c r="L50" s="339"/>
      <c r="M50" s="337"/>
      <c r="N50" s="340"/>
      <c r="O50" s="341"/>
      <c r="P50" s="341"/>
      <c r="Q50" s="342"/>
      <c r="R50" s="339"/>
      <c r="S50" s="343" t="s">
        <v>1121</v>
      </c>
      <c r="T50" s="4"/>
      <c r="U50" s="4"/>
      <c r="V50" s="4"/>
      <c r="W50" s="4"/>
      <c r="X50" s="4"/>
      <c r="Y50" s="4"/>
      <c r="Z50" s="4"/>
      <c r="AA50" s="4"/>
      <c r="AB50" s="4"/>
      <c r="AC50" s="4"/>
      <c r="AD50" s="4"/>
      <c r="AE50" s="4"/>
      <c r="AF50" s="4"/>
    </row>
    <row r="51" ht="14.25" customHeight="1">
      <c r="A51" s="86">
        <v>47.0</v>
      </c>
      <c r="B51" s="334" t="s">
        <v>1134</v>
      </c>
      <c r="C51" s="335"/>
      <c r="D51" s="336" t="s">
        <v>900</v>
      </c>
      <c r="E51" s="336" t="s">
        <v>935</v>
      </c>
      <c r="F51" s="337"/>
      <c r="G51" s="337"/>
      <c r="H51" s="334" t="s">
        <v>1119</v>
      </c>
      <c r="I51" s="334" t="s">
        <v>1135</v>
      </c>
      <c r="J51" s="339"/>
      <c r="K51" s="339"/>
      <c r="L51" s="339"/>
      <c r="M51" s="337"/>
      <c r="N51" s="340"/>
      <c r="O51" s="341"/>
      <c r="P51" s="341"/>
      <c r="Q51" s="342"/>
      <c r="R51" s="339"/>
      <c r="S51" s="338" t="s">
        <v>1121</v>
      </c>
      <c r="T51" s="4"/>
      <c r="U51" s="4"/>
      <c r="V51" s="4"/>
      <c r="W51" s="4"/>
      <c r="X51" s="4"/>
      <c r="Y51" s="4"/>
      <c r="Z51" s="4"/>
      <c r="AA51" s="4"/>
      <c r="AB51" s="4"/>
      <c r="AC51" s="4"/>
      <c r="AD51" s="4"/>
      <c r="AE51" s="4"/>
      <c r="AF51" s="4"/>
    </row>
    <row r="52" ht="14.25" customHeight="1">
      <c r="A52" s="86">
        <v>48.0</v>
      </c>
      <c r="B52" s="334" t="s">
        <v>1136</v>
      </c>
      <c r="C52" s="335"/>
      <c r="D52" s="336" t="s">
        <v>900</v>
      </c>
      <c r="E52" s="336" t="s">
        <v>935</v>
      </c>
      <c r="F52" s="337"/>
      <c r="G52" s="337"/>
      <c r="H52" s="338" t="s">
        <v>1119</v>
      </c>
      <c r="I52" s="347"/>
      <c r="J52" s="339"/>
      <c r="K52" s="339"/>
      <c r="L52" s="339"/>
      <c r="M52" s="337"/>
      <c r="N52" s="340"/>
      <c r="O52" s="341"/>
      <c r="P52" s="341"/>
      <c r="Q52" s="342"/>
      <c r="R52" s="339"/>
      <c r="S52" s="338" t="s">
        <v>1121</v>
      </c>
      <c r="T52" s="4"/>
      <c r="U52" s="4"/>
      <c r="V52" s="4"/>
      <c r="W52" s="4"/>
      <c r="X52" s="4"/>
      <c r="Y52" s="4"/>
      <c r="Z52" s="4"/>
      <c r="AA52" s="4"/>
      <c r="AB52" s="4"/>
      <c r="AC52" s="4"/>
      <c r="AD52" s="4"/>
      <c r="AE52" s="4"/>
      <c r="AF52" s="4"/>
    </row>
    <row r="53" ht="14.25" customHeight="1">
      <c r="A53" s="86">
        <v>49.0</v>
      </c>
      <c r="B53" s="336" t="s">
        <v>1137</v>
      </c>
      <c r="C53" s="335"/>
      <c r="D53" s="336" t="s">
        <v>900</v>
      </c>
      <c r="E53" s="336" t="s">
        <v>935</v>
      </c>
      <c r="F53" s="335"/>
      <c r="G53" s="337"/>
      <c r="H53" s="343" t="s">
        <v>1119</v>
      </c>
      <c r="I53" s="343" t="s">
        <v>1138</v>
      </c>
      <c r="J53" s="339"/>
      <c r="K53" s="339"/>
      <c r="L53" s="337"/>
      <c r="M53" s="337"/>
      <c r="N53" s="340"/>
      <c r="O53" s="341"/>
      <c r="P53" s="341"/>
      <c r="Q53" s="342"/>
      <c r="R53" s="339"/>
      <c r="S53" s="344" t="s">
        <v>1121</v>
      </c>
      <c r="T53" s="4"/>
      <c r="U53" s="4"/>
      <c r="V53" s="4"/>
      <c r="W53" s="4"/>
      <c r="X53" s="4"/>
      <c r="Y53" s="4"/>
      <c r="Z53" s="4"/>
      <c r="AA53" s="4"/>
      <c r="AB53" s="4"/>
      <c r="AC53" s="4"/>
      <c r="AD53" s="4"/>
      <c r="AE53" s="4"/>
      <c r="AF53" s="4"/>
    </row>
    <row r="54" ht="14.25" customHeight="1">
      <c r="A54" s="86">
        <v>50.0</v>
      </c>
      <c r="B54" s="336" t="s">
        <v>1139</v>
      </c>
      <c r="C54" s="335"/>
      <c r="D54" s="336" t="s">
        <v>900</v>
      </c>
      <c r="E54" s="336" t="s">
        <v>935</v>
      </c>
      <c r="F54" s="335"/>
      <c r="G54" s="337"/>
      <c r="H54" s="343" t="s">
        <v>1119</v>
      </c>
      <c r="I54" s="343" t="s">
        <v>1140</v>
      </c>
      <c r="J54" s="339"/>
      <c r="K54" s="339"/>
      <c r="L54" s="337"/>
      <c r="M54" s="337"/>
      <c r="N54" s="340"/>
      <c r="O54" s="341"/>
      <c r="P54" s="341"/>
      <c r="Q54" s="342"/>
      <c r="R54" s="339"/>
      <c r="S54" s="344" t="s">
        <v>1121</v>
      </c>
      <c r="T54" s="4"/>
      <c r="U54" s="4"/>
      <c r="V54" s="4"/>
      <c r="W54" s="4"/>
      <c r="X54" s="4"/>
      <c r="Y54" s="4"/>
      <c r="Z54" s="4"/>
      <c r="AA54" s="4"/>
      <c r="AB54" s="4"/>
      <c r="AC54" s="4"/>
      <c r="AD54" s="4"/>
      <c r="AE54" s="4"/>
      <c r="AF54" s="4"/>
    </row>
    <row r="55" ht="14.25" customHeight="1">
      <c r="A55" s="86">
        <v>51.0</v>
      </c>
      <c r="B55" s="336" t="s">
        <v>1141</v>
      </c>
      <c r="C55" s="335"/>
      <c r="D55" s="336" t="s">
        <v>900</v>
      </c>
      <c r="E55" s="336" t="s">
        <v>935</v>
      </c>
      <c r="F55" s="335"/>
      <c r="G55" s="337"/>
      <c r="H55" s="343" t="s">
        <v>1119</v>
      </c>
      <c r="I55" s="343" t="s">
        <v>1142</v>
      </c>
      <c r="J55" s="339"/>
      <c r="K55" s="339"/>
      <c r="L55" s="345"/>
      <c r="M55" s="337"/>
      <c r="N55" s="340"/>
      <c r="O55" s="341"/>
      <c r="P55" s="341"/>
      <c r="Q55" s="342"/>
      <c r="R55" s="339"/>
      <c r="S55" s="343" t="s">
        <v>1121</v>
      </c>
      <c r="T55" s="4"/>
      <c r="U55" s="4"/>
      <c r="V55" s="4"/>
      <c r="W55" s="4"/>
      <c r="X55" s="4"/>
      <c r="Y55" s="4"/>
      <c r="Z55" s="4"/>
      <c r="AA55" s="4"/>
      <c r="AB55" s="4"/>
      <c r="AC55" s="4"/>
      <c r="AD55" s="4"/>
      <c r="AE55" s="4"/>
      <c r="AF55" s="4"/>
    </row>
    <row r="56" ht="14.25" customHeight="1">
      <c r="A56" s="86">
        <v>52.0</v>
      </c>
      <c r="B56" s="343" t="s">
        <v>1143</v>
      </c>
      <c r="C56" s="335"/>
      <c r="D56" s="336" t="s">
        <v>900</v>
      </c>
      <c r="E56" s="336" t="s">
        <v>935</v>
      </c>
      <c r="F56" s="335"/>
      <c r="G56" s="337"/>
      <c r="H56" s="343" t="s">
        <v>1119</v>
      </c>
      <c r="I56" s="343" t="s">
        <v>1144</v>
      </c>
      <c r="J56" s="339"/>
      <c r="K56" s="339"/>
      <c r="L56" s="339"/>
      <c r="M56" s="337"/>
      <c r="N56" s="340"/>
      <c r="O56" s="341"/>
      <c r="P56" s="341"/>
      <c r="Q56" s="342"/>
      <c r="R56" s="339"/>
      <c r="S56" s="343" t="s">
        <v>1121</v>
      </c>
      <c r="T56" s="4"/>
      <c r="U56" s="4"/>
      <c r="V56" s="4"/>
      <c r="W56" s="4"/>
      <c r="X56" s="4"/>
      <c r="Y56" s="4"/>
      <c r="Z56" s="4"/>
      <c r="AA56" s="4"/>
      <c r="AB56" s="4"/>
      <c r="AC56" s="4"/>
      <c r="AD56" s="4"/>
      <c r="AE56" s="4"/>
      <c r="AF56" s="4"/>
    </row>
    <row r="57" ht="14.25" customHeight="1">
      <c r="A57" s="86">
        <v>53.0</v>
      </c>
      <c r="B57" s="343" t="s">
        <v>1145</v>
      </c>
      <c r="C57" s="335"/>
      <c r="D57" s="336" t="s">
        <v>900</v>
      </c>
      <c r="E57" s="336" t="s">
        <v>935</v>
      </c>
      <c r="F57" s="337"/>
      <c r="G57" s="337"/>
      <c r="H57" s="343" t="s">
        <v>1119</v>
      </c>
      <c r="I57" s="343" t="s">
        <v>301</v>
      </c>
      <c r="J57" s="339"/>
      <c r="K57" s="339"/>
      <c r="L57" s="339"/>
      <c r="M57" s="337"/>
      <c r="N57" s="340"/>
      <c r="O57" s="341"/>
      <c r="P57" s="341"/>
      <c r="Q57" s="342"/>
      <c r="R57" s="339"/>
      <c r="S57" s="344" t="s">
        <v>1121</v>
      </c>
      <c r="T57" s="4"/>
      <c r="U57" s="4"/>
      <c r="V57" s="4"/>
      <c r="W57" s="4"/>
      <c r="X57" s="4"/>
      <c r="Y57" s="4"/>
      <c r="Z57" s="4"/>
      <c r="AA57" s="4"/>
      <c r="AB57" s="4"/>
      <c r="AC57" s="4"/>
      <c r="AD57" s="4"/>
      <c r="AE57" s="4"/>
      <c r="AF57" s="4"/>
    </row>
    <row r="58" ht="14.25" customHeight="1">
      <c r="A58" s="86">
        <v>54.0</v>
      </c>
      <c r="B58" s="343" t="s">
        <v>1146</v>
      </c>
      <c r="C58" s="335"/>
      <c r="D58" s="336" t="s">
        <v>900</v>
      </c>
      <c r="E58" s="336" t="s">
        <v>935</v>
      </c>
      <c r="F58" s="337"/>
      <c r="G58" s="337"/>
      <c r="H58" s="343" t="s">
        <v>1119</v>
      </c>
      <c r="I58" s="343" t="s">
        <v>1142</v>
      </c>
      <c r="J58" s="339"/>
      <c r="K58" s="339"/>
      <c r="L58" s="339"/>
      <c r="M58" s="337"/>
      <c r="N58" s="340"/>
      <c r="O58" s="341"/>
      <c r="P58" s="341"/>
      <c r="Q58" s="342"/>
      <c r="R58" s="339"/>
      <c r="S58" s="344" t="s">
        <v>1121</v>
      </c>
      <c r="T58" s="4"/>
      <c r="U58" s="4"/>
      <c r="V58" s="4"/>
      <c r="W58" s="4"/>
      <c r="X58" s="4"/>
      <c r="Y58" s="4"/>
      <c r="Z58" s="4"/>
      <c r="AA58" s="4"/>
      <c r="AB58" s="4"/>
      <c r="AC58" s="4"/>
      <c r="AD58" s="4"/>
      <c r="AE58" s="4"/>
      <c r="AF58" s="4"/>
    </row>
    <row r="59" ht="14.25" customHeight="1">
      <c r="A59" s="86">
        <v>55.0</v>
      </c>
      <c r="B59" s="346" t="s">
        <v>1147</v>
      </c>
      <c r="C59" s="335"/>
      <c r="D59" s="336" t="s">
        <v>900</v>
      </c>
      <c r="E59" s="336" t="s">
        <v>935</v>
      </c>
      <c r="F59" s="337"/>
      <c r="G59" s="337"/>
      <c r="H59" s="343" t="s">
        <v>1148</v>
      </c>
      <c r="I59" s="343" t="s">
        <v>1149</v>
      </c>
      <c r="J59" s="339"/>
      <c r="K59" s="339"/>
      <c r="L59" s="339"/>
      <c r="M59" s="337"/>
      <c r="N59" s="340"/>
      <c r="O59" s="341"/>
      <c r="P59" s="341"/>
      <c r="Q59" s="342"/>
      <c r="R59" s="339"/>
      <c r="S59" s="343" t="s">
        <v>1148</v>
      </c>
      <c r="T59" s="4"/>
      <c r="U59" s="4"/>
      <c r="V59" s="4"/>
      <c r="W59" s="4"/>
      <c r="X59" s="4"/>
      <c r="Y59" s="4"/>
      <c r="Z59" s="4"/>
      <c r="AA59" s="4"/>
      <c r="AB59" s="4"/>
      <c r="AC59" s="4"/>
      <c r="AD59" s="4"/>
      <c r="AE59" s="4"/>
      <c r="AF59" s="4"/>
    </row>
    <row r="60" ht="14.25" customHeight="1">
      <c r="A60" s="86">
        <v>56.0</v>
      </c>
      <c r="B60" s="334" t="s">
        <v>1150</v>
      </c>
      <c r="C60" s="335"/>
      <c r="D60" s="336" t="s">
        <v>900</v>
      </c>
      <c r="E60" s="336" t="s">
        <v>935</v>
      </c>
      <c r="F60" s="337"/>
      <c r="G60" s="337"/>
      <c r="H60" s="334" t="s">
        <v>1151</v>
      </c>
      <c r="I60" s="334" t="s">
        <v>1152</v>
      </c>
      <c r="J60" s="339"/>
      <c r="K60" s="339"/>
      <c r="L60" s="339"/>
      <c r="M60" s="337"/>
      <c r="N60" s="340"/>
      <c r="O60" s="341"/>
      <c r="P60" s="341"/>
      <c r="Q60" s="342"/>
      <c r="R60" s="339"/>
      <c r="S60" s="338" t="s">
        <v>1151</v>
      </c>
      <c r="T60" s="4"/>
      <c r="U60" s="4"/>
      <c r="V60" s="4"/>
      <c r="W60" s="4"/>
      <c r="X60" s="4"/>
      <c r="Y60" s="4"/>
      <c r="Z60" s="4"/>
      <c r="AA60" s="4"/>
      <c r="AB60" s="4"/>
      <c r="AC60" s="4"/>
      <c r="AD60" s="4"/>
      <c r="AE60" s="4"/>
      <c r="AF60" s="4"/>
    </row>
    <row r="61" ht="14.25" customHeight="1">
      <c r="A61" s="86">
        <v>58.0</v>
      </c>
      <c r="B61" s="336" t="s">
        <v>1153</v>
      </c>
      <c r="C61" s="335"/>
      <c r="D61" s="336" t="s">
        <v>900</v>
      </c>
      <c r="E61" s="336" t="s">
        <v>935</v>
      </c>
      <c r="F61" s="335"/>
      <c r="G61" s="337"/>
      <c r="H61" s="343" t="s">
        <v>1119</v>
      </c>
      <c r="I61" s="343" t="s">
        <v>1154</v>
      </c>
      <c r="J61" s="339"/>
      <c r="K61" s="339"/>
      <c r="L61" s="337"/>
      <c r="M61" s="337"/>
      <c r="N61" s="340"/>
      <c r="O61" s="341"/>
      <c r="P61" s="341"/>
      <c r="Q61" s="342"/>
      <c r="R61" s="339"/>
      <c r="S61" s="344" t="s">
        <v>1121</v>
      </c>
      <c r="T61" s="4"/>
      <c r="U61" s="4"/>
      <c r="V61" s="4"/>
      <c r="W61" s="4"/>
      <c r="X61" s="4"/>
      <c r="Y61" s="4"/>
      <c r="Z61" s="4"/>
      <c r="AA61" s="4"/>
      <c r="AB61" s="4"/>
      <c r="AC61" s="4"/>
      <c r="AD61" s="4"/>
      <c r="AE61" s="4"/>
      <c r="AF61" s="4"/>
    </row>
    <row r="62" ht="14.25" customHeight="1">
      <c r="A62" s="86">
        <v>59.0</v>
      </c>
      <c r="B62" s="336" t="s">
        <v>1155</v>
      </c>
      <c r="C62" s="335"/>
      <c r="D62" s="336" t="s">
        <v>900</v>
      </c>
      <c r="E62" s="336" t="s">
        <v>935</v>
      </c>
      <c r="F62" s="335"/>
      <c r="G62" s="337"/>
      <c r="H62" s="343" t="s">
        <v>1119</v>
      </c>
      <c r="I62" s="343" t="s">
        <v>1156</v>
      </c>
      <c r="J62" s="339"/>
      <c r="K62" s="339"/>
      <c r="L62" s="345"/>
      <c r="M62" s="337"/>
      <c r="N62" s="340"/>
      <c r="O62" s="341"/>
      <c r="P62" s="341"/>
      <c r="Q62" s="342"/>
      <c r="R62" s="339"/>
      <c r="S62" s="343" t="s">
        <v>1121</v>
      </c>
      <c r="T62" s="4"/>
      <c r="U62" s="4"/>
      <c r="V62" s="4"/>
      <c r="W62" s="4"/>
      <c r="X62" s="4"/>
      <c r="Y62" s="4"/>
      <c r="Z62" s="4"/>
      <c r="AA62" s="4"/>
      <c r="AB62" s="4"/>
      <c r="AC62" s="4"/>
      <c r="AD62" s="4"/>
      <c r="AE62" s="4"/>
      <c r="AF62" s="4"/>
    </row>
    <row r="63" ht="14.25" customHeight="1">
      <c r="A63" s="86">
        <v>60.0</v>
      </c>
      <c r="B63" s="343" t="s">
        <v>1157</v>
      </c>
      <c r="C63" s="335"/>
      <c r="D63" s="336" t="s">
        <v>900</v>
      </c>
      <c r="E63" s="336" t="s">
        <v>935</v>
      </c>
      <c r="F63" s="335"/>
      <c r="G63" s="337"/>
      <c r="H63" s="343" t="s">
        <v>1119</v>
      </c>
      <c r="I63" s="343" t="s">
        <v>1158</v>
      </c>
      <c r="J63" s="339"/>
      <c r="K63" s="339"/>
      <c r="L63" s="339"/>
      <c r="M63" s="337"/>
      <c r="N63" s="340"/>
      <c r="O63" s="341"/>
      <c r="P63" s="341"/>
      <c r="Q63" s="342"/>
      <c r="R63" s="339"/>
      <c r="S63" s="343" t="s">
        <v>1121</v>
      </c>
      <c r="T63" s="4"/>
      <c r="U63" s="4"/>
      <c r="V63" s="4"/>
      <c r="W63" s="4"/>
      <c r="X63" s="4"/>
      <c r="Y63" s="4"/>
      <c r="Z63" s="4"/>
      <c r="AA63" s="4"/>
      <c r="AB63" s="4"/>
      <c r="AC63" s="4"/>
      <c r="AD63" s="4"/>
      <c r="AE63" s="4"/>
      <c r="AF63" s="4"/>
    </row>
    <row r="64" ht="14.25" customHeight="1">
      <c r="A64" s="86">
        <v>61.0</v>
      </c>
      <c r="B64" s="343" t="s">
        <v>1159</v>
      </c>
      <c r="C64" s="335"/>
      <c r="D64" s="336" t="s">
        <v>900</v>
      </c>
      <c r="E64" s="336" t="s">
        <v>935</v>
      </c>
      <c r="F64" s="337"/>
      <c r="G64" s="337"/>
      <c r="H64" s="343" t="s">
        <v>1119</v>
      </c>
      <c r="I64" s="343" t="s">
        <v>1160</v>
      </c>
      <c r="J64" s="339"/>
      <c r="K64" s="339"/>
      <c r="L64" s="339"/>
      <c r="M64" s="337"/>
      <c r="N64" s="340"/>
      <c r="O64" s="341"/>
      <c r="P64" s="341"/>
      <c r="Q64" s="342"/>
      <c r="R64" s="339"/>
      <c r="S64" s="344" t="s">
        <v>1121</v>
      </c>
      <c r="T64" s="4"/>
      <c r="U64" s="4"/>
      <c r="V64" s="4"/>
      <c r="W64" s="4"/>
      <c r="X64" s="4"/>
      <c r="Y64" s="4"/>
      <c r="Z64" s="4"/>
      <c r="AA64" s="4"/>
      <c r="AB64" s="4"/>
      <c r="AC64" s="4"/>
      <c r="AD64" s="4"/>
      <c r="AE64" s="4"/>
      <c r="AF64" s="4"/>
    </row>
    <row r="65" ht="14.25" customHeight="1">
      <c r="A65" s="86">
        <v>62.0</v>
      </c>
      <c r="B65" s="343" t="s">
        <v>1161</v>
      </c>
      <c r="C65" s="335"/>
      <c r="D65" s="336" t="s">
        <v>900</v>
      </c>
      <c r="E65" s="336" t="s">
        <v>935</v>
      </c>
      <c r="F65" s="337"/>
      <c r="G65" s="337"/>
      <c r="H65" s="343" t="s">
        <v>1119</v>
      </c>
      <c r="I65" s="343" t="s">
        <v>303</v>
      </c>
      <c r="J65" s="339"/>
      <c r="K65" s="339"/>
      <c r="L65" s="339"/>
      <c r="M65" s="337"/>
      <c r="N65" s="340"/>
      <c r="O65" s="341"/>
      <c r="P65" s="341"/>
      <c r="Q65" s="342"/>
      <c r="R65" s="339"/>
      <c r="S65" s="344" t="s">
        <v>1121</v>
      </c>
      <c r="T65" s="4"/>
      <c r="U65" s="4"/>
      <c r="V65" s="4"/>
      <c r="W65" s="4"/>
      <c r="X65" s="4"/>
      <c r="Y65" s="4"/>
      <c r="Z65" s="4"/>
      <c r="AA65" s="4"/>
      <c r="AB65" s="4"/>
      <c r="AC65" s="4"/>
      <c r="AD65" s="4"/>
      <c r="AE65" s="4"/>
      <c r="AF65" s="4"/>
    </row>
    <row r="66" ht="14.25" customHeight="1">
      <c r="A66" s="86">
        <v>63.0</v>
      </c>
      <c r="B66" s="346" t="s">
        <v>1162</v>
      </c>
      <c r="C66" s="335"/>
      <c r="D66" s="336" t="s">
        <v>900</v>
      </c>
      <c r="E66" s="336" t="s">
        <v>935</v>
      </c>
      <c r="F66" s="337"/>
      <c r="G66" s="337"/>
      <c r="H66" s="343" t="s">
        <v>1119</v>
      </c>
      <c r="I66" s="343" t="s">
        <v>1163</v>
      </c>
      <c r="J66" s="339"/>
      <c r="K66" s="339"/>
      <c r="L66" s="339"/>
      <c r="M66" s="337"/>
      <c r="N66" s="340"/>
      <c r="O66" s="341"/>
      <c r="P66" s="341"/>
      <c r="Q66" s="342"/>
      <c r="R66" s="339"/>
      <c r="S66" s="343" t="s">
        <v>1121</v>
      </c>
      <c r="T66" s="4"/>
      <c r="U66" s="4"/>
      <c r="V66" s="4"/>
      <c r="W66" s="4"/>
      <c r="X66" s="4"/>
      <c r="Y66" s="4"/>
      <c r="Z66" s="4"/>
      <c r="AA66" s="4"/>
      <c r="AB66" s="4"/>
      <c r="AC66" s="4"/>
      <c r="AD66" s="4"/>
      <c r="AE66" s="4"/>
      <c r="AF66" s="4"/>
    </row>
    <row r="67" ht="14.25" customHeight="1">
      <c r="A67" s="86">
        <v>64.0</v>
      </c>
      <c r="B67" s="334" t="s">
        <v>1143</v>
      </c>
      <c r="C67" s="335"/>
      <c r="D67" s="336" t="s">
        <v>900</v>
      </c>
      <c r="E67" s="336" t="s">
        <v>935</v>
      </c>
      <c r="F67" s="337"/>
      <c r="G67" s="337"/>
      <c r="H67" s="334" t="s">
        <v>1119</v>
      </c>
      <c r="I67" s="334" t="s">
        <v>1164</v>
      </c>
      <c r="J67" s="339"/>
      <c r="K67" s="339"/>
      <c r="L67" s="339"/>
      <c r="M67" s="337"/>
      <c r="N67" s="340"/>
      <c r="O67" s="341"/>
      <c r="P67" s="341"/>
      <c r="Q67" s="342"/>
      <c r="R67" s="339"/>
      <c r="S67" s="338" t="s">
        <v>1121</v>
      </c>
      <c r="T67" s="4"/>
      <c r="U67" s="4"/>
      <c r="V67" s="4"/>
      <c r="W67" s="4"/>
      <c r="X67" s="4"/>
      <c r="Y67" s="4"/>
      <c r="Z67" s="4"/>
      <c r="AA67" s="4"/>
      <c r="AB67" s="4"/>
      <c r="AC67" s="4"/>
      <c r="AD67" s="4"/>
      <c r="AE67" s="4"/>
      <c r="AF67" s="4"/>
    </row>
    <row r="68" ht="14.25" customHeight="1">
      <c r="A68" s="86">
        <v>65.0</v>
      </c>
      <c r="B68" s="334" t="s">
        <v>1165</v>
      </c>
      <c r="C68" s="335"/>
      <c r="D68" s="336" t="s">
        <v>900</v>
      </c>
      <c r="E68" s="336" t="s">
        <v>935</v>
      </c>
      <c r="F68" s="337"/>
      <c r="G68" s="337"/>
      <c r="H68" s="338" t="s">
        <v>1166</v>
      </c>
      <c r="I68" s="338" t="s">
        <v>1167</v>
      </c>
      <c r="J68" s="339"/>
      <c r="K68" s="339"/>
      <c r="L68" s="339"/>
      <c r="M68" s="337"/>
      <c r="N68" s="340"/>
      <c r="O68" s="341"/>
      <c r="P68" s="341"/>
      <c r="Q68" s="342"/>
      <c r="R68" s="339"/>
      <c r="S68" s="338" t="s">
        <v>1168</v>
      </c>
      <c r="T68" s="4"/>
      <c r="U68" s="4"/>
      <c r="V68" s="4"/>
      <c r="W68" s="4"/>
      <c r="X68" s="4"/>
      <c r="Y68" s="4"/>
      <c r="Z68" s="4"/>
      <c r="AA68" s="4"/>
      <c r="AB68" s="4"/>
      <c r="AC68" s="4"/>
      <c r="AD68" s="4"/>
      <c r="AE68" s="4"/>
      <c r="AF68" s="4"/>
    </row>
    <row r="69" ht="14.25" customHeight="1">
      <c r="A69" s="86">
        <v>66.0</v>
      </c>
      <c r="B69" s="336" t="s">
        <v>1169</v>
      </c>
      <c r="C69" s="335"/>
      <c r="D69" s="336" t="s">
        <v>900</v>
      </c>
      <c r="E69" s="336" t="s">
        <v>935</v>
      </c>
      <c r="F69" s="335"/>
      <c r="G69" s="337"/>
      <c r="H69" s="343" t="s">
        <v>1170</v>
      </c>
      <c r="I69" s="343" t="s">
        <v>1167</v>
      </c>
      <c r="J69" s="339"/>
      <c r="K69" s="339"/>
      <c r="L69" s="337"/>
      <c r="M69" s="337"/>
      <c r="N69" s="340"/>
      <c r="O69" s="341"/>
      <c r="P69" s="341"/>
      <c r="Q69" s="342"/>
      <c r="R69" s="339"/>
      <c r="S69" s="344" t="s">
        <v>1168</v>
      </c>
      <c r="T69" s="4"/>
      <c r="U69" s="4"/>
      <c r="V69" s="4"/>
      <c r="W69" s="4"/>
      <c r="X69" s="4"/>
      <c r="Y69" s="4"/>
      <c r="Z69" s="4"/>
      <c r="AA69" s="4"/>
      <c r="AB69" s="4"/>
      <c r="AC69" s="4"/>
      <c r="AD69" s="4"/>
      <c r="AE69" s="4"/>
      <c r="AF69" s="4"/>
    </row>
    <row r="70" ht="14.25" customHeight="1">
      <c r="A70" s="86">
        <v>67.0</v>
      </c>
      <c r="B70" s="336" t="s">
        <v>1171</v>
      </c>
      <c r="C70" s="335"/>
      <c r="D70" s="336" t="s">
        <v>900</v>
      </c>
      <c r="E70" s="336" t="s">
        <v>935</v>
      </c>
      <c r="F70" s="335"/>
      <c r="G70" s="337"/>
      <c r="H70" s="343" t="s">
        <v>1172</v>
      </c>
      <c r="I70" s="343" t="s">
        <v>1173</v>
      </c>
      <c r="J70" s="339"/>
      <c r="K70" s="339"/>
      <c r="L70" s="345"/>
      <c r="M70" s="337"/>
      <c r="N70" s="340"/>
      <c r="O70" s="341"/>
      <c r="P70" s="341"/>
      <c r="Q70" s="343" t="s">
        <v>1174</v>
      </c>
      <c r="R70" s="339"/>
      <c r="S70" s="344"/>
      <c r="T70" s="4"/>
      <c r="U70" s="4"/>
      <c r="V70" s="4"/>
      <c r="W70" s="4"/>
      <c r="X70" s="4"/>
      <c r="Y70" s="4"/>
      <c r="Z70" s="4"/>
      <c r="AA70" s="4"/>
      <c r="AB70" s="4"/>
      <c r="AC70" s="4"/>
      <c r="AD70" s="4"/>
      <c r="AE70" s="4"/>
      <c r="AF70" s="4"/>
    </row>
    <row r="71" ht="14.25" customHeight="1">
      <c r="A71" s="86">
        <v>71.0</v>
      </c>
      <c r="B71" s="346" t="s">
        <v>1175</v>
      </c>
      <c r="C71" s="335"/>
      <c r="D71" s="336" t="s">
        <v>900</v>
      </c>
      <c r="E71" s="336" t="s">
        <v>935</v>
      </c>
      <c r="F71" s="337"/>
      <c r="G71" s="337"/>
      <c r="H71" s="343" t="s">
        <v>1176</v>
      </c>
      <c r="I71" s="343" t="s">
        <v>1177</v>
      </c>
      <c r="J71" s="339"/>
      <c r="K71" s="339"/>
      <c r="L71" s="339"/>
      <c r="M71" s="337"/>
      <c r="N71" s="340"/>
      <c r="O71" s="341"/>
      <c r="P71" s="341"/>
      <c r="Q71" s="342"/>
      <c r="R71" s="339"/>
      <c r="S71" s="343" t="s">
        <v>1178</v>
      </c>
      <c r="T71" s="4"/>
      <c r="U71" s="4"/>
      <c r="V71" s="4"/>
      <c r="W71" s="4"/>
      <c r="X71" s="4"/>
      <c r="Y71" s="4"/>
      <c r="Z71" s="4"/>
      <c r="AA71" s="4"/>
      <c r="AB71" s="4"/>
      <c r="AC71" s="4"/>
      <c r="AD71" s="4"/>
      <c r="AE71" s="4"/>
      <c r="AF71" s="4"/>
    </row>
    <row r="72" ht="14.25" customHeight="1">
      <c r="A72" s="86">
        <v>72.0</v>
      </c>
      <c r="B72" s="334" t="s">
        <v>1179</v>
      </c>
      <c r="C72" s="335"/>
      <c r="D72" s="336" t="s">
        <v>900</v>
      </c>
      <c r="E72" s="336" t="s">
        <v>935</v>
      </c>
      <c r="F72" s="337"/>
      <c r="G72" s="337"/>
      <c r="H72" s="334" t="s">
        <v>1180</v>
      </c>
      <c r="I72" s="334" t="s">
        <v>1181</v>
      </c>
      <c r="J72" s="339"/>
      <c r="K72" s="339"/>
      <c r="L72" s="339"/>
      <c r="M72" s="337"/>
      <c r="N72" s="340"/>
      <c r="O72" s="341"/>
      <c r="P72" s="341"/>
      <c r="Q72" s="342"/>
      <c r="R72" s="339"/>
      <c r="S72" s="338" t="s">
        <v>1182</v>
      </c>
      <c r="T72" s="4"/>
      <c r="U72" s="4"/>
      <c r="V72" s="4"/>
      <c r="W72" s="4"/>
      <c r="X72" s="4"/>
      <c r="Y72" s="4"/>
      <c r="Z72" s="4"/>
      <c r="AA72" s="4"/>
      <c r="AB72" s="4"/>
      <c r="AC72" s="4"/>
      <c r="AD72" s="4"/>
      <c r="AE72" s="4"/>
      <c r="AF72" s="4"/>
    </row>
    <row r="73" ht="14.25" customHeight="1">
      <c r="A73" s="86">
        <v>73.0</v>
      </c>
      <c r="B73" s="334" t="s">
        <v>1183</v>
      </c>
      <c r="C73" s="335"/>
      <c r="D73" s="336" t="s">
        <v>900</v>
      </c>
      <c r="E73" s="336" t="s">
        <v>935</v>
      </c>
      <c r="F73" s="337"/>
      <c r="G73" s="337"/>
      <c r="H73" s="338" t="s">
        <v>1184</v>
      </c>
      <c r="I73" s="338" t="s">
        <v>1185</v>
      </c>
      <c r="J73" s="339"/>
      <c r="K73" s="339"/>
      <c r="L73" s="339"/>
      <c r="M73" s="337"/>
      <c r="N73" s="340"/>
      <c r="O73" s="341"/>
      <c r="P73" s="341"/>
      <c r="Q73" s="342"/>
      <c r="R73" s="339"/>
      <c r="S73" s="338" t="s">
        <v>1182</v>
      </c>
      <c r="T73" s="4"/>
      <c r="U73" s="4"/>
      <c r="V73" s="4"/>
      <c r="W73" s="4"/>
      <c r="X73" s="4"/>
      <c r="Y73" s="4"/>
      <c r="Z73" s="4"/>
      <c r="AA73" s="4"/>
      <c r="AB73" s="4"/>
      <c r="AC73" s="4"/>
      <c r="AD73" s="4"/>
      <c r="AE73" s="4"/>
      <c r="AF73" s="4"/>
    </row>
    <row r="74" ht="14.25" customHeight="1">
      <c r="A74" s="86">
        <v>74.0</v>
      </c>
      <c r="B74" s="336" t="s">
        <v>1186</v>
      </c>
      <c r="C74" s="335"/>
      <c r="D74" s="336" t="s">
        <v>900</v>
      </c>
      <c r="E74" s="336" t="s">
        <v>935</v>
      </c>
      <c r="F74" s="335"/>
      <c r="G74" s="337"/>
      <c r="H74" s="343" t="s">
        <v>1184</v>
      </c>
      <c r="I74" s="343" t="s">
        <v>1187</v>
      </c>
      <c r="J74" s="339"/>
      <c r="K74" s="339"/>
      <c r="L74" s="337"/>
      <c r="M74" s="337"/>
      <c r="N74" s="340"/>
      <c r="O74" s="341"/>
      <c r="P74" s="341"/>
      <c r="Q74" s="342"/>
      <c r="R74" s="339"/>
      <c r="S74" s="344" t="s">
        <v>1182</v>
      </c>
      <c r="T74" s="4"/>
      <c r="U74" s="4"/>
      <c r="V74" s="4"/>
      <c r="W74" s="4"/>
      <c r="X74" s="4"/>
      <c r="Y74" s="4"/>
      <c r="Z74" s="4"/>
      <c r="AA74" s="4"/>
      <c r="AB74" s="4"/>
      <c r="AC74" s="4"/>
      <c r="AD74" s="4"/>
      <c r="AE74" s="4"/>
      <c r="AF74" s="4"/>
    </row>
    <row r="75" ht="14.25" customHeight="1">
      <c r="A75" s="86">
        <v>75.0</v>
      </c>
      <c r="B75" s="336" t="s">
        <v>1188</v>
      </c>
      <c r="C75" s="335"/>
      <c r="D75" s="336" t="s">
        <v>900</v>
      </c>
      <c r="E75" s="336" t="s">
        <v>935</v>
      </c>
      <c r="F75" s="335"/>
      <c r="G75" s="337"/>
      <c r="H75" s="343" t="s">
        <v>1119</v>
      </c>
      <c r="I75" s="343" t="s">
        <v>357</v>
      </c>
      <c r="J75" s="339"/>
      <c r="K75" s="339"/>
      <c r="L75" s="345"/>
      <c r="M75" s="337"/>
      <c r="N75" s="340"/>
      <c r="O75" s="341"/>
      <c r="P75" s="341"/>
      <c r="Q75" s="342"/>
      <c r="R75" s="339"/>
      <c r="S75" s="343" t="s">
        <v>1121</v>
      </c>
      <c r="T75" s="4"/>
      <c r="U75" s="4"/>
      <c r="V75" s="4"/>
      <c r="W75" s="4"/>
      <c r="X75" s="4"/>
      <c r="Y75" s="4"/>
      <c r="Z75" s="4"/>
      <c r="AA75" s="4"/>
      <c r="AB75" s="4"/>
      <c r="AC75" s="4"/>
      <c r="AD75" s="4"/>
      <c r="AE75" s="4"/>
      <c r="AF75" s="4"/>
    </row>
    <row r="76" ht="14.25" customHeight="1">
      <c r="A76" s="86">
        <v>76.0</v>
      </c>
      <c r="B76" s="343" t="s">
        <v>1189</v>
      </c>
      <c r="C76" s="335"/>
      <c r="D76" s="336" t="s">
        <v>900</v>
      </c>
      <c r="E76" s="336" t="s">
        <v>935</v>
      </c>
      <c r="F76" s="335"/>
      <c r="G76" s="337"/>
      <c r="H76" s="343" t="s">
        <v>1119</v>
      </c>
      <c r="I76" s="343" t="s">
        <v>301</v>
      </c>
      <c r="J76" s="339"/>
      <c r="K76" s="339"/>
      <c r="L76" s="339"/>
      <c r="M76" s="337"/>
      <c r="N76" s="340"/>
      <c r="O76" s="341"/>
      <c r="P76" s="341"/>
      <c r="Q76" s="342"/>
      <c r="R76" s="339"/>
      <c r="S76" s="343" t="s">
        <v>1121</v>
      </c>
      <c r="T76" s="4"/>
      <c r="U76" s="4"/>
      <c r="V76" s="4"/>
      <c r="W76" s="4"/>
      <c r="X76" s="4"/>
      <c r="Y76" s="4"/>
      <c r="Z76" s="4"/>
      <c r="AA76" s="4"/>
      <c r="AB76" s="4"/>
      <c r="AC76" s="4"/>
      <c r="AD76" s="4"/>
      <c r="AE76" s="4"/>
      <c r="AF76" s="4"/>
    </row>
    <row r="77" ht="14.25" customHeight="1">
      <c r="A77" s="86">
        <v>77.0</v>
      </c>
      <c r="B77" s="343" t="s">
        <v>1190</v>
      </c>
      <c r="C77" s="335"/>
      <c r="D77" s="336" t="s">
        <v>900</v>
      </c>
      <c r="E77" s="336" t="s">
        <v>935</v>
      </c>
      <c r="F77" s="337"/>
      <c r="G77" s="337"/>
      <c r="H77" s="343" t="s">
        <v>1119</v>
      </c>
      <c r="I77" s="343" t="s">
        <v>303</v>
      </c>
      <c r="J77" s="339"/>
      <c r="K77" s="339"/>
      <c r="L77" s="339"/>
      <c r="M77" s="337"/>
      <c r="N77" s="340"/>
      <c r="O77" s="341"/>
      <c r="P77" s="341"/>
      <c r="Q77" s="342"/>
      <c r="R77" s="339"/>
      <c r="S77" s="344" t="s">
        <v>1121</v>
      </c>
      <c r="T77" s="4"/>
      <c r="U77" s="4"/>
      <c r="V77" s="4"/>
      <c r="W77" s="4"/>
      <c r="X77" s="4"/>
      <c r="Y77" s="4"/>
      <c r="Z77" s="4"/>
      <c r="AA77" s="4"/>
      <c r="AB77" s="4"/>
      <c r="AC77" s="4"/>
      <c r="AD77" s="4"/>
      <c r="AE77" s="4"/>
      <c r="AF77" s="4"/>
    </row>
    <row r="78" ht="14.25" customHeight="1">
      <c r="A78" s="86">
        <v>78.0</v>
      </c>
      <c r="B78" s="343" t="s">
        <v>1191</v>
      </c>
      <c r="C78" s="335"/>
      <c r="D78" s="336" t="s">
        <v>900</v>
      </c>
      <c r="E78" s="336" t="s">
        <v>935</v>
      </c>
      <c r="F78" s="337"/>
      <c r="G78" s="337"/>
      <c r="H78" s="343" t="s">
        <v>1119</v>
      </c>
      <c r="I78" s="343" t="s">
        <v>1140</v>
      </c>
      <c r="J78" s="339"/>
      <c r="K78" s="339"/>
      <c r="L78" s="339"/>
      <c r="M78" s="337"/>
      <c r="N78" s="340"/>
      <c r="O78" s="341"/>
      <c r="P78" s="341"/>
      <c r="Q78" s="342"/>
      <c r="R78" s="339"/>
      <c r="S78" s="344" t="s">
        <v>1121</v>
      </c>
      <c r="T78" s="4"/>
      <c r="U78" s="4"/>
      <c r="V78" s="4"/>
      <c r="W78" s="4"/>
      <c r="X78" s="4"/>
      <c r="Y78" s="4"/>
      <c r="Z78" s="4"/>
      <c r="AA78" s="4"/>
      <c r="AB78" s="4"/>
      <c r="AC78" s="4"/>
      <c r="AD78" s="4"/>
      <c r="AE78" s="4"/>
      <c r="AF78" s="4"/>
    </row>
    <row r="79" ht="14.25" customHeight="1">
      <c r="A79" s="86">
        <v>79.0</v>
      </c>
      <c r="B79" s="346" t="s">
        <v>1192</v>
      </c>
      <c r="C79" s="335"/>
      <c r="D79" s="336" t="s">
        <v>900</v>
      </c>
      <c r="E79" s="336" t="s">
        <v>935</v>
      </c>
      <c r="F79" s="337"/>
      <c r="G79" s="337"/>
      <c r="H79" s="343" t="s">
        <v>1119</v>
      </c>
      <c r="I79" s="343" t="s">
        <v>1142</v>
      </c>
      <c r="J79" s="339"/>
      <c r="K79" s="339"/>
      <c r="L79" s="339"/>
      <c r="M79" s="337"/>
      <c r="N79" s="340"/>
      <c r="O79" s="341"/>
      <c r="P79" s="341"/>
      <c r="Q79" s="342"/>
      <c r="R79" s="339"/>
      <c r="S79" s="343" t="s">
        <v>1121</v>
      </c>
      <c r="T79" s="4"/>
      <c r="U79" s="4"/>
      <c r="V79" s="4"/>
      <c r="W79" s="4"/>
      <c r="X79" s="4"/>
      <c r="Y79" s="4"/>
      <c r="Z79" s="4"/>
      <c r="AA79" s="4"/>
      <c r="AB79" s="4"/>
      <c r="AC79" s="4"/>
      <c r="AD79" s="4"/>
      <c r="AE79" s="4"/>
      <c r="AF79" s="4"/>
    </row>
    <row r="80" ht="14.25" customHeight="1">
      <c r="A80" s="86">
        <v>80.0</v>
      </c>
      <c r="B80" s="334" t="s">
        <v>1193</v>
      </c>
      <c r="C80" s="335"/>
      <c r="D80" s="336" t="s">
        <v>900</v>
      </c>
      <c r="E80" s="336" t="s">
        <v>935</v>
      </c>
      <c r="F80" s="337"/>
      <c r="G80" s="337"/>
      <c r="H80" s="334" t="s">
        <v>1119</v>
      </c>
      <c r="I80" s="334" t="s">
        <v>357</v>
      </c>
      <c r="J80" s="339"/>
      <c r="K80" s="339"/>
      <c r="L80" s="339"/>
      <c r="M80" s="337"/>
      <c r="N80" s="340"/>
      <c r="O80" s="341"/>
      <c r="P80" s="341"/>
      <c r="Q80" s="342"/>
      <c r="R80" s="339"/>
      <c r="S80" s="338" t="s">
        <v>1121</v>
      </c>
      <c r="T80" s="4"/>
      <c r="U80" s="4"/>
      <c r="V80" s="4"/>
      <c r="W80" s="4"/>
      <c r="X80" s="4"/>
      <c r="Y80" s="4"/>
      <c r="Z80" s="4"/>
      <c r="AA80" s="4"/>
      <c r="AB80" s="4"/>
      <c r="AC80" s="4"/>
      <c r="AD80" s="4"/>
      <c r="AE80" s="4"/>
      <c r="AF80" s="4"/>
    </row>
    <row r="81" ht="14.25" customHeight="1">
      <c r="A81" s="86">
        <v>81.0</v>
      </c>
      <c r="B81" s="334" t="s">
        <v>1194</v>
      </c>
      <c r="C81" s="335"/>
      <c r="D81" s="336" t="s">
        <v>900</v>
      </c>
      <c r="E81" s="336" t="s">
        <v>935</v>
      </c>
      <c r="F81" s="337"/>
      <c r="G81" s="337"/>
      <c r="H81" s="338" t="s">
        <v>1119</v>
      </c>
      <c r="I81" s="338" t="s">
        <v>303</v>
      </c>
      <c r="J81" s="339"/>
      <c r="K81" s="339"/>
      <c r="L81" s="339"/>
      <c r="M81" s="337"/>
      <c r="N81" s="340"/>
      <c r="O81" s="341"/>
      <c r="P81" s="341"/>
      <c r="Q81" s="342"/>
      <c r="R81" s="339"/>
      <c r="S81" s="338" t="s">
        <v>1121</v>
      </c>
      <c r="T81" s="4"/>
      <c r="U81" s="4"/>
      <c r="V81" s="4"/>
      <c r="W81" s="4"/>
      <c r="X81" s="4"/>
      <c r="Y81" s="4"/>
      <c r="Z81" s="4"/>
      <c r="AA81" s="4"/>
      <c r="AB81" s="4"/>
      <c r="AC81" s="4"/>
      <c r="AD81" s="4"/>
      <c r="AE81" s="4"/>
      <c r="AF81" s="4"/>
    </row>
    <row r="82" ht="14.25" customHeight="1">
      <c r="A82" s="86">
        <v>82.0</v>
      </c>
      <c r="B82" s="336" t="s">
        <v>1195</v>
      </c>
      <c r="C82" s="335"/>
      <c r="D82" s="336" t="s">
        <v>900</v>
      </c>
      <c r="E82" s="336" t="s">
        <v>935</v>
      </c>
      <c r="F82" s="335"/>
      <c r="G82" s="337"/>
      <c r="H82" s="343" t="s">
        <v>1119</v>
      </c>
      <c r="I82" s="343" t="s">
        <v>301</v>
      </c>
      <c r="J82" s="339"/>
      <c r="K82" s="339"/>
      <c r="L82" s="337"/>
      <c r="M82" s="337"/>
      <c r="N82" s="340"/>
      <c r="O82" s="341"/>
      <c r="P82" s="341"/>
      <c r="Q82" s="342"/>
      <c r="R82" s="339"/>
      <c r="S82" s="344" t="s">
        <v>1121</v>
      </c>
      <c r="T82" s="4"/>
      <c r="U82" s="4"/>
      <c r="V82" s="4"/>
      <c r="W82" s="4"/>
      <c r="X82" s="4"/>
      <c r="Y82" s="4"/>
      <c r="Z82" s="4"/>
      <c r="AA82" s="4"/>
      <c r="AB82" s="4"/>
      <c r="AC82" s="4"/>
      <c r="AD82" s="4"/>
      <c r="AE82" s="4"/>
      <c r="AF82" s="4"/>
    </row>
    <row r="83" ht="14.25" customHeight="1">
      <c r="A83" s="86">
        <v>83.0</v>
      </c>
      <c r="B83" s="336" t="s">
        <v>1196</v>
      </c>
      <c r="C83" s="335"/>
      <c r="D83" s="336" t="s">
        <v>900</v>
      </c>
      <c r="E83" s="336" t="s">
        <v>935</v>
      </c>
      <c r="F83" s="335"/>
      <c r="G83" s="337"/>
      <c r="H83" s="343" t="s">
        <v>1119</v>
      </c>
      <c r="I83" s="343" t="s">
        <v>357</v>
      </c>
      <c r="J83" s="339"/>
      <c r="K83" s="339"/>
      <c r="L83" s="345"/>
      <c r="M83" s="337"/>
      <c r="N83" s="340"/>
      <c r="O83" s="341"/>
      <c r="P83" s="341"/>
      <c r="Q83" s="342"/>
      <c r="R83" s="339"/>
      <c r="S83" s="343" t="s">
        <v>1121</v>
      </c>
      <c r="T83" s="4"/>
      <c r="U83" s="4"/>
      <c r="V83" s="4"/>
      <c r="W83" s="4"/>
      <c r="X83" s="4"/>
      <c r="Y83" s="4"/>
      <c r="Z83" s="4"/>
      <c r="AA83" s="4"/>
      <c r="AB83" s="4"/>
      <c r="AC83" s="4"/>
      <c r="AD83" s="4"/>
      <c r="AE83" s="4"/>
      <c r="AF83" s="4"/>
    </row>
    <row r="84" ht="14.25" customHeight="1">
      <c r="A84" s="86">
        <v>84.0</v>
      </c>
      <c r="B84" s="343" t="s">
        <v>1197</v>
      </c>
      <c r="C84" s="335"/>
      <c r="D84" s="336" t="s">
        <v>900</v>
      </c>
      <c r="E84" s="336" t="s">
        <v>935</v>
      </c>
      <c r="F84" s="335"/>
      <c r="G84" s="337"/>
      <c r="H84" s="343" t="s">
        <v>1119</v>
      </c>
      <c r="I84" s="343" t="s">
        <v>1198</v>
      </c>
      <c r="J84" s="339"/>
      <c r="K84" s="339"/>
      <c r="L84" s="339"/>
      <c r="M84" s="337"/>
      <c r="N84" s="340"/>
      <c r="O84" s="341"/>
      <c r="P84" s="341"/>
      <c r="Q84" s="342"/>
      <c r="R84" s="339"/>
      <c r="S84" s="343" t="s">
        <v>1121</v>
      </c>
      <c r="T84" s="4"/>
      <c r="U84" s="4"/>
      <c r="V84" s="4"/>
      <c r="W84" s="4"/>
      <c r="X84" s="4"/>
      <c r="Y84" s="4"/>
      <c r="Z84" s="4"/>
      <c r="AA84" s="4"/>
      <c r="AB84" s="4"/>
      <c r="AC84" s="4"/>
      <c r="AD84" s="4"/>
      <c r="AE84" s="4"/>
      <c r="AF84" s="4"/>
    </row>
    <row r="85" ht="14.25" customHeight="1">
      <c r="A85" s="86">
        <v>85.0</v>
      </c>
      <c r="B85" s="343" t="s">
        <v>1199</v>
      </c>
      <c r="C85" s="335"/>
      <c r="D85" s="336" t="s">
        <v>900</v>
      </c>
      <c r="E85" s="336" t="s">
        <v>935</v>
      </c>
      <c r="F85" s="337"/>
      <c r="G85" s="337"/>
      <c r="H85" s="343" t="s">
        <v>1119</v>
      </c>
      <c r="I85" s="343" t="s">
        <v>1200</v>
      </c>
      <c r="J85" s="339"/>
      <c r="K85" s="339"/>
      <c r="L85" s="339"/>
      <c r="M85" s="337"/>
      <c r="N85" s="340"/>
      <c r="O85" s="341"/>
      <c r="P85" s="341"/>
      <c r="Q85" s="342"/>
      <c r="R85" s="339"/>
      <c r="S85" s="344" t="s">
        <v>1121</v>
      </c>
      <c r="T85" s="4"/>
      <c r="U85" s="4"/>
      <c r="V85" s="4"/>
      <c r="W85" s="4"/>
      <c r="X85" s="4"/>
      <c r="Y85" s="4"/>
      <c r="Z85" s="4"/>
      <c r="AA85" s="4"/>
      <c r="AB85" s="4"/>
      <c r="AC85" s="4"/>
      <c r="AD85" s="4"/>
      <c r="AE85" s="4"/>
      <c r="AF85" s="4"/>
    </row>
    <row r="86" ht="14.25" customHeight="1">
      <c r="A86" s="86">
        <v>86.0</v>
      </c>
      <c r="B86" s="343" t="s">
        <v>1201</v>
      </c>
      <c r="C86" s="335"/>
      <c r="D86" s="336" t="s">
        <v>900</v>
      </c>
      <c r="E86" s="336" t="s">
        <v>935</v>
      </c>
      <c r="F86" s="337"/>
      <c r="G86" s="337"/>
      <c r="H86" s="343" t="s">
        <v>1119</v>
      </c>
      <c r="I86" s="343" t="s">
        <v>1160</v>
      </c>
      <c r="J86" s="339"/>
      <c r="K86" s="339"/>
      <c r="L86" s="339"/>
      <c r="M86" s="337"/>
      <c r="N86" s="340"/>
      <c r="O86" s="341"/>
      <c r="P86" s="341"/>
      <c r="Q86" s="342"/>
      <c r="R86" s="339"/>
      <c r="S86" s="344" t="s">
        <v>1121</v>
      </c>
      <c r="T86" s="4"/>
      <c r="U86" s="4"/>
      <c r="V86" s="4"/>
      <c r="W86" s="4"/>
      <c r="X86" s="4"/>
      <c r="Y86" s="4"/>
      <c r="Z86" s="4"/>
      <c r="AA86" s="4"/>
      <c r="AB86" s="4"/>
      <c r="AC86" s="4"/>
      <c r="AD86" s="4"/>
      <c r="AE86" s="4"/>
      <c r="AF86" s="4"/>
    </row>
    <row r="87" ht="14.25" customHeight="1">
      <c r="A87" s="86">
        <v>87.0</v>
      </c>
      <c r="B87" s="336" t="s">
        <v>1202</v>
      </c>
      <c r="C87" s="335"/>
      <c r="D87" s="336" t="s">
        <v>900</v>
      </c>
      <c r="E87" s="336" t="s">
        <v>935</v>
      </c>
      <c r="F87" s="335"/>
      <c r="G87" s="337"/>
      <c r="H87" s="343" t="s">
        <v>1119</v>
      </c>
      <c r="I87" s="343" t="s">
        <v>1200</v>
      </c>
      <c r="J87" s="339"/>
      <c r="K87" s="339"/>
      <c r="L87" s="337"/>
      <c r="M87" s="337"/>
      <c r="N87" s="340"/>
      <c r="O87" s="341"/>
      <c r="P87" s="341"/>
      <c r="Q87" s="342"/>
      <c r="R87" s="339"/>
      <c r="S87" s="344" t="s">
        <v>1121</v>
      </c>
      <c r="T87" s="4"/>
      <c r="U87" s="4"/>
      <c r="V87" s="4"/>
      <c r="W87" s="4"/>
      <c r="X87" s="4"/>
      <c r="Y87" s="4"/>
      <c r="Z87" s="4"/>
      <c r="AA87" s="4"/>
      <c r="AB87" s="4"/>
      <c r="AC87" s="4"/>
      <c r="AD87" s="4"/>
      <c r="AE87" s="4"/>
      <c r="AF87" s="4"/>
    </row>
    <row r="88" ht="14.25" customHeight="1">
      <c r="A88" s="86">
        <v>88.0</v>
      </c>
      <c r="B88" s="336" t="s">
        <v>1203</v>
      </c>
      <c r="C88" s="335"/>
      <c r="D88" s="336" t="s">
        <v>900</v>
      </c>
      <c r="E88" s="336" t="s">
        <v>935</v>
      </c>
      <c r="F88" s="335"/>
      <c r="G88" s="337"/>
      <c r="H88" s="343" t="s">
        <v>1119</v>
      </c>
      <c r="I88" s="343" t="s">
        <v>1198</v>
      </c>
      <c r="J88" s="339"/>
      <c r="K88" s="339"/>
      <c r="L88" s="345"/>
      <c r="M88" s="337"/>
      <c r="N88" s="340"/>
      <c r="O88" s="341"/>
      <c r="P88" s="341"/>
      <c r="Q88" s="342"/>
      <c r="R88" s="339"/>
      <c r="S88" s="343" t="s">
        <v>1121</v>
      </c>
      <c r="T88" s="4"/>
      <c r="U88" s="4"/>
      <c r="V88" s="4"/>
      <c r="W88" s="4"/>
      <c r="X88" s="4"/>
      <c r="Y88" s="4"/>
      <c r="Z88" s="4"/>
      <c r="AA88" s="4"/>
      <c r="AB88" s="4"/>
      <c r="AC88" s="4"/>
      <c r="AD88" s="4"/>
      <c r="AE88" s="4"/>
      <c r="AF88" s="4"/>
    </row>
    <row r="89" ht="14.25" customHeight="1">
      <c r="A89" s="86">
        <v>89.0</v>
      </c>
      <c r="B89" s="88"/>
      <c r="C89" s="111"/>
      <c r="D89" s="111"/>
      <c r="E89" s="111"/>
      <c r="F89" s="111"/>
      <c r="G89" s="88"/>
      <c r="H89" s="88"/>
      <c r="I89" s="88"/>
      <c r="J89" s="113"/>
      <c r="K89" s="113"/>
      <c r="L89" s="113"/>
      <c r="M89" s="88"/>
      <c r="N89" s="324"/>
      <c r="O89" s="318"/>
      <c r="P89" s="318"/>
      <c r="Q89" s="88"/>
      <c r="R89" s="113"/>
      <c r="S89" s="324"/>
      <c r="T89" s="4"/>
      <c r="U89" s="4"/>
      <c r="V89" s="4"/>
      <c r="W89" s="4"/>
      <c r="X89" s="4"/>
      <c r="Y89" s="4"/>
      <c r="Z89" s="4"/>
      <c r="AA89" s="4"/>
      <c r="AB89" s="4"/>
      <c r="AC89" s="4"/>
      <c r="AD89" s="4"/>
      <c r="AE89" s="4"/>
      <c r="AF89" s="4"/>
    </row>
    <row r="90" ht="14.25" customHeight="1">
      <c r="A90" s="86">
        <v>90.0</v>
      </c>
      <c r="B90" s="88"/>
      <c r="C90" s="111"/>
      <c r="D90" s="111"/>
      <c r="E90" s="111"/>
      <c r="F90" s="88"/>
      <c r="G90" s="88"/>
      <c r="H90" s="88"/>
      <c r="I90" s="88"/>
      <c r="J90" s="113"/>
      <c r="K90" s="113"/>
      <c r="L90" s="113"/>
      <c r="M90" s="88"/>
      <c r="N90" s="324"/>
      <c r="O90" s="318"/>
      <c r="P90" s="318"/>
      <c r="Q90" s="324"/>
      <c r="R90" s="113"/>
      <c r="S90" s="324"/>
      <c r="T90" s="4"/>
      <c r="U90" s="4"/>
      <c r="V90" s="4"/>
      <c r="W90" s="4"/>
      <c r="X90" s="4"/>
      <c r="Y90" s="4"/>
      <c r="Z90" s="4"/>
      <c r="AA90" s="4"/>
      <c r="AB90" s="4"/>
      <c r="AC90" s="4"/>
      <c r="AD90" s="4"/>
      <c r="AE90" s="4"/>
      <c r="AF90" s="4"/>
    </row>
    <row r="91" ht="14.25" customHeight="1">
      <c r="A91" s="86">
        <v>91.0</v>
      </c>
      <c r="B91" s="111"/>
      <c r="C91" s="111"/>
      <c r="D91" s="111"/>
      <c r="E91" s="111"/>
      <c r="F91" s="111"/>
      <c r="G91" s="88"/>
      <c r="H91" s="88"/>
      <c r="I91" s="88"/>
      <c r="J91" s="113"/>
      <c r="K91" s="113"/>
      <c r="L91" s="88"/>
      <c r="M91" s="88"/>
      <c r="N91" s="324"/>
      <c r="O91" s="318"/>
      <c r="P91" s="318"/>
      <c r="Q91" s="324"/>
      <c r="R91" s="113"/>
      <c r="S91" s="324"/>
      <c r="T91" s="4"/>
      <c r="U91" s="4"/>
      <c r="V91" s="4"/>
      <c r="W91" s="4"/>
      <c r="X91" s="4"/>
      <c r="Y91" s="4"/>
      <c r="Z91" s="4"/>
      <c r="AA91" s="4"/>
      <c r="AB91" s="4"/>
      <c r="AC91" s="4"/>
      <c r="AD91" s="4"/>
      <c r="AE91" s="4"/>
      <c r="AF91" s="4"/>
    </row>
    <row r="92" ht="14.25" customHeight="1">
      <c r="A92" s="86">
        <v>92.0</v>
      </c>
      <c r="B92" s="111"/>
      <c r="C92" s="111"/>
      <c r="D92" s="111"/>
      <c r="E92" s="111"/>
      <c r="F92" s="111"/>
      <c r="G92" s="88"/>
      <c r="H92" s="88"/>
      <c r="I92" s="88"/>
      <c r="J92" s="113"/>
      <c r="K92" s="113"/>
      <c r="L92" s="88"/>
      <c r="M92" s="88"/>
      <c r="N92" s="324"/>
      <c r="O92" s="318"/>
      <c r="P92" s="318"/>
      <c r="Q92" s="324"/>
      <c r="R92" s="113"/>
      <c r="S92" s="324"/>
      <c r="T92" s="4"/>
      <c r="U92" s="4"/>
      <c r="V92" s="4"/>
      <c r="W92" s="4"/>
      <c r="X92" s="4"/>
      <c r="Y92" s="4"/>
      <c r="Z92" s="4"/>
      <c r="AA92" s="4"/>
      <c r="AB92" s="4"/>
      <c r="AC92" s="4"/>
      <c r="AD92" s="4"/>
      <c r="AE92" s="4"/>
      <c r="AF92" s="4"/>
    </row>
    <row r="93" ht="14.25" customHeight="1">
      <c r="A93" s="86">
        <v>93.0</v>
      </c>
      <c r="B93" s="111"/>
      <c r="C93" s="111"/>
      <c r="D93" s="111"/>
      <c r="E93" s="111"/>
      <c r="F93" s="111"/>
      <c r="G93" s="88"/>
      <c r="H93" s="88"/>
      <c r="I93" s="88"/>
      <c r="J93" s="113"/>
      <c r="K93" s="113"/>
      <c r="L93" s="348"/>
      <c r="M93" s="88"/>
      <c r="N93" s="324"/>
      <c r="O93" s="318"/>
      <c r="P93" s="318"/>
      <c r="Q93" s="88"/>
      <c r="R93" s="113"/>
      <c r="S93" s="349"/>
      <c r="T93" s="4"/>
      <c r="U93" s="4"/>
      <c r="V93" s="4"/>
      <c r="W93" s="4"/>
      <c r="X93" s="4"/>
      <c r="Y93" s="4"/>
      <c r="Z93" s="4"/>
      <c r="AA93" s="4"/>
      <c r="AB93" s="4"/>
      <c r="AC93" s="4"/>
      <c r="AD93" s="4"/>
      <c r="AE93" s="4"/>
      <c r="AF93" s="4"/>
    </row>
    <row r="94" ht="14.25" customHeight="1">
      <c r="A94" s="86">
        <v>94.0</v>
      </c>
      <c r="B94" s="88"/>
      <c r="C94" s="111"/>
      <c r="D94" s="111"/>
      <c r="E94" s="111"/>
      <c r="F94" s="111"/>
      <c r="G94" s="88"/>
      <c r="H94" s="88"/>
      <c r="I94" s="88"/>
      <c r="J94" s="113"/>
      <c r="K94" s="113"/>
      <c r="L94" s="113"/>
      <c r="M94" s="88"/>
      <c r="N94" s="324"/>
      <c r="O94" s="318"/>
      <c r="P94" s="318"/>
      <c r="Q94" s="88"/>
      <c r="R94" s="113"/>
      <c r="S94" s="324"/>
      <c r="T94" s="4"/>
      <c r="U94" s="4"/>
      <c r="V94" s="4"/>
      <c r="W94" s="4"/>
      <c r="X94" s="4"/>
      <c r="Y94" s="4"/>
      <c r="Z94" s="4"/>
      <c r="AA94" s="4"/>
      <c r="AB94" s="4"/>
      <c r="AC94" s="4"/>
      <c r="AD94" s="4"/>
      <c r="AE94" s="4"/>
      <c r="AF94" s="4"/>
    </row>
    <row r="95" ht="14.25" customHeight="1">
      <c r="A95" s="86">
        <v>95.0</v>
      </c>
      <c r="B95" s="88"/>
      <c r="C95" s="111"/>
      <c r="D95" s="111"/>
      <c r="E95" s="111"/>
      <c r="F95" s="88"/>
      <c r="G95" s="88"/>
      <c r="H95" s="88"/>
      <c r="I95" s="88"/>
      <c r="J95" s="113"/>
      <c r="K95" s="113"/>
      <c r="L95" s="113"/>
      <c r="M95" s="88"/>
      <c r="N95" s="324"/>
      <c r="O95" s="318"/>
      <c r="P95" s="318"/>
      <c r="Q95" s="324"/>
      <c r="R95" s="113"/>
      <c r="S95" s="324"/>
      <c r="T95" s="4"/>
      <c r="U95" s="4"/>
      <c r="V95" s="4"/>
      <c r="W95" s="4"/>
      <c r="X95" s="4"/>
      <c r="Y95" s="4"/>
      <c r="Z95" s="4"/>
      <c r="AA95" s="4"/>
      <c r="AB95" s="4"/>
      <c r="AC95" s="4"/>
      <c r="AD95" s="4"/>
      <c r="AE95" s="4"/>
      <c r="AF95" s="4"/>
    </row>
    <row r="96" ht="14.25" customHeight="1">
      <c r="A96" s="86">
        <v>96.0</v>
      </c>
      <c r="B96" s="88"/>
      <c r="C96" s="111"/>
      <c r="D96" s="111"/>
      <c r="E96" s="111"/>
      <c r="F96" s="88"/>
      <c r="G96" s="88"/>
      <c r="H96" s="88"/>
      <c r="I96" s="88"/>
      <c r="J96" s="113"/>
      <c r="K96" s="113"/>
      <c r="L96" s="113"/>
      <c r="M96" s="88"/>
      <c r="N96" s="324"/>
      <c r="O96" s="318"/>
      <c r="P96" s="318"/>
      <c r="Q96" s="324"/>
      <c r="R96" s="113"/>
      <c r="S96" s="88"/>
      <c r="T96" s="4"/>
      <c r="U96" s="4"/>
      <c r="V96" s="4"/>
      <c r="W96" s="4"/>
      <c r="X96" s="4"/>
      <c r="Y96" s="4"/>
      <c r="Z96" s="4"/>
      <c r="AA96" s="4"/>
      <c r="AB96" s="4"/>
      <c r="AC96" s="4"/>
      <c r="AD96" s="4"/>
      <c r="AE96" s="4"/>
      <c r="AF96" s="4"/>
    </row>
    <row r="97" ht="14.25" customHeight="1">
      <c r="A97" s="86">
        <v>97.0</v>
      </c>
      <c r="B97" s="350"/>
      <c r="C97" s="111"/>
      <c r="D97" s="111"/>
      <c r="E97" s="111"/>
      <c r="F97" s="88"/>
      <c r="G97" s="88"/>
      <c r="H97" s="88"/>
      <c r="I97" s="88"/>
      <c r="J97" s="113"/>
      <c r="K97" s="113"/>
      <c r="L97" s="113"/>
      <c r="M97" s="88"/>
      <c r="N97" s="324"/>
      <c r="O97" s="318"/>
      <c r="P97" s="318"/>
      <c r="Q97" s="88"/>
      <c r="R97" s="113"/>
      <c r="S97" s="88"/>
      <c r="T97" s="4"/>
      <c r="U97" s="4"/>
      <c r="V97" s="4"/>
      <c r="W97" s="4"/>
      <c r="X97" s="4"/>
      <c r="Y97" s="4"/>
      <c r="Z97" s="4"/>
      <c r="AA97" s="4"/>
      <c r="AB97" s="4"/>
      <c r="AC97" s="4"/>
      <c r="AD97" s="4"/>
      <c r="AE97" s="4"/>
      <c r="AF97" s="4"/>
    </row>
    <row r="98" ht="14.25" customHeight="1">
      <c r="A98" s="86">
        <v>98.0</v>
      </c>
      <c r="B98" s="111"/>
      <c r="C98" s="111"/>
      <c r="D98" s="111"/>
      <c r="E98" s="111"/>
      <c r="F98" s="111"/>
      <c r="G98" s="88"/>
      <c r="H98" s="88"/>
      <c r="I98" s="88"/>
      <c r="J98" s="113"/>
      <c r="K98" s="113"/>
      <c r="L98" s="88"/>
      <c r="M98" s="88"/>
      <c r="N98" s="324"/>
      <c r="O98" s="351"/>
      <c r="P98" s="351"/>
      <c r="Q98" s="324"/>
      <c r="R98" s="113"/>
      <c r="S98" s="324"/>
      <c r="T98" s="4"/>
      <c r="U98" s="4"/>
      <c r="V98" s="4"/>
      <c r="W98" s="4"/>
      <c r="X98" s="4"/>
      <c r="Y98" s="4"/>
      <c r="Z98" s="4"/>
      <c r="AA98" s="4"/>
      <c r="AB98" s="4"/>
      <c r="AC98" s="4"/>
      <c r="AD98" s="4"/>
      <c r="AE98" s="4"/>
      <c r="AF98" s="4"/>
    </row>
    <row r="99" ht="14.25" customHeight="1">
      <c r="A99" s="86">
        <v>99.0</v>
      </c>
      <c r="B99" s="111"/>
      <c r="C99" s="352"/>
      <c r="D99" s="352"/>
      <c r="E99" s="352"/>
      <c r="F99" s="111"/>
      <c r="G99" s="88"/>
      <c r="H99" s="88"/>
      <c r="I99" s="88"/>
      <c r="J99" s="113"/>
      <c r="K99" s="113"/>
      <c r="L99" s="348"/>
      <c r="M99" s="353"/>
      <c r="N99" s="354"/>
      <c r="O99" s="318"/>
      <c r="P99" s="318"/>
      <c r="Q99" s="355"/>
      <c r="R99" s="113"/>
      <c r="S99" s="349"/>
      <c r="T99" s="4"/>
      <c r="U99" s="4"/>
      <c r="V99" s="4"/>
      <c r="W99" s="4"/>
      <c r="X99" s="4"/>
      <c r="Y99" s="4"/>
      <c r="Z99" s="4"/>
      <c r="AA99" s="4"/>
      <c r="AB99" s="4"/>
      <c r="AC99" s="4"/>
      <c r="AD99" s="4"/>
      <c r="AE99" s="4"/>
      <c r="AF99" s="4"/>
    </row>
    <row r="100" ht="14.25" customHeight="1">
      <c r="A100" s="86">
        <v>100.0</v>
      </c>
      <c r="B100" s="87"/>
      <c r="C100" s="111"/>
      <c r="D100" s="111"/>
      <c r="E100" s="356"/>
      <c r="F100" s="357"/>
      <c r="G100" s="88"/>
      <c r="H100" s="88"/>
      <c r="I100" s="88"/>
      <c r="J100" s="113"/>
      <c r="K100" s="113"/>
      <c r="L100" s="286"/>
      <c r="M100" s="88"/>
      <c r="N100" s="358"/>
      <c r="O100" s="318"/>
      <c r="P100" s="318"/>
      <c r="Q100" s="355"/>
      <c r="R100" s="113"/>
      <c r="S100" s="324"/>
      <c r="T100" s="4"/>
      <c r="U100" s="4"/>
      <c r="V100" s="4"/>
      <c r="W100" s="4"/>
      <c r="X100" s="4"/>
      <c r="Y100" s="4"/>
      <c r="Z100" s="4"/>
      <c r="AA100" s="4"/>
      <c r="AB100" s="4"/>
      <c r="AC100" s="4"/>
      <c r="AD100" s="4"/>
      <c r="AE100" s="4"/>
      <c r="AF100" s="4"/>
    </row>
    <row r="101" ht="14.25" customHeight="1">
      <c r="A101" s="4"/>
      <c r="B101" s="4"/>
      <c r="C101" s="359"/>
      <c r="D101" s="359"/>
      <c r="E101" s="359"/>
      <c r="F101" s="4"/>
      <c r="G101" s="4"/>
      <c r="H101" s="4"/>
      <c r="I101" s="4"/>
      <c r="J101" s="4"/>
      <c r="K101" s="4"/>
      <c r="L101" s="4"/>
      <c r="M101" s="183"/>
      <c r="N101" s="360"/>
      <c r="O101" s="361"/>
      <c r="P101" s="361"/>
      <c r="Q101" s="4"/>
      <c r="R101" s="4"/>
      <c r="S101" s="4"/>
      <c r="T101" s="4"/>
      <c r="U101" s="4"/>
      <c r="V101" s="4"/>
      <c r="W101" s="4"/>
      <c r="X101" s="4"/>
      <c r="Y101" s="4"/>
      <c r="Z101" s="4"/>
      <c r="AA101" s="4"/>
      <c r="AB101" s="4"/>
      <c r="AC101" s="4"/>
      <c r="AD101" s="4"/>
      <c r="AE101" s="4"/>
      <c r="AF101" s="4"/>
    </row>
    <row r="102" ht="14.25" customHeight="1">
      <c r="A102" s="4"/>
      <c r="B102" s="4"/>
      <c r="C102" s="359"/>
      <c r="D102" s="359"/>
      <c r="E102" s="359"/>
      <c r="F102" s="4"/>
      <c r="G102" s="4"/>
      <c r="H102" s="4"/>
      <c r="I102" s="4"/>
      <c r="J102" s="4"/>
      <c r="K102" s="4"/>
      <c r="L102" s="4"/>
      <c r="M102" s="183"/>
      <c r="N102" s="360"/>
      <c r="O102" s="361"/>
      <c r="P102" s="361"/>
      <c r="Q102" s="4"/>
      <c r="R102" s="4"/>
      <c r="S102" s="4"/>
      <c r="T102" s="4"/>
      <c r="U102" s="4"/>
      <c r="V102" s="4"/>
      <c r="W102" s="4"/>
      <c r="X102" s="4"/>
      <c r="Y102" s="4"/>
      <c r="Z102" s="4"/>
      <c r="AA102" s="4"/>
      <c r="AB102" s="4"/>
      <c r="AC102" s="4"/>
      <c r="AD102" s="4"/>
      <c r="AE102" s="4"/>
      <c r="AF102" s="4"/>
    </row>
    <row r="103" ht="14.25" customHeight="1">
      <c r="A103" s="4"/>
      <c r="B103" s="4"/>
      <c r="C103" s="359"/>
      <c r="D103" s="359"/>
      <c r="E103" s="359"/>
      <c r="F103" s="4"/>
      <c r="G103" s="4"/>
      <c r="H103" s="4"/>
      <c r="I103" s="4"/>
      <c r="J103" s="4"/>
      <c r="K103" s="4"/>
      <c r="L103" s="4"/>
      <c r="M103" s="183"/>
      <c r="N103" s="360"/>
      <c r="O103" s="361"/>
      <c r="P103" s="361"/>
      <c r="Q103" s="4"/>
      <c r="R103" s="4"/>
      <c r="S103" s="4"/>
      <c r="T103" s="4"/>
      <c r="U103" s="4"/>
      <c r="V103" s="4"/>
      <c r="W103" s="4"/>
      <c r="X103" s="4"/>
      <c r="Y103" s="4"/>
      <c r="Z103" s="4"/>
      <c r="AA103" s="4"/>
      <c r="AB103" s="4"/>
      <c r="AC103" s="4"/>
      <c r="AD103" s="4"/>
      <c r="AE103" s="4"/>
      <c r="AF103" s="4"/>
    </row>
    <row r="104" ht="14.25" customHeight="1">
      <c r="A104" s="4"/>
      <c r="B104" s="4"/>
      <c r="C104" s="359"/>
      <c r="D104" s="359"/>
      <c r="E104" s="359"/>
      <c r="F104" s="4"/>
      <c r="G104" s="4"/>
      <c r="H104" s="4"/>
      <c r="I104" s="4"/>
      <c r="J104" s="4"/>
      <c r="K104" s="4"/>
      <c r="L104" s="4"/>
      <c r="M104" s="183"/>
      <c r="N104" s="360"/>
      <c r="O104" s="361"/>
      <c r="P104" s="361"/>
      <c r="Q104" s="4"/>
      <c r="R104" s="4"/>
      <c r="S104" s="4"/>
      <c r="T104" s="4"/>
      <c r="U104" s="4"/>
      <c r="V104" s="4"/>
      <c r="W104" s="4"/>
      <c r="X104" s="4"/>
      <c r="Y104" s="4"/>
      <c r="Z104" s="4"/>
      <c r="AA104" s="4"/>
      <c r="AB104" s="4"/>
      <c r="AC104" s="4"/>
      <c r="AD104" s="4"/>
      <c r="AE104" s="4"/>
      <c r="AF104" s="4"/>
    </row>
    <row r="105" ht="14.25" customHeight="1">
      <c r="A105" s="4"/>
      <c r="B105" s="4"/>
      <c r="C105" s="359"/>
      <c r="D105" s="359"/>
      <c r="E105" s="359"/>
      <c r="F105" s="4"/>
      <c r="G105" s="4"/>
      <c r="H105" s="4"/>
      <c r="I105" s="4"/>
      <c r="J105" s="4"/>
      <c r="K105" s="4"/>
      <c r="L105" s="4"/>
      <c r="M105" s="183"/>
      <c r="N105" s="360"/>
      <c r="O105" s="361"/>
      <c r="P105" s="361"/>
      <c r="Q105" s="4"/>
      <c r="R105" s="4"/>
      <c r="S105" s="4"/>
      <c r="T105" s="4"/>
      <c r="U105" s="4"/>
      <c r="V105" s="4"/>
      <c r="W105" s="4"/>
      <c r="X105" s="4"/>
      <c r="Y105" s="4"/>
      <c r="Z105" s="4"/>
      <c r="AA105" s="4"/>
      <c r="AB105" s="4"/>
      <c r="AC105" s="4"/>
      <c r="AD105" s="4"/>
      <c r="AE105" s="4"/>
      <c r="AF105" s="4"/>
    </row>
    <row r="106" ht="14.25" customHeight="1">
      <c r="A106" s="4"/>
      <c r="B106" s="4"/>
      <c r="C106" s="359"/>
      <c r="D106" s="359"/>
      <c r="E106" s="359"/>
      <c r="F106" s="4"/>
      <c r="G106" s="4"/>
      <c r="H106" s="4"/>
      <c r="I106" s="4"/>
      <c r="J106" s="4"/>
      <c r="K106" s="4"/>
      <c r="L106" s="4"/>
      <c r="M106" s="183"/>
      <c r="N106" s="360"/>
      <c r="O106" s="361"/>
      <c r="P106" s="361"/>
      <c r="Q106" s="4"/>
      <c r="R106" s="4"/>
      <c r="S106" s="4"/>
      <c r="T106" s="4"/>
      <c r="U106" s="4"/>
      <c r="V106" s="4"/>
      <c r="W106" s="4"/>
      <c r="X106" s="4"/>
      <c r="Y106" s="4"/>
      <c r="Z106" s="4"/>
      <c r="AA106" s="4"/>
      <c r="AB106" s="4"/>
      <c r="AC106" s="4"/>
      <c r="AD106" s="4"/>
      <c r="AE106" s="4"/>
      <c r="AF106" s="4"/>
    </row>
    <row r="107" ht="14.25" customHeight="1">
      <c r="A107" s="4"/>
      <c r="B107" s="4"/>
      <c r="C107" s="359"/>
      <c r="D107" s="359"/>
      <c r="E107" s="359"/>
      <c r="F107" s="4"/>
      <c r="G107" s="4"/>
      <c r="H107" s="4"/>
      <c r="I107" s="4"/>
      <c r="J107" s="4"/>
      <c r="K107" s="4"/>
      <c r="L107" s="4"/>
      <c r="M107" s="183"/>
      <c r="N107" s="360"/>
      <c r="O107" s="361"/>
      <c r="P107" s="361"/>
      <c r="Q107" s="4"/>
      <c r="R107" s="4"/>
      <c r="S107" s="4"/>
      <c r="T107" s="4"/>
      <c r="U107" s="4"/>
      <c r="V107" s="4"/>
      <c r="W107" s="4"/>
      <c r="X107" s="4"/>
      <c r="Y107" s="4"/>
      <c r="Z107" s="4"/>
      <c r="AA107" s="4"/>
      <c r="AB107" s="4"/>
      <c r="AC107" s="4"/>
      <c r="AD107" s="4"/>
      <c r="AE107" s="4"/>
      <c r="AF107" s="4"/>
    </row>
    <row r="108" ht="14.25" customHeight="1">
      <c r="A108" s="4"/>
      <c r="B108" s="4"/>
      <c r="C108" s="359"/>
      <c r="D108" s="359"/>
      <c r="E108" s="359"/>
      <c r="F108" s="4"/>
      <c r="G108" s="4"/>
      <c r="H108" s="4"/>
      <c r="I108" s="4"/>
      <c r="J108" s="4"/>
      <c r="K108" s="4"/>
      <c r="L108" s="4"/>
      <c r="M108" s="183"/>
      <c r="N108" s="360"/>
      <c r="O108" s="361"/>
      <c r="P108" s="361"/>
      <c r="Q108" s="4"/>
      <c r="R108" s="4"/>
      <c r="S108" s="4"/>
      <c r="T108" s="4"/>
      <c r="U108" s="4"/>
      <c r="V108" s="4"/>
      <c r="W108" s="4"/>
      <c r="X108" s="4"/>
      <c r="Y108" s="4"/>
      <c r="Z108" s="4"/>
      <c r="AA108" s="4"/>
      <c r="AB108" s="4"/>
      <c r="AC108" s="4"/>
      <c r="AD108" s="4"/>
      <c r="AE108" s="4"/>
      <c r="AF108" s="4"/>
    </row>
    <row r="109" ht="14.25" customHeight="1">
      <c r="A109" s="4"/>
      <c r="B109" s="4"/>
      <c r="C109" s="359"/>
      <c r="D109" s="359"/>
      <c r="E109" s="359"/>
      <c r="F109" s="4"/>
      <c r="G109" s="4"/>
      <c r="H109" s="4"/>
      <c r="I109" s="4"/>
      <c r="J109" s="4"/>
      <c r="K109" s="4"/>
      <c r="L109" s="4"/>
      <c r="M109" s="183"/>
      <c r="N109" s="360"/>
      <c r="O109" s="361"/>
      <c r="P109" s="361"/>
      <c r="Q109" s="4"/>
      <c r="R109" s="4"/>
      <c r="S109" s="4"/>
      <c r="T109" s="4"/>
      <c r="U109" s="4"/>
      <c r="V109" s="4"/>
      <c r="W109" s="4"/>
      <c r="X109" s="4"/>
      <c r="Y109" s="4"/>
      <c r="Z109" s="4"/>
      <c r="AA109" s="4"/>
      <c r="AB109" s="4"/>
      <c r="AC109" s="4"/>
      <c r="AD109" s="4"/>
      <c r="AE109" s="4"/>
      <c r="AF109" s="4"/>
    </row>
    <row r="110" ht="14.25" customHeight="1">
      <c r="A110" s="4"/>
      <c r="B110" s="4"/>
      <c r="C110" s="359"/>
      <c r="D110" s="359"/>
      <c r="E110" s="359"/>
      <c r="F110" s="4"/>
      <c r="G110" s="4"/>
      <c r="H110" s="4"/>
      <c r="I110" s="4"/>
      <c r="J110" s="4"/>
      <c r="K110" s="4"/>
      <c r="L110" s="4"/>
      <c r="M110" s="183"/>
      <c r="N110" s="360"/>
      <c r="O110" s="361"/>
      <c r="P110" s="361"/>
      <c r="Q110" s="4"/>
      <c r="R110" s="4"/>
      <c r="S110" s="4"/>
      <c r="T110" s="4"/>
      <c r="U110" s="4"/>
      <c r="V110" s="4"/>
      <c r="W110" s="4"/>
      <c r="X110" s="4"/>
      <c r="Y110" s="4"/>
      <c r="Z110" s="4"/>
      <c r="AA110" s="4"/>
      <c r="AB110" s="4"/>
      <c r="AC110" s="4"/>
      <c r="AD110" s="4"/>
      <c r="AE110" s="4"/>
      <c r="AF110" s="4"/>
    </row>
    <row r="111" ht="14.25" customHeight="1">
      <c r="A111" s="4"/>
      <c r="B111" s="4"/>
      <c r="C111" s="359"/>
      <c r="D111" s="359"/>
      <c r="E111" s="359"/>
      <c r="F111" s="4"/>
      <c r="G111" s="4"/>
      <c r="H111" s="4"/>
      <c r="I111" s="4"/>
      <c r="J111" s="4"/>
      <c r="K111" s="4"/>
      <c r="L111" s="4"/>
      <c r="M111" s="183"/>
      <c r="N111" s="360"/>
      <c r="O111" s="361"/>
      <c r="P111" s="361"/>
      <c r="Q111" s="4"/>
      <c r="R111" s="4"/>
      <c r="S111" s="4"/>
      <c r="T111" s="4"/>
      <c r="U111" s="4"/>
      <c r="V111" s="4"/>
      <c r="W111" s="4"/>
      <c r="X111" s="4"/>
      <c r="Y111" s="4"/>
      <c r="Z111" s="4"/>
      <c r="AA111" s="4"/>
      <c r="AB111" s="4"/>
      <c r="AC111" s="4"/>
      <c r="AD111" s="4"/>
      <c r="AE111" s="4"/>
      <c r="AF111" s="4"/>
    </row>
    <row r="112" ht="14.25" customHeight="1">
      <c r="A112" s="4"/>
      <c r="B112" s="4"/>
      <c r="C112" s="359"/>
      <c r="D112" s="359"/>
      <c r="E112" s="359"/>
      <c r="F112" s="4"/>
      <c r="G112" s="4"/>
      <c r="H112" s="4"/>
      <c r="I112" s="4"/>
      <c r="J112" s="4"/>
      <c r="K112" s="4"/>
      <c r="L112" s="4"/>
      <c r="M112" s="183"/>
      <c r="N112" s="360"/>
      <c r="O112" s="361"/>
      <c r="P112" s="361"/>
      <c r="Q112" s="4"/>
      <c r="R112" s="4"/>
      <c r="S112" s="4"/>
      <c r="T112" s="4"/>
      <c r="U112" s="4"/>
      <c r="V112" s="4"/>
      <c r="W112" s="4"/>
      <c r="X112" s="4"/>
      <c r="Y112" s="4"/>
      <c r="Z112" s="4"/>
      <c r="AA112" s="4"/>
      <c r="AB112" s="4"/>
      <c r="AC112" s="4"/>
      <c r="AD112" s="4"/>
      <c r="AE112" s="4"/>
      <c r="AF112" s="4"/>
    </row>
    <row r="113" ht="14.25" customHeight="1">
      <c r="A113" s="4"/>
      <c r="B113" s="4"/>
      <c r="C113" s="359"/>
      <c r="D113" s="359"/>
      <c r="E113" s="359"/>
      <c r="F113" s="4"/>
      <c r="G113" s="4"/>
      <c r="H113" s="4"/>
      <c r="I113" s="4"/>
      <c r="J113" s="4"/>
      <c r="K113" s="4"/>
      <c r="L113" s="4"/>
      <c r="M113" s="183"/>
      <c r="N113" s="360"/>
      <c r="O113" s="361"/>
      <c r="P113" s="361"/>
      <c r="Q113" s="4"/>
      <c r="R113" s="4"/>
      <c r="S113" s="4"/>
      <c r="T113" s="4"/>
      <c r="U113" s="4"/>
      <c r="V113" s="4"/>
      <c r="W113" s="4"/>
      <c r="X113" s="4"/>
      <c r="Y113" s="4"/>
      <c r="Z113" s="4"/>
      <c r="AA113" s="4"/>
      <c r="AB113" s="4"/>
      <c r="AC113" s="4"/>
      <c r="AD113" s="4"/>
      <c r="AE113" s="4"/>
      <c r="AF113" s="4"/>
    </row>
    <row r="114" ht="14.25" customHeight="1">
      <c r="A114" s="4"/>
      <c r="B114" s="4"/>
      <c r="C114" s="359"/>
      <c r="D114" s="359"/>
      <c r="E114" s="359"/>
      <c r="F114" s="4"/>
      <c r="G114" s="4"/>
      <c r="H114" s="4"/>
      <c r="I114" s="4"/>
      <c r="J114" s="4"/>
      <c r="K114" s="4"/>
      <c r="L114" s="4"/>
      <c r="M114" s="183"/>
      <c r="N114" s="360"/>
      <c r="O114" s="361"/>
      <c r="P114" s="361"/>
      <c r="Q114" s="4"/>
      <c r="R114" s="4"/>
      <c r="S114" s="4"/>
      <c r="T114" s="4"/>
      <c r="U114" s="4"/>
      <c r="V114" s="4"/>
      <c r="W114" s="4"/>
      <c r="X114" s="4"/>
      <c r="Y114" s="4"/>
      <c r="Z114" s="4"/>
      <c r="AA114" s="4"/>
      <c r="AB114" s="4"/>
      <c r="AC114" s="4"/>
      <c r="AD114" s="4"/>
      <c r="AE114" s="4"/>
      <c r="AF114" s="4"/>
    </row>
    <row r="115" ht="14.25" customHeight="1">
      <c r="A115" s="4"/>
      <c r="B115" s="4"/>
      <c r="C115" s="359"/>
      <c r="D115" s="359"/>
      <c r="E115" s="359"/>
      <c r="F115" s="4"/>
      <c r="G115" s="4"/>
      <c r="H115" s="4"/>
      <c r="I115" s="4"/>
      <c r="J115" s="4"/>
      <c r="K115" s="4"/>
      <c r="L115" s="4"/>
      <c r="M115" s="183"/>
      <c r="N115" s="360"/>
      <c r="O115" s="361"/>
      <c r="P115" s="361"/>
      <c r="Q115" s="4"/>
      <c r="R115" s="4"/>
      <c r="S115" s="4"/>
      <c r="T115" s="4"/>
      <c r="U115" s="4"/>
      <c r="V115" s="4"/>
      <c r="W115" s="4"/>
      <c r="X115" s="4"/>
      <c r="Y115" s="4"/>
      <c r="Z115" s="4"/>
      <c r="AA115" s="4"/>
      <c r="AB115" s="4"/>
      <c r="AC115" s="4"/>
      <c r="AD115" s="4"/>
      <c r="AE115" s="4"/>
      <c r="AF115" s="4"/>
    </row>
    <row r="116" ht="14.25" customHeight="1">
      <c r="A116" s="4"/>
      <c r="B116" s="4"/>
      <c r="C116" s="359"/>
      <c r="D116" s="359"/>
      <c r="E116" s="359"/>
      <c r="F116" s="4"/>
      <c r="G116" s="4"/>
      <c r="H116" s="4"/>
      <c r="I116" s="4"/>
      <c r="J116" s="4"/>
      <c r="K116" s="4"/>
      <c r="L116" s="4"/>
      <c r="M116" s="183"/>
      <c r="N116" s="360"/>
      <c r="O116" s="361"/>
      <c r="P116" s="361"/>
      <c r="Q116" s="4"/>
      <c r="R116" s="4"/>
      <c r="S116" s="4"/>
      <c r="T116" s="4"/>
      <c r="U116" s="4"/>
      <c r="V116" s="4"/>
      <c r="W116" s="4"/>
      <c r="X116" s="4"/>
      <c r="Y116" s="4"/>
      <c r="Z116" s="4"/>
      <c r="AA116" s="4"/>
      <c r="AB116" s="4"/>
      <c r="AC116" s="4"/>
      <c r="AD116" s="4"/>
      <c r="AE116" s="4"/>
      <c r="AF116" s="4"/>
    </row>
    <row r="117" ht="14.25" customHeight="1">
      <c r="A117" s="4"/>
      <c r="B117" s="4"/>
      <c r="C117" s="359"/>
      <c r="D117" s="359"/>
      <c r="E117" s="359"/>
      <c r="F117" s="4"/>
      <c r="G117" s="4"/>
      <c r="H117" s="4"/>
      <c r="I117" s="4"/>
      <c r="J117" s="4"/>
      <c r="K117" s="4"/>
      <c r="L117" s="4"/>
      <c r="M117" s="183"/>
      <c r="N117" s="360"/>
      <c r="O117" s="361"/>
      <c r="P117" s="361"/>
      <c r="Q117" s="4"/>
      <c r="R117" s="4"/>
      <c r="S117" s="4"/>
      <c r="T117" s="4"/>
      <c r="U117" s="4"/>
      <c r="V117" s="4"/>
      <c r="W117" s="4"/>
      <c r="X117" s="4"/>
      <c r="Y117" s="4"/>
      <c r="Z117" s="4"/>
      <c r="AA117" s="4"/>
      <c r="AB117" s="4"/>
      <c r="AC117" s="4"/>
      <c r="AD117" s="4"/>
      <c r="AE117" s="4"/>
      <c r="AF117" s="4"/>
    </row>
    <row r="118" ht="14.25" customHeight="1">
      <c r="A118" s="4"/>
      <c r="B118" s="4"/>
      <c r="C118" s="359"/>
      <c r="D118" s="359"/>
      <c r="E118" s="359"/>
      <c r="F118" s="4"/>
      <c r="G118" s="4"/>
      <c r="H118" s="4"/>
      <c r="I118" s="4"/>
      <c r="J118" s="4"/>
      <c r="K118" s="4"/>
      <c r="L118" s="4"/>
      <c r="M118" s="183"/>
      <c r="N118" s="360"/>
      <c r="O118" s="361"/>
      <c r="P118" s="361"/>
      <c r="Q118" s="4"/>
      <c r="R118" s="4"/>
      <c r="S118" s="4"/>
      <c r="T118" s="4"/>
      <c r="U118" s="4"/>
      <c r="V118" s="4"/>
      <c r="W118" s="4"/>
      <c r="X118" s="4"/>
      <c r="Y118" s="4"/>
      <c r="Z118" s="4"/>
      <c r="AA118" s="4"/>
      <c r="AB118" s="4"/>
      <c r="AC118" s="4"/>
      <c r="AD118" s="4"/>
      <c r="AE118" s="4"/>
      <c r="AF118" s="4"/>
    </row>
    <row r="119" ht="14.25" customHeight="1">
      <c r="A119" s="4"/>
      <c r="B119" s="4"/>
      <c r="C119" s="359"/>
      <c r="D119" s="359"/>
      <c r="E119" s="359"/>
      <c r="F119" s="4"/>
      <c r="G119" s="4"/>
      <c r="H119" s="4"/>
      <c r="I119" s="4"/>
      <c r="J119" s="4"/>
      <c r="K119" s="4"/>
      <c r="L119" s="4"/>
      <c r="M119" s="183"/>
      <c r="N119" s="360"/>
      <c r="O119" s="361"/>
      <c r="P119" s="361"/>
      <c r="Q119" s="4"/>
      <c r="R119" s="4"/>
      <c r="S119" s="4"/>
      <c r="T119" s="4"/>
      <c r="U119" s="4"/>
      <c r="V119" s="4"/>
      <c r="W119" s="4"/>
      <c r="X119" s="4"/>
      <c r="Y119" s="4"/>
      <c r="Z119" s="4"/>
      <c r="AA119" s="4"/>
      <c r="AB119" s="4"/>
      <c r="AC119" s="4"/>
      <c r="AD119" s="4"/>
      <c r="AE119" s="4"/>
      <c r="AF119" s="4"/>
    </row>
    <row r="120" ht="14.25" customHeight="1">
      <c r="A120" s="4"/>
      <c r="B120" s="4"/>
      <c r="C120" s="359"/>
      <c r="D120" s="359"/>
      <c r="E120" s="359"/>
      <c r="F120" s="4"/>
      <c r="G120" s="4"/>
      <c r="H120" s="4"/>
      <c r="I120" s="4"/>
      <c r="J120" s="4"/>
      <c r="K120" s="4"/>
      <c r="L120" s="4"/>
      <c r="M120" s="183"/>
      <c r="N120" s="360"/>
      <c r="O120" s="361"/>
      <c r="P120" s="361"/>
      <c r="Q120" s="4"/>
      <c r="R120" s="4"/>
      <c r="S120" s="4"/>
      <c r="T120" s="4"/>
      <c r="U120" s="4"/>
      <c r="V120" s="4"/>
      <c r="W120" s="4"/>
      <c r="X120" s="4"/>
      <c r="Y120" s="4"/>
      <c r="Z120" s="4"/>
      <c r="AA120" s="4"/>
      <c r="AB120" s="4"/>
      <c r="AC120" s="4"/>
      <c r="AD120" s="4"/>
      <c r="AE120" s="4"/>
      <c r="AF120" s="4"/>
    </row>
    <row r="121" ht="14.25" customHeight="1">
      <c r="A121" s="4"/>
      <c r="B121" s="4"/>
      <c r="C121" s="359"/>
      <c r="D121" s="359"/>
      <c r="E121" s="359"/>
      <c r="F121" s="4"/>
      <c r="G121" s="4"/>
      <c r="H121" s="4"/>
      <c r="I121" s="4"/>
      <c r="J121" s="4"/>
      <c r="K121" s="4"/>
      <c r="L121" s="4"/>
      <c r="M121" s="183"/>
      <c r="N121" s="360"/>
      <c r="O121" s="361"/>
      <c r="P121" s="361"/>
      <c r="Q121" s="4"/>
      <c r="R121" s="4"/>
      <c r="S121" s="4"/>
      <c r="T121" s="4"/>
      <c r="U121" s="4"/>
      <c r="V121" s="4"/>
      <c r="W121" s="4"/>
      <c r="X121" s="4"/>
      <c r="Y121" s="4"/>
      <c r="Z121" s="4"/>
      <c r="AA121" s="4"/>
      <c r="AB121" s="4"/>
      <c r="AC121" s="4"/>
      <c r="AD121" s="4"/>
      <c r="AE121" s="4"/>
      <c r="AF121" s="4"/>
    </row>
    <row r="122" ht="14.25" customHeight="1">
      <c r="A122" s="4"/>
      <c r="B122" s="4"/>
      <c r="C122" s="359"/>
      <c r="D122" s="359"/>
      <c r="E122" s="359"/>
      <c r="F122" s="4"/>
      <c r="G122" s="4"/>
      <c r="H122" s="4"/>
      <c r="I122" s="4"/>
      <c r="J122" s="4"/>
      <c r="K122" s="4"/>
      <c r="L122" s="4"/>
      <c r="M122" s="183"/>
      <c r="N122" s="360"/>
      <c r="O122" s="361"/>
      <c r="P122" s="361"/>
      <c r="Q122" s="4"/>
      <c r="R122" s="4"/>
      <c r="S122" s="4"/>
      <c r="T122" s="4"/>
      <c r="U122" s="4"/>
      <c r="V122" s="4"/>
      <c r="W122" s="4"/>
      <c r="X122" s="4"/>
      <c r="Y122" s="4"/>
      <c r="Z122" s="4"/>
      <c r="AA122" s="4"/>
      <c r="AB122" s="4"/>
      <c r="AC122" s="4"/>
      <c r="AD122" s="4"/>
      <c r="AE122" s="4"/>
      <c r="AF122" s="4"/>
    </row>
    <row r="123" ht="14.25" customHeight="1">
      <c r="A123" s="4"/>
      <c r="B123" s="4"/>
      <c r="C123" s="359"/>
      <c r="D123" s="359"/>
      <c r="E123" s="359"/>
      <c r="F123" s="4"/>
      <c r="G123" s="4"/>
      <c r="H123" s="4"/>
      <c r="I123" s="4"/>
      <c r="J123" s="4"/>
      <c r="K123" s="4"/>
      <c r="L123" s="4"/>
      <c r="M123" s="183"/>
      <c r="N123" s="360"/>
      <c r="O123" s="361"/>
      <c r="P123" s="361"/>
      <c r="Q123" s="4"/>
      <c r="R123" s="4"/>
      <c r="S123" s="4"/>
      <c r="T123" s="4"/>
      <c r="U123" s="4"/>
      <c r="V123" s="4"/>
      <c r="W123" s="4"/>
      <c r="X123" s="4"/>
      <c r="Y123" s="4"/>
      <c r="Z123" s="4"/>
      <c r="AA123" s="4"/>
      <c r="AB123" s="4"/>
      <c r="AC123" s="4"/>
      <c r="AD123" s="4"/>
      <c r="AE123" s="4"/>
      <c r="AF123" s="4"/>
    </row>
    <row r="124" ht="14.25" customHeight="1">
      <c r="A124" s="4"/>
      <c r="B124" s="4"/>
      <c r="C124" s="359"/>
      <c r="D124" s="359"/>
      <c r="E124" s="359"/>
      <c r="F124" s="4"/>
      <c r="G124" s="4"/>
      <c r="H124" s="4"/>
      <c r="I124" s="4"/>
      <c r="J124" s="4"/>
      <c r="K124" s="4"/>
      <c r="L124" s="4"/>
      <c r="M124" s="183"/>
      <c r="N124" s="360"/>
      <c r="O124" s="361"/>
      <c r="P124" s="361"/>
      <c r="Q124" s="4"/>
      <c r="R124" s="4"/>
      <c r="S124" s="4"/>
      <c r="T124" s="4"/>
      <c r="U124" s="4"/>
      <c r="V124" s="4"/>
      <c r="W124" s="4"/>
      <c r="X124" s="4"/>
      <c r="Y124" s="4"/>
      <c r="Z124" s="4"/>
      <c r="AA124" s="4"/>
      <c r="AB124" s="4"/>
      <c r="AC124" s="4"/>
      <c r="AD124" s="4"/>
      <c r="AE124" s="4"/>
      <c r="AF124" s="4"/>
    </row>
    <row r="125" ht="14.25" customHeight="1">
      <c r="A125" s="4"/>
      <c r="B125" s="4"/>
      <c r="C125" s="359"/>
      <c r="D125" s="359"/>
      <c r="E125" s="359"/>
      <c r="F125" s="4"/>
      <c r="G125" s="4"/>
      <c r="H125" s="4"/>
      <c r="I125" s="4"/>
      <c r="J125" s="4"/>
      <c r="K125" s="4"/>
      <c r="L125" s="4"/>
      <c r="M125" s="183"/>
      <c r="N125" s="360"/>
      <c r="O125" s="361"/>
      <c r="P125" s="361"/>
      <c r="Q125" s="4"/>
      <c r="R125" s="4"/>
      <c r="S125" s="4"/>
      <c r="T125" s="4"/>
      <c r="U125" s="4"/>
      <c r="V125" s="4"/>
      <c r="W125" s="4"/>
      <c r="X125" s="4"/>
      <c r="Y125" s="4"/>
      <c r="Z125" s="4"/>
      <c r="AA125" s="4"/>
      <c r="AB125" s="4"/>
      <c r="AC125" s="4"/>
      <c r="AD125" s="4"/>
      <c r="AE125" s="4"/>
      <c r="AF125" s="4"/>
    </row>
    <row r="126" ht="14.25" customHeight="1">
      <c r="A126" s="4"/>
      <c r="B126" s="4"/>
      <c r="C126" s="359"/>
      <c r="D126" s="359"/>
      <c r="E126" s="359"/>
      <c r="F126" s="4"/>
      <c r="G126" s="4"/>
      <c r="H126" s="4"/>
      <c r="I126" s="4"/>
      <c r="J126" s="4"/>
      <c r="K126" s="4"/>
      <c r="L126" s="4"/>
      <c r="M126" s="183"/>
      <c r="N126" s="360"/>
      <c r="O126" s="361"/>
      <c r="P126" s="361"/>
      <c r="Q126" s="4"/>
      <c r="R126" s="4"/>
      <c r="S126" s="4"/>
      <c r="T126" s="4"/>
      <c r="U126" s="4"/>
      <c r="V126" s="4"/>
      <c r="W126" s="4"/>
      <c r="X126" s="4"/>
      <c r="Y126" s="4"/>
      <c r="Z126" s="4"/>
      <c r="AA126" s="4"/>
      <c r="AB126" s="4"/>
      <c r="AC126" s="4"/>
      <c r="AD126" s="4"/>
      <c r="AE126" s="4"/>
      <c r="AF126" s="4"/>
    </row>
    <row r="127" ht="14.25" customHeight="1">
      <c r="A127" s="4"/>
      <c r="B127" s="4"/>
      <c r="C127" s="359"/>
      <c r="D127" s="359"/>
      <c r="E127" s="359"/>
      <c r="F127" s="4"/>
      <c r="G127" s="4"/>
      <c r="H127" s="4"/>
      <c r="I127" s="4"/>
      <c r="J127" s="4"/>
      <c r="K127" s="4"/>
      <c r="L127" s="4"/>
      <c r="M127" s="183"/>
      <c r="N127" s="360"/>
      <c r="O127" s="361"/>
      <c r="P127" s="361"/>
      <c r="Q127" s="4"/>
      <c r="R127" s="4"/>
      <c r="S127" s="4"/>
      <c r="T127" s="4"/>
      <c r="U127" s="4"/>
      <c r="V127" s="4"/>
      <c r="W127" s="4"/>
      <c r="X127" s="4"/>
      <c r="Y127" s="4"/>
      <c r="Z127" s="4"/>
      <c r="AA127" s="4"/>
      <c r="AB127" s="4"/>
      <c r="AC127" s="4"/>
      <c r="AD127" s="4"/>
      <c r="AE127" s="4"/>
      <c r="AF127" s="4"/>
    </row>
    <row r="128" ht="14.25" customHeight="1">
      <c r="A128" s="4"/>
      <c r="B128" s="4"/>
      <c r="C128" s="359"/>
      <c r="D128" s="359"/>
      <c r="E128" s="359"/>
      <c r="F128" s="4"/>
      <c r="G128" s="4"/>
      <c r="H128" s="4"/>
      <c r="I128" s="4"/>
      <c r="J128" s="4"/>
      <c r="K128" s="4"/>
      <c r="L128" s="4"/>
      <c r="M128" s="183"/>
      <c r="N128" s="360"/>
      <c r="O128" s="361"/>
      <c r="P128" s="361"/>
      <c r="Q128" s="4"/>
      <c r="R128" s="4"/>
      <c r="S128" s="4"/>
      <c r="T128" s="4"/>
      <c r="U128" s="4"/>
      <c r="V128" s="4"/>
      <c r="W128" s="4"/>
      <c r="X128" s="4"/>
      <c r="Y128" s="4"/>
      <c r="Z128" s="4"/>
      <c r="AA128" s="4"/>
      <c r="AB128" s="4"/>
      <c r="AC128" s="4"/>
      <c r="AD128" s="4"/>
      <c r="AE128" s="4"/>
      <c r="AF128" s="4"/>
    </row>
    <row r="129" ht="14.25" customHeight="1">
      <c r="A129" s="4"/>
      <c r="B129" s="4"/>
      <c r="C129" s="359"/>
      <c r="D129" s="359"/>
      <c r="E129" s="359"/>
      <c r="F129" s="4"/>
      <c r="G129" s="4"/>
      <c r="H129" s="4"/>
      <c r="I129" s="4"/>
      <c r="J129" s="4"/>
      <c r="K129" s="4"/>
      <c r="L129" s="4"/>
      <c r="M129" s="183"/>
      <c r="N129" s="360"/>
      <c r="O129" s="361"/>
      <c r="P129" s="361"/>
      <c r="Q129" s="4"/>
      <c r="R129" s="4"/>
      <c r="S129" s="4"/>
      <c r="T129" s="4"/>
      <c r="U129" s="4"/>
      <c r="V129" s="4"/>
      <c r="W129" s="4"/>
      <c r="X129" s="4"/>
      <c r="Y129" s="4"/>
      <c r="Z129" s="4"/>
      <c r="AA129" s="4"/>
      <c r="AB129" s="4"/>
      <c r="AC129" s="4"/>
      <c r="AD129" s="4"/>
      <c r="AE129" s="4"/>
      <c r="AF129" s="4"/>
    </row>
    <row r="130" ht="14.25" customHeight="1">
      <c r="A130" s="4"/>
      <c r="B130" s="4"/>
      <c r="C130" s="359"/>
      <c r="D130" s="359"/>
      <c r="E130" s="359"/>
      <c r="F130" s="4"/>
      <c r="G130" s="4"/>
      <c r="H130" s="4"/>
      <c r="I130" s="4"/>
      <c r="J130" s="4"/>
      <c r="K130" s="4"/>
      <c r="L130" s="4"/>
      <c r="M130" s="183"/>
      <c r="N130" s="360"/>
      <c r="O130" s="361"/>
      <c r="P130" s="361"/>
      <c r="Q130" s="4"/>
      <c r="R130" s="4"/>
      <c r="S130" s="4"/>
      <c r="T130" s="4"/>
      <c r="U130" s="4"/>
      <c r="V130" s="4"/>
      <c r="W130" s="4"/>
      <c r="X130" s="4"/>
      <c r="Y130" s="4"/>
      <c r="Z130" s="4"/>
      <c r="AA130" s="4"/>
      <c r="AB130" s="4"/>
      <c r="AC130" s="4"/>
      <c r="AD130" s="4"/>
      <c r="AE130" s="4"/>
      <c r="AF130" s="4"/>
    </row>
    <row r="131" ht="14.25" customHeight="1">
      <c r="A131" s="4"/>
      <c r="B131" s="4"/>
      <c r="C131" s="359"/>
      <c r="D131" s="359"/>
      <c r="E131" s="359"/>
      <c r="F131" s="4"/>
      <c r="G131" s="4"/>
      <c r="H131" s="4"/>
      <c r="I131" s="4"/>
      <c r="J131" s="4"/>
      <c r="K131" s="4"/>
      <c r="L131" s="4"/>
      <c r="M131" s="183"/>
      <c r="N131" s="360"/>
      <c r="O131" s="361"/>
      <c r="P131" s="361"/>
      <c r="Q131" s="4"/>
      <c r="R131" s="4"/>
      <c r="S131" s="4"/>
      <c r="T131" s="4"/>
      <c r="U131" s="4"/>
      <c r="V131" s="4"/>
      <c r="W131" s="4"/>
      <c r="X131" s="4"/>
      <c r="Y131" s="4"/>
      <c r="Z131" s="4"/>
      <c r="AA131" s="4"/>
      <c r="AB131" s="4"/>
      <c r="AC131" s="4"/>
      <c r="AD131" s="4"/>
      <c r="AE131" s="4"/>
      <c r="AF131" s="4"/>
    </row>
    <row r="132" ht="14.25" customHeight="1">
      <c r="A132" s="4"/>
      <c r="B132" s="4"/>
      <c r="C132" s="359"/>
      <c r="D132" s="359"/>
      <c r="E132" s="359"/>
      <c r="F132" s="4"/>
      <c r="G132" s="4"/>
      <c r="H132" s="4"/>
      <c r="I132" s="4"/>
      <c r="J132" s="4"/>
      <c r="K132" s="4"/>
      <c r="L132" s="4"/>
      <c r="M132" s="183"/>
      <c r="N132" s="360"/>
      <c r="O132" s="361"/>
      <c r="P132" s="361"/>
      <c r="Q132" s="4"/>
      <c r="R132" s="4"/>
      <c r="S132" s="4"/>
      <c r="T132" s="4"/>
      <c r="U132" s="4"/>
      <c r="V132" s="4"/>
      <c r="W132" s="4"/>
      <c r="X132" s="4"/>
      <c r="Y132" s="4"/>
      <c r="Z132" s="4"/>
      <c r="AA132" s="4"/>
      <c r="AB132" s="4"/>
      <c r="AC132" s="4"/>
      <c r="AD132" s="4"/>
      <c r="AE132" s="4"/>
      <c r="AF132" s="4"/>
    </row>
    <row r="133" ht="14.25" customHeight="1">
      <c r="A133" s="4"/>
      <c r="B133" s="4"/>
      <c r="C133" s="359"/>
      <c r="D133" s="359"/>
      <c r="E133" s="359"/>
      <c r="F133" s="4"/>
      <c r="G133" s="4"/>
      <c r="H133" s="4"/>
      <c r="I133" s="4"/>
      <c r="J133" s="4"/>
      <c r="K133" s="4"/>
      <c r="L133" s="4"/>
      <c r="M133" s="183"/>
      <c r="N133" s="360"/>
      <c r="O133" s="361"/>
      <c r="P133" s="361"/>
      <c r="Q133" s="4"/>
      <c r="R133" s="4"/>
      <c r="S133" s="4"/>
      <c r="T133" s="4"/>
      <c r="U133" s="4"/>
      <c r="V133" s="4"/>
      <c r="W133" s="4"/>
      <c r="X133" s="4"/>
      <c r="Y133" s="4"/>
      <c r="Z133" s="4"/>
      <c r="AA133" s="4"/>
      <c r="AB133" s="4"/>
      <c r="AC133" s="4"/>
      <c r="AD133" s="4"/>
      <c r="AE133" s="4"/>
      <c r="AF133" s="4"/>
    </row>
    <row r="134" ht="14.25" customHeight="1">
      <c r="A134" s="4"/>
      <c r="B134" s="4"/>
      <c r="C134" s="359"/>
      <c r="D134" s="359"/>
      <c r="E134" s="359"/>
      <c r="F134" s="4"/>
      <c r="G134" s="4"/>
      <c r="H134" s="4"/>
      <c r="I134" s="4"/>
      <c r="J134" s="4"/>
      <c r="K134" s="4"/>
      <c r="L134" s="4"/>
      <c r="M134" s="183"/>
      <c r="N134" s="360"/>
      <c r="O134" s="361"/>
      <c r="P134" s="361"/>
      <c r="Q134" s="4"/>
      <c r="R134" s="4"/>
      <c r="S134" s="4"/>
      <c r="T134" s="4"/>
      <c r="U134" s="4"/>
      <c r="V134" s="4"/>
      <c r="W134" s="4"/>
      <c r="X134" s="4"/>
      <c r="Y134" s="4"/>
      <c r="Z134" s="4"/>
      <c r="AA134" s="4"/>
      <c r="AB134" s="4"/>
      <c r="AC134" s="4"/>
      <c r="AD134" s="4"/>
      <c r="AE134" s="4"/>
      <c r="AF134" s="4"/>
    </row>
    <row r="135" ht="14.25" customHeight="1">
      <c r="A135" s="4"/>
      <c r="B135" s="4"/>
      <c r="C135" s="359"/>
      <c r="D135" s="359"/>
      <c r="E135" s="359"/>
      <c r="F135" s="4"/>
      <c r="G135" s="4"/>
      <c r="H135" s="4"/>
      <c r="I135" s="4"/>
      <c r="J135" s="4"/>
      <c r="K135" s="4"/>
      <c r="L135" s="4"/>
      <c r="M135" s="183"/>
      <c r="N135" s="360"/>
      <c r="O135" s="361"/>
      <c r="P135" s="361"/>
      <c r="Q135" s="4"/>
      <c r="R135" s="4"/>
      <c r="S135" s="4"/>
      <c r="T135" s="4"/>
      <c r="U135" s="4"/>
      <c r="V135" s="4"/>
      <c r="W135" s="4"/>
      <c r="X135" s="4"/>
      <c r="Y135" s="4"/>
      <c r="Z135" s="4"/>
      <c r="AA135" s="4"/>
      <c r="AB135" s="4"/>
      <c r="AC135" s="4"/>
      <c r="AD135" s="4"/>
      <c r="AE135" s="4"/>
      <c r="AF135" s="4"/>
    </row>
    <row r="136" ht="14.25" customHeight="1">
      <c r="A136" s="4"/>
      <c r="B136" s="4"/>
      <c r="C136" s="359"/>
      <c r="D136" s="359"/>
      <c r="E136" s="359"/>
      <c r="F136" s="4"/>
      <c r="G136" s="4"/>
      <c r="H136" s="4"/>
      <c r="I136" s="4"/>
      <c r="J136" s="4"/>
      <c r="K136" s="4"/>
      <c r="L136" s="4"/>
      <c r="M136" s="183"/>
      <c r="N136" s="360"/>
      <c r="O136" s="361"/>
      <c r="P136" s="361"/>
      <c r="Q136" s="4"/>
      <c r="R136" s="4"/>
      <c r="S136" s="4"/>
      <c r="T136" s="4"/>
      <c r="U136" s="4"/>
      <c r="V136" s="4"/>
      <c r="W136" s="4"/>
      <c r="X136" s="4"/>
      <c r="Y136" s="4"/>
      <c r="Z136" s="4"/>
      <c r="AA136" s="4"/>
      <c r="AB136" s="4"/>
      <c r="AC136" s="4"/>
      <c r="AD136" s="4"/>
      <c r="AE136" s="4"/>
      <c r="AF136" s="4"/>
    </row>
    <row r="137" ht="14.25" customHeight="1">
      <c r="A137" s="4"/>
      <c r="B137" s="4"/>
      <c r="C137" s="359"/>
      <c r="D137" s="359"/>
      <c r="E137" s="359"/>
      <c r="F137" s="4"/>
      <c r="G137" s="4"/>
      <c r="H137" s="4"/>
      <c r="I137" s="4"/>
      <c r="J137" s="4"/>
      <c r="K137" s="4"/>
      <c r="L137" s="4"/>
      <c r="M137" s="183"/>
      <c r="N137" s="360"/>
      <c r="O137" s="361"/>
      <c r="P137" s="361"/>
      <c r="Q137" s="4"/>
      <c r="R137" s="4"/>
      <c r="S137" s="4"/>
      <c r="T137" s="4"/>
      <c r="U137" s="4"/>
      <c r="V137" s="4"/>
      <c r="W137" s="4"/>
      <c r="X137" s="4"/>
      <c r="Y137" s="4"/>
      <c r="Z137" s="4"/>
      <c r="AA137" s="4"/>
      <c r="AB137" s="4"/>
      <c r="AC137" s="4"/>
      <c r="AD137" s="4"/>
      <c r="AE137" s="4"/>
      <c r="AF137" s="4"/>
    </row>
    <row r="138" ht="14.25" customHeight="1">
      <c r="A138" s="4"/>
      <c r="B138" s="4"/>
      <c r="C138" s="359"/>
      <c r="D138" s="359"/>
      <c r="E138" s="359"/>
      <c r="F138" s="4"/>
      <c r="G138" s="4"/>
      <c r="H138" s="4"/>
      <c r="I138" s="4"/>
      <c r="J138" s="4"/>
      <c r="K138" s="4"/>
      <c r="L138" s="4"/>
      <c r="M138" s="183"/>
      <c r="N138" s="360"/>
      <c r="O138" s="361"/>
      <c r="P138" s="361"/>
      <c r="Q138" s="4"/>
      <c r="R138" s="4"/>
      <c r="S138" s="4"/>
      <c r="T138" s="4"/>
      <c r="U138" s="4"/>
      <c r="V138" s="4"/>
      <c r="W138" s="4"/>
      <c r="X138" s="4"/>
      <c r="Y138" s="4"/>
      <c r="Z138" s="4"/>
      <c r="AA138" s="4"/>
      <c r="AB138" s="4"/>
      <c r="AC138" s="4"/>
      <c r="AD138" s="4"/>
      <c r="AE138" s="4"/>
      <c r="AF138" s="4"/>
    </row>
    <row r="139" ht="14.25" customHeight="1">
      <c r="A139" s="4"/>
      <c r="B139" s="4"/>
      <c r="C139" s="359"/>
      <c r="D139" s="359"/>
      <c r="E139" s="359"/>
      <c r="F139" s="4"/>
      <c r="G139" s="4"/>
      <c r="H139" s="4"/>
      <c r="I139" s="4"/>
      <c r="J139" s="4"/>
      <c r="K139" s="4"/>
      <c r="L139" s="4"/>
      <c r="M139" s="183"/>
      <c r="N139" s="360"/>
      <c r="O139" s="361"/>
      <c r="P139" s="361"/>
      <c r="Q139" s="4"/>
      <c r="R139" s="4"/>
      <c r="S139" s="4"/>
      <c r="T139" s="4"/>
      <c r="U139" s="4"/>
      <c r="V139" s="4"/>
      <c r="W139" s="4"/>
      <c r="X139" s="4"/>
      <c r="Y139" s="4"/>
      <c r="Z139" s="4"/>
      <c r="AA139" s="4"/>
      <c r="AB139" s="4"/>
      <c r="AC139" s="4"/>
      <c r="AD139" s="4"/>
      <c r="AE139" s="4"/>
      <c r="AF139" s="4"/>
    </row>
    <row r="140" ht="14.25" customHeight="1">
      <c r="A140" s="4"/>
      <c r="B140" s="4"/>
      <c r="C140" s="359"/>
      <c r="D140" s="359"/>
      <c r="E140" s="359"/>
      <c r="F140" s="4"/>
      <c r="G140" s="4"/>
      <c r="H140" s="4"/>
      <c r="I140" s="4"/>
      <c r="J140" s="4"/>
      <c r="K140" s="4"/>
      <c r="L140" s="4"/>
      <c r="M140" s="183"/>
      <c r="N140" s="360"/>
      <c r="O140" s="361"/>
      <c r="P140" s="361"/>
      <c r="Q140" s="4"/>
      <c r="R140" s="4"/>
      <c r="S140" s="4"/>
      <c r="T140" s="4"/>
      <c r="U140" s="4"/>
      <c r="V140" s="4"/>
      <c r="W140" s="4"/>
      <c r="X140" s="4"/>
      <c r="Y140" s="4"/>
      <c r="Z140" s="4"/>
      <c r="AA140" s="4"/>
      <c r="AB140" s="4"/>
      <c r="AC140" s="4"/>
      <c r="AD140" s="4"/>
      <c r="AE140" s="4"/>
      <c r="AF140" s="4"/>
    </row>
    <row r="141" ht="14.25" customHeight="1">
      <c r="A141" s="4"/>
      <c r="B141" s="4"/>
      <c r="C141" s="359"/>
      <c r="D141" s="359"/>
      <c r="E141" s="359"/>
      <c r="F141" s="4"/>
      <c r="G141" s="4"/>
      <c r="H141" s="4"/>
      <c r="I141" s="4"/>
      <c r="J141" s="4"/>
      <c r="K141" s="4"/>
      <c r="L141" s="4"/>
      <c r="M141" s="183"/>
      <c r="N141" s="360"/>
      <c r="O141" s="361"/>
      <c r="P141" s="361"/>
      <c r="Q141" s="4"/>
      <c r="R141" s="4"/>
      <c r="S141" s="4"/>
      <c r="T141" s="4"/>
      <c r="U141" s="4"/>
      <c r="V141" s="4"/>
      <c r="W141" s="4"/>
      <c r="X141" s="4"/>
      <c r="Y141" s="4"/>
      <c r="Z141" s="4"/>
      <c r="AA141" s="4"/>
      <c r="AB141" s="4"/>
      <c r="AC141" s="4"/>
      <c r="AD141" s="4"/>
      <c r="AE141" s="4"/>
      <c r="AF141" s="4"/>
    </row>
    <row r="142" ht="14.25" customHeight="1">
      <c r="A142" s="4"/>
      <c r="B142" s="4"/>
      <c r="C142" s="359"/>
      <c r="D142" s="359"/>
      <c r="E142" s="359"/>
      <c r="F142" s="4"/>
      <c r="G142" s="4"/>
      <c r="H142" s="4"/>
      <c r="I142" s="4"/>
      <c r="J142" s="4"/>
      <c r="K142" s="4"/>
      <c r="L142" s="4"/>
      <c r="M142" s="183"/>
      <c r="N142" s="360"/>
      <c r="O142" s="361"/>
      <c r="P142" s="361"/>
      <c r="Q142" s="4"/>
      <c r="R142" s="4"/>
      <c r="S142" s="4"/>
      <c r="T142" s="4"/>
      <c r="U142" s="4"/>
      <c r="V142" s="4"/>
      <c r="W142" s="4"/>
      <c r="X142" s="4"/>
      <c r="Y142" s="4"/>
      <c r="Z142" s="4"/>
      <c r="AA142" s="4"/>
      <c r="AB142" s="4"/>
      <c r="AC142" s="4"/>
      <c r="AD142" s="4"/>
      <c r="AE142" s="4"/>
      <c r="AF142" s="4"/>
    </row>
    <row r="143" ht="14.25" customHeight="1">
      <c r="A143" s="4"/>
      <c r="B143" s="4"/>
      <c r="C143" s="359"/>
      <c r="D143" s="359"/>
      <c r="E143" s="359"/>
      <c r="F143" s="4"/>
      <c r="G143" s="4"/>
      <c r="H143" s="4"/>
      <c r="I143" s="4"/>
      <c r="J143" s="4"/>
      <c r="K143" s="4"/>
      <c r="L143" s="4"/>
      <c r="M143" s="183"/>
      <c r="N143" s="360"/>
      <c r="O143" s="361"/>
      <c r="P143" s="361"/>
      <c r="Q143" s="4"/>
      <c r="R143" s="4"/>
      <c r="S143" s="4"/>
      <c r="T143" s="4"/>
      <c r="U143" s="4"/>
      <c r="V143" s="4"/>
      <c r="W143" s="4"/>
      <c r="X143" s="4"/>
      <c r="Y143" s="4"/>
      <c r="Z143" s="4"/>
      <c r="AA143" s="4"/>
      <c r="AB143" s="4"/>
      <c r="AC143" s="4"/>
      <c r="AD143" s="4"/>
      <c r="AE143" s="4"/>
      <c r="AF143" s="4"/>
    </row>
    <row r="144" ht="14.25" customHeight="1">
      <c r="A144" s="4"/>
      <c r="B144" s="4"/>
      <c r="C144" s="359"/>
      <c r="D144" s="359"/>
      <c r="E144" s="359"/>
      <c r="F144" s="4"/>
      <c r="G144" s="4"/>
      <c r="H144" s="4"/>
      <c r="I144" s="4"/>
      <c r="J144" s="4"/>
      <c r="K144" s="4"/>
      <c r="L144" s="4"/>
      <c r="M144" s="183"/>
      <c r="N144" s="360"/>
      <c r="O144" s="361"/>
      <c r="P144" s="361"/>
      <c r="Q144" s="4"/>
      <c r="R144" s="4"/>
      <c r="S144" s="4"/>
      <c r="T144" s="4"/>
      <c r="U144" s="4"/>
      <c r="V144" s="4"/>
      <c r="W144" s="4"/>
      <c r="X144" s="4"/>
      <c r="Y144" s="4"/>
      <c r="Z144" s="4"/>
      <c r="AA144" s="4"/>
      <c r="AB144" s="4"/>
      <c r="AC144" s="4"/>
      <c r="AD144" s="4"/>
      <c r="AE144" s="4"/>
      <c r="AF144" s="4"/>
    </row>
    <row r="145" ht="14.25" customHeight="1">
      <c r="A145" s="4"/>
      <c r="B145" s="4"/>
      <c r="C145" s="359"/>
      <c r="D145" s="359"/>
      <c r="E145" s="359"/>
      <c r="F145" s="4"/>
      <c r="G145" s="4"/>
      <c r="H145" s="4"/>
      <c r="I145" s="4"/>
      <c r="J145" s="4"/>
      <c r="K145" s="4"/>
      <c r="L145" s="4"/>
      <c r="M145" s="183"/>
      <c r="N145" s="360"/>
      <c r="O145" s="361"/>
      <c r="P145" s="361"/>
      <c r="Q145" s="4"/>
      <c r="R145" s="4"/>
      <c r="S145" s="4"/>
      <c r="T145" s="4"/>
      <c r="U145" s="4"/>
      <c r="V145" s="4"/>
      <c r="W145" s="4"/>
      <c r="X145" s="4"/>
      <c r="Y145" s="4"/>
      <c r="Z145" s="4"/>
      <c r="AA145" s="4"/>
      <c r="AB145" s="4"/>
      <c r="AC145" s="4"/>
      <c r="AD145" s="4"/>
      <c r="AE145" s="4"/>
      <c r="AF145" s="4"/>
    </row>
    <row r="146" ht="14.25" customHeight="1">
      <c r="A146" s="4"/>
      <c r="B146" s="4"/>
      <c r="C146" s="359"/>
      <c r="D146" s="359"/>
      <c r="E146" s="359"/>
      <c r="F146" s="4"/>
      <c r="G146" s="4"/>
      <c r="H146" s="4"/>
      <c r="I146" s="4"/>
      <c r="J146" s="4"/>
      <c r="K146" s="4"/>
      <c r="L146" s="4"/>
      <c r="M146" s="183"/>
      <c r="N146" s="360"/>
      <c r="O146" s="361"/>
      <c r="P146" s="361"/>
      <c r="Q146" s="4"/>
      <c r="R146" s="4"/>
      <c r="S146" s="4"/>
      <c r="T146" s="4"/>
      <c r="U146" s="4"/>
      <c r="V146" s="4"/>
      <c r="W146" s="4"/>
      <c r="X146" s="4"/>
      <c r="Y146" s="4"/>
      <c r="Z146" s="4"/>
      <c r="AA146" s="4"/>
      <c r="AB146" s="4"/>
      <c r="AC146" s="4"/>
      <c r="AD146" s="4"/>
      <c r="AE146" s="4"/>
      <c r="AF146" s="4"/>
    </row>
    <row r="147" ht="14.25" customHeight="1">
      <c r="A147" s="4"/>
      <c r="B147" s="4"/>
      <c r="C147" s="359"/>
      <c r="D147" s="359"/>
      <c r="E147" s="359"/>
      <c r="F147" s="4"/>
      <c r="G147" s="4"/>
      <c r="H147" s="4"/>
      <c r="I147" s="4"/>
      <c r="J147" s="4"/>
      <c r="K147" s="4"/>
      <c r="L147" s="4"/>
      <c r="M147" s="183"/>
      <c r="N147" s="360"/>
      <c r="O147" s="361"/>
      <c r="P147" s="361"/>
      <c r="Q147" s="4"/>
      <c r="R147" s="4"/>
      <c r="S147" s="4"/>
      <c r="T147" s="4"/>
      <c r="U147" s="4"/>
      <c r="V147" s="4"/>
      <c r="W147" s="4"/>
      <c r="X147" s="4"/>
      <c r="Y147" s="4"/>
      <c r="Z147" s="4"/>
      <c r="AA147" s="4"/>
      <c r="AB147" s="4"/>
      <c r="AC147" s="4"/>
      <c r="AD147" s="4"/>
      <c r="AE147" s="4"/>
      <c r="AF147" s="4"/>
    </row>
    <row r="148" ht="14.25" customHeight="1">
      <c r="A148" s="4"/>
      <c r="B148" s="4"/>
      <c r="C148" s="359"/>
      <c r="D148" s="359"/>
      <c r="E148" s="359"/>
      <c r="F148" s="4"/>
      <c r="G148" s="4"/>
      <c r="H148" s="4"/>
      <c r="I148" s="4"/>
      <c r="J148" s="4"/>
      <c r="K148" s="4"/>
      <c r="L148" s="4"/>
      <c r="M148" s="183"/>
      <c r="N148" s="360"/>
      <c r="O148" s="361"/>
      <c r="P148" s="361"/>
      <c r="Q148" s="4"/>
      <c r="R148" s="4"/>
      <c r="S148" s="4"/>
      <c r="T148" s="4"/>
      <c r="U148" s="4"/>
      <c r="V148" s="4"/>
      <c r="W148" s="4"/>
      <c r="X148" s="4"/>
      <c r="Y148" s="4"/>
      <c r="Z148" s="4"/>
      <c r="AA148" s="4"/>
      <c r="AB148" s="4"/>
      <c r="AC148" s="4"/>
      <c r="AD148" s="4"/>
      <c r="AE148" s="4"/>
      <c r="AF148" s="4"/>
    </row>
    <row r="149" ht="14.25" customHeight="1">
      <c r="A149" s="4"/>
      <c r="B149" s="4"/>
      <c r="C149" s="359"/>
      <c r="D149" s="359"/>
      <c r="E149" s="359"/>
      <c r="F149" s="4"/>
      <c r="G149" s="4"/>
      <c r="H149" s="4"/>
      <c r="I149" s="4"/>
      <c r="J149" s="4"/>
      <c r="K149" s="4"/>
      <c r="L149" s="4"/>
      <c r="M149" s="183"/>
      <c r="N149" s="360"/>
      <c r="O149" s="361"/>
      <c r="P149" s="361"/>
      <c r="Q149" s="4"/>
      <c r="R149" s="4"/>
      <c r="S149" s="4"/>
      <c r="T149" s="4"/>
      <c r="U149" s="4"/>
      <c r="V149" s="4"/>
      <c r="W149" s="4"/>
      <c r="X149" s="4"/>
      <c r="Y149" s="4"/>
      <c r="Z149" s="4"/>
      <c r="AA149" s="4"/>
      <c r="AB149" s="4"/>
      <c r="AC149" s="4"/>
      <c r="AD149" s="4"/>
      <c r="AE149" s="4"/>
      <c r="AF149" s="4"/>
    </row>
    <row r="150" ht="14.25" customHeight="1">
      <c r="A150" s="4"/>
      <c r="B150" s="4"/>
      <c r="C150" s="359"/>
      <c r="D150" s="359"/>
      <c r="E150" s="359"/>
      <c r="F150" s="4"/>
      <c r="G150" s="4"/>
      <c r="H150" s="4"/>
      <c r="I150" s="4"/>
      <c r="J150" s="4"/>
      <c r="K150" s="4"/>
      <c r="L150" s="4"/>
      <c r="M150" s="183"/>
      <c r="N150" s="360"/>
      <c r="O150" s="361"/>
      <c r="P150" s="361"/>
      <c r="Q150" s="4"/>
      <c r="R150" s="4"/>
      <c r="S150" s="4"/>
      <c r="T150" s="4"/>
      <c r="U150" s="4"/>
      <c r="V150" s="4"/>
      <c r="W150" s="4"/>
      <c r="X150" s="4"/>
      <c r="Y150" s="4"/>
      <c r="Z150" s="4"/>
      <c r="AA150" s="4"/>
      <c r="AB150" s="4"/>
      <c r="AC150" s="4"/>
      <c r="AD150" s="4"/>
      <c r="AE150" s="4"/>
      <c r="AF150" s="4"/>
    </row>
    <row r="151" ht="14.25" customHeight="1">
      <c r="A151" s="4"/>
      <c r="B151" s="4"/>
      <c r="C151" s="359"/>
      <c r="D151" s="359"/>
      <c r="E151" s="359"/>
      <c r="F151" s="4"/>
      <c r="G151" s="4"/>
      <c r="H151" s="4"/>
      <c r="I151" s="4"/>
      <c r="J151" s="4"/>
      <c r="K151" s="4"/>
      <c r="L151" s="4"/>
      <c r="M151" s="183"/>
      <c r="N151" s="360"/>
      <c r="O151" s="361"/>
      <c r="P151" s="361"/>
      <c r="Q151" s="4"/>
      <c r="R151" s="4"/>
      <c r="S151" s="4"/>
      <c r="T151" s="4"/>
      <c r="U151" s="4"/>
      <c r="V151" s="4"/>
      <c r="W151" s="4"/>
      <c r="X151" s="4"/>
      <c r="Y151" s="4"/>
      <c r="Z151" s="4"/>
      <c r="AA151" s="4"/>
      <c r="AB151" s="4"/>
      <c r="AC151" s="4"/>
      <c r="AD151" s="4"/>
      <c r="AE151" s="4"/>
      <c r="AF151" s="4"/>
    </row>
    <row r="152" ht="14.25" customHeight="1">
      <c r="A152" s="4"/>
      <c r="B152" s="4"/>
      <c r="C152" s="359"/>
      <c r="D152" s="359"/>
      <c r="E152" s="359"/>
      <c r="F152" s="4"/>
      <c r="G152" s="4"/>
      <c r="H152" s="4"/>
      <c r="I152" s="4"/>
      <c r="J152" s="4"/>
      <c r="K152" s="4"/>
      <c r="L152" s="4"/>
      <c r="M152" s="183"/>
      <c r="N152" s="360"/>
      <c r="O152" s="361"/>
      <c r="P152" s="361"/>
      <c r="Q152" s="4"/>
      <c r="R152" s="4"/>
      <c r="S152" s="4"/>
      <c r="T152" s="4"/>
      <c r="U152" s="4"/>
      <c r="V152" s="4"/>
      <c r="W152" s="4"/>
      <c r="X152" s="4"/>
      <c r="Y152" s="4"/>
      <c r="Z152" s="4"/>
      <c r="AA152" s="4"/>
      <c r="AB152" s="4"/>
      <c r="AC152" s="4"/>
      <c r="AD152" s="4"/>
      <c r="AE152" s="4"/>
      <c r="AF152" s="4"/>
    </row>
    <row r="153" ht="14.25" customHeight="1">
      <c r="A153" s="4"/>
      <c r="B153" s="4"/>
      <c r="C153" s="359"/>
      <c r="D153" s="359"/>
      <c r="E153" s="359"/>
      <c r="F153" s="4"/>
      <c r="G153" s="4"/>
      <c r="H153" s="4"/>
      <c r="I153" s="4"/>
      <c r="J153" s="4"/>
      <c r="K153" s="4"/>
      <c r="L153" s="4"/>
      <c r="M153" s="183"/>
      <c r="N153" s="360"/>
      <c r="O153" s="361"/>
      <c r="P153" s="361"/>
      <c r="Q153" s="4"/>
      <c r="R153" s="4"/>
      <c r="S153" s="4"/>
      <c r="T153" s="4"/>
      <c r="U153" s="4"/>
      <c r="V153" s="4"/>
      <c r="W153" s="4"/>
      <c r="X153" s="4"/>
      <c r="Y153" s="4"/>
      <c r="Z153" s="4"/>
      <c r="AA153" s="4"/>
      <c r="AB153" s="4"/>
      <c r="AC153" s="4"/>
      <c r="AD153" s="4"/>
      <c r="AE153" s="4"/>
      <c r="AF153" s="4"/>
    </row>
    <row r="154" ht="14.25" customHeight="1">
      <c r="A154" s="4"/>
      <c r="B154" s="4"/>
      <c r="C154" s="359"/>
      <c r="D154" s="359"/>
      <c r="E154" s="359"/>
      <c r="F154" s="4"/>
      <c r="G154" s="4"/>
      <c r="H154" s="4"/>
      <c r="I154" s="4"/>
      <c r="J154" s="4"/>
      <c r="K154" s="4"/>
      <c r="L154" s="4"/>
      <c r="M154" s="183"/>
      <c r="N154" s="360"/>
      <c r="O154" s="361"/>
      <c r="P154" s="361"/>
      <c r="Q154" s="4"/>
      <c r="R154" s="4"/>
      <c r="S154" s="4"/>
      <c r="T154" s="4"/>
      <c r="U154" s="4"/>
      <c r="V154" s="4"/>
      <c r="W154" s="4"/>
      <c r="X154" s="4"/>
      <c r="Y154" s="4"/>
      <c r="Z154" s="4"/>
      <c r="AA154" s="4"/>
      <c r="AB154" s="4"/>
      <c r="AC154" s="4"/>
      <c r="AD154" s="4"/>
      <c r="AE154" s="4"/>
      <c r="AF154" s="4"/>
    </row>
    <row r="155" ht="14.25" customHeight="1">
      <c r="A155" s="4"/>
      <c r="B155" s="4"/>
      <c r="C155" s="359"/>
      <c r="D155" s="359"/>
      <c r="E155" s="359"/>
      <c r="F155" s="4"/>
      <c r="G155" s="4"/>
      <c r="H155" s="4"/>
      <c r="I155" s="4"/>
      <c r="J155" s="4"/>
      <c r="K155" s="4"/>
      <c r="L155" s="4"/>
      <c r="M155" s="183"/>
      <c r="N155" s="360"/>
      <c r="O155" s="361"/>
      <c r="P155" s="361"/>
      <c r="Q155" s="4"/>
      <c r="R155" s="4"/>
      <c r="S155" s="4"/>
      <c r="T155" s="4"/>
      <c r="U155" s="4"/>
      <c r="V155" s="4"/>
      <c r="W155" s="4"/>
      <c r="X155" s="4"/>
      <c r="Y155" s="4"/>
      <c r="Z155" s="4"/>
      <c r="AA155" s="4"/>
      <c r="AB155" s="4"/>
      <c r="AC155" s="4"/>
      <c r="AD155" s="4"/>
      <c r="AE155" s="4"/>
      <c r="AF155" s="4"/>
    </row>
    <row r="156" ht="14.25" customHeight="1">
      <c r="A156" s="4"/>
      <c r="B156" s="4"/>
      <c r="C156" s="359"/>
      <c r="D156" s="359"/>
      <c r="E156" s="359"/>
      <c r="F156" s="4"/>
      <c r="G156" s="4"/>
      <c r="H156" s="4"/>
      <c r="I156" s="4"/>
      <c r="J156" s="4"/>
      <c r="K156" s="4"/>
      <c r="L156" s="4"/>
      <c r="M156" s="183"/>
      <c r="N156" s="360"/>
      <c r="O156" s="361"/>
      <c r="P156" s="361"/>
      <c r="Q156" s="4"/>
      <c r="R156" s="4"/>
      <c r="S156" s="4"/>
      <c r="T156" s="4"/>
      <c r="U156" s="4"/>
      <c r="V156" s="4"/>
      <c r="W156" s="4"/>
      <c r="X156" s="4"/>
      <c r="Y156" s="4"/>
      <c r="Z156" s="4"/>
      <c r="AA156" s="4"/>
      <c r="AB156" s="4"/>
      <c r="AC156" s="4"/>
      <c r="AD156" s="4"/>
      <c r="AE156" s="4"/>
      <c r="AF156" s="4"/>
    </row>
    <row r="157" ht="14.25" customHeight="1">
      <c r="A157" s="4"/>
      <c r="B157" s="4"/>
      <c r="C157" s="359"/>
      <c r="D157" s="359"/>
      <c r="E157" s="359"/>
      <c r="F157" s="4"/>
      <c r="G157" s="4"/>
      <c r="H157" s="4"/>
      <c r="I157" s="4"/>
      <c r="J157" s="4"/>
      <c r="K157" s="4"/>
      <c r="L157" s="4"/>
      <c r="M157" s="183"/>
      <c r="N157" s="360"/>
      <c r="O157" s="361"/>
      <c r="P157" s="361"/>
      <c r="Q157" s="4"/>
      <c r="R157" s="4"/>
      <c r="S157" s="4"/>
      <c r="T157" s="4"/>
      <c r="U157" s="4"/>
      <c r="V157" s="4"/>
      <c r="W157" s="4"/>
      <c r="X157" s="4"/>
      <c r="Y157" s="4"/>
      <c r="Z157" s="4"/>
      <c r="AA157" s="4"/>
      <c r="AB157" s="4"/>
      <c r="AC157" s="4"/>
      <c r="AD157" s="4"/>
      <c r="AE157" s="4"/>
      <c r="AF157" s="4"/>
    </row>
    <row r="158" ht="14.25" customHeight="1">
      <c r="A158" s="4"/>
      <c r="B158" s="4"/>
      <c r="C158" s="359"/>
      <c r="D158" s="359"/>
      <c r="E158" s="359"/>
      <c r="F158" s="4"/>
      <c r="G158" s="4"/>
      <c r="H158" s="4"/>
      <c r="I158" s="4"/>
      <c r="J158" s="4"/>
      <c r="K158" s="4"/>
      <c r="L158" s="4"/>
      <c r="M158" s="183"/>
      <c r="N158" s="360"/>
      <c r="O158" s="361"/>
      <c r="P158" s="361"/>
      <c r="Q158" s="4"/>
      <c r="R158" s="4"/>
      <c r="S158" s="4"/>
      <c r="T158" s="4"/>
      <c r="U158" s="4"/>
      <c r="V158" s="4"/>
      <c r="W158" s="4"/>
      <c r="X158" s="4"/>
      <c r="Y158" s="4"/>
      <c r="Z158" s="4"/>
      <c r="AA158" s="4"/>
      <c r="AB158" s="4"/>
      <c r="AC158" s="4"/>
      <c r="AD158" s="4"/>
      <c r="AE158" s="4"/>
      <c r="AF158" s="4"/>
    </row>
    <row r="159" ht="14.25" customHeight="1">
      <c r="A159" s="4"/>
      <c r="B159" s="4"/>
      <c r="C159" s="359"/>
      <c r="D159" s="359"/>
      <c r="E159" s="359"/>
      <c r="F159" s="4"/>
      <c r="G159" s="4"/>
      <c r="H159" s="4"/>
      <c r="I159" s="4"/>
      <c r="J159" s="4"/>
      <c r="K159" s="4"/>
      <c r="L159" s="4"/>
      <c r="M159" s="183"/>
      <c r="N159" s="360"/>
      <c r="O159" s="361"/>
      <c r="P159" s="361"/>
      <c r="Q159" s="4"/>
      <c r="R159" s="4"/>
      <c r="S159" s="4"/>
      <c r="T159" s="4"/>
      <c r="U159" s="4"/>
      <c r="V159" s="4"/>
      <c r="W159" s="4"/>
      <c r="X159" s="4"/>
      <c r="Y159" s="4"/>
      <c r="Z159" s="4"/>
      <c r="AA159" s="4"/>
      <c r="AB159" s="4"/>
      <c r="AC159" s="4"/>
      <c r="AD159" s="4"/>
      <c r="AE159" s="4"/>
      <c r="AF159" s="4"/>
    </row>
    <row r="160" ht="14.25" customHeight="1">
      <c r="A160" s="4"/>
      <c r="B160" s="4"/>
      <c r="C160" s="359"/>
      <c r="D160" s="359"/>
      <c r="E160" s="359"/>
      <c r="F160" s="4"/>
      <c r="G160" s="4"/>
      <c r="H160" s="4"/>
      <c r="I160" s="4"/>
      <c r="J160" s="4"/>
      <c r="K160" s="4"/>
      <c r="L160" s="4"/>
      <c r="M160" s="183"/>
      <c r="N160" s="360"/>
      <c r="O160" s="361"/>
      <c r="P160" s="361"/>
      <c r="Q160" s="4"/>
      <c r="R160" s="4"/>
      <c r="S160" s="4"/>
      <c r="T160" s="4"/>
      <c r="U160" s="4"/>
      <c r="V160" s="4"/>
      <c r="W160" s="4"/>
      <c r="X160" s="4"/>
      <c r="Y160" s="4"/>
      <c r="Z160" s="4"/>
      <c r="AA160" s="4"/>
      <c r="AB160" s="4"/>
      <c r="AC160" s="4"/>
      <c r="AD160" s="4"/>
      <c r="AE160" s="4"/>
      <c r="AF160" s="4"/>
    </row>
    <row r="161" ht="14.25" customHeight="1">
      <c r="A161" s="4"/>
      <c r="B161" s="4"/>
      <c r="C161" s="359"/>
      <c r="D161" s="359"/>
      <c r="E161" s="359"/>
      <c r="F161" s="4"/>
      <c r="G161" s="4"/>
      <c r="H161" s="4"/>
      <c r="I161" s="4"/>
      <c r="J161" s="4"/>
      <c r="K161" s="4"/>
      <c r="L161" s="4"/>
      <c r="M161" s="183"/>
      <c r="N161" s="360"/>
      <c r="O161" s="361"/>
      <c r="P161" s="361"/>
      <c r="Q161" s="4"/>
      <c r="R161" s="4"/>
      <c r="S161" s="4"/>
      <c r="T161" s="4"/>
      <c r="U161" s="4"/>
      <c r="V161" s="4"/>
      <c r="W161" s="4"/>
      <c r="X161" s="4"/>
      <c r="Y161" s="4"/>
      <c r="Z161" s="4"/>
      <c r="AA161" s="4"/>
      <c r="AB161" s="4"/>
      <c r="AC161" s="4"/>
      <c r="AD161" s="4"/>
      <c r="AE161" s="4"/>
      <c r="AF161" s="4"/>
    </row>
    <row r="162" ht="14.25" customHeight="1">
      <c r="A162" s="4"/>
      <c r="B162" s="4"/>
      <c r="C162" s="359"/>
      <c r="D162" s="359"/>
      <c r="E162" s="359"/>
      <c r="F162" s="4"/>
      <c r="G162" s="4"/>
      <c r="H162" s="4"/>
      <c r="I162" s="4"/>
      <c r="J162" s="4"/>
      <c r="K162" s="4"/>
      <c r="L162" s="4"/>
      <c r="M162" s="183"/>
      <c r="N162" s="360"/>
      <c r="O162" s="361"/>
      <c r="P162" s="361"/>
      <c r="Q162" s="4"/>
      <c r="R162" s="4"/>
      <c r="S162" s="4"/>
      <c r="T162" s="4"/>
      <c r="U162" s="4"/>
      <c r="V162" s="4"/>
      <c r="W162" s="4"/>
      <c r="X162" s="4"/>
      <c r="Y162" s="4"/>
      <c r="Z162" s="4"/>
      <c r="AA162" s="4"/>
      <c r="AB162" s="4"/>
      <c r="AC162" s="4"/>
      <c r="AD162" s="4"/>
      <c r="AE162" s="4"/>
      <c r="AF162" s="4"/>
    </row>
    <row r="163" ht="14.25" customHeight="1">
      <c r="A163" s="4"/>
      <c r="B163" s="4"/>
      <c r="C163" s="359"/>
      <c r="D163" s="359"/>
      <c r="E163" s="359"/>
      <c r="F163" s="4"/>
      <c r="G163" s="4"/>
      <c r="H163" s="4"/>
      <c r="I163" s="4"/>
      <c r="J163" s="4"/>
      <c r="K163" s="4"/>
      <c r="L163" s="4"/>
      <c r="M163" s="183"/>
      <c r="N163" s="360"/>
      <c r="O163" s="361"/>
      <c r="P163" s="361"/>
      <c r="Q163" s="4"/>
      <c r="R163" s="4"/>
      <c r="S163" s="4"/>
      <c r="T163" s="4"/>
      <c r="U163" s="4"/>
      <c r="V163" s="4"/>
      <c r="W163" s="4"/>
      <c r="X163" s="4"/>
      <c r="Y163" s="4"/>
      <c r="Z163" s="4"/>
      <c r="AA163" s="4"/>
      <c r="AB163" s="4"/>
      <c r="AC163" s="4"/>
      <c r="AD163" s="4"/>
      <c r="AE163" s="4"/>
      <c r="AF163" s="4"/>
    </row>
    <row r="164" ht="14.25" customHeight="1">
      <c r="A164" s="4"/>
      <c r="B164" s="4"/>
      <c r="C164" s="359"/>
      <c r="D164" s="359"/>
      <c r="E164" s="359"/>
      <c r="F164" s="4"/>
      <c r="G164" s="4"/>
      <c r="H164" s="4"/>
      <c r="I164" s="4"/>
      <c r="J164" s="4"/>
      <c r="K164" s="4"/>
      <c r="L164" s="4"/>
      <c r="M164" s="183"/>
      <c r="N164" s="360"/>
      <c r="O164" s="361"/>
      <c r="P164" s="361"/>
      <c r="Q164" s="4"/>
      <c r="R164" s="4"/>
      <c r="S164" s="4"/>
      <c r="T164" s="4"/>
      <c r="U164" s="4"/>
      <c r="V164" s="4"/>
      <c r="W164" s="4"/>
      <c r="X164" s="4"/>
      <c r="Y164" s="4"/>
      <c r="Z164" s="4"/>
      <c r="AA164" s="4"/>
      <c r="AB164" s="4"/>
      <c r="AC164" s="4"/>
      <c r="AD164" s="4"/>
      <c r="AE164" s="4"/>
      <c r="AF164" s="4"/>
    </row>
    <row r="165" ht="14.25" customHeight="1">
      <c r="A165" s="4"/>
      <c r="B165" s="4"/>
      <c r="C165" s="359"/>
      <c r="D165" s="359"/>
      <c r="E165" s="359"/>
      <c r="F165" s="4"/>
      <c r="G165" s="4"/>
      <c r="H165" s="4"/>
      <c r="I165" s="4"/>
      <c r="J165" s="4"/>
      <c r="K165" s="4"/>
      <c r="L165" s="4"/>
      <c r="M165" s="183"/>
      <c r="N165" s="360"/>
      <c r="O165" s="361"/>
      <c r="P165" s="361"/>
      <c r="Q165" s="4"/>
      <c r="R165" s="4"/>
      <c r="S165" s="4"/>
      <c r="T165" s="4"/>
      <c r="U165" s="4"/>
      <c r="V165" s="4"/>
      <c r="W165" s="4"/>
      <c r="X165" s="4"/>
      <c r="Y165" s="4"/>
      <c r="Z165" s="4"/>
      <c r="AA165" s="4"/>
      <c r="AB165" s="4"/>
      <c r="AC165" s="4"/>
      <c r="AD165" s="4"/>
      <c r="AE165" s="4"/>
      <c r="AF165" s="4"/>
    </row>
    <row r="166" ht="14.25" customHeight="1">
      <c r="A166" s="4"/>
      <c r="B166" s="4"/>
      <c r="C166" s="359"/>
      <c r="D166" s="359"/>
      <c r="E166" s="359"/>
      <c r="F166" s="4"/>
      <c r="G166" s="4"/>
      <c r="H166" s="4"/>
      <c r="I166" s="4"/>
      <c r="J166" s="4"/>
      <c r="K166" s="4"/>
      <c r="L166" s="4"/>
      <c r="M166" s="183"/>
      <c r="N166" s="360"/>
      <c r="O166" s="361"/>
      <c r="P166" s="361"/>
      <c r="Q166" s="4"/>
      <c r="R166" s="4"/>
      <c r="S166" s="4"/>
      <c r="T166" s="4"/>
      <c r="U166" s="4"/>
      <c r="V166" s="4"/>
      <c r="W166" s="4"/>
      <c r="X166" s="4"/>
      <c r="Y166" s="4"/>
      <c r="Z166" s="4"/>
      <c r="AA166" s="4"/>
      <c r="AB166" s="4"/>
      <c r="AC166" s="4"/>
      <c r="AD166" s="4"/>
      <c r="AE166" s="4"/>
      <c r="AF166" s="4"/>
    </row>
    <row r="167" ht="14.25" customHeight="1">
      <c r="A167" s="4"/>
      <c r="B167" s="4"/>
      <c r="C167" s="359"/>
      <c r="D167" s="359"/>
      <c r="E167" s="359"/>
      <c r="F167" s="4"/>
      <c r="G167" s="4"/>
      <c r="H167" s="4"/>
      <c r="I167" s="4"/>
      <c r="J167" s="4"/>
      <c r="K167" s="4"/>
      <c r="L167" s="4"/>
      <c r="M167" s="183"/>
      <c r="N167" s="360"/>
      <c r="O167" s="361"/>
      <c r="P167" s="361"/>
      <c r="Q167" s="4"/>
      <c r="R167" s="4"/>
      <c r="S167" s="4"/>
      <c r="T167" s="4"/>
      <c r="U167" s="4"/>
      <c r="V167" s="4"/>
      <c r="W167" s="4"/>
      <c r="X167" s="4"/>
      <c r="Y167" s="4"/>
      <c r="Z167" s="4"/>
      <c r="AA167" s="4"/>
      <c r="AB167" s="4"/>
      <c r="AC167" s="4"/>
      <c r="AD167" s="4"/>
      <c r="AE167" s="4"/>
      <c r="AF167" s="4"/>
    </row>
    <row r="168" ht="14.25" customHeight="1">
      <c r="A168" s="4"/>
      <c r="B168" s="4"/>
      <c r="C168" s="359"/>
      <c r="D168" s="359"/>
      <c r="E168" s="359"/>
      <c r="F168" s="4"/>
      <c r="G168" s="4"/>
      <c r="H168" s="4"/>
      <c r="I168" s="4"/>
      <c r="J168" s="4"/>
      <c r="K168" s="4"/>
      <c r="L168" s="4"/>
      <c r="M168" s="183"/>
      <c r="N168" s="360"/>
      <c r="O168" s="361"/>
      <c r="P168" s="361"/>
      <c r="Q168" s="4"/>
      <c r="R168" s="4"/>
      <c r="S168" s="4"/>
      <c r="T168" s="4"/>
      <c r="U168" s="4"/>
      <c r="V168" s="4"/>
      <c r="W168" s="4"/>
      <c r="X168" s="4"/>
      <c r="Y168" s="4"/>
      <c r="Z168" s="4"/>
      <c r="AA168" s="4"/>
      <c r="AB168" s="4"/>
      <c r="AC168" s="4"/>
      <c r="AD168" s="4"/>
      <c r="AE168" s="4"/>
      <c r="AF168" s="4"/>
    </row>
    <row r="169" ht="14.25" customHeight="1">
      <c r="A169" s="4"/>
      <c r="B169" s="4"/>
      <c r="C169" s="359"/>
      <c r="D169" s="359"/>
      <c r="E169" s="359"/>
      <c r="F169" s="4"/>
      <c r="G169" s="4"/>
      <c r="H169" s="4"/>
      <c r="I169" s="4"/>
      <c r="J169" s="4"/>
      <c r="K169" s="4"/>
      <c r="L169" s="4"/>
      <c r="M169" s="183"/>
      <c r="N169" s="360"/>
      <c r="O169" s="361"/>
      <c r="P169" s="361"/>
      <c r="Q169" s="4"/>
      <c r="R169" s="4"/>
      <c r="S169" s="4"/>
      <c r="T169" s="4"/>
      <c r="U169" s="4"/>
      <c r="V169" s="4"/>
      <c r="W169" s="4"/>
      <c r="X169" s="4"/>
      <c r="Y169" s="4"/>
      <c r="Z169" s="4"/>
      <c r="AA169" s="4"/>
      <c r="AB169" s="4"/>
      <c r="AC169" s="4"/>
      <c r="AD169" s="4"/>
      <c r="AE169" s="4"/>
      <c r="AF169" s="4"/>
    </row>
    <row r="170" ht="14.25" customHeight="1">
      <c r="A170" s="4"/>
      <c r="B170" s="4"/>
      <c r="C170" s="359"/>
      <c r="D170" s="359"/>
      <c r="E170" s="359"/>
      <c r="F170" s="4"/>
      <c r="G170" s="4"/>
      <c r="H170" s="4"/>
      <c r="I170" s="4"/>
      <c r="J170" s="4"/>
      <c r="K170" s="4"/>
      <c r="L170" s="4"/>
      <c r="M170" s="183"/>
      <c r="N170" s="360"/>
      <c r="O170" s="361"/>
      <c r="P170" s="361"/>
      <c r="Q170" s="4"/>
      <c r="R170" s="4"/>
      <c r="S170" s="4"/>
      <c r="T170" s="4"/>
      <c r="U170" s="4"/>
      <c r="V170" s="4"/>
      <c r="W170" s="4"/>
      <c r="X170" s="4"/>
      <c r="Y170" s="4"/>
      <c r="Z170" s="4"/>
      <c r="AA170" s="4"/>
      <c r="AB170" s="4"/>
      <c r="AC170" s="4"/>
      <c r="AD170" s="4"/>
      <c r="AE170" s="4"/>
      <c r="AF170" s="4"/>
    </row>
    <row r="171" ht="14.25" customHeight="1">
      <c r="A171" s="4"/>
      <c r="B171" s="4"/>
      <c r="C171" s="359"/>
      <c r="D171" s="359"/>
      <c r="E171" s="359"/>
      <c r="F171" s="4"/>
      <c r="G171" s="4"/>
      <c r="H171" s="4"/>
      <c r="I171" s="4"/>
      <c r="J171" s="4"/>
      <c r="K171" s="4"/>
      <c r="L171" s="4"/>
      <c r="M171" s="183"/>
      <c r="N171" s="360"/>
      <c r="O171" s="361"/>
      <c r="P171" s="361"/>
      <c r="Q171" s="4"/>
      <c r="R171" s="4"/>
      <c r="S171" s="4"/>
      <c r="T171" s="4"/>
      <c r="U171" s="4"/>
      <c r="V171" s="4"/>
      <c r="W171" s="4"/>
      <c r="X171" s="4"/>
      <c r="Y171" s="4"/>
      <c r="Z171" s="4"/>
      <c r="AA171" s="4"/>
      <c r="AB171" s="4"/>
      <c r="AC171" s="4"/>
      <c r="AD171" s="4"/>
      <c r="AE171" s="4"/>
      <c r="AF171" s="4"/>
    </row>
    <row r="172" ht="14.25" customHeight="1">
      <c r="A172" s="4"/>
      <c r="B172" s="4"/>
      <c r="C172" s="359"/>
      <c r="D172" s="359"/>
      <c r="E172" s="359"/>
      <c r="F172" s="4"/>
      <c r="G172" s="4"/>
      <c r="H172" s="4"/>
      <c r="I172" s="4"/>
      <c r="J172" s="4"/>
      <c r="K172" s="4"/>
      <c r="L172" s="4"/>
      <c r="M172" s="183"/>
      <c r="N172" s="360"/>
      <c r="O172" s="361"/>
      <c r="P172" s="361"/>
      <c r="Q172" s="4"/>
      <c r="R172" s="4"/>
      <c r="S172" s="4"/>
      <c r="T172" s="4"/>
      <c r="U172" s="4"/>
      <c r="V172" s="4"/>
      <c r="W172" s="4"/>
      <c r="X172" s="4"/>
      <c r="Y172" s="4"/>
      <c r="Z172" s="4"/>
      <c r="AA172" s="4"/>
      <c r="AB172" s="4"/>
      <c r="AC172" s="4"/>
      <c r="AD172" s="4"/>
      <c r="AE172" s="4"/>
      <c r="AF172" s="4"/>
    </row>
    <row r="173" ht="14.25" customHeight="1">
      <c r="A173" s="4"/>
      <c r="B173" s="4"/>
      <c r="C173" s="359"/>
      <c r="D173" s="359"/>
      <c r="E173" s="359"/>
      <c r="F173" s="4"/>
      <c r="G173" s="4"/>
      <c r="H173" s="4"/>
      <c r="I173" s="4"/>
      <c r="J173" s="4"/>
      <c r="K173" s="4"/>
      <c r="L173" s="4"/>
      <c r="M173" s="183"/>
      <c r="N173" s="360"/>
      <c r="O173" s="361"/>
      <c r="P173" s="361"/>
      <c r="Q173" s="4"/>
      <c r="R173" s="4"/>
      <c r="S173" s="4"/>
      <c r="T173" s="4"/>
      <c r="U173" s="4"/>
      <c r="V173" s="4"/>
      <c r="W173" s="4"/>
      <c r="X173" s="4"/>
      <c r="Y173" s="4"/>
      <c r="Z173" s="4"/>
      <c r="AA173" s="4"/>
      <c r="AB173" s="4"/>
      <c r="AC173" s="4"/>
      <c r="AD173" s="4"/>
      <c r="AE173" s="4"/>
      <c r="AF173" s="4"/>
    </row>
    <row r="174" ht="14.25" customHeight="1">
      <c r="A174" s="4"/>
      <c r="B174" s="4"/>
      <c r="C174" s="359"/>
      <c r="D174" s="359"/>
      <c r="E174" s="359"/>
      <c r="F174" s="4"/>
      <c r="G174" s="4"/>
      <c r="H174" s="4"/>
      <c r="I174" s="4"/>
      <c r="J174" s="4"/>
      <c r="K174" s="4"/>
      <c r="L174" s="4"/>
      <c r="M174" s="183"/>
      <c r="N174" s="360"/>
      <c r="O174" s="361"/>
      <c r="P174" s="361"/>
      <c r="Q174" s="4"/>
      <c r="R174" s="4"/>
      <c r="S174" s="4"/>
      <c r="T174" s="4"/>
      <c r="U174" s="4"/>
      <c r="V174" s="4"/>
      <c r="W174" s="4"/>
      <c r="X174" s="4"/>
      <c r="Y174" s="4"/>
      <c r="Z174" s="4"/>
      <c r="AA174" s="4"/>
      <c r="AB174" s="4"/>
      <c r="AC174" s="4"/>
      <c r="AD174" s="4"/>
      <c r="AE174" s="4"/>
      <c r="AF174" s="4"/>
    </row>
    <row r="175" ht="14.25" customHeight="1">
      <c r="A175" s="4"/>
      <c r="B175" s="4"/>
      <c r="C175" s="359"/>
      <c r="D175" s="359"/>
      <c r="E175" s="359"/>
      <c r="F175" s="4"/>
      <c r="G175" s="4"/>
      <c r="H175" s="4"/>
      <c r="I175" s="4"/>
      <c r="J175" s="4"/>
      <c r="K175" s="4"/>
      <c r="L175" s="4"/>
      <c r="M175" s="183"/>
      <c r="N175" s="360"/>
      <c r="O175" s="361"/>
      <c r="P175" s="361"/>
      <c r="Q175" s="4"/>
      <c r="R175" s="4"/>
      <c r="S175" s="4"/>
      <c r="T175" s="4"/>
      <c r="U175" s="4"/>
      <c r="V175" s="4"/>
      <c r="W175" s="4"/>
      <c r="X175" s="4"/>
      <c r="Y175" s="4"/>
      <c r="Z175" s="4"/>
      <c r="AA175" s="4"/>
      <c r="AB175" s="4"/>
      <c r="AC175" s="4"/>
      <c r="AD175" s="4"/>
      <c r="AE175" s="4"/>
      <c r="AF175" s="4"/>
    </row>
    <row r="176" ht="14.25" customHeight="1">
      <c r="A176" s="4"/>
      <c r="B176" s="4"/>
      <c r="C176" s="359"/>
      <c r="D176" s="359"/>
      <c r="E176" s="359"/>
      <c r="F176" s="4"/>
      <c r="G176" s="4"/>
      <c r="H176" s="4"/>
      <c r="I176" s="4"/>
      <c r="J176" s="4"/>
      <c r="K176" s="4"/>
      <c r="L176" s="4"/>
      <c r="M176" s="183"/>
      <c r="N176" s="360"/>
      <c r="O176" s="361"/>
      <c r="P176" s="361"/>
      <c r="Q176" s="4"/>
      <c r="R176" s="4"/>
      <c r="S176" s="4"/>
      <c r="T176" s="4"/>
      <c r="U176" s="4"/>
      <c r="V176" s="4"/>
      <c r="W176" s="4"/>
      <c r="X176" s="4"/>
      <c r="Y176" s="4"/>
      <c r="Z176" s="4"/>
      <c r="AA176" s="4"/>
      <c r="AB176" s="4"/>
      <c r="AC176" s="4"/>
      <c r="AD176" s="4"/>
      <c r="AE176" s="4"/>
      <c r="AF176" s="4"/>
    </row>
    <row r="177" ht="14.25" customHeight="1">
      <c r="A177" s="4"/>
      <c r="B177" s="4"/>
      <c r="C177" s="359"/>
      <c r="D177" s="359"/>
      <c r="E177" s="359"/>
      <c r="F177" s="4"/>
      <c r="G177" s="4"/>
      <c r="H177" s="4"/>
      <c r="I177" s="4"/>
      <c r="J177" s="4"/>
      <c r="K177" s="4"/>
      <c r="L177" s="4"/>
      <c r="M177" s="183"/>
      <c r="N177" s="360"/>
      <c r="O177" s="361"/>
      <c r="P177" s="361"/>
      <c r="Q177" s="4"/>
      <c r="R177" s="4"/>
      <c r="S177" s="4"/>
      <c r="T177" s="4"/>
      <c r="U177" s="4"/>
      <c r="V177" s="4"/>
      <c r="W177" s="4"/>
      <c r="X177" s="4"/>
      <c r="Y177" s="4"/>
      <c r="Z177" s="4"/>
      <c r="AA177" s="4"/>
      <c r="AB177" s="4"/>
      <c r="AC177" s="4"/>
      <c r="AD177" s="4"/>
      <c r="AE177" s="4"/>
      <c r="AF177" s="4"/>
    </row>
    <row r="178" ht="14.25" customHeight="1">
      <c r="A178" s="4"/>
      <c r="B178" s="4"/>
      <c r="C178" s="359"/>
      <c r="D178" s="359"/>
      <c r="E178" s="359"/>
      <c r="F178" s="4"/>
      <c r="G178" s="4"/>
      <c r="H178" s="4"/>
      <c r="I178" s="4"/>
      <c r="J178" s="4"/>
      <c r="K178" s="4"/>
      <c r="L178" s="4"/>
      <c r="M178" s="183"/>
      <c r="N178" s="360"/>
      <c r="O178" s="361"/>
      <c r="P178" s="361"/>
      <c r="Q178" s="4"/>
      <c r="R178" s="4"/>
      <c r="S178" s="4"/>
      <c r="T178" s="4"/>
      <c r="U178" s="4"/>
      <c r="V178" s="4"/>
      <c r="W178" s="4"/>
      <c r="X178" s="4"/>
      <c r="Y178" s="4"/>
      <c r="Z178" s="4"/>
      <c r="AA178" s="4"/>
      <c r="AB178" s="4"/>
      <c r="AC178" s="4"/>
      <c r="AD178" s="4"/>
      <c r="AE178" s="4"/>
      <c r="AF178" s="4"/>
    </row>
    <row r="179" ht="14.25" customHeight="1">
      <c r="A179" s="4"/>
      <c r="B179" s="4"/>
      <c r="C179" s="359"/>
      <c r="D179" s="359"/>
      <c r="E179" s="359"/>
      <c r="F179" s="4"/>
      <c r="G179" s="4"/>
      <c r="H179" s="4"/>
      <c r="I179" s="4"/>
      <c r="J179" s="4"/>
      <c r="K179" s="4"/>
      <c r="L179" s="4"/>
      <c r="M179" s="183"/>
      <c r="N179" s="360"/>
      <c r="O179" s="361"/>
      <c r="P179" s="361"/>
      <c r="Q179" s="4"/>
      <c r="R179" s="4"/>
      <c r="S179" s="4"/>
      <c r="T179" s="4"/>
      <c r="U179" s="4"/>
      <c r="V179" s="4"/>
      <c r="W179" s="4"/>
      <c r="X179" s="4"/>
      <c r="Y179" s="4"/>
      <c r="Z179" s="4"/>
      <c r="AA179" s="4"/>
      <c r="AB179" s="4"/>
      <c r="AC179" s="4"/>
      <c r="AD179" s="4"/>
      <c r="AE179" s="4"/>
      <c r="AF179" s="4"/>
    </row>
    <row r="180" ht="14.25" customHeight="1">
      <c r="A180" s="4"/>
      <c r="B180" s="4"/>
      <c r="C180" s="359"/>
      <c r="D180" s="359"/>
      <c r="E180" s="359"/>
      <c r="F180" s="4"/>
      <c r="G180" s="4"/>
      <c r="H180" s="4"/>
      <c r="I180" s="4"/>
      <c r="J180" s="4"/>
      <c r="K180" s="4"/>
      <c r="L180" s="4"/>
      <c r="M180" s="183"/>
      <c r="N180" s="360"/>
      <c r="O180" s="361"/>
      <c r="P180" s="361"/>
      <c r="Q180" s="4"/>
      <c r="R180" s="4"/>
      <c r="S180" s="4"/>
      <c r="T180" s="4"/>
      <c r="U180" s="4"/>
      <c r="V180" s="4"/>
      <c r="W180" s="4"/>
      <c r="X180" s="4"/>
      <c r="Y180" s="4"/>
      <c r="Z180" s="4"/>
      <c r="AA180" s="4"/>
      <c r="AB180" s="4"/>
      <c r="AC180" s="4"/>
      <c r="AD180" s="4"/>
      <c r="AE180" s="4"/>
      <c r="AF180" s="4"/>
    </row>
    <row r="181" ht="14.25" customHeight="1">
      <c r="A181" s="4"/>
      <c r="B181" s="4"/>
      <c r="C181" s="359"/>
      <c r="D181" s="359"/>
      <c r="E181" s="359"/>
      <c r="F181" s="4"/>
      <c r="G181" s="4"/>
      <c r="H181" s="4"/>
      <c r="I181" s="4"/>
      <c r="J181" s="4"/>
      <c r="K181" s="4"/>
      <c r="L181" s="4"/>
      <c r="M181" s="183"/>
      <c r="N181" s="360"/>
      <c r="O181" s="361"/>
      <c r="P181" s="361"/>
      <c r="Q181" s="4"/>
      <c r="R181" s="4"/>
      <c r="S181" s="4"/>
      <c r="T181" s="4"/>
      <c r="U181" s="4"/>
      <c r="V181" s="4"/>
      <c r="W181" s="4"/>
      <c r="X181" s="4"/>
      <c r="Y181" s="4"/>
      <c r="Z181" s="4"/>
      <c r="AA181" s="4"/>
      <c r="AB181" s="4"/>
      <c r="AC181" s="4"/>
      <c r="AD181" s="4"/>
      <c r="AE181" s="4"/>
      <c r="AF181" s="4"/>
    </row>
    <row r="182" ht="14.25" customHeight="1">
      <c r="A182" s="4"/>
      <c r="B182" s="4"/>
      <c r="C182" s="359"/>
      <c r="D182" s="359"/>
      <c r="E182" s="359"/>
      <c r="F182" s="4"/>
      <c r="G182" s="4"/>
      <c r="H182" s="4"/>
      <c r="I182" s="4"/>
      <c r="J182" s="4"/>
      <c r="K182" s="4"/>
      <c r="L182" s="4"/>
      <c r="M182" s="183"/>
      <c r="N182" s="360"/>
      <c r="O182" s="361"/>
      <c r="P182" s="361"/>
      <c r="Q182" s="4"/>
      <c r="R182" s="4"/>
      <c r="S182" s="4"/>
      <c r="T182" s="4"/>
      <c r="U182" s="4"/>
      <c r="V182" s="4"/>
      <c r="W182" s="4"/>
      <c r="X182" s="4"/>
      <c r="Y182" s="4"/>
      <c r="Z182" s="4"/>
      <c r="AA182" s="4"/>
      <c r="AB182" s="4"/>
      <c r="AC182" s="4"/>
      <c r="AD182" s="4"/>
      <c r="AE182" s="4"/>
      <c r="AF182" s="4"/>
    </row>
    <row r="183" ht="14.25" customHeight="1">
      <c r="A183" s="4"/>
      <c r="B183" s="4"/>
      <c r="C183" s="359"/>
      <c r="D183" s="359"/>
      <c r="E183" s="359"/>
      <c r="F183" s="4"/>
      <c r="G183" s="4"/>
      <c r="H183" s="4"/>
      <c r="I183" s="4"/>
      <c r="J183" s="4"/>
      <c r="K183" s="4"/>
      <c r="L183" s="4"/>
      <c r="M183" s="183"/>
      <c r="N183" s="360"/>
      <c r="O183" s="361"/>
      <c r="P183" s="361"/>
      <c r="Q183" s="4"/>
      <c r="R183" s="4"/>
      <c r="S183" s="4"/>
      <c r="T183" s="4"/>
      <c r="U183" s="4"/>
      <c r="V183" s="4"/>
      <c r="W183" s="4"/>
      <c r="X183" s="4"/>
      <c r="Y183" s="4"/>
      <c r="Z183" s="4"/>
      <c r="AA183" s="4"/>
      <c r="AB183" s="4"/>
      <c r="AC183" s="4"/>
      <c r="AD183" s="4"/>
      <c r="AE183" s="4"/>
      <c r="AF183" s="4"/>
    </row>
    <row r="184" ht="14.25" customHeight="1">
      <c r="A184" s="4"/>
      <c r="B184" s="4"/>
      <c r="C184" s="359"/>
      <c r="D184" s="359"/>
      <c r="E184" s="359"/>
      <c r="F184" s="4"/>
      <c r="G184" s="4"/>
      <c r="H184" s="4"/>
      <c r="I184" s="4"/>
      <c r="J184" s="4"/>
      <c r="K184" s="4"/>
      <c r="L184" s="4"/>
      <c r="M184" s="183"/>
      <c r="N184" s="360"/>
      <c r="O184" s="361"/>
      <c r="P184" s="361"/>
      <c r="Q184" s="4"/>
      <c r="R184" s="4"/>
      <c r="S184" s="4"/>
      <c r="T184" s="4"/>
      <c r="U184" s="4"/>
      <c r="V184" s="4"/>
      <c r="W184" s="4"/>
      <c r="X184" s="4"/>
      <c r="Y184" s="4"/>
      <c r="Z184" s="4"/>
      <c r="AA184" s="4"/>
      <c r="AB184" s="4"/>
      <c r="AC184" s="4"/>
      <c r="AD184" s="4"/>
      <c r="AE184" s="4"/>
      <c r="AF184" s="4"/>
    </row>
    <row r="185" ht="14.25" customHeight="1">
      <c r="A185" s="4"/>
      <c r="B185" s="4"/>
      <c r="C185" s="359"/>
      <c r="D185" s="359"/>
      <c r="E185" s="359"/>
      <c r="F185" s="4"/>
      <c r="G185" s="4"/>
      <c r="H185" s="4"/>
      <c r="I185" s="4"/>
      <c r="J185" s="4"/>
      <c r="K185" s="4"/>
      <c r="L185" s="4"/>
      <c r="M185" s="183"/>
      <c r="N185" s="360"/>
      <c r="O185" s="361"/>
      <c r="P185" s="361"/>
      <c r="Q185" s="4"/>
      <c r="R185" s="4"/>
      <c r="S185" s="4"/>
      <c r="T185" s="4"/>
      <c r="U185" s="4"/>
      <c r="V185" s="4"/>
      <c r="W185" s="4"/>
      <c r="X185" s="4"/>
      <c r="Y185" s="4"/>
      <c r="Z185" s="4"/>
      <c r="AA185" s="4"/>
      <c r="AB185" s="4"/>
      <c r="AC185" s="4"/>
      <c r="AD185" s="4"/>
      <c r="AE185" s="4"/>
      <c r="AF185" s="4"/>
    </row>
    <row r="186" ht="14.25" customHeight="1">
      <c r="A186" s="4"/>
      <c r="B186" s="4"/>
      <c r="C186" s="359"/>
      <c r="D186" s="359"/>
      <c r="E186" s="359"/>
      <c r="F186" s="4"/>
      <c r="G186" s="4"/>
      <c r="H186" s="4"/>
      <c r="I186" s="4"/>
      <c r="J186" s="4"/>
      <c r="K186" s="4"/>
      <c r="L186" s="4"/>
      <c r="M186" s="183"/>
      <c r="N186" s="360"/>
      <c r="O186" s="361"/>
      <c r="P186" s="361"/>
      <c r="Q186" s="4"/>
      <c r="R186" s="4"/>
      <c r="S186" s="4"/>
      <c r="T186" s="4"/>
      <c r="U186" s="4"/>
      <c r="V186" s="4"/>
      <c r="W186" s="4"/>
      <c r="X186" s="4"/>
      <c r="Y186" s="4"/>
      <c r="Z186" s="4"/>
      <c r="AA186" s="4"/>
      <c r="AB186" s="4"/>
      <c r="AC186" s="4"/>
      <c r="AD186" s="4"/>
      <c r="AE186" s="4"/>
      <c r="AF186" s="4"/>
    </row>
    <row r="187" ht="14.25" customHeight="1">
      <c r="A187" s="4"/>
      <c r="B187" s="4"/>
      <c r="C187" s="359"/>
      <c r="D187" s="359"/>
      <c r="E187" s="359"/>
      <c r="F187" s="4"/>
      <c r="G187" s="4"/>
      <c r="H187" s="4"/>
      <c r="I187" s="4"/>
      <c r="J187" s="4"/>
      <c r="K187" s="4"/>
      <c r="L187" s="4"/>
      <c r="M187" s="183"/>
      <c r="N187" s="360"/>
      <c r="O187" s="361"/>
      <c r="P187" s="361"/>
      <c r="Q187" s="4"/>
      <c r="R187" s="4"/>
      <c r="S187" s="4"/>
      <c r="T187" s="4"/>
      <c r="U187" s="4"/>
      <c r="V187" s="4"/>
      <c r="W187" s="4"/>
      <c r="X187" s="4"/>
      <c r="Y187" s="4"/>
      <c r="Z187" s="4"/>
      <c r="AA187" s="4"/>
      <c r="AB187" s="4"/>
      <c r="AC187" s="4"/>
      <c r="AD187" s="4"/>
      <c r="AE187" s="4"/>
      <c r="AF187" s="4"/>
    </row>
    <row r="188" ht="14.25" customHeight="1">
      <c r="A188" s="4"/>
      <c r="B188" s="4"/>
      <c r="C188" s="359"/>
      <c r="D188" s="359"/>
      <c r="E188" s="359"/>
      <c r="F188" s="4"/>
      <c r="G188" s="4"/>
      <c r="H188" s="4"/>
      <c r="I188" s="4"/>
      <c r="J188" s="4"/>
      <c r="K188" s="4"/>
      <c r="L188" s="4"/>
      <c r="M188" s="183"/>
      <c r="N188" s="360"/>
      <c r="O188" s="361"/>
      <c r="P188" s="361"/>
      <c r="Q188" s="4"/>
      <c r="R188" s="4"/>
      <c r="S188" s="4"/>
      <c r="T188" s="4"/>
      <c r="U188" s="4"/>
      <c r="V188" s="4"/>
      <c r="W188" s="4"/>
      <c r="X188" s="4"/>
      <c r="Y188" s="4"/>
      <c r="Z188" s="4"/>
      <c r="AA188" s="4"/>
      <c r="AB188" s="4"/>
      <c r="AC188" s="4"/>
      <c r="AD188" s="4"/>
      <c r="AE188" s="4"/>
      <c r="AF188" s="4"/>
    </row>
    <row r="189" ht="14.25" customHeight="1">
      <c r="A189" s="4"/>
      <c r="B189" s="4"/>
      <c r="C189" s="359"/>
      <c r="D189" s="359"/>
      <c r="E189" s="359"/>
      <c r="F189" s="4"/>
      <c r="G189" s="4"/>
      <c r="H189" s="4"/>
      <c r="I189" s="4"/>
      <c r="J189" s="4"/>
      <c r="K189" s="4"/>
      <c r="L189" s="4"/>
      <c r="M189" s="183"/>
      <c r="N189" s="360"/>
      <c r="O189" s="361"/>
      <c r="P189" s="361"/>
      <c r="Q189" s="4"/>
      <c r="R189" s="4"/>
      <c r="S189" s="4"/>
      <c r="T189" s="4"/>
      <c r="U189" s="4"/>
      <c r="V189" s="4"/>
      <c r="W189" s="4"/>
      <c r="X189" s="4"/>
      <c r="Y189" s="4"/>
      <c r="Z189" s="4"/>
      <c r="AA189" s="4"/>
      <c r="AB189" s="4"/>
      <c r="AC189" s="4"/>
      <c r="AD189" s="4"/>
      <c r="AE189" s="4"/>
      <c r="AF189" s="4"/>
    </row>
    <row r="190" ht="14.25" customHeight="1">
      <c r="A190" s="4"/>
      <c r="B190" s="4"/>
      <c r="C190" s="359"/>
      <c r="D190" s="359"/>
      <c r="E190" s="359"/>
      <c r="F190" s="4"/>
      <c r="G190" s="4"/>
      <c r="H190" s="4"/>
      <c r="I190" s="4"/>
      <c r="J190" s="4"/>
      <c r="K190" s="4"/>
      <c r="L190" s="4"/>
      <c r="M190" s="183"/>
      <c r="N190" s="360"/>
      <c r="O190" s="361"/>
      <c r="P190" s="361"/>
      <c r="Q190" s="4"/>
      <c r="R190" s="4"/>
      <c r="S190" s="4"/>
      <c r="T190" s="4"/>
      <c r="U190" s="4"/>
      <c r="V190" s="4"/>
      <c r="W190" s="4"/>
      <c r="X190" s="4"/>
      <c r="Y190" s="4"/>
      <c r="Z190" s="4"/>
      <c r="AA190" s="4"/>
      <c r="AB190" s="4"/>
      <c r="AC190" s="4"/>
      <c r="AD190" s="4"/>
      <c r="AE190" s="4"/>
      <c r="AF190" s="4"/>
    </row>
    <row r="191" ht="14.25" customHeight="1">
      <c r="A191" s="4"/>
      <c r="B191" s="4"/>
      <c r="C191" s="359"/>
      <c r="D191" s="359"/>
      <c r="E191" s="359"/>
      <c r="F191" s="4"/>
      <c r="G191" s="4"/>
      <c r="H191" s="4"/>
      <c r="I191" s="4"/>
      <c r="J191" s="4"/>
      <c r="K191" s="4"/>
      <c r="L191" s="4"/>
      <c r="M191" s="183"/>
      <c r="N191" s="360"/>
      <c r="O191" s="361"/>
      <c r="P191" s="361"/>
      <c r="Q191" s="4"/>
      <c r="R191" s="4"/>
      <c r="S191" s="4"/>
      <c r="T191" s="4"/>
      <c r="U191" s="4"/>
      <c r="V191" s="4"/>
      <c r="W191" s="4"/>
      <c r="X191" s="4"/>
      <c r="Y191" s="4"/>
      <c r="Z191" s="4"/>
      <c r="AA191" s="4"/>
      <c r="AB191" s="4"/>
      <c r="AC191" s="4"/>
      <c r="AD191" s="4"/>
      <c r="AE191" s="4"/>
      <c r="AF191" s="4"/>
    </row>
    <row r="192" ht="14.25" customHeight="1">
      <c r="A192" s="4"/>
      <c r="B192" s="4"/>
      <c r="C192" s="359"/>
      <c r="D192" s="359"/>
      <c r="E192" s="359"/>
      <c r="F192" s="4"/>
      <c r="G192" s="4"/>
      <c r="H192" s="4"/>
      <c r="I192" s="4"/>
      <c r="J192" s="4"/>
      <c r="K192" s="4"/>
      <c r="L192" s="4"/>
      <c r="M192" s="183"/>
      <c r="N192" s="360"/>
      <c r="O192" s="361"/>
      <c r="P192" s="361"/>
      <c r="Q192" s="4"/>
      <c r="R192" s="4"/>
      <c r="S192" s="4"/>
      <c r="T192" s="4"/>
      <c r="U192" s="4"/>
      <c r="V192" s="4"/>
      <c r="W192" s="4"/>
      <c r="X192" s="4"/>
      <c r="Y192" s="4"/>
      <c r="Z192" s="4"/>
      <c r="AA192" s="4"/>
      <c r="AB192" s="4"/>
      <c r="AC192" s="4"/>
      <c r="AD192" s="4"/>
      <c r="AE192" s="4"/>
      <c r="AF192" s="4"/>
    </row>
    <row r="193" ht="14.25" customHeight="1">
      <c r="A193" s="4"/>
      <c r="B193" s="4"/>
      <c r="C193" s="359"/>
      <c r="D193" s="359"/>
      <c r="E193" s="359"/>
      <c r="F193" s="4"/>
      <c r="G193" s="4"/>
      <c r="H193" s="4"/>
      <c r="I193" s="4"/>
      <c r="J193" s="4"/>
      <c r="K193" s="4"/>
      <c r="L193" s="4"/>
      <c r="M193" s="183"/>
      <c r="N193" s="360"/>
      <c r="O193" s="361"/>
      <c r="P193" s="361"/>
      <c r="Q193" s="4"/>
      <c r="R193" s="4"/>
      <c r="S193" s="4"/>
      <c r="T193" s="4"/>
      <c r="U193" s="4"/>
      <c r="V193" s="4"/>
      <c r="W193" s="4"/>
      <c r="X193" s="4"/>
      <c r="Y193" s="4"/>
      <c r="Z193" s="4"/>
      <c r="AA193" s="4"/>
      <c r="AB193" s="4"/>
      <c r="AC193" s="4"/>
      <c r="AD193" s="4"/>
      <c r="AE193" s="4"/>
      <c r="AF193" s="4"/>
    </row>
    <row r="194" ht="14.25" customHeight="1">
      <c r="A194" s="4"/>
      <c r="B194" s="4"/>
      <c r="C194" s="359"/>
      <c r="D194" s="359"/>
      <c r="E194" s="359"/>
      <c r="F194" s="4"/>
      <c r="G194" s="4"/>
      <c r="H194" s="4"/>
      <c r="I194" s="4"/>
      <c r="J194" s="4"/>
      <c r="K194" s="4"/>
      <c r="L194" s="4"/>
      <c r="M194" s="183"/>
      <c r="N194" s="360"/>
      <c r="O194" s="361"/>
      <c r="P194" s="361"/>
      <c r="Q194" s="4"/>
      <c r="R194" s="4"/>
      <c r="S194" s="4"/>
      <c r="T194" s="4"/>
      <c r="U194" s="4"/>
      <c r="V194" s="4"/>
      <c r="W194" s="4"/>
      <c r="X194" s="4"/>
      <c r="Y194" s="4"/>
      <c r="Z194" s="4"/>
      <c r="AA194" s="4"/>
      <c r="AB194" s="4"/>
      <c r="AC194" s="4"/>
      <c r="AD194" s="4"/>
      <c r="AE194" s="4"/>
      <c r="AF194" s="4"/>
    </row>
    <row r="195" ht="14.25" customHeight="1">
      <c r="A195" s="4"/>
      <c r="B195" s="4"/>
      <c r="C195" s="359"/>
      <c r="D195" s="359"/>
      <c r="E195" s="359"/>
      <c r="F195" s="4"/>
      <c r="G195" s="4"/>
      <c r="H195" s="4"/>
      <c r="I195" s="4"/>
      <c r="J195" s="4"/>
      <c r="K195" s="4"/>
      <c r="L195" s="4"/>
      <c r="M195" s="183"/>
      <c r="N195" s="360"/>
      <c r="O195" s="361"/>
      <c r="P195" s="361"/>
      <c r="Q195" s="4"/>
      <c r="R195" s="4"/>
      <c r="S195" s="4"/>
      <c r="T195" s="4"/>
      <c r="U195" s="4"/>
      <c r="V195" s="4"/>
      <c r="W195" s="4"/>
      <c r="X195" s="4"/>
      <c r="Y195" s="4"/>
      <c r="Z195" s="4"/>
      <c r="AA195" s="4"/>
      <c r="AB195" s="4"/>
      <c r="AC195" s="4"/>
      <c r="AD195" s="4"/>
      <c r="AE195" s="4"/>
      <c r="AF195" s="4"/>
    </row>
    <row r="196" ht="14.25" customHeight="1">
      <c r="A196" s="4"/>
      <c r="B196" s="4"/>
      <c r="C196" s="359"/>
      <c r="D196" s="359"/>
      <c r="E196" s="359"/>
      <c r="F196" s="4"/>
      <c r="G196" s="4"/>
      <c r="H196" s="4"/>
      <c r="I196" s="4"/>
      <c r="J196" s="4"/>
      <c r="K196" s="4"/>
      <c r="L196" s="4"/>
      <c r="M196" s="183"/>
      <c r="N196" s="360"/>
      <c r="O196" s="361"/>
      <c r="P196" s="361"/>
      <c r="Q196" s="4"/>
      <c r="R196" s="4"/>
      <c r="S196" s="4"/>
      <c r="T196" s="4"/>
      <c r="U196" s="4"/>
      <c r="V196" s="4"/>
      <c r="W196" s="4"/>
      <c r="X196" s="4"/>
      <c r="Y196" s="4"/>
      <c r="Z196" s="4"/>
      <c r="AA196" s="4"/>
      <c r="AB196" s="4"/>
      <c r="AC196" s="4"/>
      <c r="AD196" s="4"/>
      <c r="AE196" s="4"/>
      <c r="AF196" s="4"/>
    </row>
    <row r="197" ht="14.25" customHeight="1">
      <c r="A197" s="4"/>
      <c r="B197" s="4"/>
      <c r="C197" s="359"/>
      <c r="D197" s="359"/>
      <c r="E197" s="359"/>
      <c r="F197" s="4"/>
      <c r="G197" s="4"/>
      <c r="H197" s="4"/>
      <c r="I197" s="4"/>
      <c r="J197" s="4"/>
      <c r="K197" s="4"/>
      <c r="L197" s="4"/>
      <c r="M197" s="183"/>
      <c r="N197" s="360"/>
      <c r="O197" s="361"/>
      <c r="P197" s="361"/>
      <c r="Q197" s="4"/>
      <c r="R197" s="4"/>
      <c r="S197" s="4"/>
      <c r="T197" s="4"/>
      <c r="U197" s="4"/>
      <c r="V197" s="4"/>
      <c r="W197" s="4"/>
      <c r="X197" s="4"/>
      <c r="Y197" s="4"/>
      <c r="Z197" s="4"/>
      <c r="AA197" s="4"/>
      <c r="AB197" s="4"/>
      <c r="AC197" s="4"/>
      <c r="AD197" s="4"/>
      <c r="AE197" s="4"/>
      <c r="AF197" s="4"/>
    </row>
    <row r="198" ht="14.25" customHeight="1">
      <c r="A198" s="4"/>
      <c r="B198" s="4"/>
      <c r="C198" s="359"/>
      <c r="D198" s="359"/>
      <c r="E198" s="359"/>
      <c r="F198" s="4"/>
      <c r="G198" s="4"/>
      <c r="H198" s="4"/>
      <c r="I198" s="4"/>
      <c r="J198" s="4"/>
      <c r="K198" s="4"/>
      <c r="L198" s="4"/>
      <c r="M198" s="183"/>
      <c r="N198" s="360"/>
      <c r="O198" s="361"/>
      <c r="P198" s="361"/>
      <c r="Q198" s="4"/>
      <c r="R198" s="4"/>
      <c r="S198" s="4"/>
      <c r="T198" s="4"/>
      <c r="U198" s="4"/>
      <c r="V198" s="4"/>
      <c r="W198" s="4"/>
      <c r="X198" s="4"/>
      <c r="Y198" s="4"/>
      <c r="Z198" s="4"/>
      <c r="AA198" s="4"/>
      <c r="AB198" s="4"/>
      <c r="AC198" s="4"/>
      <c r="AD198" s="4"/>
      <c r="AE198" s="4"/>
      <c r="AF198" s="4"/>
    </row>
    <row r="199" ht="14.25" customHeight="1">
      <c r="A199" s="4"/>
      <c r="B199" s="4"/>
      <c r="C199" s="359"/>
      <c r="D199" s="359"/>
      <c r="E199" s="359"/>
      <c r="F199" s="4"/>
      <c r="G199" s="4"/>
      <c r="H199" s="4"/>
      <c r="I199" s="4"/>
      <c r="J199" s="4"/>
      <c r="K199" s="4"/>
      <c r="L199" s="4"/>
      <c r="M199" s="183"/>
      <c r="N199" s="360"/>
      <c r="O199" s="361"/>
      <c r="P199" s="361"/>
      <c r="Q199" s="4"/>
      <c r="R199" s="4"/>
      <c r="S199" s="4"/>
      <c r="T199" s="4"/>
      <c r="U199" s="4"/>
      <c r="V199" s="4"/>
      <c r="W199" s="4"/>
      <c r="X199" s="4"/>
      <c r="Y199" s="4"/>
      <c r="Z199" s="4"/>
      <c r="AA199" s="4"/>
      <c r="AB199" s="4"/>
      <c r="AC199" s="4"/>
      <c r="AD199" s="4"/>
      <c r="AE199" s="4"/>
      <c r="AF199" s="4"/>
    </row>
    <row r="200" ht="14.25" customHeight="1">
      <c r="A200" s="4"/>
      <c r="B200" s="4"/>
      <c r="C200" s="359"/>
      <c r="D200" s="359"/>
      <c r="E200" s="359"/>
      <c r="F200" s="4"/>
      <c r="G200" s="4"/>
      <c r="H200" s="4"/>
      <c r="I200" s="4"/>
      <c r="J200" s="4"/>
      <c r="K200" s="4"/>
      <c r="L200" s="4"/>
      <c r="M200" s="183"/>
      <c r="N200" s="360"/>
      <c r="O200" s="361"/>
      <c r="P200" s="361"/>
      <c r="Q200" s="4"/>
      <c r="R200" s="4"/>
      <c r="S200" s="4"/>
      <c r="T200" s="4"/>
      <c r="U200" s="4"/>
      <c r="V200" s="4"/>
      <c r="W200" s="4"/>
      <c r="X200" s="4"/>
      <c r="Y200" s="4"/>
      <c r="Z200" s="4"/>
      <c r="AA200" s="4"/>
      <c r="AB200" s="4"/>
      <c r="AC200" s="4"/>
      <c r="AD200" s="4"/>
      <c r="AE200" s="4"/>
      <c r="AF200" s="4"/>
    </row>
    <row r="201" ht="14.25" customHeight="1">
      <c r="A201" s="4"/>
      <c r="B201" s="4"/>
      <c r="C201" s="359"/>
      <c r="D201" s="359"/>
      <c r="E201" s="359"/>
      <c r="F201" s="4"/>
      <c r="G201" s="4"/>
      <c r="H201" s="4"/>
      <c r="I201" s="4"/>
      <c r="J201" s="4"/>
      <c r="K201" s="4"/>
      <c r="L201" s="4"/>
      <c r="M201" s="183"/>
      <c r="N201" s="360"/>
      <c r="O201" s="361"/>
      <c r="P201" s="361"/>
      <c r="Q201" s="4"/>
      <c r="R201" s="4"/>
      <c r="S201" s="4"/>
      <c r="T201" s="4"/>
      <c r="U201" s="4"/>
      <c r="V201" s="4"/>
      <c r="W201" s="4"/>
      <c r="X201" s="4"/>
      <c r="Y201" s="4"/>
      <c r="Z201" s="4"/>
      <c r="AA201" s="4"/>
      <c r="AB201" s="4"/>
      <c r="AC201" s="4"/>
      <c r="AD201" s="4"/>
      <c r="AE201" s="4"/>
      <c r="AF201" s="4"/>
    </row>
    <row r="202" ht="14.25" customHeight="1">
      <c r="A202" s="4"/>
      <c r="B202" s="4"/>
      <c r="C202" s="359"/>
      <c r="D202" s="359"/>
      <c r="E202" s="359"/>
      <c r="F202" s="4"/>
      <c r="G202" s="4"/>
      <c r="H202" s="4"/>
      <c r="I202" s="4"/>
      <c r="J202" s="4"/>
      <c r="K202" s="4"/>
      <c r="L202" s="4"/>
      <c r="M202" s="183"/>
      <c r="N202" s="360"/>
      <c r="O202" s="361"/>
      <c r="P202" s="361"/>
      <c r="Q202" s="4"/>
      <c r="R202" s="4"/>
      <c r="S202" s="4"/>
      <c r="T202" s="4"/>
      <c r="U202" s="4"/>
      <c r="V202" s="4"/>
      <c r="W202" s="4"/>
      <c r="X202" s="4"/>
      <c r="Y202" s="4"/>
      <c r="Z202" s="4"/>
      <c r="AA202" s="4"/>
      <c r="AB202" s="4"/>
      <c r="AC202" s="4"/>
      <c r="AD202" s="4"/>
      <c r="AE202" s="4"/>
      <c r="AF202" s="4"/>
    </row>
    <row r="203" ht="14.25" customHeight="1">
      <c r="A203" s="4"/>
      <c r="B203" s="4"/>
      <c r="C203" s="359"/>
      <c r="D203" s="359"/>
      <c r="E203" s="359"/>
      <c r="F203" s="4"/>
      <c r="G203" s="4"/>
      <c r="H203" s="4"/>
      <c r="I203" s="4"/>
      <c r="J203" s="4"/>
      <c r="K203" s="4"/>
      <c r="L203" s="4"/>
      <c r="M203" s="183"/>
      <c r="N203" s="360"/>
      <c r="O203" s="361"/>
      <c r="P203" s="361"/>
      <c r="Q203" s="4"/>
      <c r="R203" s="4"/>
      <c r="S203" s="4"/>
      <c r="T203" s="4"/>
      <c r="U203" s="4"/>
      <c r="V203" s="4"/>
      <c r="W203" s="4"/>
      <c r="X203" s="4"/>
      <c r="Y203" s="4"/>
      <c r="Z203" s="4"/>
      <c r="AA203" s="4"/>
      <c r="AB203" s="4"/>
      <c r="AC203" s="4"/>
      <c r="AD203" s="4"/>
      <c r="AE203" s="4"/>
      <c r="AF203" s="4"/>
    </row>
    <row r="204" ht="14.25" customHeight="1">
      <c r="A204" s="4"/>
      <c r="B204" s="4"/>
      <c r="C204" s="359"/>
      <c r="D204" s="359"/>
      <c r="E204" s="359"/>
      <c r="F204" s="4"/>
      <c r="G204" s="4"/>
      <c r="H204" s="4"/>
      <c r="I204" s="4"/>
      <c r="J204" s="4"/>
      <c r="K204" s="4"/>
      <c r="L204" s="4"/>
      <c r="M204" s="183"/>
      <c r="N204" s="360"/>
      <c r="O204" s="361"/>
      <c r="P204" s="361"/>
      <c r="Q204" s="4"/>
      <c r="R204" s="4"/>
      <c r="S204" s="4"/>
      <c r="T204" s="4"/>
      <c r="U204" s="4"/>
      <c r="V204" s="4"/>
      <c r="W204" s="4"/>
      <c r="X204" s="4"/>
      <c r="Y204" s="4"/>
      <c r="Z204" s="4"/>
      <c r="AA204" s="4"/>
      <c r="AB204" s="4"/>
      <c r="AC204" s="4"/>
      <c r="AD204" s="4"/>
      <c r="AE204" s="4"/>
      <c r="AF204" s="4"/>
    </row>
    <row r="205" ht="14.25" customHeight="1">
      <c r="A205" s="4"/>
      <c r="B205" s="4"/>
      <c r="C205" s="359"/>
      <c r="D205" s="359"/>
      <c r="E205" s="359"/>
      <c r="F205" s="4"/>
      <c r="G205" s="4"/>
      <c r="H205" s="4"/>
      <c r="I205" s="4"/>
      <c r="J205" s="4"/>
      <c r="K205" s="4"/>
      <c r="L205" s="4"/>
      <c r="M205" s="183"/>
      <c r="N205" s="360"/>
      <c r="O205" s="361"/>
      <c r="P205" s="361"/>
      <c r="Q205" s="4"/>
      <c r="R205" s="4"/>
      <c r="S205" s="4"/>
      <c r="T205" s="4"/>
      <c r="U205" s="4"/>
      <c r="V205" s="4"/>
      <c r="W205" s="4"/>
      <c r="X205" s="4"/>
      <c r="Y205" s="4"/>
      <c r="Z205" s="4"/>
      <c r="AA205" s="4"/>
      <c r="AB205" s="4"/>
      <c r="AC205" s="4"/>
      <c r="AD205" s="4"/>
      <c r="AE205" s="4"/>
      <c r="AF205" s="4"/>
    </row>
    <row r="206" ht="14.25" customHeight="1">
      <c r="A206" s="4"/>
      <c r="B206" s="4"/>
      <c r="C206" s="359"/>
      <c r="D206" s="359"/>
      <c r="E206" s="359"/>
      <c r="F206" s="4"/>
      <c r="G206" s="4"/>
      <c r="H206" s="4"/>
      <c r="I206" s="4"/>
      <c r="J206" s="4"/>
      <c r="K206" s="4"/>
      <c r="L206" s="4"/>
      <c r="M206" s="183"/>
      <c r="N206" s="360"/>
      <c r="O206" s="361"/>
      <c r="P206" s="361"/>
      <c r="Q206" s="4"/>
      <c r="R206" s="4"/>
      <c r="S206" s="4"/>
      <c r="T206" s="4"/>
      <c r="U206" s="4"/>
      <c r="V206" s="4"/>
      <c r="W206" s="4"/>
      <c r="X206" s="4"/>
      <c r="Y206" s="4"/>
      <c r="Z206" s="4"/>
      <c r="AA206" s="4"/>
      <c r="AB206" s="4"/>
      <c r="AC206" s="4"/>
      <c r="AD206" s="4"/>
      <c r="AE206" s="4"/>
      <c r="AF206" s="4"/>
    </row>
    <row r="207" ht="14.25" customHeight="1">
      <c r="A207" s="4"/>
      <c r="B207" s="4"/>
      <c r="C207" s="359"/>
      <c r="D207" s="359"/>
      <c r="E207" s="359"/>
      <c r="F207" s="4"/>
      <c r="G207" s="4"/>
      <c r="H207" s="4"/>
      <c r="I207" s="4"/>
      <c r="J207" s="4"/>
      <c r="K207" s="4"/>
      <c r="L207" s="4"/>
      <c r="M207" s="183"/>
      <c r="N207" s="360"/>
      <c r="O207" s="361"/>
      <c r="P207" s="361"/>
      <c r="Q207" s="4"/>
      <c r="R207" s="4"/>
      <c r="S207" s="4"/>
      <c r="T207" s="4"/>
      <c r="U207" s="4"/>
      <c r="V207" s="4"/>
      <c r="W207" s="4"/>
      <c r="X207" s="4"/>
      <c r="Y207" s="4"/>
      <c r="Z207" s="4"/>
      <c r="AA207" s="4"/>
      <c r="AB207" s="4"/>
      <c r="AC207" s="4"/>
      <c r="AD207" s="4"/>
      <c r="AE207" s="4"/>
      <c r="AF207" s="4"/>
    </row>
    <row r="208" ht="14.25" customHeight="1">
      <c r="A208" s="4"/>
      <c r="B208" s="4"/>
      <c r="C208" s="359"/>
      <c r="D208" s="359"/>
      <c r="E208" s="359"/>
      <c r="F208" s="4"/>
      <c r="G208" s="4"/>
      <c r="H208" s="4"/>
      <c r="I208" s="4"/>
      <c r="J208" s="4"/>
      <c r="K208" s="4"/>
      <c r="L208" s="4"/>
      <c r="M208" s="183"/>
      <c r="N208" s="360"/>
      <c r="O208" s="361"/>
      <c r="P208" s="361"/>
      <c r="Q208" s="4"/>
      <c r="R208" s="4"/>
      <c r="S208" s="4"/>
      <c r="T208" s="4"/>
      <c r="U208" s="4"/>
      <c r="V208" s="4"/>
      <c r="W208" s="4"/>
      <c r="X208" s="4"/>
      <c r="Y208" s="4"/>
      <c r="Z208" s="4"/>
      <c r="AA208" s="4"/>
      <c r="AB208" s="4"/>
      <c r="AC208" s="4"/>
      <c r="AD208" s="4"/>
      <c r="AE208" s="4"/>
      <c r="AF208" s="4"/>
    </row>
    <row r="209" ht="14.25" customHeight="1">
      <c r="A209" s="4"/>
      <c r="B209" s="4"/>
      <c r="C209" s="359"/>
      <c r="D209" s="359"/>
      <c r="E209" s="359"/>
      <c r="F209" s="4"/>
      <c r="G209" s="4"/>
      <c r="H209" s="4"/>
      <c r="I209" s="4"/>
      <c r="J209" s="4"/>
      <c r="K209" s="4"/>
      <c r="L209" s="4"/>
      <c r="M209" s="183"/>
      <c r="N209" s="360"/>
      <c r="O209" s="361"/>
      <c r="P209" s="361"/>
      <c r="Q209" s="4"/>
      <c r="R209" s="4"/>
      <c r="S209" s="4"/>
      <c r="T209" s="4"/>
      <c r="U209" s="4"/>
      <c r="V209" s="4"/>
      <c r="W209" s="4"/>
      <c r="X209" s="4"/>
      <c r="Y209" s="4"/>
      <c r="Z209" s="4"/>
      <c r="AA209" s="4"/>
      <c r="AB209" s="4"/>
      <c r="AC209" s="4"/>
      <c r="AD209" s="4"/>
      <c r="AE209" s="4"/>
      <c r="AF209" s="4"/>
    </row>
    <row r="210" ht="14.25" customHeight="1">
      <c r="A210" s="4"/>
      <c r="B210" s="4"/>
      <c r="C210" s="359"/>
      <c r="D210" s="359"/>
      <c r="E210" s="359"/>
      <c r="F210" s="4"/>
      <c r="G210" s="4"/>
      <c r="H210" s="4"/>
      <c r="I210" s="4"/>
      <c r="J210" s="4"/>
      <c r="K210" s="4"/>
      <c r="L210" s="4"/>
      <c r="M210" s="183"/>
      <c r="N210" s="360"/>
      <c r="O210" s="361"/>
      <c r="P210" s="361"/>
      <c r="Q210" s="4"/>
      <c r="R210" s="4"/>
      <c r="S210" s="4"/>
      <c r="T210" s="4"/>
      <c r="U210" s="4"/>
      <c r="V210" s="4"/>
      <c r="W210" s="4"/>
      <c r="X210" s="4"/>
      <c r="Y210" s="4"/>
      <c r="Z210" s="4"/>
      <c r="AA210" s="4"/>
      <c r="AB210" s="4"/>
      <c r="AC210" s="4"/>
      <c r="AD210" s="4"/>
      <c r="AE210" s="4"/>
      <c r="AF210" s="4"/>
    </row>
    <row r="211" ht="14.25" customHeight="1">
      <c r="A211" s="4"/>
      <c r="B211" s="4"/>
      <c r="C211" s="359"/>
      <c r="D211" s="359"/>
      <c r="E211" s="359"/>
      <c r="F211" s="4"/>
      <c r="G211" s="4"/>
      <c r="H211" s="4"/>
      <c r="I211" s="4"/>
      <c r="J211" s="4"/>
      <c r="K211" s="4"/>
      <c r="L211" s="4"/>
      <c r="M211" s="183"/>
      <c r="N211" s="360"/>
      <c r="O211" s="361"/>
      <c r="P211" s="361"/>
      <c r="Q211" s="4"/>
      <c r="R211" s="4"/>
      <c r="S211" s="4"/>
      <c r="T211" s="4"/>
      <c r="U211" s="4"/>
      <c r="V211" s="4"/>
      <c r="W211" s="4"/>
      <c r="X211" s="4"/>
      <c r="Y211" s="4"/>
      <c r="Z211" s="4"/>
      <c r="AA211" s="4"/>
      <c r="AB211" s="4"/>
      <c r="AC211" s="4"/>
      <c r="AD211" s="4"/>
      <c r="AE211" s="4"/>
      <c r="AF211" s="4"/>
    </row>
    <row r="212" ht="14.25" customHeight="1">
      <c r="A212" s="4"/>
      <c r="B212" s="4"/>
      <c r="C212" s="359"/>
      <c r="D212" s="359"/>
      <c r="E212" s="359"/>
      <c r="F212" s="4"/>
      <c r="G212" s="4"/>
      <c r="H212" s="4"/>
      <c r="I212" s="4"/>
      <c r="J212" s="4"/>
      <c r="K212" s="4"/>
      <c r="L212" s="4"/>
      <c r="M212" s="183"/>
      <c r="N212" s="360"/>
      <c r="O212" s="361"/>
      <c r="P212" s="361"/>
      <c r="Q212" s="4"/>
      <c r="R212" s="4"/>
      <c r="S212" s="4"/>
      <c r="T212" s="4"/>
      <c r="U212" s="4"/>
      <c r="V212" s="4"/>
      <c r="W212" s="4"/>
      <c r="X212" s="4"/>
      <c r="Y212" s="4"/>
      <c r="Z212" s="4"/>
      <c r="AA212" s="4"/>
      <c r="AB212" s="4"/>
      <c r="AC212" s="4"/>
      <c r="AD212" s="4"/>
      <c r="AE212" s="4"/>
      <c r="AF212" s="4"/>
    </row>
    <row r="213" ht="14.25" customHeight="1">
      <c r="A213" s="4"/>
      <c r="B213" s="4"/>
      <c r="C213" s="359"/>
      <c r="D213" s="359"/>
      <c r="E213" s="359"/>
      <c r="F213" s="4"/>
      <c r="G213" s="4"/>
      <c r="H213" s="4"/>
      <c r="I213" s="4"/>
      <c r="J213" s="4"/>
      <c r="K213" s="4"/>
      <c r="L213" s="4"/>
      <c r="M213" s="183"/>
      <c r="N213" s="360"/>
      <c r="O213" s="361"/>
      <c r="P213" s="361"/>
      <c r="Q213" s="4"/>
      <c r="R213" s="4"/>
      <c r="S213" s="4"/>
      <c r="T213" s="4"/>
      <c r="U213" s="4"/>
      <c r="V213" s="4"/>
      <c r="W213" s="4"/>
      <c r="X213" s="4"/>
      <c r="Y213" s="4"/>
      <c r="Z213" s="4"/>
      <c r="AA213" s="4"/>
      <c r="AB213" s="4"/>
      <c r="AC213" s="4"/>
      <c r="AD213" s="4"/>
      <c r="AE213" s="4"/>
      <c r="AF213" s="4"/>
    </row>
    <row r="214" ht="14.25" customHeight="1">
      <c r="A214" s="4"/>
      <c r="B214" s="4"/>
      <c r="C214" s="359"/>
      <c r="D214" s="359"/>
      <c r="E214" s="359"/>
      <c r="F214" s="4"/>
      <c r="G214" s="4"/>
      <c r="H214" s="4"/>
      <c r="I214" s="4"/>
      <c r="J214" s="4"/>
      <c r="K214" s="4"/>
      <c r="L214" s="4"/>
      <c r="M214" s="183"/>
      <c r="N214" s="360"/>
      <c r="O214" s="361"/>
      <c r="P214" s="361"/>
      <c r="Q214" s="4"/>
      <c r="R214" s="4"/>
      <c r="S214" s="4"/>
      <c r="T214" s="4"/>
      <c r="U214" s="4"/>
      <c r="V214" s="4"/>
      <c r="W214" s="4"/>
      <c r="X214" s="4"/>
      <c r="Y214" s="4"/>
      <c r="Z214" s="4"/>
      <c r="AA214" s="4"/>
      <c r="AB214" s="4"/>
      <c r="AC214" s="4"/>
      <c r="AD214" s="4"/>
      <c r="AE214" s="4"/>
      <c r="AF214" s="4"/>
    </row>
    <row r="215" ht="14.25" customHeight="1">
      <c r="A215" s="4"/>
      <c r="B215" s="4"/>
      <c r="C215" s="359"/>
      <c r="D215" s="359"/>
      <c r="E215" s="359"/>
      <c r="F215" s="4"/>
      <c r="G215" s="4"/>
      <c r="H215" s="4"/>
      <c r="I215" s="4"/>
      <c r="J215" s="4"/>
      <c r="K215" s="4"/>
      <c r="L215" s="4"/>
      <c r="M215" s="183"/>
      <c r="N215" s="360"/>
      <c r="O215" s="361"/>
      <c r="P215" s="361"/>
      <c r="Q215" s="4"/>
      <c r="R215" s="4"/>
      <c r="S215" s="4"/>
      <c r="T215" s="4"/>
      <c r="U215" s="4"/>
      <c r="V215" s="4"/>
      <c r="W215" s="4"/>
      <c r="X215" s="4"/>
      <c r="Y215" s="4"/>
      <c r="Z215" s="4"/>
      <c r="AA215" s="4"/>
      <c r="AB215" s="4"/>
      <c r="AC215" s="4"/>
      <c r="AD215" s="4"/>
      <c r="AE215" s="4"/>
      <c r="AF215" s="4"/>
    </row>
    <row r="216" ht="14.25" customHeight="1">
      <c r="A216" s="4"/>
      <c r="B216" s="4"/>
      <c r="C216" s="359"/>
      <c r="D216" s="359"/>
      <c r="E216" s="359"/>
      <c r="F216" s="4"/>
      <c r="G216" s="4"/>
      <c r="H216" s="4"/>
      <c r="I216" s="4"/>
      <c r="J216" s="4"/>
      <c r="K216" s="4"/>
      <c r="L216" s="4"/>
      <c r="M216" s="183"/>
      <c r="N216" s="360"/>
      <c r="O216" s="361"/>
      <c r="P216" s="361"/>
      <c r="Q216" s="4"/>
      <c r="R216" s="4"/>
      <c r="S216" s="4"/>
      <c r="T216" s="4"/>
      <c r="U216" s="4"/>
      <c r="V216" s="4"/>
      <c r="W216" s="4"/>
      <c r="X216" s="4"/>
      <c r="Y216" s="4"/>
      <c r="Z216" s="4"/>
      <c r="AA216" s="4"/>
      <c r="AB216" s="4"/>
      <c r="AC216" s="4"/>
      <c r="AD216" s="4"/>
      <c r="AE216" s="4"/>
      <c r="AF216" s="4"/>
    </row>
    <row r="217" ht="14.25" customHeight="1">
      <c r="A217" s="4"/>
      <c r="B217" s="4"/>
      <c r="C217" s="359"/>
      <c r="D217" s="359"/>
      <c r="E217" s="359"/>
      <c r="F217" s="4"/>
      <c r="G217" s="4"/>
      <c r="H217" s="4"/>
      <c r="I217" s="4"/>
      <c r="J217" s="4"/>
      <c r="K217" s="4"/>
      <c r="L217" s="4"/>
      <c r="M217" s="183"/>
      <c r="N217" s="360"/>
      <c r="O217" s="361"/>
      <c r="P217" s="361"/>
      <c r="Q217" s="4"/>
      <c r="R217" s="4"/>
      <c r="S217" s="4"/>
      <c r="T217" s="4"/>
      <c r="U217" s="4"/>
      <c r="V217" s="4"/>
      <c r="W217" s="4"/>
      <c r="X217" s="4"/>
      <c r="Y217" s="4"/>
      <c r="Z217" s="4"/>
      <c r="AA217" s="4"/>
      <c r="AB217" s="4"/>
      <c r="AC217" s="4"/>
      <c r="AD217" s="4"/>
      <c r="AE217" s="4"/>
      <c r="AF217" s="4"/>
    </row>
    <row r="218" ht="14.25" customHeight="1">
      <c r="A218" s="4"/>
      <c r="B218" s="4"/>
      <c r="C218" s="359"/>
      <c r="D218" s="359"/>
      <c r="E218" s="359"/>
      <c r="F218" s="4"/>
      <c r="G218" s="4"/>
      <c r="H218" s="4"/>
      <c r="I218" s="4"/>
      <c r="J218" s="4"/>
      <c r="K218" s="4"/>
      <c r="L218" s="4"/>
      <c r="M218" s="183"/>
      <c r="N218" s="360"/>
      <c r="O218" s="361"/>
      <c r="P218" s="361"/>
      <c r="Q218" s="4"/>
      <c r="R218" s="4"/>
      <c r="S218" s="4"/>
      <c r="T218" s="4"/>
      <c r="U218" s="4"/>
      <c r="V218" s="4"/>
      <c r="W218" s="4"/>
      <c r="X218" s="4"/>
      <c r="Y218" s="4"/>
      <c r="Z218" s="4"/>
      <c r="AA218" s="4"/>
      <c r="AB218" s="4"/>
      <c r="AC218" s="4"/>
      <c r="AD218" s="4"/>
      <c r="AE218" s="4"/>
      <c r="AF218" s="4"/>
    </row>
    <row r="219" ht="14.25" customHeight="1">
      <c r="A219" s="4"/>
      <c r="B219" s="4"/>
      <c r="C219" s="359"/>
      <c r="D219" s="359"/>
      <c r="E219" s="359"/>
      <c r="F219" s="4"/>
      <c r="G219" s="4"/>
      <c r="H219" s="4"/>
      <c r="I219" s="4"/>
      <c r="J219" s="4"/>
      <c r="K219" s="4"/>
      <c r="L219" s="4"/>
      <c r="M219" s="183"/>
      <c r="N219" s="360"/>
      <c r="O219" s="361"/>
      <c r="P219" s="361"/>
      <c r="Q219" s="4"/>
      <c r="R219" s="4"/>
      <c r="S219" s="4"/>
      <c r="T219" s="4"/>
      <c r="U219" s="4"/>
      <c r="V219" s="4"/>
      <c r="W219" s="4"/>
      <c r="X219" s="4"/>
      <c r="Y219" s="4"/>
      <c r="Z219" s="4"/>
      <c r="AA219" s="4"/>
      <c r="AB219" s="4"/>
      <c r="AC219" s="4"/>
      <c r="AD219" s="4"/>
      <c r="AE219" s="4"/>
      <c r="AF219" s="4"/>
    </row>
    <row r="220" ht="14.25" customHeight="1">
      <c r="A220" s="4"/>
      <c r="B220" s="4"/>
      <c r="C220" s="359"/>
      <c r="D220" s="359"/>
      <c r="E220" s="359"/>
      <c r="F220" s="4"/>
      <c r="G220" s="4"/>
      <c r="H220" s="4"/>
      <c r="I220" s="4"/>
      <c r="J220" s="4"/>
      <c r="K220" s="4"/>
      <c r="L220" s="4"/>
      <c r="M220" s="183"/>
      <c r="N220" s="360"/>
      <c r="O220" s="361"/>
      <c r="P220" s="361"/>
      <c r="Q220" s="4"/>
      <c r="R220" s="4"/>
      <c r="S220" s="4"/>
      <c r="T220" s="4"/>
      <c r="U220" s="4"/>
      <c r="V220" s="4"/>
      <c r="W220" s="4"/>
      <c r="X220" s="4"/>
      <c r="Y220" s="4"/>
      <c r="Z220" s="4"/>
      <c r="AA220" s="4"/>
      <c r="AB220" s="4"/>
      <c r="AC220" s="4"/>
      <c r="AD220" s="4"/>
      <c r="AE220" s="4"/>
      <c r="AF220" s="4"/>
    </row>
    <row r="221" ht="14.25" customHeight="1">
      <c r="A221" s="4"/>
      <c r="B221" s="4"/>
      <c r="C221" s="359"/>
      <c r="D221" s="359"/>
      <c r="E221" s="359"/>
      <c r="F221" s="4"/>
      <c r="G221" s="4"/>
      <c r="H221" s="4"/>
      <c r="I221" s="4"/>
      <c r="J221" s="4"/>
      <c r="K221" s="4"/>
      <c r="L221" s="4"/>
      <c r="M221" s="183"/>
      <c r="N221" s="360"/>
      <c r="O221" s="361"/>
      <c r="P221" s="361"/>
      <c r="Q221" s="4"/>
      <c r="R221" s="4"/>
      <c r="S221" s="4"/>
      <c r="T221" s="4"/>
      <c r="U221" s="4"/>
      <c r="V221" s="4"/>
      <c r="W221" s="4"/>
      <c r="X221" s="4"/>
      <c r="Y221" s="4"/>
      <c r="Z221" s="4"/>
      <c r="AA221" s="4"/>
      <c r="AB221" s="4"/>
      <c r="AC221" s="4"/>
      <c r="AD221" s="4"/>
      <c r="AE221" s="4"/>
      <c r="AF221" s="4"/>
    </row>
    <row r="222" ht="14.25" customHeight="1">
      <c r="A222" s="4"/>
      <c r="B222" s="4"/>
      <c r="C222" s="359"/>
      <c r="D222" s="359"/>
      <c r="E222" s="359"/>
      <c r="F222" s="4"/>
      <c r="G222" s="4"/>
      <c r="H222" s="4"/>
      <c r="I222" s="4"/>
      <c r="J222" s="4"/>
      <c r="K222" s="4"/>
      <c r="L222" s="4"/>
      <c r="M222" s="183"/>
      <c r="N222" s="360"/>
      <c r="O222" s="361"/>
      <c r="P222" s="361"/>
      <c r="Q222" s="4"/>
      <c r="R222" s="4"/>
      <c r="S222" s="4"/>
      <c r="T222" s="4"/>
      <c r="U222" s="4"/>
      <c r="V222" s="4"/>
      <c r="W222" s="4"/>
      <c r="X222" s="4"/>
      <c r="Y222" s="4"/>
      <c r="Z222" s="4"/>
      <c r="AA222" s="4"/>
      <c r="AB222" s="4"/>
      <c r="AC222" s="4"/>
      <c r="AD222" s="4"/>
      <c r="AE222" s="4"/>
      <c r="AF222" s="4"/>
    </row>
    <row r="223" ht="14.25" customHeight="1">
      <c r="A223" s="4"/>
      <c r="B223" s="4"/>
      <c r="C223" s="359"/>
      <c r="D223" s="359"/>
      <c r="E223" s="359"/>
      <c r="F223" s="4"/>
      <c r="G223" s="4"/>
      <c r="H223" s="4"/>
      <c r="I223" s="4"/>
      <c r="J223" s="4"/>
      <c r="K223" s="4"/>
      <c r="L223" s="4"/>
      <c r="M223" s="183"/>
      <c r="N223" s="360"/>
      <c r="O223" s="361"/>
      <c r="P223" s="361"/>
      <c r="Q223" s="4"/>
      <c r="R223" s="4"/>
      <c r="S223" s="4"/>
      <c r="T223" s="4"/>
      <c r="U223" s="4"/>
      <c r="V223" s="4"/>
      <c r="W223" s="4"/>
      <c r="X223" s="4"/>
      <c r="Y223" s="4"/>
      <c r="Z223" s="4"/>
      <c r="AA223" s="4"/>
      <c r="AB223" s="4"/>
      <c r="AC223" s="4"/>
      <c r="AD223" s="4"/>
      <c r="AE223" s="4"/>
      <c r="AF223" s="4"/>
    </row>
    <row r="224" ht="14.25" customHeight="1">
      <c r="A224" s="4"/>
      <c r="B224" s="4"/>
      <c r="C224" s="359"/>
      <c r="D224" s="359"/>
      <c r="E224" s="359"/>
      <c r="F224" s="4"/>
      <c r="G224" s="4"/>
      <c r="H224" s="4"/>
      <c r="I224" s="4"/>
      <c r="J224" s="4"/>
      <c r="K224" s="4"/>
      <c r="L224" s="4"/>
      <c r="M224" s="183"/>
      <c r="N224" s="360"/>
      <c r="O224" s="361"/>
      <c r="P224" s="361"/>
      <c r="Q224" s="4"/>
      <c r="R224" s="4"/>
      <c r="S224" s="4"/>
      <c r="T224" s="4"/>
      <c r="U224" s="4"/>
      <c r="V224" s="4"/>
      <c r="W224" s="4"/>
      <c r="X224" s="4"/>
      <c r="Y224" s="4"/>
      <c r="Z224" s="4"/>
      <c r="AA224" s="4"/>
      <c r="AB224" s="4"/>
      <c r="AC224" s="4"/>
      <c r="AD224" s="4"/>
      <c r="AE224" s="4"/>
      <c r="AF224" s="4"/>
    </row>
    <row r="225" ht="14.25" customHeight="1">
      <c r="A225" s="4"/>
      <c r="B225" s="4"/>
      <c r="C225" s="359"/>
      <c r="D225" s="359"/>
      <c r="E225" s="359"/>
      <c r="F225" s="4"/>
      <c r="G225" s="4"/>
      <c r="H225" s="4"/>
      <c r="I225" s="4"/>
      <c r="J225" s="4"/>
      <c r="K225" s="4"/>
      <c r="L225" s="4"/>
      <c r="M225" s="183"/>
      <c r="N225" s="360"/>
      <c r="O225" s="361"/>
      <c r="P225" s="361"/>
      <c r="Q225" s="4"/>
      <c r="R225" s="4"/>
      <c r="S225" s="4"/>
      <c r="T225" s="4"/>
      <c r="U225" s="4"/>
      <c r="V225" s="4"/>
      <c r="W225" s="4"/>
      <c r="X225" s="4"/>
      <c r="Y225" s="4"/>
      <c r="Z225" s="4"/>
      <c r="AA225" s="4"/>
      <c r="AB225" s="4"/>
      <c r="AC225" s="4"/>
      <c r="AD225" s="4"/>
      <c r="AE225" s="4"/>
      <c r="AF225" s="4"/>
    </row>
    <row r="226" ht="14.25" customHeight="1">
      <c r="A226" s="4"/>
      <c r="B226" s="4"/>
      <c r="C226" s="359"/>
      <c r="D226" s="359"/>
      <c r="E226" s="359"/>
      <c r="F226" s="4"/>
      <c r="G226" s="4"/>
      <c r="H226" s="4"/>
      <c r="I226" s="4"/>
      <c r="J226" s="4"/>
      <c r="K226" s="4"/>
      <c r="L226" s="4"/>
      <c r="M226" s="183"/>
      <c r="N226" s="360"/>
      <c r="O226" s="361"/>
      <c r="P226" s="361"/>
      <c r="Q226" s="4"/>
      <c r="R226" s="4"/>
      <c r="S226" s="4"/>
      <c r="T226" s="4"/>
      <c r="U226" s="4"/>
      <c r="V226" s="4"/>
      <c r="W226" s="4"/>
      <c r="X226" s="4"/>
      <c r="Y226" s="4"/>
      <c r="Z226" s="4"/>
      <c r="AA226" s="4"/>
      <c r="AB226" s="4"/>
      <c r="AC226" s="4"/>
      <c r="AD226" s="4"/>
      <c r="AE226" s="4"/>
      <c r="AF226" s="4"/>
    </row>
    <row r="227" ht="14.25" customHeight="1">
      <c r="A227" s="4"/>
      <c r="B227" s="4"/>
      <c r="C227" s="359"/>
      <c r="D227" s="359"/>
      <c r="E227" s="359"/>
      <c r="F227" s="4"/>
      <c r="G227" s="4"/>
      <c r="H227" s="4"/>
      <c r="I227" s="4"/>
      <c r="J227" s="4"/>
      <c r="K227" s="4"/>
      <c r="L227" s="4"/>
      <c r="M227" s="183"/>
      <c r="N227" s="360"/>
      <c r="O227" s="361"/>
      <c r="P227" s="361"/>
      <c r="Q227" s="4"/>
      <c r="R227" s="4"/>
      <c r="S227" s="4"/>
      <c r="T227" s="4"/>
      <c r="U227" s="4"/>
      <c r="V227" s="4"/>
      <c r="W227" s="4"/>
      <c r="X227" s="4"/>
      <c r="Y227" s="4"/>
      <c r="Z227" s="4"/>
      <c r="AA227" s="4"/>
      <c r="AB227" s="4"/>
      <c r="AC227" s="4"/>
      <c r="AD227" s="4"/>
      <c r="AE227" s="4"/>
      <c r="AF227" s="4"/>
    </row>
    <row r="228" ht="14.25" customHeight="1">
      <c r="A228" s="4"/>
      <c r="B228" s="4"/>
      <c r="C228" s="359"/>
      <c r="D228" s="359"/>
      <c r="E228" s="359"/>
      <c r="F228" s="4"/>
      <c r="G228" s="4"/>
      <c r="H228" s="4"/>
      <c r="I228" s="4"/>
      <c r="J228" s="4"/>
      <c r="K228" s="4"/>
      <c r="L228" s="4"/>
      <c r="M228" s="183"/>
      <c r="N228" s="360"/>
      <c r="O228" s="361"/>
      <c r="P228" s="361"/>
      <c r="Q228" s="4"/>
      <c r="R228" s="4"/>
      <c r="S228" s="4"/>
      <c r="T228" s="4"/>
      <c r="U228" s="4"/>
      <c r="V228" s="4"/>
      <c r="W228" s="4"/>
      <c r="X228" s="4"/>
      <c r="Y228" s="4"/>
      <c r="Z228" s="4"/>
      <c r="AA228" s="4"/>
      <c r="AB228" s="4"/>
      <c r="AC228" s="4"/>
      <c r="AD228" s="4"/>
      <c r="AE228" s="4"/>
      <c r="AF228" s="4"/>
    </row>
    <row r="229" ht="14.25" customHeight="1">
      <c r="A229" s="4"/>
      <c r="B229" s="4"/>
      <c r="C229" s="359"/>
      <c r="D229" s="359"/>
      <c r="E229" s="359"/>
      <c r="F229" s="4"/>
      <c r="G229" s="4"/>
      <c r="H229" s="4"/>
      <c r="I229" s="4"/>
      <c r="J229" s="4"/>
      <c r="K229" s="4"/>
      <c r="L229" s="4"/>
      <c r="M229" s="183"/>
      <c r="N229" s="360"/>
      <c r="O229" s="361"/>
      <c r="P229" s="361"/>
      <c r="Q229" s="4"/>
      <c r="R229" s="4"/>
      <c r="S229" s="4"/>
      <c r="T229" s="4"/>
      <c r="U229" s="4"/>
      <c r="V229" s="4"/>
      <c r="W229" s="4"/>
      <c r="X229" s="4"/>
      <c r="Y229" s="4"/>
      <c r="Z229" s="4"/>
      <c r="AA229" s="4"/>
      <c r="AB229" s="4"/>
      <c r="AC229" s="4"/>
      <c r="AD229" s="4"/>
      <c r="AE229" s="4"/>
      <c r="AF229" s="4"/>
    </row>
    <row r="230" ht="14.25" customHeight="1">
      <c r="A230" s="4"/>
      <c r="B230" s="4"/>
      <c r="C230" s="359"/>
      <c r="D230" s="359"/>
      <c r="E230" s="359"/>
      <c r="F230" s="4"/>
      <c r="G230" s="4"/>
      <c r="H230" s="4"/>
      <c r="I230" s="4"/>
      <c r="J230" s="4"/>
      <c r="K230" s="4"/>
      <c r="L230" s="4"/>
      <c r="M230" s="183"/>
      <c r="N230" s="360"/>
      <c r="O230" s="361"/>
      <c r="P230" s="361"/>
      <c r="Q230" s="4"/>
      <c r="R230" s="4"/>
      <c r="S230" s="4"/>
      <c r="T230" s="4"/>
      <c r="U230" s="4"/>
      <c r="V230" s="4"/>
      <c r="W230" s="4"/>
      <c r="X230" s="4"/>
      <c r="Y230" s="4"/>
      <c r="Z230" s="4"/>
      <c r="AA230" s="4"/>
      <c r="AB230" s="4"/>
      <c r="AC230" s="4"/>
      <c r="AD230" s="4"/>
      <c r="AE230" s="4"/>
      <c r="AF230" s="4"/>
    </row>
    <row r="231" ht="14.25" customHeight="1">
      <c r="A231" s="4"/>
      <c r="B231" s="4"/>
      <c r="C231" s="359"/>
      <c r="D231" s="359"/>
      <c r="E231" s="359"/>
      <c r="F231" s="4"/>
      <c r="G231" s="4"/>
      <c r="H231" s="4"/>
      <c r="I231" s="4"/>
      <c r="J231" s="4"/>
      <c r="K231" s="4"/>
      <c r="L231" s="4"/>
      <c r="M231" s="183"/>
      <c r="N231" s="360"/>
      <c r="O231" s="361"/>
      <c r="P231" s="361"/>
      <c r="Q231" s="4"/>
      <c r="R231" s="4"/>
      <c r="S231" s="4"/>
      <c r="T231" s="4"/>
      <c r="U231" s="4"/>
      <c r="V231" s="4"/>
      <c r="W231" s="4"/>
      <c r="X231" s="4"/>
      <c r="Y231" s="4"/>
      <c r="Z231" s="4"/>
      <c r="AA231" s="4"/>
      <c r="AB231" s="4"/>
      <c r="AC231" s="4"/>
      <c r="AD231" s="4"/>
      <c r="AE231" s="4"/>
      <c r="AF231" s="4"/>
    </row>
    <row r="232" ht="14.25" customHeight="1">
      <c r="A232" s="4"/>
      <c r="B232" s="4"/>
      <c r="C232" s="359"/>
      <c r="D232" s="359"/>
      <c r="E232" s="359"/>
      <c r="F232" s="4"/>
      <c r="G232" s="4"/>
      <c r="H232" s="4"/>
      <c r="I232" s="4"/>
      <c r="J232" s="4"/>
      <c r="K232" s="4"/>
      <c r="L232" s="4"/>
      <c r="M232" s="183"/>
      <c r="N232" s="360"/>
      <c r="O232" s="361"/>
      <c r="P232" s="361"/>
      <c r="Q232" s="4"/>
      <c r="R232" s="4"/>
      <c r="S232" s="4"/>
      <c r="T232" s="4"/>
      <c r="U232" s="4"/>
      <c r="V232" s="4"/>
      <c r="W232" s="4"/>
      <c r="X232" s="4"/>
      <c r="Y232" s="4"/>
      <c r="Z232" s="4"/>
      <c r="AA232" s="4"/>
      <c r="AB232" s="4"/>
      <c r="AC232" s="4"/>
      <c r="AD232" s="4"/>
      <c r="AE232" s="4"/>
      <c r="AF232" s="4"/>
    </row>
    <row r="233" ht="14.25" customHeight="1">
      <c r="A233" s="4"/>
      <c r="B233" s="4"/>
      <c r="C233" s="359"/>
      <c r="D233" s="359"/>
      <c r="E233" s="359"/>
      <c r="F233" s="4"/>
      <c r="G233" s="4"/>
      <c r="H233" s="4"/>
      <c r="I233" s="4"/>
      <c r="J233" s="4"/>
      <c r="K233" s="4"/>
      <c r="L233" s="4"/>
      <c r="M233" s="183"/>
      <c r="N233" s="360"/>
      <c r="O233" s="361"/>
      <c r="P233" s="361"/>
      <c r="Q233" s="4"/>
      <c r="R233" s="4"/>
      <c r="S233" s="4"/>
      <c r="T233" s="4"/>
      <c r="U233" s="4"/>
      <c r="V233" s="4"/>
      <c r="W233" s="4"/>
      <c r="X233" s="4"/>
      <c r="Y233" s="4"/>
      <c r="Z233" s="4"/>
      <c r="AA233" s="4"/>
      <c r="AB233" s="4"/>
      <c r="AC233" s="4"/>
      <c r="AD233" s="4"/>
      <c r="AE233" s="4"/>
      <c r="AF233" s="4"/>
    </row>
    <row r="234" ht="14.25" customHeight="1">
      <c r="A234" s="4"/>
      <c r="B234" s="4"/>
      <c r="C234" s="359"/>
      <c r="D234" s="359"/>
      <c r="E234" s="359"/>
      <c r="F234" s="4"/>
      <c r="G234" s="4"/>
      <c r="H234" s="4"/>
      <c r="I234" s="4"/>
      <c r="J234" s="4"/>
      <c r="K234" s="4"/>
      <c r="L234" s="4"/>
      <c r="M234" s="183"/>
      <c r="N234" s="360"/>
      <c r="O234" s="361"/>
      <c r="P234" s="361"/>
      <c r="Q234" s="4"/>
      <c r="R234" s="4"/>
      <c r="S234" s="4"/>
      <c r="T234" s="4"/>
      <c r="U234" s="4"/>
      <c r="V234" s="4"/>
      <c r="W234" s="4"/>
      <c r="X234" s="4"/>
      <c r="Y234" s="4"/>
      <c r="Z234" s="4"/>
      <c r="AA234" s="4"/>
      <c r="AB234" s="4"/>
      <c r="AC234" s="4"/>
      <c r="AD234" s="4"/>
      <c r="AE234" s="4"/>
      <c r="AF234" s="4"/>
    </row>
    <row r="235" ht="14.25" customHeight="1">
      <c r="A235" s="4"/>
      <c r="B235" s="4"/>
      <c r="C235" s="359"/>
      <c r="D235" s="359"/>
      <c r="E235" s="359"/>
      <c r="F235" s="4"/>
      <c r="G235" s="4"/>
      <c r="H235" s="4"/>
      <c r="I235" s="4"/>
      <c r="J235" s="4"/>
      <c r="K235" s="4"/>
      <c r="L235" s="4"/>
      <c r="M235" s="183"/>
      <c r="N235" s="360"/>
      <c r="O235" s="361"/>
      <c r="P235" s="361"/>
      <c r="Q235" s="4"/>
      <c r="R235" s="4"/>
      <c r="S235" s="4"/>
      <c r="T235" s="4"/>
      <c r="U235" s="4"/>
      <c r="V235" s="4"/>
      <c r="W235" s="4"/>
      <c r="X235" s="4"/>
      <c r="Y235" s="4"/>
      <c r="Z235" s="4"/>
      <c r="AA235" s="4"/>
      <c r="AB235" s="4"/>
      <c r="AC235" s="4"/>
      <c r="AD235" s="4"/>
      <c r="AE235" s="4"/>
      <c r="AF235" s="4"/>
    </row>
    <row r="236" ht="14.25" customHeight="1">
      <c r="A236" s="4"/>
      <c r="B236" s="4"/>
      <c r="C236" s="359"/>
      <c r="D236" s="359"/>
      <c r="E236" s="359"/>
      <c r="F236" s="4"/>
      <c r="G236" s="4"/>
      <c r="H236" s="4"/>
      <c r="I236" s="4"/>
      <c r="J236" s="4"/>
      <c r="K236" s="4"/>
      <c r="L236" s="4"/>
      <c r="M236" s="183"/>
      <c r="N236" s="360"/>
      <c r="O236" s="361"/>
      <c r="P236" s="361"/>
      <c r="Q236" s="4"/>
      <c r="R236" s="4"/>
      <c r="S236" s="4"/>
      <c r="T236" s="4"/>
      <c r="U236" s="4"/>
      <c r="V236" s="4"/>
      <c r="W236" s="4"/>
      <c r="X236" s="4"/>
      <c r="Y236" s="4"/>
      <c r="Z236" s="4"/>
      <c r="AA236" s="4"/>
      <c r="AB236" s="4"/>
      <c r="AC236" s="4"/>
      <c r="AD236" s="4"/>
      <c r="AE236" s="4"/>
      <c r="AF236" s="4"/>
    </row>
    <row r="237" ht="14.25" customHeight="1">
      <c r="A237" s="4"/>
      <c r="B237" s="4"/>
      <c r="C237" s="359"/>
      <c r="D237" s="359"/>
      <c r="E237" s="359"/>
      <c r="F237" s="4"/>
      <c r="G237" s="4"/>
      <c r="H237" s="4"/>
      <c r="I237" s="4"/>
      <c r="J237" s="4"/>
      <c r="K237" s="4"/>
      <c r="L237" s="4"/>
      <c r="M237" s="183"/>
      <c r="N237" s="360"/>
      <c r="O237" s="361"/>
      <c r="P237" s="361"/>
      <c r="Q237" s="4"/>
      <c r="R237" s="4"/>
      <c r="S237" s="4"/>
      <c r="T237" s="4"/>
      <c r="U237" s="4"/>
      <c r="V237" s="4"/>
      <c r="W237" s="4"/>
      <c r="X237" s="4"/>
      <c r="Y237" s="4"/>
      <c r="Z237" s="4"/>
      <c r="AA237" s="4"/>
      <c r="AB237" s="4"/>
      <c r="AC237" s="4"/>
      <c r="AD237" s="4"/>
      <c r="AE237" s="4"/>
      <c r="AF237" s="4"/>
    </row>
    <row r="238" ht="14.25" customHeight="1">
      <c r="A238" s="4"/>
      <c r="B238" s="4"/>
      <c r="C238" s="359"/>
      <c r="D238" s="359"/>
      <c r="E238" s="359"/>
      <c r="F238" s="4"/>
      <c r="G238" s="4"/>
      <c r="H238" s="4"/>
      <c r="I238" s="4"/>
      <c r="J238" s="4"/>
      <c r="K238" s="4"/>
      <c r="L238" s="4"/>
      <c r="M238" s="183"/>
      <c r="N238" s="360"/>
      <c r="O238" s="361"/>
      <c r="P238" s="361"/>
      <c r="Q238" s="4"/>
      <c r="R238" s="4"/>
      <c r="S238" s="4"/>
      <c r="T238" s="4"/>
      <c r="U238" s="4"/>
      <c r="V238" s="4"/>
      <c r="W238" s="4"/>
      <c r="X238" s="4"/>
      <c r="Y238" s="4"/>
      <c r="Z238" s="4"/>
      <c r="AA238" s="4"/>
      <c r="AB238" s="4"/>
      <c r="AC238" s="4"/>
      <c r="AD238" s="4"/>
      <c r="AE238" s="4"/>
      <c r="AF238" s="4"/>
    </row>
    <row r="239" ht="14.25" customHeight="1">
      <c r="A239" s="4"/>
      <c r="B239" s="4"/>
      <c r="C239" s="359"/>
      <c r="D239" s="359"/>
      <c r="E239" s="359"/>
      <c r="F239" s="4"/>
      <c r="G239" s="4"/>
      <c r="H239" s="4"/>
      <c r="I239" s="4"/>
      <c r="J239" s="4"/>
      <c r="K239" s="4"/>
      <c r="L239" s="4"/>
      <c r="M239" s="183"/>
      <c r="N239" s="360"/>
      <c r="O239" s="361"/>
      <c r="P239" s="361"/>
      <c r="Q239" s="4"/>
      <c r="R239" s="4"/>
      <c r="S239" s="4"/>
      <c r="T239" s="4"/>
      <c r="U239" s="4"/>
      <c r="V239" s="4"/>
      <c r="W239" s="4"/>
      <c r="X239" s="4"/>
      <c r="Y239" s="4"/>
      <c r="Z239" s="4"/>
      <c r="AA239" s="4"/>
      <c r="AB239" s="4"/>
      <c r="AC239" s="4"/>
      <c r="AD239" s="4"/>
      <c r="AE239" s="4"/>
      <c r="AF239" s="4"/>
    </row>
    <row r="240" ht="14.25" customHeight="1">
      <c r="A240" s="4"/>
      <c r="B240" s="4"/>
      <c r="C240" s="359"/>
      <c r="D240" s="359"/>
      <c r="E240" s="359"/>
      <c r="F240" s="4"/>
      <c r="G240" s="4"/>
      <c r="H240" s="4"/>
      <c r="I240" s="4"/>
      <c r="J240" s="4"/>
      <c r="K240" s="4"/>
      <c r="L240" s="4"/>
      <c r="M240" s="183"/>
      <c r="N240" s="360"/>
      <c r="O240" s="361"/>
      <c r="P240" s="361"/>
      <c r="Q240" s="4"/>
      <c r="R240" s="4"/>
      <c r="S240" s="4"/>
      <c r="T240" s="4"/>
      <c r="U240" s="4"/>
      <c r="V240" s="4"/>
      <c r="W240" s="4"/>
      <c r="X240" s="4"/>
      <c r="Y240" s="4"/>
      <c r="Z240" s="4"/>
      <c r="AA240" s="4"/>
      <c r="AB240" s="4"/>
      <c r="AC240" s="4"/>
      <c r="AD240" s="4"/>
      <c r="AE240" s="4"/>
      <c r="AF240" s="4"/>
    </row>
    <row r="241" ht="14.25" customHeight="1">
      <c r="A241" s="4"/>
      <c r="B241" s="4"/>
      <c r="C241" s="359"/>
      <c r="D241" s="359"/>
      <c r="E241" s="359"/>
      <c r="F241" s="4"/>
      <c r="G241" s="4"/>
      <c r="H241" s="4"/>
      <c r="I241" s="4"/>
      <c r="J241" s="4"/>
      <c r="K241" s="4"/>
      <c r="L241" s="4"/>
      <c r="M241" s="183"/>
      <c r="N241" s="360"/>
      <c r="O241" s="361"/>
      <c r="P241" s="361"/>
      <c r="Q241" s="4"/>
      <c r="R241" s="4"/>
      <c r="S241" s="4"/>
      <c r="T241" s="4"/>
      <c r="U241" s="4"/>
      <c r="V241" s="4"/>
      <c r="W241" s="4"/>
      <c r="X241" s="4"/>
      <c r="Y241" s="4"/>
      <c r="Z241" s="4"/>
      <c r="AA241" s="4"/>
      <c r="AB241" s="4"/>
      <c r="AC241" s="4"/>
      <c r="AD241" s="4"/>
      <c r="AE241" s="4"/>
      <c r="AF241" s="4"/>
    </row>
    <row r="242" ht="14.25" customHeight="1">
      <c r="A242" s="4"/>
      <c r="B242" s="4"/>
      <c r="C242" s="359"/>
      <c r="D242" s="359"/>
      <c r="E242" s="359"/>
      <c r="F242" s="4"/>
      <c r="G242" s="4"/>
      <c r="H242" s="4"/>
      <c r="I242" s="4"/>
      <c r="J242" s="4"/>
      <c r="K242" s="4"/>
      <c r="L242" s="4"/>
      <c r="M242" s="183"/>
      <c r="N242" s="360"/>
      <c r="O242" s="361"/>
      <c r="P242" s="361"/>
      <c r="Q242" s="4"/>
      <c r="R242" s="4"/>
      <c r="S242" s="4"/>
      <c r="T242" s="4"/>
      <c r="U242" s="4"/>
      <c r="V242" s="4"/>
      <c r="W242" s="4"/>
      <c r="X242" s="4"/>
      <c r="Y242" s="4"/>
      <c r="Z242" s="4"/>
      <c r="AA242" s="4"/>
      <c r="AB242" s="4"/>
      <c r="AC242" s="4"/>
      <c r="AD242" s="4"/>
      <c r="AE242" s="4"/>
      <c r="AF242" s="4"/>
    </row>
    <row r="243" ht="14.25" customHeight="1">
      <c r="A243" s="4"/>
      <c r="B243" s="4"/>
      <c r="C243" s="359"/>
      <c r="D243" s="359"/>
      <c r="E243" s="359"/>
      <c r="F243" s="4"/>
      <c r="G243" s="4"/>
      <c r="H243" s="4"/>
      <c r="I243" s="4"/>
      <c r="J243" s="4"/>
      <c r="K243" s="4"/>
      <c r="L243" s="4"/>
      <c r="M243" s="183"/>
      <c r="N243" s="360"/>
      <c r="O243" s="361"/>
      <c r="P243" s="361"/>
      <c r="Q243" s="4"/>
      <c r="R243" s="4"/>
      <c r="S243" s="4"/>
      <c r="T243" s="4"/>
      <c r="U243" s="4"/>
      <c r="V243" s="4"/>
      <c r="W243" s="4"/>
      <c r="X243" s="4"/>
      <c r="Y243" s="4"/>
      <c r="Z243" s="4"/>
      <c r="AA243" s="4"/>
      <c r="AB243" s="4"/>
      <c r="AC243" s="4"/>
      <c r="AD243" s="4"/>
      <c r="AE243" s="4"/>
      <c r="AF243" s="4"/>
    </row>
    <row r="244" ht="14.25" customHeight="1">
      <c r="A244" s="4"/>
      <c r="B244" s="4"/>
      <c r="C244" s="359"/>
      <c r="D244" s="359"/>
      <c r="E244" s="359"/>
      <c r="F244" s="4"/>
      <c r="G244" s="4"/>
      <c r="H244" s="4"/>
      <c r="I244" s="4"/>
      <c r="J244" s="4"/>
      <c r="K244" s="4"/>
      <c r="L244" s="4"/>
      <c r="M244" s="183"/>
      <c r="N244" s="360"/>
      <c r="O244" s="361"/>
      <c r="P244" s="361"/>
      <c r="Q244" s="4"/>
      <c r="R244" s="4"/>
      <c r="S244" s="4"/>
      <c r="T244" s="4"/>
      <c r="U244" s="4"/>
      <c r="V244" s="4"/>
      <c r="W244" s="4"/>
      <c r="X244" s="4"/>
      <c r="Y244" s="4"/>
      <c r="Z244" s="4"/>
      <c r="AA244" s="4"/>
      <c r="AB244" s="4"/>
      <c r="AC244" s="4"/>
      <c r="AD244" s="4"/>
      <c r="AE244" s="4"/>
      <c r="AF244" s="4"/>
    </row>
    <row r="245" ht="14.25" customHeight="1">
      <c r="A245" s="4"/>
      <c r="B245" s="4"/>
      <c r="C245" s="359"/>
      <c r="D245" s="359"/>
      <c r="E245" s="359"/>
      <c r="F245" s="4"/>
      <c r="G245" s="4"/>
      <c r="H245" s="4"/>
      <c r="I245" s="4"/>
      <c r="J245" s="4"/>
      <c r="K245" s="4"/>
      <c r="L245" s="4"/>
      <c r="M245" s="183"/>
      <c r="N245" s="360"/>
      <c r="O245" s="361"/>
      <c r="P245" s="361"/>
      <c r="Q245" s="4"/>
      <c r="R245" s="4"/>
      <c r="S245" s="4"/>
      <c r="T245" s="4"/>
      <c r="U245" s="4"/>
      <c r="V245" s="4"/>
      <c r="W245" s="4"/>
      <c r="X245" s="4"/>
      <c r="Y245" s="4"/>
      <c r="Z245" s="4"/>
      <c r="AA245" s="4"/>
      <c r="AB245" s="4"/>
      <c r="AC245" s="4"/>
      <c r="AD245" s="4"/>
      <c r="AE245" s="4"/>
      <c r="AF245" s="4"/>
    </row>
    <row r="246" ht="14.25" customHeight="1">
      <c r="A246" s="4"/>
      <c r="B246" s="4"/>
      <c r="C246" s="359"/>
      <c r="D246" s="359"/>
      <c r="E246" s="359"/>
      <c r="F246" s="4"/>
      <c r="G246" s="4"/>
      <c r="H246" s="4"/>
      <c r="I246" s="4"/>
      <c r="J246" s="4"/>
      <c r="K246" s="4"/>
      <c r="L246" s="4"/>
      <c r="M246" s="183"/>
      <c r="N246" s="360"/>
      <c r="O246" s="361"/>
      <c r="P246" s="361"/>
      <c r="Q246" s="4"/>
      <c r="R246" s="4"/>
      <c r="S246" s="4"/>
      <c r="T246" s="4"/>
      <c r="U246" s="4"/>
      <c r="V246" s="4"/>
      <c r="W246" s="4"/>
      <c r="X246" s="4"/>
      <c r="Y246" s="4"/>
      <c r="Z246" s="4"/>
      <c r="AA246" s="4"/>
      <c r="AB246" s="4"/>
      <c r="AC246" s="4"/>
      <c r="AD246" s="4"/>
      <c r="AE246" s="4"/>
      <c r="AF246" s="4"/>
    </row>
    <row r="247" ht="14.25" customHeight="1">
      <c r="A247" s="4"/>
      <c r="B247" s="4"/>
      <c r="C247" s="359"/>
      <c r="D247" s="359"/>
      <c r="E247" s="359"/>
      <c r="F247" s="4"/>
      <c r="G247" s="4"/>
      <c r="H247" s="4"/>
      <c r="I247" s="4"/>
      <c r="J247" s="4"/>
      <c r="K247" s="4"/>
      <c r="L247" s="4"/>
      <c r="M247" s="183"/>
      <c r="N247" s="360"/>
      <c r="O247" s="361"/>
      <c r="P247" s="361"/>
      <c r="Q247" s="4"/>
      <c r="R247" s="4"/>
      <c r="S247" s="4"/>
      <c r="T247" s="4"/>
      <c r="U247" s="4"/>
      <c r="V247" s="4"/>
      <c r="W247" s="4"/>
      <c r="X247" s="4"/>
      <c r="Y247" s="4"/>
      <c r="Z247" s="4"/>
      <c r="AA247" s="4"/>
      <c r="AB247" s="4"/>
      <c r="AC247" s="4"/>
      <c r="AD247" s="4"/>
      <c r="AE247" s="4"/>
      <c r="AF247" s="4"/>
    </row>
    <row r="248" ht="14.25" customHeight="1">
      <c r="A248" s="4"/>
      <c r="B248" s="4"/>
      <c r="C248" s="359"/>
      <c r="D248" s="359"/>
      <c r="E248" s="359"/>
      <c r="F248" s="4"/>
      <c r="G248" s="4"/>
      <c r="H248" s="4"/>
      <c r="I248" s="4"/>
      <c r="J248" s="4"/>
      <c r="K248" s="4"/>
      <c r="L248" s="4"/>
      <c r="M248" s="183"/>
      <c r="N248" s="360"/>
      <c r="O248" s="361"/>
      <c r="P248" s="361"/>
      <c r="Q248" s="4"/>
      <c r="R248" s="4"/>
      <c r="S248" s="4"/>
      <c r="T248" s="4"/>
      <c r="U248" s="4"/>
      <c r="V248" s="4"/>
      <c r="W248" s="4"/>
      <c r="X248" s="4"/>
      <c r="Y248" s="4"/>
      <c r="Z248" s="4"/>
      <c r="AA248" s="4"/>
      <c r="AB248" s="4"/>
      <c r="AC248" s="4"/>
      <c r="AD248" s="4"/>
      <c r="AE248" s="4"/>
      <c r="AF248" s="4"/>
    </row>
    <row r="249" ht="14.25" customHeight="1">
      <c r="A249" s="4"/>
      <c r="B249" s="4"/>
      <c r="C249" s="359"/>
      <c r="D249" s="359"/>
      <c r="E249" s="359"/>
      <c r="F249" s="4"/>
      <c r="G249" s="4"/>
      <c r="H249" s="4"/>
      <c r="I249" s="4"/>
      <c r="J249" s="4"/>
      <c r="K249" s="4"/>
      <c r="L249" s="4"/>
      <c r="M249" s="183"/>
      <c r="N249" s="360"/>
      <c r="O249" s="361"/>
      <c r="P249" s="361"/>
      <c r="Q249" s="4"/>
      <c r="R249" s="4"/>
      <c r="S249" s="4"/>
      <c r="T249" s="4"/>
      <c r="U249" s="4"/>
      <c r="V249" s="4"/>
      <c r="W249" s="4"/>
      <c r="X249" s="4"/>
      <c r="Y249" s="4"/>
      <c r="Z249" s="4"/>
      <c r="AA249" s="4"/>
      <c r="AB249" s="4"/>
      <c r="AC249" s="4"/>
      <c r="AD249" s="4"/>
      <c r="AE249" s="4"/>
      <c r="AF249" s="4"/>
    </row>
    <row r="250" ht="14.25" customHeight="1">
      <c r="A250" s="4"/>
      <c r="B250" s="4"/>
      <c r="C250" s="359"/>
      <c r="D250" s="359"/>
      <c r="E250" s="359"/>
      <c r="F250" s="4"/>
      <c r="G250" s="4"/>
      <c r="H250" s="4"/>
      <c r="I250" s="4"/>
      <c r="J250" s="4"/>
      <c r="K250" s="4"/>
      <c r="L250" s="4"/>
      <c r="M250" s="183"/>
      <c r="N250" s="360"/>
      <c r="O250" s="361"/>
      <c r="P250" s="361"/>
      <c r="Q250" s="4"/>
      <c r="R250" s="4"/>
      <c r="S250" s="4"/>
      <c r="T250" s="4"/>
      <c r="U250" s="4"/>
      <c r="V250" s="4"/>
      <c r="W250" s="4"/>
      <c r="X250" s="4"/>
      <c r="Y250" s="4"/>
      <c r="Z250" s="4"/>
      <c r="AA250" s="4"/>
      <c r="AB250" s="4"/>
      <c r="AC250" s="4"/>
      <c r="AD250" s="4"/>
      <c r="AE250" s="4"/>
      <c r="AF250" s="4"/>
    </row>
    <row r="251" ht="14.25" customHeight="1">
      <c r="A251" s="4"/>
      <c r="B251" s="4"/>
      <c r="C251" s="359"/>
      <c r="D251" s="359"/>
      <c r="E251" s="359"/>
      <c r="F251" s="4"/>
      <c r="G251" s="4"/>
      <c r="H251" s="4"/>
      <c r="I251" s="4"/>
      <c r="J251" s="4"/>
      <c r="K251" s="4"/>
      <c r="L251" s="4"/>
      <c r="M251" s="183"/>
      <c r="N251" s="360"/>
      <c r="O251" s="361"/>
      <c r="P251" s="361"/>
      <c r="Q251" s="4"/>
      <c r="R251" s="4"/>
      <c r="S251" s="4"/>
      <c r="T251" s="4"/>
      <c r="U251" s="4"/>
      <c r="V251" s="4"/>
      <c r="W251" s="4"/>
      <c r="X251" s="4"/>
      <c r="Y251" s="4"/>
      <c r="Z251" s="4"/>
      <c r="AA251" s="4"/>
      <c r="AB251" s="4"/>
      <c r="AC251" s="4"/>
      <c r="AD251" s="4"/>
      <c r="AE251" s="4"/>
      <c r="AF251" s="4"/>
    </row>
    <row r="252" ht="14.25" customHeight="1">
      <c r="A252" s="4"/>
      <c r="B252" s="4"/>
      <c r="C252" s="359"/>
      <c r="D252" s="359"/>
      <c r="E252" s="359"/>
      <c r="F252" s="4"/>
      <c r="G252" s="4"/>
      <c r="H252" s="4"/>
      <c r="I252" s="4"/>
      <c r="J252" s="4"/>
      <c r="K252" s="4"/>
      <c r="L252" s="4"/>
      <c r="M252" s="183"/>
      <c r="N252" s="360"/>
      <c r="O252" s="361"/>
      <c r="P252" s="361"/>
      <c r="Q252" s="4"/>
      <c r="R252" s="4"/>
      <c r="S252" s="4"/>
      <c r="T252" s="4"/>
      <c r="U252" s="4"/>
      <c r="V252" s="4"/>
      <c r="W252" s="4"/>
      <c r="X252" s="4"/>
      <c r="Y252" s="4"/>
      <c r="Z252" s="4"/>
      <c r="AA252" s="4"/>
      <c r="AB252" s="4"/>
      <c r="AC252" s="4"/>
      <c r="AD252" s="4"/>
      <c r="AE252" s="4"/>
      <c r="AF252" s="4"/>
    </row>
    <row r="253" ht="14.25" customHeight="1">
      <c r="A253" s="4"/>
      <c r="B253" s="4"/>
      <c r="C253" s="359"/>
      <c r="D253" s="359"/>
      <c r="E253" s="359"/>
      <c r="F253" s="4"/>
      <c r="G253" s="4"/>
      <c r="H253" s="4"/>
      <c r="I253" s="4"/>
      <c r="J253" s="4"/>
      <c r="K253" s="4"/>
      <c r="L253" s="4"/>
      <c r="M253" s="183"/>
      <c r="N253" s="360"/>
      <c r="O253" s="361"/>
      <c r="P253" s="361"/>
      <c r="Q253" s="4"/>
      <c r="R253" s="4"/>
      <c r="S253" s="4"/>
      <c r="T253" s="4"/>
      <c r="U253" s="4"/>
      <c r="V253" s="4"/>
      <c r="W253" s="4"/>
      <c r="X253" s="4"/>
      <c r="Y253" s="4"/>
      <c r="Z253" s="4"/>
      <c r="AA253" s="4"/>
      <c r="AB253" s="4"/>
      <c r="AC253" s="4"/>
      <c r="AD253" s="4"/>
      <c r="AE253" s="4"/>
      <c r="AF253" s="4"/>
    </row>
    <row r="254" ht="14.25" customHeight="1">
      <c r="A254" s="4"/>
      <c r="B254" s="4"/>
      <c r="C254" s="359"/>
      <c r="D254" s="359"/>
      <c r="E254" s="359"/>
      <c r="F254" s="4"/>
      <c r="G254" s="4"/>
      <c r="H254" s="4"/>
      <c r="I254" s="4"/>
      <c r="J254" s="4"/>
      <c r="K254" s="4"/>
      <c r="L254" s="4"/>
      <c r="M254" s="183"/>
      <c r="N254" s="360"/>
      <c r="O254" s="361"/>
      <c r="P254" s="361"/>
      <c r="Q254" s="4"/>
      <c r="R254" s="4"/>
      <c r="S254" s="4"/>
      <c r="T254" s="4"/>
      <c r="U254" s="4"/>
      <c r="V254" s="4"/>
      <c r="W254" s="4"/>
      <c r="X254" s="4"/>
      <c r="Y254" s="4"/>
      <c r="Z254" s="4"/>
      <c r="AA254" s="4"/>
      <c r="AB254" s="4"/>
      <c r="AC254" s="4"/>
      <c r="AD254" s="4"/>
      <c r="AE254" s="4"/>
      <c r="AF254" s="4"/>
    </row>
    <row r="255" ht="14.25" customHeight="1">
      <c r="A255" s="4"/>
      <c r="B255" s="4"/>
      <c r="C255" s="359"/>
      <c r="D255" s="359"/>
      <c r="E255" s="359"/>
      <c r="F255" s="4"/>
      <c r="G255" s="4"/>
      <c r="H255" s="4"/>
      <c r="I255" s="4"/>
      <c r="J255" s="4"/>
      <c r="K255" s="4"/>
      <c r="L255" s="4"/>
      <c r="M255" s="183"/>
      <c r="N255" s="360"/>
      <c r="O255" s="361"/>
      <c r="P255" s="361"/>
      <c r="Q255" s="4"/>
      <c r="R255" s="4"/>
      <c r="S255" s="4"/>
      <c r="T255" s="4"/>
      <c r="U255" s="4"/>
      <c r="V255" s="4"/>
      <c r="W255" s="4"/>
      <c r="X255" s="4"/>
      <c r="Y255" s="4"/>
      <c r="Z255" s="4"/>
      <c r="AA255" s="4"/>
      <c r="AB255" s="4"/>
      <c r="AC255" s="4"/>
      <c r="AD255" s="4"/>
      <c r="AE255" s="4"/>
      <c r="AF255" s="4"/>
    </row>
    <row r="256" ht="14.25" customHeight="1">
      <c r="A256" s="4"/>
      <c r="B256" s="4"/>
      <c r="C256" s="359"/>
      <c r="D256" s="359"/>
      <c r="E256" s="359"/>
      <c r="F256" s="4"/>
      <c r="G256" s="4"/>
      <c r="H256" s="4"/>
      <c r="I256" s="4"/>
      <c r="J256" s="4"/>
      <c r="K256" s="4"/>
      <c r="L256" s="4"/>
      <c r="M256" s="183"/>
      <c r="N256" s="360"/>
      <c r="O256" s="361"/>
      <c r="P256" s="361"/>
      <c r="Q256" s="4"/>
      <c r="R256" s="4"/>
      <c r="S256" s="4"/>
      <c r="T256" s="4"/>
      <c r="U256" s="4"/>
      <c r="V256" s="4"/>
      <c r="W256" s="4"/>
      <c r="X256" s="4"/>
      <c r="Y256" s="4"/>
      <c r="Z256" s="4"/>
      <c r="AA256" s="4"/>
      <c r="AB256" s="4"/>
      <c r="AC256" s="4"/>
      <c r="AD256" s="4"/>
      <c r="AE256" s="4"/>
      <c r="AF256" s="4"/>
    </row>
    <row r="257" ht="14.25" customHeight="1">
      <c r="A257" s="4"/>
      <c r="B257" s="4"/>
      <c r="C257" s="359"/>
      <c r="D257" s="359"/>
      <c r="E257" s="359"/>
      <c r="F257" s="4"/>
      <c r="G257" s="4"/>
      <c r="H257" s="4"/>
      <c r="I257" s="4"/>
      <c r="J257" s="4"/>
      <c r="K257" s="4"/>
      <c r="L257" s="4"/>
      <c r="M257" s="183"/>
      <c r="N257" s="360"/>
      <c r="O257" s="361"/>
      <c r="P257" s="361"/>
      <c r="Q257" s="4"/>
      <c r="R257" s="4"/>
      <c r="S257" s="4"/>
      <c r="T257" s="4"/>
      <c r="U257" s="4"/>
      <c r="V257" s="4"/>
      <c r="W257" s="4"/>
      <c r="X257" s="4"/>
      <c r="Y257" s="4"/>
      <c r="Z257" s="4"/>
      <c r="AA257" s="4"/>
      <c r="AB257" s="4"/>
      <c r="AC257" s="4"/>
      <c r="AD257" s="4"/>
      <c r="AE257" s="4"/>
      <c r="AF257" s="4"/>
    </row>
    <row r="258" ht="14.25" customHeight="1">
      <c r="A258" s="4"/>
      <c r="B258" s="4"/>
      <c r="C258" s="359"/>
      <c r="D258" s="359"/>
      <c r="E258" s="359"/>
      <c r="F258" s="4"/>
      <c r="G258" s="4"/>
      <c r="H258" s="4"/>
      <c r="I258" s="4"/>
      <c r="J258" s="4"/>
      <c r="K258" s="4"/>
      <c r="L258" s="4"/>
      <c r="M258" s="183"/>
      <c r="N258" s="360"/>
      <c r="O258" s="361"/>
      <c r="P258" s="361"/>
      <c r="Q258" s="4"/>
      <c r="R258" s="4"/>
      <c r="S258" s="4"/>
      <c r="T258" s="4"/>
      <c r="U258" s="4"/>
      <c r="V258" s="4"/>
      <c r="W258" s="4"/>
      <c r="X258" s="4"/>
      <c r="Y258" s="4"/>
      <c r="Z258" s="4"/>
      <c r="AA258" s="4"/>
      <c r="AB258" s="4"/>
      <c r="AC258" s="4"/>
      <c r="AD258" s="4"/>
      <c r="AE258" s="4"/>
      <c r="AF258" s="4"/>
    </row>
    <row r="259" ht="14.25" customHeight="1">
      <c r="A259" s="4"/>
      <c r="B259" s="4"/>
      <c r="C259" s="359"/>
      <c r="D259" s="359"/>
      <c r="E259" s="359"/>
      <c r="F259" s="4"/>
      <c r="G259" s="4"/>
      <c r="H259" s="4"/>
      <c r="I259" s="4"/>
      <c r="J259" s="4"/>
      <c r="K259" s="4"/>
      <c r="L259" s="4"/>
      <c r="M259" s="183"/>
      <c r="N259" s="360"/>
      <c r="O259" s="361"/>
      <c r="P259" s="361"/>
      <c r="Q259" s="4"/>
      <c r="R259" s="4"/>
      <c r="S259" s="4"/>
      <c r="T259" s="4"/>
      <c r="U259" s="4"/>
      <c r="V259" s="4"/>
      <c r="W259" s="4"/>
      <c r="X259" s="4"/>
      <c r="Y259" s="4"/>
      <c r="Z259" s="4"/>
      <c r="AA259" s="4"/>
      <c r="AB259" s="4"/>
      <c r="AC259" s="4"/>
      <c r="AD259" s="4"/>
      <c r="AE259" s="4"/>
      <c r="AF259" s="4"/>
    </row>
    <row r="260" ht="14.25" customHeight="1">
      <c r="A260" s="4"/>
      <c r="B260" s="4"/>
      <c r="C260" s="359"/>
      <c r="D260" s="359"/>
      <c r="E260" s="359"/>
      <c r="F260" s="4"/>
      <c r="G260" s="4"/>
      <c r="H260" s="4"/>
      <c r="I260" s="4"/>
      <c r="J260" s="4"/>
      <c r="K260" s="4"/>
      <c r="L260" s="4"/>
      <c r="M260" s="183"/>
      <c r="N260" s="360"/>
      <c r="O260" s="361"/>
      <c r="P260" s="361"/>
      <c r="Q260" s="4"/>
      <c r="R260" s="4"/>
      <c r="S260" s="4"/>
      <c r="T260" s="4"/>
      <c r="U260" s="4"/>
      <c r="V260" s="4"/>
      <c r="W260" s="4"/>
      <c r="X260" s="4"/>
      <c r="Y260" s="4"/>
      <c r="Z260" s="4"/>
      <c r="AA260" s="4"/>
      <c r="AB260" s="4"/>
      <c r="AC260" s="4"/>
      <c r="AD260" s="4"/>
      <c r="AE260" s="4"/>
      <c r="AF260" s="4"/>
    </row>
    <row r="261" ht="14.25" customHeight="1">
      <c r="A261" s="4"/>
      <c r="B261" s="4"/>
      <c r="C261" s="359"/>
      <c r="D261" s="359"/>
      <c r="E261" s="359"/>
      <c r="F261" s="4"/>
      <c r="G261" s="4"/>
      <c r="H261" s="4"/>
      <c r="I261" s="4"/>
      <c r="J261" s="4"/>
      <c r="K261" s="4"/>
      <c r="L261" s="4"/>
      <c r="M261" s="183"/>
      <c r="N261" s="360"/>
      <c r="O261" s="361"/>
      <c r="P261" s="361"/>
      <c r="Q261" s="4"/>
      <c r="R261" s="4"/>
      <c r="S261" s="4"/>
      <c r="T261" s="4"/>
      <c r="U261" s="4"/>
      <c r="V261" s="4"/>
      <c r="W261" s="4"/>
      <c r="X261" s="4"/>
      <c r="Y261" s="4"/>
      <c r="Z261" s="4"/>
      <c r="AA261" s="4"/>
      <c r="AB261" s="4"/>
      <c r="AC261" s="4"/>
      <c r="AD261" s="4"/>
      <c r="AE261" s="4"/>
      <c r="AF261" s="4"/>
    </row>
    <row r="262" ht="14.25" customHeight="1">
      <c r="A262" s="4"/>
      <c r="B262" s="4"/>
      <c r="C262" s="359"/>
      <c r="D262" s="359"/>
      <c r="E262" s="359"/>
      <c r="F262" s="4"/>
      <c r="G262" s="4"/>
      <c r="H262" s="4"/>
      <c r="I262" s="4"/>
      <c r="J262" s="4"/>
      <c r="K262" s="4"/>
      <c r="L262" s="4"/>
      <c r="M262" s="183"/>
      <c r="N262" s="360"/>
      <c r="O262" s="361"/>
      <c r="P262" s="361"/>
      <c r="Q262" s="4"/>
      <c r="R262" s="4"/>
      <c r="S262" s="4"/>
      <c r="T262" s="4"/>
      <c r="U262" s="4"/>
      <c r="V262" s="4"/>
      <c r="W262" s="4"/>
      <c r="X262" s="4"/>
      <c r="Y262" s="4"/>
      <c r="Z262" s="4"/>
      <c r="AA262" s="4"/>
      <c r="AB262" s="4"/>
      <c r="AC262" s="4"/>
      <c r="AD262" s="4"/>
      <c r="AE262" s="4"/>
      <c r="AF262" s="4"/>
    </row>
    <row r="263" ht="14.25" customHeight="1">
      <c r="A263" s="4"/>
      <c r="B263" s="4"/>
      <c r="C263" s="359"/>
      <c r="D263" s="359"/>
      <c r="E263" s="359"/>
      <c r="F263" s="4"/>
      <c r="G263" s="4"/>
      <c r="H263" s="4"/>
      <c r="I263" s="4"/>
      <c r="J263" s="4"/>
      <c r="K263" s="4"/>
      <c r="L263" s="4"/>
      <c r="M263" s="183"/>
      <c r="N263" s="360"/>
      <c r="O263" s="361"/>
      <c r="P263" s="361"/>
      <c r="Q263" s="4"/>
      <c r="R263" s="4"/>
      <c r="S263" s="4"/>
      <c r="T263" s="4"/>
      <c r="U263" s="4"/>
      <c r="V263" s="4"/>
      <c r="W263" s="4"/>
      <c r="X263" s="4"/>
      <c r="Y263" s="4"/>
      <c r="Z263" s="4"/>
      <c r="AA263" s="4"/>
      <c r="AB263" s="4"/>
      <c r="AC263" s="4"/>
      <c r="AD263" s="4"/>
      <c r="AE263" s="4"/>
      <c r="AF263" s="4"/>
    </row>
    <row r="264" ht="14.25" customHeight="1">
      <c r="A264" s="4"/>
      <c r="B264" s="4"/>
      <c r="C264" s="359"/>
      <c r="D264" s="359"/>
      <c r="E264" s="359"/>
      <c r="F264" s="4"/>
      <c r="G264" s="4"/>
      <c r="H264" s="4"/>
      <c r="I264" s="4"/>
      <c r="J264" s="4"/>
      <c r="K264" s="4"/>
      <c r="L264" s="4"/>
      <c r="M264" s="183"/>
      <c r="N264" s="360"/>
      <c r="O264" s="361"/>
      <c r="P264" s="361"/>
      <c r="Q264" s="4"/>
      <c r="R264" s="4"/>
      <c r="S264" s="4"/>
      <c r="T264" s="4"/>
      <c r="U264" s="4"/>
      <c r="V264" s="4"/>
      <c r="W264" s="4"/>
      <c r="X264" s="4"/>
      <c r="Y264" s="4"/>
      <c r="Z264" s="4"/>
      <c r="AA264" s="4"/>
      <c r="AB264" s="4"/>
      <c r="AC264" s="4"/>
      <c r="AD264" s="4"/>
      <c r="AE264" s="4"/>
      <c r="AF264" s="4"/>
    </row>
    <row r="265" ht="14.25" customHeight="1">
      <c r="A265" s="4"/>
      <c r="B265" s="4"/>
      <c r="C265" s="359"/>
      <c r="D265" s="359"/>
      <c r="E265" s="359"/>
      <c r="F265" s="4"/>
      <c r="G265" s="4"/>
      <c r="H265" s="4"/>
      <c r="I265" s="4"/>
      <c r="J265" s="4"/>
      <c r="K265" s="4"/>
      <c r="L265" s="4"/>
      <c r="M265" s="183"/>
      <c r="N265" s="360"/>
      <c r="O265" s="361"/>
      <c r="P265" s="361"/>
      <c r="Q265" s="4"/>
      <c r="R265" s="4"/>
      <c r="S265" s="4"/>
      <c r="T265" s="4"/>
      <c r="U265" s="4"/>
      <c r="V265" s="4"/>
      <c r="W265" s="4"/>
      <c r="X265" s="4"/>
      <c r="Y265" s="4"/>
      <c r="Z265" s="4"/>
      <c r="AA265" s="4"/>
      <c r="AB265" s="4"/>
      <c r="AC265" s="4"/>
      <c r="AD265" s="4"/>
      <c r="AE265" s="4"/>
      <c r="AF265" s="4"/>
    </row>
    <row r="266" ht="14.25" customHeight="1">
      <c r="A266" s="4"/>
      <c r="B266" s="4"/>
      <c r="C266" s="359"/>
      <c r="D266" s="359"/>
      <c r="E266" s="359"/>
      <c r="F266" s="4"/>
      <c r="G266" s="4"/>
      <c r="H266" s="4"/>
      <c r="I266" s="4"/>
      <c r="J266" s="4"/>
      <c r="K266" s="4"/>
      <c r="L266" s="4"/>
      <c r="M266" s="183"/>
      <c r="N266" s="360"/>
      <c r="O266" s="361"/>
      <c r="P266" s="361"/>
      <c r="Q266" s="4"/>
      <c r="R266" s="4"/>
      <c r="S266" s="4"/>
      <c r="T266" s="4"/>
      <c r="U266" s="4"/>
      <c r="V266" s="4"/>
      <c r="W266" s="4"/>
      <c r="X266" s="4"/>
      <c r="Y266" s="4"/>
      <c r="Z266" s="4"/>
      <c r="AA266" s="4"/>
      <c r="AB266" s="4"/>
      <c r="AC266" s="4"/>
      <c r="AD266" s="4"/>
      <c r="AE266" s="4"/>
      <c r="AF266" s="4"/>
    </row>
    <row r="267" ht="14.25" customHeight="1">
      <c r="A267" s="4"/>
      <c r="B267" s="4"/>
      <c r="C267" s="359"/>
      <c r="D267" s="359"/>
      <c r="E267" s="359"/>
      <c r="F267" s="4"/>
      <c r="G267" s="4"/>
      <c r="H267" s="4"/>
      <c r="I267" s="4"/>
      <c r="J267" s="4"/>
      <c r="K267" s="4"/>
      <c r="L267" s="4"/>
      <c r="M267" s="183"/>
      <c r="N267" s="360"/>
      <c r="O267" s="361"/>
      <c r="P267" s="361"/>
      <c r="Q267" s="4"/>
      <c r="R267" s="4"/>
      <c r="S267" s="4"/>
      <c r="T267" s="4"/>
      <c r="U267" s="4"/>
      <c r="V267" s="4"/>
      <c r="W267" s="4"/>
      <c r="X267" s="4"/>
      <c r="Y267" s="4"/>
      <c r="Z267" s="4"/>
      <c r="AA267" s="4"/>
      <c r="AB267" s="4"/>
      <c r="AC267" s="4"/>
      <c r="AD267" s="4"/>
      <c r="AE267" s="4"/>
      <c r="AF267" s="4"/>
    </row>
    <row r="268" ht="14.25" customHeight="1">
      <c r="A268" s="4"/>
      <c r="B268" s="4"/>
      <c r="C268" s="359"/>
      <c r="D268" s="359"/>
      <c r="E268" s="359"/>
      <c r="F268" s="4"/>
      <c r="G268" s="4"/>
      <c r="H268" s="4"/>
      <c r="I268" s="4"/>
      <c r="J268" s="4"/>
      <c r="K268" s="4"/>
      <c r="L268" s="4"/>
      <c r="M268" s="183"/>
      <c r="N268" s="360"/>
      <c r="O268" s="361"/>
      <c r="P268" s="361"/>
      <c r="Q268" s="4"/>
      <c r="R268" s="4"/>
      <c r="S268" s="4"/>
      <c r="T268" s="4"/>
      <c r="U268" s="4"/>
      <c r="V268" s="4"/>
      <c r="W268" s="4"/>
      <c r="X268" s="4"/>
      <c r="Y268" s="4"/>
      <c r="Z268" s="4"/>
      <c r="AA268" s="4"/>
      <c r="AB268" s="4"/>
      <c r="AC268" s="4"/>
      <c r="AD268" s="4"/>
      <c r="AE268" s="4"/>
      <c r="AF268" s="4"/>
    </row>
    <row r="269" ht="14.25" customHeight="1">
      <c r="A269" s="4"/>
      <c r="B269" s="4"/>
      <c r="C269" s="359"/>
      <c r="D269" s="359"/>
      <c r="E269" s="359"/>
      <c r="F269" s="4"/>
      <c r="G269" s="4"/>
      <c r="H269" s="4"/>
      <c r="I269" s="4"/>
      <c r="J269" s="4"/>
      <c r="K269" s="4"/>
      <c r="L269" s="4"/>
      <c r="M269" s="183"/>
      <c r="N269" s="360"/>
      <c r="O269" s="361"/>
      <c r="P269" s="361"/>
      <c r="Q269" s="4"/>
      <c r="R269" s="4"/>
      <c r="S269" s="4"/>
      <c r="T269" s="4"/>
      <c r="U269" s="4"/>
      <c r="V269" s="4"/>
      <c r="W269" s="4"/>
      <c r="X269" s="4"/>
      <c r="Y269" s="4"/>
      <c r="Z269" s="4"/>
      <c r="AA269" s="4"/>
      <c r="AB269" s="4"/>
      <c r="AC269" s="4"/>
      <c r="AD269" s="4"/>
      <c r="AE269" s="4"/>
      <c r="AF269" s="4"/>
    </row>
    <row r="270" ht="14.25" customHeight="1">
      <c r="A270" s="4"/>
      <c r="B270" s="4"/>
      <c r="C270" s="359"/>
      <c r="D270" s="359"/>
      <c r="E270" s="359"/>
      <c r="F270" s="4"/>
      <c r="G270" s="4"/>
      <c r="H270" s="4"/>
      <c r="I270" s="4"/>
      <c r="J270" s="4"/>
      <c r="K270" s="4"/>
      <c r="L270" s="4"/>
      <c r="M270" s="183"/>
      <c r="N270" s="360"/>
      <c r="O270" s="361"/>
      <c r="P270" s="361"/>
      <c r="Q270" s="4"/>
      <c r="R270" s="4"/>
      <c r="S270" s="4"/>
      <c r="T270" s="4"/>
      <c r="U270" s="4"/>
      <c r="V270" s="4"/>
      <c r="W270" s="4"/>
      <c r="X270" s="4"/>
      <c r="Y270" s="4"/>
      <c r="Z270" s="4"/>
      <c r="AA270" s="4"/>
      <c r="AB270" s="4"/>
      <c r="AC270" s="4"/>
      <c r="AD270" s="4"/>
      <c r="AE270" s="4"/>
      <c r="AF270" s="4"/>
    </row>
    <row r="271" ht="14.25" customHeight="1">
      <c r="A271" s="4"/>
      <c r="B271" s="4"/>
      <c r="C271" s="359"/>
      <c r="D271" s="359"/>
      <c r="E271" s="359"/>
      <c r="F271" s="4"/>
      <c r="G271" s="4"/>
      <c r="H271" s="4"/>
      <c r="I271" s="4"/>
      <c r="J271" s="4"/>
      <c r="K271" s="4"/>
      <c r="L271" s="4"/>
      <c r="M271" s="183"/>
      <c r="N271" s="360"/>
      <c r="O271" s="361"/>
      <c r="P271" s="361"/>
      <c r="Q271" s="4"/>
      <c r="R271" s="4"/>
      <c r="S271" s="4"/>
      <c r="T271" s="4"/>
      <c r="U271" s="4"/>
      <c r="V271" s="4"/>
      <c r="W271" s="4"/>
      <c r="X271" s="4"/>
      <c r="Y271" s="4"/>
      <c r="Z271" s="4"/>
      <c r="AA271" s="4"/>
      <c r="AB271" s="4"/>
      <c r="AC271" s="4"/>
      <c r="AD271" s="4"/>
      <c r="AE271" s="4"/>
      <c r="AF271" s="4"/>
    </row>
    <row r="272" ht="14.25" customHeight="1">
      <c r="A272" s="4"/>
      <c r="B272" s="4"/>
      <c r="C272" s="359"/>
      <c r="D272" s="359"/>
      <c r="E272" s="359"/>
      <c r="F272" s="4"/>
      <c r="G272" s="4"/>
      <c r="H272" s="4"/>
      <c r="I272" s="4"/>
      <c r="J272" s="4"/>
      <c r="K272" s="4"/>
      <c r="L272" s="4"/>
      <c r="M272" s="183"/>
      <c r="N272" s="360"/>
      <c r="O272" s="361"/>
      <c r="P272" s="361"/>
      <c r="Q272" s="4"/>
      <c r="R272" s="4"/>
      <c r="S272" s="4"/>
      <c r="T272" s="4"/>
      <c r="U272" s="4"/>
      <c r="V272" s="4"/>
      <c r="W272" s="4"/>
      <c r="X272" s="4"/>
      <c r="Y272" s="4"/>
      <c r="Z272" s="4"/>
      <c r="AA272" s="4"/>
      <c r="AB272" s="4"/>
      <c r="AC272" s="4"/>
      <c r="AD272" s="4"/>
      <c r="AE272" s="4"/>
      <c r="AF272" s="4"/>
    </row>
    <row r="273" ht="14.25" customHeight="1">
      <c r="A273" s="4"/>
      <c r="B273" s="4"/>
      <c r="C273" s="359"/>
      <c r="D273" s="359"/>
      <c r="E273" s="359"/>
      <c r="F273" s="4"/>
      <c r="G273" s="4"/>
      <c r="H273" s="4"/>
      <c r="I273" s="4"/>
      <c r="J273" s="4"/>
      <c r="K273" s="4"/>
      <c r="L273" s="4"/>
      <c r="M273" s="183"/>
      <c r="N273" s="360"/>
      <c r="O273" s="361"/>
      <c r="P273" s="361"/>
      <c r="Q273" s="4"/>
      <c r="R273" s="4"/>
      <c r="S273" s="4"/>
      <c r="T273" s="4"/>
      <c r="U273" s="4"/>
      <c r="V273" s="4"/>
      <c r="W273" s="4"/>
      <c r="X273" s="4"/>
      <c r="Y273" s="4"/>
      <c r="Z273" s="4"/>
      <c r="AA273" s="4"/>
      <c r="AB273" s="4"/>
      <c r="AC273" s="4"/>
      <c r="AD273" s="4"/>
      <c r="AE273" s="4"/>
      <c r="AF273" s="4"/>
    </row>
    <row r="274" ht="14.25" customHeight="1">
      <c r="A274" s="4"/>
      <c r="B274" s="4"/>
      <c r="C274" s="359"/>
      <c r="D274" s="359"/>
      <c r="E274" s="359"/>
      <c r="F274" s="4"/>
      <c r="G274" s="4"/>
      <c r="H274" s="4"/>
      <c r="I274" s="4"/>
      <c r="J274" s="4"/>
      <c r="K274" s="4"/>
      <c r="L274" s="4"/>
      <c r="M274" s="183"/>
      <c r="N274" s="360"/>
      <c r="O274" s="361"/>
      <c r="P274" s="361"/>
      <c r="Q274" s="4"/>
      <c r="R274" s="4"/>
      <c r="S274" s="4"/>
      <c r="T274" s="4"/>
      <c r="U274" s="4"/>
      <c r="V274" s="4"/>
      <c r="W274" s="4"/>
      <c r="X274" s="4"/>
      <c r="Y274" s="4"/>
      <c r="Z274" s="4"/>
      <c r="AA274" s="4"/>
      <c r="AB274" s="4"/>
      <c r="AC274" s="4"/>
      <c r="AD274" s="4"/>
      <c r="AE274" s="4"/>
      <c r="AF274" s="4"/>
    </row>
    <row r="275" ht="14.25" customHeight="1">
      <c r="A275" s="4"/>
      <c r="B275" s="4"/>
      <c r="C275" s="359"/>
      <c r="D275" s="359"/>
      <c r="E275" s="359"/>
      <c r="F275" s="4"/>
      <c r="G275" s="4"/>
      <c r="H275" s="4"/>
      <c r="I275" s="4"/>
      <c r="J275" s="4"/>
      <c r="K275" s="4"/>
      <c r="L275" s="4"/>
      <c r="M275" s="183"/>
      <c r="N275" s="360"/>
      <c r="O275" s="361"/>
      <c r="P275" s="361"/>
      <c r="Q275" s="4"/>
      <c r="R275" s="4"/>
      <c r="S275" s="4"/>
      <c r="T275" s="4"/>
      <c r="U275" s="4"/>
      <c r="V275" s="4"/>
      <c r="W275" s="4"/>
      <c r="X275" s="4"/>
      <c r="Y275" s="4"/>
      <c r="Z275" s="4"/>
      <c r="AA275" s="4"/>
      <c r="AB275" s="4"/>
      <c r="AC275" s="4"/>
      <c r="AD275" s="4"/>
      <c r="AE275" s="4"/>
      <c r="AF275" s="4"/>
    </row>
    <row r="276" ht="14.25" customHeight="1">
      <c r="A276" s="4"/>
      <c r="B276" s="4"/>
      <c r="C276" s="359"/>
      <c r="D276" s="359"/>
      <c r="E276" s="359"/>
      <c r="F276" s="4"/>
      <c r="G276" s="4"/>
      <c r="H276" s="4"/>
      <c r="I276" s="4"/>
      <c r="J276" s="4"/>
      <c r="K276" s="4"/>
      <c r="L276" s="4"/>
      <c r="M276" s="183"/>
      <c r="N276" s="360"/>
      <c r="O276" s="361"/>
      <c r="P276" s="361"/>
      <c r="Q276" s="4"/>
      <c r="R276" s="4"/>
      <c r="S276" s="4"/>
      <c r="T276" s="4"/>
      <c r="U276" s="4"/>
      <c r="V276" s="4"/>
      <c r="W276" s="4"/>
      <c r="X276" s="4"/>
      <c r="Y276" s="4"/>
      <c r="Z276" s="4"/>
      <c r="AA276" s="4"/>
      <c r="AB276" s="4"/>
      <c r="AC276" s="4"/>
      <c r="AD276" s="4"/>
      <c r="AE276" s="4"/>
      <c r="AF276" s="4"/>
    </row>
    <row r="277" ht="14.25" customHeight="1">
      <c r="A277" s="4"/>
      <c r="B277" s="4"/>
      <c r="C277" s="359"/>
      <c r="D277" s="359"/>
      <c r="E277" s="359"/>
      <c r="F277" s="4"/>
      <c r="G277" s="4"/>
      <c r="H277" s="4"/>
      <c r="I277" s="4"/>
      <c r="J277" s="4"/>
      <c r="K277" s="4"/>
      <c r="L277" s="4"/>
      <c r="M277" s="183"/>
      <c r="N277" s="360"/>
      <c r="O277" s="361"/>
      <c r="P277" s="361"/>
      <c r="Q277" s="4"/>
      <c r="R277" s="4"/>
      <c r="S277" s="4"/>
      <c r="T277" s="4"/>
      <c r="U277" s="4"/>
      <c r="V277" s="4"/>
      <c r="W277" s="4"/>
      <c r="X277" s="4"/>
      <c r="Y277" s="4"/>
      <c r="Z277" s="4"/>
      <c r="AA277" s="4"/>
      <c r="AB277" s="4"/>
      <c r="AC277" s="4"/>
      <c r="AD277" s="4"/>
      <c r="AE277" s="4"/>
      <c r="AF277" s="4"/>
    </row>
    <row r="278" ht="14.25" customHeight="1">
      <c r="A278" s="4"/>
      <c r="B278" s="4"/>
      <c r="C278" s="359"/>
      <c r="D278" s="359"/>
      <c r="E278" s="359"/>
      <c r="F278" s="4"/>
      <c r="G278" s="4"/>
      <c r="H278" s="4"/>
      <c r="I278" s="4"/>
      <c r="J278" s="4"/>
      <c r="K278" s="4"/>
      <c r="L278" s="4"/>
      <c r="M278" s="183"/>
      <c r="N278" s="360"/>
      <c r="O278" s="361"/>
      <c r="P278" s="361"/>
      <c r="Q278" s="4"/>
      <c r="R278" s="4"/>
      <c r="S278" s="4"/>
      <c r="T278" s="4"/>
      <c r="U278" s="4"/>
      <c r="V278" s="4"/>
      <c r="W278" s="4"/>
      <c r="X278" s="4"/>
      <c r="Y278" s="4"/>
      <c r="Z278" s="4"/>
      <c r="AA278" s="4"/>
      <c r="AB278" s="4"/>
      <c r="AC278" s="4"/>
      <c r="AD278" s="4"/>
      <c r="AE278" s="4"/>
      <c r="AF278" s="4"/>
    </row>
    <row r="279" ht="14.25" customHeight="1">
      <c r="A279" s="4"/>
      <c r="B279" s="4"/>
      <c r="C279" s="359"/>
      <c r="D279" s="359"/>
      <c r="E279" s="359"/>
      <c r="F279" s="4"/>
      <c r="G279" s="4"/>
      <c r="H279" s="4"/>
      <c r="I279" s="4"/>
      <c r="J279" s="4"/>
      <c r="K279" s="4"/>
      <c r="L279" s="4"/>
      <c r="M279" s="183"/>
      <c r="N279" s="360"/>
      <c r="O279" s="361"/>
      <c r="P279" s="361"/>
      <c r="Q279" s="4"/>
      <c r="R279" s="4"/>
      <c r="S279" s="4"/>
      <c r="T279" s="4"/>
      <c r="U279" s="4"/>
      <c r="V279" s="4"/>
      <c r="W279" s="4"/>
      <c r="X279" s="4"/>
      <c r="Y279" s="4"/>
      <c r="Z279" s="4"/>
      <c r="AA279" s="4"/>
      <c r="AB279" s="4"/>
      <c r="AC279" s="4"/>
      <c r="AD279" s="4"/>
      <c r="AE279" s="4"/>
      <c r="AF279" s="4"/>
    </row>
    <row r="280" ht="14.25" customHeight="1">
      <c r="A280" s="4"/>
      <c r="B280" s="4"/>
      <c r="C280" s="359"/>
      <c r="D280" s="359"/>
      <c r="E280" s="359"/>
      <c r="F280" s="4"/>
      <c r="G280" s="4"/>
      <c r="H280" s="4"/>
      <c r="I280" s="4"/>
      <c r="J280" s="4"/>
      <c r="K280" s="4"/>
      <c r="L280" s="4"/>
      <c r="M280" s="183"/>
      <c r="N280" s="360"/>
      <c r="O280" s="361"/>
      <c r="P280" s="361"/>
      <c r="Q280" s="4"/>
      <c r="R280" s="4"/>
      <c r="S280" s="4"/>
      <c r="T280" s="4"/>
      <c r="U280" s="4"/>
      <c r="V280" s="4"/>
      <c r="W280" s="4"/>
      <c r="X280" s="4"/>
      <c r="Y280" s="4"/>
      <c r="Z280" s="4"/>
      <c r="AA280" s="4"/>
      <c r="AB280" s="4"/>
      <c r="AC280" s="4"/>
      <c r="AD280" s="4"/>
      <c r="AE280" s="4"/>
      <c r="AF280" s="4"/>
    </row>
    <row r="281" ht="14.25" customHeight="1">
      <c r="A281" s="4"/>
      <c r="B281" s="4"/>
      <c r="C281" s="359"/>
      <c r="D281" s="359"/>
      <c r="E281" s="359"/>
      <c r="F281" s="4"/>
      <c r="G281" s="4"/>
      <c r="H281" s="4"/>
      <c r="I281" s="4"/>
      <c r="J281" s="4"/>
      <c r="K281" s="4"/>
      <c r="L281" s="4"/>
      <c r="M281" s="183"/>
      <c r="N281" s="360"/>
      <c r="O281" s="361"/>
      <c r="P281" s="361"/>
      <c r="Q281" s="4"/>
      <c r="R281" s="4"/>
      <c r="S281" s="4"/>
      <c r="T281" s="4"/>
      <c r="U281" s="4"/>
      <c r="V281" s="4"/>
      <c r="W281" s="4"/>
      <c r="X281" s="4"/>
      <c r="Y281" s="4"/>
      <c r="Z281" s="4"/>
      <c r="AA281" s="4"/>
      <c r="AB281" s="4"/>
      <c r="AC281" s="4"/>
      <c r="AD281" s="4"/>
      <c r="AE281" s="4"/>
      <c r="AF281" s="4"/>
    </row>
    <row r="282" ht="14.25" customHeight="1">
      <c r="A282" s="4"/>
      <c r="B282" s="4"/>
      <c r="C282" s="359"/>
      <c r="D282" s="359"/>
      <c r="E282" s="359"/>
      <c r="F282" s="4"/>
      <c r="G282" s="4"/>
      <c r="H282" s="4"/>
      <c r="I282" s="4"/>
      <c r="J282" s="4"/>
      <c r="K282" s="4"/>
      <c r="L282" s="4"/>
      <c r="M282" s="183"/>
      <c r="N282" s="360"/>
      <c r="O282" s="361"/>
      <c r="P282" s="361"/>
      <c r="Q282" s="4"/>
      <c r="R282" s="4"/>
      <c r="S282" s="4"/>
      <c r="T282" s="4"/>
      <c r="U282" s="4"/>
      <c r="V282" s="4"/>
      <c r="W282" s="4"/>
      <c r="X282" s="4"/>
      <c r="Y282" s="4"/>
      <c r="Z282" s="4"/>
      <c r="AA282" s="4"/>
      <c r="AB282" s="4"/>
      <c r="AC282" s="4"/>
      <c r="AD282" s="4"/>
      <c r="AE282" s="4"/>
      <c r="AF282" s="4"/>
    </row>
    <row r="283" ht="14.25" customHeight="1">
      <c r="A283" s="4"/>
      <c r="B283" s="4"/>
      <c r="C283" s="359"/>
      <c r="D283" s="359"/>
      <c r="E283" s="359"/>
      <c r="F283" s="4"/>
      <c r="G283" s="4"/>
      <c r="H283" s="4"/>
      <c r="I283" s="4"/>
      <c r="J283" s="4"/>
      <c r="K283" s="4"/>
      <c r="L283" s="4"/>
      <c r="M283" s="183"/>
      <c r="N283" s="360"/>
      <c r="O283" s="361"/>
      <c r="P283" s="361"/>
      <c r="Q283" s="4"/>
      <c r="R283" s="4"/>
      <c r="S283" s="4"/>
      <c r="T283" s="4"/>
      <c r="U283" s="4"/>
      <c r="V283" s="4"/>
      <c r="W283" s="4"/>
      <c r="X283" s="4"/>
      <c r="Y283" s="4"/>
      <c r="Z283" s="4"/>
      <c r="AA283" s="4"/>
      <c r="AB283" s="4"/>
      <c r="AC283" s="4"/>
      <c r="AD283" s="4"/>
      <c r="AE283" s="4"/>
      <c r="AF283" s="4"/>
    </row>
    <row r="284" ht="14.25" customHeight="1">
      <c r="A284" s="4"/>
      <c r="B284" s="4"/>
      <c r="C284" s="359"/>
      <c r="D284" s="359"/>
      <c r="E284" s="359"/>
      <c r="F284" s="4"/>
      <c r="G284" s="4"/>
      <c r="H284" s="4"/>
      <c r="I284" s="4"/>
      <c r="J284" s="4"/>
      <c r="K284" s="4"/>
      <c r="L284" s="4"/>
      <c r="M284" s="183"/>
      <c r="N284" s="360"/>
      <c r="O284" s="361"/>
      <c r="P284" s="361"/>
      <c r="Q284" s="4"/>
      <c r="R284" s="4"/>
      <c r="S284" s="4"/>
      <c r="T284" s="4"/>
      <c r="U284" s="4"/>
      <c r="V284" s="4"/>
      <c r="W284" s="4"/>
      <c r="X284" s="4"/>
      <c r="Y284" s="4"/>
      <c r="Z284" s="4"/>
      <c r="AA284" s="4"/>
      <c r="AB284" s="4"/>
      <c r="AC284" s="4"/>
      <c r="AD284" s="4"/>
      <c r="AE284" s="4"/>
      <c r="AF284" s="4"/>
    </row>
    <row r="285" ht="14.25" customHeight="1">
      <c r="A285" s="4"/>
      <c r="B285" s="4"/>
      <c r="C285" s="359"/>
      <c r="D285" s="359"/>
      <c r="E285" s="359"/>
      <c r="F285" s="4"/>
      <c r="G285" s="4"/>
      <c r="H285" s="4"/>
      <c r="I285" s="4"/>
      <c r="J285" s="4"/>
      <c r="K285" s="4"/>
      <c r="L285" s="4"/>
      <c r="M285" s="183"/>
      <c r="N285" s="360"/>
      <c r="O285" s="361"/>
      <c r="P285" s="361"/>
      <c r="Q285" s="4"/>
      <c r="R285" s="4"/>
      <c r="S285" s="4"/>
      <c r="T285" s="4"/>
      <c r="U285" s="4"/>
      <c r="V285" s="4"/>
      <c r="W285" s="4"/>
      <c r="X285" s="4"/>
      <c r="Y285" s="4"/>
      <c r="Z285" s="4"/>
      <c r="AA285" s="4"/>
      <c r="AB285" s="4"/>
      <c r="AC285" s="4"/>
      <c r="AD285" s="4"/>
      <c r="AE285" s="4"/>
      <c r="AF285" s="4"/>
    </row>
    <row r="286" ht="14.25" customHeight="1">
      <c r="A286" s="4"/>
      <c r="B286" s="4"/>
      <c r="C286" s="359"/>
      <c r="D286" s="359"/>
      <c r="E286" s="359"/>
      <c r="F286" s="4"/>
      <c r="G286" s="4"/>
      <c r="H286" s="4"/>
      <c r="I286" s="4"/>
      <c r="J286" s="4"/>
      <c r="K286" s="4"/>
      <c r="L286" s="4"/>
      <c r="M286" s="183"/>
      <c r="N286" s="360"/>
      <c r="O286" s="361"/>
      <c r="P286" s="361"/>
      <c r="Q286" s="4"/>
      <c r="R286" s="4"/>
      <c r="S286" s="4"/>
      <c r="T286" s="4"/>
      <c r="U286" s="4"/>
      <c r="V286" s="4"/>
      <c r="W286" s="4"/>
      <c r="X286" s="4"/>
      <c r="Y286" s="4"/>
      <c r="Z286" s="4"/>
      <c r="AA286" s="4"/>
      <c r="AB286" s="4"/>
      <c r="AC286" s="4"/>
      <c r="AD286" s="4"/>
      <c r="AE286" s="4"/>
      <c r="AF286" s="4"/>
    </row>
    <row r="287" ht="14.25" customHeight="1">
      <c r="A287" s="4"/>
      <c r="B287" s="4"/>
      <c r="C287" s="359"/>
      <c r="D287" s="359"/>
      <c r="E287" s="359"/>
      <c r="F287" s="4"/>
      <c r="G287" s="4"/>
      <c r="H287" s="4"/>
      <c r="I287" s="4"/>
      <c r="J287" s="4"/>
      <c r="K287" s="4"/>
      <c r="L287" s="4"/>
      <c r="M287" s="183"/>
      <c r="N287" s="360"/>
      <c r="O287" s="361"/>
      <c r="P287" s="361"/>
      <c r="Q287" s="4"/>
      <c r="R287" s="4"/>
      <c r="S287" s="4"/>
      <c r="T287" s="4"/>
      <c r="U287" s="4"/>
      <c r="V287" s="4"/>
      <c r="W287" s="4"/>
      <c r="X287" s="4"/>
      <c r="Y287" s="4"/>
      <c r="Z287" s="4"/>
      <c r="AA287" s="4"/>
      <c r="AB287" s="4"/>
      <c r="AC287" s="4"/>
      <c r="AD287" s="4"/>
      <c r="AE287" s="4"/>
      <c r="AF287" s="4"/>
    </row>
    <row r="288" ht="14.25" customHeight="1">
      <c r="A288" s="4"/>
      <c r="B288" s="4"/>
      <c r="C288" s="359"/>
      <c r="D288" s="359"/>
      <c r="E288" s="359"/>
      <c r="F288" s="4"/>
      <c r="G288" s="4"/>
      <c r="H288" s="4"/>
      <c r="I288" s="4"/>
      <c r="J288" s="4"/>
      <c r="K288" s="4"/>
      <c r="L288" s="4"/>
      <c r="M288" s="183"/>
      <c r="N288" s="360"/>
      <c r="O288" s="361"/>
      <c r="P288" s="361"/>
      <c r="Q288" s="4"/>
      <c r="R288" s="4"/>
      <c r="S288" s="4"/>
      <c r="T288" s="4"/>
      <c r="U288" s="4"/>
      <c r="V288" s="4"/>
      <c r="W288" s="4"/>
      <c r="X288" s="4"/>
      <c r="Y288" s="4"/>
      <c r="Z288" s="4"/>
      <c r="AA288" s="4"/>
      <c r="AB288" s="4"/>
      <c r="AC288" s="4"/>
      <c r="AD288" s="4"/>
      <c r="AE288" s="4"/>
      <c r="AF288" s="4"/>
    </row>
    <row r="289" ht="14.25" customHeight="1">
      <c r="A289" s="4"/>
      <c r="B289" s="4"/>
      <c r="C289" s="359"/>
      <c r="D289" s="359"/>
      <c r="E289" s="359"/>
      <c r="F289" s="4"/>
      <c r="G289" s="4"/>
      <c r="H289" s="4"/>
      <c r="I289" s="4"/>
      <c r="J289" s="4"/>
      <c r="K289" s="4"/>
      <c r="L289" s="4"/>
      <c r="M289" s="183"/>
      <c r="N289" s="360"/>
      <c r="O289" s="361"/>
      <c r="P289" s="361"/>
      <c r="Q289" s="4"/>
      <c r="R289" s="4"/>
      <c r="S289" s="4"/>
      <c r="T289" s="4"/>
      <c r="U289" s="4"/>
      <c r="V289" s="4"/>
      <c r="W289" s="4"/>
      <c r="X289" s="4"/>
      <c r="Y289" s="4"/>
      <c r="Z289" s="4"/>
      <c r="AA289" s="4"/>
      <c r="AB289" s="4"/>
      <c r="AC289" s="4"/>
      <c r="AD289" s="4"/>
      <c r="AE289" s="4"/>
      <c r="AF289" s="4"/>
    </row>
    <row r="290" ht="14.25" customHeight="1">
      <c r="A290" s="4"/>
      <c r="B290" s="4"/>
      <c r="C290" s="359"/>
      <c r="D290" s="359"/>
      <c r="E290" s="359"/>
      <c r="F290" s="4"/>
      <c r="G290" s="4"/>
      <c r="H290" s="4"/>
      <c r="I290" s="4"/>
      <c r="J290" s="4"/>
      <c r="K290" s="4"/>
      <c r="L290" s="4"/>
      <c r="M290" s="183"/>
      <c r="N290" s="360"/>
      <c r="O290" s="361"/>
      <c r="P290" s="361"/>
      <c r="Q290" s="4"/>
      <c r="R290" s="4"/>
      <c r="S290" s="4"/>
      <c r="T290" s="4"/>
      <c r="U290" s="4"/>
      <c r="V290" s="4"/>
      <c r="W290" s="4"/>
      <c r="X290" s="4"/>
      <c r="Y290" s="4"/>
      <c r="Z290" s="4"/>
      <c r="AA290" s="4"/>
      <c r="AB290" s="4"/>
      <c r="AC290" s="4"/>
      <c r="AD290" s="4"/>
      <c r="AE290" s="4"/>
      <c r="AF290" s="4"/>
    </row>
    <row r="291" ht="14.25" customHeight="1">
      <c r="A291" s="4"/>
      <c r="B291" s="4"/>
      <c r="C291" s="359"/>
      <c r="D291" s="359"/>
      <c r="E291" s="359"/>
      <c r="F291" s="4"/>
      <c r="G291" s="4"/>
      <c r="H291" s="4"/>
      <c r="I291" s="4"/>
      <c r="J291" s="4"/>
      <c r="K291" s="4"/>
      <c r="L291" s="4"/>
      <c r="M291" s="183"/>
      <c r="N291" s="360"/>
      <c r="O291" s="361"/>
      <c r="P291" s="361"/>
      <c r="Q291" s="4"/>
      <c r="R291" s="4"/>
      <c r="S291" s="4"/>
      <c r="T291" s="4"/>
      <c r="U291" s="4"/>
      <c r="V291" s="4"/>
      <c r="W291" s="4"/>
      <c r="X291" s="4"/>
      <c r="Y291" s="4"/>
      <c r="Z291" s="4"/>
      <c r="AA291" s="4"/>
      <c r="AB291" s="4"/>
      <c r="AC291" s="4"/>
      <c r="AD291" s="4"/>
      <c r="AE291" s="4"/>
      <c r="AF291" s="4"/>
    </row>
    <row r="292" ht="14.25" customHeight="1">
      <c r="A292" s="4"/>
      <c r="B292" s="4"/>
      <c r="C292" s="359"/>
      <c r="D292" s="359"/>
      <c r="E292" s="359"/>
      <c r="F292" s="4"/>
      <c r="G292" s="4"/>
      <c r="H292" s="4"/>
      <c r="I292" s="4"/>
      <c r="J292" s="4"/>
      <c r="K292" s="4"/>
      <c r="L292" s="4"/>
      <c r="M292" s="183"/>
      <c r="N292" s="360"/>
      <c r="O292" s="361"/>
      <c r="P292" s="361"/>
      <c r="Q292" s="4"/>
      <c r="R292" s="4"/>
      <c r="S292" s="4"/>
      <c r="T292" s="4"/>
      <c r="U292" s="4"/>
      <c r="V292" s="4"/>
      <c r="W292" s="4"/>
      <c r="X292" s="4"/>
      <c r="Y292" s="4"/>
      <c r="Z292" s="4"/>
      <c r="AA292" s="4"/>
      <c r="AB292" s="4"/>
      <c r="AC292" s="4"/>
      <c r="AD292" s="4"/>
      <c r="AE292" s="4"/>
      <c r="AF292" s="4"/>
    </row>
    <row r="293" ht="14.25" customHeight="1">
      <c r="A293" s="4"/>
      <c r="B293" s="4"/>
      <c r="C293" s="359"/>
      <c r="D293" s="359"/>
      <c r="E293" s="359"/>
      <c r="F293" s="4"/>
      <c r="G293" s="4"/>
      <c r="H293" s="4"/>
      <c r="I293" s="4"/>
      <c r="J293" s="4"/>
      <c r="K293" s="4"/>
      <c r="L293" s="4"/>
      <c r="M293" s="183"/>
      <c r="N293" s="360"/>
      <c r="O293" s="361"/>
      <c r="P293" s="361"/>
      <c r="Q293" s="4"/>
      <c r="R293" s="4"/>
      <c r="S293" s="4"/>
      <c r="T293" s="4"/>
      <c r="U293" s="4"/>
      <c r="V293" s="4"/>
      <c r="W293" s="4"/>
      <c r="X293" s="4"/>
      <c r="Y293" s="4"/>
      <c r="Z293" s="4"/>
      <c r="AA293" s="4"/>
      <c r="AB293" s="4"/>
      <c r="AC293" s="4"/>
      <c r="AD293" s="4"/>
      <c r="AE293" s="4"/>
      <c r="AF293" s="4"/>
    </row>
    <row r="294" ht="14.25" customHeight="1">
      <c r="A294" s="4"/>
      <c r="B294" s="4"/>
      <c r="C294" s="359"/>
      <c r="D294" s="359"/>
      <c r="E294" s="359"/>
      <c r="F294" s="4"/>
      <c r="G294" s="4"/>
      <c r="H294" s="4"/>
      <c r="I294" s="4"/>
      <c r="J294" s="4"/>
      <c r="K294" s="4"/>
      <c r="L294" s="4"/>
      <c r="M294" s="183"/>
      <c r="N294" s="360"/>
      <c r="O294" s="361"/>
      <c r="P294" s="361"/>
      <c r="Q294" s="4"/>
      <c r="R294" s="4"/>
      <c r="S294" s="4"/>
      <c r="T294" s="4"/>
      <c r="U294" s="4"/>
      <c r="V294" s="4"/>
      <c r="W294" s="4"/>
      <c r="X294" s="4"/>
      <c r="Y294" s="4"/>
      <c r="Z294" s="4"/>
      <c r="AA294" s="4"/>
      <c r="AB294" s="4"/>
      <c r="AC294" s="4"/>
      <c r="AD294" s="4"/>
      <c r="AE294" s="4"/>
      <c r="AF294" s="4"/>
    </row>
    <row r="295" ht="14.25" customHeight="1">
      <c r="A295" s="4"/>
      <c r="B295" s="4"/>
      <c r="C295" s="359"/>
      <c r="D295" s="359"/>
      <c r="E295" s="359"/>
      <c r="F295" s="4"/>
      <c r="G295" s="4"/>
      <c r="H295" s="4"/>
      <c r="I295" s="4"/>
      <c r="J295" s="4"/>
      <c r="K295" s="4"/>
      <c r="L295" s="4"/>
      <c r="M295" s="183"/>
      <c r="N295" s="360"/>
      <c r="O295" s="361"/>
      <c r="P295" s="361"/>
      <c r="Q295" s="4"/>
      <c r="R295" s="4"/>
      <c r="S295" s="4"/>
      <c r="T295" s="4"/>
      <c r="U295" s="4"/>
      <c r="V295" s="4"/>
      <c r="W295" s="4"/>
      <c r="X295" s="4"/>
      <c r="Y295" s="4"/>
      <c r="Z295" s="4"/>
      <c r="AA295" s="4"/>
      <c r="AB295" s="4"/>
      <c r="AC295" s="4"/>
      <c r="AD295" s="4"/>
      <c r="AE295" s="4"/>
      <c r="AF295" s="4"/>
    </row>
    <row r="296" ht="14.25" customHeight="1">
      <c r="A296" s="4"/>
      <c r="B296" s="4"/>
      <c r="C296" s="359"/>
      <c r="D296" s="359"/>
      <c r="E296" s="359"/>
      <c r="F296" s="4"/>
      <c r="G296" s="4"/>
      <c r="H296" s="4"/>
      <c r="I296" s="4"/>
      <c r="J296" s="4"/>
      <c r="K296" s="4"/>
      <c r="L296" s="4"/>
      <c r="M296" s="183"/>
      <c r="N296" s="360"/>
      <c r="O296" s="361"/>
      <c r="P296" s="361"/>
      <c r="Q296" s="4"/>
      <c r="R296" s="4"/>
      <c r="S296" s="4"/>
      <c r="T296" s="4"/>
      <c r="U296" s="4"/>
      <c r="V296" s="4"/>
      <c r="W296" s="4"/>
      <c r="X296" s="4"/>
      <c r="Y296" s="4"/>
      <c r="Z296" s="4"/>
      <c r="AA296" s="4"/>
      <c r="AB296" s="4"/>
      <c r="AC296" s="4"/>
      <c r="AD296" s="4"/>
      <c r="AE296" s="4"/>
      <c r="AF296" s="4"/>
    </row>
    <row r="297" ht="14.25" customHeight="1">
      <c r="A297" s="4"/>
      <c r="B297" s="4"/>
      <c r="C297" s="359"/>
      <c r="D297" s="359"/>
      <c r="E297" s="359"/>
      <c r="F297" s="4"/>
      <c r="G297" s="4"/>
      <c r="H297" s="4"/>
      <c r="I297" s="4"/>
      <c r="J297" s="4"/>
      <c r="K297" s="4"/>
      <c r="L297" s="4"/>
      <c r="M297" s="183"/>
      <c r="N297" s="360"/>
      <c r="O297" s="361"/>
      <c r="P297" s="361"/>
      <c r="Q297" s="4"/>
      <c r="R297" s="4"/>
      <c r="S297" s="4"/>
      <c r="T297" s="4"/>
      <c r="U297" s="4"/>
      <c r="V297" s="4"/>
      <c r="W297" s="4"/>
      <c r="X297" s="4"/>
      <c r="Y297" s="4"/>
      <c r="Z297" s="4"/>
      <c r="AA297" s="4"/>
      <c r="AB297" s="4"/>
      <c r="AC297" s="4"/>
      <c r="AD297" s="4"/>
      <c r="AE297" s="4"/>
      <c r="AF297" s="4"/>
    </row>
    <row r="298" ht="14.25" customHeight="1">
      <c r="A298" s="4"/>
      <c r="B298" s="4"/>
      <c r="C298" s="359"/>
      <c r="D298" s="359"/>
      <c r="E298" s="359"/>
      <c r="F298" s="4"/>
      <c r="G298" s="4"/>
      <c r="H298" s="4"/>
      <c r="I298" s="4"/>
      <c r="J298" s="4"/>
      <c r="K298" s="4"/>
      <c r="L298" s="4"/>
      <c r="M298" s="183"/>
      <c r="N298" s="360"/>
      <c r="O298" s="361"/>
      <c r="P298" s="361"/>
      <c r="Q298" s="4"/>
      <c r="R298" s="4"/>
      <c r="S298" s="4"/>
      <c r="T298" s="4"/>
      <c r="U298" s="4"/>
      <c r="V298" s="4"/>
      <c r="W298" s="4"/>
      <c r="X298" s="4"/>
      <c r="Y298" s="4"/>
      <c r="Z298" s="4"/>
      <c r="AA298" s="4"/>
      <c r="AB298" s="4"/>
      <c r="AC298" s="4"/>
      <c r="AD298" s="4"/>
      <c r="AE298" s="4"/>
      <c r="AF298" s="4"/>
    </row>
    <row r="299" ht="14.25" customHeight="1">
      <c r="A299" s="4"/>
      <c r="B299" s="4"/>
      <c r="C299" s="359"/>
      <c r="D299" s="359"/>
      <c r="E299" s="359"/>
      <c r="F299" s="4"/>
      <c r="G299" s="4"/>
      <c r="H299" s="4"/>
      <c r="I299" s="4"/>
      <c r="J299" s="4"/>
      <c r="K299" s="4"/>
      <c r="L299" s="4"/>
      <c r="M299" s="183"/>
      <c r="N299" s="360"/>
      <c r="O299" s="361"/>
      <c r="P299" s="361"/>
      <c r="Q299" s="4"/>
      <c r="R299" s="4"/>
      <c r="S299" s="4"/>
      <c r="T299" s="4"/>
      <c r="U299" s="4"/>
      <c r="V299" s="4"/>
      <c r="W299" s="4"/>
      <c r="X299" s="4"/>
      <c r="Y299" s="4"/>
      <c r="Z299" s="4"/>
      <c r="AA299" s="4"/>
      <c r="AB299" s="4"/>
      <c r="AC299" s="4"/>
      <c r="AD299" s="4"/>
      <c r="AE299" s="4"/>
      <c r="AF299" s="4"/>
    </row>
    <row r="300" ht="14.25" customHeight="1">
      <c r="A300" s="4"/>
      <c r="B300" s="4"/>
      <c r="C300" s="359"/>
      <c r="D300" s="359"/>
      <c r="E300" s="359"/>
      <c r="F300" s="4"/>
      <c r="G300" s="4"/>
      <c r="H300" s="4"/>
      <c r="I300" s="4"/>
      <c r="J300" s="4"/>
      <c r="K300" s="4"/>
      <c r="L300" s="4"/>
      <c r="M300" s="183"/>
      <c r="N300" s="360"/>
      <c r="O300" s="361"/>
      <c r="P300" s="361"/>
      <c r="Q300" s="4"/>
      <c r="R300" s="4"/>
      <c r="S300" s="4"/>
      <c r="T300" s="4"/>
      <c r="U300" s="4"/>
      <c r="V300" s="4"/>
      <c r="W300" s="4"/>
      <c r="X300" s="4"/>
      <c r="Y300" s="4"/>
      <c r="Z300" s="4"/>
      <c r="AA300" s="4"/>
      <c r="AB300" s="4"/>
      <c r="AC300" s="4"/>
      <c r="AD300" s="4"/>
      <c r="AE300" s="4"/>
      <c r="AF300" s="4"/>
    </row>
    <row r="301" ht="15.75" customHeight="1">
      <c r="B301" s="210"/>
      <c r="C301" s="210"/>
      <c r="D301" s="210"/>
      <c r="E301" s="210"/>
      <c r="F301" s="210"/>
      <c r="G301" s="210"/>
      <c r="H301" s="210"/>
      <c r="I301" s="210"/>
      <c r="J301" s="210"/>
      <c r="K301" s="210"/>
      <c r="L301" s="210"/>
      <c r="M301" s="210"/>
      <c r="N301" s="210"/>
      <c r="O301" s="210"/>
      <c r="P301" s="210"/>
      <c r="Q301" s="210"/>
      <c r="R301" s="210"/>
      <c r="S301" s="210"/>
    </row>
    <row r="302" ht="15.75" customHeight="1">
      <c r="B302" s="210"/>
      <c r="C302" s="210"/>
      <c r="D302" s="210"/>
      <c r="E302" s="210"/>
      <c r="F302" s="210"/>
      <c r="G302" s="210"/>
      <c r="H302" s="210"/>
      <c r="I302" s="210"/>
      <c r="J302" s="210"/>
      <c r="K302" s="210"/>
      <c r="L302" s="210"/>
      <c r="M302" s="210"/>
      <c r="N302" s="210"/>
      <c r="O302" s="210"/>
      <c r="P302" s="210"/>
      <c r="Q302" s="210"/>
      <c r="R302" s="210"/>
      <c r="S302" s="210"/>
    </row>
    <row r="303" ht="15.75" customHeight="1">
      <c r="B303" s="210"/>
      <c r="C303" s="210"/>
      <c r="D303" s="210"/>
      <c r="E303" s="210"/>
      <c r="F303" s="210"/>
      <c r="G303" s="210"/>
      <c r="H303" s="210"/>
      <c r="I303" s="210"/>
      <c r="J303" s="210"/>
      <c r="K303" s="210"/>
      <c r="L303" s="210"/>
      <c r="M303" s="210"/>
      <c r="N303" s="210"/>
      <c r="O303" s="210"/>
      <c r="P303" s="210"/>
      <c r="Q303" s="210"/>
      <c r="R303" s="210"/>
      <c r="S303" s="210"/>
    </row>
    <row r="304" ht="15.75" customHeight="1">
      <c r="B304" s="210"/>
      <c r="C304" s="210"/>
      <c r="D304" s="210"/>
      <c r="E304" s="210"/>
      <c r="F304" s="210"/>
      <c r="G304" s="210"/>
      <c r="H304" s="210"/>
      <c r="I304" s="210"/>
      <c r="J304" s="210"/>
      <c r="K304" s="210"/>
      <c r="L304" s="210"/>
      <c r="M304" s="210"/>
      <c r="N304" s="210"/>
      <c r="O304" s="210"/>
      <c r="P304" s="210"/>
      <c r="Q304" s="210"/>
      <c r="R304" s="210"/>
      <c r="S304" s="210"/>
    </row>
    <row r="305" ht="15.75" customHeight="1">
      <c r="B305" s="210"/>
      <c r="C305" s="210"/>
      <c r="D305" s="210"/>
      <c r="E305" s="210"/>
      <c r="F305" s="210"/>
      <c r="G305" s="210"/>
      <c r="H305" s="210"/>
      <c r="I305" s="210"/>
      <c r="J305" s="210"/>
      <c r="K305" s="210"/>
      <c r="L305" s="210"/>
      <c r="M305" s="210"/>
      <c r="N305" s="210"/>
      <c r="O305" s="210"/>
      <c r="P305" s="210"/>
      <c r="Q305" s="210"/>
      <c r="R305" s="210"/>
      <c r="S305" s="210"/>
    </row>
    <row r="306" ht="15.75" customHeight="1">
      <c r="B306" s="210"/>
      <c r="C306" s="210"/>
      <c r="D306" s="210"/>
      <c r="E306" s="210"/>
      <c r="F306" s="210"/>
      <c r="G306" s="210"/>
      <c r="H306" s="210"/>
      <c r="I306" s="210"/>
      <c r="J306" s="210"/>
      <c r="K306" s="210"/>
      <c r="L306" s="210"/>
      <c r="M306" s="210"/>
      <c r="N306" s="210"/>
      <c r="O306" s="210"/>
      <c r="P306" s="210"/>
      <c r="Q306" s="210"/>
      <c r="R306" s="210"/>
      <c r="S306" s="210"/>
    </row>
    <row r="307" ht="15.75" customHeight="1">
      <c r="B307" s="210"/>
      <c r="C307" s="210"/>
      <c r="D307" s="210"/>
      <c r="E307" s="210"/>
      <c r="F307" s="210"/>
      <c r="G307" s="210"/>
      <c r="H307" s="210"/>
      <c r="I307" s="210"/>
      <c r="J307" s="210"/>
      <c r="K307" s="210"/>
      <c r="L307" s="210"/>
      <c r="M307" s="210"/>
      <c r="N307" s="210"/>
      <c r="O307" s="210"/>
      <c r="P307" s="210"/>
      <c r="Q307" s="210"/>
      <c r="R307" s="210"/>
      <c r="S307" s="210"/>
    </row>
    <row r="308" ht="15.75" customHeight="1">
      <c r="B308" s="210"/>
      <c r="C308" s="210"/>
      <c r="D308" s="210"/>
      <c r="E308" s="210"/>
      <c r="F308" s="210"/>
      <c r="G308" s="210"/>
      <c r="H308" s="210"/>
      <c r="I308" s="210"/>
      <c r="J308" s="210"/>
      <c r="K308" s="210"/>
      <c r="L308" s="210"/>
      <c r="M308" s="210"/>
      <c r="N308" s="210"/>
      <c r="O308" s="210"/>
      <c r="P308" s="210"/>
      <c r="Q308" s="210"/>
      <c r="R308" s="210"/>
      <c r="S308" s="210"/>
    </row>
    <row r="309" ht="15.75" customHeight="1">
      <c r="B309" s="210"/>
      <c r="C309" s="210"/>
      <c r="D309" s="210"/>
      <c r="E309" s="210"/>
      <c r="F309" s="210"/>
      <c r="G309" s="210"/>
      <c r="H309" s="210"/>
      <c r="I309" s="210"/>
      <c r="J309" s="210"/>
      <c r="K309" s="210"/>
      <c r="L309" s="210"/>
      <c r="M309" s="210"/>
      <c r="N309" s="210"/>
      <c r="O309" s="210"/>
      <c r="P309" s="210"/>
      <c r="Q309" s="210"/>
      <c r="R309" s="210"/>
      <c r="S309" s="210"/>
    </row>
    <row r="310" ht="15.75" customHeight="1">
      <c r="B310" s="210"/>
      <c r="C310" s="210"/>
      <c r="D310" s="210"/>
      <c r="E310" s="210"/>
      <c r="F310" s="210"/>
      <c r="G310" s="210"/>
      <c r="H310" s="210"/>
      <c r="I310" s="210"/>
      <c r="J310" s="210"/>
      <c r="K310" s="210"/>
      <c r="L310" s="210"/>
      <c r="M310" s="210"/>
      <c r="N310" s="210"/>
      <c r="O310" s="210"/>
      <c r="P310" s="210"/>
      <c r="Q310" s="210"/>
      <c r="R310" s="210"/>
      <c r="S310" s="210"/>
    </row>
    <row r="311" ht="15.75" customHeight="1">
      <c r="B311" s="210"/>
      <c r="C311" s="210"/>
      <c r="D311" s="210"/>
      <c r="E311" s="210"/>
      <c r="F311" s="210"/>
      <c r="G311" s="210"/>
      <c r="H311" s="210"/>
      <c r="I311" s="210"/>
      <c r="J311" s="210"/>
      <c r="K311" s="210"/>
      <c r="L311" s="210"/>
      <c r="M311" s="210"/>
      <c r="N311" s="210"/>
      <c r="O311" s="210"/>
      <c r="P311" s="210"/>
      <c r="Q311" s="210"/>
      <c r="R311" s="210"/>
      <c r="S311" s="210"/>
    </row>
    <row r="312" ht="15.75" customHeight="1">
      <c r="B312" s="210"/>
      <c r="C312" s="210"/>
      <c r="D312" s="210"/>
      <c r="E312" s="210"/>
      <c r="F312" s="210"/>
      <c r="G312" s="210"/>
      <c r="H312" s="210"/>
      <c r="I312" s="210"/>
      <c r="J312" s="210"/>
      <c r="K312" s="210"/>
      <c r="L312" s="210"/>
      <c r="M312" s="210"/>
      <c r="N312" s="210"/>
      <c r="O312" s="210"/>
      <c r="P312" s="210"/>
      <c r="Q312" s="210"/>
      <c r="R312" s="210"/>
      <c r="S312" s="210"/>
    </row>
    <row r="313" ht="15.75" customHeight="1">
      <c r="B313" s="210"/>
      <c r="C313" s="210"/>
      <c r="D313" s="210"/>
      <c r="E313" s="210"/>
      <c r="F313" s="210"/>
      <c r="G313" s="210"/>
      <c r="H313" s="210"/>
      <c r="I313" s="210"/>
      <c r="J313" s="210"/>
      <c r="K313" s="210"/>
      <c r="L313" s="210"/>
      <c r="M313" s="210"/>
      <c r="N313" s="210"/>
      <c r="O313" s="210"/>
      <c r="P313" s="210"/>
      <c r="Q313" s="210"/>
      <c r="R313" s="210"/>
      <c r="S313" s="210"/>
    </row>
    <row r="314" ht="15.75" customHeight="1">
      <c r="B314" s="210"/>
      <c r="C314" s="210"/>
      <c r="D314" s="210"/>
      <c r="E314" s="210"/>
      <c r="F314" s="210"/>
      <c r="G314" s="210"/>
      <c r="H314" s="210"/>
      <c r="I314" s="210"/>
      <c r="J314" s="210"/>
      <c r="K314" s="210"/>
      <c r="L314" s="210"/>
      <c r="M314" s="210"/>
      <c r="N314" s="210"/>
      <c r="O314" s="210"/>
      <c r="P314" s="210"/>
      <c r="Q314" s="210"/>
      <c r="R314" s="210"/>
      <c r="S314" s="210"/>
    </row>
    <row r="315" ht="15.75" customHeight="1">
      <c r="B315" s="210"/>
      <c r="C315" s="210"/>
      <c r="D315" s="210"/>
      <c r="E315" s="210"/>
      <c r="F315" s="210"/>
      <c r="G315" s="210"/>
      <c r="H315" s="210"/>
      <c r="I315" s="210"/>
      <c r="J315" s="210"/>
      <c r="K315" s="210"/>
      <c r="L315" s="210"/>
      <c r="M315" s="210"/>
      <c r="N315" s="210"/>
      <c r="O315" s="210"/>
      <c r="P315" s="210"/>
      <c r="Q315" s="210"/>
      <c r="R315" s="210"/>
      <c r="S315" s="210"/>
    </row>
    <row r="316" ht="15.75" customHeight="1">
      <c r="B316" s="210"/>
      <c r="C316" s="210"/>
      <c r="D316" s="210"/>
      <c r="E316" s="210"/>
      <c r="F316" s="210"/>
      <c r="G316" s="210"/>
      <c r="H316" s="210"/>
      <c r="I316" s="210"/>
      <c r="J316" s="210"/>
      <c r="K316" s="210"/>
      <c r="L316" s="210"/>
      <c r="M316" s="210"/>
      <c r="N316" s="210"/>
      <c r="O316" s="210"/>
      <c r="P316" s="210"/>
      <c r="Q316" s="210"/>
      <c r="R316" s="210"/>
      <c r="S316" s="210"/>
    </row>
    <row r="317" ht="15.75" customHeight="1">
      <c r="B317" s="210"/>
      <c r="C317" s="210"/>
      <c r="D317" s="210"/>
      <c r="E317" s="210"/>
      <c r="F317" s="210"/>
      <c r="G317" s="210"/>
      <c r="H317" s="210"/>
      <c r="I317" s="210"/>
      <c r="J317" s="210"/>
      <c r="K317" s="210"/>
      <c r="L317" s="210"/>
      <c r="M317" s="210"/>
      <c r="N317" s="210"/>
      <c r="O317" s="210"/>
      <c r="P317" s="210"/>
      <c r="Q317" s="210"/>
      <c r="R317" s="210"/>
      <c r="S317" s="210"/>
    </row>
    <row r="318" ht="15.75" customHeight="1">
      <c r="B318" s="210"/>
      <c r="C318" s="210"/>
      <c r="D318" s="210"/>
      <c r="E318" s="210"/>
      <c r="F318" s="210"/>
      <c r="G318" s="210"/>
      <c r="H318" s="210"/>
      <c r="I318" s="210"/>
      <c r="J318" s="210"/>
      <c r="K318" s="210"/>
      <c r="L318" s="210"/>
      <c r="M318" s="210"/>
      <c r="N318" s="210"/>
      <c r="O318" s="210"/>
      <c r="P318" s="210"/>
      <c r="Q318" s="210"/>
      <c r="R318" s="210"/>
      <c r="S318" s="210"/>
    </row>
    <row r="319" ht="15.75" customHeight="1">
      <c r="B319" s="210"/>
      <c r="C319" s="210"/>
      <c r="D319" s="210"/>
      <c r="E319" s="210"/>
      <c r="F319" s="210"/>
      <c r="G319" s="210"/>
      <c r="H319" s="210"/>
      <c r="I319" s="210"/>
      <c r="J319" s="210"/>
      <c r="K319" s="210"/>
      <c r="L319" s="210"/>
      <c r="M319" s="210"/>
      <c r="N319" s="210"/>
      <c r="O319" s="210"/>
      <c r="P319" s="210"/>
      <c r="Q319" s="210"/>
      <c r="R319" s="210"/>
      <c r="S319" s="210"/>
    </row>
    <row r="320" ht="15.75" customHeight="1">
      <c r="B320" s="210"/>
      <c r="C320" s="210"/>
      <c r="D320" s="210"/>
      <c r="E320" s="210"/>
      <c r="F320" s="210"/>
      <c r="G320" s="210"/>
      <c r="H320" s="210"/>
      <c r="I320" s="210"/>
      <c r="J320" s="210"/>
      <c r="K320" s="210"/>
      <c r="L320" s="210"/>
      <c r="M320" s="210"/>
      <c r="N320" s="210"/>
      <c r="O320" s="210"/>
      <c r="P320" s="210"/>
      <c r="Q320" s="210"/>
      <c r="R320" s="210"/>
      <c r="S320" s="210"/>
    </row>
    <row r="321" ht="15.75" customHeight="1">
      <c r="B321" s="210"/>
      <c r="C321" s="210"/>
      <c r="D321" s="210"/>
      <c r="E321" s="210"/>
      <c r="F321" s="210"/>
      <c r="G321" s="210"/>
      <c r="H321" s="210"/>
      <c r="I321" s="210"/>
      <c r="J321" s="210"/>
      <c r="K321" s="210"/>
      <c r="L321" s="210"/>
      <c r="M321" s="210"/>
      <c r="N321" s="210"/>
      <c r="O321" s="210"/>
      <c r="P321" s="210"/>
      <c r="Q321" s="210"/>
      <c r="R321" s="210"/>
      <c r="S321" s="210"/>
    </row>
    <row r="322" ht="15.75" customHeight="1">
      <c r="B322" s="210"/>
      <c r="C322" s="210"/>
      <c r="D322" s="210"/>
      <c r="E322" s="210"/>
      <c r="F322" s="210"/>
      <c r="G322" s="210"/>
      <c r="H322" s="210"/>
      <c r="I322" s="210"/>
      <c r="J322" s="210"/>
      <c r="K322" s="210"/>
      <c r="L322" s="210"/>
      <c r="M322" s="210"/>
      <c r="N322" s="210"/>
      <c r="O322" s="210"/>
      <c r="P322" s="210"/>
      <c r="Q322" s="210"/>
      <c r="R322" s="210"/>
      <c r="S322" s="210"/>
    </row>
    <row r="323" ht="15.75" customHeight="1">
      <c r="B323" s="210"/>
      <c r="C323" s="210"/>
      <c r="D323" s="210"/>
      <c r="E323" s="210"/>
      <c r="F323" s="210"/>
      <c r="G323" s="210"/>
      <c r="H323" s="210"/>
      <c r="I323" s="210"/>
      <c r="J323" s="210"/>
      <c r="K323" s="210"/>
      <c r="L323" s="210"/>
      <c r="M323" s="210"/>
      <c r="N323" s="210"/>
      <c r="O323" s="210"/>
      <c r="P323" s="210"/>
      <c r="Q323" s="210"/>
      <c r="R323" s="210"/>
      <c r="S323" s="210"/>
    </row>
    <row r="324" ht="15.75" customHeight="1">
      <c r="B324" s="210"/>
      <c r="C324" s="210"/>
      <c r="D324" s="210"/>
      <c r="E324" s="210"/>
      <c r="F324" s="210"/>
      <c r="G324" s="210"/>
      <c r="H324" s="210"/>
      <c r="I324" s="210"/>
      <c r="J324" s="210"/>
      <c r="K324" s="210"/>
      <c r="L324" s="210"/>
      <c r="M324" s="210"/>
      <c r="N324" s="210"/>
      <c r="O324" s="210"/>
      <c r="P324" s="210"/>
      <c r="Q324" s="210"/>
      <c r="R324" s="210"/>
      <c r="S324" s="210"/>
    </row>
    <row r="325" ht="15.75" customHeight="1">
      <c r="B325" s="210"/>
      <c r="C325" s="210"/>
      <c r="D325" s="210"/>
      <c r="E325" s="210"/>
      <c r="F325" s="210"/>
      <c r="G325" s="210"/>
      <c r="H325" s="210"/>
      <c r="I325" s="210"/>
      <c r="J325" s="210"/>
      <c r="K325" s="210"/>
      <c r="L325" s="210"/>
      <c r="M325" s="210"/>
      <c r="N325" s="210"/>
      <c r="O325" s="210"/>
      <c r="P325" s="210"/>
      <c r="Q325" s="210"/>
      <c r="R325" s="210"/>
      <c r="S325" s="210"/>
    </row>
    <row r="326" ht="15.75" customHeight="1">
      <c r="B326" s="210"/>
      <c r="C326" s="210"/>
      <c r="D326" s="210"/>
      <c r="E326" s="210"/>
      <c r="F326" s="210"/>
      <c r="G326" s="210"/>
      <c r="H326" s="210"/>
      <c r="I326" s="210"/>
      <c r="J326" s="210"/>
      <c r="K326" s="210"/>
      <c r="L326" s="210"/>
      <c r="M326" s="210"/>
      <c r="N326" s="210"/>
      <c r="O326" s="210"/>
      <c r="P326" s="210"/>
      <c r="Q326" s="210"/>
      <c r="R326" s="210"/>
      <c r="S326" s="210"/>
    </row>
    <row r="327" ht="15.75" customHeight="1">
      <c r="B327" s="210"/>
      <c r="C327" s="210"/>
      <c r="D327" s="210"/>
      <c r="E327" s="210"/>
      <c r="F327" s="210"/>
      <c r="G327" s="210"/>
      <c r="H327" s="210"/>
      <c r="I327" s="210"/>
      <c r="J327" s="210"/>
      <c r="K327" s="210"/>
      <c r="L327" s="210"/>
      <c r="M327" s="210"/>
      <c r="N327" s="210"/>
      <c r="O327" s="210"/>
      <c r="P327" s="210"/>
      <c r="Q327" s="210"/>
      <c r="R327" s="210"/>
      <c r="S327" s="210"/>
    </row>
    <row r="328" ht="15.75" customHeight="1">
      <c r="B328" s="210"/>
      <c r="C328" s="210"/>
      <c r="D328" s="210"/>
      <c r="E328" s="210"/>
      <c r="F328" s="210"/>
      <c r="G328" s="210"/>
      <c r="H328" s="210"/>
      <c r="I328" s="210"/>
      <c r="J328" s="210"/>
      <c r="K328" s="210"/>
      <c r="L328" s="210"/>
      <c r="M328" s="210"/>
      <c r="N328" s="210"/>
      <c r="O328" s="210"/>
      <c r="P328" s="210"/>
      <c r="Q328" s="210"/>
      <c r="R328" s="210"/>
      <c r="S328" s="210"/>
    </row>
    <row r="329" ht="15.75" customHeight="1">
      <c r="B329" s="210"/>
      <c r="C329" s="210"/>
      <c r="D329" s="210"/>
      <c r="E329" s="210"/>
      <c r="F329" s="210"/>
      <c r="G329" s="210"/>
      <c r="H329" s="210"/>
      <c r="I329" s="210"/>
      <c r="J329" s="210"/>
      <c r="K329" s="210"/>
      <c r="L329" s="210"/>
      <c r="M329" s="210"/>
      <c r="N329" s="210"/>
      <c r="O329" s="210"/>
      <c r="P329" s="210"/>
      <c r="Q329" s="210"/>
      <c r="R329" s="210"/>
      <c r="S329" s="210"/>
    </row>
    <row r="330" ht="15.75" customHeight="1">
      <c r="B330" s="210"/>
      <c r="C330" s="210"/>
      <c r="D330" s="210"/>
      <c r="E330" s="210"/>
      <c r="F330" s="210"/>
      <c r="G330" s="210"/>
      <c r="H330" s="210"/>
      <c r="I330" s="210"/>
      <c r="J330" s="210"/>
      <c r="K330" s="210"/>
      <c r="L330" s="210"/>
      <c r="M330" s="210"/>
      <c r="N330" s="210"/>
      <c r="O330" s="210"/>
      <c r="P330" s="210"/>
      <c r="Q330" s="210"/>
      <c r="R330" s="210"/>
      <c r="S330" s="210"/>
    </row>
    <row r="331" ht="15.75" customHeight="1">
      <c r="B331" s="210"/>
      <c r="C331" s="210"/>
      <c r="D331" s="210"/>
      <c r="E331" s="210"/>
      <c r="F331" s="210"/>
      <c r="G331" s="210"/>
      <c r="H331" s="210"/>
      <c r="I331" s="210"/>
      <c r="J331" s="210"/>
      <c r="K331" s="210"/>
      <c r="L331" s="210"/>
      <c r="M331" s="210"/>
      <c r="N331" s="210"/>
      <c r="O331" s="210"/>
      <c r="P331" s="210"/>
      <c r="Q331" s="210"/>
      <c r="R331" s="210"/>
      <c r="S331" s="210"/>
    </row>
    <row r="332" ht="15.75" customHeight="1">
      <c r="B332" s="210"/>
      <c r="C332" s="210"/>
      <c r="D332" s="210"/>
      <c r="E332" s="210"/>
      <c r="F332" s="210"/>
      <c r="G332" s="210"/>
      <c r="H332" s="210"/>
      <c r="I332" s="210"/>
      <c r="J332" s="210"/>
      <c r="K332" s="210"/>
      <c r="L332" s="210"/>
      <c r="M332" s="210"/>
      <c r="N332" s="210"/>
      <c r="O332" s="210"/>
      <c r="P332" s="210"/>
      <c r="Q332" s="210"/>
      <c r="R332" s="210"/>
      <c r="S332" s="210"/>
    </row>
    <row r="333" ht="15.75" customHeight="1">
      <c r="B333" s="210"/>
      <c r="C333" s="210"/>
      <c r="D333" s="210"/>
      <c r="E333" s="210"/>
      <c r="F333" s="210"/>
      <c r="G333" s="210"/>
      <c r="H333" s="210"/>
      <c r="I333" s="210"/>
      <c r="J333" s="210"/>
      <c r="K333" s="210"/>
      <c r="L333" s="210"/>
      <c r="M333" s="210"/>
      <c r="N333" s="210"/>
      <c r="O333" s="210"/>
      <c r="P333" s="210"/>
      <c r="Q333" s="210"/>
      <c r="R333" s="210"/>
      <c r="S333" s="210"/>
    </row>
    <row r="334" ht="15.75" customHeight="1">
      <c r="B334" s="210"/>
      <c r="C334" s="210"/>
      <c r="D334" s="210"/>
      <c r="E334" s="210"/>
      <c r="F334" s="210"/>
      <c r="G334" s="210"/>
      <c r="H334" s="210"/>
      <c r="I334" s="210"/>
      <c r="J334" s="210"/>
      <c r="K334" s="210"/>
      <c r="L334" s="210"/>
      <c r="M334" s="210"/>
      <c r="N334" s="210"/>
      <c r="O334" s="210"/>
      <c r="P334" s="210"/>
      <c r="Q334" s="210"/>
      <c r="R334" s="210"/>
      <c r="S334" s="210"/>
    </row>
    <row r="335" ht="15.75" customHeight="1">
      <c r="B335" s="210"/>
      <c r="C335" s="210"/>
      <c r="D335" s="210"/>
      <c r="E335" s="210"/>
      <c r="F335" s="210"/>
      <c r="G335" s="210"/>
      <c r="H335" s="210"/>
      <c r="I335" s="210"/>
      <c r="J335" s="210"/>
      <c r="K335" s="210"/>
      <c r="L335" s="210"/>
      <c r="M335" s="210"/>
      <c r="N335" s="210"/>
      <c r="O335" s="210"/>
      <c r="P335" s="210"/>
      <c r="Q335" s="210"/>
      <c r="R335" s="210"/>
      <c r="S335" s="210"/>
    </row>
    <row r="336" ht="15.75" customHeight="1">
      <c r="B336" s="210"/>
      <c r="C336" s="210"/>
      <c r="D336" s="210"/>
      <c r="E336" s="210"/>
      <c r="F336" s="210"/>
      <c r="G336" s="210"/>
      <c r="H336" s="210"/>
      <c r="I336" s="210"/>
      <c r="J336" s="210"/>
      <c r="K336" s="210"/>
      <c r="L336" s="210"/>
      <c r="M336" s="210"/>
      <c r="N336" s="210"/>
      <c r="O336" s="210"/>
      <c r="P336" s="210"/>
      <c r="Q336" s="210"/>
      <c r="R336" s="210"/>
      <c r="S336" s="210"/>
    </row>
    <row r="337" ht="15.75" customHeight="1">
      <c r="B337" s="210"/>
      <c r="C337" s="210"/>
      <c r="D337" s="210"/>
      <c r="E337" s="210"/>
      <c r="F337" s="210"/>
      <c r="G337" s="210"/>
      <c r="H337" s="210"/>
      <c r="I337" s="210"/>
      <c r="J337" s="210"/>
      <c r="K337" s="210"/>
      <c r="L337" s="210"/>
      <c r="M337" s="210"/>
      <c r="N337" s="210"/>
      <c r="O337" s="210"/>
      <c r="P337" s="210"/>
      <c r="Q337" s="210"/>
      <c r="R337" s="210"/>
      <c r="S337" s="210"/>
    </row>
    <row r="338" ht="15.75" customHeight="1">
      <c r="B338" s="210"/>
      <c r="C338" s="210"/>
      <c r="D338" s="210"/>
      <c r="E338" s="210"/>
      <c r="F338" s="210"/>
      <c r="G338" s="210"/>
      <c r="H338" s="210"/>
      <c r="I338" s="210"/>
      <c r="J338" s="210"/>
      <c r="K338" s="210"/>
      <c r="L338" s="210"/>
      <c r="M338" s="210"/>
      <c r="N338" s="210"/>
      <c r="O338" s="210"/>
      <c r="P338" s="210"/>
      <c r="Q338" s="210"/>
      <c r="R338" s="210"/>
      <c r="S338" s="210"/>
    </row>
    <row r="339" ht="15.75" customHeight="1">
      <c r="B339" s="210"/>
      <c r="C339" s="210"/>
      <c r="D339" s="210"/>
      <c r="E339" s="210"/>
      <c r="F339" s="210"/>
      <c r="G339" s="210"/>
      <c r="H339" s="210"/>
      <c r="I339" s="210"/>
      <c r="J339" s="210"/>
      <c r="K339" s="210"/>
      <c r="L339" s="210"/>
      <c r="M339" s="210"/>
      <c r="N339" s="210"/>
      <c r="O339" s="210"/>
      <c r="P339" s="210"/>
      <c r="Q339" s="210"/>
      <c r="R339" s="210"/>
      <c r="S339" s="210"/>
    </row>
    <row r="340" ht="15.75" customHeight="1">
      <c r="B340" s="210"/>
      <c r="C340" s="210"/>
      <c r="D340" s="210"/>
      <c r="E340" s="210"/>
      <c r="F340" s="210"/>
      <c r="G340" s="210"/>
      <c r="H340" s="210"/>
      <c r="I340" s="210"/>
      <c r="J340" s="210"/>
      <c r="K340" s="210"/>
      <c r="L340" s="210"/>
      <c r="M340" s="210"/>
      <c r="N340" s="210"/>
      <c r="O340" s="210"/>
      <c r="P340" s="210"/>
      <c r="Q340" s="210"/>
      <c r="R340" s="210"/>
      <c r="S340" s="210"/>
    </row>
    <row r="341" ht="15.75" customHeight="1">
      <c r="B341" s="210"/>
      <c r="C341" s="210"/>
      <c r="D341" s="210"/>
      <c r="E341" s="210"/>
      <c r="F341" s="210"/>
      <c r="G341" s="210"/>
      <c r="H341" s="210"/>
      <c r="I341" s="210"/>
      <c r="J341" s="210"/>
      <c r="K341" s="210"/>
      <c r="L341" s="210"/>
      <c r="M341" s="210"/>
      <c r="N341" s="210"/>
      <c r="O341" s="210"/>
      <c r="P341" s="210"/>
      <c r="Q341" s="210"/>
      <c r="R341" s="210"/>
      <c r="S341" s="210"/>
    </row>
    <row r="342" ht="15.75" customHeight="1">
      <c r="B342" s="210"/>
      <c r="C342" s="210"/>
      <c r="D342" s="210"/>
      <c r="E342" s="210"/>
      <c r="F342" s="210"/>
      <c r="G342" s="210"/>
      <c r="H342" s="210"/>
      <c r="I342" s="210"/>
      <c r="J342" s="210"/>
      <c r="K342" s="210"/>
      <c r="L342" s="210"/>
      <c r="M342" s="210"/>
      <c r="N342" s="210"/>
      <c r="O342" s="210"/>
      <c r="P342" s="210"/>
      <c r="Q342" s="210"/>
      <c r="R342" s="210"/>
      <c r="S342" s="210"/>
    </row>
    <row r="343" ht="15.75" customHeight="1">
      <c r="B343" s="210"/>
      <c r="C343" s="210"/>
      <c r="D343" s="210"/>
      <c r="E343" s="210"/>
      <c r="F343" s="210"/>
      <c r="G343" s="210"/>
      <c r="H343" s="210"/>
      <c r="I343" s="210"/>
      <c r="J343" s="210"/>
      <c r="K343" s="210"/>
      <c r="L343" s="210"/>
      <c r="M343" s="210"/>
      <c r="N343" s="210"/>
      <c r="O343" s="210"/>
      <c r="P343" s="210"/>
      <c r="Q343" s="210"/>
      <c r="R343" s="210"/>
      <c r="S343" s="210"/>
    </row>
    <row r="344" ht="15.75" customHeight="1">
      <c r="B344" s="210"/>
      <c r="C344" s="210"/>
      <c r="D344" s="210"/>
      <c r="E344" s="210"/>
      <c r="F344" s="210"/>
      <c r="G344" s="210"/>
      <c r="H344" s="210"/>
      <c r="I344" s="210"/>
      <c r="J344" s="210"/>
      <c r="K344" s="210"/>
      <c r="L344" s="210"/>
      <c r="M344" s="210"/>
      <c r="N344" s="210"/>
      <c r="O344" s="210"/>
      <c r="P344" s="210"/>
      <c r="Q344" s="210"/>
      <c r="R344" s="210"/>
      <c r="S344" s="210"/>
    </row>
    <row r="345" ht="15.75" customHeight="1">
      <c r="B345" s="210"/>
      <c r="C345" s="210"/>
      <c r="D345" s="210"/>
      <c r="E345" s="210"/>
      <c r="F345" s="210"/>
      <c r="G345" s="210"/>
      <c r="H345" s="210"/>
      <c r="I345" s="210"/>
      <c r="J345" s="210"/>
      <c r="K345" s="210"/>
      <c r="L345" s="210"/>
      <c r="M345" s="210"/>
      <c r="N345" s="210"/>
      <c r="O345" s="210"/>
      <c r="P345" s="210"/>
      <c r="Q345" s="210"/>
      <c r="R345" s="210"/>
      <c r="S345" s="210"/>
    </row>
    <row r="346" ht="15.75" customHeight="1">
      <c r="B346" s="210"/>
      <c r="C346" s="210"/>
      <c r="D346" s="210"/>
      <c r="E346" s="210"/>
      <c r="F346" s="210"/>
      <c r="G346" s="210"/>
      <c r="H346" s="210"/>
      <c r="I346" s="210"/>
      <c r="J346" s="210"/>
      <c r="K346" s="210"/>
      <c r="L346" s="210"/>
      <c r="M346" s="210"/>
      <c r="N346" s="210"/>
      <c r="O346" s="210"/>
      <c r="P346" s="210"/>
      <c r="Q346" s="210"/>
      <c r="R346" s="210"/>
      <c r="S346" s="210"/>
    </row>
    <row r="347" ht="15.75" customHeight="1">
      <c r="B347" s="210"/>
      <c r="C347" s="210"/>
      <c r="D347" s="210"/>
      <c r="E347" s="210"/>
      <c r="F347" s="210"/>
      <c r="G347" s="210"/>
      <c r="H347" s="210"/>
      <c r="I347" s="210"/>
      <c r="J347" s="210"/>
      <c r="K347" s="210"/>
      <c r="L347" s="210"/>
      <c r="M347" s="210"/>
      <c r="N347" s="210"/>
      <c r="O347" s="210"/>
      <c r="P347" s="210"/>
      <c r="Q347" s="210"/>
      <c r="R347" s="210"/>
      <c r="S347" s="210"/>
    </row>
    <row r="348" ht="15.75" customHeight="1">
      <c r="B348" s="210"/>
      <c r="C348" s="210"/>
      <c r="D348" s="210"/>
      <c r="E348" s="210"/>
      <c r="F348" s="210"/>
      <c r="G348" s="210"/>
      <c r="H348" s="210"/>
      <c r="I348" s="210"/>
      <c r="J348" s="210"/>
      <c r="K348" s="210"/>
      <c r="L348" s="210"/>
      <c r="M348" s="210"/>
      <c r="N348" s="210"/>
      <c r="O348" s="210"/>
      <c r="P348" s="210"/>
      <c r="Q348" s="210"/>
      <c r="R348" s="210"/>
      <c r="S348" s="210"/>
    </row>
    <row r="349" ht="15.75" customHeight="1">
      <c r="B349" s="210"/>
      <c r="C349" s="210"/>
      <c r="D349" s="210"/>
      <c r="E349" s="210"/>
      <c r="F349" s="210"/>
      <c r="G349" s="210"/>
      <c r="H349" s="210"/>
      <c r="I349" s="210"/>
      <c r="J349" s="210"/>
      <c r="K349" s="210"/>
      <c r="L349" s="210"/>
      <c r="M349" s="210"/>
      <c r="N349" s="210"/>
      <c r="O349" s="210"/>
      <c r="P349" s="210"/>
      <c r="Q349" s="210"/>
      <c r="R349" s="210"/>
      <c r="S349" s="210"/>
    </row>
    <row r="350" ht="15.75" customHeight="1">
      <c r="B350" s="210"/>
      <c r="C350" s="210"/>
      <c r="D350" s="210"/>
      <c r="E350" s="210"/>
      <c r="F350" s="210"/>
      <c r="G350" s="210"/>
      <c r="H350" s="210"/>
      <c r="I350" s="210"/>
      <c r="J350" s="210"/>
      <c r="K350" s="210"/>
      <c r="L350" s="210"/>
      <c r="M350" s="210"/>
      <c r="N350" s="210"/>
      <c r="O350" s="210"/>
      <c r="P350" s="210"/>
      <c r="Q350" s="210"/>
      <c r="R350" s="210"/>
      <c r="S350" s="210"/>
    </row>
    <row r="351" ht="15.75" customHeight="1">
      <c r="B351" s="210"/>
      <c r="C351" s="210"/>
      <c r="D351" s="210"/>
      <c r="E351" s="210"/>
      <c r="F351" s="210"/>
      <c r="G351" s="210"/>
      <c r="H351" s="210"/>
      <c r="I351" s="210"/>
      <c r="J351" s="210"/>
      <c r="K351" s="210"/>
      <c r="L351" s="210"/>
      <c r="M351" s="210"/>
      <c r="N351" s="210"/>
      <c r="O351" s="210"/>
      <c r="P351" s="210"/>
      <c r="Q351" s="210"/>
      <c r="R351" s="210"/>
      <c r="S351" s="210"/>
    </row>
    <row r="352" ht="15.75" customHeight="1">
      <c r="B352" s="210"/>
      <c r="C352" s="210"/>
      <c r="D352" s="210"/>
      <c r="E352" s="210"/>
      <c r="F352" s="210"/>
      <c r="G352" s="210"/>
      <c r="H352" s="210"/>
      <c r="I352" s="210"/>
      <c r="J352" s="210"/>
      <c r="K352" s="210"/>
      <c r="L352" s="210"/>
      <c r="M352" s="210"/>
      <c r="N352" s="210"/>
      <c r="O352" s="210"/>
      <c r="P352" s="210"/>
      <c r="Q352" s="210"/>
      <c r="R352" s="210"/>
      <c r="S352" s="210"/>
    </row>
    <row r="353" ht="15.75" customHeight="1">
      <c r="B353" s="210"/>
      <c r="C353" s="210"/>
      <c r="D353" s="210"/>
      <c r="E353" s="210"/>
      <c r="F353" s="210"/>
      <c r="G353" s="210"/>
      <c r="H353" s="210"/>
      <c r="I353" s="210"/>
      <c r="J353" s="210"/>
      <c r="K353" s="210"/>
      <c r="L353" s="210"/>
      <c r="M353" s="210"/>
      <c r="N353" s="210"/>
      <c r="O353" s="210"/>
      <c r="P353" s="210"/>
      <c r="Q353" s="210"/>
      <c r="R353" s="210"/>
      <c r="S353" s="210"/>
    </row>
    <row r="354" ht="15.75" customHeight="1">
      <c r="B354" s="210"/>
      <c r="C354" s="210"/>
      <c r="D354" s="210"/>
      <c r="E354" s="210"/>
      <c r="F354" s="210"/>
      <c r="G354" s="210"/>
      <c r="H354" s="210"/>
      <c r="I354" s="210"/>
      <c r="J354" s="210"/>
      <c r="K354" s="210"/>
      <c r="L354" s="210"/>
      <c r="M354" s="210"/>
      <c r="N354" s="210"/>
      <c r="O354" s="210"/>
      <c r="P354" s="210"/>
      <c r="Q354" s="210"/>
      <c r="R354" s="210"/>
      <c r="S354" s="210"/>
    </row>
    <row r="355" ht="15.75" customHeight="1">
      <c r="B355" s="210"/>
      <c r="C355" s="210"/>
      <c r="D355" s="210"/>
      <c r="E355" s="210"/>
      <c r="F355" s="210"/>
      <c r="G355" s="210"/>
      <c r="H355" s="210"/>
      <c r="I355" s="210"/>
      <c r="J355" s="210"/>
      <c r="K355" s="210"/>
      <c r="L355" s="210"/>
      <c r="M355" s="210"/>
      <c r="N355" s="210"/>
      <c r="O355" s="210"/>
      <c r="P355" s="210"/>
      <c r="Q355" s="210"/>
      <c r="R355" s="210"/>
      <c r="S355" s="210"/>
    </row>
    <row r="356" ht="15.75" customHeight="1">
      <c r="B356" s="210"/>
      <c r="C356" s="210"/>
      <c r="D356" s="210"/>
      <c r="E356" s="210"/>
      <c r="F356" s="210"/>
      <c r="G356" s="210"/>
      <c r="H356" s="210"/>
      <c r="I356" s="210"/>
      <c r="J356" s="210"/>
      <c r="K356" s="210"/>
      <c r="L356" s="210"/>
      <c r="M356" s="210"/>
      <c r="N356" s="210"/>
      <c r="O356" s="210"/>
      <c r="P356" s="210"/>
      <c r="Q356" s="210"/>
      <c r="R356" s="210"/>
      <c r="S356" s="210"/>
    </row>
    <row r="357" ht="15.75" customHeight="1">
      <c r="B357" s="210"/>
      <c r="C357" s="210"/>
      <c r="D357" s="210"/>
      <c r="E357" s="210"/>
      <c r="F357" s="210"/>
      <c r="G357" s="210"/>
      <c r="H357" s="210"/>
      <c r="I357" s="210"/>
      <c r="J357" s="210"/>
      <c r="K357" s="210"/>
      <c r="L357" s="210"/>
      <c r="M357" s="210"/>
      <c r="N357" s="210"/>
      <c r="O357" s="210"/>
      <c r="P357" s="210"/>
      <c r="Q357" s="210"/>
      <c r="R357" s="210"/>
      <c r="S357" s="210"/>
    </row>
    <row r="358" ht="15.75" customHeight="1">
      <c r="B358" s="210"/>
      <c r="C358" s="210"/>
      <c r="D358" s="210"/>
      <c r="E358" s="210"/>
      <c r="F358" s="210"/>
      <c r="G358" s="210"/>
      <c r="H358" s="210"/>
      <c r="I358" s="210"/>
      <c r="J358" s="210"/>
      <c r="K358" s="210"/>
      <c r="L358" s="210"/>
      <c r="M358" s="210"/>
      <c r="N358" s="210"/>
      <c r="O358" s="210"/>
      <c r="P358" s="210"/>
      <c r="Q358" s="210"/>
      <c r="R358" s="210"/>
      <c r="S358" s="210"/>
    </row>
    <row r="359" ht="15.75" customHeight="1">
      <c r="B359" s="210"/>
      <c r="C359" s="210"/>
      <c r="D359" s="210"/>
      <c r="E359" s="210"/>
      <c r="F359" s="210"/>
      <c r="G359" s="210"/>
      <c r="H359" s="210"/>
      <c r="I359" s="210"/>
      <c r="J359" s="210"/>
      <c r="K359" s="210"/>
      <c r="L359" s="210"/>
      <c r="M359" s="210"/>
      <c r="N359" s="210"/>
      <c r="O359" s="210"/>
      <c r="P359" s="210"/>
      <c r="Q359" s="210"/>
      <c r="R359" s="210"/>
      <c r="S359" s="210"/>
    </row>
    <row r="360" ht="15.75" customHeight="1">
      <c r="B360" s="210"/>
      <c r="C360" s="210"/>
      <c r="D360" s="210"/>
      <c r="E360" s="210"/>
      <c r="F360" s="210"/>
      <c r="G360" s="210"/>
      <c r="H360" s="210"/>
      <c r="I360" s="210"/>
      <c r="J360" s="210"/>
      <c r="K360" s="210"/>
      <c r="L360" s="210"/>
      <c r="M360" s="210"/>
      <c r="N360" s="210"/>
      <c r="O360" s="210"/>
      <c r="P360" s="210"/>
      <c r="Q360" s="210"/>
      <c r="R360" s="210"/>
      <c r="S360" s="210"/>
    </row>
    <row r="361" ht="15.75" customHeight="1">
      <c r="B361" s="210"/>
      <c r="C361" s="210"/>
      <c r="D361" s="210"/>
      <c r="E361" s="210"/>
      <c r="F361" s="210"/>
      <c r="G361" s="210"/>
      <c r="H361" s="210"/>
      <c r="I361" s="210"/>
      <c r="J361" s="210"/>
      <c r="K361" s="210"/>
      <c r="L361" s="210"/>
      <c r="M361" s="210"/>
      <c r="N361" s="210"/>
      <c r="O361" s="210"/>
      <c r="P361" s="210"/>
      <c r="Q361" s="210"/>
      <c r="R361" s="210"/>
      <c r="S361" s="210"/>
    </row>
    <row r="362" ht="15.75" customHeight="1">
      <c r="B362" s="210"/>
      <c r="C362" s="210"/>
      <c r="D362" s="210"/>
      <c r="E362" s="210"/>
      <c r="F362" s="210"/>
      <c r="G362" s="210"/>
      <c r="H362" s="210"/>
      <c r="I362" s="210"/>
      <c r="J362" s="210"/>
      <c r="K362" s="210"/>
      <c r="L362" s="210"/>
      <c r="M362" s="210"/>
      <c r="N362" s="210"/>
      <c r="O362" s="210"/>
      <c r="P362" s="210"/>
      <c r="Q362" s="210"/>
      <c r="R362" s="210"/>
      <c r="S362" s="210"/>
    </row>
    <row r="363" ht="15.75" customHeight="1">
      <c r="B363" s="210"/>
      <c r="C363" s="210"/>
      <c r="D363" s="210"/>
      <c r="E363" s="210"/>
      <c r="F363" s="210"/>
      <c r="G363" s="210"/>
      <c r="H363" s="210"/>
      <c r="I363" s="210"/>
      <c r="J363" s="210"/>
      <c r="K363" s="210"/>
      <c r="L363" s="210"/>
      <c r="M363" s="210"/>
      <c r="N363" s="210"/>
      <c r="O363" s="210"/>
      <c r="P363" s="210"/>
      <c r="Q363" s="210"/>
      <c r="R363" s="210"/>
      <c r="S363" s="210"/>
    </row>
    <row r="364" ht="15.75" customHeight="1">
      <c r="B364" s="210"/>
      <c r="C364" s="210"/>
      <c r="D364" s="210"/>
      <c r="E364" s="210"/>
      <c r="F364" s="210"/>
      <c r="G364" s="210"/>
      <c r="H364" s="210"/>
      <c r="I364" s="210"/>
      <c r="J364" s="210"/>
      <c r="K364" s="210"/>
      <c r="L364" s="210"/>
      <c r="M364" s="210"/>
      <c r="N364" s="210"/>
      <c r="O364" s="210"/>
      <c r="P364" s="210"/>
      <c r="Q364" s="210"/>
      <c r="R364" s="210"/>
      <c r="S364" s="210"/>
    </row>
    <row r="365" ht="15.75" customHeight="1">
      <c r="B365" s="210"/>
      <c r="C365" s="210"/>
      <c r="D365" s="210"/>
      <c r="E365" s="210"/>
      <c r="F365" s="210"/>
      <c r="G365" s="210"/>
      <c r="H365" s="210"/>
      <c r="I365" s="210"/>
      <c r="J365" s="210"/>
      <c r="K365" s="210"/>
      <c r="L365" s="210"/>
      <c r="M365" s="210"/>
      <c r="N365" s="210"/>
      <c r="O365" s="210"/>
      <c r="P365" s="210"/>
      <c r="Q365" s="210"/>
      <c r="R365" s="210"/>
      <c r="S365" s="210"/>
    </row>
    <row r="366" ht="15.75" customHeight="1">
      <c r="B366" s="210"/>
      <c r="C366" s="210"/>
      <c r="D366" s="210"/>
      <c r="E366" s="210"/>
      <c r="F366" s="210"/>
      <c r="G366" s="210"/>
      <c r="H366" s="210"/>
      <c r="I366" s="210"/>
      <c r="J366" s="210"/>
      <c r="K366" s="210"/>
      <c r="L366" s="210"/>
      <c r="M366" s="210"/>
      <c r="N366" s="210"/>
      <c r="O366" s="210"/>
      <c r="P366" s="210"/>
      <c r="Q366" s="210"/>
      <c r="R366" s="210"/>
      <c r="S366" s="210"/>
    </row>
    <row r="367" ht="15.75" customHeight="1">
      <c r="B367" s="210"/>
      <c r="C367" s="210"/>
      <c r="D367" s="210"/>
      <c r="E367" s="210"/>
      <c r="F367" s="210"/>
      <c r="G367" s="210"/>
      <c r="H367" s="210"/>
      <c r="I367" s="210"/>
      <c r="J367" s="210"/>
      <c r="K367" s="210"/>
      <c r="L367" s="210"/>
      <c r="M367" s="210"/>
      <c r="N367" s="210"/>
      <c r="O367" s="210"/>
      <c r="P367" s="210"/>
      <c r="Q367" s="210"/>
      <c r="R367" s="210"/>
      <c r="S367" s="210"/>
    </row>
    <row r="368" ht="15.75" customHeight="1">
      <c r="B368" s="210"/>
      <c r="C368" s="210"/>
      <c r="D368" s="210"/>
      <c r="E368" s="210"/>
      <c r="F368" s="210"/>
      <c r="G368" s="210"/>
      <c r="H368" s="210"/>
      <c r="I368" s="210"/>
      <c r="J368" s="210"/>
      <c r="K368" s="210"/>
      <c r="L368" s="210"/>
      <c r="M368" s="210"/>
      <c r="N368" s="210"/>
      <c r="O368" s="210"/>
      <c r="P368" s="210"/>
      <c r="Q368" s="210"/>
      <c r="R368" s="210"/>
      <c r="S368" s="210"/>
    </row>
    <row r="369" ht="15.75" customHeight="1">
      <c r="B369" s="210"/>
      <c r="C369" s="210"/>
      <c r="D369" s="210"/>
      <c r="E369" s="210"/>
      <c r="F369" s="210"/>
      <c r="G369" s="210"/>
      <c r="H369" s="210"/>
      <c r="I369" s="210"/>
      <c r="J369" s="210"/>
      <c r="K369" s="210"/>
      <c r="L369" s="210"/>
      <c r="M369" s="210"/>
      <c r="N369" s="210"/>
      <c r="O369" s="210"/>
      <c r="P369" s="210"/>
      <c r="Q369" s="210"/>
      <c r="R369" s="210"/>
      <c r="S369" s="210"/>
    </row>
    <row r="370" ht="15.75" customHeight="1">
      <c r="B370" s="210"/>
      <c r="C370" s="210"/>
      <c r="D370" s="210"/>
      <c r="E370" s="210"/>
      <c r="F370" s="210"/>
      <c r="G370" s="210"/>
      <c r="H370" s="210"/>
      <c r="I370" s="210"/>
      <c r="J370" s="210"/>
      <c r="K370" s="210"/>
      <c r="L370" s="210"/>
      <c r="M370" s="210"/>
      <c r="N370" s="210"/>
      <c r="O370" s="210"/>
      <c r="P370" s="210"/>
      <c r="Q370" s="210"/>
      <c r="R370" s="210"/>
      <c r="S370" s="210"/>
    </row>
    <row r="371" ht="15.75" customHeight="1">
      <c r="B371" s="210"/>
      <c r="C371" s="210"/>
      <c r="D371" s="210"/>
      <c r="E371" s="210"/>
      <c r="F371" s="210"/>
      <c r="G371" s="210"/>
      <c r="H371" s="210"/>
      <c r="I371" s="210"/>
      <c r="J371" s="210"/>
      <c r="K371" s="210"/>
      <c r="L371" s="210"/>
      <c r="M371" s="210"/>
      <c r="N371" s="210"/>
      <c r="O371" s="210"/>
      <c r="P371" s="210"/>
      <c r="Q371" s="210"/>
      <c r="R371" s="210"/>
      <c r="S371" s="210"/>
    </row>
    <row r="372" ht="15.75" customHeight="1">
      <c r="B372" s="210"/>
      <c r="C372" s="210"/>
      <c r="D372" s="210"/>
      <c r="E372" s="210"/>
      <c r="F372" s="210"/>
      <c r="G372" s="210"/>
      <c r="H372" s="210"/>
      <c r="I372" s="210"/>
      <c r="J372" s="210"/>
      <c r="K372" s="210"/>
      <c r="L372" s="210"/>
      <c r="M372" s="210"/>
      <c r="N372" s="210"/>
      <c r="O372" s="210"/>
      <c r="P372" s="210"/>
      <c r="Q372" s="210"/>
      <c r="R372" s="210"/>
      <c r="S372" s="210"/>
    </row>
    <row r="373" ht="15.75" customHeight="1">
      <c r="B373" s="210"/>
      <c r="C373" s="210"/>
      <c r="D373" s="210"/>
      <c r="E373" s="210"/>
      <c r="F373" s="210"/>
      <c r="G373" s="210"/>
      <c r="H373" s="210"/>
      <c r="I373" s="210"/>
      <c r="J373" s="210"/>
      <c r="K373" s="210"/>
      <c r="L373" s="210"/>
      <c r="M373" s="210"/>
      <c r="N373" s="210"/>
      <c r="O373" s="210"/>
      <c r="P373" s="210"/>
      <c r="Q373" s="210"/>
      <c r="R373" s="210"/>
      <c r="S373" s="210"/>
    </row>
    <row r="374" ht="15.75" customHeight="1">
      <c r="B374" s="210"/>
      <c r="C374" s="210"/>
      <c r="D374" s="210"/>
      <c r="E374" s="210"/>
      <c r="F374" s="210"/>
      <c r="G374" s="210"/>
      <c r="H374" s="210"/>
      <c r="I374" s="210"/>
      <c r="J374" s="210"/>
      <c r="K374" s="210"/>
      <c r="L374" s="210"/>
      <c r="M374" s="210"/>
      <c r="N374" s="210"/>
      <c r="O374" s="210"/>
      <c r="P374" s="210"/>
      <c r="Q374" s="210"/>
      <c r="R374" s="210"/>
      <c r="S374" s="210"/>
    </row>
    <row r="375" ht="15.75" customHeight="1">
      <c r="B375" s="210"/>
      <c r="C375" s="210"/>
      <c r="D375" s="210"/>
      <c r="E375" s="210"/>
      <c r="F375" s="210"/>
      <c r="G375" s="210"/>
      <c r="H375" s="210"/>
      <c r="I375" s="210"/>
      <c r="J375" s="210"/>
      <c r="K375" s="210"/>
      <c r="L375" s="210"/>
      <c r="M375" s="210"/>
      <c r="N375" s="210"/>
      <c r="O375" s="210"/>
      <c r="P375" s="210"/>
      <c r="Q375" s="210"/>
      <c r="R375" s="210"/>
      <c r="S375" s="210"/>
    </row>
    <row r="376" ht="15.75" customHeight="1">
      <c r="B376" s="210"/>
      <c r="C376" s="210"/>
      <c r="D376" s="210"/>
      <c r="E376" s="210"/>
      <c r="F376" s="210"/>
      <c r="G376" s="210"/>
      <c r="H376" s="210"/>
      <c r="I376" s="210"/>
      <c r="J376" s="210"/>
      <c r="K376" s="210"/>
      <c r="L376" s="210"/>
      <c r="M376" s="210"/>
      <c r="N376" s="210"/>
      <c r="O376" s="210"/>
      <c r="P376" s="210"/>
      <c r="Q376" s="210"/>
      <c r="R376" s="210"/>
      <c r="S376" s="210"/>
    </row>
    <row r="377" ht="15.75" customHeight="1">
      <c r="B377" s="210"/>
      <c r="C377" s="210"/>
      <c r="D377" s="210"/>
      <c r="E377" s="210"/>
      <c r="F377" s="210"/>
      <c r="G377" s="210"/>
      <c r="H377" s="210"/>
      <c r="I377" s="210"/>
      <c r="J377" s="210"/>
      <c r="K377" s="210"/>
      <c r="L377" s="210"/>
      <c r="M377" s="210"/>
      <c r="N377" s="210"/>
      <c r="O377" s="210"/>
      <c r="P377" s="210"/>
      <c r="Q377" s="210"/>
      <c r="R377" s="210"/>
      <c r="S377" s="210"/>
    </row>
    <row r="378" ht="15.75" customHeight="1">
      <c r="B378" s="210"/>
      <c r="C378" s="210"/>
      <c r="D378" s="210"/>
      <c r="E378" s="210"/>
      <c r="F378" s="210"/>
      <c r="G378" s="210"/>
      <c r="H378" s="210"/>
      <c r="I378" s="210"/>
      <c r="J378" s="210"/>
      <c r="K378" s="210"/>
      <c r="L378" s="210"/>
      <c r="M378" s="210"/>
      <c r="N378" s="210"/>
      <c r="O378" s="210"/>
      <c r="P378" s="210"/>
      <c r="Q378" s="210"/>
      <c r="R378" s="210"/>
      <c r="S378" s="210"/>
    </row>
    <row r="379" ht="15.75" customHeight="1">
      <c r="B379" s="210"/>
      <c r="C379" s="210"/>
      <c r="D379" s="210"/>
      <c r="E379" s="210"/>
      <c r="F379" s="210"/>
      <c r="G379" s="210"/>
      <c r="H379" s="210"/>
      <c r="I379" s="210"/>
      <c r="J379" s="210"/>
      <c r="K379" s="210"/>
      <c r="L379" s="210"/>
      <c r="M379" s="210"/>
      <c r="N379" s="210"/>
      <c r="O379" s="210"/>
      <c r="P379" s="210"/>
      <c r="Q379" s="210"/>
      <c r="R379" s="210"/>
      <c r="S379" s="210"/>
    </row>
    <row r="380" ht="15.75" customHeight="1">
      <c r="B380" s="210"/>
      <c r="C380" s="210"/>
      <c r="D380" s="210"/>
      <c r="E380" s="210"/>
      <c r="F380" s="210"/>
      <c r="G380" s="210"/>
      <c r="H380" s="210"/>
      <c r="I380" s="210"/>
      <c r="J380" s="210"/>
      <c r="K380" s="210"/>
      <c r="L380" s="210"/>
      <c r="M380" s="210"/>
      <c r="N380" s="210"/>
      <c r="O380" s="210"/>
      <c r="P380" s="210"/>
      <c r="Q380" s="210"/>
      <c r="R380" s="210"/>
      <c r="S380" s="210"/>
    </row>
    <row r="381" ht="15.75" customHeight="1">
      <c r="B381" s="210"/>
      <c r="C381" s="210"/>
      <c r="D381" s="210"/>
      <c r="E381" s="210"/>
      <c r="F381" s="210"/>
      <c r="G381" s="210"/>
      <c r="H381" s="210"/>
      <c r="I381" s="210"/>
      <c r="J381" s="210"/>
      <c r="K381" s="210"/>
      <c r="L381" s="210"/>
      <c r="M381" s="210"/>
      <c r="N381" s="210"/>
      <c r="O381" s="210"/>
      <c r="P381" s="210"/>
      <c r="Q381" s="210"/>
      <c r="R381" s="210"/>
      <c r="S381" s="210"/>
    </row>
    <row r="382" ht="15.75" customHeight="1">
      <c r="B382" s="210"/>
      <c r="C382" s="210"/>
      <c r="D382" s="210"/>
      <c r="E382" s="210"/>
      <c r="F382" s="210"/>
      <c r="G382" s="210"/>
      <c r="H382" s="210"/>
      <c r="I382" s="210"/>
      <c r="J382" s="210"/>
      <c r="K382" s="210"/>
      <c r="L382" s="210"/>
      <c r="M382" s="210"/>
      <c r="N382" s="210"/>
      <c r="O382" s="210"/>
      <c r="P382" s="210"/>
      <c r="Q382" s="210"/>
      <c r="R382" s="210"/>
      <c r="S382" s="210"/>
    </row>
    <row r="383" ht="15.75" customHeight="1">
      <c r="B383" s="210"/>
      <c r="C383" s="210"/>
      <c r="D383" s="210"/>
      <c r="E383" s="210"/>
      <c r="F383" s="210"/>
      <c r="G383" s="210"/>
      <c r="H383" s="210"/>
      <c r="I383" s="210"/>
      <c r="J383" s="210"/>
      <c r="K383" s="210"/>
      <c r="L383" s="210"/>
      <c r="M383" s="210"/>
      <c r="N383" s="210"/>
      <c r="O383" s="210"/>
      <c r="P383" s="210"/>
      <c r="Q383" s="210"/>
      <c r="R383" s="210"/>
      <c r="S383" s="210"/>
    </row>
    <row r="384" ht="15.75" customHeight="1">
      <c r="B384" s="210"/>
      <c r="C384" s="210"/>
      <c r="D384" s="210"/>
      <c r="E384" s="210"/>
      <c r="F384" s="210"/>
      <c r="G384" s="210"/>
      <c r="H384" s="210"/>
      <c r="I384" s="210"/>
      <c r="J384" s="210"/>
      <c r="K384" s="210"/>
      <c r="L384" s="210"/>
      <c r="M384" s="210"/>
      <c r="N384" s="210"/>
      <c r="O384" s="210"/>
      <c r="P384" s="210"/>
      <c r="Q384" s="210"/>
      <c r="R384" s="210"/>
      <c r="S384" s="210"/>
    </row>
    <row r="385" ht="15.75" customHeight="1">
      <c r="B385" s="210"/>
      <c r="C385" s="210"/>
      <c r="D385" s="210"/>
      <c r="E385" s="210"/>
      <c r="F385" s="210"/>
      <c r="G385" s="210"/>
      <c r="H385" s="210"/>
      <c r="I385" s="210"/>
      <c r="J385" s="210"/>
      <c r="K385" s="210"/>
      <c r="L385" s="210"/>
      <c r="M385" s="210"/>
      <c r="N385" s="210"/>
      <c r="O385" s="210"/>
      <c r="P385" s="210"/>
      <c r="Q385" s="210"/>
      <c r="R385" s="210"/>
      <c r="S385" s="210"/>
    </row>
    <row r="386" ht="15.75" customHeight="1">
      <c r="B386" s="210"/>
      <c r="C386" s="210"/>
      <c r="D386" s="210"/>
      <c r="E386" s="210"/>
      <c r="F386" s="210"/>
      <c r="G386" s="210"/>
      <c r="H386" s="210"/>
      <c r="I386" s="210"/>
      <c r="J386" s="210"/>
      <c r="K386" s="210"/>
      <c r="L386" s="210"/>
      <c r="M386" s="210"/>
      <c r="N386" s="210"/>
      <c r="O386" s="210"/>
      <c r="P386" s="210"/>
      <c r="Q386" s="210"/>
      <c r="R386" s="210"/>
      <c r="S386" s="210"/>
    </row>
    <row r="387" ht="15.75" customHeight="1">
      <c r="B387" s="210"/>
      <c r="C387" s="210"/>
      <c r="D387" s="210"/>
      <c r="E387" s="210"/>
      <c r="F387" s="210"/>
      <c r="G387" s="210"/>
      <c r="H387" s="210"/>
      <c r="I387" s="210"/>
      <c r="J387" s="210"/>
      <c r="K387" s="210"/>
      <c r="L387" s="210"/>
      <c r="M387" s="210"/>
      <c r="N387" s="210"/>
      <c r="O387" s="210"/>
      <c r="P387" s="210"/>
      <c r="Q387" s="210"/>
      <c r="R387" s="210"/>
      <c r="S387" s="210"/>
    </row>
    <row r="388" ht="15.75" customHeight="1">
      <c r="B388" s="210"/>
      <c r="C388" s="210"/>
      <c r="D388" s="210"/>
      <c r="E388" s="210"/>
      <c r="F388" s="210"/>
      <c r="G388" s="210"/>
      <c r="H388" s="210"/>
      <c r="I388" s="210"/>
      <c r="J388" s="210"/>
      <c r="K388" s="210"/>
      <c r="L388" s="210"/>
      <c r="M388" s="210"/>
      <c r="N388" s="210"/>
      <c r="O388" s="210"/>
      <c r="P388" s="210"/>
      <c r="Q388" s="210"/>
      <c r="R388" s="210"/>
      <c r="S388" s="210"/>
    </row>
    <row r="389" ht="15.75" customHeight="1">
      <c r="B389" s="210"/>
      <c r="C389" s="210"/>
      <c r="D389" s="210"/>
      <c r="E389" s="210"/>
      <c r="F389" s="210"/>
      <c r="G389" s="210"/>
      <c r="H389" s="210"/>
      <c r="I389" s="210"/>
      <c r="J389" s="210"/>
      <c r="K389" s="210"/>
      <c r="L389" s="210"/>
      <c r="M389" s="210"/>
      <c r="N389" s="210"/>
      <c r="O389" s="210"/>
      <c r="P389" s="210"/>
      <c r="Q389" s="210"/>
      <c r="R389" s="210"/>
      <c r="S389" s="210"/>
    </row>
    <row r="390" ht="15.75" customHeight="1">
      <c r="B390" s="210"/>
      <c r="C390" s="210"/>
      <c r="D390" s="210"/>
      <c r="E390" s="210"/>
      <c r="F390" s="210"/>
      <c r="G390" s="210"/>
      <c r="H390" s="210"/>
      <c r="I390" s="210"/>
      <c r="J390" s="210"/>
      <c r="K390" s="210"/>
      <c r="L390" s="210"/>
      <c r="M390" s="210"/>
      <c r="N390" s="210"/>
      <c r="O390" s="210"/>
      <c r="P390" s="210"/>
      <c r="Q390" s="210"/>
      <c r="R390" s="210"/>
      <c r="S390" s="210"/>
    </row>
    <row r="391" ht="15.75" customHeight="1">
      <c r="B391" s="210"/>
      <c r="C391" s="210"/>
      <c r="D391" s="210"/>
      <c r="E391" s="210"/>
      <c r="F391" s="210"/>
      <c r="G391" s="210"/>
      <c r="H391" s="210"/>
      <c r="I391" s="210"/>
      <c r="J391" s="210"/>
      <c r="K391" s="210"/>
      <c r="L391" s="210"/>
      <c r="M391" s="210"/>
      <c r="N391" s="210"/>
      <c r="O391" s="210"/>
      <c r="P391" s="210"/>
      <c r="Q391" s="210"/>
      <c r="R391" s="210"/>
      <c r="S391" s="210"/>
    </row>
    <row r="392" ht="15.75" customHeight="1">
      <c r="B392" s="210"/>
      <c r="C392" s="210"/>
      <c r="D392" s="210"/>
      <c r="E392" s="210"/>
      <c r="F392" s="210"/>
      <c r="G392" s="210"/>
      <c r="H392" s="210"/>
      <c r="I392" s="210"/>
      <c r="J392" s="210"/>
      <c r="K392" s="210"/>
      <c r="L392" s="210"/>
      <c r="M392" s="210"/>
      <c r="N392" s="210"/>
      <c r="O392" s="210"/>
      <c r="P392" s="210"/>
      <c r="Q392" s="210"/>
      <c r="R392" s="210"/>
      <c r="S392" s="210"/>
    </row>
    <row r="393" ht="15.75" customHeight="1">
      <c r="B393" s="210"/>
      <c r="C393" s="210"/>
      <c r="D393" s="210"/>
      <c r="E393" s="210"/>
      <c r="F393" s="210"/>
      <c r="G393" s="210"/>
      <c r="H393" s="210"/>
      <c r="I393" s="210"/>
      <c r="J393" s="210"/>
      <c r="K393" s="210"/>
      <c r="L393" s="210"/>
      <c r="M393" s="210"/>
      <c r="N393" s="210"/>
      <c r="O393" s="210"/>
      <c r="P393" s="210"/>
      <c r="Q393" s="210"/>
      <c r="R393" s="210"/>
      <c r="S393" s="210"/>
    </row>
    <row r="394" ht="15.75" customHeight="1">
      <c r="B394" s="210"/>
      <c r="C394" s="210"/>
      <c r="D394" s="210"/>
      <c r="E394" s="210"/>
      <c r="F394" s="210"/>
      <c r="G394" s="210"/>
      <c r="H394" s="210"/>
      <c r="I394" s="210"/>
      <c r="J394" s="210"/>
      <c r="K394" s="210"/>
      <c r="L394" s="210"/>
      <c r="M394" s="210"/>
      <c r="N394" s="210"/>
      <c r="O394" s="210"/>
      <c r="P394" s="210"/>
      <c r="Q394" s="210"/>
      <c r="R394" s="210"/>
      <c r="S394" s="210"/>
    </row>
    <row r="395" ht="15.75" customHeight="1">
      <c r="B395" s="210"/>
      <c r="C395" s="210"/>
      <c r="D395" s="210"/>
      <c r="E395" s="210"/>
      <c r="F395" s="210"/>
      <c r="G395" s="210"/>
      <c r="H395" s="210"/>
      <c r="I395" s="210"/>
      <c r="J395" s="210"/>
      <c r="K395" s="210"/>
      <c r="L395" s="210"/>
      <c r="M395" s="210"/>
      <c r="N395" s="210"/>
      <c r="O395" s="210"/>
      <c r="P395" s="210"/>
      <c r="Q395" s="210"/>
      <c r="R395" s="210"/>
      <c r="S395" s="210"/>
    </row>
    <row r="396" ht="15.75" customHeight="1">
      <c r="B396" s="210"/>
      <c r="C396" s="210"/>
      <c r="D396" s="210"/>
      <c r="E396" s="210"/>
      <c r="F396" s="210"/>
      <c r="G396" s="210"/>
      <c r="H396" s="210"/>
      <c r="I396" s="210"/>
      <c r="J396" s="210"/>
      <c r="K396" s="210"/>
      <c r="L396" s="210"/>
      <c r="M396" s="210"/>
      <c r="N396" s="210"/>
      <c r="O396" s="210"/>
      <c r="P396" s="210"/>
      <c r="Q396" s="210"/>
      <c r="R396" s="210"/>
      <c r="S396" s="210"/>
    </row>
    <row r="397" ht="15.75" customHeight="1">
      <c r="B397" s="210"/>
      <c r="C397" s="210"/>
      <c r="D397" s="210"/>
      <c r="E397" s="210"/>
      <c r="F397" s="210"/>
      <c r="G397" s="210"/>
      <c r="H397" s="210"/>
      <c r="I397" s="210"/>
      <c r="J397" s="210"/>
      <c r="K397" s="210"/>
      <c r="L397" s="210"/>
      <c r="M397" s="210"/>
      <c r="N397" s="210"/>
      <c r="O397" s="210"/>
      <c r="P397" s="210"/>
      <c r="Q397" s="210"/>
      <c r="R397" s="210"/>
      <c r="S397" s="210"/>
    </row>
    <row r="398" ht="15.75" customHeight="1">
      <c r="B398" s="210"/>
      <c r="C398" s="210"/>
      <c r="D398" s="210"/>
      <c r="E398" s="210"/>
      <c r="F398" s="210"/>
      <c r="G398" s="210"/>
      <c r="H398" s="210"/>
      <c r="I398" s="210"/>
      <c r="J398" s="210"/>
      <c r="K398" s="210"/>
      <c r="L398" s="210"/>
      <c r="M398" s="210"/>
      <c r="N398" s="210"/>
      <c r="O398" s="210"/>
      <c r="P398" s="210"/>
      <c r="Q398" s="210"/>
      <c r="R398" s="210"/>
      <c r="S398" s="210"/>
    </row>
    <row r="399" ht="15.75" customHeight="1">
      <c r="B399" s="210"/>
      <c r="C399" s="210"/>
      <c r="D399" s="210"/>
      <c r="E399" s="210"/>
      <c r="F399" s="210"/>
      <c r="G399" s="210"/>
      <c r="H399" s="210"/>
      <c r="I399" s="210"/>
      <c r="J399" s="210"/>
      <c r="K399" s="210"/>
      <c r="L399" s="210"/>
      <c r="M399" s="210"/>
      <c r="N399" s="210"/>
      <c r="O399" s="210"/>
      <c r="P399" s="210"/>
      <c r="Q399" s="210"/>
      <c r="R399" s="210"/>
      <c r="S399" s="210"/>
    </row>
    <row r="400" ht="15.75" customHeight="1">
      <c r="B400" s="210"/>
      <c r="C400" s="210"/>
      <c r="D400" s="210"/>
      <c r="E400" s="210"/>
      <c r="F400" s="210"/>
      <c r="G400" s="210"/>
      <c r="H400" s="210"/>
      <c r="I400" s="210"/>
      <c r="J400" s="210"/>
      <c r="K400" s="210"/>
      <c r="L400" s="210"/>
      <c r="M400" s="210"/>
      <c r="N400" s="210"/>
      <c r="O400" s="210"/>
      <c r="P400" s="210"/>
      <c r="Q400" s="210"/>
      <c r="R400" s="210"/>
      <c r="S400" s="210"/>
    </row>
    <row r="401" ht="15.75" customHeight="1">
      <c r="B401" s="210"/>
      <c r="C401" s="210"/>
      <c r="D401" s="210"/>
      <c r="E401" s="210"/>
      <c r="F401" s="210"/>
      <c r="G401" s="210"/>
      <c r="H401" s="210"/>
      <c r="I401" s="210"/>
      <c r="J401" s="210"/>
      <c r="K401" s="210"/>
      <c r="L401" s="210"/>
      <c r="M401" s="210"/>
      <c r="N401" s="210"/>
      <c r="O401" s="210"/>
      <c r="P401" s="210"/>
      <c r="Q401" s="210"/>
      <c r="R401" s="210"/>
      <c r="S401" s="210"/>
    </row>
    <row r="402" ht="15.75" customHeight="1">
      <c r="B402" s="210"/>
      <c r="C402" s="210"/>
      <c r="D402" s="210"/>
      <c r="E402" s="210"/>
      <c r="F402" s="210"/>
      <c r="G402" s="210"/>
      <c r="H402" s="210"/>
      <c r="I402" s="210"/>
      <c r="J402" s="210"/>
      <c r="K402" s="210"/>
      <c r="L402" s="210"/>
      <c r="M402" s="210"/>
      <c r="N402" s="210"/>
      <c r="O402" s="210"/>
      <c r="P402" s="210"/>
      <c r="Q402" s="210"/>
      <c r="R402" s="210"/>
      <c r="S402" s="210"/>
    </row>
    <row r="403" ht="15.75" customHeight="1">
      <c r="B403" s="210"/>
      <c r="C403" s="210"/>
      <c r="D403" s="210"/>
      <c r="E403" s="210"/>
      <c r="F403" s="210"/>
      <c r="G403" s="210"/>
      <c r="H403" s="210"/>
      <c r="I403" s="210"/>
      <c r="J403" s="210"/>
      <c r="K403" s="210"/>
      <c r="L403" s="210"/>
      <c r="M403" s="210"/>
      <c r="N403" s="210"/>
      <c r="O403" s="210"/>
      <c r="P403" s="210"/>
      <c r="Q403" s="210"/>
      <c r="R403" s="210"/>
      <c r="S403" s="210"/>
    </row>
    <row r="404" ht="15.75" customHeight="1">
      <c r="B404" s="210"/>
      <c r="C404" s="210"/>
      <c r="D404" s="210"/>
      <c r="E404" s="210"/>
      <c r="F404" s="210"/>
      <c r="G404" s="210"/>
      <c r="H404" s="210"/>
      <c r="I404" s="210"/>
      <c r="J404" s="210"/>
      <c r="K404" s="210"/>
      <c r="L404" s="210"/>
      <c r="M404" s="210"/>
      <c r="N404" s="210"/>
      <c r="O404" s="210"/>
      <c r="P404" s="210"/>
      <c r="Q404" s="210"/>
      <c r="R404" s="210"/>
      <c r="S404" s="210"/>
    </row>
    <row r="405" ht="15.75" customHeight="1">
      <c r="B405" s="210"/>
      <c r="C405" s="210"/>
      <c r="D405" s="210"/>
      <c r="E405" s="210"/>
      <c r="F405" s="210"/>
      <c r="G405" s="210"/>
      <c r="H405" s="210"/>
      <c r="I405" s="210"/>
      <c r="J405" s="210"/>
      <c r="K405" s="210"/>
      <c r="L405" s="210"/>
      <c r="M405" s="210"/>
      <c r="N405" s="210"/>
      <c r="O405" s="210"/>
      <c r="P405" s="210"/>
      <c r="Q405" s="210"/>
      <c r="R405" s="210"/>
      <c r="S405" s="210"/>
    </row>
    <row r="406" ht="15.75" customHeight="1">
      <c r="B406" s="210"/>
      <c r="C406" s="210"/>
      <c r="D406" s="210"/>
      <c r="E406" s="210"/>
      <c r="F406" s="210"/>
      <c r="G406" s="210"/>
      <c r="H406" s="210"/>
      <c r="I406" s="210"/>
      <c r="J406" s="210"/>
      <c r="K406" s="210"/>
      <c r="L406" s="210"/>
      <c r="M406" s="210"/>
      <c r="N406" s="210"/>
      <c r="O406" s="210"/>
      <c r="P406" s="210"/>
      <c r="Q406" s="210"/>
      <c r="R406" s="210"/>
      <c r="S406" s="210"/>
    </row>
    <row r="407" ht="15.75" customHeight="1">
      <c r="B407" s="210"/>
      <c r="C407" s="210"/>
      <c r="D407" s="210"/>
      <c r="E407" s="210"/>
      <c r="F407" s="210"/>
      <c r="G407" s="210"/>
      <c r="H407" s="210"/>
      <c r="I407" s="210"/>
      <c r="J407" s="210"/>
      <c r="K407" s="210"/>
      <c r="L407" s="210"/>
      <c r="M407" s="210"/>
      <c r="N407" s="210"/>
      <c r="O407" s="210"/>
      <c r="P407" s="210"/>
      <c r="Q407" s="210"/>
      <c r="R407" s="210"/>
      <c r="S407" s="210"/>
    </row>
    <row r="408" ht="15.75" customHeight="1">
      <c r="B408" s="210"/>
      <c r="C408" s="210"/>
      <c r="D408" s="210"/>
      <c r="E408" s="210"/>
      <c r="F408" s="210"/>
      <c r="G408" s="210"/>
      <c r="H408" s="210"/>
      <c r="I408" s="210"/>
      <c r="J408" s="210"/>
      <c r="K408" s="210"/>
      <c r="L408" s="210"/>
      <c r="M408" s="210"/>
      <c r="N408" s="210"/>
      <c r="O408" s="210"/>
      <c r="P408" s="210"/>
      <c r="Q408" s="210"/>
      <c r="R408" s="210"/>
      <c r="S408" s="210"/>
    </row>
    <row r="409" ht="15.75" customHeight="1">
      <c r="B409" s="210"/>
      <c r="C409" s="210"/>
      <c r="D409" s="210"/>
      <c r="E409" s="210"/>
      <c r="F409" s="210"/>
      <c r="G409" s="210"/>
      <c r="H409" s="210"/>
      <c r="I409" s="210"/>
      <c r="J409" s="210"/>
      <c r="K409" s="210"/>
      <c r="L409" s="210"/>
      <c r="M409" s="210"/>
      <c r="N409" s="210"/>
      <c r="O409" s="210"/>
      <c r="P409" s="210"/>
      <c r="Q409" s="210"/>
      <c r="R409" s="210"/>
      <c r="S409" s="210"/>
    </row>
    <row r="410" ht="15.75" customHeight="1">
      <c r="B410" s="210"/>
      <c r="C410" s="210"/>
      <c r="D410" s="210"/>
      <c r="E410" s="210"/>
      <c r="F410" s="210"/>
      <c r="G410" s="210"/>
      <c r="H410" s="210"/>
      <c r="I410" s="210"/>
      <c r="J410" s="210"/>
      <c r="K410" s="210"/>
      <c r="L410" s="210"/>
      <c r="M410" s="210"/>
      <c r="N410" s="210"/>
      <c r="O410" s="210"/>
      <c r="P410" s="210"/>
      <c r="Q410" s="210"/>
      <c r="R410" s="210"/>
      <c r="S410" s="210"/>
    </row>
    <row r="411" ht="15.75" customHeight="1">
      <c r="B411" s="210"/>
      <c r="C411" s="210"/>
      <c r="D411" s="210"/>
      <c r="E411" s="210"/>
      <c r="F411" s="210"/>
      <c r="G411" s="210"/>
      <c r="H411" s="210"/>
      <c r="I411" s="210"/>
      <c r="J411" s="210"/>
      <c r="K411" s="210"/>
      <c r="L411" s="210"/>
      <c r="M411" s="210"/>
      <c r="N411" s="210"/>
      <c r="O411" s="210"/>
      <c r="P411" s="210"/>
      <c r="Q411" s="210"/>
      <c r="R411" s="210"/>
      <c r="S411" s="210"/>
    </row>
    <row r="412" ht="15.75" customHeight="1">
      <c r="B412" s="210"/>
      <c r="C412" s="210"/>
      <c r="D412" s="210"/>
      <c r="E412" s="210"/>
      <c r="F412" s="210"/>
      <c r="G412" s="210"/>
      <c r="H412" s="210"/>
      <c r="I412" s="210"/>
      <c r="J412" s="210"/>
      <c r="K412" s="210"/>
      <c r="L412" s="210"/>
      <c r="M412" s="210"/>
      <c r="N412" s="210"/>
      <c r="O412" s="210"/>
      <c r="P412" s="210"/>
      <c r="Q412" s="210"/>
      <c r="R412" s="210"/>
      <c r="S412" s="210"/>
    </row>
    <row r="413" ht="15.75" customHeight="1">
      <c r="B413" s="210"/>
      <c r="C413" s="210"/>
      <c r="D413" s="210"/>
      <c r="E413" s="210"/>
      <c r="F413" s="210"/>
      <c r="G413" s="210"/>
      <c r="H413" s="210"/>
      <c r="I413" s="210"/>
      <c r="J413" s="210"/>
      <c r="K413" s="210"/>
      <c r="L413" s="210"/>
      <c r="M413" s="210"/>
      <c r="N413" s="210"/>
      <c r="O413" s="210"/>
      <c r="P413" s="210"/>
      <c r="Q413" s="210"/>
      <c r="R413" s="210"/>
      <c r="S413" s="210"/>
    </row>
    <row r="414" ht="15.75" customHeight="1">
      <c r="B414" s="210"/>
      <c r="C414" s="210"/>
      <c r="D414" s="210"/>
      <c r="E414" s="210"/>
      <c r="F414" s="210"/>
      <c r="G414" s="210"/>
      <c r="H414" s="210"/>
      <c r="I414" s="210"/>
      <c r="J414" s="210"/>
      <c r="K414" s="210"/>
      <c r="L414" s="210"/>
      <c r="M414" s="210"/>
      <c r="N414" s="210"/>
      <c r="O414" s="210"/>
      <c r="P414" s="210"/>
      <c r="Q414" s="210"/>
      <c r="R414" s="210"/>
      <c r="S414" s="210"/>
    </row>
    <row r="415" ht="15.75" customHeight="1">
      <c r="B415" s="210"/>
      <c r="C415" s="210"/>
      <c r="D415" s="210"/>
      <c r="E415" s="210"/>
      <c r="F415" s="210"/>
      <c r="G415" s="210"/>
      <c r="H415" s="210"/>
      <c r="I415" s="210"/>
      <c r="J415" s="210"/>
      <c r="K415" s="210"/>
      <c r="L415" s="210"/>
      <c r="M415" s="210"/>
      <c r="N415" s="210"/>
      <c r="O415" s="210"/>
      <c r="P415" s="210"/>
      <c r="Q415" s="210"/>
      <c r="R415" s="210"/>
      <c r="S415" s="210"/>
    </row>
    <row r="416" ht="15.75" customHeight="1">
      <c r="B416" s="210"/>
      <c r="C416" s="210"/>
      <c r="D416" s="210"/>
      <c r="E416" s="210"/>
      <c r="F416" s="210"/>
      <c r="G416" s="210"/>
      <c r="H416" s="210"/>
      <c r="I416" s="210"/>
      <c r="J416" s="210"/>
      <c r="K416" s="210"/>
      <c r="L416" s="210"/>
      <c r="M416" s="210"/>
      <c r="N416" s="210"/>
      <c r="O416" s="210"/>
      <c r="P416" s="210"/>
      <c r="Q416" s="210"/>
      <c r="R416" s="210"/>
      <c r="S416" s="210"/>
    </row>
    <row r="417" ht="15.75" customHeight="1">
      <c r="B417" s="210"/>
      <c r="C417" s="210"/>
      <c r="D417" s="210"/>
      <c r="E417" s="210"/>
      <c r="F417" s="210"/>
      <c r="G417" s="210"/>
      <c r="H417" s="210"/>
      <c r="I417" s="210"/>
      <c r="J417" s="210"/>
      <c r="K417" s="210"/>
      <c r="L417" s="210"/>
      <c r="M417" s="210"/>
      <c r="N417" s="210"/>
      <c r="O417" s="210"/>
      <c r="P417" s="210"/>
      <c r="Q417" s="210"/>
      <c r="R417" s="210"/>
      <c r="S417" s="210"/>
    </row>
    <row r="418" ht="15.75" customHeight="1">
      <c r="B418" s="210"/>
      <c r="C418" s="210"/>
      <c r="D418" s="210"/>
      <c r="E418" s="210"/>
      <c r="F418" s="210"/>
      <c r="G418" s="210"/>
      <c r="H418" s="210"/>
      <c r="I418" s="210"/>
      <c r="J418" s="210"/>
      <c r="K418" s="210"/>
      <c r="L418" s="210"/>
      <c r="M418" s="210"/>
      <c r="N418" s="210"/>
      <c r="O418" s="210"/>
      <c r="P418" s="210"/>
      <c r="Q418" s="210"/>
      <c r="R418" s="210"/>
      <c r="S418" s="210"/>
    </row>
    <row r="419" ht="15.75" customHeight="1">
      <c r="B419" s="210"/>
      <c r="C419" s="210"/>
      <c r="D419" s="210"/>
      <c r="E419" s="210"/>
      <c r="F419" s="210"/>
      <c r="G419" s="210"/>
      <c r="H419" s="210"/>
      <c r="I419" s="210"/>
      <c r="J419" s="210"/>
      <c r="K419" s="210"/>
      <c r="L419" s="210"/>
      <c r="M419" s="210"/>
      <c r="N419" s="210"/>
      <c r="O419" s="210"/>
      <c r="P419" s="210"/>
      <c r="Q419" s="210"/>
      <c r="R419" s="210"/>
      <c r="S419" s="210"/>
    </row>
    <row r="420" ht="15.75" customHeight="1">
      <c r="B420" s="210"/>
      <c r="C420" s="210"/>
      <c r="D420" s="210"/>
      <c r="E420" s="210"/>
      <c r="F420" s="210"/>
      <c r="G420" s="210"/>
      <c r="H420" s="210"/>
      <c r="I420" s="210"/>
      <c r="J420" s="210"/>
      <c r="K420" s="210"/>
      <c r="L420" s="210"/>
      <c r="M420" s="210"/>
      <c r="N420" s="210"/>
      <c r="O420" s="210"/>
      <c r="P420" s="210"/>
      <c r="Q420" s="210"/>
      <c r="R420" s="210"/>
      <c r="S420" s="210"/>
    </row>
    <row r="421" ht="15.75" customHeight="1">
      <c r="B421" s="210"/>
      <c r="C421" s="210"/>
      <c r="D421" s="210"/>
      <c r="E421" s="210"/>
      <c r="F421" s="210"/>
      <c r="G421" s="210"/>
      <c r="H421" s="210"/>
      <c r="I421" s="210"/>
      <c r="J421" s="210"/>
      <c r="K421" s="210"/>
      <c r="L421" s="210"/>
      <c r="M421" s="210"/>
      <c r="N421" s="210"/>
      <c r="O421" s="210"/>
      <c r="P421" s="210"/>
      <c r="Q421" s="210"/>
      <c r="R421" s="210"/>
      <c r="S421" s="210"/>
    </row>
    <row r="422" ht="15.75" customHeight="1">
      <c r="B422" s="210"/>
      <c r="C422" s="210"/>
      <c r="D422" s="210"/>
      <c r="E422" s="210"/>
      <c r="F422" s="210"/>
      <c r="G422" s="210"/>
      <c r="H422" s="210"/>
      <c r="I422" s="210"/>
      <c r="J422" s="210"/>
      <c r="K422" s="210"/>
      <c r="L422" s="210"/>
      <c r="M422" s="210"/>
      <c r="N422" s="210"/>
      <c r="O422" s="210"/>
      <c r="P422" s="210"/>
      <c r="Q422" s="210"/>
      <c r="R422" s="210"/>
      <c r="S422" s="210"/>
    </row>
    <row r="423" ht="15.75" customHeight="1">
      <c r="B423" s="210"/>
      <c r="C423" s="210"/>
      <c r="D423" s="210"/>
      <c r="E423" s="210"/>
      <c r="F423" s="210"/>
      <c r="G423" s="210"/>
      <c r="H423" s="210"/>
      <c r="I423" s="210"/>
      <c r="J423" s="210"/>
      <c r="K423" s="210"/>
      <c r="L423" s="210"/>
      <c r="M423" s="210"/>
      <c r="N423" s="210"/>
      <c r="O423" s="210"/>
      <c r="P423" s="210"/>
      <c r="Q423" s="210"/>
      <c r="R423" s="210"/>
      <c r="S423" s="210"/>
    </row>
    <row r="424" ht="15.75" customHeight="1">
      <c r="B424" s="210"/>
      <c r="C424" s="210"/>
      <c r="D424" s="210"/>
      <c r="E424" s="210"/>
      <c r="F424" s="210"/>
      <c r="G424" s="210"/>
      <c r="H424" s="210"/>
      <c r="I424" s="210"/>
      <c r="J424" s="210"/>
      <c r="K424" s="210"/>
      <c r="L424" s="210"/>
      <c r="M424" s="210"/>
      <c r="N424" s="210"/>
      <c r="O424" s="210"/>
      <c r="P424" s="210"/>
      <c r="Q424" s="210"/>
      <c r="R424" s="210"/>
      <c r="S424" s="210"/>
    </row>
    <row r="425" ht="15.75" customHeight="1">
      <c r="B425" s="210"/>
      <c r="C425" s="210"/>
      <c r="D425" s="210"/>
      <c r="E425" s="210"/>
      <c r="F425" s="210"/>
      <c r="G425" s="210"/>
      <c r="H425" s="210"/>
      <c r="I425" s="210"/>
      <c r="J425" s="210"/>
      <c r="K425" s="210"/>
      <c r="L425" s="210"/>
      <c r="M425" s="210"/>
      <c r="N425" s="210"/>
      <c r="O425" s="210"/>
      <c r="P425" s="210"/>
      <c r="Q425" s="210"/>
      <c r="R425" s="210"/>
      <c r="S425" s="210"/>
    </row>
    <row r="426" ht="15.75" customHeight="1">
      <c r="B426" s="210"/>
      <c r="C426" s="210"/>
      <c r="D426" s="210"/>
      <c r="E426" s="210"/>
      <c r="F426" s="210"/>
      <c r="G426" s="210"/>
      <c r="H426" s="210"/>
      <c r="I426" s="210"/>
      <c r="J426" s="210"/>
      <c r="K426" s="210"/>
      <c r="L426" s="210"/>
      <c r="M426" s="210"/>
      <c r="N426" s="210"/>
      <c r="O426" s="210"/>
      <c r="P426" s="210"/>
      <c r="Q426" s="210"/>
      <c r="R426" s="210"/>
      <c r="S426" s="210"/>
    </row>
    <row r="427" ht="15.75" customHeight="1">
      <c r="B427" s="210"/>
      <c r="C427" s="210"/>
      <c r="D427" s="210"/>
      <c r="E427" s="210"/>
      <c r="F427" s="210"/>
      <c r="G427" s="210"/>
      <c r="H427" s="210"/>
      <c r="I427" s="210"/>
      <c r="J427" s="210"/>
      <c r="K427" s="210"/>
      <c r="L427" s="210"/>
      <c r="M427" s="210"/>
      <c r="N427" s="210"/>
      <c r="O427" s="210"/>
      <c r="P427" s="210"/>
      <c r="Q427" s="210"/>
      <c r="R427" s="210"/>
      <c r="S427" s="210"/>
    </row>
    <row r="428" ht="15.75" customHeight="1">
      <c r="B428" s="210"/>
      <c r="C428" s="210"/>
      <c r="D428" s="210"/>
      <c r="E428" s="210"/>
      <c r="F428" s="210"/>
      <c r="G428" s="210"/>
      <c r="H428" s="210"/>
      <c r="I428" s="210"/>
      <c r="J428" s="210"/>
      <c r="K428" s="210"/>
      <c r="L428" s="210"/>
      <c r="M428" s="210"/>
      <c r="N428" s="210"/>
      <c r="O428" s="210"/>
      <c r="P428" s="210"/>
      <c r="Q428" s="210"/>
      <c r="R428" s="210"/>
      <c r="S428" s="210"/>
    </row>
    <row r="429" ht="15.75" customHeight="1">
      <c r="B429" s="210"/>
      <c r="C429" s="210"/>
      <c r="D429" s="210"/>
      <c r="E429" s="210"/>
      <c r="F429" s="210"/>
      <c r="G429" s="210"/>
      <c r="H429" s="210"/>
      <c r="I429" s="210"/>
      <c r="J429" s="210"/>
      <c r="K429" s="210"/>
      <c r="L429" s="210"/>
      <c r="M429" s="210"/>
      <c r="N429" s="210"/>
      <c r="O429" s="210"/>
      <c r="P429" s="210"/>
      <c r="Q429" s="210"/>
      <c r="R429" s="210"/>
      <c r="S429" s="210"/>
    </row>
    <row r="430" ht="15.75" customHeight="1">
      <c r="B430" s="210"/>
      <c r="C430" s="210"/>
      <c r="D430" s="210"/>
      <c r="E430" s="210"/>
      <c r="F430" s="210"/>
      <c r="G430" s="210"/>
      <c r="H430" s="210"/>
      <c r="I430" s="210"/>
      <c r="J430" s="210"/>
      <c r="K430" s="210"/>
      <c r="L430" s="210"/>
      <c r="M430" s="210"/>
      <c r="N430" s="210"/>
      <c r="O430" s="210"/>
      <c r="P430" s="210"/>
      <c r="Q430" s="210"/>
      <c r="R430" s="210"/>
      <c r="S430" s="210"/>
    </row>
    <row r="431" ht="15.75" customHeight="1">
      <c r="B431" s="210"/>
      <c r="C431" s="210"/>
      <c r="D431" s="210"/>
      <c r="E431" s="210"/>
      <c r="F431" s="210"/>
      <c r="G431" s="210"/>
      <c r="H431" s="210"/>
      <c r="I431" s="210"/>
      <c r="J431" s="210"/>
      <c r="K431" s="210"/>
      <c r="L431" s="210"/>
      <c r="M431" s="210"/>
      <c r="N431" s="210"/>
      <c r="O431" s="210"/>
      <c r="P431" s="210"/>
      <c r="Q431" s="210"/>
      <c r="R431" s="210"/>
      <c r="S431" s="210"/>
    </row>
    <row r="432" ht="15.75" customHeight="1">
      <c r="B432" s="210"/>
      <c r="C432" s="210"/>
      <c r="D432" s="210"/>
      <c r="E432" s="210"/>
      <c r="F432" s="210"/>
      <c r="G432" s="210"/>
      <c r="H432" s="210"/>
      <c r="I432" s="210"/>
      <c r="J432" s="210"/>
      <c r="K432" s="210"/>
      <c r="L432" s="210"/>
      <c r="M432" s="210"/>
      <c r="N432" s="210"/>
      <c r="O432" s="210"/>
      <c r="P432" s="210"/>
      <c r="Q432" s="210"/>
      <c r="R432" s="210"/>
      <c r="S432" s="210"/>
    </row>
    <row r="433" ht="15.75" customHeight="1">
      <c r="B433" s="210"/>
      <c r="C433" s="210"/>
      <c r="D433" s="210"/>
      <c r="E433" s="210"/>
      <c r="F433" s="210"/>
      <c r="G433" s="210"/>
      <c r="H433" s="210"/>
      <c r="I433" s="210"/>
      <c r="J433" s="210"/>
      <c r="K433" s="210"/>
      <c r="L433" s="210"/>
      <c r="M433" s="210"/>
      <c r="N433" s="210"/>
      <c r="O433" s="210"/>
      <c r="P433" s="210"/>
      <c r="Q433" s="210"/>
      <c r="R433" s="210"/>
      <c r="S433" s="210"/>
    </row>
    <row r="434" ht="15.75" customHeight="1">
      <c r="B434" s="210"/>
      <c r="C434" s="210"/>
      <c r="D434" s="210"/>
      <c r="E434" s="210"/>
      <c r="F434" s="210"/>
      <c r="G434" s="210"/>
      <c r="H434" s="210"/>
      <c r="I434" s="210"/>
      <c r="J434" s="210"/>
      <c r="K434" s="210"/>
      <c r="L434" s="210"/>
      <c r="M434" s="210"/>
      <c r="N434" s="210"/>
      <c r="O434" s="210"/>
      <c r="P434" s="210"/>
      <c r="Q434" s="210"/>
      <c r="R434" s="210"/>
      <c r="S434" s="210"/>
    </row>
    <row r="435" ht="15.75" customHeight="1">
      <c r="B435" s="210"/>
      <c r="C435" s="210"/>
      <c r="D435" s="210"/>
      <c r="E435" s="210"/>
      <c r="F435" s="210"/>
      <c r="G435" s="210"/>
      <c r="H435" s="210"/>
      <c r="I435" s="210"/>
      <c r="J435" s="210"/>
      <c r="K435" s="210"/>
      <c r="L435" s="210"/>
      <c r="M435" s="210"/>
      <c r="N435" s="210"/>
      <c r="O435" s="210"/>
      <c r="P435" s="210"/>
      <c r="Q435" s="210"/>
      <c r="R435" s="210"/>
      <c r="S435" s="210"/>
    </row>
    <row r="436" ht="15.75" customHeight="1">
      <c r="B436" s="210"/>
      <c r="C436" s="210"/>
      <c r="D436" s="210"/>
      <c r="E436" s="210"/>
      <c r="F436" s="210"/>
      <c r="G436" s="210"/>
      <c r="H436" s="210"/>
      <c r="I436" s="210"/>
      <c r="J436" s="210"/>
      <c r="K436" s="210"/>
      <c r="L436" s="210"/>
      <c r="M436" s="210"/>
      <c r="N436" s="210"/>
      <c r="O436" s="210"/>
      <c r="P436" s="210"/>
      <c r="Q436" s="210"/>
      <c r="R436" s="210"/>
      <c r="S436" s="210"/>
    </row>
    <row r="437" ht="15.75" customHeight="1">
      <c r="B437" s="210"/>
      <c r="C437" s="210"/>
      <c r="D437" s="210"/>
      <c r="E437" s="210"/>
      <c r="F437" s="210"/>
      <c r="G437" s="210"/>
      <c r="H437" s="210"/>
      <c r="I437" s="210"/>
      <c r="J437" s="210"/>
      <c r="K437" s="210"/>
      <c r="L437" s="210"/>
      <c r="M437" s="210"/>
      <c r="N437" s="210"/>
      <c r="O437" s="210"/>
      <c r="P437" s="210"/>
      <c r="Q437" s="210"/>
      <c r="R437" s="210"/>
      <c r="S437" s="210"/>
    </row>
    <row r="438" ht="15.75" customHeight="1">
      <c r="B438" s="210"/>
      <c r="C438" s="210"/>
      <c r="D438" s="210"/>
      <c r="E438" s="210"/>
      <c r="F438" s="210"/>
      <c r="G438" s="210"/>
      <c r="H438" s="210"/>
      <c r="I438" s="210"/>
      <c r="J438" s="210"/>
      <c r="K438" s="210"/>
      <c r="L438" s="210"/>
      <c r="M438" s="210"/>
      <c r="N438" s="210"/>
      <c r="O438" s="210"/>
      <c r="P438" s="210"/>
      <c r="Q438" s="210"/>
      <c r="R438" s="210"/>
      <c r="S438" s="210"/>
    </row>
    <row r="439" ht="15.75" customHeight="1">
      <c r="B439" s="210"/>
      <c r="C439" s="210"/>
      <c r="D439" s="210"/>
      <c r="E439" s="210"/>
      <c r="F439" s="210"/>
      <c r="G439" s="210"/>
      <c r="H439" s="210"/>
      <c r="I439" s="210"/>
      <c r="J439" s="210"/>
      <c r="K439" s="210"/>
      <c r="L439" s="210"/>
      <c r="M439" s="210"/>
      <c r="N439" s="210"/>
      <c r="O439" s="210"/>
      <c r="P439" s="210"/>
      <c r="Q439" s="210"/>
      <c r="R439" s="210"/>
      <c r="S439" s="210"/>
    </row>
    <row r="440" ht="15.75" customHeight="1">
      <c r="B440" s="210"/>
      <c r="C440" s="210"/>
      <c r="D440" s="210"/>
      <c r="E440" s="210"/>
      <c r="F440" s="210"/>
      <c r="G440" s="210"/>
      <c r="H440" s="210"/>
      <c r="I440" s="210"/>
      <c r="J440" s="210"/>
      <c r="K440" s="210"/>
      <c r="L440" s="210"/>
      <c r="M440" s="210"/>
      <c r="N440" s="210"/>
      <c r="O440" s="210"/>
      <c r="P440" s="210"/>
      <c r="Q440" s="210"/>
      <c r="R440" s="210"/>
      <c r="S440" s="210"/>
    </row>
    <row r="441" ht="15.75" customHeight="1">
      <c r="B441" s="210"/>
      <c r="C441" s="210"/>
      <c r="D441" s="210"/>
      <c r="E441" s="210"/>
      <c r="F441" s="210"/>
      <c r="G441" s="210"/>
      <c r="H441" s="210"/>
      <c r="I441" s="210"/>
      <c r="J441" s="210"/>
      <c r="K441" s="210"/>
      <c r="L441" s="210"/>
      <c r="M441" s="210"/>
      <c r="N441" s="210"/>
      <c r="O441" s="210"/>
      <c r="P441" s="210"/>
      <c r="Q441" s="210"/>
      <c r="R441" s="210"/>
      <c r="S441" s="210"/>
    </row>
    <row r="442" ht="15.75" customHeight="1">
      <c r="B442" s="210"/>
      <c r="C442" s="210"/>
      <c r="D442" s="210"/>
      <c r="E442" s="210"/>
      <c r="F442" s="210"/>
      <c r="G442" s="210"/>
      <c r="H442" s="210"/>
      <c r="I442" s="210"/>
      <c r="J442" s="210"/>
      <c r="K442" s="210"/>
      <c r="L442" s="210"/>
      <c r="M442" s="210"/>
      <c r="N442" s="210"/>
      <c r="O442" s="210"/>
      <c r="P442" s="210"/>
      <c r="Q442" s="210"/>
      <c r="R442" s="210"/>
      <c r="S442" s="210"/>
    </row>
    <row r="443" ht="15.75" customHeight="1">
      <c r="B443" s="210"/>
      <c r="C443" s="210"/>
      <c r="D443" s="210"/>
      <c r="E443" s="210"/>
      <c r="F443" s="210"/>
      <c r="G443" s="210"/>
      <c r="H443" s="210"/>
      <c r="I443" s="210"/>
      <c r="J443" s="210"/>
      <c r="K443" s="210"/>
      <c r="L443" s="210"/>
      <c r="M443" s="210"/>
      <c r="N443" s="210"/>
      <c r="O443" s="210"/>
      <c r="P443" s="210"/>
      <c r="Q443" s="210"/>
      <c r="R443" s="210"/>
      <c r="S443" s="210"/>
    </row>
    <row r="444" ht="15.75" customHeight="1">
      <c r="B444" s="210"/>
      <c r="C444" s="210"/>
      <c r="D444" s="210"/>
      <c r="E444" s="210"/>
      <c r="F444" s="210"/>
      <c r="G444" s="210"/>
      <c r="H444" s="210"/>
      <c r="I444" s="210"/>
      <c r="J444" s="210"/>
      <c r="K444" s="210"/>
      <c r="L444" s="210"/>
      <c r="M444" s="210"/>
      <c r="N444" s="210"/>
      <c r="O444" s="210"/>
      <c r="P444" s="210"/>
      <c r="Q444" s="210"/>
      <c r="R444" s="210"/>
      <c r="S444" s="210"/>
    </row>
    <row r="445" ht="15.75" customHeight="1">
      <c r="B445" s="210"/>
      <c r="C445" s="210"/>
      <c r="D445" s="210"/>
      <c r="E445" s="210"/>
      <c r="F445" s="210"/>
      <c r="G445" s="210"/>
      <c r="H445" s="210"/>
      <c r="I445" s="210"/>
      <c r="J445" s="210"/>
      <c r="K445" s="210"/>
      <c r="L445" s="210"/>
      <c r="M445" s="210"/>
      <c r="N445" s="210"/>
      <c r="O445" s="210"/>
      <c r="P445" s="210"/>
      <c r="Q445" s="210"/>
      <c r="R445" s="210"/>
      <c r="S445" s="210"/>
    </row>
    <row r="446" ht="15.75" customHeight="1">
      <c r="B446" s="210"/>
      <c r="C446" s="210"/>
      <c r="D446" s="210"/>
      <c r="E446" s="210"/>
      <c r="F446" s="210"/>
      <c r="G446" s="210"/>
      <c r="H446" s="210"/>
      <c r="I446" s="210"/>
      <c r="J446" s="210"/>
      <c r="K446" s="210"/>
      <c r="L446" s="210"/>
      <c r="M446" s="210"/>
      <c r="N446" s="210"/>
      <c r="O446" s="210"/>
      <c r="P446" s="210"/>
      <c r="Q446" s="210"/>
      <c r="R446" s="210"/>
      <c r="S446" s="210"/>
    </row>
    <row r="447" ht="15.75" customHeight="1">
      <c r="B447" s="210"/>
      <c r="C447" s="210"/>
      <c r="D447" s="210"/>
      <c r="E447" s="210"/>
      <c r="F447" s="210"/>
      <c r="G447" s="210"/>
      <c r="H447" s="210"/>
      <c r="I447" s="210"/>
      <c r="J447" s="210"/>
      <c r="K447" s="210"/>
      <c r="L447" s="210"/>
      <c r="M447" s="210"/>
      <c r="N447" s="210"/>
      <c r="O447" s="210"/>
      <c r="P447" s="210"/>
      <c r="Q447" s="210"/>
      <c r="R447" s="210"/>
      <c r="S447" s="210"/>
    </row>
    <row r="448" ht="15.75" customHeight="1">
      <c r="B448" s="210"/>
      <c r="C448" s="210"/>
      <c r="D448" s="210"/>
      <c r="E448" s="210"/>
      <c r="F448" s="210"/>
      <c r="G448" s="210"/>
      <c r="H448" s="210"/>
      <c r="I448" s="210"/>
      <c r="J448" s="210"/>
      <c r="K448" s="210"/>
      <c r="L448" s="210"/>
      <c r="M448" s="210"/>
      <c r="N448" s="210"/>
      <c r="O448" s="210"/>
      <c r="P448" s="210"/>
      <c r="Q448" s="210"/>
      <c r="R448" s="210"/>
      <c r="S448" s="210"/>
    </row>
    <row r="449" ht="15.75" customHeight="1">
      <c r="B449" s="210"/>
      <c r="C449" s="210"/>
      <c r="D449" s="210"/>
      <c r="E449" s="210"/>
      <c r="F449" s="210"/>
      <c r="G449" s="210"/>
      <c r="H449" s="210"/>
      <c r="I449" s="210"/>
      <c r="J449" s="210"/>
      <c r="K449" s="210"/>
      <c r="L449" s="210"/>
      <c r="M449" s="210"/>
      <c r="N449" s="210"/>
      <c r="O449" s="210"/>
      <c r="P449" s="210"/>
      <c r="Q449" s="210"/>
      <c r="R449" s="210"/>
      <c r="S449" s="210"/>
    </row>
    <row r="450" ht="15.75" customHeight="1">
      <c r="B450" s="210"/>
      <c r="C450" s="210"/>
      <c r="D450" s="210"/>
      <c r="E450" s="210"/>
      <c r="F450" s="210"/>
      <c r="G450" s="210"/>
      <c r="H450" s="210"/>
      <c r="I450" s="210"/>
      <c r="J450" s="210"/>
      <c r="K450" s="210"/>
      <c r="L450" s="210"/>
      <c r="M450" s="210"/>
      <c r="N450" s="210"/>
      <c r="O450" s="210"/>
      <c r="P450" s="210"/>
      <c r="Q450" s="210"/>
      <c r="R450" s="210"/>
      <c r="S450" s="210"/>
    </row>
    <row r="451" ht="15.75" customHeight="1">
      <c r="B451" s="210"/>
      <c r="C451" s="210"/>
      <c r="D451" s="210"/>
      <c r="E451" s="210"/>
      <c r="F451" s="210"/>
      <c r="G451" s="210"/>
      <c r="H451" s="210"/>
      <c r="I451" s="210"/>
      <c r="J451" s="210"/>
      <c r="K451" s="210"/>
      <c r="L451" s="210"/>
      <c r="M451" s="210"/>
      <c r="N451" s="210"/>
      <c r="O451" s="210"/>
      <c r="P451" s="210"/>
      <c r="Q451" s="210"/>
      <c r="R451" s="210"/>
      <c r="S451" s="210"/>
    </row>
    <row r="452" ht="15.75" customHeight="1">
      <c r="B452" s="210"/>
      <c r="C452" s="210"/>
      <c r="D452" s="210"/>
      <c r="E452" s="210"/>
      <c r="F452" s="210"/>
      <c r="G452" s="210"/>
      <c r="H452" s="210"/>
      <c r="I452" s="210"/>
      <c r="J452" s="210"/>
      <c r="K452" s="210"/>
      <c r="L452" s="210"/>
      <c r="M452" s="210"/>
      <c r="N452" s="210"/>
      <c r="O452" s="210"/>
      <c r="P452" s="210"/>
      <c r="Q452" s="210"/>
      <c r="R452" s="210"/>
      <c r="S452" s="210"/>
    </row>
    <row r="453" ht="15.75" customHeight="1">
      <c r="B453" s="210"/>
      <c r="C453" s="210"/>
      <c r="D453" s="210"/>
      <c r="E453" s="210"/>
      <c r="F453" s="210"/>
      <c r="G453" s="210"/>
      <c r="H453" s="210"/>
      <c r="I453" s="210"/>
      <c r="J453" s="210"/>
      <c r="K453" s="210"/>
      <c r="L453" s="210"/>
      <c r="M453" s="210"/>
      <c r="N453" s="210"/>
      <c r="O453" s="210"/>
      <c r="P453" s="210"/>
      <c r="Q453" s="210"/>
      <c r="R453" s="210"/>
      <c r="S453" s="210"/>
    </row>
    <row r="454" ht="15.75" customHeight="1">
      <c r="B454" s="210"/>
      <c r="C454" s="210"/>
      <c r="D454" s="210"/>
      <c r="E454" s="210"/>
      <c r="F454" s="210"/>
      <c r="G454" s="210"/>
      <c r="H454" s="210"/>
      <c r="I454" s="210"/>
      <c r="J454" s="210"/>
      <c r="K454" s="210"/>
      <c r="L454" s="210"/>
      <c r="M454" s="210"/>
      <c r="N454" s="210"/>
      <c r="O454" s="210"/>
      <c r="P454" s="210"/>
      <c r="Q454" s="210"/>
      <c r="R454" s="210"/>
      <c r="S454" s="210"/>
    </row>
    <row r="455" ht="15.75" customHeight="1">
      <c r="B455" s="210"/>
      <c r="C455" s="210"/>
      <c r="D455" s="210"/>
      <c r="E455" s="210"/>
      <c r="F455" s="210"/>
      <c r="G455" s="210"/>
      <c r="H455" s="210"/>
      <c r="I455" s="210"/>
      <c r="J455" s="210"/>
      <c r="K455" s="210"/>
      <c r="L455" s="210"/>
      <c r="M455" s="210"/>
      <c r="N455" s="210"/>
      <c r="O455" s="210"/>
      <c r="P455" s="210"/>
      <c r="Q455" s="210"/>
      <c r="R455" s="210"/>
      <c r="S455" s="210"/>
    </row>
    <row r="456" ht="15.75" customHeight="1">
      <c r="B456" s="210"/>
      <c r="C456" s="210"/>
      <c r="D456" s="210"/>
      <c r="E456" s="210"/>
      <c r="F456" s="210"/>
      <c r="G456" s="210"/>
      <c r="H456" s="210"/>
      <c r="I456" s="210"/>
      <c r="J456" s="210"/>
      <c r="K456" s="210"/>
      <c r="L456" s="210"/>
      <c r="M456" s="210"/>
      <c r="N456" s="210"/>
      <c r="O456" s="210"/>
      <c r="P456" s="210"/>
      <c r="Q456" s="210"/>
      <c r="R456" s="210"/>
      <c r="S456" s="210"/>
    </row>
    <row r="457" ht="15.75" customHeight="1">
      <c r="B457" s="210"/>
      <c r="C457" s="210"/>
      <c r="D457" s="210"/>
      <c r="E457" s="210"/>
      <c r="F457" s="210"/>
      <c r="G457" s="210"/>
      <c r="H457" s="210"/>
      <c r="I457" s="210"/>
      <c r="J457" s="210"/>
      <c r="K457" s="210"/>
      <c r="L457" s="210"/>
      <c r="M457" s="210"/>
      <c r="N457" s="210"/>
      <c r="O457" s="210"/>
      <c r="P457" s="210"/>
      <c r="Q457" s="210"/>
      <c r="R457" s="210"/>
      <c r="S457" s="210"/>
    </row>
    <row r="458" ht="15.75" customHeight="1">
      <c r="B458" s="210"/>
      <c r="C458" s="210"/>
      <c r="D458" s="210"/>
      <c r="E458" s="210"/>
      <c r="F458" s="210"/>
      <c r="G458" s="210"/>
      <c r="H458" s="210"/>
      <c r="I458" s="210"/>
      <c r="J458" s="210"/>
      <c r="K458" s="210"/>
      <c r="L458" s="210"/>
      <c r="M458" s="210"/>
      <c r="N458" s="210"/>
      <c r="O458" s="210"/>
      <c r="P458" s="210"/>
      <c r="Q458" s="210"/>
      <c r="R458" s="210"/>
      <c r="S458" s="210"/>
    </row>
    <row r="459" ht="15.75" customHeight="1">
      <c r="B459" s="210"/>
      <c r="C459" s="210"/>
      <c r="D459" s="210"/>
      <c r="E459" s="210"/>
      <c r="F459" s="210"/>
      <c r="G459" s="210"/>
      <c r="H459" s="210"/>
      <c r="I459" s="210"/>
      <c r="J459" s="210"/>
      <c r="K459" s="210"/>
      <c r="L459" s="210"/>
      <c r="M459" s="210"/>
      <c r="N459" s="210"/>
      <c r="O459" s="210"/>
      <c r="P459" s="210"/>
      <c r="Q459" s="210"/>
      <c r="R459" s="210"/>
      <c r="S459" s="210"/>
    </row>
    <row r="460" ht="15.75" customHeight="1">
      <c r="B460" s="210"/>
      <c r="C460" s="210"/>
      <c r="D460" s="210"/>
      <c r="E460" s="210"/>
      <c r="F460" s="210"/>
      <c r="G460" s="210"/>
      <c r="H460" s="210"/>
      <c r="I460" s="210"/>
      <c r="J460" s="210"/>
      <c r="K460" s="210"/>
      <c r="L460" s="210"/>
      <c r="M460" s="210"/>
      <c r="N460" s="210"/>
      <c r="O460" s="210"/>
      <c r="P460" s="210"/>
      <c r="Q460" s="210"/>
      <c r="R460" s="210"/>
      <c r="S460" s="210"/>
    </row>
    <row r="461" ht="15.75" customHeight="1">
      <c r="B461" s="210"/>
      <c r="C461" s="210"/>
      <c r="D461" s="210"/>
      <c r="E461" s="210"/>
      <c r="F461" s="210"/>
      <c r="G461" s="210"/>
      <c r="H461" s="210"/>
      <c r="I461" s="210"/>
      <c r="J461" s="210"/>
      <c r="K461" s="210"/>
      <c r="L461" s="210"/>
      <c r="M461" s="210"/>
      <c r="N461" s="210"/>
      <c r="O461" s="210"/>
      <c r="P461" s="210"/>
      <c r="Q461" s="210"/>
      <c r="R461" s="210"/>
      <c r="S461" s="210"/>
    </row>
    <row r="462" ht="15.75" customHeight="1">
      <c r="B462" s="210"/>
      <c r="C462" s="210"/>
      <c r="D462" s="210"/>
      <c r="E462" s="210"/>
      <c r="F462" s="210"/>
      <c r="G462" s="210"/>
      <c r="H462" s="210"/>
      <c r="I462" s="210"/>
      <c r="J462" s="210"/>
      <c r="K462" s="210"/>
      <c r="L462" s="210"/>
      <c r="M462" s="210"/>
      <c r="N462" s="210"/>
      <c r="O462" s="210"/>
      <c r="P462" s="210"/>
      <c r="Q462" s="210"/>
      <c r="R462" s="210"/>
      <c r="S462" s="210"/>
    </row>
    <row r="463" ht="15.75" customHeight="1">
      <c r="B463" s="210"/>
      <c r="C463" s="210"/>
      <c r="D463" s="210"/>
      <c r="E463" s="210"/>
      <c r="F463" s="210"/>
      <c r="G463" s="210"/>
      <c r="H463" s="210"/>
      <c r="I463" s="210"/>
      <c r="J463" s="210"/>
      <c r="K463" s="210"/>
      <c r="L463" s="210"/>
      <c r="M463" s="210"/>
      <c r="N463" s="210"/>
      <c r="O463" s="210"/>
      <c r="P463" s="210"/>
      <c r="Q463" s="210"/>
      <c r="R463" s="210"/>
      <c r="S463" s="210"/>
    </row>
    <row r="464" ht="15.75" customHeight="1">
      <c r="B464" s="210"/>
      <c r="C464" s="210"/>
      <c r="D464" s="210"/>
      <c r="E464" s="210"/>
      <c r="F464" s="210"/>
      <c r="G464" s="210"/>
      <c r="H464" s="210"/>
      <c r="I464" s="210"/>
      <c r="J464" s="210"/>
      <c r="K464" s="210"/>
      <c r="L464" s="210"/>
      <c r="M464" s="210"/>
      <c r="N464" s="210"/>
      <c r="O464" s="210"/>
      <c r="P464" s="210"/>
      <c r="Q464" s="210"/>
      <c r="R464" s="210"/>
      <c r="S464" s="210"/>
    </row>
    <row r="465" ht="15.75" customHeight="1">
      <c r="B465" s="210"/>
      <c r="C465" s="210"/>
      <c r="D465" s="210"/>
      <c r="E465" s="210"/>
      <c r="F465" s="210"/>
      <c r="G465" s="210"/>
      <c r="H465" s="210"/>
      <c r="I465" s="210"/>
      <c r="J465" s="210"/>
      <c r="K465" s="210"/>
      <c r="L465" s="210"/>
      <c r="M465" s="210"/>
      <c r="N465" s="210"/>
      <c r="O465" s="210"/>
      <c r="P465" s="210"/>
      <c r="Q465" s="210"/>
      <c r="R465" s="210"/>
      <c r="S465" s="210"/>
    </row>
    <row r="466" ht="15.75" customHeight="1">
      <c r="B466" s="210"/>
      <c r="C466" s="210"/>
      <c r="D466" s="210"/>
      <c r="E466" s="210"/>
      <c r="F466" s="210"/>
      <c r="G466" s="210"/>
      <c r="H466" s="210"/>
      <c r="I466" s="210"/>
      <c r="J466" s="210"/>
      <c r="K466" s="210"/>
      <c r="L466" s="210"/>
      <c r="M466" s="210"/>
      <c r="N466" s="210"/>
      <c r="O466" s="210"/>
      <c r="P466" s="210"/>
      <c r="Q466" s="210"/>
      <c r="R466" s="210"/>
      <c r="S466" s="210"/>
    </row>
    <row r="467" ht="15.75" customHeight="1">
      <c r="B467" s="210"/>
      <c r="C467" s="210"/>
      <c r="D467" s="210"/>
      <c r="E467" s="210"/>
      <c r="F467" s="210"/>
      <c r="G467" s="210"/>
      <c r="H467" s="210"/>
      <c r="I467" s="210"/>
      <c r="J467" s="210"/>
      <c r="K467" s="210"/>
      <c r="L467" s="210"/>
      <c r="M467" s="210"/>
      <c r="N467" s="210"/>
      <c r="O467" s="210"/>
      <c r="P467" s="210"/>
      <c r="Q467" s="210"/>
      <c r="R467" s="210"/>
      <c r="S467" s="210"/>
    </row>
    <row r="468" ht="15.75" customHeight="1">
      <c r="B468" s="210"/>
      <c r="C468" s="210"/>
      <c r="D468" s="210"/>
      <c r="E468" s="210"/>
      <c r="F468" s="210"/>
      <c r="G468" s="210"/>
      <c r="H468" s="210"/>
      <c r="I468" s="210"/>
      <c r="J468" s="210"/>
      <c r="K468" s="210"/>
      <c r="L468" s="210"/>
      <c r="M468" s="210"/>
      <c r="N468" s="210"/>
      <c r="O468" s="210"/>
      <c r="P468" s="210"/>
      <c r="Q468" s="210"/>
      <c r="R468" s="210"/>
      <c r="S468" s="210"/>
    </row>
    <row r="469" ht="15.75" customHeight="1">
      <c r="B469" s="210"/>
      <c r="C469" s="210"/>
      <c r="D469" s="210"/>
      <c r="E469" s="210"/>
      <c r="F469" s="210"/>
      <c r="G469" s="210"/>
      <c r="H469" s="210"/>
      <c r="I469" s="210"/>
      <c r="J469" s="210"/>
      <c r="K469" s="210"/>
      <c r="L469" s="210"/>
      <c r="M469" s="210"/>
      <c r="N469" s="210"/>
      <c r="O469" s="210"/>
      <c r="P469" s="210"/>
      <c r="Q469" s="210"/>
      <c r="R469" s="210"/>
      <c r="S469" s="210"/>
    </row>
    <row r="470" ht="15.75" customHeight="1">
      <c r="B470" s="210"/>
      <c r="C470" s="210"/>
      <c r="D470" s="210"/>
      <c r="E470" s="210"/>
      <c r="F470" s="210"/>
      <c r="G470" s="210"/>
      <c r="H470" s="210"/>
      <c r="I470" s="210"/>
      <c r="J470" s="210"/>
      <c r="K470" s="210"/>
      <c r="L470" s="210"/>
      <c r="M470" s="210"/>
      <c r="N470" s="210"/>
      <c r="O470" s="210"/>
      <c r="P470" s="210"/>
      <c r="Q470" s="210"/>
      <c r="R470" s="210"/>
      <c r="S470" s="210"/>
    </row>
    <row r="471" ht="15.75" customHeight="1">
      <c r="B471" s="210"/>
      <c r="C471" s="210"/>
      <c r="D471" s="210"/>
      <c r="E471" s="210"/>
      <c r="F471" s="210"/>
      <c r="G471" s="210"/>
      <c r="H471" s="210"/>
      <c r="I471" s="210"/>
      <c r="J471" s="210"/>
      <c r="K471" s="210"/>
      <c r="L471" s="210"/>
      <c r="M471" s="210"/>
      <c r="N471" s="210"/>
      <c r="O471" s="210"/>
      <c r="P471" s="210"/>
      <c r="Q471" s="210"/>
      <c r="R471" s="210"/>
      <c r="S471" s="210"/>
    </row>
    <row r="472" ht="15.75" customHeight="1">
      <c r="B472" s="210"/>
      <c r="C472" s="210"/>
      <c r="D472" s="210"/>
      <c r="E472" s="210"/>
      <c r="F472" s="210"/>
      <c r="G472" s="210"/>
      <c r="H472" s="210"/>
      <c r="I472" s="210"/>
      <c r="J472" s="210"/>
      <c r="K472" s="210"/>
      <c r="L472" s="210"/>
      <c r="M472" s="210"/>
      <c r="N472" s="210"/>
      <c r="O472" s="210"/>
      <c r="P472" s="210"/>
      <c r="Q472" s="210"/>
      <c r="R472" s="210"/>
      <c r="S472" s="210"/>
    </row>
    <row r="473" ht="15.75" customHeight="1">
      <c r="B473" s="210"/>
      <c r="C473" s="210"/>
      <c r="D473" s="210"/>
      <c r="E473" s="210"/>
      <c r="F473" s="210"/>
      <c r="G473" s="210"/>
      <c r="H473" s="210"/>
      <c r="I473" s="210"/>
      <c r="J473" s="210"/>
      <c r="K473" s="210"/>
      <c r="L473" s="210"/>
      <c r="M473" s="210"/>
      <c r="N473" s="210"/>
      <c r="O473" s="210"/>
      <c r="P473" s="210"/>
      <c r="Q473" s="210"/>
      <c r="R473" s="210"/>
      <c r="S473" s="210"/>
    </row>
    <row r="474" ht="15.75" customHeight="1">
      <c r="B474" s="210"/>
      <c r="C474" s="210"/>
      <c r="D474" s="210"/>
      <c r="E474" s="210"/>
      <c r="F474" s="210"/>
      <c r="G474" s="210"/>
      <c r="H474" s="210"/>
      <c r="I474" s="210"/>
      <c r="J474" s="210"/>
      <c r="K474" s="210"/>
      <c r="L474" s="210"/>
      <c r="M474" s="210"/>
      <c r="N474" s="210"/>
      <c r="O474" s="210"/>
      <c r="P474" s="210"/>
      <c r="Q474" s="210"/>
      <c r="R474" s="210"/>
      <c r="S474" s="210"/>
    </row>
    <row r="475" ht="15.75" customHeight="1">
      <c r="B475" s="210"/>
      <c r="C475" s="210"/>
      <c r="D475" s="210"/>
      <c r="E475" s="210"/>
      <c r="F475" s="210"/>
      <c r="G475" s="210"/>
      <c r="H475" s="210"/>
      <c r="I475" s="210"/>
      <c r="J475" s="210"/>
      <c r="K475" s="210"/>
      <c r="L475" s="210"/>
      <c r="M475" s="210"/>
      <c r="N475" s="210"/>
      <c r="O475" s="210"/>
      <c r="P475" s="210"/>
      <c r="Q475" s="210"/>
      <c r="R475" s="210"/>
      <c r="S475" s="210"/>
    </row>
    <row r="476" ht="15.75" customHeight="1">
      <c r="B476" s="210"/>
      <c r="C476" s="210"/>
      <c r="D476" s="210"/>
      <c r="E476" s="210"/>
      <c r="F476" s="210"/>
      <c r="G476" s="210"/>
      <c r="H476" s="210"/>
      <c r="I476" s="210"/>
      <c r="J476" s="210"/>
      <c r="K476" s="210"/>
      <c r="L476" s="210"/>
      <c r="M476" s="210"/>
      <c r="N476" s="210"/>
      <c r="O476" s="210"/>
      <c r="P476" s="210"/>
      <c r="Q476" s="210"/>
      <c r="R476" s="210"/>
      <c r="S476" s="210"/>
    </row>
    <row r="477" ht="15.75" customHeight="1">
      <c r="B477" s="210"/>
      <c r="C477" s="210"/>
      <c r="D477" s="210"/>
      <c r="E477" s="210"/>
      <c r="F477" s="210"/>
      <c r="G477" s="210"/>
      <c r="H477" s="210"/>
      <c r="I477" s="210"/>
      <c r="J477" s="210"/>
      <c r="K477" s="210"/>
      <c r="L477" s="210"/>
      <c r="M477" s="210"/>
      <c r="N477" s="210"/>
      <c r="O477" s="210"/>
      <c r="P477" s="210"/>
      <c r="Q477" s="210"/>
      <c r="R477" s="210"/>
      <c r="S477" s="210"/>
    </row>
    <row r="478" ht="15.75" customHeight="1">
      <c r="B478" s="210"/>
      <c r="C478" s="210"/>
      <c r="D478" s="210"/>
      <c r="E478" s="210"/>
      <c r="F478" s="210"/>
      <c r="G478" s="210"/>
      <c r="H478" s="210"/>
      <c r="I478" s="210"/>
      <c r="J478" s="210"/>
      <c r="K478" s="210"/>
      <c r="L478" s="210"/>
      <c r="M478" s="210"/>
      <c r="N478" s="210"/>
      <c r="O478" s="210"/>
      <c r="P478" s="210"/>
      <c r="Q478" s="210"/>
      <c r="R478" s="210"/>
      <c r="S478" s="210"/>
    </row>
    <row r="479" ht="15.75" customHeight="1">
      <c r="B479" s="210"/>
      <c r="C479" s="210"/>
      <c r="D479" s="210"/>
      <c r="E479" s="210"/>
      <c r="F479" s="210"/>
      <c r="G479" s="210"/>
      <c r="H479" s="210"/>
      <c r="I479" s="210"/>
      <c r="J479" s="210"/>
      <c r="K479" s="210"/>
      <c r="L479" s="210"/>
      <c r="M479" s="210"/>
      <c r="N479" s="210"/>
      <c r="O479" s="210"/>
      <c r="P479" s="210"/>
      <c r="Q479" s="210"/>
      <c r="R479" s="210"/>
      <c r="S479" s="210"/>
    </row>
    <row r="480" ht="15.75" customHeight="1">
      <c r="B480" s="210"/>
      <c r="C480" s="210"/>
      <c r="D480" s="210"/>
      <c r="E480" s="210"/>
      <c r="F480" s="210"/>
      <c r="G480" s="210"/>
      <c r="H480" s="210"/>
      <c r="I480" s="210"/>
      <c r="J480" s="210"/>
      <c r="K480" s="210"/>
      <c r="L480" s="210"/>
      <c r="M480" s="210"/>
      <c r="N480" s="210"/>
      <c r="O480" s="210"/>
      <c r="P480" s="210"/>
      <c r="Q480" s="210"/>
      <c r="R480" s="210"/>
      <c r="S480" s="210"/>
    </row>
    <row r="481" ht="15.75" customHeight="1">
      <c r="B481" s="210"/>
      <c r="C481" s="210"/>
      <c r="D481" s="210"/>
      <c r="E481" s="210"/>
      <c r="F481" s="210"/>
      <c r="G481" s="210"/>
      <c r="H481" s="210"/>
      <c r="I481" s="210"/>
      <c r="J481" s="210"/>
      <c r="K481" s="210"/>
      <c r="L481" s="210"/>
      <c r="M481" s="210"/>
      <c r="N481" s="210"/>
      <c r="O481" s="210"/>
      <c r="P481" s="210"/>
      <c r="Q481" s="210"/>
      <c r="R481" s="210"/>
      <c r="S481" s="210"/>
    </row>
    <row r="482" ht="15.75" customHeight="1">
      <c r="B482" s="210"/>
      <c r="C482" s="210"/>
      <c r="D482" s="210"/>
      <c r="E482" s="210"/>
      <c r="F482" s="210"/>
      <c r="G482" s="210"/>
      <c r="H482" s="210"/>
      <c r="I482" s="210"/>
      <c r="J482" s="210"/>
      <c r="K482" s="210"/>
      <c r="L482" s="210"/>
      <c r="M482" s="210"/>
      <c r="N482" s="210"/>
      <c r="O482" s="210"/>
      <c r="P482" s="210"/>
      <c r="Q482" s="210"/>
      <c r="R482" s="210"/>
      <c r="S482" s="210"/>
    </row>
    <row r="483" ht="15.75" customHeight="1">
      <c r="B483" s="210"/>
      <c r="C483" s="210"/>
      <c r="D483" s="210"/>
      <c r="E483" s="210"/>
      <c r="F483" s="210"/>
      <c r="G483" s="210"/>
      <c r="H483" s="210"/>
      <c r="I483" s="210"/>
      <c r="J483" s="210"/>
      <c r="K483" s="210"/>
      <c r="L483" s="210"/>
      <c r="M483" s="210"/>
      <c r="N483" s="210"/>
      <c r="O483" s="210"/>
      <c r="P483" s="210"/>
      <c r="Q483" s="210"/>
      <c r="R483" s="210"/>
      <c r="S483" s="210"/>
    </row>
    <row r="484" ht="15.75" customHeight="1">
      <c r="B484" s="210"/>
      <c r="C484" s="210"/>
      <c r="D484" s="210"/>
      <c r="E484" s="210"/>
      <c r="F484" s="210"/>
      <c r="G484" s="210"/>
      <c r="H484" s="210"/>
      <c r="I484" s="210"/>
      <c r="J484" s="210"/>
      <c r="K484" s="210"/>
      <c r="L484" s="210"/>
      <c r="M484" s="210"/>
      <c r="N484" s="210"/>
      <c r="O484" s="210"/>
      <c r="P484" s="210"/>
      <c r="Q484" s="210"/>
      <c r="R484" s="210"/>
      <c r="S484" s="210"/>
    </row>
    <row r="485" ht="15.75" customHeight="1">
      <c r="B485" s="210"/>
      <c r="C485" s="210"/>
      <c r="D485" s="210"/>
      <c r="E485" s="210"/>
      <c r="F485" s="210"/>
      <c r="G485" s="210"/>
      <c r="H485" s="210"/>
      <c r="I485" s="210"/>
      <c r="J485" s="210"/>
      <c r="K485" s="210"/>
      <c r="L485" s="210"/>
      <c r="M485" s="210"/>
      <c r="N485" s="210"/>
      <c r="O485" s="210"/>
      <c r="P485" s="210"/>
      <c r="Q485" s="210"/>
      <c r="R485" s="210"/>
      <c r="S485" s="210"/>
    </row>
    <row r="486" ht="15.75" customHeight="1">
      <c r="B486" s="210"/>
      <c r="C486" s="210"/>
      <c r="D486" s="210"/>
      <c r="E486" s="210"/>
      <c r="F486" s="210"/>
      <c r="G486" s="210"/>
      <c r="H486" s="210"/>
      <c r="I486" s="210"/>
      <c r="J486" s="210"/>
      <c r="K486" s="210"/>
      <c r="L486" s="210"/>
      <c r="M486" s="210"/>
      <c r="N486" s="210"/>
      <c r="O486" s="210"/>
      <c r="P486" s="210"/>
      <c r="Q486" s="210"/>
      <c r="R486" s="210"/>
      <c r="S486" s="210"/>
    </row>
    <row r="487" ht="15.75" customHeight="1">
      <c r="B487" s="210"/>
      <c r="C487" s="210"/>
      <c r="D487" s="210"/>
      <c r="E487" s="210"/>
      <c r="F487" s="210"/>
      <c r="G487" s="210"/>
      <c r="H487" s="210"/>
      <c r="I487" s="210"/>
      <c r="J487" s="210"/>
      <c r="K487" s="210"/>
      <c r="L487" s="210"/>
      <c r="M487" s="210"/>
      <c r="N487" s="210"/>
      <c r="O487" s="210"/>
      <c r="P487" s="210"/>
      <c r="Q487" s="210"/>
      <c r="R487" s="210"/>
      <c r="S487" s="210"/>
    </row>
    <row r="488" ht="15.75" customHeight="1">
      <c r="B488" s="210"/>
      <c r="C488" s="210"/>
      <c r="D488" s="210"/>
      <c r="E488" s="210"/>
      <c r="F488" s="210"/>
      <c r="G488" s="210"/>
      <c r="H488" s="210"/>
      <c r="I488" s="210"/>
      <c r="J488" s="210"/>
      <c r="K488" s="210"/>
      <c r="L488" s="210"/>
      <c r="M488" s="210"/>
      <c r="N488" s="210"/>
      <c r="O488" s="210"/>
      <c r="P488" s="210"/>
      <c r="Q488" s="210"/>
      <c r="R488" s="210"/>
      <c r="S488" s="210"/>
    </row>
    <row r="489" ht="15.75" customHeight="1">
      <c r="B489" s="210"/>
      <c r="C489" s="210"/>
      <c r="D489" s="210"/>
      <c r="E489" s="210"/>
      <c r="F489" s="210"/>
      <c r="G489" s="210"/>
      <c r="H489" s="210"/>
      <c r="I489" s="210"/>
      <c r="J489" s="210"/>
      <c r="K489" s="210"/>
      <c r="L489" s="210"/>
      <c r="M489" s="210"/>
      <c r="N489" s="210"/>
      <c r="O489" s="210"/>
      <c r="P489" s="210"/>
      <c r="Q489" s="210"/>
      <c r="R489" s="210"/>
      <c r="S489" s="210"/>
    </row>
    <row r="490" ht="15.75" customHeight="1">
      <c r="B490" s="210"/>
      <c r="C490" s="210"/>
      <c r="D490" s="210"/>
      <c r="E490" s="210"/>
      <c r="F490" s="210"/>
      <c r="G490" s="210"/>
      <c r="H490" s="210"/>
      <c r="I490" s="210"/>
      <c r="J490" s="210"/>
      <c r="K490" s="210"/>
      <c r="L490" s="210"/>
      <c r="M490" s="210"/>
      <c r="N490" s="210"/>
      <c r="O490" s="210"/>
      <c r="P490" s="210"/>
      <c r="Q490" s="210"/>
      <c r="R490" s="210"/>
      <c r="S490" s="210"/>
    </row>
    <row r="491" ht="15.75" customHeight="1">
      <c r="B491" s="210"/>
      <c r="C491" s="210"/>
      <c r="D491" s="210"/>
      <c r="E491" s="210"/>
      <c r="F491" s="210"/>
      <c r="G491" s="210"/>
      <c r="H491" s="210"/>
      <c r="I491" s="210"/>
      <c r="J491" s="210"/>
      <c r="K491" s="210"/>
      <c r="L491" s="210"/>
      <c r="M491" s="210"/>
      <c r="N491" s="210"/>
      <c r="O491" s="210"/>
      <c r="P491" s="210"/>
      <c r="Q491" s="210"/>
      <c r="R491" s="210"/>
      <c r="S491" s="210"/>
    </row>
    <row r="492" ht="15.75" customHeight="1">
      <c r="B492" s="210"/>
      <c r="C492" s="210"/>
      <c r="D492" s="210"/>
      <c r="E492" s="210"/>
      <c r="F492" s="210"/>
      <c r="G492" s="210"/>
      <c r="H492" s="210"/>
      <c r="I492" s="210"/>
      <c r="J492" s="210"/>
      <c r="K492" s="210"/>
      <c r="L492" s="210"/>
      <c r="M492" s="210"/>
      <c r="N492" s="210"/>
      <c r="O492" s="210"/>
      <c r="P492" s="210"/>
      <c r="Q492" s="210"/>
      <c r="R492" s="210"/>
      <c r="S492" s="210"/>
    </row>
    <row r="493" ht="15.75" customHeight="1">
      <c r="B493" s="210"/>
      <c r="C493" s="210"/>
      <c r="D493" s="210"/>
      <c r="E493" s="210"/>
      <c r="F493" s="210"/>
      <c r="G493" s="210"/>
      <c r="H493" s="210"/>
      <c r="I493" s="210"/>
      <c r="J493" s="210"/>
      <c r="K493" s="210"/>
      <c r="L493" s="210"/>
      <c r="M493" s="210"/>
      <c r="N493" s="210"/>
      <c r="O493" s="210"/>
      <c r="P493" s="210"/>
      <c r="Q493" s="210"/>
      <c r="R493" s="210"/>
      <c r="S493" s="210"/>
    </row>
    <row r="494" ht="15.75" customHeight="1">
      <c r="B494" s="210"/>
      <c r="C494" s="210"/>
      <c r="D494" s="210"/>
      <c r="E494" s="210"/>
      <c r="F494" s="210"/>
      <c r="G494" s="210"/>
      <c r="H494" s="210"/>
      <c r="I494" s="210"/>
      <c r="J494" s="210"/>
      <c r="K494" s="210"/>
      <c r="L494" s="210"/>
      <c r="M494" s="210"/>
      <c r="N494" s="210"/>
      <c r="O494" s="210"/>
      <c r="P494" s="210"/>
      <c r="Q494" s="210"/>
      <c r="R494" s="210"/>
      <c r="S494" s="210"/>
    </row>
    <row r="495" ht="15.75" customHeight="1">
      <c r="B495" s="210"/>
      <c r="C495" s="210"/>
      <c r="D495" s="210"/>
      <c r="E495" s="210"/>
      <c r="F495" s="210"/>
      <c r="G495" s="210"/>
      <c r="H495" s="210"/>
      <c r="I495" s="210"/>
      <c r="J495" s="210"/>
      <c r="K495" s="210"/>
      <c r="L495" s="210"/>
      <c r="M495" s="210"/>
      <c r="N495" s="210"/>
      <c r="O495" s="210"/>
      <c r="P495" s="210"/>
      <c r="Q495" s="210"/>
      <c r="R495" s="210"/>
      <c r="S495" s="210"/>
    </row>
    <row r="496" ht="15.75" customHeight="1">
      <c r="B496" s="210"/>
      <c r="C496" s="210"/>
      <c r="D496" s="210"/>
      <c r="E496" s="210"/>
      <c r="F496" s="210"/>
      <c r="G496" s="210"/>
      <c r="H496" s="210"/>
      <c r="I496" s="210"/>
      <c r="J496" s="210"/>
      <c r="K496" s="210"/>
      <c r="L496" s="210"/>
      <c r="M496" s="210"/>
      <c r="N496" s="210"/>
      <c r="O496" s="210"/>
      <c r="P496" s="210"/>
      <c r="Q496" s="210"/>
      <c r="R496" s="210"/>
      <c r="S496" s="210"/>
    </row>
    <row r="497" ht="15.75" customHeight="1">
      <c r="B497" s="210"/>
      <c r="C497" s="210"/>
      <c r="D497" s="210"/>
      <c r="E497" s="210"/>
      <c r="F497" s="210"/>
      <c r="G497" s="210"/>
      <c r="H497" s="210"/>
      <c r="I497" s="210"/>
      <c r="J497" s="210"/>
      <c r="K497" s="210"/>
      <c r="L497" s="210"/>
      <c r="M497" s="210"/>
      <c r="N497" s="210"/>
      <c r="O497" s="210"/>
      <c r="P497" s="210"/>
      <c r="Q497" s="210"/>
      <c r="R497" s="210"/>
      <c r="S497" s="210"/>
    </row>
    <row r="498" ht="15.75" customHeight="1">
      <c r="B498" s="210"/>
      <c r="C498" s="210"/>
      <c r="D498" s="210"/>
      <c r="E498" s="210"/>
      <c r="F498" s="210"/>
      <c r="G498" s="210"/>
      <c r="H498" s="210"/>
      <c r="I498" s="210"/>
      <c r="J498" s="210"/>
      <c r="K498" s="210"/>
      <c r="L498" s="210"/>
      <c r="M498" s="210"/>
      <c r="N498" s="210"/>
      <c r="O498" s="210"/>
      <c r="P498" s="210"/>
      <c r="Q498" s="210"/>
      <c r="R498" s="210"/>
      <c r="S498" s="210"/>
    </row>
    <row r="499" ht="15.75" customHeight="1">
      <c r="B499" s="210"/>
      <c r="C499" s="210"/>
      <c r="D499" s="210"/>
      <c r="E499" s="210"/>
      <c r="F499" s="210"/>
      <c r="G499" s="210"/>
      <c r="H499" s="210"/>
      <c r="I499" s="210"/>
      <c r="J499" s="210"/>
      <c r="K499" s="210"/>
      <c r="L499" s="210"/>
      <c r="M499" s="210"/>
      <c r="N499" s="210"/>
      <c r="O499" s="210"/>
      <c r="P499" s="210"/>
      <c r="Q499" s="210"/>
      <c r="R499" s="210"/>
      <c r="S499" s="210"/>
    </row>
    <row r="500" ht="15.75" customHeight="1">
      <c r="B500" s="210"/>
      <c r="C500" s="210"/>
      <c r="D500" s="210"/>
      <c r="E500" s="210"/>
      <c r="F500" s="210"/>
      <c r="G500" s="210"/>
      <c r="H500" s="210"/>
      <c r="I500" s="210"/>
      <c r="J500" s="210"/>
      <c r="K500" s="210"/>
      <c r="L500" s="210"/>
      <c r="M500" s="210"/>
      <c r="N500" s="210"/>
      <c r="O500" s="210"/>
      <c r="P500" s="210"/>
      <c r="Q500" s="210"/>
      <c r="R500" s="210"/>
      <c r="S500" s="210"/>
    </row>
    <row r="501" ht="15.75" customHeight="1">
      <c r="B501" s="210"/>
      <c r="C501" s="210"/>
      <c r="D501" s="210"/>
      <c r="E501" s="210"/>
      <c r="F501" s="210"/>
      <c r="G501" s="210"/>
      <c r="H501" s="210"/>
      <c r="I501" s="210"/>
      <c r="J501" s="210"/>
      <c r="K501" s="210"/>
      <c r="L501" s="210"/>
      <c r="M501" s="210"/>
      <c r="N501" s="210"/>
      <c r="O501" s="210"/>
      <c r="P501" s="210"/>
      <c r="Q501" s="210"/>
      <c r="R501" s="210"/>
      <c r="S501" s="210"/>
    </row>
    <row r="502" ht="15.75" customHeight="1">
      <c r="B502" s="210"/>
      <c r="C502" s="210"/>
      <c r="D502" s="210"/>
      <c r="E502" s="210"/>
      <c r="F502" s="210"/>
      <c r="G502" s="210"/>
      <c r="H502" s="210"/>
      <c r="I502" s="210"/>
      <c r="J502" s="210"/>
      <c r="K502" s="210"/>
      <c r="L502" s="210"/>
      <c r="M502" s="210"/>
      <c r="N502" s="210"/>
      <c r="O502" s="210"/>
      <c r="P502" s="210"/>
      <c r="Q502" s="210"/>
      <c r="R502" s="210"/>
      <c r="S502" s="210"/>
    </row>
    <row r="503" ht="15.75" customHeight="1">
      <c r="B503" s="210"/>
      <c r="C503" s="210"/>
      <c r="D503" s="210"/>
      <c r="E503" s="210"/>
      <c r="F503" s="210"/>
      <c r="G503" s="210"/>
      <c r="H503" s="210"/>
      <c r="I503" s="210"/>
      <c r="J503" s="210"/>
      <c r="K503" s="210"/>
      <c r="L503" s="210"/>
      <c r="M503" s="210"/>
      <c r="N503" s="210"/>
      <c r="O503" s="210"/>
      <c r="P503" s="210"/>
      <c r="Q503" s="210"/>
      <c r="R503" s="210"/>
      <c r="S503" s="210"/>
    </row>
    <row r="504" ht="15.75" customHeight="1">
      <c r="B504" s="210"/>
      <c r="C504" s="210"/>
      <c r="D504" s="210"/>
      <c r="E504" s="210"/>
      <c r="F504" s="210"/>
      <c r="G504" s="210"/>
      <c r="H504" s="210"/>
      <c r="I504" s="210"/>
      <c r="J504" s="210"/>
      <c r="K504" s="210"/>
      <c r="L504" s="210"/>
      <c r="M504" s="210"/>
      <c r="N504" s="210"/>
      <c r="O504" s="210"/>
      <c r="P504" s="210"/>
      <c r="Q504" s="210"/>
      <c r="R504" s="210"/>
      <c r="S504" s="210"/>
    </row>
    <row r="505" ht="15.75" customHeight="1">
      <c r="B505" s="210"/>
      <c r="C505" s="210"/>
      <c r="D505" s="210"/>
      <c r="E505" s="210"/>
      <c r="F505" s="210"/>
      <c r="G505" s="210"/>
      <c r="H505" s="210"/>
      <c r="I505" s="210"/>
      <c r="J505" s="210"/>
      <c r="K505" s="210"/>
      <c r="L505" s="210"/>
      <c r="M505" s="210"/>
      <c r="N505" s="210"/>
      <c r="O505" s="210"/>
      <c r="P505" s="210"/>
      <c r="Q505" s="210"/>
      <c r="R505" s="210"/>
      <c r="S505" s="210"/>
    </row>
    <row r="506" ht="15.75" customHeight="1">
      <c r="B506" s="210"/>
      <c r="C506" s="210"/>
      <c r="D506" s="210"/>
      <c r="E506" s="210"/>
      <c r="F506" s="210"/>
      <c r="G506" s="210"/>
      <c r="H506" s="210"/>
      <c r="I506" s="210"/>
      <c r="J506" s="210"/>
      <c r="K506" s="210"/>
      <c r="L506" s="210"/>
      <c r="M506" s="210"/>
      <c r="N506" s="210"/>
      <c r="O506" s="210"/>
      <c r="P506" s="210"/>
      <c r="Q506" s="210"/>
      <c r="R506" s="210"/>
      <c r="S506" s="210"/>
    </row>
    <row r="507" ht="15.75" customHeight="1">
      <c r="B507" s="210"/>
      <c r="C507" s="210"/>
      <c r="D507" s="210"/>
      <c r="E507" s="210"/>
      <c r="F507" s="210"/>
      <c r="G507" s="210"/>
      <c r="H507" s="210"/>
      <c r="I507" s="210"/>
      <c r="J507" s="210"/>
      <c r="K507" s="210"/>
      <c r="L507" s="210"/>
      <c r="M507" s="210"/>
      <c r="N507" s="210"/>
      <c r="O507" s="210"/>
      <c r="P507" s="210"/>
      <c r="Q507" s="210"/>
      <c r="R507" s="210"/>
      <c r="S507" s="210"/>
    </row>
    <row r="508" ht="15.75" customHeight="1">
      <c r="B508" s="210"/>
      <c r="C508" s="210"/>
      <c r="D508" s="210"/>
      <c r="E508" s="210"/>
      <c r="F508" s="210"/>
      <c r="G508" s="210"/>
      <c r="H508" s="210"/>
      <c r="I508" s="210"/>
      <c r="J508" s="210"/>
      <c r="K508" s="210"/>
      <c r="L508" s="210"/>
      <c r="M508" s="210"/>
      <c r="N508" s="210"/>
      <c r="O508" s="210"/>
      <c r="P508" s="210"/>
      <c r="Q508" s="210"/>
      <c r="R508" s="210"/>
      <c r="S508" s="210"/>
    </row>
    <row r="509" ht="15.75" customHeight="1">
      <c r="B509" s="210"/>
      <c r="C509" s="210"/>
      <c r="D509" s="210"/>
      <c r="E509" s="210"/>
      <c r="F509" s="210"/>
      <c r="G509" s="210"/>
      <c r="H509" s="210"/>
      <c r="I509" s="210"/>
      <c r="J509" s="210"/>
      <c r="K509" s="210"/>
      <c r="L509" s="210"/>
      <c r="M509" s="210"/>
      <c r="N509" s="210"/>
      <c r="O509" s="210"/>
      <c r="P509" s="210"/>
      <c r="Q509" s="210"/>
      <c r="R509" s="210"/>
      <c r="S509" s="210"/>
    </row>
    <row r="510" ht="15.75" customHeight="1">
      <c r="B510" s="210"/>
      <c r="C510" s="210"/>
      <c r="D510" s="210"/>
      <c r="E510" s="210"/>
      <c r="F510" s="210"/>
      <c r="G510" s="210"/>
      <c r="H510" s="210"/>
      <c r="I510" s="210"/>
      <c r="J510" s="210"/>
      <c r="K510" s="210"/>
      <c r="L510" s="210"/>
      <c r="M510" s="210"/>
      <c r="N510" s="210"/>
      <c r="O510" s="210"/>
      <c r="P510" s="210"/>
      <c r="Q510" s="210"/>
      <c r="R510" s="210"/>
      <c r="S510" s="210"/>
    </row>
    <row r="511" ht="15.75" customHeight="1">
      <c r="B511" s="210"/>
      <c r="C511" s="210"/>
      <c r="D511" s="210"/>
      <c r="E511" s="210"/>
      <c r="F511" s="210"/>
      <c r="G511" s="210"/>
      <c r="H511" s="210"/>
      <c r="I511" s="210"/>
      <c r="J511" s="210"/>
      <c r="K511" s="210"/>
      <c r="L511" s="210"/>
      <c r="M511" s="210"/>
      <c r="N511" s="210"/>
      <c r="O511" s="210"/>
      <c r="P511" s="210"/>
      <c r="Q511" s="210"/>
      <c r="R511" s="210"/>
      <c r="S511" s="210"/>
    </row>
    <row r="512" ht="15.75" customHeight="1">
      <c r="B512" s="210"/>
      <c r="C512" s="210"/>
      <c r="D512" s="210"/>
      <c r="E512" s="210"/>
      <c r="F512" s="210"/>
      <c r="G512" s="210"/>
      <c r="H512" s="210"/>
      <c r="I512" s="210"/>
      <c r="J512" s="210"/>
      <c r="K512" s="210"/>
      <c r="L512" s="210"/>
      <c r="M512" s="210"/>
      <c r="N512" s="210"/>
      <c r="O512" s="210"/>
      <c r="P512" s="210"/>
      <c r="Q512" s="210"/>
      <c r="R512" s="210"/>
      <c r="S512" s="210"/>
    </row>
    <row r="513" ht="15.75" customHeight="1">
      <c r="B513" s="210"/>
      <c r="C513" s="210"/>
      <c r="D513" s="210"/>
      <c r="E513" s="210"/>
      <c r="F513" s="210"/>
      <c r="G513" s="210"/>
      <c r="H513" s="210"/>
      <c r="I513" s="210"/>
      <c r="J513" s="210"/>
      <c r="K513" s="210"/>
      <c r="L513" s="210"/>
      <c r="M513" s="210"/>
      <c r="N513" s="210"/>
      <c r="O513" s="210"/>
      <c r="P513" s="210"/>
      <c r="Q513" s="210"/>
      <c r="R513" s="210"/>
      <c r="S513" s="210"/>
    </row>
    <row r="514" ht="15.75" customHeight="1">
      <c r="B514" s="210"/>
      <c r="C514" s="210"/>
      <c r="D514" s="210"/>
      <c r="E514" s="210"/>
      <c r="F514" s="210"/>
      <c r="G514" s="210"/>
      <c r="H514" s="210"/>
      <c r="I514" s="210"/>
      <c r="J514" s="210"/>
      <c r="K514" s="210"/>
      <c r="L514" s="210"/>
      <c r="M514" s="210"/>
      <c r="N514" s="210"/>
      <c r="O514" s="210"/>
      <c r="P514" s="210"/>
      <c r="Q514" s="210"/>
      <c r="R514" s="210"/>
      <c r="S514" s="210"/>
    </row>
    <row r="515" ht="15.75" customHeight="1">
      <c r="B515" s="210"/>
      <c r="C515" s="210"/>
      <c r="D515" s="210"/>
      <c r="E515" s="210"/>
      <c r="F515" s="210"/>
      <c r="G515" s="210"/>
      <c r="H515" s="210"/>
      <c r="I515" s="210"/>
      <c r="J515" s="210"/>
      <c r="K515" s="210"/>
      <c r="L515" s="210"/>
      <c r="M515" s="210"/>
      <c r="N515" s="210"/>
      <c r="O515" s="210"/>
      <c r="P515" s="210"/>
      <c r="Q515" s="210"/>
      <c r="R515" s="210"/>
      <c r="S515" s="210"/>
    </row>
    <row r="516" ht="15.75" customHeight="1">
      <c r="B516" s="210"/>
      <c r="C516" s="210"/>
      <c r="D516" s="210"/>
      <c r="E516" s="210"/>
      <c r="F516" s="210"/>
      <c r="G516" s="210"/>
      <c r="H516" s="210"/>
      <c r="I516" s="210"/>
      <c r="J516" s="210"/>
      <c r="K516" s="210"/>
      <c r="L516" s="210"/>
      <c r="M516" s="210"/>
      <c r="N516" s="210"/>
      <c r="O516" s="210"/>
      <c r="P516" s="210"/>
      <c r="Q516" s="210"/>
      <c r="R516" s="210"/>
      <c r="S516" s="210"/>
    </row>
    <row r="517" ht="15.75" customHeight="1">
      <c r="B517" s="210"/>
      <c r="C517" s="210"/>
      <c r="D517" s="210"/>
      <c r="E517" s="210"/>
      <c r="F517" s="210"/>
      <c r="G517" s="210"/>
      <c r="H517" s="210"/>
      <c r="I517" s="210"/>
      <c r="J517" s="210"/>
      <c r="K517" s="210"/>
      <c r="L517" s="210"/>
      <c r="M517" s="210"/>
      <c r="N517" s="210"/>
      <c r="O517" s="210"/>
      <c r="P517" s="210"/>
      <c r="Q517" s="210"/>
      <c r="R517" s="210"/>
      <c r="S517" s="210"/>
    </row>
    <row r="518" ht="15.75" customHeight="1">
      <c r="B518" s="210"/>
      <c r="C518" s="210"/>
      <c r="D518" s="210"/>
      <c r="E518" s="210"/>
      <c r="F518" s="210"/>
      <c r="G518" s="210"/>
      <c r="H518" s="210"/>
      <c r="I518" s="210"/>
      <c r="J518" s="210"/>
      <c r="K518" s="210"/>
      <c r="L518" s="210"/>
      <c r="M518" s="210"/>
      <c r="N518" s="210"/>
      <c r="O518" s="210"/>
      <c r="P518" s="210"/>
      <c r="Q518" s="210"/>
      <c r="R518" s="210"/>
      <c r="S518" s="210"/>
    </row>
    <row r="519" ht="15.75" customHeight="1">
      <c r="B519" s="210"/>
      <c r="C519" s="210"/>
      <c r="D519" s="210"/>
      <c r="E519" s="210"/>
      <c r="F519" s="210"/>
      <c r="G519" s="210"/>
      <c r="H519" s="210"/>
      <c r="I519" s="210"/>
      <c r="J519" s="210"/>
      <c r="K519" s="210"/>
      <c r="L519" s="210"/>
      <c r="M519" s="210"/>
      <c r="N519" s="210"/>
      <c r="O519" s="210"/>
      <c r="P519" s="210"/>
      <c r="Q519" s="210"/>
      <c r="R519" s="210"/>
      <c r="S519" s="210"/>
    </row>
    <row r="520" ht="15.75" customHeight="1">
      <c r="B520" s="210"/>
      <c r="C520" s="210"/>
      <c r="D520" s="210"/>
      <c r="E520" s="210"/>
      <c r="F520" s="210"/>
      <c r="G520" s="210"/>
      <c r="H520" s="210"/>
      <c r="I520" s="210"/>
      <c r="J520" s="210"/>
      <c r="K520" s="210"/>
      <c r="L520" s="210"/>
      <c r="M520" s="210"/>
      <c r="N520" s="210"/>
      <c r="O520" s="210"/>
      <c r="P520" s="210"/>
      <c r="Q520" s="210"/>
      <c r="R520" s="210"/>
      <c r="S520" s="210"/>
    </row>
    <row r="521" ht="15.75" customHeight="1">
      <c r="B521" s="210"/>
      <c r="C521" s="210"/>
      <c r="D521" s="210"/>
      <c r="E521" s="210"/>
      <c r="F521" s="210"/>
      <c r="G521" s="210"/>
      <c r="H521" s="210"/>
      <c r="I521" s="210"/>
      <c r="J521" s="210"/>
      <c r="K521" s="210"/>
      <c r="L521" s="210"/>
      <c r="M521" s="210"/>
      <c r="N521" s="210"/>
      <c r="O521" s="210"/>
      <c r="P521" s="210"/>
      <c r="Q521" s="210"/>
      <c r="R521" s="210"/>
      <c r="S521" s="210"/>
    </row>
    <row r="522" ht="15.75" customHeight="1">
      <c r="B522" s="210"/>
      <c r="C522" s="210"/>
      <c r="D522" s="210"/>
      <c r="E522" s="210"/>
      <c r="F522" s="210"/>
      <c r="G522" s="210"/>
      <c r="H522" s="210"/>
      <c r="I522" s="210"/>
      <c r="J522" s="210"/>
      <c r="K522" s="210"/>
      <c r="L522" s="210"/>
      <c r="M522" s="210"/>
      <c r="N522" s="210"/>
      <c r="O522" s="210"/>
      <c r="P522" s="210"/>
      <c r="Q522" s="210"/>
      <c r="R522" s="210"/>
      <c r="S522" s="210"/>
    </row>
    <row r="523" ht="15.75" customHeight="1">
      <c r="B523" s="210"/>
      <c r="C523" s="210"/>
      <c r="D523" s="210"/>
      <c r="E523" s="210"/>
      <c r="F523" s="210"/>
      <c r="G523" s="210"/>
      <c r="H523" s="210"/>
      <c r="I523" s="210"/>
      <c r="J523" s="210"/>
      <c r="K523" s="210"/>
      <c r="L523" s="210"/>
      <c r="M523" s="210"/>
      <c r="N523" s="210"/>
      <c r="O523" s="210"/>
      <c r="P523" s="210"/>
      <c r="Q523" s="210"/>
      <c r="R523" s="210"/>
      <c r="S523" s="210"/>
    </row>
    <row r="524" ht="15.75" customHeight="1">
      <c r="B524" s="210"/>
      <c r="C524" s="210"/>
      <c r="D524" s="210"/>
      <c r="E524" s="210"/>
      <c r="F524" s="210"/>
      <c r="G524" s="210"/>
      <c r="H524" s="210"/>
      <c r="I524" s="210"/>
      <c r="J524" s="210"/>
      <c r="K524" s="210"/>
      <c r="L524" s="210"/>
      <c r="M524" s="210"/>
      <c r="N524" s="210"/>
      <c r="O524" s="210"/>
      <c r="P524" s="210"/>
      <c r="Q524" s="210"/>
      <c r="R524" s="210"/>
      <c r="S524" s="210"/>
    </row>
    <row r="525" ht="15.75" customHeight="1">
      <c r="B525" s="210"/>
      <c r="C525" s="210"/>
      <c r="D525" s="210"/>
      <c r="E525" s="210"/>
      <c r="F525" s="210"/>
      <c r="G525" s="210"/>
      <c r="H525" s="210"/>
      <c r="I525" s="210"/>
      <c r="J525" s="210"/>
      <c r="K525" s="210"/>
      <c r="L525" s="210"/>
      <c r="M525" s="210"/>
      <c r="N525" s="210"/>
      <c r="O525" s="210"/>
      <c r="P525" s="210"/>
      <c r="Q525" s="210"/>
      <c r="R525" s="210"/>
      <c r="S525" s="210"/>
    </row>
    <row r="526" ht="15.75" customHeight="1">
      <c r="B526" s="210"/>
      <c r="C526" s="210"/>
      <c r="D526" s="210"/>
      <c r="E526" s="210"/>
      <c r="F526" s="210"/>
      <c r="G526" s="210"/>
      <c r="H526" s="210"/>
      <c r="I526" s="210"/>
      <c r="J526" s="210"/>
      <c r="K526" s="210"/>
      <c r="L526" s="210"/>
      <c r="M526" s="210"/>
      <c r="N526" s="210"/>
      <c r="O526" s="210"/>
      <c r="P526" s="210"/>
      <c r="Q526" s="210"/>
      <c r="R526" s="210"/>
      <c r="S526" s="210"/>
    </row>
    <row r="527" ht="15.75" customHeight="1">
      <c r="B527" s="210"/>
      <c r="C527" s="210"/>
      <c r="D527" s="210"/>
      <c r="E527" s="210"/>
      <c r="F527" s="210"/>
      <c r="G527" s="210"/>
      <c r="H527" s="210"/>
      <c r="I527" s="210"/>
      <c r="J527" s="210"/>
      <c r="K527" s="210"/>
      <c r="L527" s="210"/>
      <c r="M527" s="210"/>
      <c r="N527" s="210"/>
      <c r="O527" s="210"/>
      <c r="P527" s="210"/>
      <c r="Q527" s="210"/>
      <c r="R527" s="210"/>
      <c r="S527" s="210"/>
    </row>
    <row r="528" ht="15.75" customHeight="1">
      <c r="B528" s="210"/>
      <c r="C528" s="210"/>
      <c r="D528" s="210"/>
      <c r="E528" s="210"/>
      <c r="F528" s="210"/>
      <c r="G528" s="210"/>
      <c r="H528" s="210"/>
      <c r="I528" s="210"/>
      <c r="J528" s="210"/>
      <c r="K528" s="210"/>
      <c r="L528" s="210"/>
      <c r="M528" s="210"/>
      <c r="N528" s="210"/>
      <c r="O528" s="210"/>
      <c r="P528" s="210"/>
      <c r="Q528" s="210"/>
      <c r="R528" s="210"/>
      <c r="S528" s="210"/>
    </row>
    <row r="529" ht="15.75" customHeight="1">
      <c r="B529" s="210"/>
      <c r="C529" s="210"/>
      <c r="D529" s="210"/>
      <c r="E529" s="210"/>
      <c r="F529" s="210"/>
      <c r="G529" s="210"/>
      <c r="H529" s="210"/>
      <c r="I529" s="210"/>
      <c r="J529" s="210"/>
      <c r="K529" s="210"/>
      <c r="L529" s="210"/>
      <c r="M529" s="210"/>
      <c r="N529" s="210"/>
      <c r="O529" s="210"/>
      <c r="P529" s="210"/>
      <c r="Q529" s="210"/>
      <c r="R529" s="210"/>
      <c r="S529" s="210"/>
    </row>
    <row r="530" ht="15.75" customHeight="1">
      <c r="B530" s="210"/>
      <c r="C530" s="210"/>
      <c r="D530" s="210"/>
      <c r="E530" s="210"/>
      <c r="F530" s="210"/>
      <c r="G530" s="210"/>
      <c r="H530" s="210"/>
      <c r="I530" s="210"/>
      <c r="J530" s="210"/>
      <c r="K530" s="210"/>
      <c r="L530" s="210"/>
      <c r="M530" s="210"/>
      <c r="N530" s="210"/>
      <c r="O530" s="210"/>
      <c r="P530" s="210"/>
      <c r="Q530" s="210"/>
      <c r="R530" s="210"/>
      <c r="S530" s="210"/>
    </row>
    <row r="531" ht="15.75" customHeight="1">
      <c r="B531" s="210"/>
      <c r="C531" s="210"/>
      <c r="D531" s="210"/>
      <c r="E531" s="210"/>
      <c r="F531" s="210"/>
      <c r="G531" s="210"/>
      <c r="H531" s="210"/>
      <c r="I531" s="210"/>
      <c r="J531" s="210"/>
      <c r="K531" s="210"/>
      <c r="L531" s="210"/>
      <c r="M531" s="210"/>
      <c r="N531" s="210"/>
      <c r="O531" s="210"/>
      <c r="P531" s="210"/>
      <c r="Q531" s="210"/>
      <c r="R531" s="210"/>
      <c r="S531" s="210"/>
    </row>
    <row r="532" ht="15.75" customHeight="1">
      <c r="B532" s="210"/>
      <c r="C532" s="210"/>
      <c r="D532" s="210"/>
      <c r="E532" s="210"/>
      <c r="F532" s="210"/>
      <c r="G532" s="210"/>
      <c r="H532" s="210"/>
      <c r="I532" s="210"/>
      <c r="J532" s="210"/>
      <c r="K532" s="210"/>
      <c r="L532" s="210"/>
      <c r="M532" s="210"/>
      <c r="N532" s="210"/>
      <c r="O532" s="210"/>
      <c r="P532" s="210"/>
      <c r="Q532" s="210"/>
      <c r="R532" s="210"/>
      <c r="S532" s="210"/>
    </row>
    <row r="533" ht="15.75" customHeight="1">
      <c r="B533" s="210"/>
      <c r="C533" s="210"/>
      <c r="D533" s="210"/>
      <c r="E533" s="210"/>
      <c r="F533" s="210"/>
      <c r="G533" s="210"/>
      <c r="H533" s="210"/>
      <c r="I533" s="210"/>
      <c r="J533" s="210"/>
      <c r="K533" s="210"/>
      <c r="L533" s="210"/>
      <c r="M533" s="210"/>
      <c r="N533" s="210"/>
      <c r="O533" s="210"/>
      <c r="P533" s="210"/>
      <c r="Q533" s="210"/>
      <c r="R533" s="210"/>
      <c r="S533" s="210"/>
    </row>
    <row r="534" ht="15.75" customHeight="1">
      <c r="B534" s="210"/>
      <c r="C534" s="210"/>
      <c r="D534" s="210"/>
      <c r="E534" s="210"/>
      <c r="F534" s="210"/>
      <c r="G534" s="210"/>
      <c r="H534" s="210"/>
      <c r="I534" s="210"/>
      <c r="J534" s="210"/>
      <c r="K534" s="210"/>
      <c r="L534" s="210"/>
      <c r="M534" s="210"/>
      <c r="N534" s="210"/>
      <c r="O534" s="210"/>
      <c r="P534" s="210"/>
      <c r="Q534" s="210"/>
      <c r="R534" s="210"/>
      <c r="S534" s="210"/>
    </row>
    <row r="535" ht="15.75" customHeight="1">
      <c r="B535" s="210"/>
      <c r="C535" s="210"/>
      <c r="D535" s="210"/>
      <c r="E535" s="210"/>
      <c r="F535" s="210"/>
      <c r="G535" s="210"/>
      <c r="H535" s="210"/>
      <c r="I535" s="210"/>
      <c r="J535" s="210"/>
      <c r="K535" s="210"/>
      <c r="L535" s="210"/>
      <c r="M535" s="210"/>
      <c r="N535" s="210"/>
      <c r="O535" s="210"/>
      <c r="P535" s="210"/>
      <c r="Q535" s="210"/>
      <c r="R535" s="210"/>
      <c r="S535" s="210"/>
    </row>
    <row r="536" ht="15.75" customHeight="1">
      <c r="B536" s="210"/>
      <c r="C536" s="210"/>
      <c r="D536" s="210"/>
      <c r="E536" s="210"/>
      <c r="F536" s="210"/>
      <c r="G536" s="210"/>
      <c r="H536" s="210"/>
      <c r="I536" s="210"/>
      <c r="J536" s="210"/>
      <c r="K536" s="210"/>
      <c r="L536" s="210"/>
      <c r="M536" s="210"/>
      <c r="N536" s="210"/>
      <c r="O536" s="210"/>
      <c r="P536" s="210"/>
      <c r="Q536" s="210"/>
      <c r="R536" s="210"/>
      <c r="S536" s="210"/>
    </row>
    <row r="537" ht="15.75" customHeight="1">
      <c r="B537" s="210"/>
      <c r="C537" s="210"/>
      <c r="D537" s="210"/>
      <c r="E537" s="210"/>
      <c r="F537" s="210"/>
      <c r="G537" s="210"/>
      <c r="H537" s="210"/>
      <c r="I537" s="210"/>
      <c r="J537" s="210"/>
      <c r="K537" s="210"/>
      <c r="L537" s="210"/>
      <c r="M537" s="210"/>
      <c r="N537" s="210"/>
      <c r="O537" s="210"/>
      <c r="P537" s="210"/>
      <c r="Q537" s="210"/>
      <c r="R537" s="210"/>
      <c r="S537" s="210"/>
    </row>
    <row r="538" ht="15.75" customHeight="1">
      <c r="B538" s="210"/>
      <c r="C538" s="210"/>
      <c r="D538" s="210"/>
      <c r="E538" s="210"/>
      <c r="F538" s="210"/>
      <c r="G538" s="210"/>
      <c r="H538" s="210"/>
      <c r="I538" s="210"/>
      <c r="J538" s="210"/>
      <c r="K538" s="210"/>
      <c r="L538" s="210"/>
      <c r="M538" s="210"/>
      <c r="N538" s="210"/>
      <c r="O538" s="210"/>
      <c r="P538" s="210"/>
      <c r="Q538" s="210"/>
      <c r="R538" s="210"/>
      <c r="S538" s="210"/>
    </row>
    <row r="539" ht="15.75" customHeight="1">
      <c r="B539" s="210"/>
      <c r="C539" s="210"/>
      <c r="D539" s="210"/>
      <c r="E539" s="210"/>
      <c r="F539" s="210"/>
      <c r="G539" s="210"/>
      <c r="H539" s="210"/>
      <c r="I539" s="210"/>
      <c r="J539" s="210"/>
      <c r="K539" s="210"/>
      <c r="L539" s="210"/>
      <c r="M539" s="210"/>
      <c r="N539" s="210"/>
      <c r="O539" s="210"/>
      <c r="P539" s="210"/>
      <c r="Q539" s="210"/>
      <c r="R539" s="210"/>
      <c r="S539" s="210"/>
    </row>
    <row r="540" ht="15.75" customHeight="1">
      <c r="B540" s="210"/>
      <c r="C540" s="210"/>
      <c r="D540" s="210"/>
      <c r="E540" s="210"/>
      <c r="F540" s="210"/>
      <c r="G540" s="210"/>
      <c r="H540" s="210"/>
      <c r="I540" s="210"/>
      <c r="J540" s="210"/>
      <c r="K540" s="210"/>
      <c r="L540" s="210"/>
      <c r="M540" s="210"/>
      <c r="N540" s="210"/>
      <c r="O540" s="210"/>
      <c r="P540" s="210"/>
      <c r="Q540" s="210"/>
      <c r="R540" s="210"/>
      <c r="S540" s="210"/>
    </row>
    <row r="541" ht="15.75" customHeight="1">
      <c r="B541" s="210"/>
      <c r="C541" s="210"/>
      <c r="D541" s="210"/>
      <c r="E541" s="210"/>
      <c r="F541" s="210"/>
      <c r="G541" s="210"/>
      <c r="H541" s="210"/>
      <c r="I541" s="210"/>
      <c r="J541" s="210"/>
      <c r="K541" s="210"/>
      <c r="L541" s="210"/>
      <c r="M541" s="210"/>
      <c r="N541" s="210"/>
      <c r="O541" s="210"/>
      <c r="P541" s="210"/>
      <c r="Q541" s="210"/>
      <c r="R541" s="210"/>
      <c r="S541" s="210"/>
    </row>
    <row r="542" ht="15.75" customHeight="1">
      <c r="B542" s="210"/>
      <c r="C542" s="210"/>
      <c r="D542" s="210"/>
      <c r="E542" s="210"/>
      <c r="F542" s="210"/>
      <c r="G542" s="210"/>
      <c r="H542" s="210"/>
      <c r="I542" s="210"/>
      <c r="J542" s="210"/>
      <c r="K542" s="210"/>
      <c r="L542" s="210"/>
      <c r="M542" s="210"/>
      <c r="N542" s="210"/>
      <c r="O542" s="210"/>
      <c r="P542" s="210"/>
      <c r="Q542" s="210"/>
      <c r="R542" s="210"/>
      <c r="S542" s="210"/>
    </row>
    <row r="543" ht="15.75" customHeight="1">
      <c r="B543" s="210"/>
      <c r="C543" s="210"/>
      <c r="D543" s="210"/>
      <c r="E543" s="210"/>
      <c r="F543" s="210"/>
      <c r="G543" s="210"/>
      <c r="H543" s="210"/>
      <c r="I543" s="210"/>
      <c r="J543" s="210"/>
      <c r="K543" s="210"/>
      <c r="L543" s="210"/>
      <c r="M543" s="210"/>
      <c r="N543" s="210"/>
      <c r="O543" s="210"/>
      <c r="P543" s="210"/>
      <c r="Q543" s="210"/>
      <c r="R543" s="210"/>
      <c r="S543" s="210"/>
    </row>
    <row r="544" ht="15.75" customHeight="1">
      <c r="B544" s="210"/>
      <c r="C544" s="210"/>
      <c r="D544" s="210"/>
      <c r="E544" s="210"/>
      <c r="F544" s="210"/>
      <c r="G544" s="210"/>
      <c r="H544" s="210"/>
      <c r="I544" s="210"/>
      <c r="J544" s="210"/>
      <c r="K544" s="210"/>
      <c r="L544" s="210"/>
      <c r="M544" s="210"/>
      <c r="N544" s="210"/>
      <c r="O544" s="210"/>
      <c r="P544" s="210"/>
      <c r="Q544" s="210"/>
      <c r="R544" s="210"/>
      <c r="S544" s="210"/>
    </row>
    <row r="545" ht="15.75" customHeight="1">
      <c r="B545" s="210"/>
      <c r="C545" s="210"/>
      <c r="D545" s="210"/>
      <c r="E545" s="210"/>
      <c r="F545" s="210"/>
      <c r="G545" s="210"/>
      <c r="H545" s="210"/>
      <c r="I545" s="210"/>
      <c r="J545" s="210"/>
      <c r="K545" s="210"/>
      <c r="L545" s="210"/>
      <c r="M545" s="210"/>
      <c r="N545" s="210"/>
      <c r="O545" s="210"/>
      <c r="P545" s="210"/>
      <c r="Q545" s="210"/>
      <c r="R545" s="210"/>
      <c r="S545" s="210"/>
    </row>
    <row r="546" ht="15.75" customHeight="1">
      <c r="B546" s="210"/>
      <c r="C546" s="210"/>
      <c r="D546" s="210"/>
      <c r="E546" s="210"/>
      <c r="F546" s="210"/>
      <c r="G546" s="210"/>
      <c r="H546" s="210"/>
      <c r="I546" s="210"/>
      <c r="J546" s="210"/>
      <c r="K546" s="210"/>
      <c r="L546" s="210"/>
      <c r="M546" s="210"/>
      <c r="N546" s="210"/>
      <c r="O546" s="210"/>
      <c r="P546" s="210"/>
      <c r="Q546" s="210"/>
      <c r="R546" s="210"/>
      <c r="S546" s="210"/>
    </row>
    <row r="547" ht="15.75" customHeight="1">
      <c r="B547" s="210"/>
      <c r="C547" s="210"/>
      <c r="D547" s="210"/>
      <c r="E547" s="210"/>
      <c r="F547" s="210"/>
      <c r="G547" s="210"/>
      <c r="H547" s="210"/>
      <c r="I547" s="210"/>
      <c r="J547" s="210"/>
      <c r="K547" s="210"/>
      <c r="L547" s="210"/>
      <c r="M547" s="210"/>
      <c r="N547" s="210"/>
      <c r="O547" s="210"/>
      <c r="P547" s="210"/>
      <c r="Q547" s="210"/>
      <c r="R547" s="210"/>
      <c r="S547" s="210"/>
    </row>
    <row r="548" ht="15.75" customHeight="1">
      <c r="B548" s="210"/>
      <c r="C548" s="210"/>
      <c r="D548" s="210"/>
      <c r="E548" s="210"/>
      <c r="F548" s="210"/>
      <c r="G548" s="210"/>
      <c r="H548" s="210"/>
      <c r="I548" s="210"/>
      <c r="J548" s="210"/>
      <c r="K548" s="210"/>
      <c r="L548" s="210"/>
      <c r="M548" s="210"/>
      <c r="N548" s="210"/>
      <c r="O548" s="210"/>
      <c r="P548" s="210"/>
      <c r="Q548" s="210"/>
      <c r="R548" s="210"/>
      <c r="S548" s="210"/>
    </row>
    <row r="549" ht="15.75" customHeight="1">
      <c r="B549" s="210"/>
      <c r="C549" s="210"/>
      <c r="D549" s="210"/>
      <c r="E549" s="210"/>
      <c r="F549" s="210"/>
      <c r="G549" s="210"/>
      <c r="H549" s="210"/>
      <c r="I549" s="210"/>
      <c r="J549" s="210"/>
      <c r="K549" s="210"/>
      <c r="L549" s="210"/>
      <c r="M549" s="210"/>
      <c r="N549" s="210"/>
      <c r="O549" s="210"/>
      <c r="P549" s="210"/>
      <c r="Q549" s="210"/>
      <c r="R549" s="210"/>
      <c r="S549" s="210"/>
    </row>
    <row r="550" ht="15.75" customHeight="1">
      <c r="B550" s="210"/>
      <c r="C550" s="210"/>
      <c r="D550" s="210"/>
      <c r="E550" s="210"/>
      <c r="F550" s="210"/>
      <c r="G550" s="210"/>
      <c r="H550" s="210"/>
      <c r="I550" s="210"/>
      <c r="J550" s="210"/>
      <c r="K550" s="210"/>
      <c r="L550" s="210"/>
      <c r="M550" s="210"/>
      <c r="N550" s="210"/>
      <c r="O550" s="210"/>
      <c r="P550" s="210"/>
      <c r="Q550" s="210"/>
      <c r="R550" s="210"/>
      <c r="S550" s="210"/>
    </row>
    <row r="551" ht="15.75" customHeight="1">
      <c r="B551" s="210"/>
      <c r="C551" s="210"/>
      <c r="D551" s="210"/>
      <c r="E551" s="210"/>
      <c r="F551" s="210"/>
      <c r="G551" s="210"/>
      <c r="H551" s="210"/>
      <c r="I551" s="210"/>
      <c r="J551" s="210"/>
      <c r="K551" s="210"/>
      <c r="L551" s="210"/>
      <c r="M551" s="210"/>
      <c r="N551" s="210"/>
      <c r="O551" s="210"/>
      <c r="P551" s="210"/>
      <c r="Q551" s="210"/>
      <c r="R551" s="210"/>
      <c r="S551" s="210"/>
    </row>
    <row r="552" ht="15.75" customHeight="1">
      <c r="B552" s="210"/>
      <c r="C552" s="210"/>
      <c r="D552" s="210"/>
      <c r="E552" s="210"/>
      <c r="F552" s="210"/>
      <c r="G552" s="210"/>
      <c r="H552" s="210"/>
      <c r="I552" s="210"/>
      <c r="J552" s="210"/>
      <c r="K552" s="210"/>
      <c r="L552" s="210"/>
      <c r="M552" s="210"/>
      <c r="N552" s="210"/>
      <c r="O552" s="210"/>
      <c r="P552" s="210"/>
      <c r="Q552" s="210"/>
      <c r="R552" s="210"/>
      <c r="S552" s="210"/>
    </row>
    <row r="553" ht="15.75" customHeight="1">
      <c r="B553" s="210"/>
      <c r="C553" s="210"/>
      <c r="D553" s="210"/>
      <c r="E553" s="210"/>
      <c r="F553" s="210"/>
      <c r="G553" s="210"/>
      <c r="H553" s="210"/>
      <c r="I553" s="210"/>
      <c r="J553" s="210"/>
      <c r="K553" s="210"/>
      <c r="L553" s="210"/>
      <c r="M553" s="210"/>
      <c r="N553" s="210"/>
      <c r="O553" s="210"/>
      <c r="P553" s="210"/>
      <c r="Q553" s="210"/>
      <c r="R553" s="210"/>
      <c r="S553" s="210"/>
    </row>
    <row r="554" ht="15.75" customHeight="1">
      <c r="B554" s="210"/>
      <c r="C554" s="210"/>
      <c r="D554" s="210"/>
      <c r="E554" s="210"/>
      <c r="F554" s="210"/>
      <c r="G554" s="210"/>
      <c r="H554" s="210"/>
      <c r="I554" s="210"/>
      <c r="J554" s="210"/>
      <c r="K554" s="210"/>
      <c r="L554" s="210"/>
      <c r="M554" s="210"/>
      <c r="N554" s="210"/>
      <c r="O554" s="210"/>
      <c r="P554" s="210"/>
      <c r="Q554" s="210"/>
      <c r="R554" s="210"/>
      <c r="S554" s="210"/>
    </row>
    <row r="555" ht="15.75" customHeight="1">
      <c r="B555" s="210"/>
      <c r="C555" s="210"/>
      <c r="D555" s="210"/>
      <c r="E555" s="210"/>
      <c r="F555" s="210"/>
      <c r="G555" s="210"/>
      <c r="H555" s="210"/>
      <c r="I555" s="210"/>
      <c r="J555" s="210"/>
      <c r="K555" s="210"/>
      <c r="L555" s="210"/>
      <c r="M555" s="210"/>
      <c r="N555" s="210"/>
      <c r="O555" s="210"/>
      <c r="P555" s="210"/>
      <c r="Q555" s="210"/>
      <c r="R555" s="210"/>
      <c r="S555" s="210"/>
    </row>
    <row r="556" ht="15.75" customHeight="1">
      <c r="B556" s="210"/>
      <c r="C556" s="210"/>
      <c r="D556" s="210"/>
      <c r="E556" s="210"/>
      <c r="F556" s="210"/>
      <c r="G556" s="210"/>
      <c r="H556" s="210"/>
      <c r="I556" s="210"/>
      <c r="J556" s="210"/>
      <c r="K556" s="210"/>
      <c r="L556" s="210"/>
      <c r="M556" s="210"/>
      <c r="N556" s="210"/>
      <c r="O556" s="210"/>
      <c r="P556" s="210"/>
      <c r="Q556" s="210"/>
      <c r="R556" s="210"/>
      <c r="S556" s="210"/>
    </row>
    <row r="557" ht="15.75" customHeight="1">
      <c r="B557" s="210"/>
      <c r="C557" s="210"/>
      <c r="D557" s="210"/>
      <c r="E557" s="210"/>
      <c r="F557" s="210"/>
      <c r="G557" s="210"/>
      <c r="H557" s="210"/>
      <c r="I557" s="210"/>
      <c r="J557" s="210"/>
      <c r="K557" s="210"/>
      <c r="L557" s="210"/>
      <c r="M557" s="210"/>
      <c r="N557" s="210"/>
      <c r="O557" s="210"/>
      <c r="P557" s="210"/>
      <c r="Q557" s="210"/>
      <c r="R557" s="210"/>
      <c r="S557" s="210"/>
    </row>
    <row r="558" ht="15.75" customHeight="1">
      <c r="B558" s="210"/>
      <c r="C558" s="210"/>
      <c r="D558" s="210"/>
      <c r="E558" s="210"/>
      <c r="F558" s="210"/>
      <c r="G558" s="210"/>
      <c r="H558" s="210"/>
      <c r="I558" s="210"/>
      <c r="J558" s="210"/>
      <c r="K558" s="210"/>
      <c r="L558" s="210"/>
      <c r="M558" s="210"/>
      <c r="N558" s="210"/>
      <c r="O558" s="210"/>
      <c r="P558" s="210"/>
      <c r="Q558" s="210"/>
      <c r="R558" s="210"/>
      <c r="S558" s="210"/>
    </row>
    <row r="559" ht="15.75" customHeight="1">
      <c r="B559" s="210"/>
      <c r="C559" s="210"/>
      <c r="D559" s="210"/>
      <c r="E559" s="210"/>
      <c r="F559" s="210"/>
      <c r="G559" s="210"/>
      <c r="H559" s="210"/>
      <c r="I559" s="210"/>
      <c r="J559" s="210"/>
      <c r="K559" s="210"/>
      <c r="L559" s="210"/>
      <c r="M559" s="210"/>
      <c r="N559" s="210"/>
      <c r="O559" s="210"/>
      <c r="P559" s="210"/>
      <c r="Q559" s="210"/>
      <c r="R559" s="210"/>
      <c r="S559" s="210"/>
    </row>
    <row r="560" ht="15.75" customHeight="1">
      <c r="B560" s="210"/>
      <c r="C560" s="210"/>
      <c r="D560" s="210"/>
      <c r="E560" s="210"/>
      <c r="F560" s="210"/>
      <c r="G560" s="210"/>
      <c r="H560" s="210"/>
      <c r="I560" s="210"/>
      <c r="J560" s="210"/>
      <c r="K560" s="210"/>
      <c r="L560" s="210"/>
      <c r="M560" s="210"/>
      <c r="N560" s="210"/>
      <c r="O560" s="210"/>
      <c r="P560" s="210"/>
      <c r="Q560" s="210"/>
      <c r="R560" s="210"/>
      <c r="S560" s="210"/>
    </row>
    <row r="561" ht="15.75" customHeight="1">
      <c r="B561" s="210"/>
      <c r="C561" s="210"/>
      <c r="D561" s="210"/>
      <c r="E561" s="210"/>
      <c r="F561" s="210"/>
      <c r="G561" s="210"/>
      <c r="H561" s="210"/>
      <c r="I561" s="210"/>
      <c r="J561" s="210"/>
      <c r="K561" s="210"/>
      <c r="L561" s="210"/>
      <c r="M561" s="210"/>
      <c r="N561" s="210"/>
      <c r="O561" s="210"/>
      <c r="P561" s="210"/>
      <c r="Q561" s="210"/>
      <c r="R561" s="210"/>
      <c r="S561" s="210"/>
    </row>
    <row r="562" ht="15.75" customHeight="1">
      <c r="B562" s="210"/>
      <c r="C562" s="210"/>
      <c r="D562" s="210"/>
      <c r="E562" s="210"/>
      <c r="F562" s="210"/>
      <c r="G562" s="210"/>
      <c r="H562" s="210"/>
      <c r="I562" s="210"/>
      <c r="J562" s="210"/>
      <c r="K562" s="210"/>
      <c r="L562" s="210"/>
      <c r="M562" s="210"/>
      <c r="N562" s="210"/>
      <c r="O562" s="210"/>
      <c r="P562" s="210"/>
      <c r="Q562" s="210"/>
      <c r="R562" s="210"/>
      <c r="S562" s="210"/>
    </row>
    <row r="563" ht="15.75" customHeight="1">
      <c r="B563" s="210"/>
      <c r="C563" s="210"/>
      <c r="D563" s="210"/>
      <c r="E563" s="210"/>
      <c r="F563" s="210"/>
      <c r="G563" s="210"/>
      <c r="H563" s="210"/>
      <c r="I563" s="210"/>
      <c r="J563" s="210"/>
      <c r="K563" s="210"/>
      <c r="L563" s="210"/>
      <c r="M563" s="210"/>
      <c r="N563" s="210"/>
      <c r="O563" s="210"/>
      <c r="P563" s="210"/>
      <c r="Q563" s="210"/>
      <c r="R563" s="210"/>
      <c r="S563" s="210"/>
    </row>
    <row r="564" ht="15.75" customHeight="1">
      <c r="B564" s="210"/>
      <c r="C564" s="210"/>
      <c r="D564" s="210"/>
      <c r="E564" s="210"/>
      <c r="F564" s="210"/>
      <c r="G564" s="210"/>
      <c r="H564" s="210"/>
      <c r="I564" s="210"/>
      <c r="J564" s="210"/>
      <c r="K564" s="210"/>
      <c r="L564" s="210"/>
      <c r="M564" s="210"/>
      <c r="N564" s="210"/>
      <c r="O564" s="210"/>
      <c r="P564" s="210"/>
      <c r="Q564" s="210"/>
      <c r="R564" s="210"/>
      <c r="S564" s="210"/>
    </row>
    <row r="565" ht="15.75" customHeight="1">
      <c r="B565" s="210"/>
      <c r="C565" s="210"/>
      <c r="D565" s="210"/>
      <c r="E565" s="210"/>
      <c r="F565" s="210"/>
      <c r="G565" s="210"/>
      <c r="H565" s="210"/>
      <c r="I565" s="210"/>
      <c r="J565" s="210"/>
      <c r="K565" s="210"/>
      <c r="L565" s="210"/>
      <c r="M565" s="210"/>
      <c r="N565" s="210"/>
      <c r="O565" s="210"/>
      <c r="P565" s="210"/>
      <c r="Q565" s="210"/>
      <c r="R565" s="210"/>
      <c r="S565" s="210"/>
    </row>
    <row r="566" ht="15.75" customHeight="1">
      <c r="B566" s="210"/>
      <c r="C566" s="210"/>
      <c r="D566" s="210"/>
      <c r="E566" s="210"/>
      <c r="F566" s="210"/>
      <c r="G566" s="210"/>
      <c r="H566" s="210"/>
      <c r="I566" s="210"/>
      <c r="J566" s="210"/>
      <c r="K566" s="210"/>
      <c r="L566" s="210"/>
      <c r="M566" s="210"/>
      <c r="N566" s="210"/>
      <c r="O566" s="210"/>
      <c r="P566" s="210"/>
      <c r="Q566" s="210"/>
      <c r="R566" s="210"/>
      <c r="S566" s="210"/>
    </row>
    <row r="567" ht="15.75" customHeight="1">
      <c r="B567" s="210"/>
      <c r="C567" s="210"/>
      <c r="D567" s="210"/>
      <c r="E567" s="210"/>
      <c r="F567" s="210"/>
      <c r="G567" s="210"/>
      <c r="H567" s="210"/>
      <c r="I567" s="210"/>
      <c r="J567" s="210"/>
      <c r="K567" s="210"/>
      <c r="L567" s="210"/>
      <c r="M567" s="210"/>
      <c r="N567" s="210"/>
      <c r="O567" s="210"/>
      <c r="P567" s="210"/>
      <c r="Q567" s="210"/>
      <c r="R567" s="210"/>
      <c r="S567" s="210"/>
    </row>
    <row r="568" ht="15.75" customHeight="1">
      <c r="B568" s="210"/>
      <c r="C568" s="210"/>
      <c r="D568" s="210"/>
      <c r="E568" s="210"/>
      <c r="F568" s="210"/>
      <c r="G568" s="210"/>
      <c r="H568" s="210"/>
      <c r="I568" s="210"/>
      <c r="J568" s="210"/>
      <c r="K568" s="210"/>
      <c r="L568" s="210"/>
      <c r="M568" s="210"/>
      <c r="N568" s="210"/>
      <c r="O568" s="210"/>
      <c r="P568" s="210"/>
      <c r="Q568" s="210"/>
      <c r="R568" s="210"/>
      <c r="S568" s="210"/>
    </row>
    <row r="569" ht="15.75" customHeight="1">
      <c r="B569" s="210"/>
      <c r="C569" s="210"/>
      <c r="D569" s="210"/>
      <c r="E569" s="210"/>
      <c r="F569" s="210"/>
      <c r="G569" s="210"/>
      <c r="H569" s="210"/>
      <c r="I569" s="210"/>
      <c r="J569" s="210"/>
      <c r="K569" s="210"/>
      <c r="L569" s="210"/>
      <c r="M569" s="210"/>
      <c r="N569" s="210"/>
      <c r="O569" s="210"/>
      <c r="P569" s="210"/>
      <c r="Q569" s="210"/>
      <c r="R569" s="210"/>
      <c r="S569" s="210"/>
    </row>
    <row r="570" ht="15.75" customHeight="1">
      <c r="B570" s="210"/>
      <c r="C570" s="210"/>
      <c r="D570" s="210"/>
      <c r="E570" s="210"/>
      <c r="F570" s="210"/>
      <c r="G570" s="210"/>
      <c r="H570" s="210"/>
      <c r="I570" s="210"/>
      <c r="J570" s="210"/>
      <c r="K570" s="210"/>
      <c r="L570" s="210"/>
      <c r="M570" s="210"/>
      <c r="N570" s="210"/>
      <c r="O570" s="210"/>
      <c r="P570" s="210"/>
      <c r="Q570" s="210"/>
      <c r="R570" s="210"/>
      <c r="S570" s="210"/>
    </row>
    <row r="571" ht="15.75" customHeight="1">
      <c r="B571" s="210"/>
      <c r="C571" s="210"/>
      <c r="D571" s="210"/>
      <c r="E571" s="210"/>
      <c r="F571" s="210"/>
      <c r="G571" s="210"/>
      <c r="H571" s="210"/>
      <c r="I571" s="210"/>
      <c r="J571" s="210"/>
      <c r="K571" s="210"/>
      <c r="L571" s="210"/>
      <c r="M571" s="210"/>
      <c r="N571" s="210"/>
      <c r="O571" s="210"/>
      <c r="P571" s="210"/>
      <c r="Q571" s="210"/>
      <c r="R571" s="210"/>
      <c r="S571" s="210"/>
    </row>
    <row r="572" ht="15.75" customHeight="1">
      <c r="B572" s="210"/>
      <c r="C572" s="210"/>
      <c r="D572" s="210"/>
      <c r="E572" s="210"/>
      <c r="F572" s="210"/>
      <c r="G572" s="210"/>
      <c r="H572" s="210"/>
      <c r="I572" s="210"/>
      <c r="J572" s="210"/>
      <c r="K572" s="210"/>
      <c r="L572" s="210"/>
      <c r="M572" s="210"/>
      <c r="N572" s="210"/>
      <c r="O572" s="210"/>
      <c r="P572" s="210"/>
      <c r="Q572" s="210"/>
      <c r="R572" s="210"/>
      <c r="S572" s="210"/>
    </row>
    <row r="573" ht="15.75" customHeight="1">
      <c r="B573" s="210"/>
      <c r="C573" s="210"/>
      <c r="D573" s="210"/>
      <c r="E573" s="210"/>
      <c r="F573" s="210"/>
      <c r="G573" s="210"/>
      <c r="H573" s="210"/>
      <c r="I573" s="210"/>
      <c r="J573" s="210"/>
      <c r="K573" s="210"/>
      <c r="L573" s="210"/>
      <c r="M573" s="210"/>
      <c r="N573" s="210"/>
      <c r="O573" s="210"/>
      <c r="P573" s="210"/>
      <c r="Q573" s="210"/>
      <c r="R573" s="210"/>
      <c r="S573" s="210"/>
    </row>
    <row r="574" ht="15.75" customHeight="1">
      <c r="B574" s="210"/>
      <c r="C574" s="210"/>
      <c r="D574" s="210"/>
      <c r="E574" s="210"/>
      <c r="F574" s="210"/>
      <c r="G574" s="210"/>
      <c r="H574" s="210"/>
      <c r="I574" s="210"/>
      <c r="J574" s="210"/>
      <c r="K574" s="210"/>
      <c r="L574" s="210"/>
      <c r="M574" s="210"/>
      <c r="N574" s="210"/>
      <c r="O574" s="210"/>
      <c r="P574" s="210"/>
      <c r="Q574" s="210"/>
      <c r="R574" s="210"/>
      <c r="S574" s="210"/>
    </row>
    <row r="575" ht="15.75" customHeight="1">
      <c r="B575" s="210"/>
      <c r="C575" s="210"/>
      <c r="D575" s="210"/>
      <c r="E575" s="210"/>
      <c r="F575" s="210"/>
      <c r="G575" s="210"/>
      <c r="H575" s="210"/>
      <c r="I575" s="210"/>
      <c r="J575" s="210"/>
      <c r="K575" s="210"/>
      <c r="L575" s="210"/>
      <c r="M575" s="210"/>
      <c r="N575" s="210"/>
      <c r="O575" s="210"/>
      <c r="P575" s="210"/>
      <c r="Q575" s="210"/>
      <c r="R575" s="210"/>
      <c r="S575" s="210"/>
    </row>
    <row r="576" ht="15.75" customHeight="1">
      <c r="B576" s="210"/>
      <c r="C576" s="210"/>
      <c r="D576" s="210"/>
      <c r="E576" s="210"/>
      <c r="F576" s="210"/>
      <c r="G576" s="210"/>
      <c r="H576" s="210"/>
      <c r="I576" s="210"/>
      <c r="J576" s="210"/>
      <c r="K576" s="210"/>
      <c r="L576" s="210"/>
      <c r="M576" s="210"/>
      <c r="N576" s="210"/>
      <c r="O576" s="210"/>
      <c r="P576" s="210"/>
      <c r="Q576" s="210"/>
      <c r="R576" s="210"/>
      <c r="S576" s="210"/>
    </row>
    <row r="577" ht="15.75" customHeight="1">
      <c r="B577" s="210"/>
      <c r="C577" s="210"/>
      <c r="D577" s="210"/>
      <c r="E577" s="210"/>
      <c r="F577" s="210"/>
      <c r="G577" s="210"/>
      <c r="H577" s="210"/>
      <c r="I577" s="210"/>
      <c r="J577" s="210"/>
      <c r="K577" s="210"/>
      <c r="L577" s="210"/>
      <c r="M577" s="210"/>
      <c r="N577" s="210"/>
      <c r="O577" s="210"/>
      <c r="P577" s="210"/>
      <c r="Q577" s="210"/>
      <c r="R577" s="210"/>
      <c r="S577" s="210"/>
    </row>
    <row r="578" ht="15.75" customHeight="1">
      <c r="B578" s="210"/>
      <c r="C578" s="210"/>
      <c r="D578" s="210"/>
      <c r="E578" s="210"/>
      <c r="F578" s="210"/>
      <c r="G578" s="210"/>
      <c r="H578" s="210"/>
      <c r="I578" s="210"/>
      <c r="J578" s="210"/>
      <c r="K578" s="210"/>
      <c r="L578" s="210"/>
      <c r="M578" s="210"/>
      <c r="N578" s="210"/>
      <c r="O578" s="210"/>
      <c r="P578" s="210"/>
      <c r="Q578" s="210"/>
      <c r="R578" s="210"/>
      <c r="S578" s="210"/>
    </row>
    <row r="579" ht="15.75" customHeight="1">
      <c r="B579" s="210"/>
      <c r="C579" s="210"/>
      <c r="D579" s="210"/>
      <c r="E579" s="210"/>
      <c r="F579" s="210"/>
      <c r="G579" s="210"/>
      <c r="H579" s="210"/>
      <c r="I579" s="210"/>
      <c r="J579" s="210"/>
      <c r="K579" s="210"/>
      <c r="L579" s="210"/>
      <c r="M579" s="210"/>
      <c r="N579" s="210"/>
      <c r="O579" s="210"/>
      <c r="P579" s="210"/>
      <c r="Q579" s="210"/>
      <c r="R579" s="210"/>
      <c r="S579" s="210"/>
    </row>
    <row r="580" ht="15.75" customHeight="1">
      <c r="B580" s="210"/>
      <c r="C580" s="210"/>
      <c r="D580" s="210"/>
      <c r="E580" s="210"/>
      <c r="F580" s="210"/>
      <c r="G580" s="210"/>
      <c r="H580" s="210"/>
      <c r="I580" s="210"/>
      <c r="J580" s="210"/>
      <c r="K580" s="210"/>
      <c r="L580" s="210"/>
      <c r="M580" s="210"/>
      <c r="N580" s="210"/>
      <c r="O580" s="210"/>
      <c r="P580" s="210"/>
      <c r="Q580" s="210"/>
      <c r="R580" s="210"/>
      <c r="S580" s="210"/>
    </row>
    <row r="581" ht="15.75" customHeight="1">
      <c r="B581" s="210"/>
      <c r="C581" s="210"/>
      <c r="D581" s="210"/>
      <c r="E581" s="210"/>
      <c r="F581" s="210"/>
      <c r="G581" s="210"/>
      <c r="H581" s="210"/>
      <c r="I581" s="210"/>
      <c r="J581" s="210"/>
      <c r="K581" s="210"/>
      <c r="L581" s="210"/>
      <c r="M581" s="210"/>
      <c r="N581" s="210"/>
      <c r="O581" s="210"/>
      <c r="P581" s="210"/>
      <c r="Q581" s="210"/>
      <c r="R581" s="210"/>
      <c r="S581" s="210"/>
    </row>
    <row r="582" ht="15.75" customHeight="1">
      <c r="B582" s="210"/>
      <c r="C582" s="210"/>
      <c r="D582" s="210"/>
      <c r="E582" s="210"/>
      <c r="F582" s="210"/>
      <c r="G582" s="210"/>
      <c r="H582" s="210"/>
      <c r="I582" s="210"/>
      <c r="J582" s="210"/>
      <c r="K582" s="210"/>
      <c r="L582" s="210"/>
      <c r="M582" s="210"/>
      <c r="N582" s="210"/>
      <c r="O582" s="210"/>
      <c r="P582" s="210"/>
      <c r="Q582" s="210"/>
      <c r="R582" s="210"/>
      <c r="S582" s="210"/>
    </row>
    <row r="583" ht="15.75" customHeight="1">
      <c r="B583" s="210"/>
      <c r="C583" s="210"/>
      <c r="D583" s="210"/>
      <c r="E583" s="210"/>
      <c r="F583" s="210"/>
      <c r="G583" s="210"/>
      <c r="H583" s="210"/>
      <c r="I583" s="210"/>
      <c r="J583" s="210"/>
      <c r="K583" s="210"/>
      <c r="L583" s="210"/>
      <c r="M583" s="210"/>
      <c r="N583" s="210"/>
      <c r="O583" s="210"/>
      <c r="P583" s="210"/>
      <c r="Q583" s="210"/>
      <c r="R583" s="210"/>
      <c r="S583" s="210"/>
    </row>
    <row r="584" ht="15.75" customHeight="1">
      <c r="B584" s="210"/>
      <c r="C584" s="210"/>
      <c r="D584" s="210"/>
      <c r="E584" s="210"/>
      <c r="F584" s="210"/>
      <c r="G584" s="210"/>
      <c r="H584" s="210"/>
      <c r="I584" s="210"/>
      <c r="J584" s="210"/>
      <c r="K584" s="210"/>
      <c r="L584" s="210"/>
      <c r="M584" s="210"/>
      <c r="N584" s="210"/>
      <c r="O584" s="210"/>
      <c r="P584" s="210"/>
      <c r="Q584" s="210"/>
      <c r="R584" s="210"/>
      <c r="S584" s="210"/>
    </row>
    <row r="585" ht="15.75" customHeight="1">
      <c r="B585" s="210"/>
      <c r="C585" s="210"/>
      <c r="D585" s="210"/>
      <c r="E585" s="210"/>
      <c r="F585" s="210"/>
      <c r="G585" s="210"/>
      <c r="H585" s="210"/>
      <c r="I585" s="210"/>
      <c r="J585" s="210"/>
      <c r="K585" s="210"/>
      <c r="L585" s="210"/>
      <c r="M585" s="210"/>
      <c r="N585" s="210"/>
      <c r="O585" s="210"/>
      <c r="P585" s="210"/>
      <c r="Q585" s="210"/>
      <c r="R585" s="210"/>
      <c r="S585" s="210"/>
    </row>
    <row r="586" ht="15.75" customHeight="1">
      <c r="B586" s="210"/>
      <c r="C586" s="210"/>
      <c r="D586" s="210"/>
      <c r="E586" s="210"/>
      <c r="F586" s="210"/>
      <c r="G586" s="210"/>
      <c r="H586" s="210"/>
      <c r="I586" s="210"/>
      <c r="J586" s="210"/>
      <c r="K586" s="210"/>
      <c r="L586" s="210"/>
      <c r="M586" s="210"/>
      <c r="N586" s="210"/>
      <c r="O586" s="210"/>
      <c r="P586" s="210"/>
      <c r="Q586" s="210"/>
      <c r="R586" s="210"/>
      <c r="S586" s="210"/>
    </row>
    <row r="587" ht="15.75" customHeight="1">
      <c r="B587" s="210"/>
      <c r="C587" s="210"/>
      <c r="D587" s="210"/>
      <c r="E587" s="210"/>
      <c r="F587" s="210"/>
      <c r="G587" s="210"/>
      <c r="H587" s="210"/>
      <c r="I587" s="210"/>
      <c r="J587" s="210"/>
      <c r="K587" s="210"/>
      <c r="L587" s="210"/>
      <c r="M587" s="210"/>
      <c r="N587" s="210"/>
      <c r="O587" s="210"/>
      <c r="P587" s="210"/>
      <c r="Q587" s="210"/>
      <c r="R587" s="210"/>
      <c r="S587" s="210"/>
    </row>
    <row r="588" ht="15.75" customHeight="1">
      <c r="B588" s="210"/>
      <c r="C588" s="210"/>
      <c r="D588" s="210"/>
      <c r="E588" s="210"/>
      <c r="F588" s="210"/>
      <c r="G588" s="210"/>
      <c r="H588" s="210"/>
      <c r="I588" s="210"/>
      <c r="J588" s="210"/>
      <c r="K588" s="210"/>
      <c r="L588" s="210"/>
      <c r="M588" s="210"/>
      <c r="N588" s="210"/>
      <c r="O588" s="210"/>
      <c r="P588" s="210"/>
      <c r="Q588" s="210"/>
      <c r="R588" s="210"/>
      <c r="S588" s="210"/>
    </row>
    <row r="589" ht="15.75" customHeight="1">
      <c r="B589" s="210"/>
      <c r="C589" s="210"/>
      <c r="D589" s="210"/>
      <c r="E589" s="210"/>
      <c r="F589" s="210"/>
      <c r="G589" s="210"/>
      <c r="H589" s="210"/>
      <c r="I589" s="210"/>
      <c r="J589" s="210"/>
      <c r="K589" s="210"/>
      <c r="L589" s="210"/>
      <c r="M589" s="210"/>
      <c r="N589" s="210"/>
      <c r="O589" s="210"/>
      <c r="P589" s="210"/>
      <c r="Q589" s="210"/>
      <c r="R589" s="210"/>
      <c r="S589" s="210"/>
    </row>
    <row r="590" ht="15.75" customHeight="1">
      <c r="B590" s="210"/>
      <c r="C590" s="210"/>
      <c r="D590" s="210"/>
      <c r="E590" s="210"/>
      <c r="F590" s="210"/>
      <c r="G590" s="210"/>
      <c r="H590" s="210"/>
      <c r="I590" s="210"/>
      <c r="J590" s="210"/>
      <c r="K590" s="210"/>
      <c r="L590" s="210"/>
      <c r="M590" s="210"/>
      <c r="N590" s="210"/>
      <c r="O590" s="210"/>
      <c r="P590" s="210"/>
      <c r="Q590" s="210"/>
      <c r="R590" s="210"/>
      <c r="S590" s="210"/>
    </row>
    <row r="591" ht="15.75" customHeight="1">
      <c r="B591" s="210"/>
      <c r="C591" s="210"/>
      <c r="D591" s="210"/>
      <c r="E591" s="210"/>
      <c r="F591" s="210"/>
      <c r="G591" s="210"/>
      <c r="H591" s="210"/>
      <c r="I591" s="210"/>
      <c r="J591" s="210"/>
      <c r="K591" s="210"/>
      <c r="L591" s="210"/>
      <c r="M591" s="210"/>
      <c r="N591" s="210"/>
      <c r="O591" s="210"/>
      <c r="P591" s="210"/>
      <c r="Q591" s="210"/>
      <c r="R591" s="210"/>
      <c r="S591" s="210"/>
    </row>
    <row r="592" ht="15.75" customHeight="1">
      <c r="B592" s="210"/>
      <c r="C592" s="210"/>
      <c r="D592" s="210"/>
      <c r="E592" s="210"/>
      <c r="F592" s="210"/>
      <c r="G592" s="210"/>
      <c r="H592" s="210"/>
      <c r="I592" s="210"/>
      <c r="J592" s="210"/>
      <c r="K592" s="210"/>
      <c r="L592" s="210"/>
      <c r="M592" s="210"/>
      <c r="N592" s="210"/>
      <c r="O592" s="210"/>
      <c r="P592" s="210"/>
      <c r="Q592" s="210"/>
      <c r="R592" s="210"/>
      <c r="S592" s="210"/>
    </row>
    <row r="593" ht="15.75" customHeight="1">
      <c r="B593" s="210"/>
      <c r="C593" s="210"/>
      <c r="D593" s="210"/>
      <c r="E593" s="210"/>
      <c r="F593" s="210"/>
      <c r="G593" s="210"/>
      <c r="H593" s="210"/>
      <c r="I593" s="210"/>
      <c r="J593" s="210"/>
      <c r="K593" s="210"/>
      <c r="L593" s="210"/>
      <c r="M593" s="210"/>
      <c r="N593" s="210"/>
      <c r="O593" s="210"/>
      <c r="P593" s="210"/>
      <c r="Q593" s="210"/>
      <c r="R593" s="210"/>
      <c r="S593" s="210"/>
    </row>
    <row r="594" ht="15.75" customHeight="1">
      <c r="B594" s="210"/>
      <c r="C594" s="210"/>
      <c r="D594" s="210"/>
      <c r="E594" s="210"/>
      <c r="F594" s="210"/>
      <c r="G594" s="210"/>
      <c r="H594" s="210"/>
      <c r="I594" s="210"/>
      <c r="J594" s="210"/>
      <c r="K594" s="210"/>
      <c r="L594" s="210"/>
      <c r="M594" s="210"/>
      <c r="N594" s="210"/>
      <c r="O594" s="210"/>
      <c r="P594" s="210"/>
      <c r="Q594" s="210"/>
      <c r="R594" s="210"/>
      <c r="S594" s="210"/>
    </row>
    <row r="595" ht="15.75" customHeight="1">
      <c r="B595" s="210"/>
      <c r="C595" s="210"/>
      <c r="D595" s="210"/>
      <c r="E595" s="210"/>
      <c r="F595" s="210"/>
      <c r="G595" s="210"/>
      <c r="H595" s="210"/>
      <c r="I595" s="210"/>
      <c r="J595" s="210"/>
      <c r="K595" s="210"/>
      <c r="L595" s="210"/>
      <c r="M595" s="210"/>
      <c r="N595" s="210"/>
      <c r="O595" s="210"/>
      <c r="P595" s="210"/>
      <c r="Q595" s="210"/>
      <c r="R595" s="210"/>
      <c r="S595" s="210"/>
    </row>
    <row r="596" ht="15.75" customHeight="1">
      <c r="B596" s="210"/>
      <c r="C596" s="210"/>
      <c r="D596" s="210"/>
      <c r="E596" s="210"/>
      <c r="F596" s="210"/>
      <c r="G596" s="210"/>
      <c r="H596" s="210"/>
      <c r="I596" s="210"/>
      <c r="J596" s="210"/>
      <c r="K596" s="210"/>
      <c r="L596" s="210"/>
      <c r="M596" s="210"/>
      <c r="N596" s="210"/>
      <c r="O596" s="210"/>
      <c r="P596" s="210"/>
      <c r="Q596" s="210"/>
      <c r="R596" s="210"/>
      <c r="S596" s="210"/>
    </row>
    <row r="597" ht="15.75" customHeight="1">
      <c r="B597" s="210"/>
      <c r="C597" s="210"/>
      <c r="D597" s="210"/>
      <c r="E597" s="210"/>
      <c r="F597" s="210"/>
      <c r="G597" s="210"/>
      <c r="H597" s="210"/>
      <c r="I597" s="210"/>
      <c r="J597" s="210"/>
      <c r="K597" s="210"/>
      <c r="L597" s="210"/>
      <c r="M597" s="210"/>
      <c r="N597" s="210"/>
      <c r="O597" s="210"/>
      <c r="P597" s="210"/>
      <c r="Q597" s="210"/>
      <c r="R597" s="210"/>
      <c r="S597" s="210"/>
    </row>
    <row r="598" ht="15.75" customHeight="1">
      <c r="B598" s="210"/>
      <c r="C598" s="210"/>
      <c r="D598" s="210"/>
      <c r="E598" s="210"/>
      <c r="F598" s="210"/>
      <c r="G598" s="210"/>
      <c r="H598" s="210"/>
      <c r="I598" s="210"/>
      <c r="J598" s="210"/>
      <c r="K598" s="210"/>
      <c r="L598" s="210"/>
      <c r="M598" s="210"/>
      <c r="N598" s="210"/>
      <c r="O598" s="210"/>
      <c r="P598" s="210"/>
      <c r="Q598" s="210"/>
      <c r="R598" s="210"/>
      <c r="S598" s="210"/>
    </row>
    <row r="599" ht="15.75" customHeight="1">
      <c r="B599" s="210"/>
      <c r="C599" s="210"/>
      <c r="D599" s="210"/>
      <c r="E599" s="210"/>
      <c r="F599" s="210"/>
      <c r="G599" s="210"/>
      <c r="H599" s="210"/>
      <c r="I599" s="210"/>
      <c r="J599" s="210"/>
      <c r="K599" s="210"/>
      <c r="L599" s="210"/>
      <c r="M599" s="210"/>
      <c r="N599" s="210"/>
      <c r="O599" s="210"/>
      <c r="P599" s="210"/>
      <c r="Q599" s="210"/>
      <c r="R599" s="210"/>
      <c r="S599" s="210"/>
    </row>
    <row r="600" ht="15.75" customHeight="1">
      <c r="B600" s="210"/>
      <c r="C600" s="210"/>
      <c r="D600" s="210"/>
      <c r="E600" s="210"/>
      <c r="F600" s="210"/>
      <c r="G600" s="210"/>
      <c r="H600" s="210"/>
      <c r="I600" s="210"/>
      <c r="J600" s="210"/>
      <c r="K600" s="210"/>
      <c r="L600" s="210"/>
      <c r="M600" s="210"/>
      <c r="N600" s="210"/>
      <c r="O600" s="210"/>
      <c r="P600" s="210"/>
      <c r="Q600" s="210"/>
      <c r="R600" s="210"/>
      <c r="S600" s="210"/>
    </row>
    <row r="601" ht="15.75" customHeight="1">
      <c r="B601" s="210"/>
      <c r="C601" s="210"/>
      <c r="D601" s="210"/>
      <c r="E601" s="210"/>
      <c r="F601" s="210"/>
      <c r="G601" s="210"/>
      <c r="H601" s="210"/>
      <c r="I601" s="210"/>
      <c r="J601" s="210"/>
      <c r="K601" s="210"/>
      <c r="L601" s="210"/>
      <c r="M601" s="210"/>
      <c r="N601" s="210"/>
      <c r="O601" s="210"/>
      <c r="P601" s="210"/>
      <c r="Q601" s="210"/>
      <c r="R601" s="210"/>
      <c r="S601" s="210"/>
    </row>
    <row r="602" ht="15.75" customHeight="1">
      <c r="B602" s="210"/>
      <c r="C602" s="210"/>
      <c r="D602" s="210"/>
      <c r="E602" s="210"/>
      <c r="F602" s="210"/>
      <c r="G602" s="210"/>
      <c r="H602" s="210"/>
      <c r="I602" s="210"/>
      <c r="J602" s="210"/>
      <c r="K602" s="210"/>
      <c r="L602" s="210"/>
      <c r="M602" s="210"/>
      <c r="N602" s="210"/>
      <c r="O602" s="210"/>
      <c r="P602" s="210"/>
      <c r="Q602" s="210"/>
      <c r="R602" s="210"/>
      <c r="S602" s="210"/>
    </row>
    <row r="603" ht="15.75" customHeight="1">
      <c r="B603" s="210"/>
      <c r="C603" s="210"/>
      <c r="D603" s="210"/>
      <c r="E603" s="210"/>
      <c r="F603" s="210"/>
      <c r="G603" s="210"/>
      <c r="H603" s="210"/>
      <c r="I603" s="210"/>
      <c r="J603" s="210"/>
      <c r="K603" s="210"/>
      <c r="L603" s="210"/>
      <c r="M603" s="210"/>
      <c r="N603" s="210"/>
      <c r="O603" s="210"/>
      <c r="P603" s="210"/>
      <c r="Q603" s="210"/>
      <c r="R603" s="210"/>
      <c r="S603" s="210"/>
    </row>
    <row r="604" ht="15.75" customHeight="1">
      <c r="B604" s="210"/>
      <c r="C604" s="210"/>
      <c r="D604" s="210"/>
      <c r="E604" s="210"/>
      <c r="F604" s="210"/>
      <c r="G604" s="210"/>
      <c r="H604" s="210"/>
      <c r="I604" s="210"/>
      <c r="J604" s="210"/>
      <c r="K604" s="210"/>
      <c r="L604" s="210"/>
      <c r="M604" s="210"/>
      <c r="N604" s="210"/>
      <c r="O604" s="210"/>
      <c r="P604" s="210"/>
      <c r="Q604" s="210"/>
      <c r="R604" s="210"/>
      <c r="S604" s="210"/>
    </row>
    <row r="605" ht="15.75" customHeight="1">
      <c r="B605" s="210"/>
      <c r="C605" s="210"/>
      <c r="D605" s="210"/>
      <c r="E605" s="210"/>
      <c r="F605" s="210"/>
      <c r="G605" s="210"/>
      <c r="H605" s="210"/>
      <c r="I605" s="210"/>
      <c r="J605" s="210"/>
      <c r="K605" s="210"/>
      <c r="L605" s="210"/>
      <c r="M605" s="210"/>
      <c r="N605" s="210"/>
      <c r="O605" s="210"/>
      <c r="P605" s="210"/>
      <c r="Q605" s="210"/>
      <c r="R605" s="210"/>
      <c r="S605" s="210"/>
    </row>
    <row r="606" ht="15.75" customHeight="1">
      <c r="B606" s="210"/>
      <c r="C606" s="210"/>
      <c r="D606" s="210"/>
      <c r="E606" s="210"/>
      <c r="F606" s="210"/>
      <c r="G606" s="210"/>
      <c r="H606" s="210"/>
      <c r="I606" s="210"/>
      <c r="J606" s="210"/>
      <c r="K606" s="210"/>
      <c r="L606" s="210"/>
      <c r="M606" s="210"/>
      <c r="N606" s="210"/>
      <c r="O606" s="210"/>
      <c r="P606" s="210"/>
      <c r="Q606" s="210"/>
      <c r="R606" s="210"/>
      <c r="S606" s="210"/>
    </row>
    <row r="607" ht="15.75" customHeight="1">
      <c r="B607" s="210"/>
      <c r="C607" s="210"/>
      <c r="D607" s="210"/>
      <c r="E607" s="210"/>
      <c r="F607" s="210"/>
      <c r="G607" s="210"/>
      <c r="H607" s="210"/>
      <c r="I607" s="210"/>
      <c r="J607" s="210"/>
      <c r="K607" s="210"/>
      <c r="L607" s="210"/>
      <c r="M607" s="210"/>
      <c r="N607" s="210"/>
      <c r="O607" s="210"/>
      <c r="P607" s="210"/>
      <c r="Q607" s="210"/>
      <c r="R607" s="210"/>
      <c r="S607" s="210"/>
    </row>
    <row r="608" ht="15.75" customHeight="1">
      <c r="B608" s="210"/>
      <c r="C608" s="210"/>
      <c r="D608" s="210"/>
      <c r="E608" s="210"/>
      <c r="F608" s="210"/>
      <c r="G608" s="210"/>
      <c r="H608" s="210"/>
      <c r="I608" s="210"/>
      <c r="J608" s="210"/>
      <c r="K608" s="210"/>
      <c r="L608" s="210"/>
      <c r="M608" s="210"/>
      <c r="N608" s="210"/>
      <c r="O608" s="210"/>
      <c r="P608" s="210"/>
      <c r="Q608" s="210"/>
      <c r="R608" s="210"/>
      <c r="S608" s="210"/>
    </row>
    <row r="609" ht="15.75" customHeight="1">
      <c r="B609" s="210"/>
      <c r="C609" s="210"/>
      <c r="D609" s="210"/>
      <c r="E609" s="210"/>
      <c r="F609" s="210"/>
      <c r="G609" s="210"/>
      <c r="H609" s="210"/>
      <c r="I609" s="210"/>
      <c r="J609" s="210"/>
      <c r="K609" s="210"/>
      <c r="L609" s="210"/>
      <c r="M609" s="210"/>
      <c r="N609" s="210"/>
      <c r="O609" s="210"/>
      <c r="P609" s="210"/>
      <c r="Q609" s="210"/>
      <c r="R609" s="210"/>
      <c r="S609" s="210"/>
    </row>
    <row r="610" ht="15.75" customHeight="1">
      <c r="B610" s="210"/>
      <c r="C610" s="210"/>
      <c r="D610" s="210"/>
      <c r="E610" s="210"/>
      <c r="F610" s="210"/>
      <c r="G610" s="210"/>
      <c r="H610" s="210"/>
      <c r="I610" s="210"/>
      <c r="J610" s="210"/>
      <c r="K610" s="210"/>
      <c r="L610" s="210"/>
      <c r="M610" s="210"/>
      <c r="N610" s="210"/>
      <c r="O610" s="210"/>
      <c r="P610" s="210"/>
      <c r="Q610" s="210"/>
      <c r="R610" s="210"/>
      <c r="S610" s="210"/>
    </row>
    <row r="611" ht="15.75" customHeight="1">
      <c r="B611" s="210"/>
      <c r="C611" s="210"/>
      <c r="D611" s="210"/>
      <c r="E611" s="210"/>
      <c r="F611" s="210"/>
      <c r="G611" s="210"/>
      <c r="H611" s="210"/>
      <c r="I611" s="210"/>
      <c r="J611" s="210"/>
      <c r="K611" s="210"/>
      <c r="L611" s="210"/>
      <c r="M611" s="210"/>
      <c r="N611" s="210"/>
      <c r="O611" s="210"/>
      <c r="P611" s="210"/>
      <c r="Q611" s="210"/>
      <c r="R611" s="210"/>
      <c r="S611" s="210"/>
    </row>
    <row r="612" ht="15.75" customHeight="1">
      <c r="B612" s="210"/>
      <c r="C612" s="210"/>
      <c r="D612" s="210"/>
      <c r="E612" s="210"/>
      <c r="F612" s="210"/>
      <c r="G612" s="210"/>
      <c r="H612" s="210"/>
      <c r="I612" s="210"/>
      <c r="J612" s="210"/>
      <c r="K612" s="210"/>
      <c r="L612" s="210"/>
      <c r="M612" s="210"/>
      <c r="N612" s="210"/>
      <c r="O612" s="210"/>
      <c r="P612" s="210"/>
      <c r="Q612" s="210"/>
      <c r="R612" s="210"/>
      <c r="S612" s="210"/>
    </row>
    <row r="613" ht="15.75" customHeight="1">
      <c r="B613" s="210"/>
      <c r="C613" s="210"/>
      <c r="D613" s="210"/>
      <c r="E613" s="210"/>
      <c r="F613" s="210"/>
      <c r="G613" s="210"/>
      <c r="H613" s="210"/>
      <c r="I613" s="210"/>
      <c r="J613" s="210"/>
      <c r="K613" s="210"/>
      <c r="L613" s="210"/>
      <c r="M613" s="210"/>
      <c r="N613" s="210"/>
      <c r="O613" s="210"/>
      <c r="P613" s="210"/>
      <c r="Q613" s="210"/>
      <c r="R613" s="210"/>
      <c r="S613" s="210"/>
    </row>
    <row r="614" ht="15.75" customHeight="1">
      <c r="B614" s="210"/>
      <c r="C614" s="210"/>
      <c r="D614" s="210"/>
      <c r="E614" s="210"/>
      <c r="F614" s="210"/>
      <c r="G614" s="210"/>
      <c r="H614" s="210"/>
      <c r="I614" s="210"/>
      <c r="J614" s="210"/>
      <c r="K614" s="210"/>
      <c r="L614" s="210"/>
      <c r="M614" s="210"/>
      <c r="N614" s="210"/>
      <c r="O614" s="210"/>
      <c r="P614" s="210"/>
      <c r="Q614" s="210"/>
      <c r="R614" s="210"/>
      <c r="S614" s="210"/>
    </row>
    <row r="615" ht="15.75" customHeight="1">
      <c r="B615" s="210"/>
      <c r="C615" s="210"/>
      <c r="D615" s="210"/>
      <c r="E615" s="210"/>
      <c r="F615" s="210"/>
      <c r="G615" s="210"/>
      <c r="H615" s="210"/>
      <c r="I615" s="210"/>
      <c r="J615" s="210"/>
      <c r="K615" s="210"/>
      <c r="L615" s="210"/>
      <c r="M615" s="210"/>
      <c r="N615" s="210"/>
      <c r="O615" s="210"/>
      <c r="P615" s="210"/>
      <c r="Q615" s="210"/>
      <c r="R615" s="210"/>
      <c r="S615" s="210"/>
    </row>
    <row r="616" ht="15.75" customHeight="1">
      <c r="B616" s="210"/>
      <c r="C616" s="210"/>
      <c r="D616" s="210"/>
      <c r="E616" s="210"/>
      <c r="F616" s="210"/>
      <c r="G616" s="210"/>
      <c r="H616" s="210"/>
      <c r="I616" s="210"/>
      <c r="J616" s="210"/>
      <c r="K616" s="210"/>
      <c r="L616" s="210"/>
      <c r="M616" s="210"/>
      <c r="N616" s="210"/>
      <c r="O616" s="210"/>
      <c r="P616" s="210"/>
      <c r="Q616" s="210"/>
      <c r="R616" s="210"/>
      <c r="S616" s="210"/>
    </row>
    <row r="617" ht="15.75" customHeight="1">
      <c r="B617" s="210"/>
      <c r="C617" s="210"/>
      <c r="D617" s="210"/>
      <c r="E617" s="210"/>
      <c r="F617" s="210"/>
      <c r="G617" s="210"/>
      <c r="H617" s="210"/>
      <c r="I617" s="210"/>
      <c r="J617" s="210"/>
      <c r="K617" s="210"/>
      <c r="L617" s="210"/>
      <c r="M617" s="210"/>
      <c r="N617" s="210"/>
      <c r="O617" s="210"/>
      <c r="P617" s="210"/>
      <c r="Q617" s="210"/>
      <c r="R617" s="210"/>
      <c r="S617" s="210"/>
    </row>
    <row r="618" ht="15.75" customHeight="1">
      <c r="B618" s="210"/>
      <c r="C618" s="210"/>
      <c r="D618" s="210"/>
      <c r="E618" s="210"/>
      <c r="F618" s="210"/>
      <c r="G618" s="210"/>
      <c r="H618" s="210"/>
      <c r="I618" s="210"/>
      <c r="J618" s="210"/>
      <c r="K618" s="210"/>
      <c r="L618" s="210"/>
      <c r="M618" s="210"/>
      <c r="N618" s="210"/>
      <c r="O618" s="210"/>
      <c r="P618" s="210"/>
      <c r="Q618" s="210"/>
      <c r="R618" s="210"/>
      <c r="S618" s="210"/>
    </row>
    <row r="619" ht="15.75" customHeight="1">
      <c r="B619" s="210"/>
      <c r="C619" s="210"/>
      <c r="D619" s="210"/>
      <c r="E619" s="210"/>
      <c r="F619" s="210"/>
      <c r="G619" s="210"/>
      <c r="H619" s="210"/>
      <c r="I619" s="210"/>
      <c r="J619" s="210"/>
      <c r="K619" s="210"/>
      <c r="L619" s="210"/>
      <c r="M619" s="210"/>
      <c r="N619" s="210"/>
      <c r="O619" s="210"/>
      <c r="P619" s="210"/>
      <c r="Q619" s="210"/>
      <c r="R619" s="210"/>
      <c r="S619" s="210"/>
    </row>
    <row r="620" ht="15.75" customHeight="1">
      <c r="B620" s="210"/>
      <c r="C620" s="210"/>
      <c r="D620" s="210"/>
      <c r="E620" s="210"/>
      <c r="F620" s="210"/>
      <c r="G620" s="210"/>
      <c r="H620" s="210"/>
      <c r="I620" s="210"/>
      <c r="J620" s="210"/>
      <c r="K620" s="210"/>
      <c r="L620" s="210"/>
      <c r="M620" s="210"/>
      <c r="N620" s="210"/>
      <c r="O620" s="210"/>
      <c r="P620" s="210"/>
      <c r="Q620" s="210"/>
      <c r="R620" s="210"/>
      <c r="S620" s="210"/>
    </row>
    <row r="621" ht="15.75" customHeight="1">
      <c r="B621" s="210"/>
      <c r="C621" s="210"/>
      <c r="D621" s="210"/>
      <c r="E621" s="210"/>
      <c r="F621" s="210"/>
      <c r="G621" s="210"/>
      <c r="H621" s="210"/>
      <c r="I621" s="210"/>
      <c r="J621" s="210"/>
      <c r="K621" s="210"/>
      <c r="L621" s="210"/>
      <c r="M621" s="210"/>
      <c r="N621" s="210"/>
      <c r="O621" s="210"/>
      <c r="P621" s="210"/>
      <c r="Q621" s="210"/>
      <c r="R621" s="210"/>
      <c r="S621" s="210"/>
    </row>
    <row r="622" ht="15.75" customHeight="1">
      <c r="B622" s="210"/>
      <c r="C622" s="210"/>
      <c r="D622" s="210"/>
      <c r="E622" s="210"/>
      <c r="F622" s="210"/>
      <c r="G622" s="210"/>
      <c r="H622" s="210"/>
      <c r="I622" s="210"/>
      <c r="J622" s="210"/>
      <c r="K622" s="210"/>
      <c r="L622" s="210"/>
      <c r="M622" s="210"/>
      <c r="N622" s="210"/>
      <c r="O622" s="210"/>
      <c r="P622" s="210"/>
      <c r="Q622" s="210"/>
      <c r="R622" s="210"/>
      <c r="S622" s="210"/>
    </row>
    <row r="623" ht="15.75" customHeight="1">
      <c r="B623" s="210"/>
      <c r="C623" s="210"/>
      <c r="D623" s="210"/>
      <c r="E623" s="210"/>
      <c r="F623" s="210"/>
      <c r="G623" s="210"/>
      <c r="H623" s="210"/>
      <c r="I623" s="210"/>
      <c r="J623" s="210"/>
      <c r="K623" s="210"/>
      <c r="L623" s="210"/>
      <c r="M623" s="210"/>
      <c r="N623" s="210"/>
      <c r="O623" s="210"/>
      <c r="P623" s="210"/>
      <c r="Q623" s="210"/>
      <c r="R623" s="210"/>
      <c r="S623" s="210"/>
    </row>
    <row r="624" ht="15.75" customHeight="1">
      <c r="B624" s="210"/>
      <c r="C624" s="210"/>
      <c r="D624" s="210"/>
      <c r="E624" s="210"/>
      <c r="F624" s="210"/>
      <c r="G624" s="210"/>
      <c r="H624" s="210"/>
      <c r="I624" s="210"/>
      <c r="J624" s="210"/>
      <c r="K624" s="210"/>
      <c r="L624" s="210"/>
      <c r="M624" s="210"/>
      <c r="N624" s="210"/>
      <c r="O624" s="210"/>
      <c r="P624" s="210"/>
      <c r="Q624" s="210"/>
      <c r="R624" s="210"/>
      <c r="S624" s="210"/>
    </row>
    <row r="625" ht="15.75" customHeight="1">
      <c r="B625" s="210"/>
      <c r="C625" s="210"/>
      <c r="D625" s="210"/>
      <c r="E625" s="210"/>
      <c r="F625" s="210"/>
      <c r="G625" s="210"/>
      <c r="H625" s="210"/>
      <c r="I625" s="210"/>
      <c r="J625" s="210"/>
      <c r="K625" s="210"/>
      <c r="L625" s="210"/>
      <c r="M625" s="210"/>
      <c r="N625" s="210"/>
      <c r="O625" s="210"/>
      <c r="P625" s="210"/>
      <c r="Q625" s="210"/>
      <c r="R625" s="210"/>
      <c r="S625" s="210"/>
    </row>
    <row r="626" ht="15.75" customHeight="1">
      <c r="B626" s="210"/>
      <c r="C626" s="210"/>
      <c r="D626" s="210"/>
      <c r="E626" s="210"/>
      <c r="F626" s="210"/>
      <c r="G626" s="210"/>
      <c r="H626" s="210"/>
      <c r="I626" s="210"/>
      <c r="J626" s="210"/>
      <c r="K626" s="210"/>
      <c r="L626" s="210"/>
      <c r="M626" s="210"/>
      <c r="N626" s="210"/>
      <c r="O626" s="210"/>
      <c r="P626" s="210"/>
      <c r="Q626" s="210"/>
      <c r="R626" s="210"/>
      <c r="S626" s="210"/>
    </row>
    <row r="627" ht="15.75" customHeight="1">
      <c r="B627" s="210"/>
      <c r="C627" s="210"/>
      <c r="D627" s="210"/>
      <c r="E627" s="210"/>
      <c r="F627" s="210"/>
      <c r="G627" s="210"/>
      <c r="H627" s="210"/>
      <c r="I627" s="210"/>
      <c r="J627" s="210"/>
      <c r="K627" s="210"/>
      <c r="L627" s="210"/>
      <c r="M627" s="210"/>
      <c r="N627" s="210"/>
      <c r="O627" s="210"/>
      <c r="P627" s="210"/>
      <c r="Q627" s="210"/>
      <c r="R627" s="210"/>
      <c r="S627" s="210"/>
    </row>
    <row r="628" ht="15.75" customHeight="1">
      <c r="B628" s="210"/>
      <c r="C628" s="210"/>
      <c r="D628" s="210"/>
      <c r="E628" s="210"/>
      <c r="F628" s="210"/>
      <c r="G628" s="210"/>
      <c r="H628" s="210"/>
      <c r="I628" s="210"/>
      <c r="J628" s="210"/>
      <c r="K628" s="210"/>
      <c r="L628" s="210"/>
      <c r="M628" s="210"/>
      <c r="N628" s="210"/>
      <c r="O628" s="210"/>
      <c r="P628" s="210"/>
      <c r="Q628" s="210"/>
      <c r="R628" s="210"/>
      <c r="S628" s="210"/>
    </row>
    <row r="629" ht="15.75" customHeight="1">
      <c r="B629" s="210"/>
      <c r="C629" s="210"/>
      <c r="D629" s="210"/>
      <c r="E629" s="210"/>
      <c r="F629" s="210"/>
      <c r="G629" s="210"/>
      <c r="H629" s="210"/>
      <c r="I629" s="210"/>
      <c r="J629" s="210"/>
      <c r="K629" s="210"/>
      <c r="L629" s="210"/>
      <c r="M629" s="210"/>
      <c r="N629" s="210"/>
      <c r="O629" s="210"/>
      <c r="P629" s="210"/>
      <c r="Q629" s="210"/>
      <c r="R629" s="210"/>
      <c r="S629" s="210"/>
    </row>
    <row r="630" ht="15.75" customHeight="1">
      <c r="B630" s="210"/>
      <c r="C630" s="210"/>
      <c r="D630" s="210"/>
      <c r="E630" s="210"/>
      <c r="F630" s="210"/>
      <c r="G630" s="210"/>
      <c r="H630" s="210"/>
      <c r="I630" s="210"/>
      <c r="J630" s="210"/>
      <c r="K630" s="210"/>
      <c r="L630" s="210"/>
      <c r="M630" s="210"/>
      <c r="N630" s="210"/>
      <c r="O630" s="210"/>
      <c r="P630" s="210"/>
      <c r="Q630" s="210"/>
      <c r="R630" s="210"/>
      <c r="S630" s="210"/>
    </row>
    <row r="631" ht="15.75" customHeight="1">
      <c r="B631" s="210"/>
      <c r="C631" s="210"/>
      <c r="D631" s="210"/>
      <c r="E631" s="210"/>
      <c r="F631" s="210"/>
      <c r="G631" s="210"/>
      <c r="H631" s="210"/>
      <c r="I631" s="210"/>
      <c r="J631" s="210"/>
      <c r="K631" s="210"/>
      <c r="L631" s="210"/>
      <c r="M631" s="210"/>
      <c r="N631" s="210"/>
      <c r="O631" s="210"/>
      <c r="P631" s="210"/>
      <c r="Q631" s="210"/>
      <c r="R631" s="210"/>
      <c r="S631" s="210"/>
    </row>
    <row r="632" ht="15.75" customHeight="1">
      <c r="B632" s="210"/>
      <c r="C632" s="210"/>
      <c r="D632" s="210"/>
      <c r="E632" s="210"/>
      <c r="F632" s="210"/>
      <c r="G632" s="210"/>
      <c r="H632" s="210"/>
      <c r="I632" s="210"/>
      <c r="J632" s="210"/>
      <c r="K632" s="210"/>
      <c r="L632" s="210"/>
      <c r="M632" s="210"/>
      <c r="N632" s="210"/>
      <c r="O632" s="210"/>
      <c r="P632" s="210"/>
      <c r="Q632" s="210"/>
      <c r="R632" s="210"/>
      <c r="S632" s="210"/>
    </row>
    <row r="633" ht="15.75" customHeight="1">
      <c r="B633" s="210"/>
      <c r="C633" s="210"/>
      <c r="D633" s="210"/>
      <c r="E633" s="210"/>
      <c r="F633" s="210"/>
      <c r="G633" s="210"/>
      <c r="H633" s="210"/>
      <c r="I633" s="210"/>
      <c r="J633" s="210"/>
      <c r="K633" s="210"/>
      <c r="L633" s="210"/>
      <c r="M633" s="210"/>
      <c r="N633" s="210"/>
      <c r="O633" s="210"/>
      <c r="P633" s="210"/>
      <c r="Q633" s="210"/>
      <c r="R633" s="210"/>
      <c r="S633" s="210"/>
    </row>
    <row r="634" ht="15.75" customHeight="1">
      <c r="B634" s="210"/>
      <c r="C634" s="210"/>
      <c r="D634" s="210"/>
      <c r="E634" s="210"/>
      <c r="F634" s="210"/>
      <c r="G634" s="210"/>
      <c r="H634" s="210"/>
      <c r="I634" s="210"/>
      <c r="J634" s="210"/>
      <c r="K634" s="210"/>
      <c r="L634" s="210"/>
      <c r="M634" s="210"/>
      <c r="N634" s="210"/>
      <c r="O634" s="210"/>
      <c r="P634" s="210"/>
      <c r="Q634" s="210"/>
      <c r="R634" s="210"/>
      <c r="S634" s="210"/>
    </row>
    <row r="635" ht="15.75" customHeight="1">
      <c r="B635" s="210"/>
      <c r="C635" s="210"/>
      <c r="D635" s="210"/>
      <c r="E635" s="210"/>
      <c r="F635" s="210"/>
      <c r="G635" s="210"/>
      <c r="H635" s="210"/>
      <c r="I635" s="210"/>
      <c r="J635" s="210"/>
      <c r="K635" s="210"/>
      <c r="L635" s="210"/>
      <c r="M635" s="210"/>
      <c r="N635" s="210"/>
      <c r="O635" s="210"/>
      <c r="P635" s="210"/>
      <c r="Q635" s="210"/>
      <c r="R635" s="210"/>
      <c r="S635" s="210"/>
    </row>
    <row r="636" ht="15.75" customHeight="1">
      <c r="B636" s="210"/>
      <c r="C636" s="210"/>
      <c r="D636" s="210"/>
      <c r="E636" s="210"/>
      <c r="F636" s="210"/>
      <c r="G636" s="210"/>
      <c r="H636" s="210"/>
      <c r="I636" s="210"/>
      <c r="J636" s="210"/>
      <c r="K636" s="210"/>
      <c r="L636" s="210"/>
      <c r="M636" s="210"/>
      <c r="N636" s="210"/>
      <c r="O636" s="210"/>
      <c r="P636" s="210"/>
      <c r="Q636" s="210"/>
      <c r="R636" s="210"/>
      <c r="S636" s="210"/>
    </row>
    <row r="637" ht="15.75" customHeight="1">
      <c r="B637" s="210"/>
      <c r="C637" s="210"/>
      <c r="D637" s="210"/>
      <c r="E637" s="210"/>
      <c r="F637" s="210"/>
      <c r="G637" s="210"/>
      <c r="H637" s="210"/>
      <c r="I637" s="210"/>
      <c r="J637" s="210"/>
      <c r="K637" s="210"/>
      <c r="L637" s="210"/>
      <c r="M637" s="210"/>
      <c r="N637" s="210"/>
      <c r="O637" s="210"/>
      <c r="P637" s="210"/>
      <c r="Q637" s="210"/>
      <c r="R637" s="210"/>
      <c r="S637" s="210"/>
    </row>
    <row r="638" ht="15.75" customHeight="1">
      <c r="B638" s="210"/>
      <c r="C638" s="210"/>
      <c r="D638" s="210"/>
      <c r="E638" s="210"/>
      <c r="F638" s="210"/>
      <c r="G638" s="210"/>
      <c r="H638" s="210"/>
      <c r="I638" s="210"/>
      <c r="J638" s="210"/>
      <c r="K638" s="210"/>
      <c r="L638" s="210"/>
      <c r="M638" s="210"/>
      <c r="N638" s="210"/>
      <c r="O638" s="210"/>
      <c r="P638" s="210"/>
      <c r="Q638" s="210"/>
      <c r="R638" s="210"/>
      <c r="S638" s="210"/>
    </row>
    <row r="639" ht="15.75" customHeight="1">
      <c r="B639" s="210"/>
      <c r="C639" s="210"/>
      <c r="D639" s="210"/>
      <c r="E639" s="210"/>
      <c r="F639" s="210"/>
      <c r="G639" s="210"/>
      <c r="H639" s="210"/>
      <c r="I639" s="210"/>
      <c r="J639" s="210"/>
      <c r="K639" s="210"/>
      <c r="L639" s="210"/>
      <c r="M639" s="210"/>
      <c r="N639" s="210"/>
      <c r="O639" s="210"/>
      <c r="P639" s="210"/>
      <c r="Q639" s="210"/>
      <c r="R639" s="210"/>
      <c r="S639" s="210"/>
    </row>
    <row r="640" ht="15.75" customHeight="1">
      <c r="B640" s="210"/>
      <c r="C640" s="210"/>
      <c r="D640" s="210"/>
      <c r="E640" s="210"/>
      <c r="F640" s="210"/>
      <c r="G640" s="210"/>
      <c r="H640" s="210"/>
      <c r="I640" s="210"/>
      <c r="J640" s="210"/>
      <c r="K640" s="210"/>
      <c r="L640" s="210"/>
      <c r="M640" s="210"/>
      <c r="N640" s="210"/>
      <c r="O640" s="210"/>
      <c r="P640" s="210"/>
      <c r="Q640" s="210"/>
      <c r="R640" s="210"/>
      <c r="S640" s="210"/>
    </row>
    <row r="641" ht="15.75" customHeight="1">
      <c r="B641" s="210"/>
      <c r="C641" s="210"/>
      <c r="D641" s="210"/>
      <c r="E641" s="210"/>
      <c r="F641" s="210"/>
      <c r="G641" s="210"/>
      <c r="H641" s="210"/>
      <c r="I641" s="210"/>
      <c r="J641" s="210"/>
      <c r="K641" s="210"/>
      <c r="L641" s="210"/>
      <c r="M641" s="210"/>
      <c r="N641" s="210"/>
      <c r="O641" s="210"/>
      <c r="P641" s="210"/>
      <c r="Q641" s="210"/>
      <c r="R641" s="210"/>
      <c r="S641" s="210"/>
    </row>
    <row r="642" ht="15.75" customHeight="1">
      <c r="B642" s="210"/>
      <c r="C642" s="210"/>
      <c r="D642" s="210"/>
      <c r="E642" s="210"/>
      <c r="F642" s="210"/>
      <c r="G642" s="210"/>
      <c r="H642" s="210"/>
      <c r="I642" s="210"/>
      <c r="J642" s="210"/>
      <c r="K642" s="210"/>
      <c r="L642" s="210"/>
      <c r="M642" s="210"/>
      <c r="N642" s="210"/>
      <c r="O642" s="210"/>
      <c r="P642" s="210"/>
      <c r="Q642" s="210"/>
      <c r="R642" s="210"/>
      <c r="S642" s="210"/>
    </row>
    <row r="643" ht="15.75" customHeight="1">
      <c r="B643" s="210"/>
      <c r="C643" s="210"/>
      <c r="D643" s="210"/>
      <c r="E643" s="210"/>
      <c r="F643" s="210"/>
      <c r="G643" s="210"/>
      <c r="H643" s="210"/>
      <c r="I643" s="210"/>
      <c r="J643" s="210"/>
      <c r="K643" s="210"/>
      <c r="L643" s="210"/>
      <c r="M643" s="210"/>
      <c r="N643" s="210"/>
      <c r="O643" s="210"/>
      <c r="P643" s="210"/>
      <c r="Q643" s="210"/>
      <c r="R643" s="210"/>
      <c r="S643" s="210"/>
    </row>
    <row r="644" ht="15.75" customHeight="1">
      <c r="B644" s="210"/>
      <c r="C644" s="210"/>
      <c r="D644" s="210"/>
      <c r="E644" s="210"/>
      <c r="F644" s="210"/>
      <c r="G644" s="210"/>
      <c r="H644" s="210"/>
      <c r="I644" s="210"/>
      <c r="J644" s="210"/>
      <c r="K644" s="210"/>
      <c r="L644" s="210"/>
      <c r="M644" s="210"/>
      <c r="N644" s="210"/>
      <c r="O644" s="210"/>
      <c r="P644" s="210"/>
      <c r="Q644" s="210"/>
      <c r="R644" s="210"/>
      <c r="S644" s="210"/>
    </row>
    <row r="645" ht="15.75" customHeight="1">
      <c r="B645" s="210"/>
      <c r="C645" s="210"/>
      <c r="D645" s="210"/>
      <c r="E645" s="210"/>
      <c r="F645" s="210"/>
      <c r="G645" s="210"/>
      <c r="H645" s="210"/>
      <c r="I645" s="210"/>
      <c r="J645" s="210"/>
      <c r="K645" s="210"/>
      <c r="L645" s="210"/>
      <c r="M645" s="210"/>
      <c r="N645" s="210"/>
      <c r="O645" s="210"/>
      <c r="P645" s="210"/>
      <c r="Q645" s="210"/>
      <c r="R645" s="210"/>
      <c r="S645" s="210"/>
    </row>
    <row r="646" ht="15.75" customHeight="1">
      <c r="B646" s="210"/>
      <c r="C646" s="210"/>
      <c r="D646" s="210"/>
      <c r="E646" s="210"/>
      <c r="F646" s="210"/>
      <c r="G646" s="210"/>
      <c r="H646" s="210"/>
      <c r="I646" s="210"/>
      <c r="J646" s="210"/>
      <c r="K646" s="210"/>
      <c r="L646" s="210"/>
      <c r="M646" s="210"/>
      <c r="N646" s="210"/>
      <c r="O646" s="210"/>
      <c r="P646" s="210"/>
      <c r="Q646" s="210"/>
      <c r="R646" s="210"/>
      <c r="S646" s="210"/>
    </row>
    <row r="647" ht="15.75" customHeight="1">
      <c r="B647" s="210"/>
      <c r="C647" s="210"/>
      <c r="D647" s="210"/>
      <c r="E647" s="210"/>
      <c r="F647" s="210"/>
      <c r="G647" s="210"/>
      <c r="H647" s="210"/>
      <c r="I647" s="210"/>
      <c r="J647" s="210"/>
      <c r="K647" s="210"/>
      <c r="L647" s="210"/>
      <c r="M647" s="210"/>
      <c r="N647" s="210"/>
      <c r="O647" s="210"/>
      <c r="P647" s="210"/>
      <c r="Q647" s="210"/>
      <c r="R647" s="210"/>
      <c r="S647" s="210"/>
    </row>
    <row r="648" ht="15.75" customHeight="1">
      <c r="B648" s="210"/>
      <c r="C648" s="210"/>
      <c r="D648" s="210"/>
      <c r="E648" s="210"/>
      <c r="F648" s="210"/>
      <c r="G648" s="210"/>
      <c r="H648" s="210"/>
      <c r="I648" s="210"/>
      <c r="J648" s="210"/>
      <c r="K648" s="210"/>
      <c r="L648" s="210"/>
      <c r="M648" s="210"/>
      <c r="N648" s="210"/>
      <c r="O648" s="210"/>
      <c r="P648" s="210"/>
      <c r="Q648" s="210"/>
      <c r="R648" s="210"/>
      <c r="S648" s="210"/>
    </row>
    <row r="649" ht="15.75" customHeight="1">
      <c r="B649" s="210"/>
      <c r="C649" s="210"/>
      <c r="D649" s="210"/>
      <c r="E649" s="210"/>
      <c r="F649" s="210"/>
      <c r="G649" s="210"/>
      <c r="H649" s="210"/>
      <c r="I649" s="210"/>
      <c r="J649" s="210"/>
      <c r="K649" s="210"/>
      <c r="L649" s="210"/>
      <c r="M649" s="210"/>
      <c r="N649" s="210"/>
      <c r="O649" s="210"/>
      <c r="P649" s="210"/>
      <c r="Q649" s="210"/>
      <c r="R649" s="210"/>
      <c r="S649" s="210"/>
    </row>
    <row r="650" ht="15.75" customHeight="1">
      <c r="B650" s="210"/>
      <c r="C650" s="210"/>
      <c r="D650" s="210"/>
      <c r="E650" s="210"/>
      <c r="F650" s="210"/>
      <c r="G650" s="210"/>
      <c r="H650" s="210"/>
      <c r="I650" s="210"/>
      <c r="J650" s="210"/>
      <c r="K650" s="210"/>
      <c r="L650" s="210"/>
      <c r="M650" s="210"/>
      <c r="N650" s="210"/>
      <c r="O650" s="210"/>
      <c r="P650" s="210"/>
      <c r="Q650" s="210"/>
      <c r="R650" s="210"/>
      <c r="S650" s="210"/>
    </row>
    <row r="651" ht="15.75" customHeight="1">
      <c r="B651" s="210"/>
      <c r="C651" s="210"/>
      <c r="D651" s="210"/>
      <c r="E651" s="210"/>
      <c r="F651" s="210"/>
      <c r="G651" s="210"/>
      <c r="H651" s="210"/>
      <c r="I651" s="210"/>
      <c r="J651" s="210"/>
      <c r="K651" s="210"/>
      <c r="L651" s="210"/>
      <c r="M651" s="210"/>
      <c r="N651" s="210"/>
      <c r="O651" s="210"/>
      <c r="P651" s="210"/>
      <c r="Q651" s="210"/>
      <c r="R651" s="210"/>
      <c r="S651" s="210"/>
    </row>
    <row r="652" ht="15.75" customHeight="1">
      <c r="B652" s="210"/>
      <c r="C652" s="210"/>
      <c r="D652" s="210"/>
      <c r="E652" s="210"/>
      <c r="F652" s="210"/>
      <c r="G652" s="210"/>
      <c r="H652" s="210"/>
      <c r="I652" s="210"/>
      <c r="J652" s="210"/>
      <c r="K652" s="210"/>
      <c r="L652" s="210"/>
      <c r="M652" s="210"/>
      <c r="N652" s="210"/>
      <c r="O652" s="210"/>
      <c r="P652" s="210"/>
      <c r="Q652" s="210"/>
      <c r="R652" s="210"/>
      <c r="S652" s="210"/>
    </row>
    <row r="653" ht="15.75" customHeight="1">
      <c r="B653" s="210"/>
      <c r="C653" s="210"/>
      <c r="D653" s="210"/>
      <c r="E653" s="210"/>
      <c r="F653" s="210"/>
      <c r="G653" s="210"/>
      <c r="H653" s="210"/>
      <c r="I653" s="210"/>
      <c r="J653" s="210"/>
      <c r="K653" s="210"/>
      <c r="L653" s="210"/>
      <c r="M653" s="210"/>
      <c r="N653" s="210"/>
      <c r="O653" s="210"/>
      <c r="P653" s="210"/>
      <c r="Q653" s="210"/>
      <c r="R653" s="210"/>
      <c r="S653" s="210"/>
    </row>
    <row r="654" ht="15.75" customHeight="1">
      <c r="B654" s="210"/>
      <c r="C654" s="210"/>
      <c r="D654" s="210"/>
      <c r="E654" s="210"/>
      <c r="F654" s="210"/>
      <c r="G654" s="210"/>
      <c r="H654" s="210"/>
      <c r="I654" s="210"/>
      <c r="J654" s="210"/>
      <c r="K654" s="210"/>
      <c r="L654" s="210"/>
      <c r="M654" s="210"/>
      <c r="N654" s="210"/>
      <c r="O654" s="210"/>
      <c r="P654" s="210"/>
      <c r="Q654" s="210"/>
      <c r="R654" s="210"/>
      <c r="S654" s="210"/>
    </row>
    <row r="655" ht="15.75" customHeight="1">
      <c r="B655" s="210"/>
      <c r="C655" s="210"/>
      <c r="D655" s="210"/>
      <c r="E655" s="210"/>
      <c r="F655" s="210"/>
      <c r="G655" s="210"/>
      <c r="H655" s="210"/>
      <c r="I655" s="210"/>
      <c r="J655" s="210"/>
      <c r="K655" s="210"/>
      <c r="L655" s="210"/>
      <c r="M655" s="210"/>
      <c r="N655" s="210"/>
      <c r="O655" s="210"/>
      <c r="P655" s="210"/>
      <c r="Q655" s="210"/>
      <c r="R655" s="210"/>
      <c r="S655" s="210"/>
    </row>
    <row r="656" ht="15.75" customHeight="1">
      <c r="B656" s="210"/>
      <c r="C656" s="210"/>
      <c r="D656" s="210"/>
      <c r="E656" s="210"/>
      <c r="F656" s="210"/>
      <c r="G656" s="210"/>
      <c r="H656" s="210"/>
      <c r="I656" s="210"/>
      <c r="J656" s="210"/>
      <c r="K656" s="210"/>
      <c r="L656" s="210"/>
      <c r="M656" s="210"/>
      <c r="N656" s="210"/>
      <c r="O656" s="210"/>
      <c r="P656" s="210"/>
      <c r="Q656" s="210"/>
      <c r="R656" s="210"/>
      <c r="S656" s="210"/>
    </row>
    <row r="657" ht="15.75" customHeight="1">
      <c r="B657" s="210"/>
      <c r="C657" s="210"/>
      <c r="D657" s="210"/>
      <c r="E657" s="210"/>
      <c r="F657" s="210"/>
      <c r="G657" s="210"/>
      <c r="H657" s="210"/>
      <c r="I657" s="210"/>
      <c r="J657" s="210"/>
      <c r="K657" s="210"/>
      <c r="L657" s="210"/>
      <c r="M657" s="210"/>
      <c r="N657" s="210"/>
      <c r="O657" s="210"/>
      <c r="P657" s="210"/>
      <c r="Q657" s="210"/>
      <c r="R657" s="210"/>
      <c r="S657" s="210"/>
    </row>
    <row r="658" ht="15.75" customHeight="1">
      <c r="B658" s="210"/>
      <c r="C658" s="210"/>
      <c r="D658" s="210"/>
      <c r="E658" s="210"/>
      <c r="F658" s="210"/>
      <c r="G658" s="210"/>
      <c r="H658" s="210"/>
      <c r="I658" s="210"/>
      <c r="J658" s="210"/>
      <c r="K658" s="210"/>
      <c r="L658" s="210"/>
      <c r="M658" s="210"/>
      <c r="N658" s="210"/>
      <c r="O658" s="210"/>
      <c r="P658" s="210"/>
      <c r="Q658" s="210"/>
      <c r="R658" s="210"/>
      <c r="S658" s="210"/>
    </row>
    <row r="659" ht="15.75" customHeight="1">
      <c r="B659" s="210"/>
      <c r="C659" s="210"/>
      <c r="D659" s="210"/>
      <c r="E659" s="210"/>
      <c r="F659" s="210"/>
      <c r="G659" s="210"/>
      <c r="H659" s="210"/>
      <c r="I659" s="210"/>
      <c r="J659" s="210"/>
      <c r="K659" s="210"/>
      <c r="L659" s="210"/>
      <c r="M659" s="210"/>
      <c r="N659" s="210"/>
      <c r="O659" s="210"/>
      <c r="P659" s="210"/>
      <c r="Q659" s="210"/>
      <c r="R659" s="210"/>
      <c r="S659" s="210"/>
    </row>
    <row r="660" ht="15.75" customHeight="1">
      <c r="B660" s="210"/>
      <c r="C660" s="210"/>
      <c r="D660" s="210"/>
      <c r="E660" s="210"/>
      <c r="F660" s="210"/>
      <c r="G660" s="210"/>
      <c r="H660" s="210"/>
      <c r="I660" s="210"/>
      <c r="J660" s="210"/>
      <c r="K660" s="210"/>
      <c r="L660" s="210"/>
      <c r="M660" s="210"/>
      <c r="N660" s="210"/>
      <c r="O660" s="210"/>
      <c r="P660" s="210"/>
      <c r="Q660" s="210"/>
      <c r="R660" s="210"/>
      <c r="S660" s="210"/>
    </row>
    <row r="661" ht="15.75" customHeight="1">
      <c r="B661" s="210"/>
      <c r="C661" s="210"/>
      <c r="D661" s="210"/>
      <c r="E661" s="210"/>
      <c r="F661" s="210"/>
      <c r="G661" s="210"/>
      <c r="H661" s="210"/>
      <c r="I661" s="210"/>
      <c r="J661" s="210"/>
      <c r="K661" s="210"/>
      <c r="L661" s="210"/>
      <c r="M661" s="210"/>
      <c r="N661" s="210"/>
      <c r="O661" s="210"/>
      <c r="P661" s="210"/>
      <c r="Q661" s="210"/>
      <c r="R661" s="210"/>
      <c r="S661" s="210"/>
    </row>
    <row r="662" ht="15.75" customHeight="1">
      <c r="B662" s="210"/>
      <c r="C662" s="210"/>
      <c r="D662" s="210"/>
      <c r="E662" s="210"/>
      <c r="F662" s="210"/>
      <c r="G662" s="210"/>
      <c r="H662" s="210"/>
      <c r="I662" s="210"/>
      <c r="J662" s="210"/>
      <c r="K662" s="210"/>
      <c r="L662" s="210"/>
      <c r="M662" s="210"/>
      <c r="N662" s="210"/>
      <c r="O662" s="210"/>
      <c r="P662" s="210"/>
      <c r="Q662" s="210"/>
      <c r="R662" s="210"/>
      <c r="S662" s="210"/>
    </row>
    <row r="663" ht="15.75" customHeight="1">
      <c r="B663" s="210"/>
      <c r="C663" s="210"/>
      <c r="D663" s="210"/>
      <c r="E663" s="210"/>
      <c r="F663" s="210"/>
      <c r="G663" s="210"/>
      <c r="H663" s="210"/>
      <c r="I663" s="210"/>
      <c r="J663" s="210"/>
      <c r="K663" s="210"/>
      <c r="L663" s="210"/>
      <c r="M663" s="210"/>
      <c r="N663" s="210"/>
      <c r="O663" s="210"/>
      <c r="P663" s="210"/>
      <c r="Q663" s="210"/>
      <c r="R663" s="210"/>
      <c r="S663" s="210"/>
    </row>
    <row r="664" ht="15.75" customHeight="1">
      <c r="B664" s="210"/>
      <c r="C664" s="210"/>
      <c r="D664" s="210"/>
      <c r="E664" s="210"/>
      <c r="F664" s="210"/>
      <c r="G664" s="210"/>
      <c r="H664" s="210"/>
      <c r="I664" s="210"/>
      <c r="J664" s="210"/>
      <c r="K664" s="210"/>
      <c r="L664" s="210"/>
      <c r="M664" s="210"/>
      <c r="N664" s="210"/>
      <c r="O664" s="210"/>
      <c r="P664" s="210"/>
      <c r="Q664" s="210"/>
      <c r="R664" s="210"/>
      <c r="S664" s="210"/>
    </row>
    <row r="665" ht="15.75" customHeight="1">
      <c r="B665" s="210"/>
      <c r="C665" s="210"/>
      <c r="D665" s="210"/>
      <c r="E665" s="210"/>
      <c r="F665" s="210"/>
      <c r="G665" s="210"/>
      <c r="H665" s="210"/>
      <c r="I665" s="210"/>
      <c r="J665" s="210"/>
      <c r="K665" s="210"/>
      <c r="L665" s="210"/>
      <c r="M665" s="210"/>
      <c r="N665" s="210"/>
      <c r="O665" s="210"/>
      <c r="P665" s="210"/>
      <c r="Q665" s="210"/>
      <c r="R665" s="210"/>
      <c r="S665" s="210"/>
    </row>
    <row r="666" ht="15.75" customHeight="1">
      <c r="B666" s="210"/>
      <c r="C666" s="210"/>
      <c r="D666" s="210"/>
      <c r="E666" s="210"/>
      <c r="F666" s="210"/>
      <c r="G666" s="210"/>
      <c r="H666" s="210"/>
      <c r="I666" s="210"/>
      <c r="J666" s="210"/>
      <c r="K666" s="210"/>
      <c r="L666" s="210"/>
      <c r="M666" s="210"/>
      <c r="N666" s="210"/>
      <c r="O666" s="210"/>
      <c r="P666" s="210"/>
      <c r="Q666" s="210"/>
      <c r="R666" s="210"/>
      <c r="S666" s="210"/>
    </row>
    <row r="667" ht="15.75" customHeight="1">
      <c r="B667" s="210"/>
      <c r="C667" s="210"/>
      <c r="D667" s="210"/>
      <c r="E667" s="210"/>
      <c r="F667" s="210"/>
      <c r="G667" s="210"/>
      <c r="H667" s="210"/>
      <c r="I667" s="210"/>
      <c r="J667" s="210"/>
      <c r="K667" s="210"/>
      <c r="L667" s="210"/>
      <c r="M667" s="210"/>
      <c r="N667" s="210"/>
      <c r="O667" s="210"/>
      <c r="P667" s="210"/>
      <c r="Q667" s="210"/>
      <c r="R667" s="210"/>
      <c r="S667" s="210"/>
    </row>
    <row r="668" ht="15.75" customHeight="1">
      <c r="B668" s="210"/>
      <c r="C668" s="210"/>
      <c r="D668" s="210"/>
      <c r="E668" s="210"/>
      <c r="F668" s="210"/>
      <c r="G668" s="210"/>
      <c r="H668" s="210"/>
      <c r="I668" s="210"/>
      <c r="J668" s="210"/>
      <c r="K668" s="210"/>
      <c r="L668" s="210"/>
      <c r="M668" s="210"/>
      <c r="N668" s="210"/>
      <c r="O668" s="210"/>
      <c r="P668" s="210"/>
      <c r="Q668" s="210"/>
      <c r="R668" s="210"/>
      <c r="S668" s="210"/>
    </row>
    <row r="669" ht="15.75" customHeight="1">
      <c r="B669" s="210"/>
      <c r="C669" s="210"/>
      <c r="D669" s="210"/>
      <c r="E669" s="210"/>
      <c r="F669" s="210"/>
      <c r="G669" s="210"/>
      <c r="H669" s="210"/>
      <c r="I669" s="210"/>
      <c r="J669" s="210"/>
      <c r="K669" s="210"/>
      <c r="L669" s="210"/>
      <c r="M669" s="210"/>
      <c r="N669" s="210"/>
      <c r="O669" s="210"/>
      <c r="P669" s="210"/>
      <c r="Q669" s="210"/>
      <c r="R669" s="210"/>
      <c r="S669" s="210"/>
    </row>
    <row r="670" ht="15.75" customHeight="1">
      <c r="B670" s="210"/>
      <c r="C670" s="210"/>
      <c r="D670" s="210"/>
      <c r="E670" s="210"/>
      <c r="F670" s="210"/>
      <c r="G670" s="210"/>
      <c r="H670" s="210"/>
      <c r="I670" s="210"/>
      <c r="J670" s="210"/>
      <c r="K670" s="210"/>
      <c r="L670" s="210"/>
      <c r="M670" s="210"/>
      <c r="N670" s="210"/>
      <c r="O670" s="210"/>
      <c r="P670" s="210"/>
      <c r="Q670" s="210"/>
      <c r="R670" s="210"/>
      <c r="S670" s="210"/>
    </row>
    <row r="671" ht="15.75" customHeight="1">
      <c r="B671" s="210"/>
      <c r="C671" s="210"/>
      <c r="D671" s="210"/>
      <c r="E671" s="210"/>
      <c r="F671" s="210"/>
      <c r="G671" s="210"/>
      <c r="H671" s="210"/>
      <c r="I671" s="210"/>
      <c r="J671" s="210"/>
      <c r="K671" s="210"/>
      <c r="L671" s="210"/>
      <c r="M671" s="210"/>
      <c r="N671" s="210"/>
      <c r="O671" s="210"/>
      <c r="P671" s="210"/>
      <c r="Q671" s="210"/>
      <c r="R671" s="210"/>
      <c r="S671" s="210"/>
    </row>
    <row r="672" ht="15.75" customHeight="1">
      <c r="B672" s="210"/>
      <c r="C672" s="210"/>
      <c r="D672" s="210"/>
      <c r="E672" s="210"/>
      <c r="F672" s="210"/>
      <c r="G672" s="210"/>
      <c r="H672" s="210"/>
      <c r="I672" s="210"/>
      <c r="J672" s="210"/>
      <c r="K672" s="210"/>
      <c r="L672" s="210"/>
      <c r="M672" s="210"/>
      <c r="N672" s="210"/>
      <c r="O672" s="210"/>
      <c r="P672" s="210"/>
      <c r="Q672" s="210"/>
      <c r="R672" s="210"/>
      <c r="S672" s="210"/>
    </row>
    <row r="673" ht="15.75" customHeight="1">
      <c r="B673" s="210"/>
      <c r="C673" s="210"/>
      <c r="D673" s="210"/>
      <c r="E673" s="210"/>
      <c r="F673" s="210"/>
      <c r="G673" s="210"/>
      <c r="H673" s="210"/>
      <c r="I673" s="210"/>
      <c r="J673" s="210"/>
      <c r="K673" s="210"/>
      <c r="L673" s="210"/>
      <c r="M673" s="210"/>
      <c r="N673" s="210"/>
      <c r="O673" s="210"/>
      <c r="P673" s="210"/>
      <c r="Q673" s="210"/>
      <c r="R673" s="210"/>
      <c r="S673" s="210"/>
    </row>
    <row r="674" ht="15.75" customHeight="1">
      <c r="B674" s="210"/>
      <c r="C674" s="210"/>
      <c r="D674" s="210"/>
      <c r="E674" s="210"/>
      <c r="F674" s="210"/>
      <c r="G674" s="210"/>
      <c r="H674" s="210"/>
      <c r="I674" s="210"/>
      <c r="J674" s="210"/>
      <c r="K674" s="210"/>
      <c r="L674" s="210"/>
      <c r="M674" s="210"/>
      <c r="N674" s="210"/>
      <c r="O674" s="210"/>
      <c r="P674" s="210"/>
      <c r="Q674" s="210"/>
      <c r="R674" s="210"/>
      <c r="S674" s="210"/>
    </row>
    <row r="675" ht="15.75" customHeight="1">
      <c r="B675" s="210"/>
      <c r="C675" s="210"/>
      <c r="D675" s="210"/>
      <c r="E675" s="210"/>
      <c r="F675" s="210"/>
      <c r="G675" s="210"/>
      <c r="H675" s="210"/>
      <c r="I675" s="210"/>
      <c r="J675" s="210"/>
      <c r="K675" s="210"/>
      <c r="L675" s="210"/>
      <c r="M675" s="210"/>
      <c r="N675" s="210"/>
      <c r="O675" s="210"/>
      <c r="P675" s="210"/>
      <c r="Q675" s="210"/>
      <c r="R675" s="210"/>
      <c r="S675" s="210"/>
    </row>
    <row r="676" ht="15.75" customHeight="1">
      <c r="B676" s="210"/>
      <c r="C676" s="210"/>
      <c r="D676" s="210"/>
      <c r="E676" s="210"/>
      <c r="F676" s="210"/>
      <c r="G676" s="210"/>
      <c r="H676" s="210"/>
      <c r="I676" s="210"/>
      <c r="J676" s="210"/>
      <c r="K676" s="210"/>
      <c r="L676" s="210"/>
      <c r="M676" s="210"/>
      <c r="N676" s="210"/>
      <c r="O676" s="210"/>
      <c r="P676" s="210"/>
      <c r="Q676" s="210"/>
      <c r="R676" s="210"/>
      <c r="S676" s="210"/>
    </row>
    <row r="677" ht="15.75" customHeight="1">
      <c r="B677" s="210"/>
      <c r="C677" s="210"/>
      <c r="D677" s="210"/>
      <c r="E677" s="210"/>
      <c r="F677" s="210"/>
      <c r="G677" s="210"/>
      <c r="H677" s="210"/>
      <c r="I677" s="210"/>
      <c r="J677" s="210"/>
      <c r="K677" s="210"/>
      <c r="L677" s="210"/>
      <c r="M677" s="210"/>
      <c r="N677" s="210"/>
      <c r="O677" s="210"/>
      <c r="P677" s="210"/>
      <c r="Q677" s="210"/>
      <c r="R677" s="210"/>
      <c r="S677" s="210"/>
    </row>
    <row r="678" ht="15.75" customHeight="1">
      <c r="B678" s="210"/>
      <c r="C678" s="210"/>
      <c r="D678" s="210"/>
      <c r="E678" s="210"/>
      <c r="F678" s="210"/>
      <c r="G678" s="210"/>
      <c r="H678" s="210"/>
      <c r="I678" s="210"/>
      <c r="J678" s="210"/>
      <c r="K678" s="210"/>
      <c r="L678" s="210"/>
      <c r="M678" s="210"/>
      <c r="N678" s="210"/>
      <c r="O678" s="210"/>
      <c r="P678" s="210"/>
      <c r="Q678" s="210"/>
      <c r="R678" s="210"/>
      <c r="S678" s="210"/>
    </row>
    <row r="679" ht="15.75" customHeight="1">
      <c r="B679" s="210"/>
      <c r="C679" s="210"/>
      <c r="D679" s="210"/>
      <c r="E679" s="210"/>
      <c r="F679" s="210"/>
      <c r="G679" s="210"/>
      <c r="H679" s="210"/>
      <c r="I679" s="210"/>
      <c r="J679" s="210"/>
      <c r="K679" s="210"/>
      <c r="L679" s="210"/>
      <c r="M679" s="210"/>
      <c r="N679" s="210"/>
      <c r="O679" s="210"/>
      <c r="P679" s="210"/>
      <c r="Q679" s="210"/>
      <c r="R679" s="210"/>
      <c r="S679" s="210"/>
    </row>
    <row r="680" ht="15.75" customHeight="1">
      <c r="B680" s="210"/>
      <c r="C680" s="210"/>
      <c r="D680" s="210"/>
      <c r="E680" s="210"/>
      <c r="F680" s="210"/>
      <c r="G680" s="210"/>
      <c r="H680" s="210"/>
      <c r="I680" s="210"/>
      <c r="J680" s="210"/>
      <c r="K680" s="210"/>
      <c r="L680" s="210"/>
      <c r="M680" s="210"/>
      <c r="N680" s="210"/>
      <c r="O680" s="210"/>
      <c r="P680" s="210"/>
      <c r="Q680" s="210"/>
      <c r="R680" s="210"/>
      <c r="S680" s="210"/>
    </row>
    <row r="681" ht="15.75" customHeight="1">
      <c r="B681" s="210"/>
      <c r="C681" s="210"/>
      <c r="D681" s="210"/>
      <c r="E681" s="210"/>
      <c r="F681" s="210"/>
      <c r="G681" s="210"/>
      <c r="H681" s="210"/>
      <c r="I681" s="210"/>
      <c r="J681" s="210"/>
      <c r="K681" s="210"/>
      <c r="L681" s="210"/>
      <c r="M681" s="210"/>
      <c r="N681" s="210"/>
      <c r="O681" s="210"/>
      <c r="P681" s="210"/>
      <c r="Q681" s="210"/>
      <c r="R681" s="210"/>
      <c r="S681" s="210"/>
    </row>
    <row r="682" ht="15.75" customHeight="1">
      <c r="B682" s="210"/>
      <c r="C682" s="210"/>
      <c r="D682" s="210"/>
      <c r="E682" s="210"/>
      <c r="F682" s="210"/>
      <c r="G682" s="210"/>
      <c r="H682" s="210"/>
      <c r="I682" s="210"/>
      <c r="J682" s="210"/>
      <c r="K682" s="210"/>
      <c r="L682" s="210"/>
      <c r="M682" s="210"/>
      <c r="N682" s="210"/>
      <c r="O682" s="210"/>
      <c r="P682" s="210"/>
      <c r="Q682" s="210"/>
      <c r="R682" s="210"/>
      <c r="S682" s="210"/>
    </row>
    <row r="683" ht="15.75" customHeight="1">
      <c r="B683" s="210"/>
      <c r="C683" s="210"/>
      <c r="D683" s="210"/>
      <c r="E683" s="210"/>
      <c r="F683" s="210"/>
      <c r="G683" s="210"/>
      <c r="H683" s="210"/>
      <c r="I683" s="210"/>
      <c r="J683" s="210"/>
      <c r="K683" s="210"/>
      <c r="L683" s="210"/>
      <c r="M683" s="210"/>
      <c r="N683" s="210"/>
      <c r="O683" s="210"/>
      <c r="P683" s="210"/>
      <c r="Q683" s="210"/>
      <c r="R683" s="210"/>
      <c r="S683" s="210"/>
    </row>
    <row r="684" ht="15.75" customHeight="1">
      <c r="B684" s="210"/>
      <c r="C684" s="210"/>
      <c r="D684" s="210"/>
      <c r="E684" s="210"/>
      <c r="F684" s="210"/>
      <c r="G684" s="210"/>
      <c r="H684" s="210"/>
      <c r="I684" s="210"/>
      <c r="J684" s="210"/>
      <c r="K684" s="210"/>
      <c r="L684" s="210"/>
      <c r="M684" s="210"/>
      <c r="N684" s="210"/>
      <c r="O684" s="210"/>
      <c r="P684" s="210"/>
      <c r="Q684" s="210"/>
      <c r="R684" s="210"/>
      <c r="S684" s="210"/>
    </row>
    <row r="685" ht="15.75" customHeight="1">
      <c r="B685" s="210"/>
      <c r="C685" s="210"/>
      <c r="D685" s="210"/>
      <c r="E685" s="210"/>
      <c r="F685" s="210"/>
      <c r="G685" s="210"/>
      <c r="H685" s="210"/>
      <c r="I685" s="210"/>
      <c r="J685" s="210"/>
      <c r="K685" s="210"/>
      <c r="L685" s="210"/>
      <c r="M685" s="210"/>
      <c r="N685" s="210"/>
      <c r="O685" s="210"/>
      <c r="P685" s="210"/>
      <c r="Q685" s="210"/>
      <c r="R685" s="210"/>
      <c r="S685" s="210"/>
    </row>
    <row r="686" ht="15.75" customHeight="1">
      <c r="B686" s="210"/>
      <c r="C686" s="210"/>
      <c r="D686" s="210"/>
      <c r="E686" s="210"/>
      <c r="F686" s="210"/>
      <c r="G686" s="210"/>
      <c r="H686" s="210"/>
      <c r="I686" s="210"/>
      <c r="J686" s="210"/>
      <c r="K686" s="210"/>
      <c r="L686" s="210"/>
      <c r="M686" s="210"/>
      <c r="N686" s="210"/>
      <c r="O686" s="210"/>
      <c r="P686" s="210"/>
      <c r="Q686" s="210"/>
      <c r="R686" s="210"/>
      <c r="S686" s="210"/>
    </row>
    <row r="687" ht="15.75" customHeight="1">
      <c r="B687" s="210"/>
      <c r="C687" s="210"/>
      <c r="D687" s="210"/>
      <c r="E687" s="210"/>
      <c r="F687" s="210"/>
      <c r="G687" s="210"/>
      <c r="H687" s="210"/>
      <c r="I687" s="210"/>
      <c r="J687" s="210"/>
      <c r="K687" s="210"/>
      <c r="L687" s="210"/>
      <c r="M687" s="210"/>
      <c r="N687" s="210"/>
      <c r="O687" s="210"/>
      <c r="P687" s="210"/>
      <c r="Q687" s="210"/>
      <c r="R687" s="210"/>
      <c r="S687" s="210"/>
    </row>
    <row r="688" ht="15.75" customHeight="1">
      <c r="B688" s="210"/>
      <c r="C688" s="210"/>
      <c r="D688" s="210"/>
      <c r="E688" s="210"/>
      <c r="F688" s="210"/>
      <c r="G688" s="210"/>
      <c r="H688" s="210"/>
      <c r="I688" s="210"/>
      <c r="J688" s="210"/>
      <c r="K688" s="210"/>
      <c r="L688" s="210"/>
      <c r="M688" s="210"/>
      <c r="N688" s="210"/>
      <c r="O688" s="210"/>
      <c r="P688" s="210"/>
      <c r="Q688" s="210"/>
      <c r="R688" s="210"/>
      <c r="S688" s="210"/>
    </row>
    <row r="689" ht="15.75" customHeight="1">
      <c r="B689" s="210"/>
      <c r="C689" s="210"/>
      <c r="D689" s="210"/>
      <c r="E689" s="210"/>
      <c r="F689" s="210"/>
      <c r="G689" s="210"/>
      <c r="H689" s="210"/>
      <c r="I689" s="210"/>
      <c r="J689" s="210"/>
      <c r="K689" s="210"/>
      <c r="L689" s="210"/>
      <c r="M689" s="210"/>
      <c r="N689" s="210"/>
      <c r="O689" s="210"/>
      <c r="P689" s="210"/>
      <c r="Q689" s="210"/>
      <c r="R689" s="210"/>
      <c r="S689" s="210"/>
    </row>
    <row r="690" ht="15.75" customHeight="1">
      <c r="B690" s="210"/>
      <c r="C690" s="210"/>
      <c r="D690" s="210"/>
      <c r="E690" s="210"/>
      <c r="F690" s="210"/>
      <c r="G690" s="210"/>
      <c r="H690" s="210"/>
      <c r="I690" s="210"/>
      <c r="J690" s="210"/>
      <c r="K690" s="210"/>
      <c r="L690" s="210"/>
      <c r="M690" s="210"/>
      <c r="N690" s="210"/>
      <c r="O690" s="210"/>
      <c r="P690" s="210"/>
      <c r="Q690" s="210"/>
      <c r="R690" s="210"/>
      <c r="S690" s="210"/>
    </row>
    <row r="691" ht="15.75" customHeight="1">
      <c r="B691" s="210"/>
      <c r="C691" s="210"/>
      <c r="D691" s="210"/>
      <c r="E691" s="210"/>
      <c r="F691" s="210"/>
      <c r="G691" s="210"/>
      <c r="H691" s="210"/>
      <c r="I691" s="210"/>
      <c r="J691" s="210"/>
      <c r="K691" s="210"/>
      <c r="L691" s="210"/>
      <c r="M691" s="210"/>
      <c r="N691" s="210"/>
      <c r="O691" s="210"/>
      <c r="P691" s="210"/>
      <c r="Q691" s="210"/>
      <c r="R691" s="210"/>
      <c r="S691" s="210"/>
    </row>
    <row r="692" ht="15.75" customHeight="1">
      <c r="B692" s="210"/>
      <c r="C692" s="210"/>
      <c r="D692" s="210"/>
      <c r="E692" s="210"/>
      <c r="F692" s="210"/>
      <c r="G692" s="210"/>
      <c r="H692" s="210"/>
      <c r="I692" s="210"/>
      <c r="J692" s="210"/>
      <c r="K692" s="210"/>
      <c r="L692" s="210"/>
      <c r="M692" s="210"/>
      <c r="N692" s="210"/>
      <c r="O692" s="210"/>
      <c r="P692" s="210"/>
      <c r="Q692" s="210"/>
      <c r="R692" s="210"/>
      <c r="S692" s="210"/>
    </row>
    <row r="693" ht="15.75" customHeight="1">
      <c r="B693" s="210"/>
      <c r="C693" s="210"/>
      <c r="D693" s="210"/>
      <c r="E693" s="210"/>
      <c r="F693" s="210"/>
      <c r="G693" s="210"/>
      <c r="H693" s="210"/>
      <c r="I693" s="210"/>
      <c r="J693" s="210"/>
      <c r="K693" s="210"/>
      <c r="L693" s="210"/>
      <c r="M693" s="210"/>
      <c r="N693" s="210"/>
      <c r="O693" s="210"/>
      <c r="P693" s="210"/>
      <c r="Q693" s="210"/>
      <c r="R693" s="210"/>
      <c r="S693" s="210"/>
    </row>
    <row r="694" ht="15.75" customHeight="1">
      <c r="B694" s="210"/>
      <c r="C694" s="210"/>
      <c r="D694" s="210"/>
      <c r="E694" s="210"/>
      <c r="F694" s="210"/>
      <c r="G694" s="210"/>
      <c r="H694" s="210"/>
      <c r="I694" s="210"/>
      <c r="J694" s="210"/>
      <c r="K694" s="210"/>
      <c r="L694" s="210"/>
      <c r="M694" s="210"/>
      <c r="N694" s="210"/>
      <c r="O694" s="210"/>
      <c r="P694" s="210"/>
      <c r="Q694" s="210"/>
      <c r="R694" s="210"/>
      <c r="S694" s="210"/>
    </row>
    <row r="695" ht="15.75" customHeight="1">
      <c r="B695" s="210"/>
      <c r="C695" s="210"/>
      <c r="D695" s="210"/>
      <c r="E695" s="210"/>
      <c r="F695" s="210"/>
      <c r="G695" s="210"/>
      <c r="H695" s="210"/>
      <c r="I695" s="210"/>
      <c r="J695" s="210"/>
      <c r="K695" s="210"/>
      <c r="L695" s="210"/>
      <c r="M695" s="210"/>
      <c r="N695" s="210"/>
      <c r="O695" s="210"/>
      <c r="P695" s="210"/>
      <c r="Q695" s="210"/>
      <c r="R695" s="210"/>
      <c r="S695" s="210"/>
    </row>
    <row r="696" ht="15.75" customHeight="1">
      <c r="B696" s="210"/>
      <c r="C696" s="210"/>
      <c r="D696" s="210"/>
      <c r="E696" s="210"/>
      <c r="F696" s="210"/>
      <c r="G696" s="210"/>
      <c r="H696" s="210"/>
      <c r="I696" s="210"/>
      <c r="J696" s="210"/>
      <c r="K696" s="210"/>
      <c r="L696" s="210"/>
      <c r="M696" s="210"/>
      <c r="N696" s="210"/>
      <c r="O696" s="210"/>
      <c r="P696" s="210"/>
      <c r="Q696" s="210"/>
      <c r="R696" s="210"/>
      <c r="S696" s="210"/>
    </row>
    <row r="697" ht="15.75" customHeight="1">
      <c r="B697" s="210"/>
      <c r="C697" s="210"/>
      <c r="D697" s="210"/>
      <c r="E697" s="210"/>
      <c r="F697" s="210"/>
      <c r="G697" s="210"/>
      <c r="H697" s="210"/>
      <c r="I697" s="210"/>
      <c r="J697" s="210"/>
      <c r="K697" s="210"/>
      <c r="L697" s="210"/>
      <c r="M697" s="210"/>
      <c r="N697" s="210"/>
      <c r="O697" s="210"/>
      <c r="P697" s="210"/>
      <c r="Q697" s="210"/>
      <c r="R697" s="210"/>
      <c r="S697" s="210"/>
    </row>
    <row r="698" ht="15.75" customHeight="1">
      <c r="B698" s="210"/>
      <c r="C698" s="210"/>
      <c r="D698" s="210"/>
      <c r="E698" s="210"/>
      <c r="F698" s="210"/>
      <c r="G698" s="210"/>
      <c r="H698" s="210"/>
      <c r="I698" s="210"/>
      <c r="J698" s="210"/>
      <c r="K698" s="210"/>
      <c r="L698" s="210"/>
      <c r="M698" s="210"/>
      <c r="N698" s="210"/>
      <c r="O698" s="210"/>
      <c r="P698" s="210"/>
      <c r="Q698" s="210"/>
      <c r="R698" s="210"/>
      <c r="S698" s="210"/>
    </row>
    <row r="699" ht="15.75" customHeight="1">
      <c r="B699" s="210"/>
      <c r="C699" s="210"/>
      <c r="D699" s="210"/>
      <c r="E699" s="210"/>
      <c r="F699" s="210"/>
      <c r="G699" s="210"/>
      <c r="H699" s="210"/>
      <c r="I699" s="210"/>
      <c r="J699" s="210"/>
      <c r="K699" s="210"/>
      <c r="L699" s="210"/>
      <c r="M699" s="210"/>
      <c r="N699" s="210"/>
      <c r="O699" s="210"/>
      <c r="P699" s="210"/>
      <c r="Q699" s="210"/>
      <c r="R699" s="210"/>
      <c r="S699" s="210"/>
    </row>
    <row r="700" ht="15.75" customHeight="1">
      <c r="B700" s="210"/>
      <c r="C700" s="210"/>
      <c r="D700" s="210"/>
      <c r="E700" s="210"/>
      <c r="F700" s="210"/>
      <c r="G700" s="210"/>
      <c r="H700" s="210"/>
      <c r="I700" s="210"/>
      <c r="J700" s="210"/>
      <c r="K700" s="210"/>
      <c r="L700" s="210"/>
      <c r="M700" s="210"/>
      <c r="N700" s="210"/>
      <c r="O700" s="210"/>
      <c r="P700" s="210"/>
      <c r="Q700" s="210"/>
      <c r="R700" s="210"/>
      <c r="S700" s="210"/>
    </row>
    <row r="701" ht="15.75" customHeight="1">
      <c r="B701" s="210"/>
      <c r="C701" s="210"/>
      <c r="D701" s="210"/>
      <c r="E701" s="210"/>
      <c r="F701" s="210"/>
      <c r="G701" s="210"/>
      <c r="H701" s="210"/>
      <c r="I701" s="210"/>
      <c r="J701" s="210"/>
      <c r="K701" s="210"/>
      <c r="L701" s="210"/>
      <c r="M701" s="210"/>
      <c r="N701" s="210"/>
      <c r="O701" s="210"/>
      <c r="P701" s="210"/>
      <c r="Q701" s="210"/>
      <c r="R701" s="210"/>
      <c r="S701" s="210"/>
    </row>
    <row r="702" ht="15.75" customHeight="1">
      <c r="B702" s="210"/>
      <c r="C702" s="210"/>
      <c r="D702" s="210"/>
      <c r="E702" s="210"/>
      <c r="F702" s="210"/>
      <c r="G702" s="210"/>
      <c r="H702" s="210"/>
      <c r="I702" s="210"/>
      <c r="J702" s="210"/>
      <c r="K702" s="210"/>
      <c r="L702" s="210"/>
      <c r="M702" s="210"/>
      <c r="N702" s="210"/>
      <c r="O702" s="210"/>
      <c r="P702" s="210"/>
      <c r="Q702" s="210"/>
      <c r="R702" s="210"/>
      <c r="S702" s="210"/>
    </row>
    <row r="703" ht="15.75" customHeight="1">
      <c r="B703" s="210"/>
      <c r="C703" s="210"/>
      <c r="D703" s="210"/>
      <c r="E703" s="210"/>
      <c r="F703" s="210"/>
      <c r="G703" s="210"/>
      <c r="H703" s="210"/>
      <c r="I703" s="210"/>
      <c r="J703" s="210"/>
      <c r="K703" s="210"/>
      <c r="L703" s="210"/>
      <c r="M703" s="210"/>
      <c r="N703" s="210"/>
      <c r="O703" s="210"/>
      <c r="P703" s="210"/>
      <c r="Q703" s="210"/>
      <c r="R703" s="210"/>
      <c r="S703" s="210"/>
    </row>
    <row r="704" ht="15.75" customHeight="1">
      <c r="B704" s="210"/>
      <c r="C704" s="210"/>
      <c r="D704" s="210"/>
      <c r="E704" s="210"/>
      <c r="F704" s="210"/>
      <c r="G704" s="210"/>
      <c r="H704" s="210"/>
      <c r="I704" s="210"/>
      <c r="J704" s="210"/>
      <c r="K704" s="210"/>
      <c r="L704" s="210"/>
      <c r="M704" s="210"/>
      <c r="N704" s="210"/>
      <c r="O704" s="210"/>
      <c r="P704" s="210"/>
      <c r="Q704" s="210"/>
      <c r="R704" s="210"/>
      <c r="S704" s="210"/>
    </row>
    <row r="705" ht="15.75" customHeight="1">
      <c r="B705" s="210"/>
      <c r="C705" s="210"/>
      <c r="D705" s="210"/>
      <c r="E705" s="210"/>
      <c r="F705" s="210"/>
      <c r="G705" s="210"/>
      <c r="H705" s="210"/>
      <c r="I705" s="210"/>
      <c r="J705" s="210"/>
      <c r="K705" s="210"/>
      <c r="L705" s="210"/>
      <c r="M705" s="210"/>
      <c r="N705" s="210"/>
      <c r="O705" s="210"/>
      <c r="P705" s="210"/>
      <c r="Q705" s="210"/>
      <c r="R705" s="210"/>
      <c r="S705" s="210"/>
    </row>
    <row r="706" ht="15.75" customHeight="1">
      <c r="B706" s="210"/>
      <c r="C706" s="210"/>
      <c r="D706" s="210"/>
      <c r="E706" s="210"/>
      <c r="F706" s="210"/>
      <c r="G706" s="210"/>
      <c r="H706" s="210"/>
      <c r="I706" s="210"/>
      <c r="J706" s="210"/>
      <c r="K706" s="210"/>
      <c r="L706" s="210"/>
      <c r="M706" s="210"/>
      <c r="N706" s="210"/>
      <c r="O706" s="210"/>
      <c r="P706" s="210"/>
      <c r="Q706" s="210"/>
      <c r="R706" s="210"/>
      <c r="S706" s="210"/>
    </row>
    <row r="707" ht="15.75" customHeight="1">
      <c r="B707" s="210"/>
      <c r="C707" s="210"/>
      <c r="D707" s="210"/>
      <c r="E707" s="210"/>
      <c r="F707" s="210"/>
      <c r="G707" s="210"/>
      <c r="H707" s="210"/>
      <c r="I707" s="210"/>
      <c r="J707" s="210"/>
      <c r="K707" s="210"/>
      <c r="L707" s="210"/>
      <c r="M707" s="210"/>
      <c r="N707" s="210"/>
      <c r="O707" s="210"/>
      <c r="P707" s="210"/>
      <c r="Q707" s="210"/>
      <c r="R707" s="210"/>
      <c r="S707" s="210"/>
    </row>
    <row r="708" ht="15.75" customHeight="1">
      <c r="B708" s="210"/>
      <c r="C708" s="210"/>
      <c r="D708" s="210"/>
      <c r="E708" s="210"/>
      <c r="F708" s="210"/>
      <c r="G708" s="210"/>
      <c r="H708" s="210"/>
      <c r="I708" s="210"/>
      <c r="J708" s="210"/>
      <c r="K708" s="210"/>
      <c r="L708" s="210"/>
      <c r="M708" s="210"/>
      <c r="N708" s="210"/>
      <c r="O708" s="210"/>
      <c r="P708" s="210"/>
      <c r="Q708" s="210"/>
      <c r="R708" s="210"/>
      <c r="S708" s="210"/>
    </row>
    <row r="709" ht="15.75" customHeight="1">
      <c r="B709" s="210"/>
      <c r="C709" s="210"/>
      <c r="D709" s="210"/>
      <c r="E709" s="210"/>
      <c r="F709" s="210"/>
      <c r="G709" s="210"/>
      <c r="H709" s="210"/>
      <c r="I709" s="210"/>
      <c r="J709" s="210"/>
      <c r="K709" s="210"/>
      <c r="L709" s="210"/>
      <c r="M709" s="210"/>
      <c r="N709" s="210"/>
      <c r="O709" s="210"/>
      <c r="P709" s="210"/>
      <c r="Q709" s="210"/>
      <c r="R709" s="210"/>
      <c r="S709" s="210"/>
    </row>
    <row r="710" ht="15.75" customHeight="1">
      <c r="B710" s="210"/>
      <c r="C710" s="210"/>
      <c r="D710" s="210"/>
      <c r="E710" s="210"/>
      <c r="F710" s="210"/>
      <c r="G710" s="210"/>
      <c r="H710" s="210"/>
      <c r="I710" s="210"/>
      <c r="J710" s="210"/>
      <c r="K710" s="210"/>
      <c r="L710" s="210"/>
      <c r="M710" s="210"/>
      <c r="N710" s="210"/>
      <c r="O710" s="210"/>
      <c r="P710" s="210"/>
      <c r="Q710" s="210"/>
      <c r="R710" s="210"/>
      <c r="S710" s="210"/>
    </row>
    <row r="711" ht="15.75" customHeight="1">
      <c r="B711" s="210"/>
      <c r="C711" s="210"/>
      <c r="D711" s="210"/>
      <c r="E711" s="210"/>
      <c r="F711" s="210"/>
      <c r="G711" s="210"/>
      <c r="H711" s="210"/>
      <c r="I711" s="210"/>
      <c r="J711" s="210"/>
      <c r="K711" s="210"/>
      <c r="L711" s="210"/>
      <c r="M711" s="210"/>
      <c r="N711" s="210"/>
      <c r="O711" s="210"/>
      <c r="P711" s="210"/>
      <c r="Q711" s="210"/>
      <c r="R711" s="210"/>
      <c r="S711" s="210"/>
    </row>
    <row r="712" ht="15.75" customHeight="1">
      <c r="B712" s="210"/>
      <c r="C712" s="210"/>
      <c r="D712" s="210"/>
      <c r="E712" s="210"/>
      <c r="F712" s="210"/>
      <c r="G712" s="210"/>
      <c r="H712" s="210"/>
      <c r="I712" s="210"/>
      <c r="J712" s="210"/>
      <c r="K712" s="210"/>
      <c r="L712" s="210"/>
      <c r="M712" s="210"/>
      <c r="N712" s="210"/>
      <c r="O712" s="210"/>
      <c r="P712" s="210"/>
      <c r="Q712" s="210"/>
      <c r="R712" s="210"/>
      <c r="S712" s="210"/>
    </row>
    <row r="713" ht="15.75" customHeight="1">
      <c r="B713" s="210"/>
      <c r="C713" s="210"/>
      <c r="D713" s="210"/>
      <c r="E713" s="210"/>
      <c r="F713" s="210"/>
      <c r="G713" s="210"/>
      <c r="H713" s="210"/>
      <c r="I713" s="210"/>
      <c r="J713" s="210"/>
      <c r="K713" s="210"/>
      <c r="L713" s="210"/>
      <c r="M713" s="210"/>
      <c r="N713" s="210"/>
      <c r="O713" s="210"/>
      <c r="P713" s="210"/>
      <c r="Q713" s="210"/>
      <c r="R713" s="210"/>
      <c r="S713" s="210"/>
    </row>
    <row r="714" ht="15.75" customHeight="1">
      <c r="B714" s="210"/>
      <c r="C714" s="210"/>
      <c r="D714" s="210"/>
      <c r="E714" s="210"/>
      <c r="F714" s="210"/>
      <c r="G714" s="210"/>
      <c r="H714" s="210"/>
      <c r="I714" s="210"/>
      <c r="J714" s="210"/>
      <c r="K714" s="210"/>
      <c r="L714" s="210"/>
      <c r="M714" s="210"/>
      <c r="N714" s="210"/>
      <c r="O714" s="210"/>
      <c r="P714" s="210"/>
      <c r="Q714" s="210"/>
      <c r="R714" s="210"/>
      <c r="S714" s="210"/>
    </row>
    <row r="715" ht="15.75" customHeight="1">
      <c r="B715" s="210"/>
      <c r="C715" s="210"/>
      <c r="D715" s="210"/>
      <c r="E715" s="210"/>
      <c r="F715" s="210"/>
      <c r="G715" s="210"/>
      <c r="H715" s="210"/>
      <c r="I715" s="210"/>
      <c r="J715" s="210"/>
      <c r="K715" s="210"/>
      <c r="L715" s="210"/>
      <c r="M715" s="210"/>
      <c r="N715" s="210"/>
      <c r="O715" s="210"/>
      <c r="P715" s="210"/>
      <c r="Q715" s="210"/>
      <c r="R715" s="210"/>
      <c r="S715" s="210"/>
    </row>
    <row r="716" ht="15.75" customHeight="1">
      <c r="B716" s="210"/>
      <c r="C716" s="210"/>
      <c r="D716" s="210"/>
      <c r="E716" s="210"/>
      <c r="F716" s="210"/>
      <c r="G716" s="210"/>
      <c r="H716" s="210"/>
      <c r="I716" s="210"/>
      <c r="J716" s="210"/>
      <c r="K716" s="210"/>
      <c r="L716" s="210"/>
      <c r="M716" s="210"/>
      <c r="N716" s="210"/>
      <c r="O716" s="210"/>
      <c r="P716" s="210"/>
      <c r="Q716" s="210"/>
      <c r="R716" s="210"/>
      <c r="S716" s="210"/>
    </row>
    <row r="717" ht="15.75" customHeight="1">
      <c r="B717" s="210"/>
      <c r="C717" s="210"/>
      <c r="D717" s="210"/>
      <c r="E717" s="210"/>
      <c r="F717" s="210"/>
      <c r="G717" s="210"/>
      <c r="H717" s="210"/>
      <c r="I717" s="210"/>
      <c r="J717" s="210"/>
      <c r="K717" s="210"/>
      <c r="L717" s="210"/>
      <c r="M717" s="210"/>
      <c r="N717" s="210"/>
      <c r="O717" s="210"/>
      <c r="P717" s="210"/>
      <c r="Q717" s="210"/>
      <c r="R717" s="210"/>
      <c r="S717" s="210"/>
    </row>
    <row r="718" ht="15.75" customHeight="1">
      <c r="B718" s="210"/>
      <c r="C718" s="210"/>
      <c r="D718" s="210"/>
      <c r="E718" s="210"/>
      <c r="F718" s="210"/>
      <c r="G718" s="210"/>
      <c r="H718" s="210"/>
      <c r="I718" s="210"/>
      <c r="J718" s="210"/>
      <c r="K718" s="210"/>
      <c r="L718" s="210"/>
      <c r="M718" s="210"/>
      <c r="N718" s="210"/>
      <c r="O718" s="210"/>
      <c r="P718" s="210"/>
      <c r="Q718" s="210"/>
      <c r="R718" s="210"/>
      <c r="S718" s="210"/>
    </row>
    <row r="719" ht="15.75" customHeight="1">
      <c r="B719" s="210"/>
      <c r="C719" s="210"/>
      <c r="D719" s="210"/>
      <c r="E719" s="210"/>
      <c r="F719" s="210"/>
      <c r="G719" s="210"/>
      <c r="H719" s="210"/>
      <c r="I719" s="210"/>
      <c r="J719" s="210"/>
      <c r="K719" s="210"/>
      <c r="L719" s="210"/>
      <c r="M719" s="210"/>
      <c r="N719" s="210"/>
      <c r="O719" s="210"/>
      <c r="P719" s="210"/>
      <c r="Q719" s="210"/>
      <c r="R719" s="210"/>
      <c r="S719" s="210"/>
    </row>
    <row r="720" ht="15.75" customHeight="1">
      <c r="B720" s="210"/>
      <c r="C720" s="210"/>
      <c r="D720" s="210"/>
      <c r="E720" s="210"/>
      <c r="F720" s="210"/>
      <c r="G720" s="210"/>
      <c r="H720" s="210"/>
      <c r="I720" s="210"/>
      <c r="J720" s="210"/>
      <c r="K720" s="210"/>
      <c r="L720" s="210"/>
      <c r="M720" s="210"/>
      <c r="N720" s="210"/>
      <c r="O720" s="210"/>
      <c r="P720" s="210"/>
      <c r="Q720" s="210"/>
      <c r="R720" s="210"/>
      <c r="S720" s="210"/>
    </row>
    <row r="721" ht="15.75" customHeight="1">
      <c r="B721" s="210"/>
      <c r="C721" s="210"/>
      <c r="D721" s="210"/>
      <c r="E721" s="210"/>
      <c r="F721" s="210"/>
      <c r="G721" s="210"/>
      <c r="H721" s="210"/>
      <c r="I721" s="210"/>
      <c r="J721" s="210"/>
      <c r="K721" s="210"/>
      <c r="L721" s="210"/>
      <c r="M721" s="210"/>
      <c r="N721" s="210"/>
      <c r="O721" s="210"/>
      <c r="P721" s="210"/>
      <c r="Q721" s="210"/>
      <c r="R721" s="210"/>
      <c r="S721" s="210"/>
    </row>
    <row r="722" ht="15.75" customHeight="1">
      <c r="B722" s="210"/>
      <c r="C722" s="210"/>
      <c r="D722" s="210"/>
      <c r="E722" s="210"/>
      <c r="F722" s="210"/>
      <c r="G722" s="210"/>
      <c r="H722" s="210"/>
      <c r="I722" s="210"/>
      <c r="J722" s="210"/>
      <c r="K722" s="210"/>
      <c r="L722" s="210"/>
      <c r="M722" s="210"/>
      <c r="N722" s="210"/>
      <c r="O722" s="210"/>
      <c r="P722" s="210"/>
      <c r="Q722" s="210"/>
      <c r="R722" s="210"/>
      <c r="S722" s="210"/>
    </row>
    <row r="723" ht="15.75" customHeight="1">
      <c r="B723" s="210"/>
      <c r="C723" s="210"/>
      <c r="D723" s="210"/>
      <c r="E723" s="210"/>
      <c r="F723" s="210"/>
      <c r="G723" s="210"/>
      <c r="H723" s="210"/>
      <c r="I723" s="210"/>
      <c r="J723" s="210"/>
      <c r="K723" s="210"/>
      <c r="L723" s="210"/>
      <c r="M723" s="210"/>
      <c r="N723" s="210"/>
      <c r="O723" s="210"/>
      <c r="P723" s="210"/>
      <c r="Q723" s="210"/>
      <c r="R723" s="210"/>
      <c r="S723" s="210"/>
    </row>
    <row r="724" ht="15.75" customHeight="1">
      <c r="B724" s="210"/>
      <c r="C724" s="210"/>
      <c r="D724" s="210"/>
      <c r="E724" s="210"/>
      <c r="F724" s="210"/>
      <c r="G724" s="210"/>
      <c r="H724" s="210"/>
      <c r="I724" s="210"/>
      <c r="J724" s="210"/>
      <c r="K724" s="210"/>
      <c r="L724" s="210"/>
      <c r="M724" s="210"/>
      <c r="N724" s="210"/>
      <c r="O724" s="210"/>
      <c r="P724" s="210"/>
      <c r="Q724" s="210"/>
      <c r="R724" s="210"/>
      <c r="S724" s="210"/>
    </row>
    <row r="725" ht="15.75" customHeight="1">
      <c r="B725" s="210"/>
      <c r="C725" s="210"/>
      <c r="D725" s="210"/>
      <c r="E725" s="210"/>
      <c r="F725" s="210"/>
      <c r="G725" s="210"/>
      <c r="H725" s="210"/>
      <c r="I725" s="210"/>
      <c r="J725" s="210"/>
      <c r="K725" s="210"/>
      <c r="L725" s="210"/>
      <c r="M725" s="210"/>
      <c r="N725" s="210"/>
      <c r="O725" s="210"/>
      <c r="P725" s="210"/>
      <c r="Q725" s="210"/>
      <c r="R725" s="210"/>
      <c r="S725" s="210"/>
    </row>
    <row r="726" ht="15.75" customHeight="1">
      <c r="B726" s="210"/>
      <c r="C726" s="210"/>
      <c r="D726" s="210"/>
      <c r="E726" s="210"/>
      <c r="F726" s="210"/>
      <c r="G726" s="210"/>
      <c r="H726" s="210"/>
      <c r="I726" s="210"/>
      <c r="J726" s="210"/>
      <c r="K726" s="210"/>
      <c r="L726" s="210"/>
      <c r="M726" s="210"/>
      <c r="N726" s="210"/>
      <c r="O726" s="210"/>
      <c r="P726" s="210"/>
      <c r="Q726" s="210"/>
      <c r="R726" s="210"/>
      <c r="S726" s="210"/>
    </row>
    <row r="727" ht="15.75" customHeight="1">
      <c r="B727" s="210"/>
      <c r="C727" s="210"/>
      <c r="D727" s="210"/>
      <c r="E727" s="210"/>
      <c r="F727" s="210"/>
      <c r="G727" s="210"/>
      <c r="H727" s="210"/>
      <c r="I727" s="210"/>
      <c r="J727" s="210"/>
      <c r="K727" s="210"/>
      <c r="L727" s="210"/>
      <c r="M727" s="210"/>
      <c r="N727" s="210"/>
      <c r="O727" s="210"/>
      <c r="P727" s="210"/>
      <c r="Q727" s="210"/>
      <c r="R727" s="210"/>
      <c r="S727" s="210"/>
    </row>
    <row r="728" ht="15.75" customHeight="1">
      <c r="B728" s="210"/>
      <c r="C728" s="210"/>
      <c r="D728" s="210"/>
      <c r="E728" s="210"/>
      <c r="F728" s="210"/>
      <c r="G728" s="210"/>
      <c r="H728" s="210"/>
      <c r="I728" s="210"/>
      <c r="J728" s="210"/>
      <c r="K728" s="210"/>
      <c r="L728" s="210"/>
      <c r="M728" s="210"/>
      <c r="N728" s="210"/>
      <c r="O728" s="210"/>
      <c r="P728" s="210"/>
      <c r="Q728" s="210"/>
      <c r="R728" s="210"/>
      <c r="S728" s="210"/>
    </row>
    <row r="729" ht="15.75" customHeight="1">
      <c r="B729" s="210"/>
      <c r="C729" s="210"/>
      <c r="D729" s="210"/>
      <c r="E729" s="210"/>
      <c r="F729" s="210"/>
      <c r="G729" s="210"/>
      <c r="H729" s="210"/>
      <c r="I729" s="210"/>
      <c r="J729" s="210"/>
      <c r="K729" s="210"/>
      <c r="L729" s="210"/>
      <c r="M729" s="210"/>
      <c r="N729" s="210"/>
      <c r="O729" s="210"/>
      <c r="P729" s="210"/>
      <c r="Q729" s="210"/>
      <c r="R729" s="210"/>
      <c r="S729" s="210"/>
    </row>
    <row r="730" ht="15.75" customHeight="1">
      <c r="B730" s="210"/>
      <c r="C730" s="210"/>
      <c r="D730" s="210"/>
      <c r="E730" s="210"/>
      <c r="F730" s="210"/>
      <c r="G730" s="210"/>
      <c r="H730" s="210"/>
      <c r="I730" s="210"/>
      <c r="J730" s="210"/>
      <c r="K730" s="210"/>
      <c r="L730" s="210"/>
      <c r="M730" s="210"/>
      <c r="N730" s="210"/>
      <c r="O730" s="210"/>
      <c r="P730" s="210"/>
      <c r="Q730" s="210"/>
      <c r="R730" s="210"/>
      <c r="S730" s="210"/>
    </row>
    <row r="731" ht="15.75" customHeight="1">
      <c r="B731" s="210"/>
      <c r="C731" s="210"/>
      <c r="D731" s="210"/>
      <c r="E731" s="210"/>
      <c r="F731" s="210"/>
      <c r="G731" s="210"/>
      <c r="H731" s="210"/>
      <c r="I731" s="210"/>
      <c r="J731" s="210"/>
      <c r="K731" s="210"/>
      <c r="L731" s="210"/>
      <c r="M731" s="210"/>
      <c r="N731" s="210"/>
      <c r="O731" s="210"/>
      <c r="P731" s="210"/>
      <c r="Q731" s="210"/>
      <c r="R731" s="210"/>
      <c r="S731" s="210"/>
    </row>
    <row r="732" ht="15.75" customHeight="1">
      <c r="B732" s="210"/>
      <c r="C732" s="210"/>
      <c r="D732" s="210"/>
      <c r="E732" s="210"/>
      <c r="F732" s="210"/>
      <c r="G732" s="210"/>
      <c r="H732" s="210"/>
      <c r="I732" s="210"/>
      <c r="J732" s="210"/>
      <c r="K732" s="210"/>
      <c r="L732" s="210"/>
      <c r="M732" s="210"/>
      <c r="N732" s="210"/>
      <c r="O732" s="210"/>
      <c r="P732" s="210"/>
      <c r="Q732" s="210"/>
      <c r="R732" s="210"/>
      <c r="S732" s="210"/>
    </row>
    <row r="733" ht="15.75" customHeight="1">
      <c r="B733" s="210"/>
      <c r="C733" s="210"/>
      <c r="D733" s="210"/>
      <c r="E733" s="210"/>
      <c r="F733" s="210"/>
      <c r="G733" s="210"/>
      <c r="H733" s="210"/>
      <c r="I733" s="210"/>
      <c r="J733" s="210"/>
      <c r="K733" s="210"/>
      <c r="L733" s="210"/>
      <c r="M733" s="210"/>
      <c r="N733" s="210"/>
      <c r="O733" s="210"/>
      <c r="P733" s="210"/>
      <c r="Q733" s="210"/>
      <c r="R733" s="210"/>
      <c r="S733" s="210"/>
    </row>
    <row r="734" ht="15.75" customHeight="1">
      <c r="B734" s="210"/>
      <c r="C734" s="210"/>
      <c r="D734" s="210"/>
      <c r="E734" s="210"/>
      <c r="F734" s="210"/>
      <c r="G734" s="210"/>
      <c r="H734" s="210"/>
      <c r="I734" s="210"/>
      <c r="J734" s="210"/>
      <c r="K734" s="210"/>
      <c r="L734" s="210"/>
      <c r="M734" s="210"/>
      <c r="N734" s="210"/>
      <c r="O734" s="210"/>
      <c r="P734" s="210"/>
      <c r="Q734" s="210"/>
      <c r="R734" s="210"/>
      <c r="S734" s="210"/>
    </row>
    <row r="735" ht="15.75" customHeight="1">
      <c r="B735" s="210"/>
      <c r="C735" s="210"/>
      <c r="D735" s="210"/>
      <c r="E735" s="210"/>
      <c r="F735" s="210"/>
      <c r="G735" s="210"/>
      <c r="H735" s="210"/>
      <c r="I735" s="210"/>
      <c r="J735" s="210"/>
      <c r="K735" s="210"/>
      <c r="L735" s="210"/>
      <c r="M735" s="210"/>
      <c r="N735" s="210"/>
      <c r="O735" s="210"/>
      <c r="P735" s="210"/>
      <c r="Q735" s="210"/>
      <c r="R735" s="210"/>
      <c r="S735" s="210"/>
    </row>
    <row r="736" ht="15.75" customHeight="1">
      <c r="B736" s="210"/>
      <c r="C736" s="210"/>
      <c r="D736" s="210"/>
      <c r="E736" s="210"/>
      <c r="F736" s="210"/>
      <c r="G736" s="210"/>
      <c r="H736" s="210"/>
      <c r="I736" s="210"/>
      <c r="J736" s="210"/>
      <c r="K736" s="210"/>
      <c r="L736" s="210"/>
      <c r="M736" s="210"/>
      <c r="N736" s="210"/>
      <c r="O736" s="210"/>
      <c r="P736" s="210"/>
      <c r="Q736" s="210"/>
      <c r="R736" s="210"/>
      <c r="S736" s="210"/>
    </row>
    <row r="737" ht="15.75" customHeight="1">
      <c r="B737" s="210"/>
      <c r="C737" s="210"/>
      <c r="D737" s="210"/>
      <c r="E737" s="210"/>
      <c r="F737" s="210"/>
      <c r="G737" s="210"/>
      <c r="H737" s="210"/>
      <c r="I737" s="210"/>
      <c r="J737" s="210"/>
      <c r="K737" s="210"/>
      <c r="L737" s="210"/>
      <c r="M737" s="210"/>
      <c r="N737" s="210"/>
      <c r="O737" s="210"/>
      <c r="P737" s="210"/>
      <c r="Q737" s="210"/>
      <c r="R737" s="210"/>
      <c r="S737" s="210"/>
    </row>
    <row r="738" ht="15.75" customHeight="1">
      <c r="B738" s="210"/>
      <c r="C738" s="210"/>
      <c r="D738" s="210"/>
      <c r="E738" s="210"/>
      <c r="F738" s="210"/>
      <c r="G738" s="210"/>
      <c r="H738" s="210"/>
      <c r="I738" s="210"/>
      <c r="J738" s="210"/>
      <c r="K738" s="210"/>
      <c r="L738" s="210"/>
      <c r="M738" s="210"/>
      <c r="N738" s="210"/>
      <c r="O738" s="210"/>
      <c r="P738" s="210"/>
      <c r="Q738" s="210"/>
      <c r="R738" s="210"/>
      <c r="S738" s="210"/>
    </row>
    <row r="739" ht="15.75" customHeight="1">
      <c r="B739" s="210"/>
      <c r="C739" s="210"/>
      <c r="D739" s="210"/>
      <c r="E739" s="210"/>
      <c r="F739" s="210"/>
      <c r="G739" s="210"/>
      <c r="H739" s="210"/>
      <c r="I739" s="210"/>
      <c r="J739" s="210"/>
      <c r="K739" s="210"/>
      <c r="L739" s="210"/>
      <c r="M739" s="210"/>
      <c r="N739" s="210"/>
      <c r="O739" s="210"/>
      <c r="P739" s="210"/>
      <c r="Q739" s="210"/>
      <c r="R739" s="210"/>
      <c r="S739" s="210"/>
    </row>
    <row r="740" ht="15.75" customHeight="1">
      <c r="B740" s="210"/>
      <c r="C740" s="210"/>
      <c r="D740" s="210"/>
      <c r="E740" s="210"/>
      <c r="F740" s="210"/>
      <c r="G740" s="210"/>
      <c r="H740" s="210"/>
      <c r="I740" s="210"/>
      <c r="J740" s="210"/>
      <c r="K740" s="210"/>
      <c r="L740" s="210"/>
      <c r="M740" s="210"/>
      <c r="N740" s="210"/>
      <c r="O740" s="210"/>
      <c r="P740" s="210"/>
      <c r="Q740" s="210"/>
      <c r="R740" s="210"/>
      <c r="S740" s="210"/>
    </row>
    <row r="741" ht="15.75" customHeight="1">
      <c r="B741" s="210"/>
      <c r="C741" s="210"/>
      <c r="D741" s="210"/>
      <c r="E741" s="210"/>
      <c r="F741" s="210"/>
      <c r="G741" s="210"/>
      <c r="H741" s="210"/>
      <c r="I741" s="210"/>
      <c r="J741" s="210"/>
      <c r="K741" s="210"/>
      <c r="L741" s="210"/>
      <c r="M741" s="210"/>
      <c r="N741" s="210"/>
      <c r="O741" s="210"/>
      <c r="P741" s="210"/>
      <c r="Q741" s="210"/>
      <c r="R741" s="210"/>
      <c r="S741" s="210"/>
    </row>
    <row r="742" ht="15.75" customHeight="1">
      <c r="B742" s="210"/>
      <c r="C742" s="210"/>
      <c r="D742" s="210"/>
      <c r="E742" s="210"/>
      <c r="F742" s="210"/>
      <c r="G742" s="210"/>
      <c r="H742" s="210"/>
      <c r="I742" s="210"/>
      <c r="J742" s="210"/>
      <c r="K742" s="210"/>
      <c r="L742" s="210"/>
      <c r="M742" s="210"/>
      <c r="N742" s="210"/>
      <c r="O742" s="210"/>
      <c r="P742" s="210"/>
      <c r="Q742" s="210"/>
      <c r="R742" s="210"/>
      <c r="S742" s="210"/>
    </row>
    <row r="743" ht="15.75" customHeight="1">
      <c r="B743" s="210"/>
      <c r="C743" s="210"/>
      <c r="D743" s="210"/>
      <c r="E743" s="210"/>
      <c r="F743" s="210"/>
      <c r="G743" s="210"/>
      <c r="H743" s="210"/>
      <c r="I743" s="210"/>
      <c r="J743" s="210"/>
      <c r="K743" s="210"/>
      <c r="L743" s="210"/>
      <c r="M743" s="210"/>
      <c r="N743" s="210"/>
      <c r="O743" s="210"/>
      <c r="P743" s="210"/>
      <c r="Q743" s="210"/>
      <c r="R743" s="210"/>
      <c r="S743" s="210"/>
    </row>
    <row r="744" ht="15.75" customHeight="1">
      <c r="B744" s="210"/>
      <c r="C744" s="210"/>
      <c r="D744" s="210"/>
      <c r="E744" s="210"/>
      <c r="F744" s="210"/>
      <c r="G744" s="210"/>
      <c r="H744" s="210"/>
      <c r="I744" s="210"/>
      <c r="J744" s="210"/>
      <c r="K744" s="210"/>
      <c r="L744" s="210"/>
      <c r="M744" s="210"/>
      <c r="N744" s="210"/>
      <c r="O744" s="210"/>
      <c r="P744" s="210"/>
      <c r="Q744" s="210"/>
      <c r="R744" s="210"/>
      <c r="S744" s="210"/>
    </row>
    <row r="745" ht="15.75" customHeight="1">
      <c r="B745" s="210"/>
      <c r="C745" s="210"/>
      <c r="D745" s="210"/>
      <c r="E745" s="210"/>
      <c r="F745" s="210"/>
      <c r="G745" s="210"/>
      <c r="H745" s="210"/>
      <c r="I745" s="210"/>
      <c r="J745" s="210"/>
      <c r="K745" s="210"/>
      <c r="L745" s="210"/>
      <c r="M745" s="210"/>
      <c r="N745" s="210"/>
      <c r="O745" s="210"/>
      <c r="P745" s="210"/>
      <c r="Q745" s="210"/>
      <c r="R745" s="210"/>
      <c r="S745" s="210"/>
    </row>
    <row r="746" ht="15.75" customHeight="1">
      <c r="B746" s="210"/>
      <c r="C746" s="210"/>
      <c r="D746" s="210"/>
      <c r="E746" s="210"/>
      <c r="F746" s="210"/>
      <c r="G746" s="210"/>
      <c r="H746" s="210"/>
      <c r="I746" s="210"/>
      <c r="J746" s="210"/>
      <c r="K746" s="210"/>
      <c r="L746" s="210"/>
      <c r="M746" s="210"/>
      <c r="N746" s="210"/>
      <c r="O746" s="210"/>
      <c r="P746" s="210"/>
      <c r="Q746" s="210"/>
      <c r="R746" s="210"/>
      <c r="S746" s="210"/>
    </row>
    <row r="747" ht="15.75" customHeight="1">
      <c r="B747" s="210"/>
      <c r="C747" s="210"/>
      <c r="D747" s="210"/>
      <c r="E747" s="210"/>
      <c r="F747" s="210"/>
      <c r="G747" s="210"/>
      <c r="H747" s="210"/>
      <c r="I747" s="210"/>
      <c r="J747" s="210"/>
      <c r="K747" s="210"/>
      <c r="L747" s="210"/>
      <c r="M747" s="210"/>
      <c r="N747" s="210"/>
      <c r="O747" s="210"/>
      <c r="P747" s="210"/>
      <c r="Q747" s="210"/>
      <c r="R747" s="210"/>
      <c r="S747" s="210"/>
    </row>
    <row r="748" ht="15.75" customHeight="1">
      <c r="B748" s="210"/>
      <c r="C748" s="210"/>
      <c r="D748" s="210"/>
      <c r="E748" s="210"/>
      <c r="F748" s="210"/>
      <c r="G748" s="210"/>
      <c r="H748" s="210"/>
      <c r="I748" s="210"/>
      <c r="J748" s="210"/>
      <c r="K748" s="210"/>
      <c r="L748" s="210"/>
      <c r="M748" s="210"/>
      <c r="N748" s="210"/>
      <c r="O748" s="210"/>
      <c r="P748" s="210"/>
      <c r="Q748" s="210"/>
      <c r="R748" s="210"/>
      <c r="S748" s="210"/>
    </row>
    <row r="749" ht="15.75" customHeight="1">
      <c r="B749" s="210"/>
      <c r="C749" s="210"/>
      <c r="D749" s="210"/>
      <c r="E749" s="210"/>
      <c r="F749" s="210"/>
      <c r="G749" s="210"/>
      <c r="H749" s="210"/>
      <c r="I749" s="210"/>
      <c r="J749" s="210"/>
      <c r="K749" s="210"/>
      <c r="L749" s="210"/>
      <c r="M749" s="210"/>
      <c r="N749" s="210"/>
      <c r="O749" s="210"/>
      <c r="P749" s="210"/>
      <c r="Q749" s="210"/>
      <c r="R749" s="210"/>
      <c r="S749" s="210"/>
    </row>
    <row r="750" ht="15.75" customHeight="1">
      <c r="B750" s="210"/>
      <c r="C750" s="210"/>
      <c r="D750" s="210"/>
      <c r="E750" s="210"/>
      <c r="F750" s="210"/>
      <c r="G750" s="210"/>
      <c r="H750" s="210"/>
      <c r="I750" s="210"/>
      <c r="J750" s="210"/>
      <c r="K750" s="210"/>
      <c r="L750" s="210"/>
      <c r="M750" s="210"/>
      <c r="N750" s="210"/>
      <c r="O750" s="210"/>
      <c r="P750" s="210"/>
      <c r="Q750" s="210"/>
      <c r="R750" s="210"/>
      <c r="S750" s="210"/>
    </row>
    <row r="751" ht="15.75" customHeight="1">
      <c r="B751" s="210"/>
      <c r="C751" s="210"/>
      <c r="D751" s="210"/>
      <c r="E751" s="210"/>
      <c r="F751" s="210"/>
      <c r="G751" s="210"/>
      <c r="H751" s="210"/>
      <c r="I751" s="210"/>
      <c r="J751" s="210"/>
      <c r="K751" s="210"/>
      <c r="L751" s="210"/>
      <c r="M751" s="210"/>
      <c r="N751" s="210"/>
      <c r="O751" s="210"/>
      <c r="P751" s="210"/>
      <c r="Q751" s="210"/>
      <c r="R751" s="210"/>
      <c r="S751" s="210"/>
    </row>
    <row r="752" ht="15.75" customHeight="1">
      <c r="B752" s="210"/>
      <c r="C752" s="210"/>
      <c r="D752" s="210"/>
      <c r="E752" s="210"/>
      <c r="F752" s="210"/>
      <c r="G752" s="210"/>
      <c r="H752" s="210"/>
      <c r="I752" s="210"/>
      <c r="J752" s="210"/>
      <c r="K752" s="210"/>
      <c r="L752" s="210"/>
      <c r="M752" s="210"/>
      <c r="N752" s="210"/>
      <c r="O752" s="210"/>
      <c r="P752" s="210"/>
      <c r="Q752" s="210"/>
      <c r="R752" s="210"/>
      <c r="S752" s="210"/>
    </row>
    <row r="753" ht="15.75" customHeight="1">
      <c r="B753" s="210"/>
      <c r="C753" s="210"/>
      <c r="D753" s="210"/>
      <c r="E753" s="210"/>
      <c r="F753" s="210"/>
      <c r="G753" s="210"/>
      <c r="H753" s="210"/>
      <c r="I753" s="210"/>
      <c r="J753" s="210"/>
      <c r="K753" s="210"/>
      <c r="L753" s="210"/>
      <c r="M753" s="210"/>
      <c r="N753" s="210"/>
      <c r="O753" s="210"/>
      <c r="P753" s="210"/>
      <c r="Q753" s="210"/>
      <c r="R753" s="210"/>
      <c r="S753" s="210"/>
    </row>
    <row r="754" ht="15.75" customHeight="1">
      <c r="B754" s="210"/>
      <c r="C754" s="210"/>
      <c r="D754" s="210"/>
      <c r="E754" s="210"/>
      <c r="F754" s="210"/>
      <c r="G754" s="210"/>
      <c r="H754" s="210"/>
      <c r="I754" s="210"/>
      <c r="J754" s="210"/>
      <c r="K754" s="210"/>
      <c r="L754" s="210"/>
      <c r="M754" s="210"/>
      <c r="N754" s="210"/>
      <c r="O754" s="210"/>
      <c r="P754" s="210"/>
      <c r="Q754" s="210"/>
      <c r="R754" s="210"/>
      <c r="S754" s="210"/>
    </row>
    <row r="755" ht="15.75" customHeight="1">
      <c r="B755" s="210"/>
      <c r="C755" s="210"/>
      <c r="D755" s="210"/>
      <c r="E755" s="210"/>
      <c r="F755" s="210"/>
      <c r="G755" s="210"/>
      <c r="H755" s="210"/>
      <c r="I755" s="210"/>
      <c r="J755" s="210"/>
      <c r="K755" s="210"/>
      <c r="L755" s="210"/>
      <c r="M755" s="210"/>
      <c r="N755" s="210"/>
      <c r="O755" s="210"/>
      <c r="P755" s="210"/>
      <c r="Q755" s="210"/>
      <c r="R755" s="210"/>
      <c r="S755" s="210"/>
    </row>
    <row r="756" ht="15.75" customHeight="1">
      <c r="B756" s="210"/>
      <c r="C756" s="210"/>
      <c r="D756" s="210"/>
      <c r="E756" s="210"/>
      <c r="F756" s="210"/>
      <c r="G756" s="210"/>
      <c r="H756" s="210"/>
      <c r="I756" s="210"/>
      <c r="J756" s="210"/>
      <c r="K756" s="210"/>
      <c r="L756" s="210"/>
      <c r="M756" s="210"/>
      <c r="N756" s="210"/>
      <c r="O756" s="210"/>
      <c r="P756" s="210"/>
      <c r="Q756" s="210"/>
      <c r="R756" s="210"/>
      <c r="S756" s="210"/>
    </row>
    <row r="757" ht="15.75" customHeight="1">
      <c r="B757" s="210"/>
      <c r="C757" s="210"/>
      <c r="D757" s="210"/>
      <c r="E757" s="210"/>
      <c r="F757" s="210"/>
      <c r="G757" s="210"/>
      <c r="H757" s="210"/>
      <c r="I757" s="210"/>
      <c r="J757" s="210"/>
      <c r="K757" s="210"/>
      <c r="L757" s="210"/>
      <c r="M757" s="210"/>
      <c r="N757" s="210"/>
      <c r="O757" s="210"/>
      <c r="P757" s="210"/>
      <c r="Q757" s="210"/>
      <c r="R757" s="210"/>
      <c r="S757" s="210"/>
    </row>
    <row r="758" ht="15.75" customHeight="1">
      <c r="B758" s="210"/>
      <c r="C758" s="210"/>
      <c r="D758" s="210"/>
      <c r="E758" s="210"/>
      <c r="F758" s="210"/>
      <c r="G758" s="210"/>
      <c r="H758" s="210"/>
      <c r="I758" s="210"/>
      <c r="J758" s="210"/>
      <c r="K758" s="210"/>
      <c r="L758" s="210"/>
      <c r="M758" s="210"/>
      <c r="N758" s="210"/>
      <c r="O758" s="210"/>
      <c r="P758" s="210"/>
      <c r="Q758" s="210"/>
      <c r="R758" s="210"/>
      <c r="S758" s="210"/>
    </row>
    <row r="759" ht="15.75" customHeight="1">
      <c r="B759" s="210"/>
      <c r="C759" s="210"/>
      <c r="D759" s="210"/>
      <c r="E759" s="210"/>
      <c r="F759" s="210"/>
      <c r="G759" s="210"/>
      <c r="H759" s="210"/>
      <c r="I759" s="210"/>
      <c r="J759" s="210"/>
      <c r="K759" s="210"/>
      <c r="L759" s="210"/>
      <c r="M759" s="210"/>
      <c r="N759" s="210"/>
      <c r="O759" s="210"/>
      <c r="P759" s="210"/>
      <c r="Q759" s="210"/>
      <c r="R759" s="210"/>
      <c r="S759" s="210"/>
    </row>
    <row r="760" ht="15.75" customHeight="1">
      <c r="B760" s="210"/>
      <c r="C760" s="210"/>
      <c r="D760" s="210"/>
      <c r="E760" s="210"/>
      <c r="F760" s="210"/>
      <c r="G760" s="210"/>
      <c r="H760" s="210"/>
      <c r="I760" s="210"/>
      <c r="J760" s="210"/>
      <c r="K760" s="210"/>
      <c r="L760" s="210"/>
      <c r="M760" s="210"/>
      <c r="N760" s="210"/>
      <c r="O760" s="210"/>
      <c r="P760" s="210"/>
      <c r="Q760" s="210"/>
      <c r="R760" s="210"/>
      <c r="S760" s="210"/>
    </row>
    <row r="761" ht="15.75" customHeight="1">
      <c r="B761" s="210"/>
      <c r="C761" s="210"/>
      <c r="D761" s="210"/>
      <c r="E761" s="210"/>
      <c r="F761" s="210"/>
      <c r="G761" s="210"/>
      <c r="H761" s="210"/>
      <c r="I761" s="210"/>
      <c r="J761" s="210"/>
      <c r="K761" s="210"/>
      <c r="L761" s="210"/>
      <c r="M761" s="210"/>
      <c r="N761" s="210"/>
      <c r="O761" s="210"/>
      <c r="P761" s="210"/>
      <c r="Q761" s="210"/>
      <c r="R761" s="210"/>
      <c r="S761" s="210"/>
    </row>
    <row r="762" ht="15.75" customHeight="1">
      <c r="B762" s="210"/>
      <c r="C762" s="210"/>
      <c r="D762" s="210"/>
      <c r="E762" s="210"/>
      <c r="F762" s="210"/>
      <c r="G762" s="210"/>
      <c r="H762" s="210"/>
      <c r="I762" s="210"/>
      <c r="J762" s="210"/>
      <c r="K762" s="210"/>
      <c r="L762" s="210"/>
      <c r="M762" s="210"/>
      <c r="N762" s="210"/>
      <c r="O762" s="210"/>
      <c r="P762" s="210"/>
      <c r="Q762" s="210"/>
      <c r="R762" s="210"/>
      <c r="S762" s="210"/>
    </row>
    <row r="763" ht="15.75" customHeight="1">
      <c r="B763" s="210"/>
      <c r="C763" s="210"/>
      <c r="D763" s="210"/>
      <c r="E763" s="210"/>
      <c r="F763" s="210"/>
      <c r="G763" s="210"/>
      <c r="H763" s="210"/>
      <c r="I763" s="210"/>
      <c r="J763" s="210"/>
      <c r="K763" s="210"/>
      <c r="L763" s="210"/>
      <c r="M763" s="210"/>
      <c r="N763" s="210"/>
      <c r="O763" s="210"/>
      <c r="P763" s="210"/>
      <c r="Q763" s="210"/>
      <c r="R763" s="210"/>
      <c r="S763" s="210"/>
    </row>
    <row r="764" ht="15.75" customHeight="1">
      <c r="B764" s="210"/>
      <c r="C764" s="210"/>
      <c r="D764" s="210"/>
      <c r="E764" s="210"/>
      <c r="F764" s="210"/>
      <c r="G764" s="210"/>
      <c r="H764" s="210"/>
      <c r="I764" s="210"/>
      <c r="J764" s="210"/>
      <c r="K764" s="210"/>
      <c r="L764" s="210"/>
      <c r="M764" s="210"/>
      <c r="N764" s="210"/>
      <c r="O764" s="210"/>
      <c r="P764" s="210"/>
      <c r="Q764" s="210"/>
      <c r="R764" s="210"/>
      <c r="S764" s="210"/>
    </row>
    <row r="765" ht="15.75" customHeight="1">
      <c r="B765" s="210"/>
      <c r="C765" s="210"/>
      <c r="D765" s="210"/>
      <c r="E765" s="210"/>
      <c r="F765" s="210"/>
      <c r="G765" s="210"/>
      <c r="H765" s="210"/>
      <c r="I765" s="210"/>
      <c r="J765" s="210"/>
      <c r="K765" s="210"/>
      <c r="L765" s="210"/>
      <c r="M765" s="210"/>
      <c r="N765" s="210"/>
      <c r="O765" s="210"/>
      <c r="P765" s="210"/>
      <c r="Q765" s="210"/>
      <c r="R765" s="210"/>
      <c r="S765" s="210"/>
    </row>
    <row r="766" ht="15.75" customHeight="1">
      <c r="B766" s="210"/>
      <c r="C766" s="210"/>
      <c r="D766" s="210"/>
      <c r="E766" s="210"/>
      <c r="F766" s="210"/>
      <c r="G766" s="210"/>
      <c r="H766" s="210"/>
      <c r="I766" s="210"/>
      <c r="J766" s="210"/>
      <c r="K766" s="210"/>
      <c r="L766" s="210"/>
      <c r="M766" s="210"/>
      <c r="N766" s="210"/>
      <c r="O766" s="210"/>
      <c r="P766" s="210"/>
      <c r="Q766" s="210"/>
      <c r="R766" s="210"/>
      <c r="S766" s="210"/>
    </row>
    <row r="767" ht="15.75" customHeight="1">
      <c r="B767" s="210"/>
      <c r="C767" s="210"/>
      <c r="D767" s="210"/>
      <c r="E767" s="210"/>
      <c r="F767" s="210"/>
      <c r="G767" s="210"/>
      <c r="H767" s="210"/>
      <c r="I767" s="210"/>
      <c r="J767" s="210"/>
      <c r="K767" s="210"/>
      <c r="L767" s="210"/>
      <c r="M767" s="210"/>
      <c r="N767" s="210"/>
      <c r="O767" s="210"/>
      <c r="P767" s="210"/>
      <c r="Q767" s="210"/>
      <c r="R767" s="210"/>
      <c r="S767" s="210"/>
    </row>
    <row r="768" ht="15.75" customHeight="1">
      <c r="B768" s="210"/>
      <c r="C768" s="210"/>
      <c r="D768" s="210"/>
      <c r="E768" s="210"/>
      <c r="F768" s="210"/>
      <c r="G768" s="210"/>
      <c r="H768" s="210"/>
      <c r="I768" s="210"/>
      <c r="J768" s="210"/>
      <c r="K768" s="210"/>
      <c r="L768" s="210"/>
      <c r="M768" s="210"/>
      <c r="N768" s="210"/>
      <c r="O768" s="210"/>
      <c r="P768" s="210"/>
      <c r="Q768" s="210"/>
      <c r="R768" s="210"/>
      <c r="S768" s="210"/>
    </row>
    <row r="769" ht="15.75" customHeight="1">
      <c r="B769" s="210"/>
      <c r="C769" s="210"/>
      <c r="D769" s="210"/>
      <c r="E769" s="210"/>
      <c r="F769" s="210"/>
      <c r="G769" s="210"/>
      <c r="H769" s="210"/>
      <c r="I769" s="210"/>
      <c r="J769" s="210"/>
      <c r="K769" s="210"/>
      <c r="L769" s="210"/>
      <c r="M769" s="210"/>
      <c r="N769" s="210"/>
      <c r="O769" s="210"/>
      <c r="P769" s="210"/>
      <c r="Q769" s="210"/>
      <c r="R769" s="210"/>
      <c r="S769" s="210"/>
    </row>
    <row r="770" ht="15.75" customHeight="1">
      <c r="B770" s="210"/>
      <c r="C770" s="210"/>
      <c r="D770" s="210"/>
      <c r="E770" s="210"/>
      <c r="F770" s="210"/>
      <c r="G770" s="210"/>
      <c r="H770" s="210"/>
      <c r="I770" s="210"/>
      <c r="J770" s="210"/>
      <c r="K770" s="210"/>
      <c r="L770" s="210"/>
      <c r="M770" s="210"/>
      <c r="N770" s="210"/>
      <c r="O770" s="210"/>
      <c r="P770" s="210"/>
      <c r="Q770" s="210"/>
      <c r="R770" s="210"/>
      <c r="S770" s="210"/>
    </row>
    <row r="771" ht="15.75" customHeight="1">
      <c r="B771" s="210"/>
      <c r="C771" s="210"/>
      <c r="D771" s="210"/>
      <c r="E771" s="210"/>
      <c r="F771" s="210"/>
      <c r="G771" s="210"/>
      <c r="H771" s="210"/>
      <c r="I771" s="210"/>
      <c r="J771" s="210"/>
      <c r="K771" s="210"/>
      <c r="L771" s="210"/>
      <c r="M771" s="210"/>
      <c r="N771" s="210"/>
      <c r="O771" s="210"/>
      <c r="P771" s="210"/>
      <c r="Q771" s="210"/>
      <c r="R771" s="210"/>
      <c r="S771" s="210"/>
    </row>
    <row r="772" ht="15.75" customHeight="1">
      <c r="B772" s="210"/>
      <c r="C772" s="210"/>
      <c r="D772" s="210"/>
      <c r="E772" s="210"/>
      <c r="F772" s="210"/>
      <c r="G772" s="210"/>
      <c r="H772" s="210"/>
      <c r="I772" s="210"/>
      <c r="J772" s="210"/>
      <c r="K772" s="210"/>
      <c r="L772" s="210"/>
      <c r="M772" s="210"/>
      <c r="N772" s="210"/>
      <c r="O772" s="210"/>
      <c r="P772" s="210"/>
      <c r="Q772" s="210"/>
      <c r="R772" s="210"/>
      <c r="S772" s="210"/>
    </row>
    <row r="773" ht="15.75" customHeight="1">
      <c r="B773" s="210"/>
      <c r="C773" s="210"/>
      <c r="D773" s="210"/>
      <c r="E773" s="210"/>
      <c r="F773" s="210"/>
      <c r="G773" s="210"/>
      <c r="H773" s="210"/>
      <c r="I773" s="210"/>
      <c r="J773" s="210"/>
      <c r="K773" s="210"/>
      <c r="L773" s="210"/>
      <c r="M773" s="210"/>
      <c r="N773" s="210"/>
      <c r="O773" s="210"/>
      <c r="P773" s="210"/>
      <c r="Q773" s="210"/>
      <c r="R773" s="210"/>
      <c r="S773" s="210"/>
    </row>
    <row r="774" ht="15.75" customHeight="1">
      <c r="B774" s="210"/>
      <c r="C774" s="210"/>
      <c r="D774" s="210"/>
      <c r="E774" s="210"/>
      <c r="F774" s="210"/>
      <c r="G774" s="210"/>
      <c r="H774" s="210"/>
      <c r="I774" s="210"/>
      <c r="J774" s="210"/>
      <c r="K774" s="210"/>
      <c r="L774" s="210"/>
      <c r="M774" s="210"/>
      <c r="N774" s="210"/>
      <c r="O774" s="210"/>
      <c r="P774" s="210"/>
      <c r="Q774" s="210"/>
      <c r="R774" s="210"/>
      <c r="S774" s="210"/>
    </row>
    <row r="775" ht="15.75" customHeight="1">
      <c r="B775" s="210"/>
      <c r="C775" s="210"/>
      <c r="D775" s="210"/>
      <c r="E775" s="210"/>
      <c r="F775" s="210"/>
      <c r="G775" s="210"/>
      <c r="H775" s="210"/>
      <c r="I775" s="210"/>
      <c r="J775" s="210"/>
      <c r="K775" s="210"/>
      <c r="L775" s="210"/>
      <c r="M775" s="210"/>
      <c r="N775" s="210"/>
      <c r="O775" s="210"/>
      <c r="P775" s="210"/>
      <c r="Q775" s="210"/>
      <c r="R775" s="210"/>
      <c r="S775" s="210"/>
    </row>
    <row r="776" ht="15.75" customHeight="1">
      <c r="B776" s="210"/>
      <c r="C776" s="210"/>
      <c r="D776" s="210"/>
      <c r="E776" s="210"/>
      <c r="F776" s="210"/>
      <c r="G776" s="210"/>
      <c r="H776" s="210"/>
      <c r="I776" s="210"/>
      <c r="J776" s="210"/>
      <c r="K776" s="210"/>
      <c r="L776" s="210"/>
      <c r="M776" s="210"/>
      <c r="N776" s="210"/>
      <c r="O776" s="210"/>
      <c r="P776" s="210"/>
      <c r="Q776" s="210"/>
      <c r="R776" s="210"/>
      <c r="S776" s="210"/>
    </row>
    <row r="777" ht="15.75" customHeight="1">
      <c r="B777" s="210"/>
      <c r="C777" s="210"/>
      <c r="D777" s="210"/>
      <c r="E777" s="210"/>
      <c r="F777" s="210"/>
      <c r="G777" s="210"/>
      <c r="H777" s="210"/>
      <c r="I777" s="210"/>
      <c r="J777" s="210"/>
      <c r="K777" s="210"/>
      <c r="L777" s="210"/>
      <c r="M777" s="210"/>
      <c r="N777" s="210"/>
      <c r="O777" s="210"/>
      <c r="P777" s="210"/>
      <c r="Q777" s="210"/>
      <c r="R777" s="210"/>
      <c r="S777" s="210"/>
    </row>
    <row r="778" ht="15.75" customHeight="1">
      <c r="B778" s="210"/>
      <c r="C778" s="210"/>
      <c r="D778" s="210"/>
      <c r="E778" s="210"/>
      <c r="F778" s="210"/>
      <c r="G778" s="210"/>
      <c r="H778" s="210"/>
      <c r="I778" s="210"/>
      <c r="J778" s="210"/>
      <c r="K778" s="210"/>
      <c r="L778" s="210"/>
      <c r="M778" s="210"/>
      <c r="N778" s="210"/>
      <c r="O778" s="210"/>
      <c r="P778" s="210"/>
      <c r="Q778" s="210"/>
      <c r="R778" s="210"/>
      <c r="S778" s="210"/>
    </row>
    <row r="779" ht="15.75" customHeight="1">
      <c r="B779" s="210"/>
      <c r="C779" s="210"/>
      <c r="D779" s="210"/>
      <c r="E779" s="210"/>
      <c r="F779" s="210"/>
      <c r="G779" s="210"/>
      <c r="H779" s="210"/>
      <c r="I779" s="210"/>
      <c r="J779" s="210"/>
      <c r="K779" s="210"/>
      <c r="L779" s="210"/>
      <c r="M779" s="210"/>
      <c r="N779" s="210"/>
      <c r="O779" s="210"/>
      <c r="P779" s="210"/>
      <c r="Q779" s="210"/>
      <c r="R779" s="210"/>
      <c r="S779" s="210"/>
    </row>
    <row r="780" ht="15.75" customHeight="1">
      <c r="B780" s="210"/>
      <c r="C780" s="210"/>
      <c r="D780" s="210"/>
      <c r="E780" s="210"/>
      <c r="F780" s="210"/>
      <c r="G780" s="210"/>
      <c r="H780" s="210"/>
      <c r="I780" s="210"/>
      <c r="J780" s="210"/>
      <c r="K780" s="210"/>
      <c r="L780" s="210"/>
      <c r="M780" s="210"/>
      <c r="N780" s="210"/>
      <c r="O780" s="210"/>
      <c r="P780" s="210"/>
      <c r="Q780" s="210"/>
      <c r="R780" s="210"/>
      <c r="S780" s="210"/>
    </row>
    <row r="781" ht="15.75" customHeight="1">
      <c r="B781" s="210"/>
      <c r="C781" s="210"/>
      <c r="D781" s="210"/>
      <c r="E781" s="210"/>
      <c r="F781" s="210"/>
      <c r="G781" s="210"/>
      <c r="H781" s="210"/>
      <c r="I781" s="210"/>
      <c r="J781" s="210"/>
      <c r="K781" s="210"/>
      <c r="L781" s="210"/>
      <c r="M781" s="210"/>
      <c r="N781" s="210"/>
      <c r="O781" s="210"/>
      <c r="P781" s="210"/>
      <c r="Q781" s="210"/>
      <c r="R781" s="210"/>
      <c r="S781" s="210"/>
    </row>
    <row r="782" ht="15.75" customHeight="1">
      <c r="B782" s="210"/>
      <c r="C782" s="210"/>
      <c r="D782" s="210"/>
      <c r="E782" s="210"/>
      <c r="F782" s="210"/>
      <c r="G782" s="210"/>
      <c r="H782" s="210"/>
      <c r="I782" s="210"/>
      <c r="J782" s="210"/>
      <c r="K782" s="210"/>
      <c r="L782" s="210"/>
      <c r="M782" s="210"/>
      <c r="N782" s="210"/>
      <c r="O782" s="210"/>
      <c r="P782" s="210"/>
      <c r="Q782" s="210"/>
      <c r="R782" s="210"/>
      <c r="S782" s="210"/>
    </row>
    <row r="783" ht="15.75" customHeight="1">
      <c r="B783" s="210"/>
      <c r="C783" s="210"/>
      <c r="D783" s="210"/>
      <c r="E783" s="210"/>
      <c r="F783" s="210"/>
      <c r="G783" s="210"/>
      <c r="H783" s="210"/>
      <c r="I783" s="210"/>
      <c r="J783" s="210"/>
      <c r="K783" s="210"/>
      <c r="L783" s="210"/>
      <c r="M783" s="210"/>
      <c r="N783" s="210"/>
      <c r="O783" s="210"/>
      <c r="P783" s="210"/>
      <c r="Q783" s="210"/>
      <c r="R783" s="210"/>
      <c r="S783" s="210"/>
    </row>
    <row r="784" ht="15.75" customHeight="1">
      <c r="B784" s="210"/>
      <c r="C784" s="210"/>
      <c r="D784" s="210"/>
      <c r="E784" s="210"/>
      <c r="F784" s="210"/>
      <c r="G784" s="210"/>
      <c r="H784" s="210"/>
      <c r="I784" s="210"/>
      <c r="J784" s="210"/>
      <c r="K784" s="210"/>
      <c r="L784" s="210"/>
      <c r="M784" s="210"/>
      <c r="N784" s="210"/>
      <c r="O784" s="210"/>
      <c r="P784" s="210"/>
      <c r="Q784" s="210"/>
      <c r="R784" s="210"/>
      <c r="S784" s="210"/>
    </row>
    <row r="785" ht="15.75" customHeight="1">
      <c r="B785" s="210"/>
      <c r="C785" s="210"/>
      <c r="D785" s="210"/>
      <c r="E785" s="210"/>
      <c r="F785" s="210"/>
      <c r="G785" s="210"/>
      <c r="H785" s="210"/>
      <c r="I785" s="210"/>
      <c r="J785" s="210"/>
      <c r="K785" s="210"/>
      <c r="L785" s="210"/>
      <c r="M785" s="210"/>
      <c r="N785" s="210"/>
      <c r="O785" s="210"/>
      <c r="P785" s="210"/>
      <c r="Q785" s="210"/>
      <c r="R785" s="210"/>
      <c r="S785" s="210"/>
    </row>
    <row r="786" ht="15.75" customHeight="1">
      <c r="B786" s="210"/>
      <c r="C786" s="210"/>
      <c r="D786" s="210"/>
      <c r="E786" s="210"/>
      <c r="F786" s="210"/>
      <c r="G786" s="210"/>
      <c r="H786" s="210"/>
      <c r="I786" s="210"/>
      <c r="J786" s="210"/>
      <c r="K786" s="210"/>
      <c r="L786" s="210"/>
      <c r="M786" s="210"/>
      <c r="N786" s="210"/>
      <c r="O786" s="210"/>
      <c r="P786" s="210"/>
      <c r="Q786" s="210"/>
      <c r="R786" s="210"/>
      <c r="S786" s="210"/>
    </row>
    <row r="787" ht="15.75" customHeight="1">
      <c r="B787" s="210"/>
      <c r="C787" s="210"/>
      <c r="D787" s="210"/>
      <c r="E787" s="210"/>
      <c r="F787" s="210"/>
      <c r="G787" s="210"/>
      <c r="H787" s="210"/>
      <c r="I787" s="210"/>
      <c r="J787" s="210"/>
      <c r="K787" s="210"/>
      <c r="L787" s="210"/>
      <c r="M787" s="210"/>
      <c r="N787" s="210"/>
      <c r="O787" s="210"/>
      <c r="P787" s="210"/>
      <c r="Q787" s="210"/>
      <c r="R787" s="210"/>
      <c r="S787" s="210"/>
    </row>
    <row r="788" ht="15.75" customHeight="1">
      <c r="B788" s="210"/>
      <c r="C788" s="210"/>
      <c r="D788" s="210"/>
      <c r="E788" s="210"/>
      <c r="F788" s="210"/>
      <c r="G788" s="210"/>
      <c r="H788" s="210"/>
      <c r="I788" s="210"/>
      <c r="J788" s="210"/>
      <c r="K788" s="210"/>
      <c r="L788" s="210"/>
      <c r="M788" s="210"/>
      <c r="N788" s="210"/>
      <c r="O788" s="210"/>
      <c r="P788" s="210"/>
      <c r="Q788" s="210"/>
      <c r="R788" s="210"/>
      <c r="S788" s="210"/>
    </row>
    <row r="789" ht="15.75" customHeight="1">
      <c r="B789" s="210"/>
      <c r="C789" s="210"/>
      <c r="D789" s="210"/>
      <c r="E789" s="210"/>
      <c r="F789" s="210"/>
      <c r="G789" s="210"/>
      <c r="H789" s="210"/>
      <c r="I789" s="210"/>
      <c r="J789" s="210"/>
      <c r="K789" s="210"/>
      <c r="L789" s="210"/>
      <c r="M789" s="210"/>
      <c r="N789" s="210"/>
      <c r="O789" s="210"/>
      <c r="P789" s="210"/>
      <c r="Q789" s="210"/>
      <c r="R789" s="210"/>
      <c r="S789" s="210"/>
    </row>
    <row r="790" ht="15.75" customHeight="1">
      <c r="B790" s="210"/>
      <c r="C790" s="210"/>
      <c r="D790" s="210"/>
      <c r="E790" s="210"/>
      <c r="F790" s="210"/>
      <c r="G790" s="210"/>
      <c r="H790" s="210"/>
      <c r="I790" s="210"/>
      <c r="J790" s="210"/>
      <c r="K790" s="210"/>
      <c r="L790" s="210"/>
      <c r="M790" s="210"/>
      <c r="N790" s="210"/>
      <c r="O790" s="210"/>
      <c r="P790" s="210"/>
      <c r="Q790" s="210"/>
      <c r="R790" s="210"/>
      <c r="S790" s="210"/>
    </row>
    <row r="791" ht="15.75" customHeight="1">
      <c r="B791" s="210"/>
      <c r="C791" s="210"/>
      <c r="D791" s="210"/>
      <c r="E791" s="210"/>
      <c r="F791" s="210"/>
      <c r="G791" s="210"/>
      <c r="H791" s="210"/>
      <c r="I791" s="210"/>
      <c r="J791" s="210"/>
      <c r="K791" s="210"/>
      <c r="L791" s="210"/>
      <c r="M791" s="210"/>
      <c r="N791" s="210"/>
      <c r="O791" s="210"/>
      <c r="P791" s="210"/>
      <c r="Q791" s="210"/>
      <c r="R791" s="210"/>
      <c r="S791" s="210"/>
    </row>
    <row r="792" ht="15.75" customHeight="1">
      <c r="B792" s="210"/>
      <c r="C792" s="210"/>
      <c r="D792" s="210"/>
      <c r="E792" s="210"/>
      <c r="F792" s="210"/>
      <c r="G792" s="210"/>
      <c r="H792" s="210"/>
      <c r="I792" s="210"/>
      <c r="J792" s="210"/>
      <c r="K792" s="210"/>
      <c r="L792" s="210"/>
      <c r="M792" s="210"/>
      <c r="N792" s="210"/>
      <c r="O792" s="210"/>
      <c r="P792" s="210"/>
      <c r="Q792" s="210"/>
      <c r="R792" s="210"/>
      <c r="S792" s="210"/>
    </row>
    <row r="793" ht="15.75" customHeight="1">
      <c r="B793" s="210"/>
      <c r="C793" s="210"/>
      <c r="D793" s="210"/>
      <c r="E793" s="210"/>
      <c r="F793" s="210"/>
      <c r="G793" s="210"/>
      <c r="H793" s="210"/>
      <c r="I793" s="210"/>
      <c r="J793" s="210"/>
      <c r="K793" s="210"/>
      <c r="L793" s="210"/>
      <c r="M793" s="210"/>
      <c r="N793" s="210"/>
      <c r="O793" s="210"/>
      <c r="P793" s="210"/>
      <c r="Q793" s="210"/>
      <c r="R793" s="210"/>
      <c r="S793" s="210"/>
    </row>
    <row r="794" ht="15.75" customHeight="1">
      <c r="B794" s="210"/>
      <c r="C794" s="210"/>
      <c r="D794" s="210"/>
      <c r="E794" s="210"/>
      <c r="F794" s="210"/>
      <c r="G794" s="210"/>
      <c r="H794" s="210"/>
      <c r="I794" s="210"/>
      <c r="J794" s="210"/>
      <c r="K794" s="210"/>
      <c r="L794" s="210"/>
      <c r="M794" s="210"/>
      <c r="N794" s="210"/>
      <c r="O794" s="210"/>
      <c r="P794" s="210"/>
      <c r="Q794" s="210"/>
      <c r="R794" s="210"/>
      <c r="S794" s="210"/>
    </row>
    <row r="795" ht="15.75" customHeight="1">
      <c r="B795" s="210"/>
      <c r="C795" s="210"/>
      <c r="D795" s="210"/>
      <c r="E795" s="210"/>
      <c r="F795" s="210"/>
      <c r="G795" s="210"/>
      <c r="H795" s="210"/>
      <c r="I795" s="210"/>
      <c r="J795" s="210"/>
      <c r="K795" s="210"/>
      <c r="L795" s="210"/>
      <c r="M795" s="210"/>
      <c r="N795" s="210"/>
      <c r="O795" s="210"/>
      <c r="P795" s="210"/>
      <c r="Q795" s="210"/>
      <c r="R795" s="210"/>
      <c r="S795" s="210"/>
    </row>
    <row r="796" ht="15.75" customHeight="1">
      <c r="B796" s="210"/>
      <c r="C796" s="210"/>
      <c r="D796" s="210"/>
      <c r="E796" s="210"/>
      <c r="F796" s="210"/>
      <c r="G796" s="210"/>
      <c r="H796" s="210"/>
      <c r="I796" s="210"/>
      <c r="J796" s="210"/>
      <c r="K796" s="210"/>
      <c r="L796" s="210"/>
      <c r="M796" s="210"/>
      <c r="N796" s="210"/>
      <c r="O796" s="210"/>
      <c r="P796" s="210"/>
      <c r="Q796" s="210"/>
      <c r="R796" s="210"/>
      <c r="S796" s="210"/>
    </row>
    <row r="797" ht="15.75" customHeight="1">
      <c r="B797" s="210"/>
      <c r="C797" s="210"/>
      <c r="D797" s="210"/>
      <c r="E797" s="210"/>
      <c r="F797" s="210"/>
      <c r="G797" s="210"/>
      <c r="H797" s="210"/>
      <c r="I797" s="210"/>
      <c r="J797" s="210"/>
      <c r="K797" s="210"/>
      <c r="L797" s="210"/>
      <c r="M797" s="210"/>
      <c r="N797" s="210"/>
      <c r="O797" s="210"/>
      <c r="P797" s="210"/>
      <c r="Q797" s="210"/>
      <c r="R797" s="210"/>
      <c r="S797" s="210"/>
    </row>
    <row r="798" ht="15.75" customHeight="1">
      <c r="B798" s="210"/>
      <c r="C798" s="210"/>
      <c r="D798" s="210"/>
      <c r="E798" s="210"/>
      <c r="F798" s="210"/>
      <c r="G798" s="210"/>
      <c r="H798" s="210"/>
      <c r="I798" s="210"/>
      <c r="J798" s="210"/>
      <c r="K798" s="210"/>
      <c r="L798" s="210"/>
      <c r="M798" s="210"/>
      <c r="N798" s="210"/>
      <c r="O798" s="210"/>
      <c r="P798" s="210"/>
      <c r="Q798" s="210"/>
      <c r="R798" s="210"/>
      <c r="S798" s="210"/>
    </row>
    <row r="799" ht="15.75" customHeight="1">
      <c r="B799" s="210"/>
      <c r="C799" s="210"/>
      <c r="D799" s="210"/>
      <c r="E799" s="210"/>
      <c r="F799" s="210"/>
      <c r="G799" s="210"/>
      <c r="H799" s="210"/>
      <c r="I799" s="210"/>
      <c r="J799" s="210"/>
      <c r="K799" s="210"/>
      <c r="L799" s="210"/>
      <c r="M799" s="210"/>
      <c r="N799" s="210"/>
      <c r="O799" s="210"/>
      <c r="P799" s="210"/>
      <c r="Q799" s="210"/>
      <c r="R799" s="210"/>
      <c r="S799" s="210"/>
    </row>
    <row r="800" ht="15.75" customHeight="1">
      <c r="B800" s="210"/>
      <c r="C800" s="210"/>
      <c r="D800" s="210"/>
      <c r="E800" s="210"/>
      <c r="F800" s="210"/>
      <c r="G800" s="210"/>
      <c r="H800" s="210"/>
      <c r="I800" s="210"/>
      <c r="J800" s="210"/>
      <c r="K800" s="210"/>
      <c r="L800" s="210"/>
      <c r="M800" s="210"/>
      <c r="N800" s="210"/>
      <c r="O800" s="210"/>
      <c r="P800" s="210"/>
      <c r="Q800" s="210"/>
      <c r="R800" s="210"/>
      <c r="S800" s="210"/>
    </row>
    <row r="801" ht="15.75" customHeight="1">
      <c r="B801" s="210"/>
      <c r="C801" s="210"/>
      <c r="D801" s="210"/>
      <c r="E801" s="210"/>
      <c r="F801" s="210"/>
      <c r="G801" s="210"/>
      <c r="H801" s="210"/>
      <c r="I801" s="210"/>
      <c r="J801" s="210"/>
      <c r="K801" s="210"/>
      <c r="L801" s="210"/>
      <c r="M801" s="210"/>
      <c r="N801" s="210"/>
      <c r="O801" s="210"/>
      <c r="P801" s="210"/>
      <c r="Q801" s="210"/>
      <c r="R801" s="210"/>
      <c r="S801" s="210"/>
    </row>
    <row r="802" ht="15.75" customHeight="1">
      <c r="B802" s="210"/>
      <c r="C802" s="210"/>
      <c r="D802" s="210"/>
      <c r="E802" s="210"/>
      <c r="F802" s="210"/>
      <c r="G802" s="210"/>
      <c r="H802" s="210"/>
      <c r="I802" s="210"/>
      <c r="J802" s="210"/>
      <c r="K802" s="210"/>
      <c r="L802" s="210"/>
      <c r="M802" s="210"/>
      <c r="N802" s="210"/>
      <c r="O802" s="210"/>
      <c r="P802" s="210"/>
      <c r="Q802" s="210"/>
      <c r="R802" s="210"/>
      <c r="S802" s="210"/>
    </row>
    <row r="803" ht="15.75" customHeight="1">
      <c r="B803" s="210"/>
      <c r="C803" s="210"/>
      <c r="D803" s="210"/>
      <c r="E803" s="210"/>
      <c r="F803" s="210"/>
      <c r="G803" s="210"/>
      <c r="H803" s="210"/>
      <c r="I803" s="210"/>
      <c r="J803" s="210"/>
      <c r="K803" s="210"/>
      <c r="L803" s="210"/>
      <c r="M803" s="210"/>
      <c r="N803" s="210"/>
      <c r="O803" s="210"/>
      <c r="P803" s="210"/>
      <c r="Q803" s="210"/>
      <c r="R803" s="210"/>
      <c r="S803" s="210"/>
    </row>
    <row r="804" ht="15.75" customHeight="1">
      <c r="B804" s="210"/>
      <c r="C804" s="210"/>
      <c r="D804" s="210"/>
      <c r="E804" s="210"/>
      <c r="F804" s="210"/>
      <c r="G804" s="210"/>
      <c r="H804" s="210"/>
      <c r="I804" s="210"/>
      <c r="J804" s="210"/>
      <c r="K804" s="210"/>
      <c r="L804" s="210"/>
      <c r="M804" s="210"/>
      <c r="N804" s="210"/>
      <c r="O804" s="210"/>
      <c r="P804" s="210"/>
      <c r="Q804" s="210"/>
      <c r="R804" s="210"/>
      <c r="S804" s="210"/>
    </row>
    <row r="805" ht="15.75" customHeight="1">
      <c r="B805" s="210"/>
      <c r="C805" s="210"/>
      <c r="D805" s="210"/>
      <c r="E805" s="210"/>
      <c r="F805" s="210"/>
      <c r="G805" s="210"/>
      <c r="H805" s="210"/>
      <c r="I805" s="210"/>
      <c r="J805" s="210"/>
      <c r="K805" s="210"/>
      <c r="L805" s="210"/>
      <c r="M805" s="210"/>
      <c r="N805" s="210"/>
      <c r="O805" s="210"/>
      <c r="P805" s="210"/>
      <c r="Q805" s="210"/>
      <c r="R805" s="210"/>
      <c r="S805" s="210"/>
    </row>
    <row r="806" ht="15.75" customHeight="1">
      <c r="B806" s="210"/>
      <c r="C806" s="210"/>
      <c r="D806" s="210"/>
      <c r="E806" s="210"/>
      <c r="F806" s="210"/>
      <c r="G806" s="210"/>
      <c r="H806" s="210"/>
      <c r="I806" s="210"/>
      <c r="J806" s="210"/>
      <c r="K806" s="210"/>
      <c r="L806" s="210"/>
      <c r="M806" s="210"/>
      <c r="N806" s="210"/>
      <c r="O806" s="210"/>
      <c r="P806" s="210"/>
      <c r="Q806" s="210"/>
      <c r="R806" s="210"/>
      <c r="S806" s="210"/>
    </row>
    <row r="807" ht="15.75" customHeight="1">
      <c r="B807" s="210"/>
      <c r="C807" s="210"/>
      <c r="D807" s="210"/>
      <c r="E807" s="210"/>
      <c r="F807" s="210"/>
      <c r="G807" s="210"/>
      <c r="H807" s="210"/>
      <c r="I807" s="210"/>
      <c r="J807" s="210"/>
      <c r="K807" s="210"/>
      <c r="L807" s="210"/>
      <c r="M807" s="210"/>
      <c r="N807" s="210"/>
      <c r="O807" s="210"/>
      <c r="P807" s="210"/>
      <c r="Q807" s="210"/>
      <c r="R807" s="210"/>
      <c r="S807" s="210"/>
    </row>
    <row r="808" ht="15.75" customHeight="1">
      <c r="B808" s="210"/>
      <c r="C808" s="210"/>
      <c r="D808" s="210"/>
      <c r="E808" s="210"/>
      <c r="F808" s="210"/>
      <c r="G808" s="210"/>
      <c r="H808" s="210"/>
      <c r="I808" s="210"/>
      <c r="J808" s="210"/>
      <c r="K808" s="210"/>
      <c r="L808" s="210"/>
      <c r="M808" s="210"/>
      <c r="N808" s="210"/>
      <c r="O808" s="210"/>
      <c r="P808" s="210"/>
      <c r="Q808" s="210"/>
      <c r="R808" s="210"/>
      <c r="S808" s="210"/>
    </row>
    <row r="809" ht="15.75" customHeight="1">
      <c r="B809" s="210"/>
      <c r="C809" s="210"/>
      <c r="D809" s="210"/>
      <c r="E809" s="210"/>
      <c r="F809" s="210"/>
      <c r="G809" s="210"/>
      <c r="H809" s="210"/>
      <c r="I809" s="210"/>
      <c r="J809" s="210"/>
      <c r="K809" s="210"/>
      <c r="L809" s="210"/>
      <c r="M809" s="210"/>
      <c r="N809" s="210"/>
      <c r="O809" s="210"/>
      <c r="P809" s="210"/>
      <c r="Q809" s="210"/>
      <c r="R809" s="210"/>
      <c r="S809" s="210"/>
    </row>
    <row r="810" ht="15.75" customHeight="1">
      <c r="B810" s="210"/>
      <c r="C810" s="210"/>
      <c r="D810" s="210"/>
      <c r="E810" s="210"/>
      <c r="F810" s="210"/>
      <c r="G810" s="210"/>
      <c r="H810" s="210"/>
      <c r="I810" s="210"/>
      <c r="J810" s="210"/>
      <c r="K810" s="210"/>
      <c r="L810" s="210"/>
      <c r="M810" s="210"/>
      <c r="N810" s="210"/>
      <c r="O810" s="210"/>
      <c r="P810" s="210"/>
      <c r="Q810" s="210"/>
      <c r="R810" s="210"/>
      <c r="S810" s="210"/>
    </row>
    <row r="811" ht="15.75" customHeight="1">
      <c r="B811" s="210"/>
      <c r="C811" s="210"/>
      <c r="D811" s="210"/>
      <c r="E811" s="210"/>
      <c r="F811" s="210"/>
      <c r="G811" s="210"/>
      <c r="H811" s="210"/>
      <c r="I811" s="210"/>
      <c r="J811" s="210"/>
      <c r="K811" s="210"/>
      <c r="L811" s="210"/>
      <c r="M811" s="210"/>
      <c r="N811" s="210"/>
      <c r="O811" s="210"/>
      <c r="P811" s="210"/>
      <c r="Q811" s="210"/>
      <c r="R811" s="210"/>
      <c r="S811" s="210"/>
    </row>
    <row r="812" ht="15.75" customHeight="1">
      <c r="B812" s="210"/>
      <c r="C812" s="210"/>
      <c r="D812" s="210"/>
      <c r="E812" s="210"/>
      <c r="F812" s="210"/>
      <c r="G812" s="210"/>
      <c r="H812" s="210"/>
      <c r="I812" s="210"/>
      <c r="J812" s="210"/>
      <c r="K812" s="210"/>
      <c r="L812" s="210"/>
      <c r="M812" s="210"/>
      <c r="N812" s="210"/>
      <c r="O812" s="210"/>
      <c r="P812" s="210"/>
      <c r="Q812" s="210"/>
      <c r="R812" s="210"/>
      <c r="S812" s="210"/>
    </row>
    <row r="813" ht="15.75" customHeight="1">
      <c r="B813" s="210"/>
      <c r="C813" s="210"/>
      <c r="D813" s="210"/>
      <c r="E813" s="210"/>
      <c r="F813" s="210"/>
      <c r="G813" s="210"/>
      <c r="H813" s="210"/>
      <c r="I813" s="210"/>
      <c r="J813" s="210"/>
      <c r="K813" s="210"/>
      <c r="L813" s="210"/>
      <c r="M813" s="210"/>
      <c r="N813" s="210"/>
      <c r="O813" s="210"/>
      <c r="P813" s="210"/>
      <c r="Q813" s="210"/>
      <c r="R813" s="210"/>
      <c r="S813" s="210"/>
    </row>
    <row r="814" ht="15.75" customHeight="1">
      <c r="B814" s="210"/>
      <c r="C814" s="210"/>
      <c r="D814" s="210"/>
      <c r="E814" s="210"/>
      <c r="F814" s="210"/>
      <c r="G814" s="210"/>
      <c r="H814" s="210"/>
      <c r="I814" s="210"/>
      <c r="J814" s="210"/>
      <c r="K814" s="210"/>
      <c r="L814" s="210"/>
      <c r="M814" s="210"/>
      <c r="N814" s="210"/>
      <c r="O814" s="210"/>
      <c r="P814" s="210"/>
      <c r="Q814" s="210"/>
      <c r="R814" s="210"/>
      <c r="S814" s="210"/>
    </row>
    <row r="815" ht="15.75" customHeight="1">
      <c r="B815" s="210"/>
      <c r="C815" s="210"/>
      <c r="D815" s="210"/>
      <c r="E815" s="210"/>
      <c r="F815" s="210"/>
      <c r="G815" s="210"/>
      <c r="H815" s="210"/>
      <c r="I815" s="210"/>
      <c r="J815" s="210"/>
      <c r="K815" s="210"/>
      <c r="L815" s="210"/>
      <c r="M815" s="210"/>
      <c r="N815" s="210"/>
      <c r="O815" s="210"/>
      <c r="P815" s="210"/>
      <c r="Q815" s="210"/>
      <c r="R815" s="210"/>
      <c r="S815" s="210"/>
    </row>
    <row r="816" ht="15.75" customHeight="1">
      <c r="B816" s="210"/>
      <c r="C816" s="210"/>
      <c r="D816" s="210"/>
      <c r="E816" s="210"/>
      <c r="F816" s="210"/>
      <c r="G816" s="210"/>
      <c r="H816" s="210"/>
      <c r="I816" s="210"/>
      <c r="J816" s="210"/>
      <c r="K816" s="210"/>
      <c r="L816" s="210"/>
      <c r="M816" s="210"/>
      <c r="N816" s="210"/>
      <c r="O816" s="210"/>
      <c r="P816" s="210"/>
      <c r="Q816" s="210"/>
      <c r="R816" s="210"/>
      <c r="S816" s="210"/>
    </row>
    <row r="817" ht="15.75" customHeight="1">
      <c r="B817" s="210"/>
      <c r="C817" s="210"/>
      <c r="D817" s="210"/>
      <c r="E817" s="210"/>
      <c r="F817" s="210"/>
      <c r="G817" s="210"/>
      <c r="H817" s="210"/>
      <c r="I817" s="210"/>
      <c r="J817" s="210"/>
      <c r="K817" s="210"/>
      <c r="L817" s="210"/>
      <c r="M817" s="210"/>
      <c r="N817" s="210"/>
      <c r="O817" s="210"/>
      <c r="P817" s="210"/>
      <c r="Q817" s="210"/>
      <c r="R817" s="210"/>
      <c r="S817" s="210"/>
    </row>
    <row r="818" ht="15.75" customHeight="1">
      <c r="B818" s="210"/>
      <c r="C818" s="210"/>
      <c r="D818" s="210"/>
      <c r="E818" s="210"/>
      <c r="F818" s="210"/>
      <c r="G818" s="210"/>
      <c r="H818" s="210"/>
      <c r="I818" s="210"/>
      <c r="J818" s="210"/>
      <c r="K818" s="210"/>
      <c r="L818" s="210"/>
      <c r="M818" s="210"/>
      <c r="N818" s="210"/>
      <c r="O818" s="210"/>
      <c r="P818" s="210"/>
      <c r="Q818" s="210"/>
      <c r="R818" s="210"/>
      <c r="S818" s="210"/>
    </row>
    <row r="819" ht="15.75" customHeight="1">
      <c r="B819" s="210"/>
      <c r="C819" s="210"/>
      <c r="D819" s="210"/>
      <c r="E819" s="210"/>
      <c r="F819" s="210"/>
      <c r="G819" s="210"/>
      <c r="H819" s="210"/>
      <c r="I819" s="210"/>
      <c r="J819" s="210"/>
      <c r="K819" s="210"/>
      <c r="L819" s="210"/>
      <c r="M819" s="210"/>
      <c r="N819" s="210"/>
      <c r="O819" s="210"/>
      <c r="P819" s="210"/>
      <c r="Q819" s="210"/>
      <c r="R819" s="210"/>
      <c r="S819" s="210"/>
    </row>
    <row r="820" ht="15.75" customHeight="1">
      <c r="B820" s="210"/>
      <c r="C820" s="210"/>
      <c r="D820" s="210"/>
      <c r="E820" s="210"/>
      <c r="F820" s="210"/>
      <c r="G820" s="210"/>
      <c r="H820" s="210"/>
      <c r="I820" s="210"/>
      <c r="J820" s="210"/>
      <c r="K820" s="210"/>
      <c r="L820" s="210"/>
      <c r="M820" s="210"/>
      <c r="N820" s="210"/>
      <c r="O820" s="210"/>
      <c r="P820" s="210"/>
      <c r="Q820" s="210"/>
      <c r="R820" s="210"/>
      <c r="S820" s="210"/>
    </row>
    <row r="821" ht="15.75" customHeight="1">
      <c r="B821" s="210"/>
      <c r="C821" s="210"/>
      <c r="D821" s="210"/>
      <c r="E821" s="210"/>
      <c r="F821" s="210"/>
      <c r="G821" s="210"/>
      <c r="H821" s="210"/>
      <c r="I821" s="210"/>
      <c r="J821" s="210"/>
      <c r="K821" s="210"/>
      <c r="L821" s="210"/>
      <c r="M821" s="210"/>
      <c r="N821" s="210"/>
      <c r="O821" s="210"/>
      <c r="P821" s="210"/>
      <c r="Q821" s="210"/>
      <c r="R821" s="210"/>
      <c r="S821" s="210"/>
    </row>
    <row r="822" ht="15.75" customHeight="1">
      <c r="B822" s="210"/>
      <c r="C822" s="210"/>
      <c r="D822" s="210"/>
      <c r="E822" s="210"/>
      <c r="F822" s="210"/>
      <c r="G822" s="210"/>
      <c r="H822" s="210"/>
      <c r="I822" s="210"/>
      <c r="J822" s="210"/>
      <c r="K822" s="210"/>
      <c r="L822" s="210"/>
      <c r="M822" s="210"/>
      <c r="N822" s="210"/>
      <c r="O822" s="210"/>
      <c r="P822" s="210"/>
      <c r="Q822" s="210"/>
      <c r="R822" s="210"/>
      <c r="S822" s="210"/>
    </row>
    <row r="823" ht="15.75" customHeight="1">
      <c r="B823" s="210"/>
      <c r="C823" s="210"/>
      <c r="D823" s="210"/>
      <c r="E823" s="210"/>
      <c r="F823" s="210"/>
      <c r="G823" s="210"/>
      <c r="H823" s="210"/>
      <c r="I823" s="210"/>
      <c r="J823" s="210"/>
      <c r="K823" s="210"/>
      <c r="L823" s="210"/>
      <c r="M823" s="210"/>
      <c r="N823" s="210"/>
      <c r="O823" s="210"/>
      <c r="P823" s="210"/>
      <c r="Q823" s="210"/>
      <c r="R823" s="210"/>
      <c r="S823" s="210"/>
    </row>
    <row r="824" ht="15.75" customHeight="1">
      <c r="B824" s="210"/>
      <c r="C824" s="210"/>
      <c r="D824" s="210"/>
      <c r="E824" s="210"/>
      <c r="F824" s="210"/>
      <c r="G824" s="210"/>
      <c r="H824" s="210"/>
      <c r="I824" s="210"/>
      <c r="J824" s="210"/>
      <c r="K824" s="210"/>
      <c r="L824" s="210"/>
      <c r="M824" s="210"/>
      <c r="N824" s="210"/>
      <c r="O824" s="210"/>
      <c r="P824" s="210"/>
      <c r="Q824" s="210"/>
      <c r="R824" s="210"/>
      <c r="S824" s="210"/>
    </row>
    <row r="825" ht="15.75" customHeight="1">
      <c r="B825" s="210"/>
      <c r="C825" s="210"/>
      <c r="D825" s="210"/>
      <c r="E825" s="210"/>
      <c r="F825" s="210"/>
      <c r="G825" s="210"/>
      <c r="H825" s="210"/>
      <c r="I825" s="210"/>
      <c r="J825" s="210"/>
      <c r="K825" s="210"/>
      <c r="L825" s="210"/>
      <c r="M825" s="210"/>
      <c r="N825" s="210"/>
      <c r="O825" s="210"/>
      <c r="P825" s="210"/>
      <c r="Q825" s="210"/>
      <c r="R825" s="210"/>
      <c r="S825" s="210"/>
    </row>
    <row r="826" ht="15.75" customHeight="1">
      <c r="B826" s="210"/>
      <c r="C826" s="210"/>
      <c r="D826" s="210"/>
      <c r="E826" s="210"/>
      <c r="F826" s="210"/>
      <c r="G826" s="210"/>
      <c r="H826" s="210"/>
      <c r="I826" s="210"/>
      <c r="J826" s="210"/>
      <c r="K826" s="210"/>
      <c r="L826" s="210"/>
      <c r="M826" s="210"/>
      <c r="N826" s="210"/>
      <c r="O826" s="210"/>
      <c r="P826" s="210"/>
      <c r="Q826" s="210"/>
      <c r="R826" s="210"/>
      <c r="S826" s="210"/>
    </row>
    <row r="827" ht="15.75" customHeight="1">
      <c r="B827" s="210"/>
      <c r="C827" s="210"/>
      <c r="D827" s="210"/>
      <c r="E827" s="210"/>
      <c r="F827" s="210"/>
      <c r="G827" s="210"/>
      <c r="H827" s="210"/>
      <c r="I827" s="210"/>
      <c r="J827" s="210"/>
      <c r="K827" s="210"/>
      <c r="L827" s="210"/>
      <c r="M827" s="210"/>
      <c r="N827" s="210"/>
      <c r="O827" s="210"/>
      <c r="P827" s="210"/>
      <c r="Q827" s="210"/>
      <c r="R827" s="210"/>
      <c r="S827" s="210"/>
    </row>
    <row r="828" ht="15.75" customHeight="1">
      <c r="B828" s="210"/>
      <c r="C828" s="210"/>
      <c r="D828" s="210"/>
      <c r="E828" s="210"/>
      <c r="F828" s="210"/>
      <c r="G828" s="210"/>
      <c r="H828" s="210"/>
      <c r="I828" s="210"/>
      <c r="J828" s="210"/>
      <c r="K828" s="210"/>
      <c r="L828" s="210"/>
      <c r="M828" s="210"/>
      <c r="N828" s="210"/>
      <c r="O828" s="210"/>
      <c r="P828" s="210"/>
      <c r="Q828" s="210"/>
      <c r="R828" s="210"/>
      <c r="S828" s="210"/>
    </row>
    <row r="829" ht="15.75" customHeight="1">
      <c r="B829" s="210"/>
      <c r="C829" s="210"/>
      <c r="D829" s="210"/>
      <c r="E829" s="210"/>
      <c r="F829" s="210"/>
      <c r="G829" s="210"/>
      <c r="H829" s="210"/>
      <c r="I829" s="210"/>
      <c r="J829" s="210"/>
      <c r="K829" s="210"/>
      <c r="L829" s="210"/>
      <c r="M829" s="210"/>
      <c r="N829" s="210"/>
      <c r="O829" s="210"/>
      <c r="P829" s="210"/>
      <c r="Q829" s="210"/>
      <c r="R829" s="210"/>
      <c r="S829" s="210"/>
    </row>
    <row r="830" ht="15.75" customHeight="1">
      <c r="B830" s="210"/>
      <c r="C830" s="210"/>
      <c r="D830" s="210"/>
      <c r="E830" s="210"/>
      <c r="F830" s="210"/>
      <c r="G830" s="210"/>
      <c r="H830" s="210"/>
      <c r="I830" s="210"/>
      <c r="J830" s="210"/>
      <c r="K830" s="210"/>
      <c r="L830" s="210"/>
      <c r="M830" s="210"/>
      <c r="N830" s="210"/>
      <c r="O830" s="210"/>
      <c r="P830" s="210"/>
      <c r="Q830" s="210"/>
      <c r="R830" s="210"/>
      <c r="S830" s="210"/>
    </row>
    <row r="831" ht="15.75" customHeight="1">
      <c r="B831" s="210"/>
      <c r="C831" s="210"/>
      <c r="D831" s="210"/>
      <c r="E831" s="210"/>
      <c r="F831" s="210"/>
      <c r="G831" s="210"/>
      <c r="H831" s="210"/>
      <c r="I831" s="210"/>
      <c r="J831" s="210"/>
      <c r="K831" s="210"/>
      <c r="L831" s="210"/>
      <c r="M831" s="210"/>
      <c r="N831" s="210"/>
      <c r="O831" s="210"/>
      <c r="P831" s="210"/>
      <c r="Q831" s="210"/>
      <c r="R831" s="210"/>
      <c r="S831" s="210"/>
    </row>
    <row r="832" ht="15.75" customHeight="1">
      <c r="B832" s="210"/>
      <c r="C832" s="210"/>
      <c r="D832" s="210"/>
      <c r="E832" s="210"/>
      <c r="F832" s="210"/>
      <c r="G832" s="210"/>
      <c r="H832" s="210"/>
      <c r="I832" s="210"/>
      <c r="J832" s="210"/>
      <c r="K832" s="210"/>
      <c r="L832" s="210"/>
      <c r="M832" s="210"/>
      <c r="N832" s="210"/>
      <c r="O832" s="210"/>
      <c r="P832" s="210"/>
      <c r="Q832" s="210"/>
      <c r="R832" s="210"/>
      <c r="S832" s="210"/>
    </row>
    <row r="833" ht="15.75" customHeight="1">
      <c r="B833" s="210"/>
      <c r="C833" s="210"/>
      <c r="D833" s="210"/>
      <c r="E833" s="210"/>
      <c r="F833" s="210"/>
      <c r="G833" s="210"/>
      <c r="H833" s="210"/>
      <c r="I833" s="210"/>
      <c r="J833" s="210"/>
      <c r="K833" s="210"/>
      <c r="L833" s="210"/>
      <c r="M833" s="210"/>
      <c r="N833" s="210"/>
      <c r="O833" s="210"/>
      <c r="P833" s="210"/>
      <c r="Q833" s="210"/>
      <c r="R833" s="210"/>
      <c r="S833" s="210"/>
    </row>
    <row r="834" ht="15.75" customHeight="1">
      <c r="B834" s="210"/>
      <c r="C834" s="210"/>
      <c r="D834" s="210"/>
      <c r="E834" s="210"/>
      <c r="F834" s="210"/>
      <c r="G834" s="210"/>
      <c r="H834" s="210"/>
      <c r="I834" s="210"/>
      <c r="J834" s="210"/>
      <c r="K834" s="210"/>
      <c r="L834" s="210"/>
      <c r="M834" s="210"/>
      <c r="N834" s="210"/>
      <c r="O834" s="210"/>
      <c r="P834" s="210"/>
      <c r="Q834" s="210"/>
      <c r="R834" s="210"/>
      <c r="S834" s="210"/>
    </row>
    <row r="835" ht="15.75" customHeight="1">
      <c r="B835" s="210"/>
      <c r="C835" s="210"/>
      <c r="D835" s="210"/>
      <c r="E835" s="210"/>
      <c r="F835" s="210"/>
      <c r="G835" s="210"/>
      <c r="H835" s="210"/>
      <c r="I835" s="210"/>
      <c r="J835" s="210"/>
      <c r="K835" s="210"/>
      <c r="L835" s="210"/>
      <c r="M835" s="210"/>
      <c r="N835" s="210"/>
      <c r="O835" s="210"/>
      <c r="P835" s="210"/>
      <c r="Q835" s="210"/>
      <c r="R835" s="210"/>
      <c r="S835" s="210"/>
    </row>
    <row r="836" ht="15.75" customHeight="1">
      <c r="B836" s="210"/>
      <c r="C836" s="210"/>
      <c r="D836" s="210"/>
      <c r="E836" s="210"/>
      <c r="F836" s="210"/>
      <c r="G836" s="210"/>
      <c r="H836" s="210"/>
      <c r="I836" s="210"/>
      <c r="J836" s="210"/>
      <c r="K836" s="210"/>
      <c r="L836" s="210"/>
      <c r="M836" s="210"/>
      <c r="N836" s="210"/>
      <c r="O836" s="210"/>
      <c r="P836" s="210"/>
      <c r="Q836" s="210"/>
      <c r="R836" s="210"/>
      <c r="S836" s="210"/>
    </row>
    <row r="837" ht="15.75" customHeight="1">
      <c r="B837" s="210"/>
      <c r="C837" s="210"/>
      <c r="D837" s="210"/>
      <c r="E837" s="210"/>
      <c r="F837" s="210"/>
      <c r="G837" s="210"/>
      <c r="H837" s="210"/>
      <c r="I837" s="210"/>
      <c r="J837" s="210"/>
      <c r="K837" s="210"/>
      <c r="L837" s="210"/>
      <c r="M837" s="210"/>
      <c r="N837" s="210"/>
      <c r="O837" s="210"/>
      <c r="P837" s="210"/>
      <c r="Q837" s="210"/>
      <c r="R837" s="210"/>
      <c r="S837" s="210"/>
    </row>
    <row r="838" ht="15.75" customHeight="1">
      <c r="B838" s="210"/>
      <c r="C838" s="210"/>
      <c r="D838" s="210"/>
      <c r="E838" s="210"/>
      <c r="F838" s="210"/>
      <c r="G838" s="210"/>
      <c r="H838" s="210"/>
      <c r="I838" s="210"/>
      <c r="J838" s="210"/>
      <c r="K838" s="210"/>
      <c r="L838" s="210"/>
      <c r="M838" s="210"/>
      <c r="N838" s="210"/>
      <c r="O838" s="210"/>
      <c r="P838" s="210"/>
      <c r="Q838" s="210"/>
      <c r="R838" s="210"/>
      <c r="S838" s="210"/>
    </row>
    <row r="839" ht="15.75" customHeight="1">
      <c r="B839" s="210"/>
      <c r="C839" s="210"/>
      <c r="D839" s="210"/>
      <c r="E839" s="210"/>
      <c r="F839" s="210"/>
      <c r="G839" s="210"/>
      <c r="H839" s="210"/>
      <c r="I839" s="210"/>
      <c r="J839" s="210"/>
      <c r="K839" s="210"/>
      <c r="L839" s="210"/>
      <c r="M839" s="210"/>
      <c r="N839" s="210"/>
      <c r="O839" s="210"/>
      <c r="P839" s="210"/>
      <c r="Q839" s="210"/>
      <c r="R839" s="210"/>
      <c r="S839" s="210"/>
    </row>
    <row r="840" ht="15.75" customHeight="1">
      <c r="B840" s="210"/>
      <c r="C840" s="210"/>
      <c r="D840" s="210"/>
      <c r="E840" s="210"/>
      <c r="F840" s="210"/>
      <c r="G840" s="210"/>
      <c r="H840" s="210"/>
      <c r="I840" s="210"/>
      <c r="J840" s="210"/>
      <c r="K840" s="210"/>
      <c r="L840" s="210"/>
      <c r="M840" s="210"/>
      <c r="N840" s="210"/>
      <c r="O840" s="210"/>
      <c r="P840" s="210"/>
      <c r="Q840" s="210"/>
      <c r="R840" s="210"/>
      <c r="S840" s="210"/>
    </row>
    <row r="841" ht="15.75" customHeight="1">
      <c r="B841" s="210"/>
      <c r="C841" s="210"/>
      <c r="D841" s="210"/>
      <c r="E841" s="210"/>
      <c r="F841" s="210"/>
      <c r="G841" s="210"/>
      <c r="H841" s="210"/>
      <c r="I841" s="210"/>
      <c r="J841" s="210"/>
      <c r="K841" s="210"/>
      <c r="L841" s="210"/>
      <c r="M841" s="210"/>
      <c r="N841" s="210"/>
      <c r="O841" s="210"/>
      <c r="P841" s="210"/>
      <c r="Q841" s="210"/>
      <c r="R841" s="210"/>
      <c r="S841" s="210"/>
    </row>
    <row r="842" ht="15.75" customHeight="1">
      <c r="B842" s="210"/>
      <c r="C842" s="210"/>
      <c r="D842" s="210"/>
      <c r="E842" s="210"/>
      <c r="F842" s="210"/>
      <c r="G842" s="210"/>
      <c r="H842" s="210"/>
      <c r="I842" s="210"/>
      <c r="J842" s="210"/>
      <c r="K842" s="210"/>
      <c r="L842" s="210"/>
      <c r="M842" s="210"/>
      <c r="N842" s="210"/>
      <c r="O842" s="210"/>
      <c r="P842" s="210"/>
      <c r="Q842" s="210"/>
      <c r="R842" s="210"/>
      <c r="S842" s="210"/>
    </row>
    <row r="843" ht="15.75" customHeight="1">
      <c r="B843" s="210"/>
      <c r="C843" s="210"/>
      <c r="D843" s="210"/>
      <c r="E843" s="210"/>
      <c r="F843" s="210"/>
      <c r="G843" s="210"/>
      <c r="H843" s="210"/>
      <c r="I843" s="210"/>
      <c r="J843" s="210"/>
      <c r="K843" s="210"/>
      <c r="L843" s="210"/>
      <c r="M843" s="210"/>
      <c r="N843" s="210"/>
      <c r="O843" s="210"/>
      <c r="P843" s="210"/>
      <c r="Q843" s="210"/>
      <c r="R843" s="210"/>
      <c r="S843" s="210"/>
    </row>
    <row r="844" ht="15.75" customHeight="1">
      <c r="B844" s="210"/>
      <c r="C844" s="210"/>
      <c r="D844" s="210"/>
      <c r="E844" s="210"/>
      <c r="F844" s="210"/>
      <c r="G844" s="210"/>
      <c r="H844" s="210"/>
      <c r="I844" s="210"/>
      <c r="J844" s="210"/>
      <c r="K844" s="210"/>
      <c r="L844" s="210"/>
      <c r="M844" s="210"/>
      <c r="N844" s="210"/>
      <c r="O844" s="210"/>
      <c r="P844" s="210"/>
      <c r="Q844" s="210"/>
      <c r="R844" s="210"/>
      <c r="S844" s="210"/>
    </row>
    <row r="845" ht="15.75" customHeight="1">
      <c r="B845" s="210"/>
      <c r="C845" s="210"/>
      <c r="D845" s="210"/>
      <c r="E845" s="210"/>
      <c r="F845" s="210"/>
      <c r="G845" s="210"/>
      <c r="H845" s="210"/>
      <c r="I845" s="210"/>
      <c r="J845" s="210"/>
      <c r="K845" s="210"/>
      <c r="L845" s="210"/>
      <c r="M845" s="210"/>
      <c r="N845" s="210"/>
      <c r="O845" s="210"/>
      <c r="P845" s="210"/>
      <c r="Q845" s="210"/>
      <c r="R845" s="210"/>
      <c r="S845" s="210"/>
    </row>
    <row r="846" ht="15.75" customHeight="1">
      <c r="B846" s="210"/>
      <c r="C846" s="210"/>
      <c r="D846" s="210"/>
      <c r="E846" s="210"/>
      <c r="F846" s="210"/>
      <c r="G846" s="210"/>
      <c r="H846" s="210"/>
      <c r="I846" s="210"/>
      <c r="J846" s="210"/>
      <c r="K846" s="210"/>
      <c r="L846" s="210"/>
      <c r="M846" s="210"/>
      <c r="N846" s="210"/>
      <c r="O846" s="210"/>
      <c r="P846" s="210"/>
      <c r="Q846" s="210"/>
      <c r="R846" s="210"/>
      <c r="S846" s="210"/>
    </row>
    <row r="847" ht="15.75" customHeight="1">
      <c r="B847" s="210"/>
      <c r="C847" s="210"/>
      <c r="D847" s="210"/>
      <c r="E847" s="210"/>
      <c r="F847" s="210"/>
      <c r="G847" s="210"/>
      <c r="H847" s="210"/>
      <c r="I847" s="210"/>
      <c r="J847" s="210"/>
      <c r="K847" s="210"/>
      <c r="L847" s="210"/>
      <c r="M847" s="210"/>
      <c r="N847" s="210"/>
      <c r="O847" s="210"/>
      <c r="P847" s="210"/>
      <c r="Q847" s="210"/>
      <c r="R847" s="210"/>
      <c r="S847" s="210"/>
    </row>
    <row r="848" ht="15.75" customHeight="1">
      <c r="B848" s="210"/>
      <c r="C848" s="210"/>
      <c r="D848" s="210"/>
      <c r="E848" s="210"/>
      <c r="F848" s="210"/>
      <c r="G848" s="210"/>
      <c r="H848" s="210"/>
      <c r="I848" s="210"/>
      <c r="J848" s="210"/>
      <c r="K848" s="210"/>
      <c r="L848" s="210"/>
      <c r="M848" s="210"/>
      <c r="N848" s="210"/>
      <c r="O848" s="210"/>
      <c r="P848" s="210"/>
      <c r="Q848" s="210"/>
      <c r="R848" s="210"/>
      <c r="S848" s="210"/>
    </row>
    <row r="849" ht="15.75" customHeight="1">
      <c r="B849" s="210"/>
      <c r="C849" s="210"/>
      <c r="D849" s="210"/>
      <c r="E849" s="210"/>
      <c r="F849" s="210"/>
      <c r="G849" s="210"/>
      <c r="H849" s="210"/>
      <c r="I849" s="210"/>
      <c r="J849" s="210"/>
      <c r="K849" s="210"/>
      <c r="L849" s="210"/>
      <c r="M849" s="210"/>
      <c r="N849" s="210"/>
      <c r="O849" s="210"/>
      <c r="P849" s="210"/>
      <c r="Q849" s="210"/>
      <c r="R849" s="210"/>
      <c r="S849" s="210"/>
    </row>
    <row r="850" ht="15.75" customHeight="1">
      <c r="B850" s="210"/>
      <c r="C850" s="210"/>
      <c r="D850" s="210"/>
      <c r="E850" s="210"/>
      <c r="F850" s="210"/>
      <c r="G850" s="210"/>
      <c r="H850" s="210"/>
      <c r="I850" s="210"/>
      <c r="J850" s="210"/>
      <c r="K850" s="210"/>
      <c r="L850" s="210"/>
      <c r="M850" s="210"/>
      <c r="N850" s="210"/>
      <c r="O850" s="210"/>
      <c r="P850" s="210"/>
      <c r="Q850" s="210"/>
      <c r="R850" s="210"/>
      <c r="S850" s="210"/>
    </row>
    <row r="851" ht="15.75" customHeight="1">
      <c r="B851" s="210"/>
      <c r="C851" s="210"/>
      <c r="D851" s="210"/>
      <c r="E851" s="210"/>
      <c r="F851" s="210"/>
      <c r="G851" s="210"/>
      <c r="H851" s="210"/>
      <c r="I851" s="210"/>
      <c r="J851" s="210"/>
      <c r="K851" s="210"/>
      <c r="L851" s="210"/>
      <c r="M851" s="210"/>
      <c r="N851" s="210"/>
      <c r="O851" s="210"/>
      <c r="P851" s="210"/>
      <c r="Q851" s="210"/>
      <c r="R851" s="210"/>
      <c r="S851" s="210"/>
    </row>
    <row r="852" ht="15.75" customHeight="1">
      <c r="B852" s="210"/>
      <c r="C852" s="210"/>
      <c r="D852" s="210"/>
      <c r="E852" s="210"/>
      <c r="F852" s="210"/>
      <c r="G852" s="210"/>
      <c r="H852" s="210"/>
      <c r="I852" s="210"/>
      <c r="J852" s="210"/>
      <c r="K852" s="210"/>
      <c r="L852" s="210"/>
      <c r="M852" s="210"/>
      <c r="N852" s="210"/>
      <c r="O852" s="210"/>
      <c r="P852" s="210"/>
      <c r="Q852" s="210"/>
      <c r="R852" s="210"/>
      <c r="S852" s="210"/>
    </row>
    <row r="853" ht="15.75" customHeight="1">
      <c r="B853" s="210"/>
      <c r="C853" s="210"/>
      <c r="D853" s="210"/>
      <c r="E853" s="210"/>
      <c r="F853" s="210"/>
      <c r="G853" s="210"/>
      <c r="H853" s="210"/>
      <c r="I853" s="210"/>
      <c r="J853" s="210"/>
      <c r="K853" s="210"/>
      <c r="L853" s="210"/>
      <c r="M853" s="210"/>
      <c r="N853" s="210"/>
      <c r="O853" s="210"/>
      <c r="P853" s="210"/>
      <c r="Q853" s="210"/>
      <c r="R853" s="210"/>
      <c r="S853" s="210"/>
    </row>
    <row r="854" ht="15.75" customHeight="1">
      <c r="B854" s="210"/>
      <c r="C854" s="210"/>
      <c r="D854" s="210"/>
      <c r="E854" s="210"/>
      <c r="F854" s="210"/>
      <c r="G854" s="210"/>
      <c r="H854" s="210"/>
      <c r="I854" s="210"/>
      <c r="J854" s="210"/>
      <c r="K854" s="210"/>
      <c r="L854" s="210"/>
      <c r="M854" s="210"/>
      <c r="N854" s="210"/>
      <c r="O854" s="210"/>
      <c r="P854" s="210"/>
      <c r="Q854" s="210"/>
      <c r="R854" s="210"/>
      <c r="S854" s="210"/>
    </row>
    <row r="855" ht="15.75" customHeight="1">
      <c r="B855" s="210"/>
      <c r="C855" s="210"/>
      <c r="D855" s="210"/>
      <c r="E855" s="210"/>
      <c r="F855" s="210"/>
      <c r="G855" s="210"/>
      <c r="H855" s="210"/>
      <c r="I855" s="210"/>
      <c r="J855" s="210"/>
      <c r="K855" s="210"/>
      <c r="L855" s="210"/>
      <c r="M855" s="210"/>
      <c r="N855" s="210"/>
      <c r="O855" s="210"/>
      <c r="P855" s="210"/>
      <c r="Q855" s="210"/>
      <c r="R855" s="210"/>
      <c r="S855" s="210"/>
    </row>
    <row r="856" ht="15.75" customHeight="1">
      <c r="B856" s="210"/>
      <c r="C856" s="210"/>
      <c r="D856" s="210"/>
      <c r="E856" s="210"/>
      <c r="F856" s="210"/>
      <c r="G856" s="210"/>
      <c r="H856" s="210"/>
      <c r="I856" s="210"/>
      <c r="J856" s="210"/>
      <c r="K856" s="210"/>
      <c r="L856" s="210"/>
      <c r="M856" s="210"/>
      <c r="N856" s="210"/>
      <c r="O856" s="210"/>
      <c r="P856" s="210"/>
      <c r="Q856" s="210"/>
      <c r="R856" s="210"/>
      <c r="S856" s="210"/>
    </row>
    <row r="857" ht="15.75" customHeight="1">
      <c r="B857" s="210"/>
      <c r="C857" s="210"/>
      <c r="D857" s="210"/>
      <c r="E857" s="210"/>
      <c r="F857" s="210"/>
      <c r="G857" s="210"/>
      <c r="H857" s="210"/>
      <c r="I857" s="210"/>
      <c r="J857" s="210"/>
      <c r="K857" s="210"/>
      <c r="L857" s="210"/>
      <c r="M857" s="210"/>
      <c r="N857" s="210"/>
      <c r="O857" s="210"/>
      <c r="P857" s="210"/>
      <c r="Q857" s="210"/>
      <c r="R857" s="210"/>
      <c r="S857" s="210"/>
    </row>
    <row r="858" ht="15.75" customHeight="1">
      <c r="B858" s="210"/>
      <c r="C858" s="210"/>
      <c r="D858" s="210"/>
      <c r="E858" s="210"/>
      <c r="F858" s="210"/>
      <c r="G858" s="210"/>
      <c r="H858" s="210"/>
      <c r="I858" s="210"/>
      <c r="J858" s="210"/>
      <c r="K858" s="210"/>
      <c r="L858" s="210"/>
      <c r="M858" s="210"/>
      <c r="N858" s="210"/>
      <c r="O858" s="210"/>
      <c r="P858" s="210"/>
      <c r="Q858" s="210"/>
      <c r="R858" s="210"/>
      <c r="S858" s="210"/>
    </row>
    <row r="859" ht="15.75" customHeight="1">
      <c r="B859" s="210"/>
      <c r="C859" s="210"/>
      <c r="D859" s="210"/>
      <c r="E859" s="210"/>
      <c r="F859" s="210"/>
      <c r="G859" s="210"/>
      <c r="H859" s="210"/>
      <c r="I859" s="210"/>
      <c r="J859" s="210"/>
      <c r="K859" s="210"/>
      <c r="L859" s="210"/>
      <c r="M859" s="210"/>
      <c r="N859" s="210"/>
      <c r="O859" s="210"/>
      <c r="P859" s="210"/>
      <c r="Q859" s="210"/>
      <c r="R859" s="210"/>
      <c r="S859" s="210"/>
    </row>
    <row r="860" ht="15.75" customHeight="1">
      <c r="B860" s="210"/>
      <c r="C860" s="210"/>
      <c r="D860" s="210"/>
      <c r="E860" s="210"/>
      <c r="F860" s="210"/>
      <c r="G860" s="210"/>
      <c r="H860" s="210"/>
      <c r="I860" s="210"/>
      <c r="J860" s="210"/>
      <c r="K860" s="210"/>
      <c r="L860" s="210"/>
      <c r="M860" s="210"/>
      <c r="N860" s="210"/>
      <c r="O860" s="210"/>
      <c r="P860" s="210"/>
      <c r="Q860" s="210"/>
      <c r="R860" s="210"/>
      <c r="S860" s="210"/>
    </row>
    <row r="861" ht="15.75" customHeight="1">
      <c r="B861" s="210"/>
      <c r="C861" s="210"/>
      <c r="D861" s="210"/>
      <c r="E861" s="210"/>
      <c r="F861" s="210"/>
      <c r="G861" s="210"/>
      <c r="H861" s="210"/>
      <c r="I861" s="210"/>
      <c r="J861" s="210"/>
      <c r="K861" s="210"/>
      <c r="L861" s="210"/>
      <c r="M861" s="210"/>
      <c r="N861" s="210"/>
      <c r="O861" s="210"/>
      <c r="P861" s="210"/>
      <c r="Q861" s="210"/>
      <c r="R861" s="210"/>
      <c r="S861" s="210"/>
    </row>
    <row r="862" ht="15.75" customHeight="1">
      <c r="B862" s="210"/>
      <c r="C862" s="210"/>
      <c r="D862" s="210"/>
      <c r="E862" s="210"/>
      <c r="F862" s="210"/>
      <c r="G862" s="210"/>
      <c r="H862" s="210"/>
      <c r="I862" s="210"/>
      <c r="J862" s="210"/>
      <c r="K862" s="210"/>
      <c r="L862" s="210"/>
      <c r="M862" s="210"/>
      <c r="N862" s="210"/>
      <c r="O862" s="210"/>
      <c r="P862" s="210"/>
      <c r="Q862" s="210"/>
      <c r="R862" s="210"/>
      <c r="S862" s="210"/>
    </row>
    <row r="863" ht="15.75" customHeight="1">
      <c r="B863" s="210"/>
      <c r="C863" s="210"/>
      <c r="D863" s="210"/>
      <c r="E863" s="210"/>
      <c r="F863" s="210"/>
      <c r="G863" s="210"/>
      <c r="H863" s="210"/>
      <c r="I863" s="210"/>
      <c r="J863" s="210"/>
      <c r="K863" s="210"/>
      <c r="L863" s="210"/>
      <c r="M863" s="210"/>
      <c r="N863" s="210"/>
      <c r="O863" s="210"/>
      <c r="P863" s="210"/>
      <c r="Q863" s="210"/>
      <c r="R863" s="210"/>
      <c r="S863" s="210"/>
    </row>
    <row r="864" ht="15.75" customHeight="1">
      <c r="B864" s="210"/>
      <c r="C864" s="210"/>
      <c r="D864" s="210"/>
      <c r="E864" s="210"/>
      <c r="F864" s="210"/>
      <c r="G864" s="210"/>
      <c r="H864" s="210"/>
      <c r="I864" s="210"/>
      <c r="J864" s="210"/>
      <c r="K864" s="210"/>
      <c r="L864" s="210"/>
      <c r="M864" s="210"/>
      <c r="N864" s="210"/>
      <c r="O864" s="210"/>
      <c r="P864" s="210"/>
      <c r="Q864" s="210"/>
      <c r="R864" s="210"/>
      <c r="S864" s="210"/>
    </row>
    <row r="865" ht="15.75" customHeight="1">
      <c r="B865" s="210"/>
      <c r="C865" s="210"/>
      <c r="D865" s="210"/>
      <c r="E865" s="210"/>
      <c r="F865" s="210"/>
      <c r="G865" s="210"/>
      <c r="H865" s="210"/>
      <c r="I865" s="210"/>
      <c r="J865" s="210"/>
      <c r="K865" s="210"/>
      <c r="L865" s="210"/>
      <c r="M865" s="210"/>
      <c r="N865" s="210"/>
      <c r="O865" s="210"/>
      <c r="P865" s="210"/>
      <c r="Q865" s="210"/>
      <c r="R865" s="210"/>
      <c r="S865" s="210"/>
    </row>
    <row r="866" ht="15.75" customHeight="1">
      <c r="B866" s="210"/>
      <c r="C866" s="210"/>
      <c r="D866" s="210"/>
      <c r="E866" s="210"/>
      <c r="F866" s="210"/>
      <c r="G866" s="210"/>
      <c r="H866" s="210"/>
      <c r="I866" s="210"/>
      <c r="J866" s="210"/>
      <c r="K866" s="210"/>
      <c r="L866" s="210"/>
      <c r="M866" s="210"/>
      <c r="N866" s="210"/>
      <c r="O866" s="210"/>
      <c r="P866" s="210"/>
      <c r="Q866" s="210"/>
      <c r="R866" s="210"/>
      <c r="S866" s="210"/>
    </row>
    <row r="867" ht="15.75" customHeight="1">
      <c r="B867" s="210"/>
      <c r="C867" s="210"/>
      <c r="D867" s="210"/>
      <c r="E867" s="210"/>
      <c r="F867" s="210"/>
      <c r="G867" s="210"/>
      <c r="H867" s="210"/>
      <c r="I867" s="210"/>
      <c r="J867" s="210"/>
      <c r="K867" s="210"/>
      <c r="L867" s="210"/>
      <c r="M867" s="210"/>
      <c r="N867" s="210"/>
      <c r="O867" s="210"/>
      <c r="P867" s="210"/>
      <c r="Q867" s="210"/>
      <c r="R867" s="210"/>
      <c r="S867" s="210"/>
    </row>
    <row r="868" ht="15.75" customHeight="1">
      <c r="B868" s="210"/>
      <c r="C868" s="210"/>
      <c r="D868" s="210"/>
      <c r="E868" s="210"/>
      <c r="F868" s="210"/>
      <c r="G868" s="210"/>
      <c r="H868" s="210"/>
      <c r="I868" s="210"/>
      <c r="J868" s="210"/>
      <c r="K868" s="210"/>
      <c r="L868" s="210"/>
      <c r="M868" s="210"/>
      <c r="N868" s="210"/>
      <c r="O868" s="210"/>
      <c r="P868" s="210"/>
      <c r="Q868" s="210"/>
      <c r="R868" s="210"/>
      <c r="S868" s="210"/>
    </row>
    <row r="869" ht="15.75" customHeight="1">
      <c r="B869" s="210"/>
      <c r="C869" s="210"/>
      <c r="D869" s="210"/>
      <c r="E869" s="210"/>
      <c r="F869" s="210"/>
      <c r="G869" s="210"/>
      <c r="H869" s="210"/>
      <c r="I869" s="210"/>
      <c r="J869" s="210"/>
      <c r="K869" s="210"/>
      <c r="L869" s="210"/>
      <c r="M869" s="210"/>
      <c r="N869" s="210"/>
      <c r="O869" s="210"/>
      <c r="P869" s="210"/>
      <c r="Q869" s="210"/>
      <c r="R869" s="210"/>
      <c r="S869" s="210"/>
    </row>
    <row r="870" ht="15.75" customHeight="1">
      <c r="B870" s="210"/>
      <c r="C870" s="210"/>
      <c r="D870" s="210"/>
      <c r="E870" s="210"/>
      <c r="F870" s="210"/>
      <c r="G870" s="210"/>
      <c r="H870" s="210"/>
      <c r="I870" s="210"/>
      <c r="J870" s="210"/>
      <c r="K870" s="210"/>
      <c r="L870" s="210"/>
      <c r="M870" s="210"/>
      <c r="N870" s="210"/>
      <c r="O870" s="210"/>
      <c r="P870" s="210"/>
      <c r="Q870" s="210"/>
      <c r="R870" s="210"/>
      <c r="S870" s="210"/>
    </row>
    <row r="871" ht="15.75" customHeight="1">
      <c r="B871" s="210"/>
      <c r="C871" s="210"/>
      <c r="D871" s="210"/>
      <c r="E871" s="210"/>
      <c r="F871" s="210"/>
      <c r="G871" s="210"/>
      <c r="H871" s="210"/>
      <c r="I871" s="210"/>
      <c r="J871" s="210"/>
      <c r="K871" s="210"/>
      <c r="L871" s="210"/>
      <c r="M871" s="210"/>
      <c r="N871" s="210"/>
      <c r="O871" s="210"/>
      <c r="P871" s="210"/>
      <c r="Q871" s="210"/>
      <c r="R871" s="210"/>
      <c r="S871" s="210"/>
    </row>
    <row r="872" ht="15.75" customHeight="1">
      <c r="B872" s="210"/>
      <c r="C872" s="210"/>
      <c r="D872" s="210"/>
      <c r="E872" s="210"/>
      <c r="F872" s="210"/>
      <c r="G872" s="210"/>
      <c r="H872" s="210"/>
      <c r="I872" s="210"/>
      <c r="J872" s="210"/>
      <c r="K872" s="210"/>
      <c r="L872" s="210"/>
      <c r="M872" s="210"/>
      <c r="N872" s="210"/>
      <c r="O872" s="210"/>
      <c r="P872" s="210"/>
      <c r="Q872" s="210"/>
      <c r="R872" s="210"/>
      <c r="S872" s="210"/>
    </row>
    <row r="873" ht="15.75" customHeight="1">
      <c r="B873" s="210"/>
      <c r="C873" s="210"/>
      <c r="D873" s="210"/>
      <c r="E873" s="210"/>
      <c r="F873" s="210"/>
      <c r="G873" s="210"/>
      <c r="H873" s="210"/>
      <c r="I873" s="210"/>
      <c r="J873" s="210"/>
      <c r="K873" s="210"/>
      <c r="L873" s="210"/>
      <c r="M873" s="210"/>
      <c r="N873" s="210"/>
      <c r="O873" s="210"/>
      <c r="P873" s="210"/>
      <c r="Q873" s="210"/>
      <c r="R873" s="210"/>
      <c r="S873" s="210"/>
    </row>
    <row r="874" ht="15.75" customHeight="1">
      <c r="B874" s="210"/>
      <c r="C874" s="210"/>
      <c r="D874" s="210"/>
      <c r="E874" s="210"/>
      <c r="F874" s="210"/>
      <c r="G874" s="210"/>
      <c r="H874" s="210"/>
      <c r="I874" s="210"/>
      <c r="J874" s="210"/>
      <c r="K874" s="210"/>
      <c r="L874" s="210"/>
      <c r="M874" s="210"/>
      <c r="N874" s="210"/>
      <c r="O874" s="210"/>
      <c r="P874" s="210"/>
      <c r="Q874" s="210"/>
      <c r="R874" s="210"/>
      <c r="S874" s="210"/>
    </row>
    <row r="875" ht="15.75" customHeight="1">
      <c r="B875" s="210"/>
      <c r="C875" s="210"/>
      <c r="D875" s="210"/>
      <c r="E875" s="210"/>
      <c r="F875" s="210"/>
      <c r="G875" s="210"/>
      <c r="H875" s="210"/>
      <c r="I875" s="210"/>
      <c r="J875" s="210"/>
      <c r="K875" s="210"/>
      <c r="L875" s="210"/>
      <c r="M875" s="210"/>
      <c r="N875" s="210"/>
      <c r="O875" s="210"/>
      <c r="P875" s="210"/>
      <c r="Q875" s="210"/>
      <c r="R875" s="210"/>
      <c r="S875" s="210"/>
    </row>
    <row r="876" ht="15.75" customHeight="1">
      <c r="B876" s="210"/>
      <c r="C876" s="210"/>
      <c r="D876" s="210"/>
      <c r="E876" s="210"/>
      <c r="F876" s="210"/>
      <c r="G876" s="210"/>
      <c r="H876" s="210"/>
      <c r="I876" s="210"/>
      <c r="J876" s="210"/>
      <c r="K876" s="210"/>
      <c r="L876" s="210"/>
      <c r="M876" s="210"/>
      <c r="N876" s="210"/>
      <c r="O876" s="210"/>
      <c r="P876" s="210"/>
      <c r="Q876" s="210"/>
      <c r="R876" s="210"/>
      <c r="S876" s="210"/>
    </row>
    <row r="877" ht="15.75" customHeight="1">
      <c r="B877" s="210"/>
      <c r="C877" s="210"/>
      <c r="D877" s="210"/>
      <c r="E877" s="210"/>
      <c r="F877" s="210"/>
      <c r="G877" s="210"/>
      <c r="H877" s="210"/>
      <c r="I877" s="210"/>
      <c r="J877" s="210"/>
      <c r="K877" s="210"/>
      <c r="L877" s="210"/>
      <c r="M877" s="210"/>
      <c r="N877" s="210"/>
      <c r="O877" s="210"/>
      <c r="P877" s="210"/>
      <c r="Q877" s="210"/>
      <c r="R877" s="210"/>
      <c r="S877" s="210"/>
    </row>
    <row r="878" ht="15.75" customHeight="1">
      <c r="B878" s="210"/>
      <c r="C878" s="210"/>
      <c r="D878" s="210"/>
      <c r="E878" s="210"/>
      <c r="F878" s="210"/>
      <c r="G878" s="210"/>
      <c r="H878" s="210"/>
      <c r="I878" s="210"/>
      <c r="J878" s="210"/>
      <c r="K878" s="210"/>
      <c r="L878" s="210"/>
      <c r="M878" s="210"/>
      <c r="N878" s="210"/>
      <c r="O878" s="210"/>
      <c r="P878" s="210"/>
      <c r="Q878" s="210"/>
      <c r="R878" s="210"/>
      <c r="S878" s="210"/>
    </row>
    <row r="879" ht="15.75" customHeight="1">
      <c r="B879" s="210"/>
      <c r="C879" s="210"/>
      <c r="D879" s="210"/>
      <c r="E879" s="210"/>
      <c r="F879" s="210"/>
      <c r="G879" s="210"/>
      <c r="H879" s="210"/>
      <c r="I879" s="210"/>
      <c r="J879" s="210"/>
      <c r="K879" s="210"/>
      <c r="L879" s="210"/>
      <c r="M879" s="210"/>
      <c r="N879" s="210"/>
      <c r="O879" s="210"/>
      <c r="P879" s="210"/>
      <c r="Q879" s="210"/>
      <c r="R879" s="210"/>
      <c r="S879" s="210"/>
    </row>
    <row r="880" ht="15.75" customHeight="1">
      <c r="B880" s="210"/>
      <c r="C880" s="210"/>
      <c r="D880" s="210"/>
      <c r="E880" s="210"/>
      <c r="F880" s="210"/>
      <c r="G880" s="210"/>
      <c r="H880" s="210"/>
      <c r="I880" s="210"/>
      <c r="J880" s="210"/>
      <c r="K880" s="210"/>
      <c r="L880" s="210"/>
      <c r="M880" s="210"/>
      <c r="N880" s="210"/>
      <c r="O880" s="210"/>
      <c r="P880" s="210"/>
      <c r="Q880" s="210"/>
      <c r="R880" s="210"/>
      <c r="S880" s="210"/>
    </row>
    <row r="881" ht="15.75" customHeight="1">
      <c r="B881" s="210"/>
      <c r="C881" s="210"/>
      <c r="D881" s="210"/>
      <c r="E881" s="210"/>
      <c r="F881" s="210"/>
      <c r="G881" s="210"/>
      <c r="H881" s="210"/>
      <c r="I881" s="210"/>
      <c r="J881" s="210"/>
      <c r="K881" s="210"/>
      <c r="L881" s="210"/>
      <c r="M881" s="210"/>
      <c r="N881" s="210"/>
      <c r="O881" s="210"/>
      <c r="P881" s="210"/>
      <c r="Q881" s="210"/>
      <c r="R881" s="210"/>
      <c r="S881" s="210"/>
    </row>
    <row r="882" ht="15.75" customHeight="1">
      <c r="B882" s="210"/>
      <c r="C882" s="210"/>
      <c r="D882" s="210"/>
      <c r="E882" s="210"/>
      <c r="F882" s="210"/>
      <c r="G882" s="210"/>
      <c r="H882" s="210"/>
      <c r="I882" s="210"/>
      <c r="J882" s="210"/>
      <c r="K882" s="210"/>
      <c r="L882" s="210"/>
      <c r="M882" s="210"/>
      <c r="N882" s="210"/>
      <c r="O882" s="210"/>
      <c r="P882" s="210"/>
      <c r="Q882" s="210"/>
      <c r="R882" s="210"/>
      <c r="S882" s="210"/>
    </row>
    <row r="883" ht="15.75" customHeight="1">
      <c r="B883" s="210"/>
      <c r="C883" s="210"/>
      <c r="D883" s="210"/>
      <c r="E883" s="210"/>
      <c r="F883" s="210"/>
      <c r="G883" s="210"/>
      <c r="H883" s="210"/>
      <c r="I883" s="210"/>
      <c r="J883" s="210"/>
      <c r="K883" s="210"/>
      <c r="L883" s="210"/>
      <c r="M883" s="210"/>
      <c r="N883" s="210"/>
      <c r="O883" s="210"/>
      <c r="P883" s="210"/>
      <c r="Q883" s="210"/>
      <c r="R883" s="210"/>
      <c r="S883" s="210"/>
    </row>
    <row r="884" ht="15.75" customHeight="1">
      <c r="B884" s="210"/>
      <c r="C884" s="210"/>
      <c r="D884" s="210"/>
      <c r="E884" s="210"/>
      <c r="F884" s="210"/>
      <c r="G884" s="210"/>
      <c r="H884" s="210"/>
      <c r="I884" s="210"/>
      <c r="J884" s="210"/>
      <c r="K884" s="210"/>
      <c r="L884" s="210"/>
      <c r="M884" s="210"/>
      <c r="N884" s="210"/>
      <c r="O884" s="210"/>
      <c r="P884" s="210"/>
      <c r="Q884" s="210"/>
      <c r="R884" s="210"/>
      <c r="S884" s="210"/>
    </row>
    <row r="885" ht="15.75" customHeight="1">
      <c r="B885" s="210"/>
      <c r="C885" s="210"/>
      <c r="D885" s="210"/>
      <c r="E885" s="210"/>
      <c r="F885" s="210"/>
      <c r="G885" s="210"/>
      <c r="H885" s="210"/>
      <c r="I885" s="210"/>
      <c r="J885" s="210"/>
      <c r="K885" s="210"/>
      <c r="L885" s="210"/>
      <c r="M885" s="210"/>
      <c r="N885" s="210"/>
      <c r="O885" s="210"/>
      <c r="P885" s="210"/>
      <c r="Q885" s="210"/>
      <c r="R885" s="210"/>
      <c r="S885" s="210"/>
    </row>
    <row r="886" ht="15.75" customHeight="1">
      <c r="B886" s="210"/>
      <c r="C886" s="210"/>
      <c r="D886" s="210"/>
      <c r="E886" s="210"/>
      <c r="F886" s="210"/>
      <c r="G886" s="210"/>
      <c r="H886" s="210"/>
      <c r="I886" s="210"/>
      <c r="J886" s="210"/>
      <c r="K886" s="210"/>
      <c r="L886" s="210"/>
      <c r="M886" s="210"/>
      <c r="N886" s="210"/>
      <c r="O886" s="210"/>
      <c r="P886" s="210"/>
      <c r="Q886" s="210"/>
      <c r="R886" s="210"/>
      <c r="S886" s="210"/>
    </row>
    <row r="887" ht="15.75" customHeight="1">
      <c r="B887" s="210"/>
      <c r="C887" s="210"/>
      <c r="D887" s="210"/>
      <c r="E887" s="210"/>
      <c r="F887" s="210"/>
      <c r="G887" s="210"/>
      <c r="H887" s="210"/>
      <c r="I887" s="210"/>
      <c r="J887" s="210"/>
      <c r="K887" s="210"/>
      <c r="L887" s="210"/>
      <c r="M887" s="210"/>
      <c r="N887" s="210"/>
      <c r="O887" s="210"/>
      <c r="P887" s="210"/>
      <c r="Q887" s="210"/>
      <c r="R887" s="210"/>
      <c r="S887" s="210"/>
    </row>
    <row r="888" ht="15.75" customHeight="1">
      <c r="B888" s="210"/>
      <c r="C888" s="210"/>
      <c r="D888" s="210"/>
      <c r="E888" s="210"/>
      <c r="F888" s="210"/>
      <c r="G888" s="210"/>
      <c r="H888" s="210"/>
      <c r="I888" s="210"/>
      <c r="J888" s="210"/>
      <c r="K888" s="210"/>
      <c r="L888" s="210"/>
      <c r="M888" s="210"/>
      <c r="N888" s="210"/>
      <c r="O888" s="210"/>
      <c r="P888" s="210"/>
      <c r="Q888" s="210"/>
      <c r="R888" s="210"/>
      <c r="S888" s="210"/>
    </row>
    <row r="889" ht="15.75" customHeight="1">
      <c r="B889" s="210"/>
      <c r="C889" s="210"/>
      <c r="D889" s="210"/>
      <c r="E889" s="210"/>
      <c r="F889" s="210"/>
      <c r="G889" s="210"/>
      <c r="H889" s="210"/>
      <c r="I889" s="210"/>
      <c r="J889" s="210"/>
      <c r="K889" s="210"/>
      <c r="L889" s="210"/>
      <c r="M889" s="210"/>
      <c r="N889" s="210"/>
      <c r="O889" s="210"/>
      <c r="P889" s="210"/>
      <c r="Q889" s="210"/>
      <c r="R889" s="210"/>
      <c r="S889" s="210"/>
    </row>
    <row r="890" ht="15.75" customHeight="1">
      <c r="B890" s="210"/>
      <c r="C890" s="210"/>
      <c r="D890" s="210"/>
      <c r="E890" s="210"/>
      <c r="F890" s="210"/>
      <c r="G890" s="210"/>
      <c r="H890" s="210"/>
      <c r="I890" s="210"/>
      <c r="J890" s="210"/>
      <c r="K890" s="210"/>
      <c r="L890" s="210"/>
      <c r="M890" s="210"/>
      <c r="N890" s="210"/>
      <c r="O890" s="210"/>
      <c r="P890" s="210"/>
      <c r="Q890" s="210"/>
      <c r="R890" s="210"/>
      <c r="S890" s="210"/>
    </row>
    <row r="891" ht="15.75" customHeight="1">
      <c r="B891" s="210"/>
      <c r="C891" s="210"/>
      <c r="D891" s="210"/>
      <c r="E891" s="210"/>
      <c r="F891" s="210"/>
      <c r="G891" s="210"/>
      <c r="H891" s="210"/>
      <c r="I891" s="210"/>
      <c r="J891" s="210"/>
      <c r="K891" s="210"/>
      <c r="L891" s="210"/>
      <c r="M891" s="210"/>
      <c r="N891" s="210"/>
      <c r="O891" s="210"/>
      <c r="P891" s="210"/>
      <c r="Q891" s="210"/>
      <c r="R891" s="210"/>
      <c r="S891" s="210"/>
    </row>
    <row r="892" ht="15.75" customHeight="1">
      <c r="B892" s="210"/>
      <c r="C892" s="210"/>
      <c r="D892" s="210"/>
      <c r="E892" s="210"/>
      <c r="F892" s="210"/>
      <c r="G892" s="210"/>
      <c r="H892" s="210"/>
      <c r="I892" s="210"/>
      <c r="J892" s="210"/>
      <c r="K892" s="210"/>
      <c r="L892" s="210"/>
      <c r="M892" s="210"/>
      <c r="N892" s="210"/>
      <c r="O892" s="210"/>
      <c r="P892" s="210"/>
      <c r="Q892" s="210"/>
      <c r="R892" s="210"/>
      <c r="S892" s="210"/>
    </row>
    <row r="893" ht="15.75" customHeight="1">
      <c r="B893" s="210"/>
      <c r="C893" s="210"/>
      <c r="D893" s="210"/>
      <c r="E893" s="210"/>
      <c r="F893" s="210"/>
      <c r="G893" s="210"/>
      <c r="H893" s="210"/>
      <c r="I893" s="210"/>
      <c r="J893" s="210"/>
      <c r="K893" s="210"/>
      <c r="L893" s="210"/>
      <c r="M893" s="210"/>
      <c r="N893" s="210"/>
      <c r="O893" s="210"/>
      <c r="P893" s="210"/>
      <c r="Q893" s="210"/>
      <c r="R893" s="210"/>
      <c r="S893" s="210"/>
    </row>
    <row r="894" ht="15.75" customHeight="1">
      <c r="B894" s="210"/>
      <c r="C894" s="210"/>
      <c r="D894" s="210"/>
      <c r="E894" s="210"/>
      <c r="F894" s="210"/>
      <c r="G894" s="210"/>
      <c r="H894" s="210"/>
      <c r="I894" s="210"/>
      <c r="J894" s="210"/>
      <c r="K894" s="210"/>
      <c r="L894" s="210"/>
      <c r="M894" s="210"/>
      <c r="N894" s="210"/>
      <c r="O894" s="210"/>
      <c r="P894" s="210"/>
      <c r="Q894" s="210"/>
      <c r="R894" s="210"/>
      <c r="S894" s="210"/>
    </row>
    <row r="895" ht="15.75" customHeight="1">
      <c r="B895" s="210"/>
      <c r="C895" s="210"/>
      <c r="D895" s="210"/>
      <c r="E895" s="210"/>
      <c r="F895" s="210"/>
      <c r="G895" s="210"/>
      <c r="H895" s="210"/>
      <c r="I895" s="210"/>
      <c r="J895" s="210"/>
      <c r="K895" s="210"/>
      <c r="L895" s="210"/>
      <c r="M895" s="210"/>
      <c r="N895" s="210"/>
      <c r="O895" s="210"/>
      <c r="P895" s="210"/>
      <c r="Q895" s="210"/>
      <c r="R895" s="210"/>
      <c r="S895" s="210"/>
    </row>
    <row r="896" ht="15.75" customHeight="1">
      <c r="B896" s="210"/>
      <c r="C896" s="210"/>
      <c r="D896" s="210"/>
      <c r="E896" s="210"/>
      <c r="F896" s="210"/>
      <c r="G896" s="210"/>
      <c r="H896" s="210"/>
      <c r="I896" s="210"/>
      <c r="J896" s="210"/>
      <c r="K896" s="210"/>
      <c r="L896" s="210"/>
      <c r="M896" s="210"/>
      <c r="N896" s="210"/>
      <c r="O896" s="210"/>
      <c r="P896" s="210"/>
      <c r="Q896" s="210"/>
      <c r="R896" s="210"/>
      <c r="S896" s="210"/>
    </row>
    <row r="897" ht="15.75" customHeight="1">
      <c r="B897" s="210"/>
      <c r="C897" s="210"/>
      <c r="D897" s="210"/>
      <c r="E897" s="210"/>
      <c r="F897" s="210"/>
      <c r="G897" s="210"/>
      <c r="H897" s="210"/>
      <c r="I897" s="210"/>
      <c r="J897" s="210"/>
      <c r="K897" s="210"/>
      <c r="L897" s="210"/>
      <c r="M897" s="210"/>
      <c r="N897" s="210"/>
      <c r="O897" s="210"/>
      <c r="P897" s="210"/>
      <c r="Q897" s="210"/>
      <c r="R897" s="210"/>
      <c r="S897" s="210"/>
    </row>
    <row r="898" ht="15.75" customHeight="1">
      <c r="B898" s="210"/>
      <c r="C898" s="210"/>
      <c r="D898" s="210"/>
      <c r="E898" s="210"/>
      <c r="F898" s="210"/>
      <c r="G898" s="210"/>
      <c r="H898" s="210"/>
      <c r="I898" s="210"/>
      <c r="J898" s="210"/>
      <c r="K898" s="210"/>
      <c r="L898" s="210"/>
      <c r="M898" s="210"/>
      <c r="N898" s="210"/>
      <c r="O898" s="210"/>
      <c r="P898" s="210"/>
      <c r="Q898" s="210"/>
      <c r="R898" s="210"/>
      <c r="S898" s="210"/>
    </row>
    <row r="899" ht="15.75" customHeight="1">
      <c r="B899" s="210"/>
      <c r="C899" s="210"/>
      <c r="D899" s="210"/>
      <c r="E899" s="210"/>
      <c r="F899" s="210"/>
      <c r="G899" s="210"/>
      <c r="H899" s="210"/>
      <c r="I899" s="210"/>
      <c r="J899" s="210"/>
      <c r="K899" s="210"/>
      <c r="L899" s="210"/>
      <c r="M899" s="210"/>
      <c r="N899" s="210"/>
      <c r="O899" s="210"/>
      <c r="P899" s="210"/>
      <c r="Q899" s="210"/>
      <c r="R899" s="210"/>
      <c r="S899" s="210"/>
    </row>
    <row r="900" ht="15.75" customHeight="1">
      <c r="B900" s="210"/>
      <c r="C900" s="210"/>
      <c r="D900" s="210"/>
      <c r="E900" s="210"/>
      <c r="F900" s="210"/>
      <c r="G900" s="210"/>
      <c r="H900" s="210"/>
      <c r="I900" s="210"/>
      <c r="J900" s="210"/>
      <c r="K900" s="210"/>
      <c r="L900" s="210"/>
      <c r="M900" s="210"/>
      <c r="N900" s="210"/>
      <c r="O900" s="210"/>
      <c r="P900" s="210"/>
      <c r="Q900" s="210"/>
      <c r="R900" s="210"/>
      <c r="S900" s="210"/>
    </row>
    <row r="901" ht="15.75" customHeight="1">
      <c r="B901" s="210"/>
      <c r="C901" s="210"/>
      <c r="D901" s="210"/>
      <c r="E901" s="210"/>
      <c r="F901" s="210"/>
      <c r="G901" s="210"/>
      <c r="H901" s="210"/>
      <c r="I901" s="210"/>
      <c r="J901" s="210"/>
      <c r="K901" s="210"/>
      <c r="L901" s="210"/>
      <c r="M901" s="210"/>
      <c r="N901" s="210"/>
      <c r="O901" s="210"/>
      <c r="P901" s="210"/>
      <c r="Q901" s="210"/>
      <c r="R901" s="210"/>
      <c r="S901" s="210"/>
    </row>
    <row r="902" ht="15.75" customHeight="1">
      <c r="B902" s="210"/>
      <c r="C902" s="210"/>
      <c r="D902" s="210"/>
      <c r="E902" s="210"/>
      <c r="F902" s="210"/>
      <c r="G902" s="210"/>
      <c r="H902" s="210"/>
      <c r="I902" s="210"/>
      <c r="J902" s="210"/>
      <c r="K902" s="210"/>
      <c r="L902" s="210"/>
      <c r="M902" s="210"/>
      <c r="N902" s="210"/>
      <c r="O902" s="210"/>
      <c r="P902" s="210"/>
      <c r="Q902" s="210"/>
      <c r="R902" s="210"/>
      <c r="S902" s="210"/>
    </row>
    <row r="903" ht="15.75" customHeight="1">
      <c r="B903" s="210"/>
      <c r="C903" s="210"/>
      <c r="D903" s="210"/>
      <c r="E903" s="210"/>
      <c r="F903" s="210"/>
      <c r="G903" s="210"/>
      <c r="H903" s="210"/>
      <c r="I903" s="210"/>
      <c r="J903" s="210"/>
      <c r="K903" s="210"/>
      <c r="L903" s="210"/>
      <c r="M903" s="210"/>
      <c r="N903" s="210"/>
      <c r="O903" s="210"/>
      <c r="P903" s="210"/>
      <c r="Q903" s="210"/>
      <c r="R903" s="210"/>
      <c r="S903" s="210"/>
    </row>
    <row r="904" ht="15.75" customHeight="1">
      <c r="B904" s="210"/>
      <c r="C904" s="210"/>
      <c r="D904" s="210"/>
      <c r="E904" s="210"/>
      <c r="F904" s="210"/>
      <c r="G904" s="210"/>
      <c r="H904" s="210"/>
      <c r="I904" s="210"/>
      <c r="J904" s="210"/>
      <c r="K904" s="210"/>
      <c r="L904" s="210"/>
      <c r="M904" s="210"/>
      <c r="N904" s="210"/>
      <c r="O904" s="210"/>
      <c r="P904" s="210"/>
      <c r="Q904" s="210"/>
      <c r="R904" s="210"/>
      <c r="S904" s="210"/>
    </row>
    <row r="905" ht="15.75" customHeight="1">
      <c r="B905" s="210"/>
      <c r="C905" s="210"/>
      <c r="D905" s="210"/>
      <c r="E905" s="210"/>
      <c r="F905" s="210"/>
      <c r="G905" s="210"/>
      <c r="H905" s="210"/>
      <c r="I905" s="210"/>
      <c r="J905" s="210"/>
      <c r="K905" s="210"/>
      <c r="L905" s="210"/>
      <c r="M905" s="210"/>
      <c r="N905" s="210"/>
      <c r="O905" s="210"/>
      <c r="P905" s="210"/>
      <c r="Q905" s="210"/>
      <c r="R905" s="210"/>
      <c r="S905" s="210"/>
    </row>
    <row r="906" ht="15.75" customHeight="1">
      <c r="B906" s="210"/>
      <c r="C906" s="210"/>
      <c r="D906" s="210"/>
      <c r="E906" s="210"/>
      <c r="F906" s="210"/>
      <c r="G906" s="210"/>
      <c r="H906" s="210"/>
      <c r="I906" s="210"/>
      <c r="J906" s="210"/>
      <c r="K906" s="210"/>
      <c r="L906" s="210"/>
      <c r="M906" s="210"/>
      <c r="N906" s="210"/>
      <c r="O906" s="210"/>
      <c r="P906" s="210"/>
      <c r="Q906" s="210"/>
      <c r="R906" s="210"/>
      <c r="S906" s="210"/>
    </row>
    <row r="907" ht="15.75" customHeight="1">
      <c r="B907" s="210"/>
      <c r="C907" s="210"/>
      <c r="D907" s="210"/>
      <c r="E907" s="210"/>
      <c r="F907" s="210"/>
      <c r="G907" s="210"/>
      <c r="H907" s="210"/>
      <c r="I907" s="210"/>
      <c r="J907" s="210"/>
      <c r="K907" s="210"/>
      <c r="L907" s="210"/>
      <c r="M907" s="210"/>
      <c r="N907" s="210"/>
      <c r="O907" s="210"/>
      <c r="P907" s="210"/>
      <c r="Q907" s="210"/>
      <c r="R907" s="210"/>
      <c r="S907" s="210"/>
    </row>
    <row r="908" ht="15.75" customHeight="1">
      <c r="B908" s="210"/>
      <c r="C908" s="210"/>
      <c r="D908" s="210"/>
      <c r="E908" s="210"/>
      <c r="F908" s="210"/>
      <c r="G908" s="210"/>
      <c r="H908" s="210"/>
      <c r="I908" s="210"/>
      <c r="J908" s="210"/>
      <c r="K908" s="210"/>
      <c r="L908" s="210"/>
      <c r="M908" s="210"/>
      <c r="N908" s="210"/>
      <c r="O908" s="210"/>
      <c r="P908" s="210"/>
      <c r="Q908" s="210"/>
      <c r="R908" s="210"/>
      <c r="S908" s="210"/>
    </row>
    <row r="909" ht="15.75" customHeight="1">
      <c r="B909" s="210"/>
      <c r="C909" s="210"/>
      <c r="D909" s="210"/>
      <c r="E909" s="210"/>
      <c r="F909" s="210"/>
      <c r="G909" s="210"/>
      <c r="H909" s="210"/>
      <c r="I909" s="210"/>
      <c r="J909" s="210"/>
      <c r="K909" s="210"/>
      <c r="L909" s="210"/>
      <c r="M909" s="210"/>
      <c r="N909" s="210"/>
      <c r="O909" s="210"/>
      <c r="P909" s="210"/>
      <c r="Q909" s="210"/>
      <c r="R909" s="210"/>
      <c r="S909" s="210"/>
    </row>
    <row r="910" ht="15.75" customHeight="1">
      <c r="B910" s="210"/>
      <c r="C910" s="210"/>
      <c r="D910" s="210"/>
      <c r="E910" s="210"/>
      <c r="F910" s="210"/>
      <c r="G910" s="210"/>
      <c r="H910" s="210"/>
      <c r="I910" s="210"/>
      <c r="J910" s="210"/>
      <c r="K910" s="210"/>
      <c r="L910" s="210"/>
      <c r="M910" s="210"/>
      <c r="N910" s="210"/>
      <c r="O910" s="210"/>
      <c r="P910" s="210"/>
      <c r="Q910" s="210"/>
      <c r="R910" s="210"/>
      <c r="S910" s="210"/>
    </row>
    <row r="911" ht="15.75" customHeight="1">
      <c r="B911" s="210"/>
      <c r="C911" s="210"/>
      <c r="D911" s="210"/>
      <c r="E911" s="210"/>
      <c r="F911" s="210"/>
      <c r="G911" s="210"/>
      <c r="H911" s="210"/>
      <c r="I911" s="210"/>
      <c r="J911" s="210"/>
      <c r="K911" s="210"/>
      <c r="L911" s="210"/>
      <c r="M911" s="210"/>
      <c r="N911" s="210"/>
      <c r="O911" s="210"/>
      <c r="P911" s="210"/>
      <c r="Q911" s="210"/>
      <c r="R911" s="210"/>
      <c r="S911" s="210"/>
    </row>
    <row r="912" ht="15.75" customHeight="1">
      <c r="B912" s="210"/>
      <c r="C912" s="210"/>
      <c r="D912" s="210"/>
      <c r="E912" s="210"/>
      <c r="F912" s="210"/>
      <c r="G912" s="210"/>
      <c r="H912" s="210"/>
      <c r="I912" s="210"/>
      <c r="J912" s="210"/>
      <c r="K912" s="210"/>
      <c r="L912" s="210"/>
      <c r="M912" s="210"/>
      <c r="N912" s="210"/>
      <c r="O912" s="210"/>
      <c r="P912" s="210"/>
      <c r="Q912" s="210"/>
      <c r="R912" s="210"/>
      <c r="S912" s="210"/>
    </row>
    <row r="913" ht="15.75" customHeight="1">
      <c r="B913" s="210"/>
      <c r="C913" s="210"/>
      <c r="D913" s="210"/>
      <c r="E913" s="210"/>
      <c r="F913" s="210"/>
      <c r="G913" s="210"/>
      <c r="H913" s="210"/>
      <c r="I913" s="210"/>
      <c r="J913" s="210"/>
      <c r="K913" s="210"/>
      <c r="L913" s="210"/>
      <c r="M913" s="210"/>
      <c r="N913" s="210"/>
      <c r="O913" s="210"/>
      <c r="P913" s="210"/>
      <c r="Q913" s="210"/>
      <c r="R913" s="210"/>
      <c r="S913" s="210"/>
    </row>
    <row r="914" ht="15.75" customHeight="1">
      <c r="B914" s="210"/>
      <c r="C914" s="210"/>
      <c r="D914" s="210"/>
      <c r="E914" s="210"/>
      <c r="F914" s="210"/>
      <c r="G914" s="210"/>
      <c r="H914" s="210"/>
      <c r="I914" s="210"/>
      <c r="J914" s="210"/>
      <c r="K914" s="210"/>
      <c r="L914" s="210"/>
      <c r="M914" s="210"/>
      <c r="N914" s="210"/>
      <c r="O914" s="210"/>
      <c r="P914" s="210"/>
      <c r="Q914" s="210"/>
      <c r="R914" s="210"/>
      <c r="S914" s="210"/>
    </row>
    <row r="915" ht="15.75" customHeight="1">
      <c r="B915" s="210"/>
      <c r="C915" s="210"/>
      <c r="D915" s="210"/>
      <c r="E915" s="210"/>
      <c r="F915" s="210"/>
      <c r="G915" s="210"/>
      <c r="H915" s="210"/>
      <c r="I915" s="210"/>
      <c r="J915" s="210"/>
      <c r="K915" s="210"/>
      <c r="L915" s="210"/>
      <c r="M915" s="210"/>
      <c r="N915" s="210"/>
      <c r="O915" s="210"/>
      <c r="P915" s="210"/>
      <c r="Q915" s="210"/>
      <c r="R915" s="210"/>
      <c r="S915" s="210"/>
    </row>
    <row r="916" ht="15.75" customHeight="1">
      <c r="B916" s="210"/>
      <c r="C916" s="210"/>
      <c r="D916" s="210"/>
      <c r="E916" s="210"/>
      <c r="F916" s="210"/>
      <c r="G916" s="210"/>
      <c r="H916" s="210"/>
      <c r="I916" s="210"/>
      <c r="J916" s="210"/>
      <c r="K916" s="210"/>
      <c r="L916" s="210"/>
      <c r="M916" s="210"/>
      <c r="N916" s="210"/>
      <c r="O916" s="210"/>
      <c r="P916" s="210"/>
      <c r="Q916" s="210"/>
      <c r="R916" s="210"/>
      <c r="S916" s="210"/>
    </row>
    <row r="917" ht="15.75" customHeight="1">
      <c r="B917" s="210"/>
      <c r="C917" s="210"/>
      <c r="D917" s="210"/>
      <c r="E917" s="210"/>
      <c r="F917" s="210"/>
      <c r="G917" s="210"/>
      <c r="H917" s="210"/>
      <c r="I917" s="210"/>
      <c r="J917" s="210"/>
      <c r="K917" s="210"/>
      <c r="L917" s="210"/>
      <c r="M917" s="210"/>
      <c r="N917" s="210"/>
      <c r="O917" s="210"/>
      <c r="P917" s="210"/>
      <c r="Q917" s="210"/>
      <c r="R917" s="210"/>
      <c r="S917" s="210"/>
    </row>
    <row r="918" ht="15.75" customHeight="1">
      <c r="B918" s="210"/>
      <c r="C918" s="210"/>
      <c r="D918" s="210"/>
      <c r="E918" s="210"/>
      <c r="F918" s="210"/>
      <c r="G918" s="210"/>
      <c r="H918" s="210"/>
      <c r="I918" s="210"/>
      <c r="J918" s="210"/>
      <c r="K918" s="210"/>
      <c r="L918" s="210"/>
      <c r="M918" s="210"/>
      <c r="N918" s="210"/>
      <c r="O918" s="210"/>
      <c r="P918" s="210"/>
      <c r="Q918" s="210"/>
      <c r="R918" s="210"/>
      <c r="S918" s="210"/>
    </row>
    <row r="919" ht="15.75" customHeight="1">
      <c r="B919" s="210"/>
      <c r="C919" s="210"/>
      <c r="D919" s="210"/>
      <c r="E919" s="210"/>
      <c r="F919" s="210"/>
      <c r="G919" s="210"/>
      <c r="H919" s="210"/>
      <c r="I919" s="210"/>
      <c r="J919" s="210"/>
      <c r="K919" s="210"/>
      <c r="L919" s="210"/>
      <c r="M919" s="210"/>
      <c r="N919" s="210"/>
      <c r="O919" s="210"/>
      <c r="P919" s="210"/>
      <c r="Q919" s="210"/>
      <c r="R919" s="210"/>
      <c r="S919" s="210"/>
    </row>
    <row r="920" ht="15.75" customHeight="1">
      <c r="B920" s="210"/>
      <c r="C920" s="210"/>
      <c r="D920" s="210"/>
      <c r="E920" s="210"/>
      <c r="F920" s="210"/>
      <c r="G920" s="210"/>
      <c r="H920" s="210"/>
      <c r="I920" s="210"/>
      <c r="J920" s="210"/>
      <c r="K920" s="210"/>
      <c r="L920" s="210"/>
      <c r="M920" s="210"/>
      <c r="N920" s="210"/>
      <c r="O920" s="210"/>
      <c r="P920" s="210"/>
      <c r="Q920" s="210"/>
      <c r="R920" s="210"/>
      <c r="S920" s="210"/>
    </row>
    <row r="921" ht="15.75" customHeight="1">
      <c r="B921" s="210"/>
      <c r="C921" s="210"/>
      <c r="D921" s="210"/>
      <c r="E921" s="210"/>
      <c r="F921" s="210"/>
      <c r="G921" s="210"/>
      <c r="H921" s="210"/>
      <c r="I921" s="210"/>
      <c r="J921" s="210"/>
      <c r="K921" s="210"/>
      <c r="L921" s="210"/>
      <c r="M921" s="210"/>
      <c r="N921" s="210"/>
      <c r="O921" s="210"/>
      <c r="P921" s="210"/>
      <c r="Q921" s="210"/>
      <c r="R921" s="210"/>
      <c r="S921" s="210"/>
    </row>
    <row r="922" ht="15.75" customHeight="1">
      <c r="B922" s="210"/>
      <c r="C922" s="210"/>
      <c r="D922" s="210"/>
      <c r="E922" s="210"/>
      <c r="F922" s="210"/>
      <c r="G922" s="210"/>
      <c r="H922" s="210"/>
      <c r="I922" s="210"/>
      <c r="J922" s="210"/>
      <c r="K922" s="210"/>
      <c r="L922" s="210"/>
      <c r="M922" s="210"/>
      <c r="N922" s="210"/>
      <c r="O922" s="210"/>
      <c r="P922" s="210"/>
      <c r="Q922" s="210"/>
      <c r="R922" s="210"/>
      <c r="S922" s="210"/>
    </row>
    <row r="923" ht="15.75" customHeight="1">
      <c r="B923" s="210"/>
      <c r="C923" s="210"/>
      <c r="D923" s="210"/>
      <c r="E923" s="210"/>
      <c r="F923" s="210"/>
      <c r="G923" s="210"/>
      <c r="H923" s="210"/>
      <c r="I923" s="210"/>
      <c r="J923" s="210"/>
      <c r="K923" s="210"/>
      <c r="L923" s="210"/>
      <c r="M923" s="210"/>
      <c r="N923" s="210"/>
      <c r="O923" s="210"/>
      <c r="P923" s="210"/>
      <c r="Q923" s="210"/>
      <c r="R923" s="210"/>
      <c r="S923" s="210"/>
    </row>
    <row r="924" ht="15.75" customHeight="1">
      <c r="B924" s="210"/>
      <c r="C924" s="210"/>
      <c r="D924" s="210"/>
      <c r="E924" s="210"/>
      <c r="F924" s="210"/>
      <c r="G924" s="210"/>
      <c r="H924" s="210"/>
      <c r="I924" s="210"/>
      <c r="J924" s="210"/>
      <c r="K924" s="210"/>
      <c r="L924" s="210"/>
      <c r="M924" s="210"/>
      <c r="N924" s="210"/>
      <c r="O924" s="210"/>
      <c r="P924" s="210"/>
      <c r="Q924" s="210"/>
      <c r="R924" s="210"/>
      <c r="S924" s="210"/>
    </row>
    <row r="925" ht="15.75" customHeight="1">
      <c r="B925" s="210"/>
      <c r="C925" s="210"/>
      <c r="D925" s="210"/>
      <c r="E925" s="210"/>
      <c r="F925" s="210"/>
      <c r="G925" s="210"/>
      <c r="H925" s="210"/>
      <c r="I925" s="210"/>
      <c r="J925" s="210"/>
      <c r="K925" s="210"/>
      <c r="L925" s="210"/>
      <c r="M925" s="210"/>
      <c r="N925" s="210"/>
      <c r="O925" s="210"/>
      <c r="P925" s="210"/>
      <c r="Q925" s="210"/>
      <c r="R925" s="210"/>
      <c r="S925" s="210"/>
    </row>
    <row r="926" ht="15.75" customHeight="1">
      <c r="B926" s="210"/>
      <c r="C926" s="210"/>
      <c r="D926" s="210"/>
      <c r="E926" s="210"/>
      <c r="F926" s="210"/>
      <c r="G926" s="210"/>
      <c r="H926" s="210"/>
      <c r="I926" s="210"/>
      <c r="J926" s="210"/>
      <c r="K926" s="210"/>
      <c r="L926" s="210"/>
      <c r="M926" s="210"/>
      <c r="N926" s="210"/>
      <c r="O926" s="210"/>
      <c r="P926" s="210"/>
      <c r="Q926" s="210"/>
      <c r="R926" s="210"/>
      <c r="S926" s="210"/>
    </row>
    <row r="927" ht="15.75" customHeight="1">
      <c r="B927" s="210"/>
      <c r="C927" s="210"/>
      <c r="D927" s="210"/>
      <c r="E927" s="210"/>
      <c r="F927" s="210"/>
      <c r="G927" s="210"/>
      <c r="H927" s="210"/>
      <c r="I927" s="210"/>
      <c r="J927" s="210"/>
      <c r="K927" s="210"/>
      <c r="L927" s="210"/>
      <c r="M927" s="210"/>
      <c r="N927" s="210"/>
      <c r="O927" s="210"/>
      <c r="P927" s="210"/>
      <c r="Q927" s="210"/>
      <c r="R927" s="210"/>
      <c r="S927" s="210"/>
    </row>
    <row r="928" ht="15.75" customHeight="1">
      <c r="B928" s="210"/>
      <c r="C928" s="210"/>
      <c r="D928" s="210"/>
      <c r="E928" s="210"/>
      <c r="F928" s="210"/>
      <c r="G928" s="210"/>
      <c r="H928" s="210"/>
      <c r="I928" s="210"/>
      <c r="J928" s="210"/>
      <c r="K928" s="210"/>
      <c r="L928" s="210"/>
      <c r="M928" s="210"/>
      <c r="N928" s="210"/>
      <c r="O928" s="210"/>
      <c r="P928" s="210"/>
      <c r="Q928" s="210"/>
      <c r="R928" s="210"/>
      <c r="S928" s="210"/>
    </row>
    <row r="929" ht="15.75" customHeight="1">
      <c r="B929" s="210"/>
      <c r="C929" s="210"/>
      <c r="D929" s="210"/>
      <c r="E929" s="210"/>
      <c r="F929" s="210"/>
      <c r="G929" s="210"/>
      <c r="H929" s="210"/>
      <c r="I929" s="210"/>
      <c r="J929" s="210"/>
      <c r="K929" s="210"/>
      <c r="L929" s="210"/>
      <c r="M929" s="210"/>
      <c r="N929" s="210"/>
      <c r="O929" s="210"/>
      <c r="P929" s="210"/>
      <c r="Q929" s="210"/>
      <c r="R929" s="210"/>
      <c r="S929" s="210"/>
    </row>
    <row r="930" ht="15.75" customHeight="1">
      <c r="B930" s="210"/>
      <c r="C930" s="210"/>
      <c r="D930" s="210"/>
      <c r="E930" s="210"/>
      <c r="F930" s="210"/>
      <c r="G930" s="210"/>
      <c r="H930" s="210"/>
      <c r="I930" s="210"/>
      <c r="J930" s="210"/>
      <c r="K930" s="210"/>
      <c r="L930" s="210"/>
      <c r="M930" s="210"/>
      <c r="N930" s="210"/>
      <c r="O930" s="210"/>
      <c r="P930" s="210"/>
      <c r="Q930" s="210"/>
      <c r="R930" s="210"/>
      <c r="S930" s="210"/>
    </row>
    <row r="931" ht="15.75" customHeight="1">
      <c r="B931" s="210"/>
      <c r="C931" s="210"/>
      <c r="D931" s="210"/>
      <c r="E931" s="210"/>
      <c r="F931" s="210"/>
      <c r="G931" s="210"/>
      <c r="H931" s="210"/>
      <c r="I931" s="210"/>
      <c r="J931" s="210"/>
      <c r="K931" s="210"/>
      <c r="L931" s="210"/>
      <c r="M931" s="210"/>
      <c r="N931" s="210"/>
      <c r="O931" s="210"/>
      <c r="P931" s="210"/>
      <c r="Q931" s="210"/>
      <c r="R931" s="210"/>
      <c r="S931" s="210"/>
    </row>
    <row r="932" ht="15.75" customHeight="1">
      <c r="B932" s="210"/>
      <c r="C932" s="210"/>
      <c r="D932" s="210"/>
      <c r="E932" s="210"/>
      <c r="F932" s="210"/>
      <c r="G932" s="210"/>
      <c r="H932" s="210"/>
      <c r="I932" s="210"/>
      <c r="J932" s="210"/>
      <c r="K932" s="210"/>
      <c r="L932" s="210"/>
      <c r="M932" s="210"/>
      <c r="N932" s="210"/>
      <c r="O932" s="210"/>
      <c r="P932" s="210"/>
      <c r="Q932" s="210"/>
      <c r="R932" s="210"/>
      <c r="S932" s="210"/>
    </row>
    <row r="933" ht="15.75" customHeight="1">
      <c r="B933" s="210"/>
      <c r="C933" s="210"/>
      <c r="D933" s="210"/>
      <c r="E933" s="210"/>
      <c r="F933" s="210"/>
      <c r="G933" s="210"/>
      <c r="H933" s="210"/>
      <c r="I933" s="210"/>
      <c r="J933" s="210"/>
      <c r="K933" s="210"/>
      <c r="L933" s="210"/>
      <c r="M933" s="210"/>
      <c r="N933" s="210"/>
      <c r="O933" s="210"/>
      <c r="P933" s="210"/>
      <c r="Q933" s="210"/>
      <c r="R933" s="210"/>
      <c r="S933" s="210"/>
    </row>
    <row r="934" ht="15.75" customHeight="1">
      <c r="B934" s="210"/>
      <c r="C934" s="210"/>
      <c r="D934" s="210"/>
      <c r="E934" s="210"/>
      <c r="F934" s="210"/>
      <c r="G934" s="210"/>
      <c r="H934" s="210"/>
      <c r="I934" s="210"/>
      <c r="J934" s="210"/>
      <c r="K934" s="210"/>
      <c r="L934" s="210"/>
      <c r="M934" s="210"/>
      <c r="N934" s="210"/>
      <c r="O934" s="210"/>
      <c r="P934" s="210"/>
      <c r="Q934" s="210"/>
      <c r="R934" s="210"/>
      <c r="S934" s="210"/>
    </row>
    <row r="935" ht="15.75" customHeight="1">
      <c r="B935" s="210"/>
      <c r="C935" s="210"/>
      <c r="D935" s="210"/>
      <c r="E935" s="210"/>
      <c r="F935" s="210"/>
      <c r="G935" s="210"/>
      <c r="H935" s="210"/>
      <c r="I935" s="210"/>
      <c r="J935" s="210"/>
      <c r="K935" s="210"/>
      <c r="L935" s="210"/>
      <c r="M935" s="210"/>
      <c r="N935" s="210"/>
      <c r="O935" s="210"/>
      <c r="P935" s="210"/>
      <c r="Q935" s="210"/>
      <c r="R935" s="210"/>
      <c r="S935" s="210"/>
    </row>
    <row r="936" ht="15.75" customHeight="1">
      <c r="B936" s="210"/>
      <c r="C936" s="210"/>
      <c r="D936" s="210"/>
      <c r="E936" s="210"/>
      <c r="F936" s="210"/>
      <c r="G936" s="210"/>
      <c r="H936" s="210"/>
      <c r="I936" s="210"/>
      <c r="J936" s="210"/>
      <c r="K936" s="210"/>
      <c r="L936" s="210"/>
      <c r="M936" s="210"/>
      <c r="N936" s="210"/>
      <c r="O936" s="210"/>
      <c r="P936" s="210"/>
      <c r="Q936" s="210"/>
      <c r="R936" s="210"/>
      <c r="S936" s="210"/>
    </row>
    <row r="937" ht="15.75" customHeight="1">
      <c r="B937" s="210"/>
      <c r="C937" s="210"/>
      <c r="D937" s="210"/>
      <c r="E937" s="210"/>
      <c r="F937" s="210"/>
      <c r="G937" s="210"/>
      <c r="H937" s="210"/>
      <c r="I937" s="210"/>
      <c r="J937" s="210"/>
      <c r="K937" s="210"/>
      <c r="L937" s="210"/>
      <c r="M937" s="210"/>
      <c r="N937" s="210"/>
      <c r="O937" s="210"/>
      <c r="P937" s="210"/>
      <c r="Q937" s="210"/>
      <c r="R937" s="210"/>
      <c r="S937" s="210"/>
    </row>
    <row r="938" ht="15.75" customHeight="1">
      <c r="B938" s="210"/>
      <c r="C938" s="210"/>
      <c r="D938" s="210"/>
      <c r="E938" s="210"/>
      <c r="F938" s="210"/>
      <c r="G938" s="210"/>
      <c r="H938" s="210"/>
      <c r="I938" s="210"/>
      <c r="J938" s="210"/>
      <c r="K938" s="210"/>
      <c r="L938" s="210"/>
      <c r="M938" s="210"/>
      <c r="N938" s="210"/>
      <c r="O938" s="210"/>
      <c r="P938" s="210"/>
      <c r="Q938" s="210"/>
      <c r="R938" s="210"/>
      <c r="S938" s="210"/>
    </row>
    <row r="939" ht="15.75" customHeight="1">
      <c r="B939" s="210"/>
      <c r="C939" s="210"/>
      <c r="D939" s="210"/>
      <c r="E939" s="210"/>
      <c r="F939" s="210"/>
      <c r="G939" s="210"/>
      <c r="H939" s="210"/>
      <c r="I939" s="210"/>
      <c r="J939" s="210"/>
      <c r="K939" s="210"/>
      <c r="L939" s="210"/>
      <c r="M939" s="210"/>
      <c r="N939" s="210"/>
      <c r="O939" s="210"/>
      <c r="P939" s="210"/>
      <c r="Q939" s="210"/>
      <c r="R939" s="210"/>
      <c r="S939" s="210"/>
    </row>
    <row r="940" ht="15.75" customHeight="1">
      <c r="B940" s="210"/>
      <c r="C940" s="210"/>
      <c r="D940" s="210"/>
      <c r="E940" s="210"/>
      <c r="F940" s="210"/>
      <c r="G940" s="210"/>
      <c r="H940" s="210"/>
      <c r="I940" s="210"/>
      <c r="J940" s="210"/>
      <c r="K940" s="210"/>
      <c r="L940" s="210"/>
      <c r="M940" s="210"/>
      <c r="N940" s="210"/>
      <c r="O940" s="210"/>
      <c r="P940" s="210"/>
      <c r="Q940" s="210"/>
      <c r="R940" s="210"/>
      <c r="S940" s="210"/>
    </row>
    <row r="941" ht="15.75" customHeight="1">
      <c r="B941" s="210"/>
      <c r="C941" s="210"/>
      <c r="D941" s="210"/>
      <c r="E941" s="210"/>
      <c r="F941" s="210"/>
      <c r="G941" s="210"/>
      <c r="H941" s="210"/>
      <c r="I941" s="210"/>
      <c r="J941" s="210"/>
      <c r="K941" s="210"/>
      <c r="L941" s="210"/>
      <c r="M941" s="210"/>
      <c r="N941" s="210"/>
      <c r="O941" s="210"/>
      <c r="P941" s="210"/>
      <c r="Q941" s="210"/>
      <c r="R941" s="210"/>
      <c r="S941" s="210"/>
    </row>
    <row r="942" ht="15.75" customHeight="1">
      <c r="B942" s="210"/>
      <c r="C942" s="210"/>
      <c r="D942" s="210"/>
      <c r="E942" s="210"/>
      <c r="F942" s="210"/>
      <c r="G942" s="210"/>
      <c r="H942" s="210"/>
      <c r="I942" s="210"/>
      <c r="J942" s="210"/>
      <c r="K942" s="210"/>
      <c r="L942" s="210"/>
      <c r="M942" s="210"/>
      <c r="N942" s="210"/>
      <c r="O942" s="210"/>
      <c r="P942" s="210"/>
      <c r="Q942" s="210"/>
      <c r="R942" s="210"/>
      <c r="S942" s="210"/>
    </row>
    <row r="943" ht="15.75" customHeight="1">
      <c r="B943" s="210"/>
      <c r="C943" s="210"/>
      <c r="D943" s="210"/>
      <c r="E943" s="210"/>
      <c r="F943" s="210"/>
      <c r="G943" s="210"/>
      <c r="H943" s="210"/>
      <c r="I943" s="210"/>
      <c r="J943" s="210"/>
      <c r="K943" s="210"/>
      <c r="L943" s="210"/>
      <c r="M943" s="210"/>
      <c r="N943" s="210"/>
      <c r="O943" s="210"/>
      <c r="P943" s="210"/>
      <c r="Q943" s="210"/>
      <c r="R943" s="210"/>
      <c r="S943" s="210"/>
    </row>
    <row r="944" ht="15.75" customHeight="1">
      <c r="B944" s="210"/>
      <c r="C944" s="210"/>
      <c r="D944" s="210"/>
      <c r="E944" s="210"/>
      <c r="F944" s="210"/>
      <c r="G944" s="210"/>
      <c r="H944" s="210"/>
      <c r="I944" s="210"/>
      <c r="J944" s="210"/>
      <c r="K944" s="210"/>
      <c r="L944" s="210"/>
      <c r="M944" s="210"/>
      <c r="N944" s="210"/>
      <c r="O944" s="210"/>
      <c r="P944" s="210"/>
      <c r="Q944" s="210"/>
      <c r="R944" s="210"/>
      <c r="S944" s="210"/>
    </row>
    <row r="945" ht="15.75" customHeight="1">
      <c r="B945" s="210"/>
      <c r="C945" s="210"/>
      <c r="D945" s="210"/>
      <c r="E945" s="210"/>
      <c r="F945" s="210"/>
      <c r="G945" s="210"/>
      <c r="H945" s="210"/>
      <c r="I945" s="210"/>
      <c r="J945" s="210"/>
      <c r="K945" s="210"/>
      <c r="L945" s="210"/>
      <c r="M945" s="210"/>
      <c r="N945" s="210"/>
      <c r="O945" s="210"/>
      <c r="P945" s="210"/>
      <c r="Q945" s="210"/>
      <c r="R945" s="210"/>
      <c r="S945" s="210"/>
    </row>
    <row r="946" ht="15.75" customHeight="1">
      <c r="B946" s="210"/>
      <c r="C946" s="210"/>
      <c r="D946" s="210"/>
      <c r="E946" s="210"/>
      <c r="F946" s="210"/>
      <c r="G946" s="210"/>
      <c r="H946" s="210"/>
      <c r="I946" s="210"/>
      <c r="J946" s="210"/>
      <c r="K946" s="210"/>
      <c r="L946" s="210"/>
      <c r="M946" s="210"/>
      <c r="N946" s="210"/>
      <c r="O946" s="210"/>
      <c r="P946" s="210"/>
      <c r="Q946" s="210"/>
      <c r="R946" s="210"/>
      <c r="S946" s="210"/>
    </row>
    <row r="947" ht="15.75" customHeight="1">
      <c r="B947" s="210"/>
      <c r="C947" s="210"/>
      <c r="D947" s="210"/>
      <c r="E947" s="210"/>
      <c r="F947" s="210"/>
      <c r="G947" s="210"/>
      <c r="H947" s="210"/>
      <c r="I947" s="210"/>
      <c r="J947" s="210"/>
      <c r="K947" s="210"/>
      <c r="L947" s="210"/>
      <c r="M947" s="210"/>
      <c r="N947" s="210"/>
      <c r="O947" s="210"/>
      <c r="P947" s="210"/>
      <c r="Q947" s="210"/>
      <c r="R947" s="210"/>
      <c r="S947" s="210"/>
    </row>
    <row r="948" ht="15.75" customHeight="1">
      <c r="B948" s="210"/>
      <c r="C948" s="210"/>
      <c r="D948" s="210"/>
      <c r="E948" s="210"/>
      <c r="F948" s="210"/>
      <c r="G948" s="210"/>
      <c r="H948" s="210"/>
      <c r="I948" s="210"/>
      <c r="J948" s="210"/>
      <c r="K948" s="210"/>
      <c r="L948" s="210"/>
      <c r="M948" s="210"/>
      <c r="N948" s="210"/>
      <c r="O948" s="210"/>
      <c r="P948" s="210"/>
      <c r="Q948" s="210"/>
      <c r="R948" s="210"/>
      <c r="S948" s="210"/>
    </row>
    <row r="949" ht="15.75" customHeight="1">
      <c r="B949" s="210"/>
      <c r="C949" s="210"/>
      <c r="D949" s="210"/>
      <c r="E949" s="210"/>
      <c r="F949" s="210"/>
      <c r="G949" s="210"/>
      <c r="H949" s="210"/>
      <c r="I949" s="210"/>
      <c r="J949" s="210"/>
      <c r="K949" s="210"/>
      <c r="L949" s="210"/>
      <c r="M949" s="210"/>
      <c r="N949" s="210"/>
      <c r="O949" s="210"/>
      <c r="P949" s="210"/>
      <c r="Q949" s="210"/>
      <c r="R949" s="210"/>
      <c r="S949" s="210"/>
    </row>
    <row r="950" ht="15.75" customHeight="1">
      <c r="B950" s="210"/>
      <c r="C950" s="210"/>
      <c r="D950" s="210"/>
      <c r="E950" s="210"/>
      <c r="F950" s="210"/>
      <c r="G950" s="210"/>
      <c r="H950" s="210"/>
      <c r="I950" s="210"/>
      <c r="J950" s="210"/>
      <c r="K950" s="210"/>
      <c r="L950" s="210"/>
      <c r="M950" s="210"/>
      <c r="N950" s="210"/>
      <c r="O950" s="210"/>
      <c r="P950" s="210"/>
      <c r="Q950" s="210"/>
      <c r="R950" s="210"/>
      <c r="S950" s="210"/>
    </row>
    <row r="951" ht="15.75" customHeight="1">
      <c r="B951" s="210"/>
      <c r="C951" s="210"/>
      <c r="D951" s="210"/>
      <c r="E951" s="210"/>
      <c r="F951" s="210"/>
      <c r="G951" s="210"/>
      <c r="H951" s="210"/>
      <c r="I951" s="210"/>
      <c r="J951" s="210"/>
      <c r="K951" s="210"/>
      <c r="L951" s="210"/>
      <c r="M951" s="210"/>
      <c r="N951" s="210"/>
      <c r="O951" s="210"/>
      <c r="P951" s="210"/>
      <c r="Q951" s="210"/>
      <c r="R951" s="210"/>
      <c r="S951" s="210"/>
    </row>
    <row r="952" ht="15.75" customHeight="1">
      <c r="B952" s="210"/>
      <c r="C952" s="210"/>
      <c r="D952" s="210"/>
      <c r="E952" s="210"/>
      <c r="F952" s="210"/>
      <c r="G952" s="210"/>
      <c r="H952" s="210"/>
      <c r="I952" s="210"/>
      <c r="J952" s="210"/>
      <c r="K952" s="210"/>
      <c r="L952" s="210"/>
      <c r="M952" s="210"/>
      <c r="N952" s="210"/>
      <c r="O952" s="210"/>
      <c r="P952" s="210"/>
      <c r="Q952" s="210"/>
      <c r="R952" s="210"/>
      <c r="S952" s="210"/>
    </row>
    <row r="953" ht="15.75" customHeight="1">
      <c r="B953" s="210"/>
      <c r="C953" s="210"/>
      <c r="D953" s="210"/>
      <c r="E953" s="210"/>
      <c r="F953" s="210"/>
      <c r="G953" s="210"/>
      <c r="H953" s="210"/>
      <c r="I953" s="210"/>
      <c r="J953" s="210"/>
      <c r="K953" s="210"/>
      <c r="L953" s="210"/>
      <c r="M953" s="210"/>
      <c r="N953" s="210"/>
      <c r="O953" s="210"/>
      <c r="P953" s="210"/>
      <c r="Q953" s="210"/>
      <c r="R953" s="210"/>
      <c r="S953" s="210"/>
    </row>
    <row r="954" ht="15.75" customHeight="1">
      <c r="B954" s="210"/>
      <c r="C954" s="210"/>
      <c r="D954" s="210"/>
      <c r="E954" s="210"/>
      <c r="F954" s="210"/>
      <c r="G954" s="210"/>
      <c r="H954" s="210"/>
      <c r="I954" s="210"/>
      <c r="J954" s="210"/>
      <c r="K954" s="210"/>
      <c r="L954" s="210"/>
      <c r="M954" s="210"/>
      <c r="N954" s="210"/>
      <c r="O954" s="210"/>
      <c r="P954" s="210"/>
      <c r="Q954" s="210"/>
      <c r="R954" s="210"/>
      <c r="S954" s="210"/>
    </row>
    <row r="955" ht="15.75" customHeight="1">
      <c r="B955" s="210"/>
      <c r="C955" s="210"/>
      <c r="D955" s="210"/>
      <c r="E955" s="210"/>
      <c r="F955" s="210"/>
      <c r="G955" s="210"/>
      <c r="H955" s="210"/>
      <c r="I955" s="210"/>
      <c r="J955" s="210"/>
      <c r="K955" s="210"/>
      <c r="L955" s="210"/>
      <c r="M955" s="210"/>
      <c r="N955" s="210"/>
      <c r="O955" s="210"/>
      <c r="P955" s="210"/>
      <c r="Q955" s="210"/>
      <c r="R955" s="210"/>
      <c r="S955" s="210"/>
    </row>
    <row r="956" ht="15.75" customHeight="1">
      <c r="B956" s="210"/>
      <c r="C956" s="210"/>
      <c r="D956" s="210"/>
      <c r="E956" s="210"/>
      <c r="F956" s="210"/>
      <c r="G956" s="210"/>
      <c r="H956" s="210"/>
      <c r="I956" s="210"/>
      <c r="J956" s="210"/>
      <c r="K956" s="210"/>
      <c r="L956" s="210"/>
      <c r="M956" s="210"/>
      <c r="N956" s="210"/>
      <c r="O956" s="210"/>
      <c r="P956" s="210"/>
      <c r="Q956" s="210"/>
      <c r="R956" s="210"/>
      <c r="S956" s="210"/>
    </row>
    <row r="957" ht="15.75" customHeight="1">
      <c r="B957" s="210"/>
      <c r="C957" s="210"/>
      <c r="D957" s="210"/>
      <c r="E957" s="210"/>
      <c r="F957" s="210"/>
      <c r="G957" s="210"/>
      <c r="H957" s="210"/>
      <c r="I957" s="210"/>
      <c r="J957" s="210"/>
      <c r="K957" s="210"/>
      <c r="L957" s="210"/>
      <c r="M957" s="210"/>
      <c r="N957" s="210"/>
      <c r="O957" s="210"/>
      <c r="P957" s="210"/>
      <c r="Q957" s="210"/>
      <c r="R957" s="210"/>
      <c r="S957" s="210"/>
    </row>
    <row r="958" ht="15.75" customHeight="1">
      <c r="B958" s="210"/>
      <c r="C958" s="210"/>
      <c r="D958" s="210"/>
      <c r="E958" s="210"/>
      <c r="F958" s="210"/>
      <c r="G958" s="210"/>
      <c r="H958" s="210"/>
      <c r="I958" s="210"/>
      <c r="J958" s="210"/>
      <c r="K958" s="210"/>
      <c r="L958" s="210"/>
      <c r="M958" s="210"/>
      <c r="N958" s="210"/>
      <c r="O958" s="210"/>
      <c r="P958" s="210"/>
      <c r="Q958" s="210"/>
      <c r="R958" s="210"/>
      <c r="S958" s="210"/>
    </row>
    <row r="959" ht="15.75" customHeight="1">
      <c r="B959" s="210"/>
      <c r="C959" s="210"/>
      <c r="D959" s="210"/>
      <c r="E959" s="210"/>
      <c r="F959" s="210"/>
      <c r="G959" s="210"/>
      <c r="H959" s="210"/>
      <c r="I959" s="210"/>
      <c r="J959" s="210"/>
      <c r="K959" s="210"/>
      <c r="L959" s="210"/>
      <c r="M959" s="210"/>
      <c r="N959" s="210"/>
      <c r="O959" s="210"/>
      <c r="P959" s="210"/>
      <c r="Q959" s="210"/>
      <c r="R959" s="210"/>
      <c r="S959" s="210"/>
    </row>
    <row r="960" ht="15.75" customHeight="1">
      <c r="B960" s="210"/>
      <c r="C960" s="210"/>
      <c r="D960" s="210"/>
      <c r="E960" s="210"/>
      <c r="F960" s="210"/>
      <c r="G960" s="210"/>
      <c r="H960" s="210"/>
      <c r="I960" s="210"/>
      <c r="J960" s="210"/>
      <c r="K960" s="210"/>
      <c r="L960" s="210"/>
      <c r="M960" s="210"/>
      <c r="N960" s="210"/>
      <c r="O960" s="210"/>
      <c r="P960" s="210"/>
      <c r="Q960" s="210"/>
      <c r="R960" s="210"/>
      <c r="S960" s="210"/>
    </row>
    <row r="961" ht="15.75" customHeight="1">
      <c r="B961" s="210"/>
      <c r="C961" s="210"/>
      <c r="D961" s="210"/>
      <c r="E961" s="210"/>
      <c r="F961" s="210"/>
      <c r="G961" s="210"/>
      <c r="H961" s="210"/>
      <c r="I961" s="210"/>
      <c r="J961" s="210"/>
      <c r="K961" s="210"/>
      <c r="L961" s="210"/>
      <c r="M961" s="210"/>
      <c r="N961" s="210"/>
      <c r="O961" s="210"/>
      <c r="P961" s="210"/>
      <c r="Q961" s="210"/>
      <c r="R961" s="210"/>
      <c r="S961" s="210"/>
    </row>
    <row r="962" ht="15.75" customHeight="1">
      <c r="B962" s="210"/>
      <c r="C962" s="210"/>
      <c r="D962" s="210"/>
      <c r="E962" s="210"/>
      <c r="F962" s="210"/>
      <c r="G962" s="210"/>
      <c r="H962" s="210"/>
      <c r="I962" s="210"/>
      <c r="J962" s="210"/>
      <c r="K962" s="210"/>
      <c r="L962" s="210"/>
      <c r="M962" s="210"/>
      <c r="N962" s="210"/>
      <c r="O962" s="210"/>
      <c r="P962" s="210"/>
      <c r="Q962" s="210"/>
      <c r="R962" s="210"/>
      <c r="S962" s="210"/>
    </row>
    <row r="963" ht="15.75" customHeight="1">
      <c r="B963" s="210"/>
      <c r="C963" s="210"/>
      <c r="D963" s="210"/>
      <c r="E963" s="210"/>
      <c r="F963" s="210"/>
      <c r="G963" s="210"/>
      <c r="H963" s="210"/>
      <c r="I963" s="210"/>
      <c r="J963" s="210"/>
      <c r="K963" s="210"/>
      <c r="L963" s="210"/>
      <c r="M963" s="210"/>
      <c r="N963" s="210"/>
      <c r="O963" s="210"/>
      <c r="P963" s="210"/>
      <c r="Q963" s="210"/>
      <c r="R963" s="210"/>
      <c r="S963" s="210"/>
    </row>
    <row r="964" ht="15.75" customHeight="1">
      <c r="B964" s="210"/>
      <c r="C964" s="210"/>
      <c r="D964" s="210"/>
      <c r="E964" s="210"/>
      <c r="F964" s="210"/>
      <c r="G964" s="210"/>
      <c r="H964" s="210"/>
      <c r="I964" s="210"/>
      <c r="J964" s="210"/>
      <c r="K964" s="210"/>
      <c r="L964" s="210"/>
      <c r="M964" s="210"/>
      <c r="N964" s="210"/>
      <c r="O964" s="210"/>
      <c r="P964" s="210"/>
      <c r="Q964" s="210"/>
      <c r="R964" s="210"/>
      <c r="S964" s="210"/>
    </row>
    <row r="965" ht="15.75" customHeight="1">
      <c r="B965" s="210"/>
      <c r="C965" s="210"/>
      <c r="D965" s="210"/>
      <c r="E965" s="210"/>
      <c r="F965" s="210"/>
      <c r="G965" s="210"/>
      <c r="H965" s="210"/>
      <c r="I965" s="210"/>
      <c r="J965" s="210"/>
      <c r="K965" s="210"/>
      <c r="L965" s="210"/>
      <c r="M965" s="210"/>
      <c r="N965" s="210"/>
      <c r="O965" s="210"/>
      <c r="P965" s="210"/>
      <c r="Q965" s="210"/>
      <c r="R965" s="210"/>
      <c r="S965" s="210"/>
    </row>
    <row r="966" ht="15.75" customHeight="1">
      <c r="B966" s="210"/>
      <c r="C966" s="210"/>
      <c r="D966" s="210"/>
      <c r="E966" s="210"/>
      <c r="F966" s="210"/>
      <c r="G966" s="210"/>
      <c r="H966" s="210"/>
      <c r="I966" s="210"/>
      <c r="J966" s="210"/>
      <c r="K966" s="210"/>
      <c r="L966" s="210"/>
      <c r="M966" s="210"/>
      <c r="N966" s="210"/>
      <c r="O966" s="210"/>
      <c r="P966" s="210"/>
      <c r="Q966" s="210"/>
      <c r="R966" s="210"/>
      <c r="S966" s="210"/>
    </row>
    <row r="967" ht="15.75" customHeight="1">
      <c r="B967" s="210"/>
      <c r="C967" s="210"/>
      <c r="D967" s="210"/>
      <c r="E967" s="210"/>
      <c r="F967" s="210"/>
      <c r="G967" s="210"/>
      <c r="H967" s="210"/>
      <c r="I967" s="210"/>
      <c r="J967" s="210"/>
      <c r="K967" s="210"/>
      <c r="L967" s="210"/>
      <c r="M967" s="210"/>
      <c r="N967" s="210"/>
      <c r="O967" s="210"/>
      <c r="P967" s="210"/>
      <c r="Q967" s="210"/>
      <c r="R967" s="210"/>
      <c r="S967" s="210"/>
    </row>
    <row r="968" ht="15.75" customHeight="1">
      <c r="B968" s="210"/>
      <c r="C968" s="210"/>
      <c r="D968" s="210"/>
      <c r="E968" s="210"/>
      <c r="F968" s="210"/>
      <c r="G968" s="210"/>
      <c r="H968" s="210"/>
      <c r="I968" s="210"/>
      <c r="J968" s="210"/>
      <c r="K968" s="210"/>
      <c r="L968" s="210"/>
      <c r="M968" s="210"/>
      <c r="N968" s="210"/>
      <c r="O968" s="210"/>
      <c r="P968" s="210"/>
      <c r="Q968" s="210"/>
      <c r="R968" s="210"/>
      <c r="S968" s="210"/>
    </row>
    <row r="969" ht="15.75" customHeight="1">
      <c r="B969" s="210"/>
      <c r="C969" s="210"/>
      <c r="D969" s="210"/>
      <c r="E969" s="210"/>
      <c r="F969" s="210"/>
      <c r="G969" s="210"/>
      <c r="H969" s="210"/>
      <c r="I969" s="210"/>
      <c r="J969" s="210"/>
      <c r="K969" s="210"/>
      <c r="L969" s="210"/>
      <c r="M969" s="210"/>
      <c r="N969" s="210"/>
      <c r="O969" s="210"/>
      <c r="P969" s="210"/>
      <c r="Q969" s="210"/>
      <c r="R969" s="210"/>
      <c r="S969" s="210"/>
    </row>
    <row r="970" ht="15.75" customHeight="1">
      <c r="B970" s="210"/>
      <c r="C970" s="210"/>
      <c r="D970" s="210"/>
      <c r="E970" s="210"/>
      <c r="F970" s="210"/>
      <c r="G970" s="210"/>
      <c r="H970" s="210"/>
      <c r="I970" s="210"/>
      <c r="J970" s="210"/>
      <c r="K970" s="210"/>
      <c r="L970" s="210"/>
      <c r="M970" s="210"/>
      <c r="N970" s="210"/>
      <c r="O970" s="210"/>
      <c r="P970" s="210"/>
      <c r="Q970" s="210"/>
      <c r="R970" s="210"/>
      <c r="S970" s="210"/>
    </row>
    <row r="971" ht="15.75" customHeight="1">
      <c r="B971" s="210"/>
      <c r="C971" s="210"/>
      <c r="D971" s="210"/>
      <c r="E971" s="210"/>
      <c r="F971" s="210"/>
      <c r="G971" s="210"/>
      <c r="H971" s="210"/>
      <c r="I971" s="210"/>
      <c r="J971" s="210"/>
      <c r="K971" s="210"/>
      <c r="L971" s="210"/>
      <c r="M971" s="210"/>
      <c r="N971" s="210"/>
      <c r="O971" s="210"/>
      <c r="P971" s="210"/>
      <c r="Q971" s="210"/>
      <c r="R971" s="210"/>
      <c r="S971" s="210"/>
    </row>
    <row r="972" ht="15.75" customHeight="1">
      <c r="B972" s="210"/>
      <c r="C972" s="210"/>
      <c r="D972" s="210"/>
      <c r="E972" s="210"/>
      <c r="F972" s="210"/>
      <c r="G972" s="210"/>
      <c r="H972" s="210"/>
      <c r="I972" s="210"/>
      <c r="J972" s="210"/>
      <c r="K972" s="210"/>
      <c r="L972" s="210"/>
      <c r="M972" s="210"/>
      <c r="N972" s="210"/>
      <c r="O972" s="210"/>
      <c r="P972" s="210"/>
      <c r="Q972" s="210"/>
      <c r="R972" s="210"/>
      <c r="S972" s="210"/>
    </row>
    <row r="973" ht="15.75" customHeight="1">
      <c r="B973" s="210"/>
      <c r="C973" s="210"/>
      <c r="D973" s="210"/>
      <c r="E973" s="210"/>
      <c r="F973" s="210"/>
      <c r="G973" s="210"/>
      <c r="H973" s="210"/>
      <c r="I973" s="210"/>
      <c r="J973" s="210"/>
      <c r="K973" s="210"/>
      <c r="L973" s="210"/>
      <c r="M973" s="210"/>
      <c r="N973" s="210"/>
      <c r="O973" s="210"/>
      <c r="P973" s="210"/>
      <c r="Q973" s="210"/>
      <c r="R973" s="210"/>
      <c r="S973" s="210"/>
    </row>
    <row r="974" ht="15.75" customHeight="1">
      <c r="B974" s="210"/>
      <c r="C974" s="210"/>
      <c r="D974" s="210"/>
      <c r="E974" s="210"/>
      <c r="F974" s="210"/>
      <c r="G974" s="210"/>
      <c r="H974" s="210"/>
      <c r="I974" s="210"/>
      <c r="J974" s="210"/>
      <c r="K974" s="210"/>
      <c r="L974" s="210"/>
      <c r="M974" s="210"/>
      <c r="N974" s="210"/>
      <c r="O974" s="210"/>
      <c r="P974" s="210"/>
      <c r="Q974" s="210"/>
      <c r="R974" s="210"/>
      <c r="S974" s="210"/>
    </row>
    <row r="975" ht="15.75" customHeight="1">
      <c r="B975" s="210"/>
      <c r="C975" s="210"/>
      <c r="D975" s="210"/>
      <c r="E975" s="210"/>
      <c r="F975" s="210"/>
      <c r="G975" s="210"/>
      <c r="H975" s="210"/>
      <c r="I975" s="210"/>
      <c r="J975" s="210"/>
      <c r="K975" s="210"/>
      <c r="L975" s="210"/>
      <c r="M975" s="210"/>
      <c r="N975" s="210"/>
      <c r="O975" s="210"/>
      <c r="P975" s="210"/>
      <c r="Q975" s="210"/>
      <c r="R975" s="210"/>
      <c r="S975" s="210"/>
    </row>
    <row r="976" ht="15.75" customHeight="1">
      <c r="B976" s="210"/>
      <c r="C976" s="210"/>
      <c r="D976" s="210"/>
      <c r="E976" s="210"/>
      <c r="F976" s="210"/>
      <c r="G976" s="210"/>
      <c r="H976" s="210"/>
      <c r="I976" s="210"/>
      <c r="J976" s="210"/>
      <c r="K976" s="210"/>
      <c r="L976" s="210"/>
      <c r="M976" s="210"/>
      <c r="N976" s="210"/>
      <c r="O976" s="210"/>
      <c r="P976" s="210"/>
      <c r="Q976" s="210"/>
      <c r="R976" s="210"/>
      <c r="S976" s="210"/>
    </row>
    <row r="977" ht="15.75" customHeight="1">
      <c r="B977" s="210"/>
      <c r="C977" s="210"/>
      <c r="D977" s="210"/>
      <c r="E977" s="210"/>
      <c r="F977" s="210"/>
      <c r="G977" s="210"/>
      <c r="H977" s="210"/>
      <c r="I977" s="210"/>
      <c r="J977" s="210"/>
      <c r="K977" s="210"/>
      <c r="L977" s="210"/>
      <c r="M977" s="210"/>
      <c r="N977" s="210"/>
      <c r="O977" s="210"/>
      <c r="P977" s="210"/>
      <c r="Q977" s="210"/>
      <c r="R977" s="210"/>
      <c r="S977" s="210"/>
    </row>
    <row r="978" ht="15.75" customHeight="1">
      <c r="B978" s="210"/>
      <c r="C978" s="210"/>
      <c r="D978" s="210"/>
      <c r="E978" s="210"/>
      <c r="F978" s="210"/>
      <c r="G978" s="210"/>
      <c r="H978" s="210"/>
      <c r="I978" s="210"/>
      <c r="J978" s="210"/>
      <c r="K978" s="210"/>
      <c r="L978" s="210"/>
      <c r="M978" s="210"/>
      <c r="N978" s="210"/>
      <c r="O978" s="210"/>
      <c r="P978" s="210"/>
      <c r="Q978" s="210"/>
      <c r="R978" s="210"/>
      <c r="S978" s="210"/>
    </row>
    <row r="979" ht="15.75" customHeight="1">
      <c r="B979" s="210"/>
      <c r="C979" s="210"/>
      <c r="D979" s="210"/>
      <c r="E979" s="210"/>
      <c r="F979" s="210"/>
      <c r="G979" s="210"/>
      <c r="H979" s="210"/>
      <c r="I979" s="210"/>
      <c r="J979" s="210"/>
      <c r="K979" s="210"/>
      <c r="L979" s="210"/>
      <c r="M979" s="210"/>
      <c r="N979" s="210"/>
      <c r="O979" s="210"/>
      <c r="P979" s="210"/>
      <c r="Q979" s="210"/>
      <c r="R979" s="210"/>
      <c r="S979" s="210"/>
    </row>
    <row r="980" ht="15.75" customHeight="1">
      <c r="B980" s="210"/>
      <c r="C980" s="210"/>
      <c r="D980" s="210"/>
      <c r="E980" s="210"/>
      <c r="F980" s="210"/>
      <c r="G980" s="210"/>
      <c r="H980" s="210"/>
      <c r="I980" s="210"/>
      <c r="J980" s="210"/>
      <c r="K980" s="210"/>
      <c r="L980" s="210"/>
      <c r="M980" s="210"/>
      <c r="N980" s="210"/>
      <c r="O980" s="210"/>
      <c r="P980" s="210"/>
      <c r="Q980" s="210"/>
      <c r="R980" s="210"/>
      <c r="S980" s="210"/>
    </row>
    <row r="981" ht="15.75" customHeight="1">
      <c r="B981" s="210"/>
      <c r="C981" s="210"/>
      <c r="D981" s="210"/>
      <c r="E981" s="210"/>
      <c r="F981" s="210"/>
      <c r="G981" s="210"/>
      <c r="H981" s="210"/>
      <c r="I981" s="210"/>
      <c r="J981" s="210"/>
      <c r="K981" s="210"/>
      <c r="L981" s="210"/>
      <c r="M981" s="210"/>
      <c r="N981" s="210"/>
      <c r="O981" s="210"/>
      <c r="P981" s="210"/>
      <c r="Q981" s="210"/>
      <c r="R981" s="210"/>
      <c r="S981" s="210"/>
    </row>
    <row r="982" ht="15.75" customHeight="1">
      <c r="B982" s="210"/>
      <c r="C982" s="210"/>
      <c r="D982" s="210"/>
      <c r="E982" s="210"/>
      <c r="F982" s="210"/>
      <c r="G982" s="210"/>
      <c r="H982" s="210"/>
      <c r="I982" s="210"/>
      <c r="J982" s="210"/>
      <c r="K982" s="210"/>
      <c r="L982" s="210"/>
      <c r="M982" s="210"/>
      <c r="N982" s="210"/>
      <c r="O982" s="210"/>
      <c r="P982" s="210"/>
      <c r="Q982" s="210"/>
      <c r="R982" s="210"/>
      <c r="S982" s="210"/>
    </row>
    <row r="983" ht="15.75" customHeight="1">
      <c r="B983" s="210"/>
      <c r="C983" s="210"/>
      <c r="D983" s="210"/>
      <c r="E983" s="210"/>
      <c r="F983" s="210"/>
      <c r="G983" s="210"/>
      <c r="H983" s="210"/>
      <c r="I983" s="210"/>
      <c r="J983" s="210"/>
      <c r="K983" s="210"/>
      <c r="L983" s="210"/>
      <c r="M983" s="210"/>
      <c r="N983" s="210"/>
      <c r="O983" s="210"/>
      <c r="P983" s="210"/>
      <c r="Q983" s="210"/>
      <c r="R983" s="210"/>
      <c r="S983" s="210"/>
    </row>
    <row r="984" ht="15.75" customHeight="1">
      <c r="B984" s="210"/>
      <c r="C984" s="210"/>
      <c r="D984" s="210"/>
      <c r="E984" s="210"/>
      <c r="F984" s="210"/>
      <c r="G984" s="210"/>
      <c r="H984" s="210"/>
      <c r="I984" s="210"/>
      <c r="J984" s="210"/>
      <c r="K984" s="210"/>
      <c r="L984" s="210"/>
      <c r="M984" s="210"/>
      <c r="N984" s="210"/>
      <c r="O984" s="210"/>
      <c r="P984" s="210"/>
      <c r="Q984" s="210"/>
      <c r="R984" s="210"/>
      <c r="S984" s="210"/>
    </row>
    <row r="985" ht="15.75" customHeight="1">
      <c r="B985" s="210"/>
      <c r="C985" s="210"/>
      <c r="D985" s="210"/>
      <c r="E985" s="210"/>
      <c r="F985" s="210"/>
      <c r="G985" s="210"/>
      <c r="H985" s="210"/>
      <c r="I985" s="210"/>
      <c r="J985" s="210"/>
      <c r="K985" s="210"/>
      <c r="L985" s="210"/>
      <c r="M985" s="210"/>
      <c r="N985" s="210"/>
      <c r="O985" s="210"/>
      <c r="P985" s="210"/>
      <c r="Q985" s="210"/>
      <c r="R985" s="210"/>
      <c r="S985" s="210"/>
    </row>
    <row r="986" ht="15.75" customHeight="1">
      <c r="B986" s="210"/>
      <c r="C986" s="210"/>
      <c r="D986" s="210"/>
      <c r="E986" s="210"/>
      <c r="F986" s="210"/>
      <c r="G986" s="210"/>
      <c r="H986" s="210"/>
      <c r="I986" s="210"/>
      <c r="J986" s="210"/>
      <c r="K986" s="210"/>
      <c r="L986" s="210"/>
      <c r="M986" s="210"/>
      <c r="N986" s="210"/>
      <c r="O986" s="210"/>
      <c r="P986" s="210"/>
      <c r="Q986" s="210"/>
      <c r="R986" s="210"/>
      <c r="S986" s="210"/>
    </row>
    <row r="987" ht="15.75" customHeight="1">
      <c r="B987" s="210"/>
      <c r="C987" s="210"/>
      <c r="D987" s="210"/>
      <c r="E987" s="210"/>
      <c r="F987" s="210"/>
      <c r="G987" s="210"/>
      <c r="H987" s="210"/>
      <c r="I987" s="210"/>
      <c r="J987" s="210"/>
      <c r="K987" s="210"/>
      <c r="L987" s="210"/>
      <c r="M987" s="210"/>
      <c r="N987" s="210"/>
      <c r="O987" s="210"/>
      <c r="P987" s="210"/>
      <c r="Q987" s="210"/>
      <c r="R987" s="210"/>
      <c r="S987" s="210"/>
    </row>
  </sheetData>
  <mergeCells count="19">
    <mergeCell ref="A11:A12"/>
    <mergeCell ref="B11:B12"/>
    <mergeCell ref="C11:C12"/>
    <mergeCell ref="D11:D12"/>
    <mergeCell ref="E11:G11"/>
    <mergeCell ref="H11:H12"/>
    <mergeCell ref="I11:I12"/>
    <mergeCell ref="E13:G13"/>
    <mergeCell ref="S11:S12"/>
    <mergeCell ref="U14:Z15"/>
    <mergeCell ref="U22:X26"/>
    <mergeCell ref="U27:X40"/>
    <mergeCell ref="J11:J12"/>
    <mergeCell ref="K11:K12"/>
    <mergeCell ref="L11:L12"/>
    <mergeCell ref="M11:N11"/>
    <mergeCell ref="O11:P11"/>
    <mergeCell ref="Q11:Q12"/>
    <mergeCell ref="R11:R12"/>
  </mergeCells>
  <dataValidations>
    <dataValidation type="list" allowBlank="1" showInputMessage="1" showErrorMessage="1" prompt="Pilih salah satu opsi" sqref="D14:D987">
      <formula1>$L$5:$L$8</formula1>
    </dataValidation>
    <dataValidation type="list" allowBlank="1" showInputMessage="1" showErrorMessage="1" prompt="Pilih salah satu opsi pada menu dropdown" sqref="R14:R987">
      <formula1>$J$4:$J$5</formula1>
    </dataValidation>
    <dataValidation type="list" allowBlank="1" showInputMessage="1" showErrorMessage="1" prompt="Pilih salah satu opsi" sqref="O14:O987">
      <formula1>$O$6:$O$8</formula1>
    </dataValidation>
    <dataValidation type="list" allowBlank="1" showInputMessage="1" showErrorMessage="1" prompt="Pilih salah satu opsi pada menu dropdown" sqref="K14:K987">
      <formula1>$K$4:$K$9</formula1>
    </dataValidation>
    <dataValidation type="custom" allowBlank="1" showInputMessage="1" showErrorMessage="1" prompt="Bila tidak ada, harap dikosongkan" sqref="M14:N987">
      <formula1>GT(LEN(M14),(1))</formula1>
    </dataValidation>
    <dataValidation type="list" allowBlank="1" showInputMessage="1" showErrorMessage="1" prompt="Cell hanya dapat diisi tanda centang (V) atau dikosongkan" sqref="J14:J987">
      <formula1>$J$4:$J$5</formula1>
    </dataValidation>
  </dataValidations>
  <hyperlinks>
    <hyperlink display="&lt;&lt;&lt; Daftar Tabel" location="'Daftar Tabel'!A1" ref="T1"/>
  </hyperlinks>
  <printOptions/>
  <pageMargins bottom="0.75" footer="0.0" header="0.0" left="0.7" right="0.7" top="0.75"/>
  <pageSetup orientation="portrait"/>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48.63"/>
    <col customWidth="1" min="3" max="5" width="12.5"/>
    <col customWidth="1" min="6" max="6" width="21.75"/>
    <col customWidth="1" min="7" max="7" width="8.75"/>
    <col customWidth="1" min="8" max="8" width="8.88"/>
    <col customWidth="1" min="9" max="9" width="10.38"/>
    <col customWidth="1" min="10" max="19" width="7.75"/>
  </cols>
  <sheetData>
    <row r="1" ht="14.25" customHeight="1">
      <c r="A1" s="185" t="s">
        <v>103</v>
      </c>
      <c r="B1" s="4"/>
      <c r="C1" s="4"/>
      <c r="D1" s="4"/>
      <c r="E1" s="4"/>
      <c r="F1" s="4"/>
      <c r="G1" s="95"/>
      <c r="I1" s="68" t="s">
        <v>191</v>
      </c>
    </row>
    <row r="2" ht="15.0" hidden="1" customHeight="1">
      <c r="A2" s="185"/>
      <c r="B2" s="4"/>
      <c r="C2" s="4"/>
      <c r="D2" s="4"/>
      <c r="E2" s="4"/>
      <c r="F2" s="4"/>
      <c r="G2" s="95"/>
      <c r="I2" s="209"/>
    </row>
    <row r="3" ht="15.0" hidden="1" customHeight="1">
      <c r="A3" s="185" t="s">
        <v>247</v>
      </c>
      <c r="B3" s="4"/>
      <c r="C3" s="4"/>
      <c r="D3" s="4"/>
      <c r="E3" s="4"/>
      <c r="F3" s="4"/>
      <c r="G3" s="95"/>
      <c r="I3" s="209"/>
    </row>
    <row r="4" ht="13.5" hidden="1" customHeight="1">
      <c r="A4" s="210" t="s">
        <v>1204</v>
      </c>
      <c r="B4" s="4"/>
      <c r="C4" s="4"/>
      <c r="D4" s="4"/>
      <c r="E4" s="4"/>
      <c r="F4" s="4"/>
      <c r="G4" s="95"/>
      <c r="I4" s="209"/>
    </row>
    <row r="5" ht="13.5" hidden="1" customHeight="1">
      <c r="A5" s="185" t="s">
        <v>250</v>
      </c>
      <c r="B5" s="4"/>
      <c r="C5" s="4"/>
      <c r="D5" s="4"/>
      <c r="E5" s="4"/>
      <c r="F5" s="4"/>
      <c r="G5" s="95"/>
      <c r="I5" s="209"/>
    </row>
    <row r="6" ht="14.25" customHeight="1">
      <c r="A6" s="92" t="s">
        <v>1205</v>
      </c>
      <c r="G6" s="95"/>
    </row>
    <row r="7" ht="28.5" customHeight="1">
      <c r="A7" s="70" t="s">
        <v>213</v>
      </c>
      <c r="B7" s="272" t="s">
        <v>724</v>
      </c>
      <c r="C7" s="70" t="s">
        <v>1206</v>
      </c>
      <c r="D7" s="71" t="s">
        <v>1207</v>
      </c>
      <c r="E7" s="271"/>
      <c r="F7" s="70" t="s">
        <v>1208</v>
      </c>
      <c r="G7" s="362"/>
      <c r="H7" s="362"/>
    </row>
    <row r="8" ht="14.25" customHeight="1">
      <c r="A8" s="74"/>
      <c r="B8" s="98"/>
      <c r="C8" s="74"/>
      <c r="D8" s="363" t="s">
        <v>1209</v>
      </c>
      <c r="E8" s="364" t="s">
        <v>1210</v>
      </c>
      <c r="F8" s="74"/>
    </row>
    <row r="9" ht="14.25" customHeight="1">
      <c r="A9" s="76">
        <v>1.0</v>
      </c>
      <c r="B9" s="76">
        <v>2.0</v>
      </c>
      <c r="C9" s="365">
        <v>3.0</v>
      </c>
      <c r="D9" s="365">
        <v>4.0</v>
      </c>
      <c r="E9" s="365">
        <v>5.0</v>
      </c>
      <c r="F9" s="365">
        <v>6.0</v>
      </c>
      <c r="G9" s="181"/>
      <c r="H9" s="181"/>
    </row>
    <row r="10" ht="14.25" customHeight="1">
      <c r="A10" s="366">
        <v>1.0</v>
      </c>
      <c r="B10" s="248"/>
      <c r="C10" s="367"/>
      <c r="D10" s="367"/>
      <c r="E10" s="367"/>
      <c r="F10" s="219" t="s">
        <v>1204</v>
      </c>
      <c r="G10" s="368"/>
      <c r="H10" s="270"/>
      <c r="I10" s="160" t="s">
        <v>397</v>
      </c>
      <c r="J10" s="7"/>
      <c r="K10" s="222"/>
      <c r="L10" s="222"/>
      <c r="M10" s="222"/>
      <c r="N10" s="222"/>
      <c r="O10" s="222"/>
      <c r="P10" s="222"/>
      <c r="Q10" s="222"/>
      <c r="R10" s="222"/>
      <c r="S10" s="222"/>
    </row>
    <row r="11" ht="14.25" customHeight="1">
      <c r="A11" s="366">
        <v>2.0</v>
      </c>
      <c r="B11" s="248"/>
      <c r="C11" s="367"/>
      <c r="D11" s="367"/>
      <c r="E11" s="367"/>
      <c r="F11" s="219" t="s">
        <v>1204</v>
      </c>
      <c r="G11" s="368"/>
      <c r="H11" s="270"/>
      <c r="I11" s="223" t="s">
        <v>1211</v>
      </c>
      <c r="J11" s="222">
        <f>SUMIFS(E10:E1000,B10:B1000,"&lt;&gt;",C10:C1000,"&lt;&gt;")</f>
        <v>0</v>
      </c>
      <c r="K11" s="222"/>
      <c r="L11" s="222"/>
      <c r="M11" s="222"/>
      <c r="N11" s="222"/>
      <c r="O11" s="222"/>
      <c r="P11" s="222"/>
      <c r="Q11" s="222"/>
      <c r="R11" s="222"/>
      <c r="S11" s="222"/>
    </row>
    <row r="12" ht="14.25" customHeight="1">
      <c r="A12" s="366">
        <v>3.0</v>
      </c>
      <c r="B12" s="248"/>
      <c r="C12" s="367"/>
      <c r="D12" s="367"/>
      <c r="E12" s="367"/>
      <c r="F12" s="219" t="s">
        <v>1204</v>
      </c>
      <c r="G12" s="368"/>
      <c r="H12" s="270"/>
      <c r="I12" s="223" t="s">
        <v>1212</v>
      </c>
      <c r="J12" s="222">
        <f>SUMIFS(D10:D1000,B10:B1000,"&lt;&gt;",C10:C1000,"&lt;&gt;") + SUMIFS(E10:E1000,B10:B1000,"&lt;&gt;",C10:C1000,"&lt;&gt;")</f>
        <v>0</v>
      </c>
      <c r="K12" s="222"/>
      <c r="L12" s="222"/>
      <c r="M12" s="222"/>
      <c r="N12" s="222"/>
      <c r="O12" s="222"/>
      <c r="P12" s="222"/>
      <c r="Q12" s="222"/>
      <c r="R12" s="222"/>
      <c r="S12" s="222"/>
    </row>
    <row r="13" ht="14.25" customHeight="1">
      <c r="A13" s="366">
        <v>4.0</v>
      </c>
      <c r="B13" s="369"/>
      <c r="C13" s="367"/>
      <c r="D13" s="367"/>
      <c r="E13" s="367"/>
      <c r="F13" s="219" t="s">
        <v>1204</v>
      </c>
      <c r="G13" s="368"/>
      <c r="H13" s="270"/>
      <c r="I13" s="222"/>
      <c r="J13" s="222"/>
      <c r="K13" s="222"/>
      <c r="L13" s="222"/>
      <c r="M13" s="222"/>
      <c r="N13" s="222"/>
      <c r="O13" s="222"/>
      <c r="P13" s="222"/>
      <c r="Q13" s="222"/>
      <c r="R13" s="222"/>
      <c r="S13" s="222"/>
    </row>
    <row r="14" ht="14.25" customHeight="1">
      <c r="A14" s="366">
        <v>5.0</v>
      </c>
      <c r="B14" s="248"/>
      <c r="C14" s="367"/>
      <c r="D14" s="367"/>
      <c r="E14" s="367"/>
      <c r="F14" s="219" t="s">
        <v>1204</v>
      </c>
      <c r="G14" s="368"/>
      <c r="H14" s="270"/>
      <c r="I14" s="223" t="s">
        <v>1213</v>
      </c>
      <c r="J14" s="222"/>
      <c r="K14" s="222"/>
      <c r="L14" s="222"/>
      <c r="M14" s="222"/>
      <c r="N14" s="222"/>
      <c r="O14" s="222"/>
      <c r="P14" s="222"/>
      <c r="Q14" s="222"/>
      <c r="R14" s="222"/>
      <c r="S14" s="222"/>
    </row>
    <row r="15" ht="14.25" customHeight="1">
      <c r="A15" s="366">
        <v>6.0</v>
      </c>
      <c r="B15" s="248"/>
      <c r="C15" s="367"/>
      <c r="D15" s="367"/>
      <c r="E15" s="367"/>
      <c r="F15" s="219" t="s">
        <v>1204</v>
      </c>
      <c r="G15" s="368"/>
      <c r="H15" s="270"/>
      <c r="I15" s="223" t="s">
        <v>1214</v>
      </c>
      <c r="J15" s="222"/>
      <c r="K15" s="222"/>
      <c r="L15" s="222"/>
      <c r="M15" s="222"/>
      <c r="N15" s="222"/>
      <c r="O15" s="222"/>
      <c r="P15" s="222"/>
      <c r="Q15" s="222"/>
      <c r="R15" s="222"/>
      <c r="S15" s="222"/>
    </row>
    <row r="16" ht="14.25" customHeight="1">
      <c r="A16" s="366">
        <v>7.0</v>
      </c>
      <c r="B16" s="248"/>
      <c r="C16" s="367"/>
      <c r="D16" s="367"/>
      <c r="E16" s="367"/>
      <c r="F16" s="219" t="s">
        <v>1204</v>
      </c>
      <c r="G16" s="95"/>
    </row>
    <row r="17" ht="14.25" customHeight="1">
      <c r="A17" s="366">
        <v>8.0</v>
      </c>
      <c r="B17" s="248"/>
      <c r="C17" s="367"/>
      <c r="D17" s="367"/>
      <c r="E17" s="367"/>
      <c r="F17" s="219" t="s">
        <v>1204</v>
      </c>
      <c r="G17" s="95"/>
    </row>
    <row r="18" ht="14.25" customHeight="1">
      <c r="A18" s="366">
        <v>9.0</v>
      </c>
      <c r="B18" s="248"/>
      <c r="C18" s="367"/>
      <c r="D18" s="367"/>
      <c r="E18" s="367"/>
      <c r="F18" s="219" t="s">
        <v>1204</v>
      </c>
      <c r="G18" s="95"/>
    </row>
    <row r="19" ht="14.25" customHeight="1">
      <c r="A19" s="366">
        <v>10.0</v>
      </c>
      <c r="B19" s="248"/>
      <c r="C19" s="367"/>
      <c r="D19" s="367"/>
      <c r="E19" s="367"/>
      <c r="F19" s="219" t="s">
        <v>1204</v>
      </c>
      <c r="G19" s="95"/>
    </row>
    <row r="20" ht="14.25" customHeight="1">
      <c r="A20" s="366">
        <v>11.0</v>
      </c>
      <c r="B20" s="248"/>
      <c r="C20" s="367"/>
      <c r="D20" s="367"/>
      <c r="E20" s="367"/>
      <c r="F20" s="219" t="s">
        <v>1204</v>
      </c>
      <c r="G20" s="95"/>
    </row>
    <row r="21" ht="14.25" customHeight="1">
      <c r="A21" s="366">
        <v>12.0</v>
      </c>
      <c r="B21" s="248"/>
      <c r="C21" s="367"/>
      <c r="D21" s="367"/>
      <c r="E21" s="367"/>
      <c r="F21" s="219" t="s">
        <v>1204</v>
      </c>
      <c r="G21" s="95"/>
    </row>
    <row r="22" ht="14.25" customHeight="1">
      <c r="A22" s="366">
        <v>13.0</v>
      </c>
      <c r="B22" s="248"/>
      <c r="C22" s="367"/>
      <c r="D22" s="367"/>
      <c r="E22" s="367"/>
      <c r="F22" s="219" t="s">
        <v>1204</v>
      </c>
      <c r="G22" s="95"/>
    </row>
    <row r="23" ht="14.25" customHeight="1">
      <c r="A23" s="366">
        <v>14.0</v>
      </c>
      <c r="B23" s="248"/>
      <c r="C23" s="367"/>
      <c r="D23" s="367"/>
      <c r="E23" s="367"/>
      <c r="F23" s="219" t="s">
        <v>1204</v>
      </c>
      <c r="G23" s="95"/>
    </row>
    <row r="24" ht="14.25" customHeight="1">
      <c r="A24" s="366">
        <v>15.0</v>
      </c>
      <c r="B24" s="248"/>
      <c r="C24" s="367"/>
      <c r="D24" s="367"/>
      <c r="E24" s="367"/>
      <c r="F24" s="219" t="s">
        <v>1204</v>
      </c>
      <c r="G24" s="95"/>
    </row>
    <row r="25" ht="14.25" customHeight="1">
      <c r="A25" s="366">
        <v>16.0</v>
      </c>
      <c r="B25" s="248"/>
      <c r="C25" s="367"/>
      <c r="D25" s="367"/>
      <c r="E25" s="367"/>
      <c r="F25" s="219" t="s">
        <v>1204</v>
      </c>
      <c r="G25" s="95"/>
    </row>
    <row r="26" ht="14.25" customHeight="1">
      <c r="A26" s="366">
        <v>17.0</v>
      </c>
      <c r="B26" s="248"/>
      <c r="C26" s="367"/>
      <c r="D26" s="367"/>
      <c r="E26" s="367"/>
      <c r="F26" s="219" t="s">
        <v>1204</v>
      </c>
      <c r="G26" s="95"/>
    </row>
    <row r="27" ht="14.25" customHeight="1">
      <c r="A27" s="366">
        <v>18.0</v>
      </c>
      <c r="B27" s="248"/>
      <c r="C27" s="367"/>
      <c r="D27" s="367"/>
      <c r="E27" s="367"/>
      <c r="F27" s="219" t="s">
        <v>1204</v>
      </c>
      <c r="G27" s="95"/>
    </row>
    <row r="28" ht="14.25" customHeight="1">
      <c r="A28" s="366">
        <v>19.0</v>
      </c>
      <c r="B28" s="248"/>
      <c r="C28" s="367"/>
      <c r="D28" s="367"/>
      <c r="E28" s="367"/>
      <c r="F28" s="219" t="s">
        <v>1204</v>
      </c>
      <c r="G28" s="95"/>
    </row>
    <row r="29" ht="14.25" customHeight="1">
      <c r="A29" s="366">
        <v>20.0</v>
      </c>
      <c r="B29" s="248"/>
      <c r="C29" s="367"/>
      <c r="D29" s="367"/>
      <c r="E29" s="367"/>
      <c r="F29" s="219" t="s">
        <v>1204</v>
      </c>
      <c r="G29" s="95"/>
    </row>
    <row r="30" ht="14.25" customHeight="1">
      <c r="A30" s="366">
        <v>21.0</v>
      </c>
      <c r="B30" s="248"/>
      <c r="C30" s="367"/>
      <c r="D30" s="367"/>
      <c r="E30" s="367"/>
      <c r="F30" s="219" t="s">
        <v>1204</v>
      </c>
      <c r="G30" s="95"/>
    </row>
    <row r="31" ht="14.25" customHeight="1">
      <c r="A31" s="366">
        <v>22.0</v>
      </c>
      <c r="B31" s="248"/>
      <c r="C31" s="367"/>
      <c r="D31" s="367"/>
      <c r="E31" s="367"/>
      <c r="F31" s="219" t="s">
        <v>1204</v>
      </c>
      <c r="G31" s="95"/>
    </row>
    <row r="32" ht="14.25" customHeight="1">
      <c r="A32" s="366">
        <v>23.0</v>
      </c>
      <c r="B32" s="248"/>
      <c r="C32" s="367"/>
      <c r="D32" s="367"/>
      <c r="E32" s="367"/>
      <c r="F32" s="219" t="s">
        <v>1204</v>
      </c>
      <c r="G32" s="95"/>
    </row>
    <row r="33" ht="14.25" customHeight="1">
      <c r="A33" s="366">
        <v>24.0</v>
      </c>
      <c r="B33" s="248"/>
      <c r="C33" s="367"/>
      <c r="D33" s="367"/>
      <c r="E33" s="367"/>
      <c r="F33" s="219" t="s">
        <v>1204</v>
      </c>
      <c r="G33" s="95"/>
    </row>
    <row r="34" ht="14.25" customHeight="1">
      <c r="A34" s="366">
        <v>25.0</v>
      </c>
      <c r="B34" s="248"/>
      <c r="C34" s="367"/>
      <c r="D34" s="367"/>
      <c r="E34" s="367"/>
      <c r="F34" s="219" t="s">
        <v>1204</v>
      </c>
      <c r="G34" s="95"/>
    </row>
    <row r="35" ht="14.25" customHeight="1">
      <c r="A35" s="366">
        <v>26.0</v>
      </c>
      <c r="B35" s="248"/>
      <c r="C35" s="367"/>
      <c r="D35" s="367"/>
      <c r="E35" s="367"/>
      <c r="F35" s="219" t="s">
        <v>1204</v>
      </c>
      <c r="G35" s="95"/>
    </row>
    <row r="36" ht="14.25" customHeight="1">
      <c r="A36" s="366">
        <v>27.0</v>
      </c>
      <c r="B36" s="248"/>
      <c r="C36" s="367"/>
      <c r="D36" s="367"/>
      <c r="E36" s="367"/>
      <c r="F36" s="219" t="s">
        <v>1204</v>
      </c>
      <c r="G36" s="95"/>
    </row>
    <row r="37" ht="14.25" customHeight="1">
      <c r="A37" s="366">
        <v>28.0</v>
      </c>
      <c r="B37" s="248"/>
      <c r="C37" s="367"/>
      <c r="D37" s="367"/>
      <c r="E37" s="367"/>
      <c r="F37" s="219" t="s">
        <v>1204</v>
      </c>
      <c r="G37" s="95"/>
    </row>
    <row r="38" ht="14.25" customHeight="1">
      <c r="A38" s="366">
        <v>29.0</v>
      </c>
      <c r="B38" s="248"/>
      <c r="C38" s="367"/>
      <c r="D38" s="367"/>
      <c r="E38" s="367"/>
      <c r="F38" s="219" t="s">
        <v>1204</v>
      </c>
      <c r="G38" s="95"/>
    </row>
    <row r="39" ht="14.25" customHeight="1">
      <c r="A39" s="366">
        <v>30.0</v>
      </c>
      <c r="B39" s="248"/>
      <c r="C39" s="367"/>
      <c r="D39" s="367"/>
      <c r="E39" s="367"/>
      <c r="F39" s="219" t="s">
        <v>1204</v>
      </c>
      <c r="G39" s="95"/>
    </row>
    <row r="40" ht="14.25" customHeight="1">
      <c r="A40" s="366">
        <v>31.0</v>
      </c>
      <c r="B40" s="248"/>
      <c r="C40" s="367"/>
      <c r="D40" s="367"/>
      <c r="E40" s="367"/>
      <c r="F40" s="219" t="s">
        <v>1204</v>
      </c>
      <c r="G40" s="95"/>
    </row>
    <row r="41" ht="14.25" customHeight="1">
      <c r="A41" s="366">
        <v>32.0</v>
      </c>
      <c r="B41" s="248"/>
      <c r="C41" s="367"/>
      <c r="D41" s="367"/>
      <c r="E41" s="367"/>
      <c r="F41" s="219" t="s">
        <v>1204</v>
      </c>
      <c r="G41" s="95"/>
    </row>
    <row r="42" ht="14.25" customHeight="1">
      <c r="A42" s="366">
        <v>33.0</v>
      </c>
      <c r="B42" s="248"/>
      <c r="C42" s="367"/>
      <c r="D42" s="367"/>
      <c r="E42" s="367"/>
      <c r="F42" s="219" t="s">
        <v>1204</v>
      </c>
      <c r="G42" s="95"/>
    </row>
    <row r="43" ht="14.25" customHeight="1">
      <c r="A43" s="366">
        <v>34.0</v>
      </c>
      <c r="B43" s="248"/>
      <c r="C43" s="367"/>
      <c r="D43" s="367"/>
      <c r="E43" s="367"/>
      <c r="F43" s="219" t="s">
        <v>1204</v>
      </c>
      <c r="G43" s="95"/>
    </row>
    <row r="44" ht="14.25" customHeight="1">
      <c r="A44" s="366">
        <v>35.0</v>
      </c>
      <c r="B44" s="248"/>
      <c r="C44" s="367"/>
      <c r="D44" s="367"/>
      <c r="E44" s="367"/>
      <c r="F44" s="219" t="s">
        <v>1204</v>
      </c>
      <c r="G44" s="95"/>
    </row>
    <row r="45" ht="14.25" customHeight="1">
      <c r="A45" s="366">
        <v>36.0</v>
      </c>
      <c r="B45" s="248"/>
      <c r="C45" s="367"/>
      <c r="D45" s="367"/>
      <c r="E45" s="367"/>
      <c r="F45" s="219" t="s">
        <v>1204</v>
      </c>
      <c r="G45" s="95"/>
    </row>
    <row r="46" ht="14.25" customHeight="1">
      <c r="A46" s="366">
        <v>37.0</v>
      </c>
      <c r="B46" s="248"/>
      <c r="C46" s="367"/>
      <c r="D46" s="367"/>
      <c r="E46" s="367"/>
      <c r="F46" s="219" t="s">
        <v>1204</v>
      </c>
      <c r="G46" s="95"/>
    </row>
    <row r="47" ht="14.25" customHeight="1">
      <c r="A47" s="366">
        <v>38.0</v>
      </c>
      <c r="B47" s="248"/>
      <c r="C47" s="367"/>
      <c r="D47" s="367"/>
      <c r="E47" s="367"/>
      <c r="F47" s="219" t="s">
        <v>1204</v>
      </c>
      <c r="G47" s="95"/>
    </row>
    <row r="48" ht="14.25" customHeight="1">
      <c r="A48" s="366">
        <v>39.0</v>
      </c>
      <c r="B48" s="248"/>
      <c r="C48" s="367"/>
      <c r="D48" s="367"/>
      <c r="E48" s="367"/>
      <c r="F48" s="219" t="s">
        <v>1204</v>
      </c>
      <c r="G48" s="95"/>
    </row>
    <row r="49" ht="14.25" customHeight="1">
      <c r="A49" s="366">
        <v>40.0</v>
      </c>
      <c r="B49" s="248"/>
      <c r="C49" s="367"/>
      <c r="D49" s="367"/>
      <c r="E49" s="367"/>
      <c r="F49" s="219" t="s">
        <v>1204</v>
      </c>
      <c r="G49" s="95"/>
    </row>
    <row r="50" ht="14.25" customHeight="1">
      <c r="A50" s="366">
        <v>41.0</v>
      </c>
      <c r="B50" s="248"/>
      <c r="C50" s="367"/>
      <c r="D50" s="367"/>
      <c r="E50" s="367"/>
      <c r="F50" s="219" t="s">
        <v>1204</v>
      </c>
      <c r="G50" s="95"/>
    </row>
    <row r="51" ht="14.25" customHeight="1">
      <c r="A51" s="366">
        <v>42.0</v>
      </c>
      <c r="B51" s="248"/>
      <c r="C51" s="367"/>
      <c r="D51" s="367"/>
      <c r="E51" s="367"/>
      <c r="F51" s="219" t="s">
        <v>1204</v>
      </c>
      <c r="G51" s="95"/>
    </row>
    <row r="52" ht="14.25" customHeight="1">
      <c r="A52" s="366">
        <v>43.0</v>
      </c>
      <c r="B52" s="248"/>
      <c r="C52" s="367"/>
      <c r="D52" s="367"/>
      <c r="E52" s="367"/>
      <c r="F52" s="219" t="s">
        <v>1204</v>
      </c>
      <c r="G52" s="95"/>
    </row>
    <row r="53" ht="14.25" customHeight="1">
      <c r="A53" s="366">
        <v>44.0</v>
      </c>
      <c r="B53" s="248"/>
      <c r="C53" s="367"/>
      <c r="D53" s="367"/>
      <c r="E53" s="367"/>
      <c r="F53" s="219" t="s">
        <v>1204</v>
      </c>
      <c r="G53" s="95"/>
    </row>
    <row r="54" ht="14.25" customHeight="1">
      <c r="A54" s="366">
        <v>45.0</v>
      </c>
      <c r="B54" s="248"/>
      <c r="C54" s="367"/>
      <c r="D54" s="367"/>
      <c r="E54" s="367"/>
      <c r="F54" s="219" t="s">
        <v>1204</v>
      </c>
      <c r="G54" s="95"/>
    </row>
    <row r="55" ht="14.25" customHeight="1">
      <c r="A55" s="366">
        <v>46.0</v>
      </c>
      <c r="B55" s="248"/>
      <c r="C55" s="367"/>
      <c r="D55" s="367"/>
      <c r="E55" s="367"/>
      <c r="F55" s="219" t="s">
        <v>1204</v>
      </c>
      <c r="G55" s="95"/>
    </row>
    <row r="56" ht="14.25" customHeight="1">
      <c r="A56" s="366">
        <v>47.0</v>
      </c>
      <c r="B56" s="248"/>
      <c r="C56" s="367"/>
      <c r="D56" s="367"/>
      <c r="E56" s="367"/>
      <c r="F56" s="219" t="s">
        <v>1204</v>
      </c>
      <c r="G56" s="95"/>
    </row>
    <row r="57" ht="14.25" customHeight="1">
      <c r="A57" s="366">
        <v>48.0</v>
      </c>
      <c r="B57" s="248"/>
      <c r="C57" s="367"/>
      <c r="D57" s="367"/>
      <c r="E57" s="367"/>
      <c r="F57" s="219" t="s">
        <v>1204</v>
      </c>
      <c r="G57" s="95"/>
    </row>
    <row r="58" ht="14.25" customHeight="1">
      <c r="A58" s="366">
        <v>49.0</v>
      </c>
      <c r="B58" s="248"/>
      <c r="C58" s="367"/>
      <c r="D58" s="367"/>
      <c r="E58" s="367"/>
      <c r="F58" s="219" t="s">
        <v>1204</v>
      </c>
      <c r="G58" s="95"/>
    </row>
    <row r="59" ht="14.25" customHeight="1">
      <c r="A59" s="366">
        <v>50.0</v>
      </c>
      <c r="B59" s="248"/>
      <c r="C59" s="367"/>
      <c r="D59" s="367"/>
      <c r="E59" s="367"/>
      <c r="F59" s="219" t="s">
        <v>1204</v>
      </c>
      <c r="G59" s="95"/>
    </row>
    <row r="60" ht="14.25" customHeight="1">
      <c r="G60" s="95"/>
    </row>
    <row r="61" ht="14.25" customHeight="1">
      <c r="G61" s="95"/>
    </row>
    <row r="62" ht="14.25" customHeight="1">
      <c r="G62" s="95"/>
    </row>
    <row r="63" ht="14.25" customHeight="1">
      <c r="G63" s="95"/>
    </row>
    <row r="64" ht="14.25" customHeight="1">
      <c r="G64" s="95"/>
    </row>
    <row r="65" ht="14.25" customHeight="1">
      <c r="G65" s="95"/>
    </row>
    <row r="66" ht="14.25" customHeight="1">
      <c r="G66" s="95"/>
    </row>
    <row r="67" ht="14.25" customHeight="1">
      <c r="G67" s="95"/>
    </row>
    <row r="68" ht="14.25" customHeight="1">
      <c r="G68" s="95"/>
    </row>
    <row r="69" ht="14.25" customHeight="1">
      <c r="G69" s="95"/>
    </row>
    <row r="70" ht="14.25" customHeight="1">
      <c r="G70" s="95"/>
    </row>
    <row r="71" ht="14.25" customHeight="1">
      <c r="G71" s="95"/>
    </row>
    <row r="72" ht="14.25" customHeight="1">
      <c r="G72" s="95"/>
    </row>
    <row r="73" ht="14.25" customHeight="1">
      <c r="G73" s="95"/>
    </row>
    <row r="74" ht="14.25" customHeight="1">
      <c r="G74" s="95"/>
    </row>
    <row r="75" ht="14.25" customHeight="1">
      <c r="G75" s="95"/>
    </row>
    <row r="76" ht="14.25" customHeight="1">
      <c r="G76" s="95"/>
    </row>
    <row r="77" ht="14.25" customHeight="1">
      <c r="G77" s="95"/>
    </row>
    <row r="78" ht="14.25" customHeight="1">
      <c r="G78" s="95"/>
    </row>
    <row r="79" ht="14.25" customHeight="1">
      <c r="G79" s="95"/>
    </row>
    <row r="80" ht="14.25" customHeight="1">
      <c r="G80" s="95"/>
    </row>
    <row r="81" ht="14.25" customHeight="1">
      <c r="G81" s="95"/>
    </row>
    <row r="82" ht="14.25" customHeight="1">
      <c r="G82" s="95"/>
    </row>
    <row r="83" ht="14.25" customHeight="1">
      <c r="G83" s="95"/>
    </row>
    <row r="84" ht="14.25" customHeight="1">
      <c r="G84" s="95"/>
    </row>
    <row r="85" ht="14.25" customHeight="1">
      <c r="G85" s="95"/>
    </row>
    <row r="86" ht="14.25" customHeight="1">
      <c r="G86" s="95"/>
    </row>
    <row r="87" ht="14.25" customHeight="1">
      <c r="G87" s="95"/>
    </row>
    <row r="88" ht="14.25" customHeight="1">
      <c r="G88" s="95"/>
    </row>
    <row r="89" ht="14.25" customHeight="1">
      <c r="G89" s="95"/>
    </row>
    <row r="90" ht="14.25" customHeight="1">
      <c r="G90" s="95"/>
    </row>
    <row r="91" ht="14.25" customHeight="1">
      <c r="G91" s="95"/>
    </row>
    <row r="92" ht="14.25" customHeight="1">
      <c r="G92" s="95"/>
    </row>
    <row r="93" ht="14.25" customHeight="1">
      <c r="G93" s="95"/>
    </row>
    <row r="94" ht="14.25" customHeight="1">
      <c r="G94" s="95"/>
    </row>
    <row r="95" ht="14.25" customHeight="1">
      <c r="G95" s="95"/>
    </row>
    <row r="96" ht="14.25" customHeight="1">
      <c r="G96" s="95"/>
    </row>
    <row r="97" ht="14.25" customHeight="1">
      <c r="G97" s="95"/>
    </row>
    <row r="98" ht="14.25" customHeight="1">
      <c r="G98" s="95"/>
    </row>
    <row r="99" ht="14.25" customHeight="1">
      <c r="G99" s="95"/>
    </row>
    <row r="100" ht="14.25" customHeight="1">
      <c r="G100" s="95"/>
    </row>
    <row r="101" ht="14.25" customHeight="1">
      <c r="G101" s="95"/>
    </row>
    <row r="102" ht="14.25" customHeight="1">
      <c r="G102" s="95"/>
    </row>
    <row r="103" ht="14.25" customHeight="1">
      <c r="G103" s="95"/>
    </row>
    <row r="104" ht="14.25" customHeight="1">
      <c r="G104" s="95"/>
    </row>
    <row r="105" ht="14.25" customHeight="1">
      <c r="G105" s="95"/>
    </row>
    <row r="106" ht="14.25" customHeight="1">
      <c r="G106" s="95"/>
    </row>
    <row r="107" ht="14.25" customHeight="1">
      <c r="G107" s="95"/>
    </row>
    <row r="108" ht="14.25" customHeight="1">
      <c r="G108" s="95"/>
    </row>
    <row r="109" ht="14.25" customHeight="1">
      <c r="G109" s="95"/>
    </row>
    <row r="110" ht="14.25" customHeight="1">
      <c r="G110" s="95"/>
    </row>
    <row r="111" ht="14.25" customHeight="1">
      <c r="G111" s="95"/>
    </row>
    <row r="112" ht="14.25" customHeight="1">
      <c r="G112" s="95"/>
    </row>
    <row r="113" ht="14.25" customHeight="1">
      <c r="G113" s="95"/>
    </row>
    <row r="114" ht="14.25" customHeight="1">
      <c r="G114" s="95"/>
    </row>
    <row r="115" ht="14.25" customHeight="1">
      <c r="G115" s="95"/>
    </row>
    <row r="116" ht="14.25" customHeight="1">
      <c r="G116" s="95"/>
    </row>
    <row r="117" ht="14.25" customHeight="1">
      <c r="G117" s="95"/>
    </row>
    <row r="118" ht="14.25" customHeight="1">
      <c r="G118" s="95"/>
    </row>
    <row r="119" ht="14.25" customHeight="1">
      <c r="G119" s="95"/>
    </row>
    <row r="120" ht="14.25" customHeight="1">
      <c r="G120" s="95"/>
    </row>
    <row r="121" ht="14.25" customHeight="1">
      <c r="G121" s="95"/>
    </row>
    <row r="122" ht="14.25" customHeight="1">
      <c r="G122" s="95"/>
    </row>
    <row r="123" ht="14.25" customHeight="1">
      <c r="G123" s="95"/>
    </row>
    <row r="124" ht="14.25" customHeight="1">
      <c r="G124" s="95"/>
    </row>
    <row r="125" ht="14.25" customHeight="1">
      <c r="G125" s="95"/>
    </row>
    <row r="126" ht="14.25" customHeight="1">
      <c r="G126" s="95"/>
    </row>
    <row r="127" ht="14.25" customHeight="1">
      <c r="G127" s="95"/>
    </row>
    <row r="128" ht="14.25" customHeight="1">
      <c r="G128" s="95"/>
    </row>
    <row r="129" ht="14.25" customHeight="1">
      <c r="G129" s="95"/>
    </row>
    <row r="130" ht="14.25" customHeight="1">
      <c r="G130" s="95"/>
    </row>
    <row r="131" ht="14.25" customHeight="1">
      <c r="G131" s="95"/>
    </row>
    <row r="132" ht="14.25" customHeight="1">
      <c r="G132" s="95"/>
    </row>
    <row r="133" ht="14.25" customHeight="1">
      <c r="G133" s="95"/>
    </row>
    <row r="134" ht="14.25" customHeight="1">
      <c r="G134" s="95"/>
    </row>
    <row r="135" ht="14.25" customHeight="1">
      <c r="G135" s="95"/>
    </row>
    <row r="136" ht="14.25" customHeight="1">
      <c r="G136" s="95"/>
    </row>
    <row r="137" ht="14.25" customHeight="1">
      <c r="G137" s="95"/>
    </row>
    <row r="138" ht="14.25" customHeight="1">
      <c r="G138" s="95"/>
    </row>
    <row r="139" ht="14.25" customHeight="1">
      <c r="G139" s="95"/>
    </row>
    <row r="140" ht="14.25" customHeight="1">
      <c r="G140" s="95"/>
    </row>
    <row r="141" ht="14.25" customHeight="1">
      <c r="G141" s="95"/>
    </row>
    <row r="142" ht="14.25" customHeight="1">
      <c r="G142" s="95"/>
    </row>
    <row r="143" ht="14.25" customHeight="1">
      <c r="G143" s="95"/>
    </row>
    <row r="144" ht="14.25" customHeight="1">
      <c r="G144" s="95"/>
    </row>
    <row r="145" ht="14.25" customHeight="1">
      <c r="G145" s="95"/>
    </row>
    <row r="146" ht="14.25" customHeight="1">
      <c r="G146" s="95"/>
    </row>
    <row r="147" ht="14.25" customHeight="1">
      <c r="G147" s="95"/>
    </row>
    <row r="148" ht="14.25" customHeight="1">
      <c r="G148" s="95"/>
    </row>
    <row r="149" ht="14.25" customHeight="1">
      <c r="G149" s="95"/>
    </row>
    <row r="150" ht="14.25" customHeight="1">
      <c r="G150" s="95"/>
    </row>
    <row r="151" ht="14.25" customHeight="1">
      <c r="G151" s="95"/>
    </row>
    <row r="152" ht="14.25" customHeight="1">
      <c r="G152" s="95"/>
    </row>
    <row r="153" ht="14.25" customHeight="1">
      <c r="G153" s="95"/>
    </row>
    <row r="154" ht="14.25" customHeight="1">
      <c r="G154" s="95"/>
    </row>
    <row r="155" ht="14.25" customHeight="1">
      <c r="G155" s="95"/>
    </row>
    <row r="156" ht="14.25" customHeight="1">
      <c r="G156" s="95"/>
    </row>
    <row r="157" ht="14.25" customHeight="1">
      <c r="G157" s="95"/>
    </row>
    <row r="158" ht="14.25" customHeight="1">
      <c r="G158" s="95"/>
    </row>
    <row r="159" ht="14.25" customHeight="1">
      <c r="G159" s="95"/>
    </row>
    <row r="160" ht="14.25" customHeight="1">
      <c r="G160" s="95"/>
    </row>
    <row r="161" ht="14.25" customHeight="1">
      <c r="G161" s="95"/>
    </row>
    <row r="162" ht="14.25" customHeight="1">
      <c r="G162" s="95"/>
    </row>
    <row r="163" ht="14.25" customHeight="1">
      <c r="G163" s="95"/>
    </row>
    <row r="164" ht="14.25" customHeight="1">
      <c r="G164" s="95"/>
    </row>
    <row r="165" ht="14.25" customHeight="1">
      <c r="G165" s="95"/>
    </row>
    <row r="166" ht="14.25" customHeight="1">
      <c r="G166" s="95"/>
    </row>
    <row r="167" ht="14.25" customHeight="1">
      <c r="G167" s="95"/>
    </row>
    <row r="168" ht="14.25" customHeight="1">
      <c r="G168" s="95"/>
    </row>
    <row r="169" ht="14.25" customHeight="1">
      <c r="G169" s="95"/>
    </row>
    <row r="170" ht="14.25" customHeight="1">
      <c r="G170" s="95"/>
    </row>
    <row r="171" ht="14.25" customHeight="1">
      <c r="G171" s="95"/>
    </row>
    <row r="172" ht="14.25" customHeight="1">
      <c r="G172" s="95"/>
    </row>
    <row r="173" ht="14.25" customHeight="1">
      <c r="G173" s="95"/>
    </row>
    <row r="174" ht="14.25" customHeight="1">
      <c r="G174" s="95"/>
    </row>
    <row r="175" ht="14.25" customHeight="1">
      <c r="G175" s="95"/>
    </row>
    <row r="176" ht="14.25" customHeight="1">
      <c r="G176" s="95"/>
    </row>
    <row r="177" ht="14.25" customHeight="1">
      <c r="G177" s="95"/>
    </row>
    <row r="178" ht="14.25" customHeight="1">
      <c r="G178" s="95"/>
    </row>
    <row r="179" ht="14.25" customHeight="1">
      <c r="G179" s="95"/>
    </row>
    <row r="180" ht="14.25" customHeight="1">
      <c r="G180" s="95"/>
    </row>
    <row r="181" ht="14.25" customHeight="1">
      <c r="G181" s="95"/>
    </row>
    <row r="182" ht="14.25" customHeight="1">
      <c r="G182" s="95"/>
    </row>
    <row r="183" ht="14.25" customHeight="1">
      <c r="G183" s="95"/>
    </row>
    <row r="184" ht="14.25" customHeight="1">
      <c r="G184" s="95"/>
    </row>
    <row r="185" ht="14.25" customHeight="1">
      <c r="G185" s="95"/>
    </row>
    <row r="186" ht="14.25" customHeight="1">
      <c r="G186" s="95"/>
    </row>
    <row r="187" ht="14.25" customHeight="1">
      <c r="G187" s="95"/>
    </row>
    <row r="188" ht="14.25" customHeight="1">
      <c r="G188" s="95"/>
    </row>
    <row r="189" ht="14.25" customHeight="1">
      <c r="G189" s="95"/>
    </row>
    <row r="190" ht="14.25" customHeight="1">
      <c r="G190" s="95"/>
    </row>
    <row r="191" ht="14.25" customHeight="1">
      <c r="G191" s="95"/>
    </row>
    <row r="192" ht="14.25" customHeight="1">
      <c r="G192" s="95"/>
    </row>
    <row r="193" ht="14.25" customHeight="1">
      <c r="G193" s="95"/>
    </row>
    <row r="194" ht="14.25" customHeight="1">
      <c r="G194" s="95"/>
    </row>
    <row r="195" ht="14.25" customHeight="1">
      <c r="G195" s="95"/>
    </row>
    <row r="196" ht="14.25" customHeight="1">
      <c r="G196" s="95"/>
    </row>
    <row r="197" ht="14.25" customHeight="1">
      <c r="G197" s="95"/>
    </row>
    <row r="198" ht="14.25" customHeight="1">
      <c r="G198" s="95"/>
    </row>
    <row r="199" ht="14.25" customHeight="1">
      <c r="G199" s="95"/>
    </row>
    <row r="200" ht="14.25" customHeight="1">
      <c r="G200" s="95"/>
    </row>
    <row r="201" ht="14.25" customHeight="1">
      <c r="G201" s="95"/>
    </row>
    <row r="202" ht="14.25" customHeight="1">
      <c r="G202" s="95"/>
    </row>
    <row r="203" ht="14.25" customHeight="1">
      <c r="G203" s="95"/>
    </row>
    <row r="204" ht="14.25" customHeight="1">
      <c r="G204" s="95"/>
    </row>
    <row r="205" ht="14.25" customHeight="1">
      <c r="G205" s="95"/>
    </row>
    <row r="206" ht="14.25" customHeight="1">
      <c r="G206" s="95"/>
    </row>
    <row r="207" ht="14.25" customHeight="1">
      <c r="G207" s="95"/>
    </row>
    <row r="208" ht="14.25" customHeight="1">
      <c r="G208" s="95"/>
    </row>
    <row r="209" ht="14.25" customHeight="1">
      <c r="G209" s="95"/>
    </row>
    <row r="210" ht="14.25" customHeight="1">
      <c r="G210" s="95"/>
    </row>
    <row r="211" ht="14.25" customHeight="1">
      <c r="G211" s="95"/>
    </row>
    <row r="212" ht="14.25" customHeight="1">
      <c r="G212" s="95"/>
    </row>
    <row r="213" ht="14.25" customHeight="1">
      <c r="G213" s="95"/>
    </row>
    <row r="214" ht="14.25" customHeight="1">
      <c r="G214" s="95"/>
    </row>
    <row r="215" ht="14.25" customHeight="1">
      <c r="G215" s="95"/>
    </row>
    <row r="216" ht="14.25" customHeight="1">
      <c r="G216" s="95"/>
    </row>
    <row r="217" ht="14.25" customHeight="1">
      <c r="G217" s="95"/>
    </row>
    <row r="218" ht="14.25" customHeight="1">
      <c r="G218" s="95"/>
    </row>
    <row r="219" ht="14.25" customHeight="1">
      <c r="G219" s="95"/>
    </row>
    <row r="220" ht="14.25" customHeight="1">
      <c r="G220" s="95"/>
    </row>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6">
    <mergeCell ref="A7:A8"/>
    <mergeCell ref="B7:B8"/>
    <mergeCell ref="C7:C8"/>
    <mergeCell ref="D7:E7"/>
    <mergeCell ref="F7:F8"/>
    <mergeCell ref="I10:J10"/>
  </mergeCells>
  <dataValidations>
    <dataValidation type="decimal" operator="greaterThanOrEqual" allowBlank="1" showDropDown="1" showInputMessage="1" showErrorMessage="1" prompt="Data yang diisi harus dalam bentuk angka" sqref="C10:E59">
      <formula1>0.0</formula1>
    </dataValidation>
    <dataValidation type="list" allowBlank="1" showInputMessage="1" showErrorMessage="1" prompt="Pilih salah satu dari opsi yang tersedia" sqref="F10:F59">
      <formula1>$A$4:$A$5</formula1>
    </dataValidation>
  </dataValidations>
  <hyperlinks>
    <hyperlink display="&lt;&lt;&lt; Daftar Tabel" location="'Daftar Tabel'!A1" ref="I1"/>
  </hyperlinks>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38"/>
    <col customWidth="1" min="2" max="2" width="25.63"/>
    <col customWidth="1" min="3" max="3" width="12.13"/>
    <col customWidth="1" min="4" max="12" width="8.88"/>
    <col customWidth="1" min="13" max="13" width="12.5"/>
    <col customWidth="1" min="14" max="14" width="8.88"/>
    <col customWidth="1" min="15" max="15" width="9.38"/>
  </cols>
  <sheetData>
    <row r="1" ht="13.5" customHeight="1">
      <c r="A1" s="222" t="s">
        <v>107</v>
      </c>
      <c r="C1" s="95"/>
      <c r="H1" s="68" t="s">
        <v>191</v>
      </c>
    </row>
    <row r="2" ht="13.5" customHeight="1">
      <c r="A2" s="370"/>
      <c r="C2" s="95"/>
    </row>
    <row r="3" ht="13.5" customHeight="1">
      <c r="A3" s="370" t="s">
        <v>1215</v>
      </c>
      <c r="C3" s="95"/>
    </row>
    <row r="4" ht="13.5" hidden="1" customHeight="1">
      <c r="A4" s="222"/>
      <c r="C4" s="95"/>
      <c r="E4" s="90" t="s">
        <v>1216</v>
      </c>
    </row>
    <row r="5" ht="15.75" hidden="1" customHeight="1">
      <c r="A5" s="222"/>
      <c r="C5" s="95"/>
    </row>
    <row r="6" ht="22.5" hidden="1" customHeight="1">
      <c r="A6" s="222"/>
      <c r="C6" s="95"/>
      <c r="E6" s="371" t="s">
        <v>250</v>
      </c>
    </row>
    <row r="7" ht="14.25" customHeight="1">
      <c r="A7" s="70" t="s">
        <v>71</v>
      </c>
      <c r="B7" s="272" t="s">
        <v>1217</v>
      </c>
      <c r="C7" s="70" t="s">
        <v>580</v>
      </c>
      <c r="D7" s="70" t="s">
        <v>1218</v>
      </c>
      <c r="E7" s="180"/>
      <c r="G7" s="180"/>
      <c r="I7" s="180"/>
      <c r="K7" s="180"/>
      <c r="M7" s="180"/>
    </row>
    <row r="8" ht="21.0" customHeight="1">
      <c r="A8" s="74"/>
      <c r="B8" s="98"/>
      <c r="C8" s="74"/>
      <c r="D8" s="74"/>
      <c r="E8" s="180"/>
      <c r="F8" s="180"/>
      <c r="G8" s="180"/>
      <c r="H8" s="180"/>
      <c r="I8" s="180"/>
      <c r="J8" s="180"/>
      <c r="K8" s="180"/>
      <c r="L8" s="180"/>
    </row>
    <row r="9" ht="13.5" customHeight="1">
      <c r="A9" s="372">
        <v>1.0</v>
      </c>
      <c r="B9" s="372">
        <v>2.0</v>
      </c>
      <c r="C9" s="373">
        <v>3.0</v>
      </c>
      <c r="D9" s="373">
        <v>4.0</v>
      </c>
      <c r="E9" s="374"/>
      <c r="F9" s="375" t="s">
        <v>733</v>
      </c>
      <c r="G9" s="7"/>
      <c r="H9" s="374"/>
      <c r="I9" s="374"/>
      <c r="J9" s="374"/>
      <c r="K9" s="374"/>
      <c r="L9" s="374"/>
      <c r="M9" s="374"/>
    </row>
    <row r="10" ht="13.5" customHeight="1">
      <c r="A10" s="376">
        <v>1.0</v>
      </c>
      <c r="B10" s="324"/>
      <c r="C10" s="127"/>
      <c r="D10" s="349"/>
      <c r="E10" s="377"/>
      <c r="F10" s="378" t="s">
        <v>1219</v>
      </c>
      <c r="G10" s="377">
        <f>SUMIFS(D10:D1000,B10:B1000,"&lt;&gt;",C10:C1000,"&lt;&gt;")</f>
        <v>0</v>
      </c>
      <c r="H10" s="379"/>
      <c r="I10" s="377"/>
      <c r="J10" s="379"/>
      <c r="K10" s="377"/>
      <c r="L10" s="379"/>
      <c r="M10" s="377"/>
    </row>
    <row r="11" ht="13.5" customHeight="1">
      <c r="A11" s="376">
        <v>2.0</v>
      </c>
      <c r="B11" s="324"/>
      <c r="C11" s="127"/>
      <c r="D11" s="349"/>
      <c r="E11" s="377"/>
      <c r="F11" s="379"/>
      <c r="G11" s="377"/>
      <c r="H11" s="379"/>
      <c r="I11" s="377"/>
      <c r="J11" s="379"/>
      <c r="K11" s="377"/>
      <c r="L11" s="379"/>
      <c r="M11" s="377"/>
    </row>
    <row r="12" ht="13.5" customHeight="1">
      <c r="A12" s="376">
        <v>3.0</v>
      </c>
      <c r="B12" s="324"/>
      <c r="C12" s="127"/>
      <c r="D12" s="349"/>
      <c r="E12" s="377"/>
      <c r="F12" s="379"/>
      <c r="G12" s="377"/>
      <c r="H12" s="379"/>
      <c r="I12" s="377"/>
      <c r="J12" s="379"/>
      <c r="K12" s="377"/>
      <c r="L12" s="379"/>
      <c r="M12" s="377"/>
      <c r="O12" s="99"/>
    </row>
    <row r="13" ht="13.5" customHeight="1">
      <c r="A13" s="376">
        <v>4.0</v>
      </c>
      <c r="B13" s="324"/>
      <c r="C13" s="127"/>
      <c r="D13" s="349"/>
      <c r="E13" s="377"/>
      <c r="F13" s="379"/>
      <c r="G13" s="377"/>
      <c r="H13" s="379"/>
      <c r="I13" s="377"/>
      <c r="J13" s="379"/>
      <c r="K13" s="377"/>
      <c r="L13" s="379"/>
      <c r="M13" s="377"/>
      <c r="O13" s="380"/>
    </row>
    <row r="14" ht="13.5" customHeight="1">
      <c r="A14" s="376">
        <v>5.0</v>
      </c>
      <c r="B14" s="324"/>
      <c r="C14" s="127"/>
      <c r="D14" s="349"/>
    </row>
    <row r="15" ht="13.5" customHeight="1">
      <c r="A15" s="376">
        <v>6.0</v>
      </c>
      <c r="B15" s="324"/>
      <c r="C15" s="127"/>
      <c r="D15" s="349"/>
    </row>
    <row r="16" ht="13.5" customHeight="1">
      <c r="A16" s="376">
        <v>7.0</v>
      </c>
      <c r="B16" s="324"/>
      <c r="C16" s="127"/>
      <c r="D16" s="349"/>
    </row>
    <row r="17" ht="13.5" customHeight="1">
      <c r="A17" s="376">
        <v>8.0</v>
      </c>
      <c r="B17" s="324"/>
      <c r="C17" s="127"/>
      <c r="D17" s="349"/>
    </row>
    <row r="18" ht="13.5" customHeight="1">
      <c r="A18" s="376">
        <v>9.0</v>
      </c>
      <c r="B18" s="324"/>
      <c r="C18" s="127"/>
      <c r="D18" s="349"/>
    </row>
    <row r="19" ht="13.5" customHeight="1">
      <c r="A19" s="376">
        <v>10.0</v>
      </c>
      <c r="B19" s="324"/>
      <c r="C19" s="127"/>
      <c r="D19" s="349"/>
    </row>
    <row r="20" ht="13.5" customHeight="1">
      <c r="A20" s="376">
        <v>11.0</v>
      </c>
      <c r="B20" s="324"/>
      <c r="C20" s="127"/>
      <c r="D20" s="349"/>
    </row>
    <row r="21" ht="13.5" customHeight="1">
      <c r="A21" s="376">
        <v>12.0</v>
      </c>
      <c r="B21" s="324"/>
      <c r="C21" s="127"/>
      <c r="D21" s="349"/>
    </row>
    <row r="22" ht="13.5" customHeight="1">
      <c r="A22" s="376">
        <v>13.0</v>
      </c>
      <c r="B22" s="324"/>
      <c r="C22" s="127"/>
      <c r="D22" s="349"/>
    </row>
    <row r="23" ht="13.5" customHeight="1">
      <c r="A23" s="376">
        <v>14.0</v>
      </c>
      <c r="B23" s="324"/>
      <c r="C23" s="127"/>
      <c r="D23" s="349"/>
    </row>
    <row r="24" ht="13.5" customHeight="1">
      <c r="A24" s="376">
        <v>15.0</v>
      </c>
      <c r="B24" s="324"/>
      <c r="C24" s="127"/>
      <c r="D24" s="349"/>
    </row>
    <row r="25" ht="13.5" customHeight="1">
      <c r="A25" s="376">
        <v>16.0</v>
      </c>
      <c r="B25" s="324"/>
      <c r="C25" s="127"/>
      <c r="D25" s="349"/>
    </row>
    <row r="26" ht="13.5" customHeight="1">
      <c r="A26" s="376">
        <v>17.0</v>
      </c>
      <c r="B26" s="324"/>
      <c r="C26" s="127"/>
      <c r="D26" s="349"/>
    </row>
    <row r="27" ht="13.5" customHeight="1">
      <c r="A27" s="376">
        <v>18.0</v>
      </c>
      <c r="B27" s="324"/>
      <c r="C27" s="127"/>
      <c r="D27" s="349"/>
    </row>
    <row r="28" ht="13.5" customHeight="1">
      <c r="A28" s="376">
        <v>19.0</v>
      </c>
      <c r="B28" s="324"/>
      <c r="C28" s="127"/>
      <c r="D28" s="349"/>
    </row>
    <row r="29" ht="13.5" customHeight="1">
      <c r="A29" s="376">
        <v>20.0</v>
      </c>
      <c r="B29" s="324"/>
      <c r="C29" s="127"/>
      <c r="D29" s="349"/>
    </row>
    <row r="30" ht="13.5" customHeight="1">
      <c r="A30" s="376">
        <v>21.0</v>
      </c>
      <c r="B30" s="324"/>
      <c r="C30" s="127"/>
      <c r="D30" s="349"/>
    </row>
    <row r="31" ht="13.5" customHeight="1">
      <c r="A31" s="376">
        <v>22.0</v>
      </c>
      <c r="B31" s="324"/>
      <c r="C31" s="127"/>
      <c r="D31" s="349"/>
    </row>
    <row r="32" ht="13.5" customHeight="1">
      <c r="A32" s="376">
        <v>23.0</v>
      </c>
      <c r="B32" s="324"/>
      <c r="C32" s="127"/>
      <c r="D32" s="349"/>
    </row>
    <row r="33" ht="13.5" customHeight="1">
      <c r="A33" s="376">
        <v>24.0</v>
      </c>
      <c r="B33" s="324"/>
      <c r="C33" s="127"/>
      <c r="D33" s="349"/>
    </row>
    <row r="34" ht="13.5" customHeight="1">
      <c r="A34" s="376">
        <v>25.0</v>
      </c>
      <c r="B34" s="324"/>
      <c r="C34" s="127"/>
      <c r="D34" s="349"/>
    </row>
    <row r="35" ht="13.5" customHeight="1">
      <c r="A35" s="376">
        <v>26.0</v>
      </c>
      <c r="B35" s="324"/>
      <c r="C35" s="127"/>
      <c r="D35" s="349"/>
    </row>
    <row r="36" ht="13.5" customHeight="1">
      <c r="A36" s="376">
        <v>27.0</v>
      </c>
      <c r="B36" s="324"/>
      <c r="C36" s="127"/>
      <c r="D36" s="349"/>
    </row>
    <row r="37" ht="13.5" customHeight="1">
      <c r="A37" s="376">
        <v>28.0</v>
      </c>
      <c r="B37" s="324"/>
      <c r="C37" s="127"/>
      <c r="D37" s="349"/>
    </row>
    <row r="38" ht="13.5" customHeight="1">
      <c r="A38" s="376">
        <v>29.0</v>
      </c>
      <c r="B38" s="324"/>
      <c r="C38" s="127"/>
      <c r="D38" s="349"/>
    </row>
    <row r="39" ht="13.5" customHeight="1">
      <c r="A39" s="376">
        <v>30.0</v>
      </c>
      <c r="B39" s="324"/>
      <c r="C39" s="127"/>
      <c r="D39" s="349"/>
    </row>
    <row r="40" ht="13.5" customHeight="1">
      <c r="A40" s="376">
        <v>31.0</v>
      </c>
      <c r="B40" s="324"/>
      <c r="C40" s="127"/>
      <c r="D40" s="349"/>
    </row>
    <row r="41" ht="13.5" customHeight="1">
      <c r="A41" s="376">
        <v>32.0</v>
      </c>
      <c r="B41" s="324"/>
      <c r="C41" s="127"/>
      <c r="D41" s="349"/>
    </row>
    <row r="42" ht="13.5" customHeight="1">
      <c r="A42" s="376">
        <v>33.0</v>
      </c>
      <c r="B42" s="324"/>
      <c r="C42" s="127"/>
      <c r="D42" s="349"/>
    </row>
    <row r="43" ht="13.5" customHeight="1">
      <c r="A43" s="376">
        <v>34.0</v>
      </c>
      <c r="B43" s="324"/>
      <c r="C43" s="127"/>
      <c r="D43" s="349"/>
    </row>
    <row r="44" ht="13.5" customHeight="1">
      <c r="A44" s="376">
        <v>35.0</v>
      </c>
      <c r="B44" s="324"/>
      <c r="C44" s="127"/>
      <c r="D44" s="349"/>
    </row>
    <row r="45" ht="13.5" customHeight="1">
      <c r="A45" s="376">
        <v>36.0</v>
      </c>
      <c r="B45" s="324"/>
      <c r="C45" s="127"/>
      <c r="D45" s="349"/>
    </row>
    <row r="46" ht="13.5" customHeight="1">
      <c r="A46" s="376">
        <v>37.0</v>
      </c>
      <c r="B46" s="324"/>
      <c r="C46" s="127"/>
      <c r="D46" s="349"/>
    </row>
    <row r="47" ht="13.5" customHeight="1">
      <c r="A47" s="376">
        <v>38.0</v>
      </c>
      <c r="B47" s="324"/>
      <c r="C47" s="127"/>
      <c r="D47" s="349"/>
    </row>
    <row r="48" ht="13.5" customHeight="1">
      <c r="A48" s="376">
        <v>39.0</v>
      </c>
      <c r="B48" s="324"/>
      <c r="C48" s="127"/>
      <c r="D48" s="349"/>
    </row>
    <row r="49" ht="13.5" customHeight="1">
      <c r="A49" s="376">
        <v>40.0</v>
      </c>
      <c r="B49" s="324"/>
      <c r="C49" s="127"/>
      <c r="D49" s="349"/>
    </row>
    <row r="50" ht="13.5" customHeight="1">
      <c r="A50" s="376">
        <v>41.0</v>
      </c>
      <c r="B50" s="324"/>
      <c r="C50" s="127"/>
      <c r="D50" s="349"/>
    </row>
    <row r="51" ht="13.5" customHeight="1">
      <c r="A51" s="376">
        <v>42.0</v>
      </c>
      <c r="B51" s="324"/>
      <c r="C51" s="127"/>
      <c r="D51" s="349"/>
    </row>
    <row r="52" ht="13.5" customHeight="1">
      <c r="A52" s="376">
        <v>43.0</v>
      </c>
      <c r="B52" s="324"/>
      <c r="C52" s="127"/>
      <c r="D52" s="349"/>
    </row>
    <row r="53" ht="13.5" customHeight="1">
      <c r="A53" s="376">
        <v>44.0</v>
      </c>
      <c r="B53" s="324"/>
      <c r="C53" s="127"/>
      <c r="D53" s="349"/>
    </row>
    <row r="54" ht="13.5" customHeight="1">
      <c r="A54" s="376">
        <v>45.0</v>
      </c>
      <c r="B54" s="324"/>
      <c r="C54" s="127"/>
      <c r="D54" s="349"/>
    </row>
    <row r="55" ht="13.5" customHeight="1">
      <c r="A55" s="376">
        <v>46.0</v>
      </c>
      <c r="B55" s="324"/>
      <c r="C55" s="127"/>
      <c r="D55" s="349"/>
    </row>
    <row r="56" ht="13.5" customHeight="1">
      <c r="A56" s="376">
        <v>47.0</v>
      </c>
      <c r="B56" s="324"/>
      <c r="C56" s="127"/>
      <c r="D56" s="349"/>
    </row>
    <row r="57" ht="13.5" customHeight="1">
      <c r="A57" s="376">
        <v>48.0</v>
      </c>
      <c r="B57" s="324"/>
      <c r="C57" s="127"/>
      <c r="D57" s="349"/>
    </row>
    <row r="58" ht="13.5" customHeight="1">
      <c r="A58" s="376">
        <v>49.0</v>
      </c>
      <c r="B58" s="324"/>
      <c r="C58" s="127"/>
      <c r="D58" s="349"/>
    </row>
    <row r="59" ht="13.5" customHeight="1">
      <c r="A59" s="376">
        <v>50.0</v>
      </c>
      <c r="B59" s="324"/>
      <c r="C59" s="127"/>
      <c r="D59" s="349"/>
    </row>
    <row r="60" ht="13.5" customHeight="1">
      <c r="A60" s="376">
        <v>51.0</v>
      </c>
      <c r="B60" s="324"/>
      <c r="C60" s="127"/>
      <c r="D60" s="349"/>
    </row>
    <row r="61" ht="13.5" customHeight="1">
      <c r="A61" s="376">
        <v>52.0</v>
      </c>
      <c r="B61" s="324"/>
      <c r="C61" s="127"/>
      <c r="D61" s="349"/>
    </row>
    <row r="62" ht="13.5" customHeight="1">
      <c r="A62" s="376">
        <v>53.0</v>
      </c>
      <c r="B62" s="324"/>
      <c r="C62" s="127"/>
      <c r="D62" s="349"/>
    </row>
    <row r="63" ht="13.5" customHeight="1">
      <c r="A63" s="376">
        <v>54.0</v>
      </c>
      <c r="B63" s="324"/>
      <c r="C63" s="127"/>
      <c r="D63" s="349"/>
    </row>
    <row r="64" ht="13.5" customHeight="1">
      <c r="A64" s="376">
        <v>55.0</v>
      </c>
      <c r="B64" s="324"/>
      <c r="C64" s="127"/>
      <c r="D64" s="349"/>
    </row>
    <row r="65" ht="13.5" customHeight="1">
      <c r="A65" s="376">
        <v>56.0</v>
      </c>
      <c r="B65" s="324"/>
      <c r="C65" s="127"/>
      <c r="D65" s="349"/>
    </row>
    <row r="66" ht="13.5" customHeight="1">
      <c r="A66" s="376">
        <v>57.0</v>
      </c>
      <c r="B66" s="324"/>
      <c r="C66" s="127"/>
      <c r="D66" s="349"/>
    </row>
    <row r="67" ht="13.5" customHeight="1">
      <c r="A67" s="376">
        <v>58.0</v>
      </c>
      <c r="B67" s="324"/>
      <c r="C67" s="127"/>
      <c r="D67" s="349"/>
    </row>
    <row r="68" ht="13.5" customHeight="1">
      <c r="A68" s="376">
        <v>59.0</v>
      </c>
      <c r="B68" s="324"/>
      <c r="C68" s="127"/>
      <c r="D68" s="349"/>
    </row>
    <row r="69" ht="13.5" customHeight="1">
      <c r="A69" s="376">
        <v>60.0</v>
      </c>
      <c r="B69" s="324"/>
      <c r="C69" s="127"/>
      <c r="D69" s="349"/>
    </row>
    <row r="70" ht="13.5" customHeight="1">
      <c r="A70" s="376">
        <v>61.0</v>
      </c>
      <c r="B70" s="324"/>
      <c r="C70" s="127"/>
      <c r="D70" s="349"/>
    </row>
    <row r="71" ht="13.5" customHeight="1">
      <c r="A71" s="376">
        <v>62.0</v>
      </c>
      <c r="B71" s="324"/>
      <c r="C71" s="127"/>
      <c r="D71" s="349"/>
    </row>
    <row r="72" ht="13.5" customHeight="1">
      <c r="A72" s="376">
        <v>63.0</v>
      </c>
      <c r="B72" s="324"/>
      <c r="C72" s="127"/>
      <c r="D72" s="349"/>
    </row>
    <row r="73" ht="13.5" customHeight="1">
      <c r="A73" s="376">
        <v>64.0</v>
      </c>
      <c r="B73" s="324"/>
      <c r="C73" s="127"/>
      <c r="D73" s="349"/>
    </row>
    <row r="74" ht="13.5" customHeight="1">
      <c r="A74" s="376">
        <v>65.0</v>
      </c>
      <c r="B74" s="324"/>
      <c r="C74" s="127"/>
      <c r="D74" s="349"/>
    </row>
    <row r="75" ht="13.5" customHeight="1">
      <c r="A75" s="376">
        <v>66.0</v>
      </c>
      <c r="B75" s="324"/>
      <c r="C75" s="127"/>
      <c r="D75" s="349"/>
    </row>
    <row r="76" ht="13.5" customHeight="1">
      <c r="A76" s="376">
        <v>67.0</v>
      </c>
      <c r="B76" s="324"/>
      <c r="C76" s="127"/>
      <c r="D76" s="349"/>
    </row>
    <row r="77" ht="13.5" customHeight="1">
      <c r="A77" s="376">
        <v>68.0</v>
      </c>
      <c r="B77" s="324"/>
      <c r="C77" s="127"/>
      <c r="D77" s="349"/>
    </row>
    <row r="78" ht="13.5" customHeight="1">
      <c r="A78" s="376">
        <v>69.0</v>
      </c>
      <c r="B78" s="324"/>
      <c r="C78" s="127"/>
      <c r="D78" s="349"/>
    </row>
    <row r="79" ht="13.5" customHeight="1">
      <c r="A79" s="376">
        <v>70.0</v>
      </c>
      <c r="B79" s="324"/>
      <c r="C79" s="127"/>
      <c r="D79" s="349"/>
    </row>
    <row r="80" ht="13.5" customHeight="1">
      <c r="A80" s="376">
        <v>71.0</v>
      </c>
      <c r="B80" s="324"/>
      <c r="C80" s="127"/>
      <c r="D80" s="349"/>
    </row>
    <row r="81" ht="13.5" customHeight="1">
      <c r="A81" s="376">
        <v>72.0</v>
      </c>
      <c r="B81" s="324"/>
      <c r="C81" s="127"/>
      <c r="D81" s="349"/>
    </row>
    <row r="82" ht="13.5" customHeight="1">
      <c r="A82" s="376">
        <v>73.0</v>
      </c>
      <c r="B82" s="324"/>
      <c r="C82" s="127"/>
      <c r="D82" s="349"/>
    </row>
    <row r="83" ht="13.5" customHeight="1">
      <c r="A83" s="376">
        <v>74.0</v>
      </c>
      <c r="B83" s="324"/>
      <c r="C83" s="127"/>
      <c r="D83" s="349"/>
    </row>
    <row r="84" ht="13.5" customHeight="1">
      <c r="A84" s="376">
        <v>75.0</v>
      </c>
      <c r="B84" s="324"/>
      <c r="C84" s="127"/>
      <c r="D84" s="349"/>
    </row>
    <row r="85" ht="13.5" customHeight="1">
      <c r="A85" s="376">
        <v>76.0</v>
      </c>
      <c r="B85" s="324"/>
      <c r="C85" s="127"/>
      <c r="D85" s="349"/>
    </row>
    <row r="86" ht="13.5" customHeight="1">
      <c r="A86" s="376">
        <v>77.0</v>
      </c>
      <c r="B86" s="324"/>
      <c r="C86" s="127"/>
      <c r="D86" s="349"/>
    </row>
    <row r="87" ht="13.5" customHeight="1">
      <c r="A87" s="376">
        <v>78.0</v>
      </c>
      <c r="B87" s="324"/>
      <c r="C87" s="127"/>
      <c r="D87" s="349"/>
    </row>
    <row r="88" ht="13.5" customHeight="1">
      <c r="A88" s="376">
        <v>79.0</v>
      </c>
      <c r="B88" s="324"/>
      <c r="C88" s="127"/>
      <c r="D88" s="349"/>
    </row>
    <row r="89" ht="13.5" customHeight="1">
      <c r="A89" s="376">
        <v>80.0</v>
      </c>
      <c r="B89" s="324"/>
      <c r="C89" s="127"/>
      <c r="D89" s="349"/>
    </row>
    <row r="90" ht="13.5" customHeight="1">
      <c r="A90" s="376">
        <v>81.0</v>
      </c>
      <c r="B90" s="324"/>
      <c r="C90" s="127"/>
      <c r="D90" s="349"/>
    </row>
    <row r="91" ht="13.5" customHeight="1">
      <c r="A91" s="376">
        <v>82.0</v>
      </c>
      <c r="B91" s="324"/>
      <c r="C91" s="127"/>
      <c r="D91" s="349"/>
    </row>
    <row r="92" ht="13.5" customHeight="1">
      <c r="A92" s="376">
        <v>83.0</v>
      </c>
      <c r="B92" s="324"/>
      <c r="C92" s="127"/>
      <c r="D92" s="349"/>
    </row>
    <row r="93" ht="13.5" customHeight="1">
      <c r="A93" s="376">
        <v>84.0</v>
      </c>
      <c r="B93" s="324"/>
      <c r="C93" s="127"/>
      <c r="D93" s="349"/>
    </row>
    <row r="94" ht="13.5" customHeight="1">
      <c r="A94" s="376">
        <v>85.0</v>
      </c>
      <c r="B94" s="324"/>
      <c r="C94" s="127"/>
      <c r="D94" s="349"/>
    </row>
    <row r="95" ht="13.5" customHeight="1">
      <c r="A95" s="376">
        <v>86.0</v>
      </c>
      <c r="B95" s="324"/>
      <c r="C95" s="127"/>
      <c r="D95" s="349"/>
    </row>
    <row r="96" ht="13.5" customHeight="1">
      <c r="A96" s="376">
        <v>87.0</v>
      </c>
      <c r="B96" s="324"/>
      <c r="C96" s="127"/>
      <c r="D96" s="349"/>
    </row>
    <row r="97" ht="13.5" customHeight="1">
      <c r="A97" s="376">
        <v>88.0</v>
      </c>
      <c r="B97" s="324"/>
      <c r="C97" s="127"/>
      <c r="D97" s="349"/>
    </row>
    <row r="98" ht="13.5" customHeight="1">
      <c r="A98" s="376">
        <v>89.0</v>
      </c>
      <c r="B98" s="324"/>
      <c r="C98" s="127"/>
      <c r="D98" s="349"/>
    </row>
    <row r="99" ht="13.5" customHeight="1">
      <c r="A99" s="376">
        <v>90.0</v>
      </c>
      <c r="B99" s="324"/>
      <c r="C99" s="127"/>
      <c r="D99" s="349"/>
    </row>
    <row r="100" ht="13.5" customHeight="1">
      <c r="A100" s="376">
        <v>91.0</v>
      </c>
      <c r="B100" s="324"/>
      <c r="C100" s="127"/>
      <c r="D100" s="349"/>
    </row>
    <row r="101" ht="13.5" customHeight="1">
      <c r="A101" s="376">
        <v>92.0</v>
      </c>
      <c r="B101" s="324"/>
      <c r="C101" s="127"/>
      <c r="D101" s="349"/>
    </row>
    <row r="102" ht="13.5" customHeight="1">
      <c r="A102" s="376">
        <v>93.0</v>
      </c>
      <c r="B102" s="324"/>
      <c r="C102" s="127"/>
      <c r="D102" s="349"/>
    </row>
    <row r="103" ht="13.5" customHeight="1">
      <c r="A103" s="376">
        <v>94.0</v>
      </c>
      <c r="B103" s="324"/>
      <c r="C103" s="127"/>
      <c r="D103" s="349"/>
    </row>
    <row r="104" ht="13.5" customHeight="1">
      <c r="A104" s="376">
        <v>95.0</v>
      </c>
      <c r="B104" s="324"/>
      <c r="C104" s="127"/>
      <c r="D104" s="349"/>
    </row>
    <row r="105" ht="13.5" customHeight="1">
      <c r="A105" s="376">
        <v>96.0</v>
      </c>
      <c r="B105" s="324"/>
      <c r="C105" s="127"/>
      <c r="D105" s="349"/>
    </row>
    <row r="106" ht="13.5" customHeight="1">
      <c r="A106" s="376">
        <v>97.0</v>
      </c>
      <c r="B106" s="324"/>
      <c r="C106" s="127"/>
      <c r="D106" s="349"/>
    </row>
    <row r="107" ht="13.5" customHeight="1">
      <c r="A107" s="376">
        <v>98.0</v>
      </c>
      <c r="B107" s="324"/>
      <c r="C107" s="127"/>
      <c r="D107" s="349"/>
    </row>
    <row r="108" ht="13.5" customHeight="1">
      <c r="A108" s="376">
        <v>99.0</v>
      </c>
      <c r="B108" s="324"/>
      <c r="C108" s="127"/>
      <c r="D108" s="349"/>
    </row>
    <row r="109" ht="13.5" customHeight="1">
      <c r="A109" s="376">
        <v>100.0</v>
      </c>
      <c r="B109" s="324"/>
      <c r="C109" s="127"/>
      <c r="D109" s="349"/>
    </row>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K7:L7"/>
    <mergeCell ref="M7:M8"/>
    <mergeCell ref="A7:A8"/>
    <mergeCell ref="B7:B8"/>
    <mergeCell ref="C7:C8"/>
    <mergeCell ref="D7:D8"/>
    <mergeCell ref="E7:F7"/>
    <mergeCell ref="G7:H7"/>
    <mergeCell ref="I7:J7"/>
    <mergeCell ref="F9:G9"/>
  </mergeCells>
  <dataValidations>
    <dataValidation type="decimal" operator="greaterThanOrEqual" allowBlank="1" showDropDown="1" showInputMessage="1" showErrorMessage="1" prompt="Masukan data yang valid. Data yang dimasukan harus dalam bentuk angka" sqref="D10:D109">
      <formula1>0.0</formula1>
    </dataValidation>
  </dataValidations>
  <hyperlinks>
    <hyperlink display="&lt;&lt;&lt; Daftar Tabel" location="'Daftar Tabel'!A1" ref="H1"/>
  </hyperlink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38"/>
    <col customWidth="1" min="2" max="3" width="35.0"/>
    <col customWidth="1" min="4" max="5" width="25.63"/>
    <col customWidth="1" min="6" max="6" width="12.13"/>
    <col customWidth="1" min="7" max="7" width="26.5"/>
    <col customWidth="1" min="8" max="15" width="8.88"/>
    <col customWidth="1" min="16" max="16" width="12.5"/>
    <col customWidth="1" min="17" max="17" width="8.88"/>
    <col customWidth="1" min="18" max="18" width="9.38"/>
    <col customWidth="1" min="19" max="21" width="8.88"/>
  </cols>
  <sheetData>
    <row r="1" ht="13.5" customHeight="1">
      <c r="A1" s="222" t="s">
        <v>109</v>
      </c>
      <c r="B1" s="222"/>
      <c r="C1" s="222"/>
      <c r="F1" s="95"/>
      <c r="K1" s="68" t="s">
        <v>191</v>
      </c>
    </row>
    <row r="2" ht="13.5" customHeight="1">
      <c r="A2" s="370"/>
      <c r="B2" s="370"/>
      <c r="C2" s="370"/>
      <c r="F2" s="95"/>
    </row>
    <row r="3" ht="13.5" customHeight="1">
      <c r="A3" s="370" t="s">
        <v>1215</v>
      </c>
      <c r="B3" s="370"/>
      <c r="C3" s="370"/>
      <c r="F3" s="95"/>
    </row>
    <row r="4" ht="13.5" hidden="1" customHeight="1">
      <c r="A4" s="222"/>
      <c r="B4" s="222"/>
      <c r="C4" s="222"/>
      <c r="F4" s="95"/>
      <c r="H4" s="90" t="s">
        <v>1216</v>
      </c>
    </row>
    <row r="5" ht="15.75" hidden="1" customHeight="1">
      <c r="A5" s="222"/>
      <c r="B5" s="222"/>
      <c r="C5" s="222"/>
      <c r="F5" s="95"/>
    </row>
    <row r="6" ht="22.5" hidden="1" customHeight="1">
      <c r="A6" s="222"/>
      <c r="B6" s="222"/>
      <c r="C6" s="222"/>
      <c r="F6" s="95"/>
      <c r="H6" s="371" t="s">
        <v>250</v>
      </c>
    </row>
    <row r="7" ht="14.25" customHeight="1">
      <c r="A7" s="70" t="s">
        <v>71</v>
      </c>
      <c r="B7" s="272" t="s">
        <v>1220</v>
      </c>
      <c r="C7" s="70" t="s">
        <v>1221</v>
      </c>
      <c r="D7" s="272" t="s">
        <v>1222</v>
      </c>
      <c r="E7" s="70" t="s">
        <v>1223</v>
      </c>
      <c r="F7" s="70" t="s">
        <v>580</v>
      </c>
      <c r="G7" s="70" t="s">
        <v>1224</v>
      </c>
      <c r="H7" s="180"/>
      <c r="J7" s="180"/>
      <c r="L7" s="180"/>
      <c r="N7" s="180"/>
      <c r="P7" s="180"/>
    </row>
    <row r="8" ht="21.0" customHeight="1">
      <c r="A8" s="74"/>
      <c r="B8" s="98"/>
      <c r="C8" s="74"/>
      <c r="D8" s="98"/>
      <c r="E8" s="74"/>
      <c r="F8" s="74"/>
      <c r="G8" s="74"/>
      <c r="H8" s="180"/>
      <c r="I8" s="180"/>
      <c r="J8" s="180"/>
      <c r="K8" s="180"/>
      <c r="L8" s="180"/>
      <c r="M8" s="180"/>
      <c r="N8" s="180"/>
      <c r="O8" s="180"/>
    </row>
    <row r="9" ht="13.5" customHeight="1">
      <c r="A9" s="372">
        <v>1.0</v>
      </c>
      <c r="B9" s="372">
        <v>2.0</v>
      </c>
      <c r="C9" s="372">
        <v>3.0</v>
      </c>
      <c r="D9" s="372">
        <v>4.0</v>
      </c>
      <c r="E9" s="372">
        <v>5.0</v>
      </c>
      <c r="F9" s="372">
        <v>6.0</v>
      </c>
      <c r="G9" s="372">
        <v>7.0</v>
      </c>
      <c r="H9" s="374"/>
      <c r="I9" s="374"/>
      <c r="J9" s="374"/>
      <c r="K9" s="374"/>
      <c r="L9" s="374"/>
      <c r="M9" s="374"/>
      <c r="N9" s="374"/>
      <c r="O9" s="374"/>
      <c r="P9" s="374"/>
    </row>
    <row r="10" ht="13.5" customHeight="1">
      <c r="A10" s="376">
        <v>1.0</v>
      </c>
      <c r="B10" s="127"/>
      <c r="C10" s="127"/>
      <c r="D10" s="324"/>
      <c r="E10" s="324"/>
      <c r="F10" s="127"/>
      <c r="G10" s="349"/>
      <c r="H10" s="377"/>
      <c r="I10" s="379"/>
      <c r="J10" s="377"/>
      <c r="K10" s="379"/>
      <c r="L10" s="377"/>
      <c r="M10" s="379"/>
      <c r="N10" s="377"/>
      <c r="O10" s="379"/>
      <c r="P10" s="377"/>
    </row>
    <row r="11" ht="13.5" customHeight="1">
      <c r="A11" s="376">
        <v>2.0</v>
      </c>
      <c r="B11" s="127"/>
      <c r="C11" s="127"/>
      <c r="D11" s="324"/>
      <c r="E11" s="324"/>
      <c r="F11" s="127"/>
      <c r="G11" s="349"/>
      <c r="H11" s="377"/>
      <c r="I11" s="379"/>
      <c r="J11" s="377"/>
      <c r="K11" s="379"/>
      <c r="L11" s="377"/>
      <c r="M11" s="379"/>
      <c r="N11" s="377"/>
      <c r="O11" s="379"/>
      <c r="P11" s="377"/>
    </row>
    <row r="12" ht="13.5" customHeight="1">
      <c r="A12" s="376">
        <v>3.0</v>
      </c>
      <c r="B12" s="127"/>
      <c r="C12" s="127"/>
      <c r="D12" s="324"/>
      <c r="E12" s="324"/>
      <c r="F12" s="127"/>
      <c r="G12" s="349"/>
      <c r="H12" s="377"/>
      <c r="I12" s="379"/>
      <c r="J12" s="377"/>
      <c r="K12" s="379"/>
      <c r="L12" s="377"/>
      <c r="M12" s="379"/>
      <c r="N12" s="377"/>
      <c r="O12" s="379"/>
      <c r="P12" s="377"/>
      <c r="R12" s="99"/>
    </row>
    <row r="13" ht="13.5" customHeight="1">
      <c r="A13" s="376">
        <v>4.0</v>
      </c>
      <c r="B13" s="127"/>
      <c r="C13" s="127"/>
      <c r="D13" s="324"/>
      <c r="E13" s="324"/>
      <c r="F13" s="127"/>
      <c r="G13" s="349"/>
      <c r="H13" s="377"/>
      <c r="I13" s="379"/>
      <c r="J13" s="377"/>
      <c r="K13" s="379"/>
      <c r="L13" s="377"/>
      <c r="M13" s="379"/>
      <c r="N13" s="377"/>
      <c r="O13" s="379"/>
      <c r="P13" s="377"/>
      <c r="R13" s="297"/>
    </row>
    <row r="14" ht="13.5" customHeight="1">
      <c r="A14" s="376">
        <v>5.0</v>
      </c>
      <c r="B14" s="127"/>
      <c r="C14" s="127"/>
      <c r="D14" s="324"/>
      <c r="E14" s="324"/>
      <c r="F14" s="127"/>
      <c r="G14" s="349"/>
    </row>
    <row r="15" ht="13.5" customHeight="1">
      <c r="A15" s="376">
        <v>6.0</v>
      </c>
      <c r="B15" s="127"/>
      <c r="C15" s="127"/>
      <c r="D15" s="324"/>
      <c r="E15" s="324"/>
      <c r="F15" s="127"/>
      <c r="G15" s="349"/>
    </row>
    <row r="16" ht="13.5" customHeight="1">
      <c r="A16" s="376">
        <v>7.0</v>
      </c>
      <c r="B16" s="127"/>
      <c r="C16" s="127"/>
      <c r="D16" s="324"/>
      <c r="E16" s="324"/>
      <c r="F16" s="127"/>
      <c r="G16" s="349"/>
    </row>
    <row r="17" ht="13.5" customHeight="1">
      <c r="A17" s="376">
        <v>8.0</v>
      </c>
      <c r="B17" s="127"/>
      <c r="C17" s="127"/>
      <c r="D17" s="324"/>
      <c r="E17" s="324"/>
      <c r="F17" s="127"/>
      <c r="G17" s="349"/>
    </row>
    <row r="18" ht="13.5" customHeight="1">
      <c r="A18" s="376">
        <v>9.0</v>
      </c>
      <c r="B18" s="127"/>
      <c r="C18" s="127"/>
      <c r="D18" s="324"/>
      <c r="E18" s="324"/>
      <c r="F18" s="127"/>
      <c r="G18" s="349"/>
    </row>
    <row r="19" ht="13.5" customHeight="1">
      <c r="A19" s="376">
        <v>10.0</v>
      </c>
      <c r="B19" s="127"/>
      <c r="C19" s="127"/>
      <c r="D19" s="324"/>
      <c r="E19" s="324"/>
      <c r="F19" s="127"/>
      <c r="G19" s="349"/>
    </row>
    <row r="20" ht="13.5" customHeight="1">
      <c r="A20" s="376">
        <v>11.0</v>
      </c>
      <c r="B20" s="127"/>
      <c r="C20" s="127"/>
      <c r="D20" s="324"/>
      <c r="E20" s="324"/>
      <c r="F20" s="127"/>
      <c r="G20" s="349"/>
    </row>
    <row r="21" ht="13.5" customHeight="1">
      <c r="A21" s="376">
        <v>12.0</v>
      </c>
      <c r="B21" s="127"/>
      <c r="C21" s="127"/>
      <c r="D21" s="324"/>
      <c r="E21" s="324"/>
      <c r="F21" s="127"/>
      <c r="G21" s="349"/>
    </row>
    <row r="22" ht="13.5" customHeight="1">
      <c r="A22" s="376">
        <v>13.0</v>
      </c>
      <c r="B22" s="127"/>
      <c r="C22" s="127"/>
      <c r="D22" s="324"/>
      <c r="E22" s="324"/>
      <c r="F22" s="127"/>
      <c r="G22" s="349"/>
    </row>
    <row r="23" ht="13.5" customHeight="1">
      <c r="A23" s="376">
        <v>14.0</v>
      </c>
      <c r="B23" s="127"/>
      <c r="C23" s="127"/>
      <c r="D23" s="324"/>
      <c r="E23" s="324"/>
      <c r="F23" s="127"/>
      <c r="G23" s="349"/>
    </row>
    <row r="24" ht="13.5" customHeight="1">
      <c r="A24" s="376">
        <v>15.0</v>
      </c>
      <c r="B24" s="127"/>
      <c r="C24" s="127"/>
      <c r="D24" s="324"/>
      <c r="E24" s="324"/>
      <c r="F24" s="127"/>
      <c r="G24" s="349"/>
    </row>
    <row r="25" ht="13.5" customHeight="1">
      <c r="A25" s="376">
        <v>16.0</v>
      </c>
      <c r="B25" s="127"/>
      <c r="C25" s="127"/>
      <c r="D25" s="324"/>
      <c r="E25" s="324"/>
      <c r="F25" s="127"/>
      <c r="G25" s="349"/>
    </row>
    <row r="26" ht="13.5" customHeight="1">
      <c r="A26" s="376">
        <v>17.0</v>
      </c>
      <c r="B26" s="127"/>
      <c r="C26" s="127"/>
      <c r="D26" s="324"/>
      <c r="E26" s="324"/>
      <c r="F26" s="127"/>
      <c r="G26" s="349"/>
    </row>
    <row r="27" ht="13.5" customHeight="1">
      <c r="A27" s="376">
        <v>18.0</v>
      </c>
      <c r="B27" s="127"/>
      <c r="C27" s="127"/>
      <c r="D27" s="324"/>
      <c r="E27" s="324"/>
      <c r="F27" s="127"/>
      <c r="G27" s="349"/>
    </row>
    <row r="28" ht="13.5" customHeight="1">
      <c r="A28" s="376">
        <v>19.0</v>
      </c>
      <c r="B28" s="127"/>
      <c r="C28" s="127"/>
      <c r="D28" s="324"/>
      <c r="E28" s="324"/>
      <c r="F28" s="127"/>
      <c r="G28" s="349"/>
    </row>
    <row r="29" ht="13.5" customHeight="1">
      <c r="A29" s="376">
        <v>20.0</v>
      </c>
      <c r="B29" s="127"/>
      <c r="C29" s="127"/>
      <c r="D29" s="324"/>
      <c r="E29" s="324"/>
      <c r="F29" s="127"/>
      <c r="G29" s="349"/>
    </row>
    <row r="30" ht="13.5" customHeight="1">
      <c r="A30" s="376">
        <v>21.0</v>
      </c>
      <c r="B30" s="127"/>
      <c r="C30" s="127"/>
      <c r="D30" s="324"/>
      <c r="E30" s="324"/>
      <c r="F30" s="127"/>
      <c r="G30" s="349"/>
    </row>
    <row r="31" ht="13.5" customHeight="1">
      <c r="A31" s="376">
        <v>22.0</v>
      </c>
      <c r="B31" s="127"/>
      <c r="C31" s="127"/>
      <c r="D31" s="324"/>
      <c r="E31" s="324"/>
      <c r="F31" s="127"/>
      <c r="G31" s="349"/>
    </row>
    <row r="32" ht="13.5" customHeight="1">
      <c r="A32" s="376">
        <v>23.0</v>
      </c>
      <c r="B32" s="127"/>
      <c r="C32" s="127"/>
      <c r="D32" s="324"/>
      <c r="E32" s="324"/>
      <c r="F32" s="127"/>
      <c r="G32" s="349"/>
    </row>
    <row r="33" ht="13.5" customHeight="1">
      <c r="A33" s="376">
        <v>24.0</v>
      </c>
      <c r="B33" s="127"/>
      <c r="C33" s="127"/>
      <c r="D33" s="324"/>
      <c r="E33" s="324"/>
      <c r="F33" s="127"/>
      <c r="G33" s="349"/>
    </row>
    <row r="34" ht="13.5" customHeight="1">
      <c r="A34" s="376">
        <v>25.0</v>
      </c>
      <c r="B34" s="127"/>
      <c r="C34" s="127"/>
      <c r="D34" s="324"/>
      <c r="E34" s="324"/>
      <c r="F34" s="127"/>
      <c r="G34" s="349"/>
    </row>
    <row r="35" ht="13.5" customHeight="1">
      <c r="A35" s="376">
        <v>26.0</v>
      </c>
      <c r="B35" s="127"/>
      <c r="C35" s="127"/>
      <c r="D35" s="324"/>
      <c r="E35" s="324"/>
      <c r="F35" s="127"/>
      <c r="G35" s="349"/>
    </row>
    <row r="36" ht="13.5" customHeight="1">
      <c r="A36" s="376">
        <v>27.0</v>
      </c>
      <c r="B36" s="127"/>
      <c r="C36" s="127"/>
      <c r="D36" s="324"/>
      <c r="E36" s="324"/>
      <c r="F36" s="127"/>
      <c r="G36" s="349"/>
    </row>
    <row r="37" ht="13.5" customHeight="1">
      <c r="A37" s="376">
        <v>28.0</v>
      </c>
      <c r="B37" s="127"/>
      <c r="C37" s="127"/>
      <c r="D37" s="324"/>
      <c r="E37" s="324"/>
      <c r="F37" s="127"/>
      <c r="G37" s="349"/>
    </row>
    <row r="38" ht="13.5" customHeight="1">
      <c r="A38" s="376">
        <v>29.0</v>
      </c>
      <c r="B38" s="127"/>
      <c r="C38" s="127"/>
      <c r="D38" s="324"/>
      <c r="E38" s="324"/>
      <c r="F38" s="127"/>
      <c r="G38" s="349"/>
    </row>
    <row r="39" ht="13.5" customHeight="1">
      <c r="A39" s="376">
        <v>30.0</v>
      </c>
      <c r="B39" s="127"/>
      <c r="C39" s="127"/>
      <c r="D39" s="324"/>
      <c r="E39" s="324"/>
      <c r="F39" s="127"/>
      <c r="G39" s="349"/>
    </row>
    <row r="40" ht="13.5" customHeight="1">
      <c r="A40" s="376">
        <v>31.0</v>
      </c>
      <c r="B40" s="127"/>
      <c r="C40" s="127"/>
      <c r="D40" s="324"/>
      <c r="E40" s="324"/>
      <c r="F40" s="127"/>
      <c r="G40" s="349"/>
    </row>
    <row r="41" ht="13.5" customHeight="1">
      <c r="A41" s="376">
        <v>32.0</v>
      </c>
      <c r="B41" s="127"/>
      <c r="C41" s="127"/>
      <c r="D41" s="324"/>
      <c r="E41" s="324"/>
      <c r="F41" s="127"/>
      <c r="G41" s="349"/>
    </row>
    <row r="42" ht="13.5" customHeight="1">
      <c r="A42" s="376">
        <v>33.0</v>
      </c>
      <c r="B42" s="127"/>
      <c r="C42" s="127"/>
      <c r="D42" s="324"/>
      <c r="E42" s="324"/>
      <c r="F42" s="127"/>
      <c r="G42" s="349"/>
    </row>
    <row r="43" ht="13.5" customHeight="1">
      <c r="A43" s="376">
        <v>34.0</v>
      </c>
      <c r="B43" s="127"/>
      <c r="C43" s="127"/>
      <c r="D43" s="324"/>
      <c r="E43" s="324"/>
      <c r="F43" s="127"/>
      <c r="G43" s="349"/>
    </row>
    <row r="44" ht="13.5" customHeight="1">
      <c r="A44" s="376">
        <v>35.0</v>
      </c>
      <c r="B44" s="127"/>
      <c r="C44" s="127"/>
      <c r="D44" s="324"/>
      <c r="E44" s="324"/>
      <c r="F44" s="127"/>
      <c r="G44" s="349"/>
    </row>
    <row r="45" ht="13.5" customHeight="1">
      <c r="A45" s="376">
        <v>36.0</v>
      </c>
      <c r="B45" s="127"/>
      <c r="C45" s="127"/>
      <c r="D45" s="324"/>
      <c r="E45" s="324"/>
      <c r="F45" s="127"/>
      <c r="G45" s="349"/>
    </row>
    <row r="46" ht="13.5" customHeight="1">
      <c r="A46" s="376">
        <v>37.0</v>
      </c>
      <c r="B46" s="127"/>
      <c r="C46" s="127"/>
      <c r="D46" s="324"/>
      <c r="E46" s="324"/>
      <c r="F46" s="127"/>
      <c r="G46" s="349"/>
    </row>
    <row r="47" ht="13.5" customHeight="1">
      <c r="A47" s="376">
        <v>38.0</v>
      </c>
      <c r="B47" s="127"/>
      <c r="C47" s="127"/>
      <c r="D47" s="324"/>
      <c r="E47" s="324"/>
      <c r="F47" s="127"/>
      <c r="G47" s="349"/>
    </row>
    <row r="48" ht="13.5" customHeight="1">
      <c r="A48" s="376">
        <v>39.0</v>
      </c>
      <c r="B48" s="127"/>
      <c r="C48" s="127"/>
      <c r="D48" s="324"/>
      <c r="E48" s="324"/>
      <c r="F48" s="127"/>
      <c r="G48" s="349"/>
    </row>
    <row r="49" ht="13.5" customHeight="1">
      <c r="A49" s="376">
        <v>40.0</v>
      </c>
      <c r="B49" s="127"/>
      <c r="C49" s="127"/>
      <c r="D49" s="324"/>
      <c r="E49" s="324"/>
      <c r="F49" s="127"/>
      <c r="G49" s="349"/>
    </row>
    <row r="50" ht="13.5" customHeight="1">
      <c r="A50" s="376">
        <v>41.0</v>
      </c>
      <c r="B50" s="127"/>
      <c r="C50" s="127"/>
      <c r="D50" s="324"/>
      <c r="E50" s="324"/>
      <c r="F50" s="127"/>
      <c r="G50" s="349"/>
    </row>
    <row r="51" ht="13.5" customHeight="1">
      <c r="A51" s="376">
        <v>42.0</v>
      </c>
      <c r="B51" s="127"/>
      <c r="C51" s="127"/>
      <c r="D51" s="324"/>
      <c r="E51" s="324"/>
      <c r="F51" s="127"/>
      <c r="G51" s="349"/>
    </row>
    <row r="52" ht="13.5" customHeight="1">
      <c r="A52" s="376">
        <v>43.0</v>
      </c>
      <c r="B52" s="127"/>
      <c r="C52" s="127"/>
      <c r="D52" s="324"/>
      <c r="E52" s="324"/>
      <c r="F52" s="127"/>
      <c r="G52" s="349"/>
    </row>
    <row r="53" ht="13.5" customHeight="1">
      <c r="A53" s="376">
        <v>44.0</v>
      </c>
      <c r="B53" s="127"/>
      <c r="C53" s="127"/>
      <c r="D53" s="324"/>
      <c r="E53" s="324"/>
      <c r="F53" s="127"/>
      <c r="G53" s="349"/>
    </row>
    <row r="54" ht="13.5" customHeight="1">
      <c r="A54" s="376">
        <v>45.0</v>
      </c>
      <c r="B54" s="127"/>
      <c r="C54" s="127"/>
      <c r="D54" s="324"/>
      <c r="E54" s="324"/>
      <c r="F54" s="127"/>
      <c r="G54" s="349"/>
    </row>
    <row r="55" ht="13.5" customHeight="1">
      <c r="A55" s="376">
        <v>46.0</v>
      </c>
      <c r="B55" s="127"/>
      <c r="C55" s="127"/>
      <c r="D55" s="324"/>
      <c r="E55" s="324"/>
      <c r="F55" s="127"/>
      <c r="G55" s="349"/>
    </row>
    <row r="56" ht="13.5" customHeight="1">
      <c r="A56" s="376">
        <v>47.0</v>
      </c>
      <c r="B56" s="127"/>
      <c r="C56" s="127"/>
      <c r="D56" s="324"/>
      <c r="E56" s="324"/>
      <c r="F56" s="127"/>
      <c r="G56" s="349"/>
    </row>
    <row r="57" ht="13.5" customHeight="1">
      <c r="A57" s="376">
        <v>48.0</v>
      </c>
      <c r="B57" s="127"/>
      <c r="C57" s="127"/>
      <c r="D57" s="324"/>
      <c r="E57" s="324"/>
      <c r="F57" s="127"/>
      <c r="G57" s="349"/>
    </row>
    <row r="58" ht="13.5" customHeight="1">
      <c r="A58" s="376">
        <v>49.0</v>
      </c>
      <c r="B58" s="127"/>
      <c r="C58" s="127"/>
      <c r="D58" s="324"/>
      <c r="E58" s="324"/>
      <c r="F58" s="127"/>
      <c r="G58" s="349"/>
    </row>
    <row r="59" ht="13.5" customHeight="1">
      <c r="A59" s="376">
        <v>50.0</v>
      </c>
      <c r="B59" s="127"/>
      <c r="C59" s="127"/>
      <c r="D59" s="324"/>
      <c r="E59" s="324"/>
      <c r="F59" s="127"/>
      <c r="G59" s="349"/>
    </row>
    <row r="60" ht="13.5" customHeight="1">
      <c r="A60" s="376">
        <v>51.0</v>
      </c>
      <c r="B60" s="127"/>
      <c r="C60" s="127"/>
      <c r="D60" s="324"/>
      <c r="E60" s="324"/>
      <c r="F60" s="127"/>
      <c r="G60" s="349"/>
    </row>
    <row r="61" ht="13.5" customHeight="1">
      <c r="A61" s="376">
        <v>52.0</v>
      </c>
      <c r="B61" s="127"/>
      <c r="C61" s="127"/>
      <c r="D61" s="324"/>
      <c r="E61" s="324"/>
      <c r="F61" s="127"/>
      <c r="G61" s="349"/>
    </row>
    <row r="62" ht="13.5" customHeight="1">
      <c r="A62" s="376">
        <v>53.0</v>
      </c>
      <c r="B62" s="127"/>
      <c r="C62" s="127"/>
      <c r="D62" s="324"/>
      <c r="E62" s="324"/>
      <c r="F62" s="127"/>
      <c r="G62" s="349"/>
    </row>
    <row r="63" ht="13.5" customHeight="1">
      <c r="A63" s="376">
        <v>54.0</v>
      </c>
      <c r="B63" s="127"/>
      <c r="C63" s="127"/>
      <c r="D63" s="324"/>
      <c r="E63" s="324"/>
      <c r="F63" s="127"/>
      <c r="G63" s="349"/>
    </row>
    <row r="64" ht="13.5" customHeight="1">
      <c r="A64" s="376">
        <v>55.0</v>
      </c>
      <c r="B64" s="127"/>
      <c r="C64" s="127"/>
      <c r="D64" s="324"/>
      <c r="E64" s="324"/>
      <c r="F64" s="127"/>
      <c r="G64" s="349"/>
    </row>
    <row r="65" ht="13.5" customHeight="1">
      <c r="A65" s="376">
        <v>56.0</v>
      </c>
      <c r="B65" s="127"/>
      <c r="C65" s="127"/>
      <c r="D65" s="324"/>
      <c r="E65" s="324"/>
      <c r="F65" s="127"/>
      <c r="G65" s="349"/>
    </row>
    <row r="66" ht="13.5" customHeight="1">
      <c r="A66" s="376">
        <v>57.0</v>
      </c>
      <c r="B66" s="127"/>
      <c r="C66" s="127"/>
      <c r="D66" s="324"/>
      <c r="E66" s="324"/>
      <c r="F66" s="127"/>
      <c r="G66" s="349"/>
    </row>
    <row r="67" ht="13.5" customHeight="1">
      <c r="A67" s="376">
        <v>58.0</v>
      </c>
      <c r="B67" s="127"/>
      <c r="C67" s="127"/>
      <c r="D67" s="324"/>
      <c r="E67" s="324"/>
      <c r="F67" s="127"/>
      <c r="G67" s="349"/>
    </row>
    <row r="68" ht="13.5" customHeight="1">
      <c r="A68" s="376">
        <v>59.0</v>
      </c>
      <c r="B68" s="127"/>
      <c r="C68" s="127"/>
      <c r="D68" s="324"/>
      <c r="E68" s="324"/>
      <c r="F68" s="127"/>
      <c r="G68" s="349"/>
    </row>
    <row r="69" ht="13.5" customHeight="1">
      <c r="A69" s="376">
        <v>60.0</v>
      </c>
      <c r="B69" s="127"/>
      <c r="C69" s="127"/>
      <c r="D69" s="324"/>
      <c r="E69" s="324"/>
      <c r="F69" s="127"/>
      <c r="G69" s="349"/>
    </row>
    <row r="70" ht="13.5" customHeight="1">
      <c r="A70" s="376">
        <v>61.0</v>
      </c>
      <c r="B70" s="127"/>
      <c r="C70" s="127"/>
      <c r="D70" s="324"/>
      <c r="E70" s="324"/>
      <c r="F70" s="127"/>
      <c r="G70" s="349"/>
    </row>
    <row r="71" ht="13.5" customHeight="1">
      <c r="A71" s="376">
        <v>62.0</v>
      </c>
      <c r="B71" s="127"/>
      <c r="C71" s="127"/>
      <c r="D71" s="324"/>
      <c r="E71" s="324"/>
      <c r="F71" s="127"/>
      <c r="G71" s="349"/>
    </row>
    <row r="72" ht="13.5" customHeight="1">
      <c r="A72" s="376">
        <v>63.0</v>
      </c>
      <c r="B72" s="127"/>
      <c r="C72" s="127"/>
      <c r="D72" s="324"/>
      <c r="E72" s="324"/>
      <c r="F72" s="127"/>
      <c r="G72" s="349"/>
    </row>
    <row r="73" ht="13.5" customHeight="1">
      <c r="A73" s="376">
        <v>64.0</v>
      </c>
      <c r="B73" s="127"/>
      <c r="C73" s="127"/>
      <c r="D73" s="324"/>
      <c r="E73" s="324"/>
      <c r="F73" s="127"/>
      <c r="G73" s="349"/>
    </row>
    <row r="74" ht="13.5" customHeight="1">
      <c r="A74" s="376">
        <v>65.0</v>
      </c>
      <c r="B74" s="127"/>
      <c r="C74" s="127"/>
      <c r="D74" s="324"/>
      <c r="E74" s="324"/>
      <c r="F74" s="127"/>
      <c r="G74" s="349"/>
    </row>
    <row r="75" ht="13.5" customHeight="1">
      <c r="A75" s="376">
        <v>66.0</v>
      </c>
      <c r="B75" s="127"/>
      <c r="C75" s="127"/>
      <c r="D75" s="324"/>
      <c r="E75" s="324"/>
      <c r="F75" s="127"/>
      <c r="G75" s="349"/>
    </row>
    <row r="76" ht="13.5" customHeight="1">
      <c r="A76" s="376">
        <v>67.0</v>
      </c>
      <c r="B76" s="127"/>
      <c r="C76" s="127"/>
      <c r="D76" s="324"/>
      <c r="E76" s="324"/>
      <c r="F76" s="127"/>
      <c r="G76" s="349"/>
    </row>
    <row r="77" ht="13.5" customHeight="1">
      <c r="A77" s="376">
        <v>68.0</v>
      </c>
      <c r="B77" s="127"/>
      <c r="C77" s="127"/>
      <c r="D77" s="324"/>
      <c r="E77" s="324"/>
      <c r="F77" s="127"/>
      <c r="G77" s="349"/>
    </row>
    <row r="78" ht="13.5" customHeight="1">
      <c r="A78" s="376">
        <v>69.0</v>
      </c>
      <c r="B78" s="127"/>
      <c r="C78" s="127"/>
      <c r="D78" s="324"/>
      <c r="E78" s="324"/>
      <c r="F78" s="127"/>
      <c r="G78" s="349"/>
    </row>
    <row r="79" ht="13.5" customHeight="1">
      <c r="A79" s="376">
        <v>70.0</v>
      </c>
      <c r="B79" s="127"/>
      <c r="C79" s="127"/>
      <c r="D79" s="324"/>
      <c r="E79" s="324"/>
      <c r="F79" s="127"/>
      <c r="G79" s="349"/>
    </row>
    <row r="80" ht="13.5" customHeight="1">
      <c r="A80" s="376">
        <v>71.0</v>
      </c>
      <c r="B80" s="127"/>
      <c r="C80" s="127"/>
      <c r="D80" s="324"/>
      <c r="E80" s="324"/>
      <c r="F80" s="127"/>
      <c r="G80" s="349"/>
    </row>
    <row r="81" ht="13.5" customHeight="1">
      <c r="A81" s="376">
        <v>72.0</v>
      </c>
      <c r="B81" s="127"/>
      <c r="C81" s="127"/>
      <c r="D81" s="324"/>
      <c r="E81" s="324"/>
      <c r="F81" s="127"/>
      <c r="G81" s="349"/>
    </row>
    <row r="82" ht="13.5" customHeight="1">
      <c r="A82" s="376">
        <v>73.0</v>
      </c>
      <c r="B82" s="127"/>
      <c r="C82" s="127"/>
      <c r="D82" s="324"/>
      <c r="E82" s="324"/>
      <c r="F82" s="127"/>
      <c r="G82" s="349"/>
    </row>
    <row r="83" ht="13.5" customHeight="1">
      <c r="A83" s="376">
        <v>74.0</v>
      </c>
      <c r="B83" s="127"/>
      <c r="C83" s="127"/>
      <c r="D83" s="324"/>
      <c r="E83" s="324"/>
      <c r="F83" s="127"/>
      <c r="G83" s="349"/>
    </row>
    <row r="84" ht="13.5" customHeight="1">
      <c r="A84" s="376">
        <v>75.0</v>
      </c>
      <c r="B84" s="127"/>
      <c r="C84" s="127"/>
      <c r="D84" s="324"/>
      <c r="E84" s="324"/>
      <c r="F84" s="127"/>
      <c r="G84" s="349"/>
    </row>
    <row r="85" ht="13.5" customHeight="1">
      <c r="A85" s="376">
        <v>76.0</v>
      </c>
      <c r="B85" s="127"/>
      <c r="C85" s="127"/>
      <c r="D85" s="324"/>
      <c r="E85" s="324"/>
      <c r="F85" s="127"/>
      <c r="G85" s="349"/>
    </row>
    <row r="86" ht="13.5" customHeight="1">
      <c r="A86" s="376">
        <v>77.0</v>
      </c>
      <c r="B86" s="127"/>
      <c r="C86" s="127"/>
      <c r="D86" s="324"/>
      <c r="E86" s="324"/>
      <c r="F86" s="127"/>
      <c r="G86" s="349"/>
    </row>
    <row r="87" ht="13.5" customHeight="1">
      <c r="A87" s="376">
        <v>78.0</v>
      </c>
      <c r="B87" s="127"/>
      <c r="C87" s="127"/>
      <c r="D87" s="324"/>
      <c r="E87" s="324"/>
      <c r="F87" s="127"/>
      <c r="G87" s="349"/>
    </row>
    <row r="88" ht="13.5" customHeight="1">
      <c r="A88" s="376">
        <v>79.0</v>
      </c>
      <c r="B88" s="127"/>
      <c r="C88" s="127"/>
      <c r="D88" s="324"/>
      <c r="E88" s="324"/>
      <c r="F88" s="127"/>
      <c r="G88" s="349"/>
    </row>
    <row r="89" ht="13.5" customHeight="1">
      <c r="A89" s="376">
        <v>80.0</v>
      </c>
      <c r="B89" s="127"/>
      <c r="C89" s="127"/>
      <c r="D89" s="324"/>
      <c r="E89" s="324"/>
      <c r="F89" s="127"/>
      <c r="G89" s="349"/>
    </row>
    <row r="90" ht="13.5" customHeight="1">
      <c r="A90" s="376">
        <v>81.0</v>
      </c>
      <c r="B90" s="127"/>
      <c r="C90" s="127"/>
      <c r="D90" s="324"/>
      <c r="E90" s="324"/>
      <c r="F90" s="127"/>
      <c r="G90" s="349"/>
    </row>
    <row r="91" ht="13.5" customHeight="1">
      <c r="A91" s="376">
        <v>82.0</v>
      </c>
      <c r="B91" s="127"/>
      <c r="C91" s="127"/>
      <c r="D91" s="324"/>
      <c r="E91" s="324"/>
      <c r="F91" s="127"/>
      <c r="G91" s="349"/>
    </row>
    <row r="92" ht="13.5" customHeight="1">
      <c r="A92" s="376">
        <v>83.0</v>
      </c>
      <c r="B92" s="127"/>
      <c r="C92" s="127"/>
      <c r="D92" s="324"/>
      <c r="E92" s="324"/>
      <c r="F92" s="127"/>
      <c r="G92" s="349"/>
    </row>
    <row r="93" ht="13.5" customHeight="1">
      <c r="A93" s="376">
        <v>84.0</v>
      </c>
      <c r="B93" s="127"/>
      <c r="C93" s="127"/>
      <c r="D93" s="324"/>
      <c r="E93" s="324"/>
      <c r="F93" s="127"/>
      <c r="G93" s="349"/>
    </row>
    <row r="94" ht="13.5" customHeight="1">
      <c r="A94" s="376">
        <v>85.0</v>
      </c>
      <c r="B94" s="127"/>
      <c r="C94" s="127"/>
      <c r="D94" s="324"/>
      <c r="E94" s="324"/>
      <c r="F94" s="127"/>
      <c r="G94" s="349"/>
    </row>
    <row r="95" ht="13.5" customHeight="1">
      <c r="A95" s="376">
        <v>86.0</v>
      </c>
      <c r="B95" s="127"/>
      <c r="C95" s="127"/>
      <c r="D95" s="324"/>
      <c r="E95" s="324"/>
      <c r="F95" s="127"/>
      <c r="G95" s="349"/>
    </row>
    <row r="96" ht="13.5" customHeight="1">
      <c r="A96" s="376">
        <v>87.0</v>
      </c>
      <c r="B96" s="127"/>
      <c r="C96" s="127"/>
      <c r="D96" s="324"/>
      <c r="E96" s="324"/>
      <c r="F96" s="127"/>
      <c r="G96" s="349"/>
    </row>
    <row r="97" ht="13.5" customHeight="1">
      <c r="A97" s="376">
        <v>88.0</v>
      </c>
      <c r="B97" s="127"/>
      <c r="C97" s="127"/>
      <c r="D97" s="324"/>
      <c r="E97" s="324"/>
      <c r="F97" s="127"/>
      <c r="G97" s="349"/>
    </row>
    <row r="98" ht="13.5" customHeight="1">
      <c r="A98" s="376">
        <v>89.0</v>
      </c>
      <c r="B98" s="127"/>
      <c r="C98" s="127"/>
      <c r="D98" s="324"/>
      <c r="E98" s="324"/>
      <c r="F98" s="127"/>
      <c r="G98" s="349"/>
    </row>
    <row r="99" ht="13.5" customHeight="1">
      <c r="A99" s="376">
        <v>90.0</v>
      </c>
      <c r="B99" s="127"/>
      <c r="C99" s="127"/>
      <c r="D99" s="324"/>
      <c r="E99" s="324"/>
      <c r="F99" s="127"/>
      <c r="G99" s="349"/>
    </row>
    <row r="100" ht="13.5" customHeight="1">
      <c r="A100" s="376">
        <v>91.0</v>
      </c>
      <c r="B100" s="127"/>
      <c r="C100" s="127"/>
      <c r="D100" s="324"/>
      <c r="E100" s="324"/>
      <c r="F100" s="127"/>
      <c r="G100" s="349"/>
    </row>
    <row r="101" ht="13.5" customHeight="1">
      <c r="A101" s="376">
        <v>92.0</v>
      </c>
      <c r="B101" s="127"/>
      <c r="C101" s="127"/>
      <c r="D101" s="324"/>
      <c r="E101" s="324"/>
      <c r="F101" s="127"/>
      <c r="G101" s="349"/>
    </row>
    <row r="102" ht="13.5" customHeight="1">
      <c r="A102" s="376">
        <v>93.0</v>
      </c>
      <c r="B102" s="127"/>
      <c r="C102" s="127"/>
      <c r="D102" s="324"/>
      <c r="E102" s="324"/>
      <c r="F102" s="127"/>
      <c r="G102" s="349"/>
    </row>
    <row r="103" ht="13.5" customHeight="1">
      <c r="A103" s="376">
        <v>94.0</v>
      </c>
      <c r="B103" s="127"/>
      <c r="C103" s="127"/>
      <c r="D103" s="324"/>
      <c r="E103" s="324"/>
      <c r="F103" s="127"/>
      <c r="G103" s="349"/>
    </row>
    <row r="104" ht="13.5" customHeight="1">
      <c r="A104" s="376">
        <v>95.0</v>
      </c>
      <c r="B104" s="127"/>
      <c r="C104" s="127"/>
      <c r="D104" s="324"/>
      <c r="E104" s="324"/>
      <c r="F104" s="127"/>
      <c r="G104" s="349"/>
    </row>
    <row r="105" ht="13.5" customHeight="1">
      <c r="A105" s="376">
        <v>96.0</v>
      </c>
      <c r="B105" s="127"/>
      <c r="C105" s="127"/>
      <c r="D105" s="324"/>
      <c r="E105" s="324"/>
      <c r="F105" s="127"/>
      <c r="G105" s="349"/>
    </row>
    <row r="106" ht="13.5" customHeight="1">
      <c r="A106" s="376">
        <v>97.0</v>
      </c>
      <c r="B106" s="127"/>
      <c r="C106" s="127"/>
      <c r="D106" s="324"/>
      <c r="E106" s="324"/>
      <c r="F106" s="127"/>
      <c r="G106" s="349"/>
    </row>
    <row r="107" ht="13.5" customHeight="1">
      <c r="A107" s="376">
        <v>98.0</v>
      </c>
      <c r="B107" s="127"/>
      <c r="C107" s="127"/>
      <c r="D107" s="324"/>
      <c r="E107" s="324"/>
      <c r="F107" s="127"/>
      <c r="G107" s="349"/>
    </row>
    <row r="108" ht="13.5" customHeight="1">
      <c r="A108" s="376">
        <v>99.0</v>
      </c>
      <c r="B108" s="127"/>
      <c r="C108" s="127"/>
      <c r="D108" s="324"/>
      <c r="E108" s="324"/>
      <c r="F108" s="127"/>
      <c r="G108" s="349"/>
    </row>
    <row r="109" ht="13.5" customHeight="1">
      <c r="A109" s="376">
        <v>100.0</v>
      </c>
      <c r="B109" s="127"/>
      <c r="C109" s="127"/>
      <c r="D109" s="324"/>
      <c r="E109" s="324"/>
      <c r="F109" s="127"/>
      <c r="G109" s="349"/>
    </row>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H7:I7"/>
    <mergeCell ref="J7:K7"/>
    <mergeCell ref="L7:M7"/>
    <mergeCell ref="N7:O7"/>
    <mergeCell ref="P7:P8"/>
    <mergeCell ref="R13:U16"/>
    <mergeCell ref="A7:A8"/>
    <mergeCell ref="B7:B8"/>
    <mergeCell ref="C7:C8"/>
    <mergeCell ref="D7:D8"/>
    <mergeCell ref="E7:E8"/>
    <mergeCell ref="F7:F8"/>
    <mergeCell ref="G7:G8"/>
  </mergeCells>
  <hyperlinks>
    <hyperlink display="&lt;&lt;&lt; Daftar Tabel" location="'Daftar Tabel'!A1" ref="K1"/>
  </hyperlink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63"/>
    <col customWidth="1" min="2" max="2" width="28.38"/>
    <col customWidth="1" min="3" max="3" width="9.13"/>
    <col customWidth="1" min="4" max="4" width="9.0"/>
    <col customWidth="1" min="5" max="5" width="12.63"/>
    <col customWidth="1" min="6" max="10" width="7.63"/>
    <col customWidth="1" min="11" max="11" width="15.88"/>
    <col customWidth="1" min="12" max="12" width="12.38"/>
    <col customWidth="1" min="13" max="17" width="7.63"/>
  </cols>
  <sheetData>
    <row r="1" ht="14.25" customHeight="1">
      <c r="A1" s="222" t="s">
        <v>117</v>
      </c>
      <c r="C1" s="95"/>
      <c r="L1" s="68" t="s">
        <v>191</v>
      </c>
    </row>
    <row r="2" ht="14.25" customHeight="1">
      <c r="A2" s="222"/>
      <c r="C2" s="95"/>
      <c r="L2" s="119"/>
    </row>
    <row r="3">
      <c r="A3" s="92" t="s">
        <v>212</v>
      </c>
      <c r="C3" s="95"/>
      <c r="L3" s="119"/>
    </row>
    <row r="4" ht="14.25" hidden="1" customHeight="1">
      <c r="A4" s="92"/>
      <c r="C4" s="95"/>
      <c r="L4" s="119"/>
    </row>
    <row r="5" hidden="1">
      <c r="A5" s="222"/>
      <c r="C5" s="95"/>
      <c r="F5" s="91" t="s">
        <v>1225</v>
      </c>
    </row>
    <row r="6" hidden="1">
      <c r="A6" s="381"/>
      <c r="B6" s="381"/>
      <c r="C6" s="381"/>
      <c r="D6" s="381"/>
      <c r="E6" s="381"/>
      <c r="F6" s="382" t="s">
        <v>1226</v>
      </c>
      <c r="G6" s="381"/>
      <c r="H6" s="381"/>
      <c r="I6" s="381"/>
      <c r="J6" s="381"/>
      <c r="K6" s="381"/>
      <c r="L6" s="381"/>
      <c r="M6" s="362"/>
      <c r="N6" s="362"/>
      <c r="O6" s="362"/>
      <c r="P6" s="362"/>
      <c r="Q6" s="362"/>
    </row>
    <row r="7" hidden="1">
      <c r="A7" s="381"/>
      <c r="B7" s="381"/>
      <c r="C7" s="381"/>
      <c r="D7" s="381" t="s">
        <v>250</v>
      </c>
      <c r="E7" s="381"/>
      <c r="F7" s="382" t="s">
        <v>1227</v>
      </c>
      <c r="G7" s="381"/>
      <c r="H7" s="381"/>
      <c r="I7" s="381"/>
      <c r="J7" s="381"/>
      <c r="K7" s="381"/>
      <c r="L7" s="381"/>
      <c r="M7" s="362"/>
      <c r="N7" s="362"/>
      <c r="O7" s="362"/>
      <c r="P7" s="362"/>
      <c r="Q7" s="362"/>
    </row>
    <row r="8" ht="14.25" customHeight="1">
      <c r="A8" s="70" t="s">
        <v>71</v>
      </c>
      <c r="B8" s="70" t="s">
        <v>1228</v>
      </c>
      <c r="C8" s="71" t="s">
        <v>1229</v>
      </c>
      <c r="D8" s="72"/>
      <c r="E8" s="72"/>
      <c r="F8" s="72"/>
      <c r="G8" s="72"/>
      <c r="H8" s="72"/>
      <c r="I8" s="72"/>
      <c r="J8" s="271"/>
      <c r="K8" s="70" t="s">
        <v>1230</v>
      </c>
      <c r="L8" s="70" t="s">
        <v>1231</v>
      </c>
      <c r="M8" s="362"/>
      <c r="N8" s="362"/>
      <c r="O8" s="362"/>
      <c r="P8" s="362"/>
      <c r="Q8" s="362"/>
    </row>
    <row r="9" ht="13.5" customHeight="1">
      <c r="A9" s="74"/>
      <c r="B9" s="74"/>
      <c r="C9" s="75" t="s">
        <v>1232</v>
      </c>
      <c r="D9" s="75" t="s">
        <v>1233</v>
      </c>
      <c r="E9" s="75" t="s">
        <v>1234</v>
      </c>
      <c r="F9" s="75" t="s">
        <v>1235</v>
      </c>
      <c r="G9" s="75" t="s">
        <v>76</v>
      </c>
      <c r="H9" s="75" t="s">
        <v>75</v>
      </c>
      <c r="I9" s="75" t="s">
        <v>74</v>
      </c>
      <c r="J9" s="273" t="s">
        <v>1236</v>
      </c>
      <c r="K9" s="74"/>
      <c r="L9" s="74"/>
      <c r="M9" s="180"/>
      <c r="N9" s="180"/>
      <c r="O9" s="180"/>
      <c r="P9" s="180"/>
      <c r="Q9" s="180"/>
    </row>
    <row r="10" ht="14.25" customHeight="1">
      <c r="A10" s="372">
        <v>1.0</v>
      </c>
      <c r="B10" s="372">
        <v>2.0</v>
      </c>
      <c r="C10" s="372">
        <v>3.0</v>
      </c>
      <c r="D10" s="372">
        <v>4.0</v>
      </c>
      <c r="E10" s="372">
        <v>5.0</v>
      </c>
      <c r="F10" s="372">
        <v>6.0</v>
      </c>
      <c r="G10" s="372">
        <v>7.0</v>
      </c>
      <c r="H10" s="372">
        <v>8.0</v>
      </c>
      <c r="I10" s="372">
        <v>9.0</v>
      </c>
      <c r="J10" s="372">
        <v>10.0</v>
      </c>
      <c r="K10" s="372">
        <v>11.0</v>
      </c>
      <c r="L10" s="372">
        <v>12.0</v>
      </c>
    </row>
    <row r="11" ht="14.25" customHeight="1">
      <c r="A11" s="376">
        <v>1.0</v>
      </c>
      <c r="B11" s="317" t="s">
        <v>1237</v>
      </c>
      <c r="C11" s="127"/>
      <c r="D11" s="349"/>
      <c r="E11" s="128" t="s">
        <v>250</v>
      </c>
      <c r="F11" s="349"/>
      <c r="G11" s="127"/>
      <c r="H11" s="349"/>
      <c r="I11" s="127"/>
      <c r="J11" s="349"/>
      <c r="K11" s="383" t="s">
        <v>1238</v>
      </c>
      <c r="L11" s="128" t="s">
        <v>1225</v>
      </c>
      <c r="M11" s="384" t="s">
        <v>1239</v>
      </c>
    </row>
    <row r="12" ht="13.5" customHeight="1">
      <c r="A12" s="376">
        <v>2.0</v>
      </c>
      <c r="B12" s="317" t="s">
        <v>1240</v>
      </c>
      <c r="C12" s="127"/>
      <c r="D12" s="349"/>
      <c r="E12" s="127"/>
      <c r="F12" s="349"/>
      <c r="G12" s="127"/>
      <c r="H12" s="349"/>
      <c r="I12" s="127"/>
      <c r="J12" s="383" t="s">
        <v>250</v>
      </c>
      <c r="K12" s="383" t="s">
        <v>1241</v>
      </c>
      <c r="L12" s="128" t="s">
        <v>1225</v>
      </c>
    </row>
    <row r="13" ht="14.25" customHeight="1">
      <c r="A13" s="376">
        <v>3.0</v>
      </c>
      <c r="B13" s="317" t="s">
        <v>1242</v>
      </c>
      <c r="C13" s="127"/>
      <c r="D13" s="349"/>
      <c r="E13" s="127"/>
      <c r="F13" s="349"/>
      <c r="G13" s="127"/>
      <c r="H13" s="349"/>
      <c r="I13" s="127"/>
      <c r="J13" s="383" t="s">
        <v>250</v>
      </c>
      <c r="K13" s="383" t="s">
        <v>1243</v>
      </c>
      <c r="L13" s="128" t="s">
        <v>1225</v>
      </c>
      <c r="M13" s="384" t="s">
        <v>1244</v>
      </c>
    </row>
    <row r="14" ht="14.25" customHeight="1">
      <c r="A14" s="376">
        <v>4.0</v>
      </c>
      <c r="B14" s="317" t="s">
        <v>1245</v>
      </c>
      <c r="C14" s="127"/>
      <c r="D14" s="383" t="s">
        <v>250</v>
      </c>
      <c r="E14" s="127"/>
      <c r="F14" s="349"/>
      <c r="G14" s="127"/>
      <c r="H14" s="349"/>
      <c r="I14" s="127"/>
      <c r="J14" s="349"/>
      <c r="K14" s="383" t="s">
        <v>1246</v>
      </c>
      <c r="L14" s="128" t="s">
        <v>1225</v>
      </c>
      <c r="M14" s="384" t="s">
        <v>1247</v>
      </c>
      <c r="S14" s="384" t="s">
        <v>1248</v>
      </c>
    </row>
    <row r="15" ht="14.25" customHeight="1">
      <c r="A15" s="376">
        <v>5.0</v>
      </c>
      <c r="B15" s="317" t="s">
        <v>1249</v>
      </c>
      <c r="C15" s="127"/>
      <c r="D15" s="383" t="s">
        <v>250</v>
      </c>
      <c r="E15" s="127"/>
      <c r="F15" s="349"/>
      <c r="G15" s="127"/>
      <c r="H15" s="349"/>
      <c r="I15" s="127"/>
      <c r="J15" s="349"/>
      <c r="K15" s="383" t="s">
        <v>1250</v>
      </c>
      <c r="L15" s="128" t="s">
        <v>1225</v>
      </c>
      <c r="M15" s="384" t="s">
        <v>1251</v>
      </c>
      <c r="S15" s="385" t="s">
        <v>1252</v>
      </c>
    </row>
    <row r="16" ht="14.25" customHeight="1">
      <c r="A16" s="376">
        <v>6.0</v>
      </c>
      <c r="B16" s="317" t="s">
        <v>1253</v>
      </c>
      <c r="C16" s="127"/>
      <c r="D16" s="349"/>
      <c r="E16" s="127"/>
      <c r="F16" s="349"/>
      <c r="G16" s="128" t="s">
        <v>250</v>
      </c>
      <c r="H16" s="349"/>
      <c r="I16" s="127"/>
      <c r="J16" s="349"/>
      <c r="K16" s="383" t="s">
        <v>1254</v>
      </c>
      <c r="L16" s="128" t="s">
        <v>1225</v>
      </c>
      <c r="M16" s="384" t="s">
        <v>1255</v>
      </c>
    </row>
    <row r="17" ht="14.25" customHeight="1">
      <c r="A17" s="376">
        <v>7.0</v>
      </c>
      <c r="B17" s="317" t="s">
        <v>1256</v>
      </c>
      <c r="C17" s="127"/>
      <c r="D17" s="349"/>
      <c r="E17" s="127"/>
      <c r="F17" s="349"/>
      <c r="G17" s="127"/>
      <c r="H17" s="349"/>
      <c r="I17" s="127"/>
      <c r="J17" s="383" t="s">
        <v>250</v>
      </c>
      <c r="K17" s="383" t="s">
        <v>1243</v>
      </c>
      <c r="L17" s="128" t="s">
        <v>1225</v>
      </c>
      <c r="M17" s="386" t="s">
        <v>1257</v>
      </c>
    </row>
    <row r="18" ht="14.25" customHeight="1">
      <c r="A18" s="376">
        <v>8.0</v>
      </c>
      <c r="B18" s="317" t="s">
        <v>1258</v>
      </c>
      <c r="C18" s="127"/>
      <c r="D18" s="349"/>
      <c r="E18" s="127"/>
      <c r="F18" s="349"/>
      <c r="G18" s="127"/>
      <c r="H18" s="349"/>
      <c r="I18" s="127"/>
      <c r="J18" s="383" t="s">
        <v>250</v>
      </c>
      <c r="K18" s="383" t="s">
        <v>1259</v>
      </c>
      <c r="L18" s="128" t="s">
        <v>1225</v>
      </c>
      <c r="M18" s="384" t="s">
        <v>1260</v>
      </c>
    </row>
    <row r="19" ht="14.25" customHeight="1">
      <c r="A19" s="376">
        <v>9.0</v>
      </c>
      <c r="B19" s="317" t="s">
        <v>1261</v>
      </c>
      <c r="C19" s="127"/>
      <c r="D19" s="349"/>
      <c r="E19" s="127"/>
      <c r="F19" s="349"/>
      <c r="G19" s="127"/>
      <c r="H19" s="349"/>
      <c r="I19" s="127"/>
      <c r="J19" s="383" t="s">
        <v>250</v>
      </c>
      <c r="K19" s="383" t="s">
        <v>1262</v>
      </c>
      <c r="L19" s="149" t="s">
        <v>1226</v>
      </c>
      <c r="M19" s="384" t="s">
        <v>1263</v>
      </c>
    </row>
    <row r="20" ht="14.25" customHeight="1">
      <c r="A20" s="376">
        <v>10.0</v>
      </c>
      <c r="B20" s="324"/>
      <c r="C20" s="127"/>
      <c r="D20" s="349"/>
      <c r="E20" s="127"/>
      <c r="F20" s="349"/>
      <c r="G20" s="127"/>
      <c r="H20" s="349"/>
      <c r="I20" s="127"/>
      <c r="J20" s="349"/>
      <c r="K20" s="349"/>
      <c r="L20" s="127"/>
    </row>
    <row r="21" ht="14.25" customHeight="1">
      <c r="A21" s="376">
        <v>11.0</v>
      </c>
      <c r="B21" s="324"/>
      <c r="C21" s="127"/>
      <c r="D21" s="349"/>
      <c r="E21" s="127"/>
      <c r="F21" s="349"/>
      <c r="G21" s="127"/>
      <c r="H21" s="349"/>
      <c r="I21" s="127"/>
      <c r="J21" s="349"/>
      <c r="K21" s="349"/>
      <c r="L21" s="127"/>
    </row>
    <row r="22" ht="14.25" customHeight="1">
      <c r="A22" s="376">
        <v>12.0</v>
      </c>
      <c r="B22" s="324"/>
      <c r="C22" s="127"/>
      <c r="D22" s="349"/>
      <c r="E22" s="127"/>
      <c r="F22" s="349"/>
      <c r="G22" s="127"/>
      <c r="H22" s="349"/>
      <c r="I22" s="127"/>
      <c r="J22" s="349"/>
      <c r="K22" s="349"/>
      <c r="L22" s="127"/>
    </row>
    <row r="23" ht="14.25" customHeight="1">
      <c r="A23" s="376">
        <v>13.0</v>
      </c>
      <c r="B23" s="324"/>
      <c r="C23" s="127"/>
      <c r="D23" s="349"/>
      <c r="E23" s="127"/>
      <c r="F23" s="349"/>
      <c r="G23" s="127"/>
      <c r="H23" s="349"/>
      <c r="I23" s="127"/>
      <c r="J23" s="349"/>
      <c r="K23" s="349"/>
      <c r="L23" s="127"/>
    </row>
    <row r="24" ht="14.25" customHeight="1">
      <c r="A24" s="376">
        <v>14.0</v>
      </c>
      <c r="B24" s="324"/>
      <c r="C24" s="127"/>
      <c r="D24" s="349"/>
      <c r="E24" s="127"/>
      <c r="F24" s="349"/>
      <c r="G24" s="127"/>
      <c r="H24" s="349"/>
      <c r="I24" s="127"/>
      <c r="J24" s="349"/>
      <c r="K24" s="349"/>
      <c r="L24" s="127"/>
    </row>
    <row r="25" ht="14.25" customHeight="1">
      <c r="A25" s="376">
        <v>15.0</v>
      </c>
      <c r="B25" s="324"/>
      <c r="C25" s="127"/>
      <c r="D25" s="349"/>
      <c r="E25" s="127"/>
      <c r="F25" s="349"/>
      <c r="G25" s="127"/>
      <c r="H25" s="349"/>
      <c r="I25" s="127"/>
      <c r="J25" s="349"/>
      <c r="K25" s="349"/>
      <c r="L25" s="127"/>
    </row>
    <row r="26" ht="14.25" customHeight="1">
      <c r="A26" s="376">
        <v>16.0</v>
      </c>
      <c r="B26" s="324"/>
      <c r="C26" s="127"/>
      <c r="D26" s="349"/>
      <c r="E26" s="127"/>
      <c r="F26" s="349"/>
      <c r="G26" s="127"/>
      <c r="H26" s="349"/>
      <c r="I26" s="127"/>
      <c r="J26" s="349"/>
      <c r="K26" s="349"/>
      <c r="L26" s="127"/>
    </row>
    <row r="27" ht="14.25" customHeight="1">
      <c r="A27" s="376">
        <v>17.0</v>
      </c>
      <c r="B27" s="324"/>
      <c r="C27" s="127"/>
      <c r="D27" s="349"/>
      <c r="E27" s="127"/>
      <c r="F27" s="349"/>
      <c r="G27" s="127"/>
      <c r="H27" s="349"/>
      <c r="I27" s="127"/>
      <c r="J27" s="349"/>
      <c r="K27" s="349"/>
      <c r="L27" s="127"/>
    </row>
    <row r="28" ht="14.25" customHeight="1">
      <c r="A28" s="376">
        <v>18.0</v>
      </c>
      <c r="B28" s="324"/>
      <c r="C28" s="127"/>
      <c r="D28" s="349"/>
      <c r="E28" s="127"/>
      <c r="F28" s="349"/>
      <c r="G28" s="127"/>
      <c r="H28" s="349"/>
      <c r="I28" s="127"/>
      <c r="J28" s="349"/>
      <c r="K28" s="349"/>
      <c r="L28" s="127"/>
    </row>
    <row r="29" ht="14.25" customHeight="1">
      <c r="A29" s="376">
        <v>19.0</v>
      </c>
      <c r="B29" s="324"/>
      <c r="C29" s="127"/>
      <c r="D29" s="349"/>
      <c r="E29" s="127"/>
      <c r="F29" s="349"/>
      <c r="G29" s="127"/>
      <c r="H29" s="349"/>
      <c r="I29" s="127"/>
      <c r="J29" s="349"/>
      <c r="K29" s="349"/>
      <c r="L29" s="127"/>
    </row>
    <row r="30" ht="14.25" customHeight="1">
      <c r="A30" s="376">
        <v>20.0</v>
      </c>
      <c r="B30" s="324"/>
      <c r="C30" s="127"/>
      <c r="D30" s="349"/>
      <c r="E30" s="127"/>
      <c r="F30" s="349"/>
      <c r="G30" s="127"/>
      <c r="H30" s="349"/>
      <c r="I30" s="127"/>
      <c r="J30" s="349"/>
      <c r="K30" s="349"/>
      <c r="L30" s="127"/>
    </row>
    <row r="31" ht="14.25" customHeight="1">
      <c r="C31" s="95"/>
    </row>
    <row r="32" ht="14.25" customHeight="1">
      <c r="C32" s="95"/>
    </row>
    <row r="33" ht="14.25" customHeight="1">
      <c r="C33" s="95"/>
    </row>
    <row r="34" ht="14.25" customHeight="1">
      <c r="C34" s="95"/>
    </row>
    <row r="35" ht="14.25" customHeight="1">
      <c r="C35" s="95"/>
    </row>
    <row r="36" ht="14.25" customHeight="1">
      <c r="C36" s="95"/>
    </row>
    <row r="37" ht="14.25" customHeight="1">
      <c r="C37" s="95"/>
    </row>
    <row r="38" ht="14.25" customHeight="1">
      <c r="C38" s="95"/>
    </row>
    <row r="39" ht="14.25" customHeight="1">
      <c r="C39" s="95"/>
    </row>
    <row r="40" ht="14.25" customHeight="1">
      <c r="C40" s="95"/>
    </row>
    <row r="41" ht="14.25" customHeight="1">
      <c r="C41" s="95"/>
    </row>
    <row r="42" ht="14.25" customHeight="1">
      <c r="C42" s="95"/>
    </row>
    <row r="43" ht="14.25" customHeight="1">
      <c r="C43" s="95"/>
    </row>
    <row r="44" ht="14.25" customHeight="1">
      <c r="C44" s="95"/>
    </row>
    <row r="45" ht="14.25" customHeight="1">
      <c r="C45" s="95"/>
    </row>
    <row r="46" ht="14.25" customHeight="1">
      <c r="C46" s="95"/>
    </row>
    <row r="47" ht="14.25" customHeight="1">
      <c r="C47" s="95"/>
    </row>
    <row r="48" ht="14.25" customHeight="1">
      <c r="C48" s="95"/>
    </row>
    <row r="49" ht="14.25" customHeight="1">
      <c r="C49" s="95"/>
    </row>
    <row r="50" ht="14.25" customHeight="1">
      <c r="C50" s="95"/>
    </row>
    <row r="51" ht="14.25" customHeight="1">
      <c r="C51" s="95"/>
    </row>
    <row r="52" ht="14.25" customHeight="1">
      <c r="C52" s="95"/>
    </row>
    <row r="53" ht="14.25" customHeight="1">
      <c r="C53" s="95"/>
    </row>
    <row r="54" ht="14.25" customHeight="1">
      <c r="C54" s="95"/>
    </row>
    <row r="55" ht="14.25" customHeight="1">
      <c r="C55" s="95"/>
    </row>
    <row r="56" ht="14.25" customHeight="1">
      <c r="C56" s="95"/>
    </row>
    <row r="57" ht="14.25" customHeight="1">
      <c r="C57" s="95"/>
    </row>
    <row r="58" ht="14.25" customHeight="1">
      <c r="C58" s="95"/>
    </row>
    <row r="59" ht="14.25" customHeight="1">
      <c r="C59" s="95"/>
    </row>
    <row r="60" ht="14.25" customHeight="1">
      <c r="C60" s="95"/>
    </row>
    <row r="61" ht="14.25" customHeight="1">
      <c r="C61" s="95"/>
    </row>
    <row r="62" ht="14.25" customHeight="1">
      <c r="C62" s="95"/>
    </row>
    <row r="63" ht="14.25" customHeight="1">
      <c r="C63" s="95"/>
    </row>
    <row r="64" ht="14.25" customHeight="1">
      <c r="C64" s="95"/>
    </row>
    <row r="65" ht="14.25" customHeight="1">
      <c r="C65" s="95"/>
    </row>
    <row r="66" ht="14.25" customHeight="1">
      <c r="C66" s="95"/>
    </row>
    <row r="67" ht="14.25" customHeight="1">
      <c r="C67" s="95"/>
    </row>
    <row r="68" ht="14.25" customHeight="1">
      <c r="C68" s="95"/>
    </row>
    <row r="69" ht="14.25" customHeight="1">
      <c r="C69" s="95"/>
    </row>
    <row r="70" ht="14.25" customHeight="1">
      <c r="C70" s="95"/>
    </row>
    <row r="71" ht="14.25" customHeight="1">
      <c r="C71" s="95"/>
    </row>
    <row r="72" ht="14.25" customHeight="1">
      <c r="C72" s="95"/>
    </row>
    <row r="73" ht="14.25" customHeight="1">
      <c r="C73" s="95"/>
    </row>
    <row r="74" ht="14.25" customHeight="1">
      <c r="C74" s="95"/>
    </row>
    <row r="75" ht="14.25" customHeight="1">
      <c r="C75" s="95"/>
    </row>
    <row r="76" ht="14.25" customHeight="1">
      <c r="C76" s="95"/>
    </row>
    <row r="77" ht="14.25" customHeight="1">
      <c r="C77" s="95"/>
    </row>
    <row r="78" ht="14.25" customHeight="1">
      <c r="C78" s="95"/>
    </row>
    <row r="79" ht="14.25" customHeight="1">
      <c r="C79" s="95"/>
    </row>
    <row r="80" ht="14.25" customHeight="1">
      <c r="C80" s="95"/>
    </row>
    <row r="81" ht="14.25" customHeight="1">
      <c r="C81" s="95"/>
    </row>
    <row r="82" ht="14.25" customHeight="1">
      <c r="C82" s="95"/>
    </row>
    <row r="83" ht="14.25" customHeight="1">
      <c r="C83" s="95"/>
    </row>
    <row r="84" ht="14.25" customHeight="1">
      <c r="C84" s="95"/>
    </row>
    <row r="85" ht="14.25" customHeight="1">
      <c r="C85" s="95"/>
    </row>
    <row r="86" ht="14.25" customHeight="1">
      <c r="C86" s="95"/>
    </row>
    <row r="87" ht="14.25" customHeight="1">
      <c r="C87" s="95"/>
    </row>
    <row r="88" ht="14.25" customHeight="1">
      <c r="C88" s="95"/>
    </row>
    <row r="89" ht="14.25" customHeight="1">
      <c r="C89" s="95"/>
    </row>
    <row r="90" ht="14.25" customHeight="1">
      <c r="C90" s="95"/>
    </row>
    <row r="91" ht="14.25" customHeight="1">
      <c r="C91" s="95"/>
    </row>
    <row r="92" ht="14.25" customHeight="1">
      <c r="C92" s="95"/>
    </row>
    <row r="93" ht="14.25" customHeight="1">
      <c r="C93" s="95"/>
    </row>
    <row r="94" ht="14.25" customHeight="1">
      <c r="C94" s="95"/>
    </row>
    <row r="95" ht="14.25" customHeight="1">
      <c r="C95" s="95"/>
    </row>
    <row r="96" ht="14.25" customHeight="1">
      <c r="C96" s="95"/>
    </row>
    <row r="97" ht="14.25" customHeight="1">
      <c r="C97" s="95"/>
    </row>
    <row r="98" ht="14.25" customHeight="1">
      <c r="C98" s="95"/>
    </row>
    <row r="99" ht="14.25" customHeight="1">
      <c r="C99" s="95"/>
    </row>
    <row r="100" ht="14.25" customHeight="1">
      <c r="C100" s="95"/>
    </row>
    <row r="101" ht="14.25" customHeight="1">
      <c r="C101" s="95"/>
    </row>
    <row r="102" ht="14.25" customHeight="1">
      <c r="C102" s="95"/>
    </row>
    <row r="103" ht="14.25" customHeight="1">
      <c r="C103" s="95"/>
    </row>
    <row r="104" ht="14.25" customHeight="1">
      <c r="C104" s="95"/>
    </row>
    <row r="105" ht="14.25" customHeight="1">
      <c r="C105" s="95"/>
    </row>
    <row r="106" ht="14.25" customHeight="1">
      <c r="C106" s="95"/>
    </row>
    <row r="107" ht="14.25" customHeight="1">
      <c r="C107" s="95"/>
    </row>
    <row r="108" ht="14.25" customHeight="1">
      <c r="C108" s="95"/>
    </row>
    <row r="109" ht="14.25" customHeight="1">
      <c r="C109" s="95"/>
    </row>
    <row r="110" ht="14.25" customHeight="1">
      <c r="C110" s="95"/>
    </row>
    <row r="111" ht="14.25" customHeight="1">
      <c r="C111" s="95"/>
    </row>
    <row r="112" ht="14.25" customHeight="1">
      <c r="C112" s="95"/>
    </row>
    <row r="113" ht="14.25" customHeight="1">
      <c r="C113" s="95"/>
    </row>
    <row r="114" ht="14.25" customHeight="1">
      <c r="C114" s="95"/>
    </row>
    <row r="115" ht="14.25" customHeight="1">
      <c r="C115" s="95"/>
    </row>
    <row r="116" ht="14.25" customHeight="1">
      <c r="C116" s="95"/>
    </row>
    <row r="117" ht="14.25" customHeight="1">
      <c r="C117" s="95"/>
    </row>
    <row r="118" ht="14.25" customHeight="1">
      <c r="C118" s="95"/>
    </row>
    <row r="119" ht="14.25" customHeight="1">
      <c r="C119" s="95"/>
    </row>
    <row r="120" ht="14.25" customHeight="1">
      <c r="C120" s="95"/>
    </row>
    <row r="121" ht="14.25" customHeight="1">
      <c r="C121" s="95"/>
    </row>
    <row r="122" ht="14.25" customHeight="1">
      <c r="C122" s="95"/>
    </row>
    <row r="123" ht="14.25" customHeight="1">
      <c r="C123" s="95"/>
    </row>
    <row r="124" ht="14.25" customHeight="1">
      <c r="C124" s="95"/>
    </row>
    <row r="125" ht="14.25" customHeight="1">
      <c r="C125" s="95"/>
    </row>
    <row r="126" ht="14.25" customHeight="1">
      <c r="C126" s="95"/>
    </row>
    <row r="127" ht="14.25" customHeight="1">
      <c r="C127" s="95"/>
    </row>
    <row r="128" ht="14.25" customHeight="1">
      <c r="C128" s="95"/>
    </row>
    <row r="129" ht="14.25" customHeight="1">
      <c r="C129" s="95"/>
    </row>
    <row r="130" ht="14.25" customHeight="1">
      <c r="C130" s="95"/>
    </row>
    <row r="131" ht="14.25" customHeight="1">
      <c r="C131" s="95"/>
    </row>
    <row r="132" ht="14.25" customHeight="1">
      <c r="C132" s="95"/>
    </row>
    <row r="133" ht="14.25" customHeight="1">
      <c r="C133" s="95"/>
    </row>
    <row r="134" ht="14.25" customHeight="1">
      <c r="C134" s="95"/>
    </row>
    <row r="135" ht="14.25" customHeight="1">
      <c r="C135" s="95"/>
    </row>
    <row r="136" ht="14.25" customHeight="1">
      <c r="C136" s="95"/>
    </row>
    <row r="137" ht="14.25" customHeight="1">
      <c r="C137" s="95"/>
    </row>
    <row r="138" ht="14.25" customHeight="1">
      <c r="C138" s="95"/>
    </row>
    <row r="139" ht="14.25" customHeight="1">
      <c r="C139" s="95"/>
    </row>
    <row r="140" ht="14.25" customHeight="1">
      <c r="C140" s="95"/>
    </row>
    <row r="141" ht="14.25" customHeight="1">
      <c r="C141" s="95"/>
    </row>
    <row r="142" ht="14.25" customHeight="1">
      <c r="C142" s="95"/>
    </row>
    <row r="143" ht="14.25" customHeight="1">
      <c r="C143" s="95"/>
    </row>
    <row r="144" ht="14.25" customHeight="1">
      <c r="C144" s="95"/>
    </row>
    <row r="145" ht="14.25" customHeight="1">
      <c r="C145" s="95"/>
    </row>
    <row r="146" ht="14.25" customHeight="1">
      <c r="C146" s="95"/>
    </row>
    <row r="147" ht="14.25" customHeight="1">
      <c r="C147" s="95"/>
    </row>
    <row r="148" ht="14.25" customHeight="1">
      <c r="C148" s="95"/>
    </row>
    <row r="149" ht="14.25" customHeight="1">
      <c r="C149" s="95"/>
    </row>
    <row r="150" ht="14.25" customHeight="1">
      <c r="C150" s="95"/>
    </row>
    <row r="151" ht="14.25" customHeight="1">
      <c r="C151" s="95"/>
    </row>
    <row r="152" ht="14.25" customHeight="1">
      <c r="C152" s="95"/>
    </row>
    <row r="153" ht="14.25" customHeight="1">
      <c r="C153" s="95"/>
    </row>
    <row r="154" ht="14.25" customHeight="1">
      <c r="C154" s="95"/>
    </row>
    <row r="155" ht="14.25" customHeight="1">
      <c r="C155" s="95"/>
    </row>
    <row r="156" ht="14.25" customHeight="1">
      <c r="C156" s="95"/>
    </row>
    <row r="157" ht="14.25" customHeight="1">
      <c r="C157" s="95"/>
    </row>
    <row r="158" ht="14.25" customHeight="1">
      <c r="C158" s="95"/>
    </row>
    <row r="159" ht="14.25" customHeight="1">
      <c r="C159" s="95"/>
    </row>
    <row r="160" ht="14.25" customHeight="1">
      <c r="C160" s="95"/>
    </row>
    <row r="161" ht="14.25" customHeight="1">
      <c r="C161" s="95"/>
    </row>
    <row r="162" ht="14.25" customHeight="1">
      <c r="C162" s="95"/>
    </row>
    <row r="163" ht="14.25" customHeight="1">
      <c r="C163" s="95"/>
    </row>
    <row r="164" ht="14.25" customHeight="1">
      <c r="C164" s="95"/>
    </row>
    <row r="165" ht="14.25" customHeight="1">
      <c r="C165" s="95"/>
    </row>
    <row r="166" ht="14.25" customHeight="1">
      <c r="C166" s="95"/>
    </row>
    <row r="167" ht="14.25" customHeight="1">
      <c r="C167" s="95"/>
    </row>
    <row r="168" ht="14.25" customHeight="1">
      <c r="C168" s="95"/>
    </row>
    <row r="169" ht="14.25" customHeight="1">
      <c r="C169" s="95"/>
    </row>
    <row r="170" ht="14.25" customHeight="1">
      <c r="C170" s="95"/>
    </row>
    <row r="171" ht="14.25" customHeight="1">
      <c r="C171" s="95"/>
    </row>
    <row r="172" ht="14.25" customHeight="1">
      <c r="C172" s="95"/>
    </row>
    <row r="173" ht="14.25" customHeight="1">
      <c r="C173" s="95"/>
    </row>
    <row r="174" ht="14.25" customHeight="1">
      <c r="C174" s="95"/>
    </row>
    <row r="175" ht="14.25" customHeight="1">
      <c r="C175" s="95"/>
    </row>
    <row r="176" ht="14.25" customHeight="1">
      <c r="C176" s="95"/>
    </row>
    <row r="177" ht="14.25" customHeight="1">
      <c r="C177" s="95"/>
    </row>
    <row r="178" ht="14.25" customHeight="1">
      <c r="C178" s="95"/>
    </row>
    <row r="179" ht="14.25" customHeight="1">
      <c r="C179" s="95"/>
    </row>
    <row r="180" ht="14.25" customHeight="1">
      <c r="C180" s="95"/>
    </row>
    <row r="181" ht="14.25" customHeight="1">
      <c r="C181" s="95"/>
    </row>
    <row r="182" ht="14.25" customHeight="1">
      <c r="C182" s="95"/>
    </row>
    <row r="183" ht="14.25" customHeight="1">
      <c r="C183" s="95"/>
    </row>
    <row r="184" ht="14.25" customHeight="1">
      <c r="C184" s="95"/>
    </row>
    <row r="185" ht="14.25" customHeight="1">
      <c r="C185" s="95"/>
    </row>
    <row r="186" ht="14.25" customHeight="1">
      <c r="C186" s="95"/>
    </row>
    <row r="187" ht="14.25" customHeight="1">
      <c r="C187" s="95"/>
    </row>
    <row r="188" ht="14.25" customHeight="1">
      <c r="C188" s="95"/>
    </row>
    <row r="189" ht="14.25" customHeight="1">
      <c r="C189" s="95"/>
    </row>
    <row r="190" ht="14.25" customHeight="1">
      <c r="C190" s="95"/>
    </row>
    <row r="191" ht="14.25" customHeight="1">
      <c r="C191" s="95"/>
    </row>
    <row r="192" ht="14.25" customHeight="1">
      <c r="C192" s="95"/>
    </row>
    <row r="193" ht="14.25" customHeight="1">
      <c r="C193" s="95"/>
    </row>
    <row r="194" ht="14.25" customHeight="1">
      <c r="C194" s="95"/>
    </row>
    <row r="195" ht="14.25" customHeight="1">
      <c r="C195" s="95"/>
    </row>
    <row r="196" ht="14.25" customHeight="1">
      <c r="C196" s="95"/>
    </row>
    <row r="197" ht="14.25" customHeight="1">
      <c r="C197" s="95"/>
    </row>
    <row r="198" ht="14.25" customHeight="1">
      <c r="C198" s="95"/>
    </row>
    <row r="199" ht="14.25" customHeight="1">
      <c r="C199" s="95"/>
    </row>
    <row r="200" ht="14.25" customHeight="1">
      <c r="C200" s="95"/>
    </row>
    <row r="201" ht="14.25" customHeight="1">
      <c r="C201" s="95"/>
    </row>
    <row r="202" ht="14.25" customHeight="1">
      <c r="C202" s="95"/>
    </row>
    <row r="203" ht="14.25" customHeight="1">
      <c r="C203" s="95"/>
    </row>
    <row r="204" ht="14.25" customHeight="1">
      <c r="C204" s="95"/>
    </row>
    <row r="205" ht="14.25" customHeight="1">
      <c r="C205" s="95"/>
    </row>
    <row r="206" ht="14.25" customHeight="1">
      <c r="C206" s="95"/>
    </row>
    <row r="207" ht="14.25" customHeight="1">
      <c r="C207" s="95"/>
    </row>
    <row r="208" ht="14.25" customHeight="1">
      <c r="C208" s="95"/>
    </row>
    <row r="209" ht="14.25" customHeight="1">
      <c r="C209" s="95"/>
    </row>
    <row r="210" ht="14.25" customHeight="1">
      <c r="C210" s="95"/>
    </row>
    <row r="211" ht="14.25" customHeight="1">
      <c r="C211" s="95"/>
    </row>
    <row r="212" ht="14.25" customHeight="1">
      <c r="C212" s="95"/>
    </row>
    <row r="213" ht="14.25" customHeight="1">
      <c r="C213" s="95"/>
    </row>
    <row r="214" ht="14.25" customHeight="1">
      <c r="C214" s="95"/>
    </row>
    <row r="215" ht="14.25" customHeight="1">
      <c r="C215" s="95"/>
    </row>
    <row r="216" ht="14.25" customHeight="1">
      <c r="C216" s="95"/>
    </row>
    <row r="217" ht="14.25" customHeight="1">
      <c r="C217" s="95"/>
    </row>
    <row r="218" ht="14.25" customHeight="1">
      <c r="C218" s="95"/>
    </row>
    <row r="219" ht="14.25" customHeight="1">
      <c r="C219" s="95"/>
    </row>
    <row r="220" ht="14.25" customHeight="1">
      <c r="C220" s="95"/>
    </row>
    <row r="221" ht="14.25" customHeight="1">
      <c r="C221" s="95"/>
    </row>
    <row r="222" ht="14.25" customHeight="1">
      <c r="C222" s="95"/>
    </row>
    <row r="223" ht="14.25" customHeight="1">
      <c r="C223" s="95"/>
    </row>
    <row r="224" ht="14.25" customHeight="1">
      <c r="C224" s="95"/>
    </row>
    <row r="225" ht="13.5" customHeight="1"/>
    <row r="226" ht="13.5" customHeight="1"/>
    <row r="227" ht="13.5" customHeight="1"/>
    <row r="228" ht="13.5" customHeight="1"/>
    <row r="229" ht="13.5" customHeight="1"/>
    <row r="230" ht="13.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8:A9"/>
    <mergeCell ref="B8:B9"/>
    <mergeCell ref="C8:J8"/>
    <mergeCell ref="K8:K9"/>
    <mergeCell ref="L8:L9"/>
  </mergeCells>
  <dataValidations>
    <dataValidation type="list" allowBlank="1" showInputMessage="1" showErrorMessage="1" prompt="Cell hanya dapat diisi dengan tanda centang (V) atau dikosongkan" sqref="C11:J30">
      <formula1>$D$6:$D$7</formula1>
    </dataValidation>
    <dataValidation type="list" allowBlank="1" showInputMessage="1" showErrorMessage="1" prompt="Pilih salah satu dari opsi yang tersedia" sqref="L11:L30">
      <formula1>$F$4:$F$7</formula1>
    </dataValidation>
  </dataValidations>
  <hyperlinks>
    <hyperlink display="&lt;&lt;&lt; Daftar Tabel" location="'Daftar Tabel'!A1" ref="L1"/>
    <hyperlink r:id="rId1" ref="M11"/>
    <hyperlink r:id="rId2" ref="M13"/>
    <hyperlink r:id="rId3" ref="M14"/>
    <hyperlink r:id="rId4" ref="S14"/>
    <hyperlink r:id="rId5" ref="M15"/>
    <hyperlink r:id="rId6" ref="S15"/>
    <hyperlink r:id="rId7" ref="M16"/>
    <hyperlink r:id="rId8" ref="M17"/>
    <hyperlink r:id="rId9" ref="M18"/>
    <hyperlink r:id="rId10" ref="M19"/>
  </hyperlinks>
  <printOptions/>
  <pageMargins bottom="0.75" footer="0.0" header="0.0" left="0.7" right="0.7" top="0.75"/>
  <pageSetup orientation="landscape"/>
  <drawing r:id="rId1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0" topLeftCell="B11" activePane="bottomRight" state="frozen"/>
      <selection activeCell="B1" sqref="B1" pane="topRight"/>
      <selection activeCell="A11" sqref="A11" pane="bottomLeft"/>
      <selection activeCell="B11" sqref="B11" pane="bottomRight"/>
    </sheetView>
  </sheetViews>
  <sheetFormatPr customHeight="1" defaultColWidth="12.63" defaultRowHeight="15.0"/>
  <cols>
    <col customWidth="1" min="1" max="1" width="4.63"/>
    <col customWidth="1" min="2" max="2" width="21.13"/>
    <col customWidth="1" min="3" max="3" width="9.13"/>
    <col customWidth="1" min="4" max="4" width="10.25"/>
    <col customWidth="1" min="5" max="7" width="9.13"/>
    <col customWidth="1" min="8" max="8" width="8.63"/>
    <col customWidth="1" min="9" max="9" width="9.13"/>
    <col customWidth="1" min="10" max="11" width="8.13"/>
    <col customWidth="1" min="13" max="26" width="7.63"/>
  </cols>
  <sheetData>
    <row r="1" ht="14.25" customHeight="1">
      <c r="A1" s="4" t="s">
        <v>119</v>
      </c>
      <c r="B1" s="4"/>
      <c r="C1" s="4"/>
      <c r="D1" s="4"/>
      <c r="E1" s="4"/>
      <c r="F1" s="4"/>
      <c r="G1" s="4"/>
      <c r="H1" s="4"/>
      <c r="I1" s="4"/>
      <c r="J1" s="4"/>
      <c r="K1" s="4"/>
      <c r="L1" s="68" t="s">
        <v>191</v>
      </c>
      <c r="M1" s="4"/>
      <c r="N1" s="4"/>
      <c r="O1" s="4"/>
      <c r="P1" s="4"/>
      <c r="Q1" s="4"/>
      <c r="R1" s="4"/>
      <c r="S1" s="4"/>
      <c r="T1" s="4"/>
      <c r="U1" s="4"/>
      <c r="V1" s="4"/>
      <c r="W1" s="4"/>
      <c r="X1" s="4"/>
      <c r="Y1" s="4"/>
      <c r="Z1" s="4"/>
    </row>
    <row r="2" ht="14.25" customHeight="1">
      <c r="A2" s="92" t="s">
        <v>212</v>
      </c>
      <c r="B2" s="4"/>
      <c r="C2" s="4"/>
      <c r="D2" s="4"/>
      <c r="E2" s="4"/>
      <c r="F2" s="4"/>
      <c r="G2" s="4"/>
      <c r="H2" s="4"/>
      <c r="I2" s="4"/>
      <c r="J2" s="4"/>
      <c r="K2" s="4"/>
      <c r="L2" s="4"/>
      <c r="M2" s="4"/>
      <c r="N2" s="4"/>
      <c r="O2" s="4"/>
      <c r="P2" s="4"/>
      <c r="Q2" s="4"/>
      <c r="R2" s="4"/>
      <c r="S2" s="4"/>
      <c r="T2" s="4"/>
      <c r="U2" s="4"/>
      <c r="V2" s="4"/>
      <c r="W2" s="4"/>
      <c r="X2" s="4"/>
      <c r="Y2" s="4"/>
      <c r="Z2" s="4"/>
    </row>
    <row r="3" ht="14.25" hidden="1" customHeight="1">
      <c r="A3" s="4"/>
      <c r="B3" s="4" t="s">
        <v>247</v>
      </c>
      <c r="C3" s="4"/>
      <c r="D3" s="4"/>
      <c r="E3" s="4"/>
      <c r="F3" s="4"/>
      <c r="G3" s="4"/>
      <c r="H3" s="4"/>
      <c r="I3" s="4"/>
      <c r="J3" s="4"/>
      <c r="K3" s="4"/>
      <c r="L3" s="4"/>
      <c r="M3" s="4"/>
      <c r="N3" s="4"/>
      <c r="O3" s="4"/>
      <c r="P3" s="4"/>
      <c r="Q3" s="4"/>
      <c r="R3" s="4"/>
      <c r="S3" s="4"/>
      <c r="T3" s="4"/>
      <c r="U3" s="4"/>
      <c r="V3" s="4"/>
      <c r="W3" s="4"/>
      <c r="X3" s="4"/>
      <c r="Y3" s="4"/>
      <c r="Z3" s="4"/>
    </row>
    <row r="4" ht="14.25" hidden="1" customHeight="1">
      <c r="A4" s="4"/>
      <c r="B4" s="4"/>
      <c r="C4" s="4"/>
      <c r="D4" s="4"/>
      <c r="E4" s="4"/>
      <c r="F4" s="4"/>
      <c r="G4" s="4"/>
      <c r="H4" s="4"/>
      <c r="I4" s="4"/>
      <c r="J4" s="4"/>
      <c r="K4" s="4"/>
      <c r="L4" s="4"/>
      <c r="M4" s="4"/>
      <c r="N4" s="4"/>
      <c r="O4" s="4"/>
      <c r="P4" s="4"/>
      <c r="Q4" s="4"/>
      <c r="R4" s="4"/>
      <c r="S4" s="4"/>
      <c r="T4" s="4"/>
      <c r="U4" s="4"/>
      <c r="V4" s="4"/>
      <c r="W4" s="4"/>
      <c r="X4" s="4"/>
      <c r="Y4" s="4"/>
      <c r="Z4" s="4"/>
    </row>
    <row r="5" ht="14.25" hidden="1" customHeight="1">
      <c r="A5" s="4"/>
      <c r="B5" s="4" t="s">
        <v>250</v>
      </c>
      <c r="C5" s="4"/>
      <c r="D5" s="4"/>
      <c r="E5" s="4"/>
      <c r="F5" s="4"/>
      <c r="G5" s="4"/>
      <c r="H5" s="4"/>
      <c r="I5" s="4"/>
      <c r="J5" s="4"/>
      <c r="K5" s="4"/>
      <c r="L5" s="4"/>
      <c r="M5" s="4"/>
      <c r="N5" s="4"/>
      <c r="O5" s="4"/>
      <c r="P5" s="4"/>
      <c r="Q5" s="4"/>
      <c r="R5" s="4"/>
      <c r="S5" s="4"/>
      <c r="T5" s="4"/>
      <c r="U5" s="4"/>
      <c r="V5" s="4"/>
      <c r="W5" s="4"/>
      <c r="X5" s="4"/>
      <c r="Y5" s="4"/>
      <c r="Z5" s="4"/>
    </row>
    <row r="6" ht="14.25" hidden="1" customHeight="1">
      <c r="A6" s="4"/>
      <c r="B6" s="4"/>
      <c r="C6" s="4"/>
      <c r="D6" s="4"/>
      <c r="E6" s="4"/>
      <c r="F6" s="4"/>
      <c r="G6" s="4"/>
      <c r="H6" s="4"/>
      <c r="I6" s="4"/>
      <c r="J6" s="4"/>
      <c r="K6" s="4"/>
      <c r="L6" s="4"/>
      <c r="M6" s="4"/>
      <c r="N6" s="4"/>
      <c r="O6" s="4"/>
      <c r="P6" s="4"/>
      <c r="Q6" s="4"/>
      <c r="R6" s="4"/>
      <c r="S6" s="4"/>
      <c r="T6" s="4"/>
      <c r="U6" s="4"/>
      <c r="V6" s="4"/>
      <c r="W6" s="4"/>
      <c r="X6" s="4"/>
      <c r="Y6" s="4"/>
      <c r="Z6" s="4"/>
    </row>
    <row r="7" ht="29.25" customHeight="1">
      <c r="A7" s="70" t="s">
        <v>213</v>
      </c>
      <c r="B7" s="70" t="s">
        <v>1264</v>
      </c>
      <c r="C7" s="70" t="s">
        <v>1265</v>
      </c>
      <c r="D7" s="71" t="s">
        <v>1266</v>
      </c>
      <c r="E7" s="72"/>
      <c r="F7" s="72"/>
      <c r="G7" s="72"/>
      <c r="H7" s="72"/>
      <c r="I7" s="73"/>
      <c r="J7" s="70" t="s">
        <v>1267</v>
      </c>
      <c r="K7" s="70" t="s">
        <v>1268</v>
      </c>
      <c r="L7" s="4"/>
      <c r="M7" s="4"/>
      <c r="N7" s="4"/>
      <c r="O7" s="4"/>
      <c r="P7" s="4"/>
      <c r="Q7" s="4"/>
      <c r="R7" s="66" t="s">
        <v>1269</v>
      </c>
      <c r="S7" s="4"/>
      <c r="T7" s="4"/>
      <c r="U7" s="4"/>
      <c r="V7" s="4"/>
      <c r="W7" s="4"/>
      <c r="X7" s="4"/>
      <c r="Y7" s="4"/>
      <c r="Z7" s="4"/>
    </row>
    <row r="8" ht="30.0" customHeight="1">
      <c r="A8" s="107"/>
      <c r="B8" s="107"/>
      <c r="C8" s="107"/>
      <c r="D8" s="71" t="s">
        <v>1270</v>
      </c>
      <c r="E8" s="72"/>
      <c r="F8" s="73"/>
      <c r="G8" s="70" t="s">
        <v>1271</v>
      </c>
      <c r="H8" s="70" t="s">
        <v>1272</v>
      </c>
      <c r="I8" s="70" t="s">
        <v>1273</v>
      </c>
      <c r="J8" s="107"/>
      <c r="K8" s="107"/>
      <c r="L8" s="4"/>
      <c r="M8" s="4"/>
      <c r="N8" s="4"/>
      <c r="O8" s="4"/>
      <c r="P8" s="4"/>
      <c r="Q8" s="4"/>
      <c r="R8" s="387" t="s">
        <v>1271</v>
      </c>
      <c r="S8" s="387" t="s">
        <v>1272</v>
      </c>
      <c r="T8" s="387" t="s">
        <v>1273</v>
      </c>
      <c r="U8" s="4"/>
      <c r="V8" s="4"/>
      <c r="W8" s="387" t="s">
        <v>1271</v>
      </c>
      <c r="X8" s="387" t="s">
        <v>1272</v>
      </c>
      <c r="Y8" s="387" t="s">
        <v>1273</v>
      </c>
      <c r="Z8" s="4"/>
    </row>
    <row r="9" ht="32.25" customHeight="1">
      <c r="A9" s="74"/>
      <c r="B9" s="74"/>
      <c r="C9" s="74"/>
      <c r="D9" s="75" t="s">
        <v>1274</v>
      </c>
      <c r="E9" s="75" t="s">
        <v>1275</v>
      </c>
      <c r="F9" s="75" t="s">
        <v>1276</v>
      </c>
      <c r="G9" s="74"/>
      <c r="H9" s="74"/>
      <c r="I9" s="74"/>
      <c r="J9" s="74"/>
      <c r="K9" s="74"/>
      <c r="L9" s="4"/>
      <c r="M9" s="4"/>
      <c r="N9" s="4"/>
      <c r="O9" s="4"/>
      <c r="P9" s="4"/>
      <c r="Q9" s="4"/>
      <c r="R9" s="74"/>
      <c r="S9" s="74"/>
      <c r="T9" s="74"/>
      <c r="U9" s="4"/>
      <c r="V9" s="4"/>
      <c r="W9" s="74"/>
      <c r="X9" s="74"/>
      <c r="Y9" s="74"/>
      <c r="Z9" s="4"/>
    </row>
    <row r="10" ht="14.25" customHeight="1">
      <c r="A10" s="76">
        <v>1.0</v>
      </c>
      <c r="B10" s="76">
        <v>2.0</v>
      </c>
      <c r="C10" s="76">
        <v>3.0</v>
      </c>
      <c r="D10" s="76">
        <v>4.0</v>
      </c>
      <c r="E10" s="76">
        <v>5.0</v>
      </c>
      <c r="F10" s="76">
        <v>6.0</v>
      </c>
      <c r="G10" s="76">
        <v>7.0</v>
      </c>
      <c r="H10" s="76">
        <v>8.0</v>
      </c>
      <c r="I10" s="76">
        <v>9.0</v>
      </c>
      <c r="J10" s="76">
        <v>10.0</v>
      </c>
      <c r="K10" s="76">
        <v>11.0</v>
      </c>
      <c r="L10" s="4"/>
      <c r="M10" s="4"/>
      <c r="N10" s="4"/>
      <c r="O10" s="4"/>
      <c r="P10" s="4"/>
      <c r="Q10" s="4"/>
      <c r="R10" s="388">
        <v>7.0</v>
      </c>
      <c r="S10" s="388">
        <v>8.0</v>
      </c>
      <c r="T10" s="388">
        <v>9.0</v>
      </c>
      <c r="U10" s="4"/>
      <c r="V10" s="4"/>
      <c r="W10" s="388">
        <v>7.0</v>
      </c>
      <c r="X10" s="388">
        <v>8.0</v>
      </c>
      <c r="Y10" s="388">
        <v>9.0</v>
      </c>
      <c r="Z10" s="4"/>
    </row>
    <row r="11" ht="14.25" customHeight="1">
      <c r="A11" s="79">
        <v>1.0</v>
      </c>
      <c r="B11" s="389" t="s">
        <v>923</v>
      </c>
      <c r="C11" s="390" t="s">
        <v>250</v>
      </c>
      <c r="D11" s="391">
        <v>9.77</v>
      </c>
      <c r="E11" s="391">
        <v>17.99</v>
      </c>
      <c r="F11" s="391">
        <v>0.0</v>
      </c>
      <c r="G11" s="391">
        <v>0.40136798905608756</v>
      </c>
      <c r="H11" s="391">
        <v>0.0058343057176196015</v>
      </c>
      <c r="I11" s="391">
        <v>0.363824192336589</v>
      </c>
      <c r="J11" s="392">
        <f t="shared" ref="J11:J39" si="2">IF(OR(C11&lt;&gt;"V",SUMPRODUCT(--(D11:I11&lt;&gt;""))=0),"",SUM(D11:I11))</f>
        <v>28.53102649</v>
      </c>
      <c r="K11" s="393">
        <f t="shared" ref="K11:K39" si="3">IF(J11="","",J11/2)</f>
        <v>14.26551324</v>
      </c>
      <c r="L11" s="4"/>
      <c r="M11" s="394" t="s">
        <v>397</v>
      </c>
      <c r="N11" s="7"/>
      <c r="O11" s="4"/>
      <c r="P11" s="66" t="s">
        <v>1277</v>
      </c>
      <c r="Q11" s="4">
        <f>(64-(3*N12))/4</f>
        <v>2.762728691</v>
      </c>
      <c r="R11" s="395">
        <v>15.41</v>
      </c>
      <c r="S11" s="395">
        <v>0.24</v>
      </c>
      <c r="T11" s="395">
        <v>24.37</v>
      </c>
      <c r="U11" s="4"/>
      <c r="V11" s="4"/>
      <c r="W11" s="395">
        <f t="shared" ref="W11:Y11" si="1">(R11-$N$16)/($N$17-$N$16)</f>
        <v>3.082</v>
      </c>
      <c r="X11" s="395">
        <f t="shared" si="1"/>
        <v>0.048</v>
      </c>
      <c r="Y11" s="395">
        <f t="shared" si="1"/>
        <v>4.874</v>
      </c>
      <c r="Z11" s="4"/>
    </row>
    <row r="12" ht="14.25" customHeight="1">
      <c r="A12" s="79">
        <v>2.0</v>
      </c>
      <c r="B12" s="389" t="s">
        <v>933</v>
      </c>
      <c r="C12" s="390" t="s">
        <v>250</v>
      </c>
      <c r="D12" s="391">
        <v>4.89</v>
      </c>
      <c r="E12" s="391">
        <v>38.84</v>
      </c>
      <c r="F12" s="391">
        <v>0.0</v>
      </c>
      <c r="G12" s="391">
        <v>0.06730506155950752</v>
      </c>
      <c r="H12" s="391">
        <v>0.038506417736289385</v>
      </c>
      <c r="I12" s="391">
        <v>0.0022539444027047354</v>
      </c>
      <c r="J12" s="392">
        <f t="shared" si="2"/>
        <v>43.83806542</v>
      </c>
      <c r="K12" s="393">
        <f t="shared" si="3"/>
        <v>21.91903271</v>
      </c>
      <c r="L12" s="4"/>
      <c r="M12" s="4" t="s">
        <v>1278</v>
      </c>
      <c r="N12" s="396">
        <f>IFERROR(AVERAGEIFS(K11:K999,K11:K999,"&lt;&gt;"),0)</f>
        <v>17.64969508</v>
      </c>
      <c r="O12" s="4"/>
      <c r="P12" s="396"/>
      <c r="Q12" s="4"/>
      <c r="R12" s="395">
        <v>3.2</v>
      </c>
      <c r="S12" s="395">
        <v>0.52</v>
      </c>
      <c r="T12" s="395">
        <v>5.12</v>
      </c>
      <c r="U12" s="4"/>
      <c r="V12" s="4"/>
      <c r="W12" s="395">
        <f t="shared" ref="W12:Y12" si="4">(R12-$N$16)/($N$17-$N$16)</f>
        <v>0.64</v>
      </c>
      <c r="X12" s="395">
        <f t="shared" si="4"/>
        <v>0.104</v>
      </c>
      <c r="Y12" s="395">
        <f t="shared" si="4"/>
        <v>1.024</v>
      </c>
      <c r="Z12" s="4"/>
    </row>
    <row r="13" ht="14.25" customHeight="1">
      <c r="A13" s="79">
        <v>3.0</v>
      </c>
      <c r="B13" s="389" t="s">
        <v>836</v>
      </c>
      <c r="C13" s="390" t="s">
        <v>250</v>
      </c>
      <c r="D13" s="391">
        <v>1.5</v>
      </c>
      <c r="E13" s="391">
        <v>21.04</v>
      </c>
      <c r="F13" s="391">
        <v>0.0</v>
      </c>
      <c r="G13" s="391">
        <v>0.23748290013679893</v>
      </c>
      <c r="H13" s="391">
        <v>1.0</v>
      </c>
      <c r="I13" s="391">
        <v>0.14556724267468069</v>
      </c>
      <c r="J13" s="392">
        <f t="shared" si="2"/>
        <v>23.92305014</v>
      </c>
      <c r="K13" s="393">
        <f t="shared" si="3"/>
        <v>11.96152507</v>
      </c>
      <c r="L13" s="4"/>
      <c r="O13" s="4"/>
      <c r="Q13" s="4"/>
      <c r="R13" s="395">
        <v>9.42</v>
      </c>
      <c r="S13" s="395">
        <v>8.76</v>
      </c>
      <c r="T13" s="395">
        <v>12.75</v>
      </c>
      <c r="U13" s="4"/>
      <c r="V13" s="4"/>
      <c r="W13" s="395">
        <f t="shared" ref="W13:Y13" si="5">(R13-$N$16)/($N$17-$N$16)</f>
        <v>1.884</v>
      </c>
      <c r="X13" s="395">
        <f t="shared" si="5"/>
        <v>1.752</v>
      </c>
      <c r="Y13" s="395">
        <f t="shared" si="5"/>
        <v>2.55</v>
      </c>
      <c r="Z13" s="4"/>
    </row>
    <row r="14" ht="14.25" customHeight="1">
      <c r="A14" s="79">
        <v>4.0</v>
      </c>
      <c r="B14" s="389" t="s">
        <v>850</v>
      </c>
      <c r="C14" s="390" t="s">
        <v>250</v>
      </c>
      <c r="D14" s="391">
        <v>5.8</v>
      </c>
      <c r="E14" s="391">
        <v>36.94</v>
      </c>
      <c r="F14" s="391">
        <v>0.0</v>
      </c>
      <c r="G14" s="391">
        <v>0.23502051983584132</v>
      </c>
      <c r="H14" s="391">
        <v>0.15869311551925322</v>
      </c>
      <c r="I14" s="391">
        <v>0.08170548459804657</v>
      </c>
      <c r="J14" s="392">
        <f t="shared" si="2"/>
        <v>43.21541912</v>
      </c>
      <c r="K14" s="393">
        <f t="shared" si="3"/>
        <v>21.60770956</v>
      </c>
      <c r="L14" s="4"/>
      <c r="M14" s="66"/>
      <c r="N14" s="66"/>
      <c r="O14" s="66"/>
      <c r="P14" s="4"/>
      <c r="Q14" s="4"/>
      <c r="R14" s="395">
        <v>9.33</v>
      </c>
      <c r="S14" s="395">
        <v>1.55</v>
      </c>
      <c r="T14" s="395">
        <v>9.35</v>
      </c>
      <c r="U14" s="4"/>
      <c r="V14" s="4"/>
      <c r="W14" s="395">
        <f t="shared" ref="W14:Y14" si="6">(R14-$N$16)/($N$17-$N$16)</f>
        <v>1.866</v>
      </c>
      <c r="X14" s="395">
        <f t="shared" si="6"/>
        <v>0.31</v>
      </c>
      <c r="Y14" s="395">
        <f t="shared" si="6"/>
        <v>1.87</v>
      </c>
      <c r="Z14" s="4"/>
    </row>
    <row r="15" ht="14.25" customHeight="1">
      <c r="A15" s="79">
        <v>5.0</v>
      </c>
      <c r="B15" s="389" t="s">
        <v>963</v>
      </c>
      <c r="C15" s="390" t="s">
        <v>250</v>
      </c>
      <c r="D15" s="391">
        <v>6.34</v>
      </c>
      <c r="E15" s="391">
        <v>43.3</v>
      </c>
      <c r="F15" s="391">
        <v>0.0</v>
      </c>
      <c r="G15" s="391">
        <v>0.39151846785225725</v>
      </c>
      <c r="H15" s="391">
        <v>0.051341890315052506</v>
      </c>
      <c r="I15" s="391">
        <v>1.0</v>
      </c>
      <c r="J15" s="392">
        <f t="shared" si="2"/>
        <v>51.08286036</v>
      </c>
      <c r="K15" s="393">
        <f t="shared" si="3"/>
        <v>25.54143018</v>
      </c>
      <c r="L15" s="66"/>
      <c r="M15" s="4"/>
      <c r="N15" s="4"/>
      <c r="O15" s="4"/>
      <c r="P15" s="4"/>
      <c r="Q15" s="4"/>
      <c r="R15" s="395">
        <v>15.05</v>
      </c>
      <c r="S15" s="395">
        <v>0.63</v>
      </c>
      <c r="T15" s="395">
        <v>58.24</v>
      </c>
      <c r="U15" s="4"/>
      <c r="V15" s="4"/>
      <c r="W15" s="395">
        <f t="shared" ref="W15:Y15" si="7">(R15-$N$16)/($N$17-$N$16)</f>
        <v>3.01</v>
      </c>
      <c r="X15" s="395">
        <f t="shared" si="7"/>
        <v>0.126</v>
      </c>
      <c r="Y15" s="395">
        <f t="shared" si="7"/>
        <v>11.648</v>
      </c>
      <c r="Z15" s="4"/>
    </row>
    <row r="16" ht="14.25" customHeight="1">
      <c r="A16" s="79">
        <v>6.0</v>
      </c>
      <c r="B16" s="389" t="s">
        <v>1279</v>
      </c>
      <c r="C16" s="390" t="s">
        <v>250</v>
      </c>
      <c r="D16" s="391">
        <v>1.29</v>
      </c>
      <c r="E16" s="391">
        <v>23.12</v>
      </c>
      <c r="F16" s="391">
        <v>0.0</v>
      </c>
      <c r="G16" s="391">
        <v>0.14035567715458278</v>
      </c>
      <c r="H16" s="391">
        <v>0.0</v>
      </c>
      <c r="I16" s="391">
        <v>0.23009015777610817</v>
      </c>
      <c r="J16" s="392">
        <f t="shared" si="2"/>
        <v>24.78044583</v>
      </c>
      <c r="K16" s="393">
        <f t="shared" si="3"/>
        <v>12.39022292</v>
      </c>
      <c r="L16" s="66"/>
      <c r="M16" s="66" t="s">
        <v>1280</v>
      </c>
      <c r="N16" s="66">
        <v>0.0</v>
      </c>
      <c r="O16" s="4"/>
      <c r="P16" s="4"/>
      <c r="Q16" s="4"/>
      <c r="R16" s="395">
        <v>5.87</v>
      </c>
      <c r="S16" s="395">
        <v>0.19</v>
      </c>
      <c r="T16" s="395">
        <v>17.25</v>
      </c>
      <c r="U16" s="4"/>
      <c r="V16" s="4"/>
      <c r="W16" s="395">
        <f t="shared" ref="W16:Y16" si="8">(R16-$N$16)/($N$17-$N$16)</f>
        <v>1.174</v>
      </c>
      <c r="X16" s="395">
        <f t="shared" si="8"/>
        <v>0.038</v>
      </c>
      <c r="Y16" s="395">
        <f t="shared" si="8"/>
        <v>3.45</v>
      </c>
      <c r="Z16" s="4"/>
    </row>
    <row r="17" ht="14.25" customHeight="1">
      <c r="A17" s="79">
        <v>7.0</v>
      </c>
      <c r="B17" s="389" t="s">
        <v>817</v>
      </c>
      <c r="C17" s="390" t="s">
        <v>250</v>
      </c>
      <c r="D17" s="391">
        <v>2.88</v>
      </c>
      <c r="E17" s="391">
        <v>26.98</v>
      </c>
      <c r="F17" s="391">
        <v>0.0</v>
      </c>
      <c r="G17" s="391">
        <v>0.3567715458276334</v>
      </c>
      <c r="H17" s="391">
        <v>0.05834305717619603</v>
      </c>
      <c r="I17" s="391">
        <v>0.31461307287753565</v>
      </c>
      <c r="J17" s="392">
        <f t="shared" si="2"/>
        <v>30.58972768</v>
      </c>
      <c r="K17" s="393">
        <f t="shared" si="3"/>
        <v>15.29486384</v>
      </c>
      <c r="L17" s="66"/>
      <c r="M17" s="66" t="s">
        <v>1281</v>
      </c>
      <c r="N17" s="66">
        <v>5.0</v>
      </c>
      <c r="O17" s="4"/>
      <c r="P17" s="4"/>
      <c r="Q17" s="4"/>
      <c r="R17" s="395">
        <v>13.78</v>
      </c>
      <c r="S17" s="395">
        <v>0.69</v>
      </c>
      <c r="T17" s="395">
        <v>21.75</v>
      </c>
      <c r="U17" s="4"/>
      <c r="V17" s="4"/>
      <c r="W17" s="395">
        <f t="shared" ref="W17:Y17" si="9">(R17-$N$16)/($N$17-$N$16)</f>
        <v>2.756</v>
      </c>
      <c r="X17" s="395">
        <f t="shared" si="9"/>
        <v>0.138</v>
      </c>
      <c r="Y17" s="395">
        <f t="shared" si="9"/>
        <v>4.35</v>
      </c>
      <c r="Z17" s="4"/>
    </row>
    <row r="18" ht="14.25" customHeight="1">
      <c r="A18" s="79">
        <v>8.0</v>
      </c>
      <c r="B18" s="389" t="s">
        <v>842</v>
      </c>
      <c r="C18" s="390" t="s">
        <v>250</v>
      </c>
      <c r="D18" s="391">
        <v>1.72</v>
      </c>
      <c r="E18" s="391">
        <v>14.08</v>
      </c>
      <c r="F18" s="391">
        <v>0.0</v>
      </c>
      <c r="G18" s="391">
        <v>0.3299589603283174</v>
      </c>
      <c r="H18" s="391">
        <v>0.038506417736289385</v>
      </c>
      <c r="I18" s="391">
        <v>0.09861006761833208</v>
      </c>
      <c r="J18" s="392">
        <f t="shared" si="2"/>
        <v>16.26707545</v>
      </c>
      <c r="K18" s="393">
        <f t="shared" si="3"/>
        <v>8.133537723</v>
      </c>
      <c r="L18" s="4"/>
      <c r="M18" s="66" t="s">
        <v>559</v>
      </c>
      <c r="N18" s="4"/>
      <c r="O18" s="4"/>
      <c r="P18" s="4"/>
      <c r="Q18" s="4"/>
      <c r="R18" s="395">
        <v>12.8</v>
      </c>
      <c r="S18" s="395">
        <v>0.52</v>
      </c>
      <c r="T18" s="395">
        <v>10.25</v>
      </c>
      <c r="U18" s="4"/>
      <c r="V18" s="4"/>
      <c r="W18" s="395">
        <f t="shared" ref="W18:Y18" si="10">(R18-$N$16)/($N$17-$N$16)</f>
        <v>2.56</v>
      </c>
      <c r="X18" s="395">
        <f t="shared" si="10"/>
        <v>0.104</v>
      </c>
      <c r="Y18" s="395">
        <f t="shared" si="10"/>
        <v>2.05</v>
      </c>
      <c r="Z18" s="4"/>
    </row>
    <row r="19" ht="14.25" customHeight="1">
      <c r="A19" s="79">
        <v>9.0</v>
      </c>
      <c r="B19" s="389" t="s">
        <v>991</v>
      </c>
      <c r="C19" s="390" t="s">
        <v>250</v>
      </c>
      <c r="D19" s="391">
        <v>3.89</v>
      </c>
      <c r="E19" s="391">
        <v>46.65</v>
      </c>
      <c r="F19" s="391">
        <v>0.0</v>
      </c>
      <c r="G19" s="391">
        <v>0.08590971272229822</v>
      </c>
      <c r="H19" s="391">
        <v>0.03150525087514586</v>
      </c>
      <c r="I19" s="391">
        <v>0.0773854244928625</v>
      </c>
      <c r="J19" s="392">
        <f t="shared" si="2"/>
        <v>50.73480039</v>
      </c>
      <c r="K19" s="393">
        <f t="shared" si="3"/>
        <v>25.36740019</v>
      </c>
      <c r="L19" s="4"/>
      <c r="M19" s="4"/>
      <c r="N19" s="4"/>
      <c r="O19" s="4"/>
      <c r="P19" s="4"/>
      <c r="Q19" s="4"/>
      <c r="R19" s="395">
        <v>3.88</v>
      </c>
      <c r="S19" s="395">
        <v>0.46</v>
      </c>
      <c r="T19" s="395">
        <v>9.12</v>
      </c>
      <c r="U19" s="4"/>
      <c r="V19" s="4"/>
      <c r="W19" s="395">
        <f t="shared" ref="W19:Y19" si="11">(R19-$N$16)/($N$17-$N$16)</f>
        <v>0.776</v>
      </c>
      <c r="X19" s="395">
        <f t="shared" si="11"/>
        <v>0.092</v>
      </c>
      <c r="Y19" s="395">
        <f t="shared" si="11"/>
        <v>1.824</v>
      </c>
      <c r="Z19" s="4"/>
    </row>
    <row r="20" ht="14.25" customHeight="1">
      <c r="A20" s="79">
        <v>10.0</v>
      </c>
      <c r="B20" s="389" t="s">
        <v>999</v>
      </c>
      <c r="C20" s="390" t="s">
        <v>250</v>
      </c>
      <c r="D20" s="391">
        <v>0.31</v>
      </c>
      <c r="E20" s="391">
        <v>26.46</v>
      </c>
      <c r="F20" s="391">
        <v>0.0</v>
      </c>
      <c r="G20" s="391">
        <v>0.06183310533515732</v>
      </c>
      <c r="H20" s="391">
        <v>0.012835472578763125</v>
      </c>
      <c r="I20" s="391">
        <v>0.11739293764087153</v>
      </c>
      <c r="J20" s="392">
        <f t="shared" si="2"/>
        <v>26.96206152</v>
      </c>
      <c r="K20" s="393">
        <f t="shared" si="3"/>
        <v>13.48103076</v>
      </c>
      <c r="L20" s="4"/>
      <c r="M20" s="66" t="s">
        <v>1282</v>
      </c>
      <c r="N20" s="4"/>
      <c r="O20" s="4"/>
      <c r="P20" s="4"/>
      <c r="Q20" s="4"/>
      <c r="R20" s="395">
        <v>3.0</v>
      </c>
      <c r="S20" s="395">
        <v>0.3</v>
      </c>
      <c r="T20" s="395">
        <v>11.25</v>
      </c>
      <c r="U20" s="4"/>
      <c r="V20" s="4"/>
      <c r="W20" s="395">
        <f t="shared" ref="W20:Y20" si="12">(R20-$N$16)/($N$17-$N$16)</f>
        <v>0.6</v>
      </c>
      <c r="X20" s="395">
        <f t="shared" si="12"/>
        <v>0.06</v>
      </c>
      <c r="Y20" s="395">
        <f t="shared" si="12"/>
        <v>2.25</v>
      </c>
      <c r="Z20" s="4"/>
    </row>
    <row r="21" ht="14.25" customHeight="1">
      <c r="A21" s="79">
        <v>11.0</v>
      </c>
      <c r="B21" s="389" t="s">
        <v>796</v>
      </c>
      <c r="C21" s="390" t="s">
        <v>250</v>
      </c>
      <c r="D21" s="391">
        <v>5.38</v>
      </c>
      <c r="E21" s="391">
        <v>18.3</v>
      </c>
      <c r="F21" s="391">
        <v>0.0</v>
      </c>
      <c r="G21" s="391">
        <v>0.3346101231190151</v>
      </c>
      <c r="H21" s="391">
        <v>0.40606767794632437</v>
      </c>
      <c r="I21" s="391">
        <v>0.31930879038317056</v>
      </c>
      <c r="J21" s="392">
        <f t="shared" si="2"/>
        <v>24.73998659</v>
      </c>
      <c r="K21" s="393">
        <f t="shared" si="3"/>
        <v>12.3699933</v>
      </c>
      <c r="L21" s="4"/>
      <c r="M21" s="4"/>
      <c r="N21" s="4"/>
      <c r="O21" s="4"/>
      <c r="P21" s="4"/>
      <c r="Q21" s="4"/>
      <c r="R21" s="395">
        <v>12.97</v>
      </c>
      <c r="S21" s="395">
        <v>3.67</v>
      </c>
      <c r="T21" s="395">
        <v>22.0</v>
      </c>
      <c r="U21" s="4"/>
      <c r="V21" s="4"/>
      <c r="W21" s="395">
        <f t="shared" ref="W21:Y21" si="13">(R21-$N$16)/($N$17-$N$16)</f>
        <v>2.594</v>
      </c>
      <c r="X21" s="395">
        <f t="shared" si="13"/>
        <v>0.734</v>
      </c>
      <c r="Y21" s="395">
        <f t="shared" si="13"/>
        <v>4.4</v>
      </c>
      <c r="Z21" s="4"/>
    </row>
    <row r="22" ht="14.25" customHeight="1">
      <c r="A22" s="79">
        <v>12.0</v>
      </c>
      <c r="B22" s="389" t="s">
        <v>833</v>
      </c>
      <c r="C22" s="390" t="s">
        <v>250</v>
      </c>
      <c r="D22" s="391">
        <v>3.6</v>
      </c>
      <c r="E22" s="391">
        <v>26.4</v>
      </c>
      <c r="F22" s="391">
        <v>0.0</v>
      </c>
      <c r="G22" s="391">
        <v>0.13105335157318743</v>
      </c>
      <c r="H22" s="391">
        <v>0.10501750291715287</v>
      </c>
      <c r="I22" s="391">
        <v>0.24398948159278733</v>
      </c>
      <c r="J22" s="392">
        <f t="shared" si="2"/>
        <v>30.48006034</v>
      </c>
      <c r="K22" s="393">
        <f t="shared" si="3"/>
        <v>15.24003017</v>
      </c>
      <c r="L22" s="4"/>
      <c r="M22" s="4"/>
      <c r="N22" s="4"/>
      <c r="O22" s="4"/>
      <c r="P22" s="4"/>
      <c r="Q22" s="4"/>
      <c r="R22" s="395">
        <v>5.53</v>
      </c>
      <c r="S22" s="395">
        <v>1.09</v>
      </c>
      <c r="T22" s="395">
        <v>17.99</v>
      </c>
      <c r="U22" s="4"/>
      <c r="V22" s="4"/>
      <c r="W22" s="395">
        <f t="shared" ref="W22:Y22" si="14">(R22-$N$16)/($N$17-$N$16)</f>
        <v>1.106</v>
      </c>
      <c r="X22" s="395">
        <f t="shared" si="14"/>
        <v>0.218</v>
      </c>
      <c r="Y22" s="395">
        <f t="shared" si="14"/>
        <v>3.598</v>
      </c>
      <c r="Z22" s="4"/>
    </row>
    <row r="23" ht="14.25" customHeight="1">
      <c r="A23" s="79">
        <v>13.0</v>
      </c>
      <c r="B23" s="389" t="s">
        <v>839</v>
      </c>
      <c r="C23" s="390" t="s">
        <v>250</v>
      </c>
      <c r="D23" s="391">
        <v>9.34</v>
      </c>
      <c r="E23" s="391">
        <v>14.26</v>
      </c>
      <c r="F23" s="391">
        <v>0.0</v>
      </c>
      <c r="G23" s="391">
        <v>0.0960328317373461</v>
      </c>
      <c r="H23" s="391">
        <v>0.056009334889148193</v>
      </c>
      <c r="I23" s="391">
        <v>0.41791885800150264</v>
      </c>
      <c r="J23" s="392">
        <f t="shared" si="2"/>
        <v>24.16996102</v>
      </c>
      <c r="K23" s="393">
        <f t="shared" si="3"/>
        <v>12.08498051</v>
      </c>
      <c r="L23" s="4"/>
      <c r="M23" s="4"/>
      <c r="N23" s="4"/>
      <c r="O23" s="4"/>
      <c r="P23" s="4"/>
      <c r="Q23" s="4"/>
      <c r="R23" s="395">
        <v>4.25</v>
      </c>
      <c r="S23" s="395">
        <v>0.67</v>
      </c>
      <c r="T23" s="395">
        <v>27.25</v>
      </c>
      <c r="U23" s="4"/>
      <c r="V23" s="4"/>
      <c r="W23" s="395">
        <f t="shared" ref="W23:Y23" si="15">(R23-$N$16)/($N$17-$N$16)</f>
        <v>0.85</v>
      </c>
      <c r="X23" s="395">
        <f t="shared" si="15"/>
        <v>0.134</v>
      </c>
      <c r="Y23" s="395">
        <f t="shared" si="15"/>
        <v>5.45</v>
      </c>
      <c r="Z23" s="4"/>
    </row>
    <row r="24" ht="14.25" customHeight="1">
      <c r="A24" s="79">
        <v>14.0</v>
      </c>
      <c r="B24" s="389" t="s">
        <v>830</v>
      </c>
      <c r="C24" s="390" t="s">
        <v>250</v>
      </c>
      <c r="D24" s="391">
        <v>22.65</v>
      </c>
      <c r="E24" s="391">
        <v>35.62</v>
      </c>
      <c r="F24" s="391">
        <v>0.0</v>
      </c>
      <c r="G24" s="391">
        <v>1.0</v>
      </c>
      <c r="H24" s="391">
        <v>0.6732788798133021</v>
      </c>
      <c r="I24" s="391">
        <v>0.12208865514650638</v>
      </c>
      <c r="J24" s="392">
        <f t="shared" si="2"/>
        <v>60.06536753</v>
      </c>
      <c r="K24" s="393">
        <f t="shared" si="3"/>
        <v>30.03268377</v>
      </c>
      <c r="L24" s="4"/>
      <c r="M24" s="4"/>
      <c r="N24" s="4"/>
      <c r="O24" s="4"/>
      <c r="P24" s="4"/>
      <c r="Q24" s="4"/>
      <c r="R24" s="395">
        <v>10.2</v>
      </c>
      <c r="S24" s="395">
        <v>1.0</v>
      </c>
      <c r="T24" s="395">
        <v>5.6</v>
      </c>
      <c r="U24" s="4"/>
      <c r="V24" s="4"/>
      <c r="W24" s="395">
        <f t="shared" ref="W24:Y24" si="16">(R24-$N$16)/($N$17-$N$16)</f>
        <v>2.04</v>
      </c>
      <c r="X24" s="395">
        <f t="shared" si="16"/>
        <v>0.2</v>
      </c>
      <c r="Y24" s="395">
        <f t="shared" si="16"/>
        <v>1.12</v>
      </c>
      <c r="Z24" s="4"/>
    </row>
    <row r="25" ht="14.25" customHeight="1">
      <c r="A25" s="79">
        <v>15.0</v>
      </c>
      <c r="B25" s="389" t="s">
        <v>811</v>
      </c>
      <c r="C25" s="390" t="s">
        <v>250</v>
      </c>
      <c r="D25" s="391">
        <v>5.0</v>
      </c>
      <c r="E25" s="391">
        <v>26.22</v>
      </c>
      <c r="F25" s="391">
        <v>0.0</v>
      </c>
      <c r="G25" s="391">
        <v>0.06183310533515732</v>
      </c>
      <c r="H25" s="391">
        <v>0.35122520420070014</v>
      </c>
      <c r="I25" s="391">
        <v>0.1314800901577761</v>
      </c>
      <c r="J25" s="392">
        <f t="shared" si="2"/>
        <v>31.7645384</v>
      </c>
      <c r="K25" s="393">
        <f t="shared" si="3"/>
        <v>15.8822692</v>
      </c>
      <c r="L25" s="4"/>
      <c r="M25" s="4"/>
      <c r="N25" s="4"/>
      <c r="O25" s="4"/>
      <c r="P25" s="4"/>
      <c r="Q25" s="4"/>
      <c r="R25" s="395">
        <v>37.29</v>
      </c>
      <c r="S25" s="395">
        <v>5.96</v>
      </c>
      <c r="T25" s="395">
        <v>11.5</v>
      </c>
      <c r="U25" s="4"/>
      <c r="V25" s="4"/>
      <c r="W25" s="395">
        <f t="shared" ref="W25:Y25" si="17">(R25-$N$16)/($N$17-$N$16)</f>
        <v>7.458</v>
      </c>
      <c r="X25" s="395">
        <f t="shared" si="17"/>
        <v>1.192</v>
      </c>
      <c r="Y25" s="395">
        <f t="shared" si="17"/>
        <v>2.3</v>
      </c>
      <c r="Z25" s="4"/>
    </row>
    <row r="26" ht="14.25" customHeight="1">
      <c r="A26" s="79">
        <v>16.0</v>
      </c>
      <c r="B26" s="389" t="s">
        <v>825</v>
      </c>
      <c r="C26" s="390" t="s">
        <v>250</v>
      </c>
      <c r="D26" s="391">
        <v>3.52</v>
      </c>
      <c r="E26" s="391">
        <v>51.68</v>
      </c>
      <c r="F26" s="391">
        <v>0.0</v>
      </c>
      <c r="G26" s="391">
        <v>0.2760601915184679</v>
      </c>
      <c r="H26" s="391">
        <v>0.052508751458576426</v>
      </c>
      <c r="I26" s="391">
        <v>0.09391435011269722</v>
      </c>
      <c r="J26" s="392">
        <f t="shared" si="2"/>
        <v>55.62248329</v>
      </c>
      <c r="K26" s="393">
        <f t="shared" si="3"/>
        <v>27.81124165</v>
      </c>
      <c r="L26" s="4"/>
      <c r="M26" s="4"/>
      <c r="N26" s="4"/>
      <c r="O26" s="4"/>
      <c r="P26" s="4"/>
      <c r="Q26" s="4"/>
      <c r="R26" s="395">
        <v>3.0</v>
      </c>
      <c r="S26" s="395">
        <v>3.2</v>
      </c>
      <c r="T26" s="395">
        <v>12.0</v>
      </c>
      <c r="U26" s="4"/>
      <c r="V26" s="4"/>
      <c r="W26" s="395">
        <f t="shared" ref="W26:Y26" si="18">(R26-$N$16)/($N$17-$N$16)</f>
        <v>0.6</v>
      </c>
      <c r="X26" s="395">
        <f t="shared" si="18"/>
        <v>0.64</v>
      </c>
      <c r="Y26" s="395">
        <f t="shared" si="18"/>
        <v>2.4</v>
      </c>
      <c r="Z26" s="4"/>
    </row>
    <row r="27" ht="14.25" customHeight="1">
      <c r="A27" s="79">
        <v>17.0</v>
      </c>
      <c r="B27" s="389" t="s">
        <v>1030</v>
      </c>
      <c r="C27" s="390" t="s">
        <v>250</v>
      </c>
      <c r="D27" s="391">
        <v>2.13</v>
      </c>
      <c r="E27" s="391">
        <v>29.51</v>
      </c>
      <c r="F27" s="391">
        <v>0.0</v>
      </c>
      <c r="G27" s="391">
        <v>0.13515731874145007</v>
      </c>
      <c r="H27" s="391">
        <v>0.34305717619603265</v>
      </c>
      <c r="I27" s="391">
        <v>0.1925244177310293</v>
      </c>
      <c r="J27" s="392">
        <f t="shared" si="2"/>
        <v>32.31073891</v>
      </c>
      <c r="K27" s="393">
        <f t="shared" si="3"/>
        <v>16.15536946</v>
      </c>
      <c r="L27" s="4"/>
      <c r="M27" s="4"/>
      <c r="N27" s="4"/>
      <c r="O27" s="4"/>
      <c r="P27" s="4"/>
      <c r="Q27" s="4"/>
      <c r="R27" s="395">
        <v>10.83</v>
      </c>
      <c r="S27" s="395">
        <v>0.64</v>
      </c>
      <c r="T27" s="395">
        <v>10.0</v>
      </c>
      <c r="U27" s="4"/>
      <c r="V27" s="4"/>
      <c r="W27" s="395">
        <f t="shared" ref="W27:Y27" si="19">(R27-$N$16)/($N$17-$N$16)</f>
        <v>2.166</v>
      </c>
      <c r="X27" s="395">
        <f t="shared" si="19"/>
        <v>0.128</v>
      </c>
      <c r="Y27" s="395">
        <f t="shared" si="19"/>
        <v>2</v>
      </c>
      <c r="Z27" s="4"/>
    </row>
    <row r="28" ht="14.25" customHeight="1">
      <c r="A28" s="79">
        <v>18.0</v>
      </c>
      <c r="B28" s="389" t="s">
        <v>1035</v>
      </c>
      <c r="C28" s="390" t="s">
        <v>250</v>
      </c>
      <c r="D28" s="391">
        <v>0.45</v>
      </c>
      <c r="E28" s="391">
        <v>35.94</v>
      </c>
      <c r="F28" s="391">
        <v>0.0</v>
      </c>
      <c r="G28" s="391">
        <v>0.0</v>
      </c>
      <c r="H28" s="391">
        <v>0.050175029171528586</v>
      </c>
      <c r="I28" s="391">
        <v>0.2066115702479339</v>
      </c>
      <c r="J28" s="392">
        <f t="shared" si="2"/>
        <v>36.6467866</v>
      </c>
      <c r="K28" s="393">
        <f t="shared" si="3"/>
        <v>18.3233933</v>
      </c>
      <c r="L28" s="4"/>
      <c r="M28" s="4"/>
      <c r="N28" s="4"/>
      <c r="O28" s="4"/>
      <c r="P28" s="4"/>
      <c r="Q28" s="4"/>
      <c r="R28" s="395">
        <v>5.68</v>
      </c>
      <c r="S28" s="395">
        <v>3.13</v>
      </c>
      <c r="T28" s="395">
        <v>15.25</v>
      </c>
      <c r="U28" s="4"/>
      <c r="V28" s="4"/>
      <c r="W28" s="395">
        <f t="shared" ref="W28:Y28" si="20">(R28-$N$16)/($N$17-$N$16)</f>
        <v>1.136</v>
      </c>
      <c r="X28" s="395">
        <f t="shared" si="20"/>
        <v>0.626</v>
      </c>
      <c r="Y28" s="395">
        <f t="shared" si="20"/>
        <v>3.05</v>
      </c>
      <c r="Z28" s="4"/>
    </row>
    <row r="29" ht="14.25" customHeight="1">
      <c r="A29" s="79">
        <v>19.0</v>
      </c>
      <c r="B29" s="389" t="s">
        <v>1039</v>
      </c>
      <c r="C29" s="390" t="s">
        <v>250</v>
      </c>
      <c r="D29" s="391">
        <v>0.3</v>
      </c>
      <c r="E29" s="391">
        <v>25.24</v>
      </c>
      <c r="F29" s="391">
        <v>0.0</v>
      </c>
      <c r="G29" s="391">
        <v>0.013953488372093025</v>
      </c>
      <c r="H29" s="391">
        <v>0.3045507584597433</v>
      </c>
      <c r="I29" s="391">
        <v>0.014087152516904582</v>
      </c>
      <c r="J29" s="392">
        <f t="shared" si="2"/>
        <v>25.8725914</v>
      </c>
      <c r="K29" s="393">
        <f t="shared" si="3"/>
        <v>12.9362957</v>
      </c>
      <c r="L29" s="4"/>
      <c r="M29" s="4"/>
      <c r="N29" s="4"/>
      <c r="O29" s="4"/>
      <c r="P29" s="4"/>
      <c r="Q29" s="4"/>
      <c r="R29" s="395">
        <v>0.74</v>
      </c>
      <c r="S29" s="395">
        <v>0.62</v>
      </c>
      <c r="T29" s="395">
        <v>16.0</v>
      </c>
      <c r="U29" s="4"/>
      <c r="V29" s="4"/>
      <c r="W29" s="395">
        <f t="shared" ref="W29:Y29" si="21">(R29-$N$16)/($N$17-$N$16)</f>
        <v>0.148</v>
      </c>
      <c r="X29" s="395">
        <f t="shared" si="21"/>
        <v>0.124</v>
      </c>
      <c r="Y29" s="395">
        <f t="shared" si="21"/>
        <v>3.2</v>
      </c>
      <c r="Z29" s="4"/>
    </row>
    <row r="30" ht="14.25" customHeight="1">
      <c r="A30" s="79">
        <v>20.0</v>
      </c>
      <c r="B30" s="389" t="s">
        <v>805</v>
      </c>
      <c r="C30" s="390" t="s">
        <v>250</v>
      </c>
      <c r="D30" s="391">
        <v>8.64</v>
      </c>
      <c r="E30" s="391">
        <v>31.04</v>
      </c>
      <c r="F30" s="391">
        <v>0.0</v>
      </c>
      <c r="G30" s="391">
        <v>0.35266757865937076</v>
      </c>
      <c r="H30" s="391">
        <v>0.37456242707117854</v>
      </c>
      <c r="I30" s="391">
        <v>0.26521412471825695</v>
      </c>
      <c r="J30" s="392">
        <f t="shared" si="2"/>
        <v>40.67244413</v>
      </c>
      <c r="K30" s="393">
        <f t="shared" si="3"/>
        <v>20.33622207</v>
      </c>
      <c r="L30" s="4"/>
      <c r="M30" s="4"/>
      <c r="N30" s="4"/>
      <c r="O30" s="4"/>
      <c r="P30" s="4"/>
      <c r="Q30" s="4"/>
      <c r="R30" s="395">
        <v>1.25</v>
      </c>
      <c r="S30" s="395">
        <v>2.8</v>
      </c>
      <c r="T30" s="395">
        <v>5.75</v>
      </c>
      <c r="U30" s="4"/>
      <c r="V30" s="4"/>
      <c r="W30" s="395">
        <f t="shared" ref="W30:Y30" si="22">(R30-$N$16)/($N$17-$N$16)</f>
        <v>0.25</v>
      </c>
      <c r="X30" s="395">
        <f t="shared" si="22"/>
        <v>0.56</v>
      </c>
      <c r="Y30" s="395">
        <f t="shared" si="22"/>
        <v>1.15</v>
      </c>
      <c r="Z30" s="4"/>
    </row>
    <row r="31" ht="14.25" customHeight="1">
      <c r="A31" s="79">
        <v>21.0</v>
      </c>
      <c r="B31" s="389" t="s">
        <v>1054</v>
      </c>
      <c r="C31" s="390" t="s">
        <v>250</v>
      </c>
      <c r="D31" s="391">
        <v>3.59</v>
      </c>
      <c r="E31" s="391">
        <v>27.89</v>
      </c>
      <c r="F31" s="391">
        <v>0.0</v>
      </c>
      <c r="G31" s="391">
        <v>0.02872777017783858</v>
      </c>
      <c r="H31" s="391">
        <v>0.1633605600933489</v>
      </c>
      <c r="I31" s="391">
        <v>0.35912847483095417</v>
      </c>
      <c r="J31" s="392">
        <f t="shared" si="2"/>
        <v>32.03121681</v>
      </c>
      <c r="K31" s="393">
        <f t="shared" si="3"/>
        <v>16.0156084</v>
      </c>
      <c r="L31" s="4"/>
      <c r="M31" s="4"/>
      <c r="N31" s="4"/>
      <c r="O31" s="4"/>
      <c r="P31" s="4"/>
      <c r="Q31" s="4"/>
      <c r="R31" s="395">
        <v>13.63</v>
      </c>
      <c r="S31" s="395">
        <v>3.4</v>
      </c>
      <c r="T31" s="395">
        <v>19.12</v>
      </c>
      <c r="U31" s="4"/>
      <c r="V31" s="4"/>
      <c r="W31" s="395">
        <f t="shared" ref="W31:Y31" si="23">(R31-$N$16)/($N$17-$N$16)</f>
        <v>2.726</v>
      </c>
      <c r="X31" s="395">
        <f t="shared" si="23"/>
        <v>0.68</v>
      </c>
      <c r="Y31" s="395">
        <f t="shared" si="23"/>
        <v>3.824</v>
      </c>
      <c r="Z31" s="4"/>
    </row>
    <row r="32" ht="14.25" customHeight="1">
      <c r="A32" s="79">
        <v>22.0</v>
      </c>
      <c r="B32" s="389" t="s">
        <v>1063</v>
      </c>
      <c r="C32" s="390" t="s">
        <v>250</v>
      </c>
      <c r="D32" s="391">
        <v>0.11</v>
      </c>
      <c r="E32" s="391">
        <v>31.95</v>
      </c>
      <c r="F32" s="391">
        <v>0.0</v>
      </c>
      <c r="G32" s="391">
        <v>0.22243502051983582</v>
      </c>
      <c r="H32" s="391">
        <v>0.047841306884480746</v>
      </c>
      <c r="I32" s="391">
        <v>0.004695717505634861</v>
      </c>
      <c r="J32" s="392">
        <f t="shared" si="2"/>
        <v>32.33497204</v>
      </c>
      <c r="K32" s="393">
        <f t="shared" si="3"/>
        <v>16.16748602</v>
      </c>
      <c r="L32" s="4"/>
      <c r="M32" s="4"/>
      <c r="N32" s="4"/>
      <c r="O32" s="4"/>
      <c r="P32" s="4"/>
      <c r="Q32" s="4"/>
      <c r="R32" s="395">
        <v>1.79</v>
      </c>
      <c r="S32" s="395">
        <v>1.59</v>
      </c>
      <c r="T32" s="395">
        <v>24.12</v>
      </c>
      <c r="U32" s="4"/>
      <c r="V32" s="4"/>
      <c r="W32" s="395">
        <f t="shared" ref="W32:Y32" si="24">(R32-$N$16)/($N$17-$N$16)</f>
        <v>0.358</v>
      </c>
      <c r="X32" s="395">
        <f t="shared" si="24"/>
        <v>0.318</v>
      </c>
      <c r="Y32" s="395">
        <f t="shared" si="24"/>
        <v>4.824</v>
      </c>
      <c r="Z32" s="4"/>
    </row>
    <row r="33" ht="14.25" customHeight="1">
      <c r="A33" s="79">
        <v>23.0</v>
      </c>
      <c r="B33" s="389" t="s">
        <v>1069</v>
      </c>
      <c r="C33" s="390" t="s">
        <v>250</v>
      </c>
      <c r="D33" s="391">
        <v>2.52</v>
      </c>
      <c r="E33" s="391">
        <v>28.28</v>
      </c>
      <c r="F33" s="391">
        <v>0.0</v>
      </c>
      <c r="G33" s="391">
        <v>0.04733242134062928</v>
      </c>
      <c r="H33" s="391">
        <v>0.008168028004667444</v>
      </c>
      <c r="I33" s="391">
        <v>0.023478587528174305</v>
      </c>
      <c r="J33" s="392">
        <f t="shared" si="2"/>
        <v>30.87897904</v>
      </c>
      <c r="K33" s="393">
        <f t="shared" si="3"/>
        <v>15.43948952</v>
      </c>
      <c r="L33" s="4"/>
      <c r="M33" s="4"/>
      <c r="N33" s="4"/>
      <c r="O33" s="4"/>
      <c r="P33" s="4"/>
      <c r="Q33" s="4"/>
      <c r="R33" s="395">
        <v>8.87</v>
      </c>
      <c r="S33" s="395">
        <v>0.6</v>
      </c>
      <c r="T33" s="395">
        <v>5.25</v>
      </c>
      <c r="U33" s="4"/>
      <c r="V33" s="4"/>
      <c r="W33" s="395">
        <f t="shared" ref="W33:Y33" si="25">(R33-$N$16)/($N$17-$N$16)</f>
        <v>1.774</v>
      </c>
      <c r="X33" s="395">
        <f t="shared" si="25"/>
        <v>0.12</v>
      </c>
      <c r="Y33" s="395">
        <f t="shared" si="25"/>
        <v>1.05</v>
      </c>
      <c r="Z33" s="4"/>
    </row>
    <row r="34" ht="14.25" customHeight="1">
      <c r="A34" s="79">
        <v>24.0</v>
      </c>
      <c r="B34" s="389" t="s">
        <v>1076</v>
      </c>
      <c r="C34" s="390" t="s">
        <v>250</v>
      </c>
      <c r="D34" s="391">
        <v>0.58</v>
      </c>
      <c r="E34" s="391">
        <v>27.12</v>
      </c>
      <c r="F34" s="391">
        <v>0.0</v>
      </c>
      <c r="G34" s="391">
        <v>0.02681258549931601</v>
      </c>
      <c r="H34" s="391">
        <v>0.024504084014002336</v>
      </c>
      <c r="I34" s="391">
        <v>0.07982719759579264</v>
      </c>
      <c r="J34" s="392">
        <f t="shared" si="2"/>
        <v>27.83114387</v>
      </c>
      <c r="K34" s="393">
        <f t="shared" si="3"/>
        <v>13.91557193</v>
      </c>
      <c r="L34" s="4"/>
      <c r="M34" s="4"/>
      <c r="N34" s="4"/>
      <c r="O34" s="4"/>
      <c r="P34" s="4"/>
      <c r="Q34" s="4"/>
      <c r="R34" s="395">
        <v>2.47</v>
      </c>
      <c r="S34" s="395">
        <v>0.26</v>
      </c>
      <c r="T34" s="395">
        <v>6.25</v>
      </c>
      <c r="U34" s="4"/>
      <c r="V34" s="4"/>
      <c r="W34" s="395">
        <f t="shared" ref="W34:Y34" si="26">(R34-$N$16)/($N$17-$N$16)</f>
        <v>0.494</v>
      </c>
      <c r="X34" s="395">
        <f t="shared" si="26"/>
        <v>0.052</v>
      </c>
      <c r="Y34" s="395">
        <f t="shared" si="26"/>
        <v>1.25</v>
      </c>
      <c r="Z34" s="4"/>
    </row>
    <row r="35" ht="14.25" customHeight="1">
      <c r="A35" s="79">
        <v>25.0</v>
      </c>
      <c r="B35" s="389" t="s">
        <v>845</v>
      </c>
      <c r="C35" s="390" t="s">
        <v>250</v>
      </c>
      <c r="D35" s="391">
        <v>10.41</v>
      </c>
      <c r="E35" s="391">
        <v>27.51</v>
      </c>
      <c r="F35" s="391">
        <v>0.0</v>
      </c>
      <c r="G35" s="391">
        <v>0.7020519835841313</v>
      </c>
      <c r="H35" s="391">
        <v>0.19253208868144692</v>
      </c>
      <c r="I35" s="391">
        <v>0.0</v>
      </c>
      <c r="J35" s="392">
        <f t="shared" si="2"/>
        <v>38.81458407</v>
      </c>
      <c r="K35" s="393">
        <f t="shared" si="3"/>
        <v>19.40729204</v>
      </c>
      <c r="L35" s="4"/>
      <c r="M35" s="4"/>
      <c r="N35" s="4"/>
      <c r="O35" s="4"/>
      <c r="P35" s="4"/>
      <c r="Q35" s="4"/>
      <c r="R35" s="395">
        <v>1.72</v>
      </c>
      <c r="S35" s="395">
        <v>0.4</v>
      </c>
      <c r="T35" s="395">
        <v>9.25</v>
      </c>
      <c r="U35" s="4"/>
      <c r="V35" s="4"/>
      <c r="W35" s="395">
        <f t="shared" ref="W35:Y35" si="27">(R35-$N$16)/($N$17-$N$16)</f>
        <v>0.344</v>
      </c>
      <c r="X35" s="395">
        <f t="shared" si="27"/>
        <v>0.08</v>
      </c>
      <c r="Y35" s="395">
        <f t="shared" si="27"/>
        <v>1.85</v>
      </c>
      <c r="Z35" s="4"/>
    </row>
    <row r="36" ht="14.25" customHeight="1">
      <c r="A36" s="79">
        <v>26.0</v>
      </c>
      <c r="B36" s="389" t="s">
        <v>1088</v>
      </c>
      <c r="C36" s="390" t="s">
        <v>250</v>
      </c>
      <c r="D36" s="391">
        <v>2.82</v>
      </c>
      <c r="E36" s="391">
        <v>16.64</v>
      </c>
      <c r="F36" s="391">
        <v>0.0</v>
      </c>
      <c r="G36" s="391">
        <v>0.23611491108071134</v>
      </c>
      <c r="H36" s="391">
        <v>0.06767794632438741</v>
      </c>
      <c r="I36" s="391">
        <v>0.22069872276483846</v>
      </c>
      <c r="J36" s="392">
        <f t="shared" si="2"/>
        <v>19.98449158</v>
      </c>
      <c r="K36" s="393">
        <f t="shared" si="3"/>
        <v>9.99224579</v>
      </c>
      <c r="L36" s="4"/>
      <c r="M36" s="4"/>
      <c r="N36" s="4"/>
      <c r="O36" s="4"/>
      <c r="P36" s="4"/>
      <c r="Q36" s="4"/>
      <c r="R36" s="395">
        <v>26.4</v>
      </c>
      <c r="S36" s="395">
        <v>1.84</v>
      </c>
      <c r="T36" s="395">
        <v>5.0</v>
      </c>
      <c r="U36" s="4"/>
      <c r="V36" s="4"/>
      <c r="W36" s="395">
        <f t="shared" ref="W36:Y36" si="28">(R36-$N$16)/($N$17-$N$16)</f>
        <v>5.28</v>
      </c>
      <c r="X36" s="395">
        <f t="shared" si="28"/>
        <v>0.368</v>
      </c>
      <c r="Y36" s="395">
        <f t="shared" si="28"/>
        <v>1</v>
      </c>
      <c r="Z36" s="4"/>
    </row>
    <row r="37" ht="14.25" customHeight="1">
      <c r="A37" s="79">
        <v>27.0</v>
      </c>
      <c r="B37" s="389" t="s">
        <v>1283</v>
      </c>
      <c r="C37" s="390" t="s">
        <v>250</v>
      </c>
      <c r="D37" s="391">
        <v>20.55</v>
      </c>
      <c r="E37" s="391">
        <v>52.88</v>
      </c>
      <c r="F37" s="391">
        <v>0.0</v>
      </c>
      <c r="G37" s="391">
        <v>0.30259917920656637</v>
      </c>
      <c r="H37" s="391">
        <v>0.11201866977829637</v>
      </c>
      <c r="I37" s="391">
        <v>0.018782870022539443</v>
      </c>
      <c r="J37" s="392">
        <f t="shared" si="2"/>
        <v>73.86340072</v>
      </c>
      <c r="K37" s="393">
        <f t="shared" si="3"/>
        <v>36.93170036</v>
      </c>
      <c r="L37" s="4"/>
      <c r="M37" s="4"/>
      <c r="N37" s="4"/>
      <c r="O37" s="4"/>
      <c r="P37" s="4"/>
      <c r="Q37" s="4"/>
      <c r="R37" s="395">
        <v>9.37</v>
      </c>
      <c r="S37" s="395">
        <v>0.77</v>
      </c>
      <c r="T37" s="395">
        <v>16.75</v>
      </c>
      <c r="U37" s="4"/>
      <c r="V37" s="4"/>
      <c r="W37" s="395">
        <f t="shared" ref="W37:Y37" si="29">(R37-$N$16)/($N$17-$N$16)</f>
        <v>1.874</v>
      </c>
      <c r="X37" s="395">
        <f t="shared" si="29"/>
        <v>0.154</v>
      </c>
      <c r="Y37" s="395">
        <f t="shared" si="29"/>
        <v>3.35</v>
      </c>
      <c r="Z37" s="4"/>
    </row>
    <row r="38" ht="14.25" customHeight="1">
      <c r="A38" s="79">
        <v>28.0</v>
      </c>
      <c r="B38" s="389" t="s">
        <v>1100</v>
      </c>
      <c r="C38" s="390" t="s">
        <v>250</v>
      </c>
      <c r="D38" s="391">
        <v>5.92</v>
      </c>
      <c r="E38" s="391">
        <v>19.1</v>
      </c>
      <c r="F38" s="391">
        <v>0.0</v>
      </c>
      <c r="G38" s="391">
        <v>0.44350205198358417</v>
      </c>
      <c r="H38" s="391">
        <v>0.09451575262543757</v>
      </c>
      <c r="I38" s="391">
        <v>0.22069872276483846</v>
      </c>
      <c r="J38" s="392">
        <f t="shared" si="2"/>
        <v>25.77871653</v>
      </c>
      <c r="K38" s="393">
        <f t="shared" si="3"/>
        <v>12.88935826</v>
      </c>
      <c r="L38" s="4"/>
      <c r="M38" s="4"/>
      <c r="N38" s="4"/>
      <c r="O38" s="4"/>
      <c r="P38" s="4"/>
      <c r="Q38" s="4"/>
      <c r="R38" s="395">
        <v>11.8</v>
      </c>
      <c r="S38" s="395">
        <v>1.15</v>
      </c>
      <c r="T38" s="395">
        <v>6.0</v>
      </c>
      <c r="U38" s="4"/>
      <c r="V38" s="4"/>
      <c r="W38" s="395">
        <f t="shared" ref="W38:Y38" si="30">(R38-$N$16)/($N$17-$N$16)</f>
        <v>2.36</v>
      </c>
      <c r="X38" s="395">
        <f t="shared" si="30"/>
        <v>0.23</v>
      </c>
      <c r="Y38" s="395">
        <f t="shared" si="30"/>
        <v>1.2</v>
      </c>
      <c r="Z38" s="4"/>
    </row>
    <row r="39" ht="14.25" customHeight="1">
      <c r="A39" s="79">
        <v>29.0</v>
      </c>
      <c r="B39" s="389" t="s">
        <v>1284</v>
      </c>
      <c r="C39" s="390" t="s">
        <v>250</v>
      </c>
      <c r="D39" s="391">
        <v>16.1</v>
      </c>
      <c r="E39" s="391">
        <v>23.55</v>
      </c>
      <c r="F39" s="391">
        <v>0.0</v>
      </c>
      <c r="G39" s="391">
        <v>0.13734610123119015</v>
      </c>
      <c r="H39" s="391">
        <v>0.004667444574095683</v>
      </c>
      <c r="I39" s="391">
        <v>0.10330578512396695</v>
      </c>
      <c r="J39" s="392">
        <f t="shared" si="2"/>
        <v>39.89531933</v>
      </c>
      <c r="K39" s="393">
        <f t="shared" si="3"/>
        <v>19.94765967</v>
      </c>
      <c r="L39" s="4"/>
      <c r="M39" s="4"/>
      <c r="N39" s="4"/>
      <c r="O39" s="4"/>
      <c r="P39" s="4"/>
      <c r="Q39" s="4"/>
      <c r="R39" s="395">
        <v>16.95</v>
      </c>
      <c r="S39" s="395">
        <v>1.0</v>
      </c>
      <c r="T39" s="395">
        <v>16.75</v>
      </c>
      <c r="U39" s="4"/>
      <c r="V39" s="4"/>
      <c r="W39" s="395">
        <f t="shared" ref="W39:Y39" si="31">(R39-$N$16)/($N$17-$N$16)</f>
        <v>3.39</v>
      </c>
      <c r="X39" s="395">
        <f t="shared" si="31"/>
        <v>0.2</v>
      </c>
      <c r="Y39" s="395">
        <f t="shared" si="31"/>
        <v>3.35</v>
      </c>
      <c r="Z39" s="4"/>
    </row>
    <row r="40" ht="14.25" customHeight="1">
      <c r="A40" s="113"/>
      <c r="B40" s="275" t="s">
        <v>1285</v>
      </c>
      <c r="C40" s="102"/>
      <c r="D40" s="397">
        <f t="shared" ref="D40:H40" si="32">AVERAGE(D11:D39)</f>
        <v>5.586206897</v>
      </c>
      <c r="E40" s="397">
        <f t="shared" si="32"/>
        <v>29.12172414</v>
      </c>
      <c r="F40" s="397">
        <f t="shared" si="32"/>
        <v>0</v>
      </c>
      <c r="G40" s="397">
        <f t="shared" si="32"/>
        <v>0.2364073777</v>
      </c>
      <c r="H40" s="397">
        <f t="shared" si="32"/>
        <v>0.1664587776</v>
      </c>
      <c r="I40" s="397">
        <f>AVERAGE(I11:I39, I38)</f>
        <v>0.1896631605</v>
      </c>
      <c r="J40" s="397">
        <f t="shared" ref="J40:K40" si="33">AVERAGE(J11:J39)</f>
        <v>35.29939016</v>
      </c>
      <c r="K40" s="397">
        <f t="shared" si="33"/>
        <v>17.64969508</v>
      </c>
      <c r="L40" s="4"/>
      <c r="M40" s="4"/>
      <c r="N40" s="4"/>
      <c r="O40" s="4"/>
      <c r="P40" s="4"/>
      <c r="Q40" s="4"/>
      <c r="R40" s="395">
        <v>5.76</v>
      </c>
      <c r="S40" s="395">
        <v>0.23</v>
      </c>
      <c r="T40" s="395">
        <v>10.5</v>
      </c>
      <c r="U40" s="4"/>
      <c r="V40" s="4"/>
      <c r="W40" s="395">
        <f t="shared" ref="W40:Y40" si="34">(R40-$N$16)/($N$17-$N$16)</f>
        <v>1.152</v>
      </c>
      <c r="X40" s="395">
        <f t="shared" si="34"/>
        <v>0.046</v>
      </c>
      <c r="Y40" s="395">
        <f t="shared" si="34"/>
        <v>2.1</v>
      </c>
      <c r="Z40" s="4"/>
    </row>
    <row r="41" ht="14.25" customHeight="1">
      <c r="A41" s="86"/>
      <c r="B41" s="88"/>
      <c r="C41" s="113"/>
      <c r="D41" s="113"/>
      <c r="E41" s="113"/>
      <c r="F41" s="113"/>
      <c r="G41" s="113"/>
      <c r="H41" s="113"/>
      <c r="I41" s="113"/>
      <c r="J41" s="398"/>
      <c r="K41" s="399"/>
      <c r="L41" s="4"/>
      <c r="M41" s="4"/>
      <c r="N41" s="4"/>
      <c r="O41" s="4"/>
      <c r="P41" s="4"/>
      <c r="Q41" s="4"/>
      <c r="R41" s="395">
        <v>0.63</v>
      </c>
      <c r="S41" s="395">
        <v>0.22</v>
      </c>
      <c r="T41" s="395">
        <v>6.21</v>
      </c>
      <c r="U41" s="4"/>
      <c r="V41" s="4"/>
      <c r="W41" s="395">
        <f t="shared" ref="W41:Y41" si="35">(R41-$N$16)/($N$17-$N$16)</f>
        <v>0.126</v>
      </c>
      <c r="X41" s="395">
        <f t="shared" si="35"/>
        <v>0.044</v>
      </c>
      <c r="Y41" s="395">
        <f t="shared" si="35"/>
        <v>1.242</v>
      </c>
      <c r="Z41" s="4"/>
    </row>
    <row r="42" ht="14.25" customHeight="1">
      <c r="A42" s="86">
        <v>33.0</v>
      </c>
      <c r="B42" s="88"/>
      <c r="C42" s="113"/>
      <c r="D42" s="113"/>
      <c r="E42" s="113"/>
      <c r="F42" s="113"/>
      <c r="G42" s="113"/>
      <c r="H42" s="113"/>
      <c r="I42" s="113"/>
      <c r="J42" s="398" t="str">
        <f t="shared" ref="J42:J109" si="37">IF(OR(C42&lt;&gt;"V",SUMPRODUCT(--(D42:I42&lt;&gt;""))=0),"",SUM(D42:I42))</f>
        <v/>
      </c>
      <c r="K42" s="399" t="str">
        <f t="shared" ref="K42:K999" si="38">IF(J42="","",J42/2)</f>
        <v/>
      </c>
      <c r="L42" s="4"/>
      <c r="M42" s="4"/>
      <c r="N42" s="4"/>
      <c r="O42" s="4"/>
      <c r="P42" s="4"/>
      <c r="Q42" s="4"/>
      <c r="R42" s="395">
        <v>1.12</v>
      </c>
      <c r="S42" s="395">
        <v>2.15</v>
      </c>
      <c r="T42" s="395">
        <v>9.65</v>
      </c>
      <c r="U42" s="4"/>
      <c r="V42" s="4"/>
      <c r="W42" s="395">
        <f t="shared" ref="W42:Y42" si="36">(R42-$N$16)/($N$17-$N$16)</f>
        <v>0.224</v>
      </c>
      <c r="X42" s="395">
        <f t="shared" si="36"/>
        <v>0.43</v>
      </c>
      <c r="Y42" s="395">
        <f t="shared" si="36"/>
        <v>1.93</v>
      </c>
      <c r="Z42" s="4"/>
    </row>
    <row r="43" ht="14.25" customHeight="1">
      <c r="A43" s="86">
        <v>34.0</v>
      </c>
      <c r="B43" s="88"/>
      <c r="C43" s="113"/>
      <c r="D43" s="113"/>
      <c r="E43" s="113"/>
      <c r="F43" s="113"/>
      <c r="G43" s="113"/>
      <c r="H43" s="113"/>
      <c r="I43" s="113"/>
      <c r="J43" s="398" t="str">
        <f t="shared" si="37"/>
        <v/>
      </c>
      <c r="K43" s="399" t="str">
        <f t="shared" si="38"/>
        <v/>
      </c>
      <c r="L43" s="4"/>
      <c r="M43" s="4"/>
      <c r="N43" s="4"/>
      <c r="O43" s="4"/>
      <c r="P43" s="4"/>
      <c r="Q43" s="4"/>
      <c r="R43" s="4"/>
      <c r="S43" s="4"/>
      <c r="T43" s="4"/>
      <c r="U43" s="4"/>
      <c r="V43" s="4"/>
      <c r="W43" s="4"/>
      <c r="X43" s="4"/>
      <c r="Y43" s="4"/>
      <c r="Z43" s="4"/>
    </row>
    <row r="44" ht="14.25" customHeight="1">
      <c r="A44" s="86">
        <v>35.0</v>
      </c>
      <c r="B44" s="88"/>
      <c r="C44" s="113"/>
      <c r="D44" s="113"/>
      <c r="E44" s="113"/>
      <c r="F44" s="113"/>
      <c r="G44" s="113"/>
      <c r="H44" s="113"/>
      <c r="I44" s="113"/>
      <c r="J44" s="398" t="str">
        <f t="shared" si="37"/>
        <v/>
      </c>
      <c r="K44" s="399" t="str">
        <f t="shared" si="38"/>
        <v/>
      </c>
      <c r="L44" s="4"/>
      <c r="M44" s="4"/>
      <c r="N44" s="4"/>
      <c r="O44" s="4"/>
      <c r="P44" s="4"/>
      <c r="Q44" s="4"/>
      <c r="R44" s="4"/>
      <c r="S44" s="4"/>
      <c r="T44" s="4"/>
      <c r="U44" s="4"/>
      <c r="V44" s="4"/>
      <c r="W44" s="4"/>
      <c r="X44" s="4"/>
      <c r="Y44" s="4"/>
      <c r="Z44" s="4"/>
    </row>
    <row r="45" ht="14.25" customHeight="1">
      <c r="A45" s="86">
        <v>36.0</v>
      </c>
      <c r="B45" s="88"/>
      <c r="C45" s="113"/>
      <c r="D45" s="113"/>
      <c r="E45" s="113"/>
      <c r="F45" s="113"/>
      <c r="G45" s="113"/>
      <c r="H45" s="113"/>
      <c r="I45" s="113"/>
      <c r="J45" s="398" t="str">
        <f t="shared" si="37"/>
        <v/>
      </c>
      <c r="K45" s="399" t="str">
        <f t="shared" si="38"/>
        <v/>
      </c>
      <c r="L45" s="4"/>
      <c r="M45" s="4"/>
      <c r="N45" s="4"/>
      <c r="O45" s="4"/>
      <c r="P45" s="4"/>
      <c r="Q45" s="4"/>
      <c r="R45" s="4"/>
      <c r="S45" s="4"/>
      <c r="T45" s="4"/>
      <c r="U45" s="4"/>
      <c r="V45" s="4"/>
      <c r="W45" s="4"/>
      <c r="X45" s="4"/>
      <c r="Y45" s="4"/>
      <c r="Z45" s="4"/>
    </row>
    <row r="46" ht="14.25" customHeight="1">
      <c r="A46" s="86">
        <v>37.0</v>
      </c>
      <c r="B46" s="88"/>
      <c r="C46" s="113"/>
      <c r="D46" s="113"/>
      <c r="E46" s="113"/>
      <c r="F46" s="113"/>
      <c r="G46" s="113"/>
      <c r="H46" s="113"/>
      <c r="I46" s="113"/>
      <c r="J46" s="398" t="str">
        <f t="shared" si="37"/>
        <v/>
      </c>
      <c r="K46" s="399" t="str">
        <f t="shared" si="38"/>
        <v/>
      </c>
      <c r="L46" s="4"/>
      <c r="M46" s="4"/>
      <c r="N46" s="4"/>
      <c r="O46" s="4"/>
      <c r="P46" s="4"/>
      <c r="Q46" s="4"/>
      <c r="R46" s="4"/>
      <c r="S46" s="4"/>
      <c r="T46" s="4"/>
      <c r="U46" s="4"/>
      <c r="V46" s="4"/>
      <c r="W46" s="4"/>
      <c r="X46" s="4"/>
      <c r="Y46" s="4"/>
      <c r="Z46" s="4"/>
    </row>
    <row r="47" ht="14.25" customHeight="1">
      <c r="A47" s="86">
        <v>38.0</v>
      </c>
      <c r="B47" s="88"/>
      <c r="C47" s="113"/>
      <c r="D47" s="113"/>
      <c r="E47" s="113"/>
      <c r="F47" s="113"/>
      <c r="G47" s="113"/>
      <c r="H47" s="113"/>
      <c r="I47" s="113"/>
      <c r="J47" s="398" t="str">
        <f t="shared" si="37"/>
        <v/>
      </c>
      <c r="K47" s="399" t="str">
        <f t="shared" si="38"/>
        <v/>
      </c>
      <c r="L47" s="4"/>
      <c r="M47" s="4"/>
      <c r="N47" s="4"/>
      <c r="O47" s="4"/>
      <c r="P47" s="4"/>
      <c r="Q47" s="4"/>
      <c r="R47" s="4"/>
      <c r="S47" s="4"/>
      <c r="T47" s="4"/>
      <c r="U47" s="4"/>
      <c r="V47" s="4"/>
      <c r="W47" s="4"/>
      <c r="X47" s="4"/>
      <c r="Y47" s="4"/>
      <c r="Z47" s="4"/>
    </row>
    <row r="48" ht="14.25" customHeight="1">
      <c r="A48" s="86">
        <v>39.0</v>
      </c>
      <c r="B48" s="88"/>
      <c r="C48" s="113"/>
      <c r="D48" s="113"/>
      <c r="E48" s="113"/>
      <c r="F48" s="113"/>
      <c r="G48" s="113"/>
      <c r="H48" s="113"/>
      <c r="I48" s="113"/>
      <c r="J48" s="398" t="str">
        <f t="shared" si="37"/>
        <v/>
      </c>
      <c r="K48" s="399" t="str">
        <f t="shared" si="38"/>
        <v/>
      </c>
      <c r="L48" s="4"/>
      <c r="M48" s="4"/>
      <c r="N48" s="4"/>
      <c r="O48" s="4"/>
      <c r="P48" s="4"/>
      <c r="Q48" s="4"/>
      <c r="R48" s="4"/>
      <c r="S48" s="4"/>
      <c r="T48" s="4"/>
      <c r="U48" s="4"/>
      <c r="V48" s="4"/>
      <c r="W48" s="4"/>
      <c r="X48" s="4"/>
      <c r="Y48" s="4"/>
      <c r="Z48" s="4"/>
    </row>
    <row r="49" ht="14.25" customHeight="1">
      <c r="A49" s="86">
        <v>40.0</v>
      </c>
      <c r="B49" s="88"/>
      <c r="C49" s="113"/>
      <c r="D49" s="113"/>
      <c r="E49" s="113"/>
      <c r="F49" s="113"/>
      <c r="G49" s="113"/>
      <c r="H49" s="113"/>
      <c r="I49" s="113"/>
      <c r="J49" s="398" t="str">
        <f t="shared" si="37"/>
        <v/>
      </c>
      <c r="K49" s="399" t="str">
        <f t="shared" si="38"/>
        <v/>
      </c>
      <c r="L49" s="4"/>
      <c r="M49" s="4"/>
      <c r="N49" s="4"/>
      <c r="O49" s="4"/>
      <c r="P49" s="4"/>
      <c r="Q49" s="4"/>
      <c r="R49" s="4"/>
      <c r="S49" s="4"/>
      <c r="T49" s="4"/>
      <c r="U49" s="4"/>
      <c r="V49" s="4"/>
      <c r="W49" s="4"/>
      <c r="X49" s="4"/>
      <c r="Y49" s="4"/>
      <c r="Z49" s="4"/>
    </row>
    <row r="50" ht="14.25" customHeight="1">
      <c r="A50" s="86">
        <v>41.0</v>
      </c>
      <c r="B50" s="88"/>
      <c r="C50" s="113"/>
      <c r="D50" s="113"/>
      <c r="E50" s="113"/>
      <c r="F50" s="113"/>
      <c r="G50" s="113"/>
      <c r="H50" s="113"/>
      <c r="I50" s="113"/>
      <c r="J50" s="398" t="str">
        <f t="shared" si="37"/>
        <v/>
      </c>
      <c r="K50" s="399" t="str">
        <f t="shared" si="38"/>
        <v/>
      </c>
      <c r="L50" s="4"/>
      <c r="M50" s="4"/>
      <c r="N50" s="4"/>
      <c r="O50" s="4"/>
      <c r="P50" s="4"/>
      <c r="Q50" s="4"/>
      <c r="R50" s="4"/>
      <c r="S50" s="4"/>
      <c r="T50" s="4"/>
      <c r="U50" s="4"/>
      <c r="V50" s="4"/>
      <c r="W50" s="4"/>
      <c r="X50" s="4"/>
      <c r="Y50" s="4"/>
      <c r="Z50" s="4"/>
    </row>
    <row r="51" ht="14.25" customHeight="1">
      <c r="A51" s="86">
        <v>42.0</v>
      </c>
      <c r="B51" s="88"/>
      <c r="C51" s="113"/>
      <c r="D51" s="113"/>
      <c r="E51" s="113"/>
      <c r="F51" s="113"/>
      <c r="G51" s="113"/>
      <c r="H51" s="113"/>
      <c r="I51" s="113"/>
      <c r="J51" s="398" t="str">
        <f t="shared" si="37"/>
        <v/>
      </c>
      <c r="K51" s="399" t="str">
        <f t="shared" si="38"/>
        <v/>
      </c>
      <c r="L51" s="4"/>
      <c r="M51" s="4"/>
      <c r="N51" s="4"/>
      <c r="O51" s="4"/>
      <c r="P51" s="4"/>
      <c r="Q51" s="4"/>
      <c r="R51" s="4"/>
      <c r="S51" s="4"/>
      <c r="T51" s="4"/>
      <c r="U51" s="4"/>
      <c r="V51" s="4"/>
      <c r="W51" s="4"/>
      <c r="X51" s="4"/>
      <c r="Y51" s="4"/>
      <c r="Z51" s="4"/>
    </row>
    <row r="52" ht="14.25" customHeight="1">
      <c r="A52" s="86">
        <v>43.0</v>
      </c>
      <c r="B52" s="88"/>
      <c r="C52" s="113"/>
      <c r="D52" s="113"/>
      <c r="E52" s="113"/>
      <c r="F52" s="113"/>
      <c r="G52" s="113"/>
      <c r="H52" s="113"/>
      <c r="I52" s="113"/>
      <c r="J52" s="398" t="str">
        <f t="shared" si="37"/>
        <v/>
      </c>
      <c r="K52" s="399" t="str">
        <f t="shared" si="38"/>
        <v/>
      </c>
      <c r="L52" s="4"/>
      <c r="M52" s="4"/>
      <c r="N52" s="4"/>
      <c r="O52" s="4"/>
      <c r="P52" s="4"/>
      <c r="Q52" s="4"/>
      <c r="R52" s="4"/>
      <c r="S52" s="4"/>
      <c r="T52" s="4"/>
      <c r="U52" s="4"/>
      <c r="V52" s="4"/>
      <c r="W52" s="4"/>
      <c r="X52" s="4"/>
      <c r="Y52" s="4"/>
      <c r="Z52" s="4"/>
    </row>
    <row r="53" ht="14.25" customHeight="1">
      <c r="A53" s="86">
        <v>44.0</v>
      </c>
      <c r="B53" s="88"/>
      <c r="C53" s="113"/>
      <c r="D53" s="113"/>
      <c r="E53" s="113"/>
      <c r="F53" s="113"/>
      <c r="G53" s="113"/>
      <c r="H53" s="113"/>
      <c r="I53" s="113"/>
      <c r="J53" s="398" t="str">
        <f t="shared" si="37"/>
        <v/>
      </c>
      <c r="K53" s="399" t="str">
        <f t="shared" si="38"/>
        <v/>
      </c>
      <c r="L53" s="4"/>
      <c r="M53" s="4"/>
      <c r="N53" s="4"/>
      <c r="O53" s="4"/>
      <c r="P53" s="4"/>
      <c r="Q53" s="4"/>
      <c r="R53" s="4"/>
      <c r="S53" s="4"/>
      <c r="T53" s="4"/>
      <c r="U53" s="4"/>
      <c r="V53" s="4"/>
      <c r="W53" s="4"/>
      <c r="X53" s="4"/>
      <c r="Y53" s="4"/>
      <c r="Z53" s="4"/>
    </row>
    <row r="54" ht="14.25" customHeight="1">
      <c r="A54" s="86">
        <v>45.0</v>
      </c>
      <c r="B54" s="88"/>
      <c r="C54" s="113"/>
      <c r="D54" s="113"/>
      <c r="E54" s="113"/>
      <c r="F54" s="113"/>
      <c r="G54" s="113"/>
      <c r="H54" s="113"/>
      <c r="I54" s="113"/>
      <c r="J54" s="398" t="str">
        <f t="shared" si="37"/>
        <v/>
      </c>
      <c r="K54" s="399" t="str">
        <f t="shared" si="38"/>
        <v/>
      </c>
      <c r="L54" s="4"/>
      <c r="M54" s="4"/>
      <c r="N54" s="4"/>
      <c r="O54" s="4"/>
      <c r="P54" s="4"/>
      <c r="Q54" s="4"/>
      <c r="R54" s="4"/>
      <c r="S54" s="4"/>
      <c r="T54" s="4"/>
      <c r="U54" s="4"/>
      <c r="V54" s="4"/>
      <c r="W54" s="4"/>
      <c r="X54" s="4"/>
      <c r="Y54" s="4"/>
      <c r="Z54" s="4"/>
    </row>
    <row r="55" ht="14.25" customHeight="1">
      <c r="A55" s="86">
        <v>46.0</v>
      </c>
      <c r="B55" s="88"/>
      <c r="C55" s="113"/>
      <c r="D55" s="113"/>
      <c r="E55" s="113"/>
      <c r="F55" s="113"/>
      <c r="G55" s="113"/>
      <c r="H55" s="113"/>
      <c r="I55" s="113"/>
      <c r="J55" s="398" t="str">
        <f t="shared" si="37"/>
        <v/>
      </c>
      <c r="K55" s="399" t="str">
        <f t="shared" si="38"/>
        <v/>
      </c>
      <c r="L55" s="4"/>
      <c r="M55" s="4"/>
      <c r="N55" s="4"/>
      <c r="O55" s="4"/>
      <c r="P55" s="4"/>
      <c r="Q55" s="4"/>
      <c r="R55" s="4"/>
      <c r="S55" s="4"/>
      <c r="T55" s="4"/>
      <c r="U55" s="4"/>
      <c r="V55" s="4"/>
      <c r="W55" s="4"/>
      <c r="X55" s="4"/>
      <c r="Y55" s="4"/>
      <c r="Z55" s="4"/>
    </row>
    <row r="56" ht="14.25" customHeight="1">
      <c r="A56" s="86">
        <v>47.0</v>
      </c>
      <c r="B56" s="88"/>
      <c r="C56" s="113"/>
      <c r="D56" s="113"/>
      <c r="E56" s="113"/>
      <c r="F56" s="113"/>
      <c r="G56" s="113"/>
      <c r="H56" s="113"/>
      <c r="I56" s="113"/>
      <c r="J56" s="398" t="str">
        <f t="shared" si="37"/>
        <v/>
      </c>
      <c r="K56" s="399" t="str">
        <f t="shared" si="38"/>
        <v/>
      </c>
      <c r="L56" s="4"/>
      <c r="M56" s="4"/>
      <c r="N56" s="4"/>
      <c r="O56" s="4"/>
      <c r="P56" s="4"/>
      <c r="Q56" s="4"/>
      <c r="R56" s="4"/>
      <c r="S56" s="4"/>
      <c r="T56" s="4"/>
      <c r="U56" s="4"/>
      <c r="V56" s="4"/>
      <c r="W56" s="4"/>
      <c r="X56" s="4"/>
      <c r="Y56" s="4"/>
      <c r="Z56" s="4"/>
    </row>
    <row r="57" ht="14.25" customHeight="1">
      <c r="A57" s="86">
        <v>48.0</v>
      </c>
      <c r="B57" s="88"/>
      <c r="C57" s="113"/>
      <c r="D57" s="113"/>
      <c r="E57" s="113"/>
      <c r="F57" s="113"/>
      <c r="G57" s="113"/>
      <c r="H57" s="113"/>
      <c r="I57" s="113"/>
      <c r="J57" s="398" t="str">
        <f t="shared" si="37"/>
        <v/>
      </c>
      <c r="K57" s="399" t="str">
        <f t="shared" si="38"/>
        <v/>
      </c>
      <c r="L57" s="4"/>
      <c r="M57" s="4"/>
      <c r="N57" s="4"/>
      <c r="O57" s="4"/>
      <c r="P57" s="4"/>
      <c r="Q57" s="4"/>
      <c r="R57" s="4"/>
      <c r="S57" s="4"/>
      <c r="T57" s="4"/>
      <c r="U57" s="4"/>
      <c r="V57" s="4"/>
      <c r="W57" s="4"/>
      <c r="X57" s="4"/>
      <c r="Y57" s="4"/>
      <c r="Z57" s="4"/>
    </row>
    <row r="58" ht="14.25" customHeight="1">
      <c r="A58" s="86">
        <v>49.0</v>
      </c>
      <c r="B58" s="88"/>
      <c r="C58" s="113"/>
      <c r="D58" s="113"/>
      <c r="E58" s="113"/>
      <c r="F58" s="113"/>
      <c r="G58" s="113"/>
      <c r="H58" s="113"/>
      <c r="I58" s="113"/>
      <c r="J58" s="398" t="str">
        <f t="shared" si="37"/>
        <v/>
      </c>
      <c r="K58" s="399" t="str">
        <f t="shared" si="38"/>
        <v/>
      </c>
      <c r="L58" s="4"/>
      <c r="M58" s="4"/>
      <c r="N58" s="4"/>
      <c r="O58" s="4"/>
      <c r="P58" s="4"/>
      <c r="Q58" s="4"/>
      <c r="R58" s="4"/>
      <c r="S58" s="4"/>
      <c r="T58" s="4"/>
      <c r="U58" s="4"/>
      <c r="V58" s="4"/>
      <c r="W58" s="4"/>
      <c r="X58" s="4"/>
      <c r="Y58" s="4"/>
      <c r="Z58" s="4"/>
    </row>
    <row r="59" ht="14.25" customHeight="1">
      <c r="A59" s="86">
        <v>50.0</v>
      </c>
      <c r="B59" s="88"/>
      <c r="C59" s="113"/>
      <c r="D59" s="113"/>
      <c r="E59" s="113"/>
      <c r="F59" s="113"/>
      <c r="G59" s="113"/>
      <c r="H59" s="113"/>
      <c r="I59" s="113"/>
      <c r="J59" s="398" t="str">
        <f t="shared" si="37"/>
        <v/>
      </c>
      <c r="K59" s="399" t="str">
        <f t="shared" si="38"/>
        <v/>
      </c>
      <c r="L59" s="4"/>
      <c r="M59" s="4"/>
      <c r="N59" s="4"/>
      <c r="O59" s="4"/>
      <c r="P59" s="4"/>
      <c r="Q59" s="4"/>
      <c r="R59" s="4"/>
      <c r="S59" s="4"/>
      <c r="T59" s="4"/>
      <c r="U59" s="4"/>
      <c r="V59" s="4"/>
      <c r="W59" s="4"/>
      <c r="X59" s="4"/>
      <c r="Y59" s="4"/>
      <c r="Z59" s="4"/>
    </row>
    <row r="60" ht="14.25" customHeight="1">
      <c r="A60" s="86">
        <v>51.0</v>
      </c>
      <c r="B60" s="88"/>
      <c r="C60" s="113"/>
      <c r="D60" s="113"/>
      <c r="E60" s="113"/>
      <c r="F60" s="113"/>
      <c r="G60" s="113"/>
      <c r="H60" s="113"/>
      <c r="I60" s="113"/>
      <c r="J60" s="398" t="str">
        <f t="shared" si="37"/>
        <v/>
      </c>
      <c r="K60" s="399" t="str">
        <f t="shared" si="38"/>
        <v/>
      </c>
      <c r="L60" s="4"/>
      <c r="M60" s="4"/>
      <c r="N60" s="4"/>
      <c r="O60" s="4"/>
      <c r="P60" s="4"/>
      <c r="Q60" s="4"/>
      <c r="R60" s="4"/>
      <c r="S60" s="4"/>
      <c r="T60" s="4"/>
      <c r="U60" s="4"/>
      <c r="V60" s="4"/>
      <c r="W60" s="4"/>
      <c r="X60" s="4"/>
      <c r="Y60" s="4"/>
      <c r="Z60" s="4"/>
    </row>
    <row r="61" ht="14.25" customHeight="1">
      <c r="A61" s="86">
        <v>52.0</v>
      </c>
      <c r="B61" s="88"/>
      <c r="C61" s="113"/>
      <c r="D61" s="113"/>
      <c r="E61" s="113"/>
      <c r="F61" s="113"/>
      <c r="G61" s="113"/>
      <c r="H61" s="113"/>
      <c r="I61" s="113"/>
      <c r="J61" s="398" t="str">
        <f t="shared" si="37"/>
        <v/>
      </c>
      <c r="K61" s="399" t="str">
        <f t="shared" si="38"/>
        <v/>
      </c>
      <c r="L61" s="4"/>
      <c r="M61" s="4"/>
      <c r="N61" s="4"/>
      <c r="O61" s="4"/>
      <c r="P61" s="4"/>
      <c r="Q61" s="4"/>
      <c r="R61" s="4"/>
      <c r="S61" s="4"/>
      <c r="T61" s="4"/>
      <c r="U61" s="4"/>
      <c r="V61" s="4"/>
      <c r="W61" s="4"/>
      <c r="X61" s="4"/>
      <c r="Y61" s="4"/>
      <c r="Z61" s="4"/>
    </row>
    <row r="62" ht="14.25" customHeight="1">
      <c r="A62" s="86">
        <v>53.0</v>
      </c>
      <c r="B62" s="88"/>
      <c r="C62" s="113"/>
      <c r="D62" s="113"/>
      <c r="E62" s="113"/>
      <c r="F62" s="113"/>
      <c r="G62" s="113"/>
      <c r="H62" s="113"/>
      <c r="I62" s="113"/>
      <c r="J62" s="398" t="str">
        <f t="shared" si="37"/>
        <v/>
      </c>
      <c r="K62" s="399" t="str">
        <f t="shared" si="38"/>
        <v/>
      </c>
      <c r="L62" s="4"/>
      <c r="M62" s="4"/>
      <c r="N62" s="4"/>
      <c r="O62" s="4"/>
      <c r="P62" s="4"/>
      <c r="Q62" s="4"/>
      <c r="R62" s="4"/>
      <c r="S62" s="4"/>
      <c r="T62" s="4"/>
      <c r="U62" s="4"/>
      <c r="V62" s="4"/>
      <c r="W62" s="4"/>
      <c r="X62" s="4"/>
      <c r="Y62" s="4"/>
      <c r="Z62" s="4"/>
    </row>
    <row r="63" ht="14.25" customHeight="1">
      <c r="A63" s="86">
        <v>54.0</v>
      </c>
      <c r="B63" s="88"/>
      <c r="C63" s="113"/>
      <c r="D63" s="113"/>
      <c r="E63" s="113"/>
      <c r="F63" s="113"/>
      <c r="G63" s="113"/>
      <c r="H63" s="113"/>
      <c r="I63" s="113"/>
      <c r="J63" s="398" t="str">
        <f t="shared" si="37"/>
        <v/>
      </c>
      <c r="K63" s="399" t="str">
        <f t="shared" si="38"/>
        <v/>
      </c>
      <c r="L63" s="4"/>
      <c r="M63" s="4"/>
      <c r="N63" s="4"/>
      <c r="O63" s="4"/>
      <c r="P63" s="4"/>
      <c r="Q63" s="4"/>
      <c r="R63" s="4"/>
      <c r="S63" s="4"/>
      <c r="T63" s="4"/>
      <c r="U63" s="4"/>
      <c r="V63" s="4"/>
      <c r="W63" s="4"/>
      <c r="X63" s="4"/>
      <c r="Y63" s="4"/>
      <c r="Z63" s="4"/>
    </row>
    <row r="64" ht="14.25" customHeight="1">
      <c r="A64" s="86">
        <v>55.0</v>
      </c>
      <c r="B64" s="88"/>
      <c r="C64" s="113"/>
      <c r="D64" s="113"/>
      <c r="E64" s="113"/>
      <c r="F64" s="113"/>
      <c r="G64" s="113"/>
      <c r="H64" s="113"/>
      <c r="I64" s="113"/>
      <c r="J64" s="398" t="str">
        <f t="shared" si="37"/>
        <v/>
      </c>
      <c r="K64" s="399" t="str">
        <f t="shared" si="38"/>
        <v/>
      </c>
      <c r="L64" s="4"/>
      <c r="M64" s="4"/>
      <c r="N64" s="4"/>
      <c r="O64" s="4"/>
      <c r="P64" s="4"/>
      <c r="Q64" s="4"/>
      <c r="R64" s="4"/>
      <c r="S64" s="4"/>
      <c r="T64" s="4"/>
      <c r="U64" s="4"/>
      <c r="V64" s="4"/>
      <c r="W64" s="4"/>
      <c r="X64" s="4"/>
      <c r="Y64" s="4"/>
      <c r="Z64" s="4"/>
    </row>
    <row r="65" ht="14.25" customHeight="1">
      <c r="A65" s="86">
        <v>56.0</v>
      </c>
      <c r="B65" s="88"/>
      <c r="C65" s="113"/>
      <c r="D65" s="113"/>
      <c r="E65" s="113"/>
      <c r="F65" s="113"/>
      <c r="G65" s="113"/>
      <c r="H65" s="113"/>
      <c r="I65" s="113"/>
      <c r="J65" s="398" t="str">
        <f t="shared" si="37"/>
        <v/>
      </c>
      <c r="K65" s="399" t="str">
        <f t="shared" si="38"/>
        <v/>
      </c>
      <c r="L65" s="4"/>
      <c r="M65" s="4"/>
      <c r="N65" s="4"/>
      <c r="O65" s="4"/>
      <c r="P65" s="4"/>
      <c r="Q65" s="4"/>
      <c r="R65" s="4"/>
      <c r="S65" s="4"/>
      <c r="T65" s="4"/>
      <c r="U65" s="4"/>
      <c r="V65" s="4"/>
      <c r="W65" s="4"/>
      <c r="X65" s="4"/>
      <c r="Y65" s="4"/>
      <c r="Z65" s="4"/>
    </row>
    <row r="66" ht="14.25" customHeight="1">
      <c r="A66" s="86">
        <v>57.0</v>
      </c>
      <c r="B66" s="88"/>
      <c r="C66" s="113"/>
      <c r="D66" s="113"/>
      <c r="E66" s="113"/>
      <c r="F66" s="113"/>
      <c r="G66" s="113"/>
      <c r="H66" s="113"/>
      <c r="I66" s="113"/>
      <c r="J66" s="398" t="str">
        <f t="shared" si="37"/>
        <v/>
      </c>
      <c r="K66" s="399" t="str">
        <f t="shared" si="38"/>
        <v/>
      </c>
      <c r="L66" s="4"/>
      <c r="M66" s="4"/>
      <c r="N66" s="4"/>
      <c r="O66" s="4"/>
      <c r="P66" s="4"/>
      <c r="Q66" s="4"/>
      <c r="R66" s="4"/>
      <c r="S66" s="4"/>
      <c r="T66" s="4"/>
      <c r="U66" s="4"/>
      <c r="V66" s="4"/>
      <c r="W66" s="4"/>
      <c r="X66" s="4"/>
      <c r="Y66" s="4"/>
      <c r="Z66" s="4"/>
    </row>
    <row r="67" ht="14.25" customHeight="1">
      <c r="A67" s="86">
        <v>58.0</v>
      </c>
      <c r="B67" s="88"/>
      <c r="C67" s="113"/>
      <c r="D67" s="113"/>
      <c r="E67" s="113"/>
      <c r="F67" s="113"/>
      <c r="G67" s="113"/>
      <c r="H67" s="113"/>
      <c r="I67" s="113"/>
      <c r="J67" s="398" t="str">
        <f t="shared" si="37"/>
        <v/>
      </c>
      <c r="K67" s="399" t="str">
        <f t="shared" si="38"/>
        <v/>
      </c>
      <c r="L67" s="4"/>
      <c r="M67" s="4"/>
      <c r="N67" s="4"/>
      <c r="O67" s="4"/>
      <c r="P67" s="4"/>
      <c r="Q67" s="4"/>
      <c r="R67" s="4"/>
      <c r="S67" s="4"/>
      <c r="T67" s="4"/>
      <c r="U67" s="4"/>
      <c r="V67" s="4"/>
      <c r="W67" s="4"/>
      <c r="X67" s="4"/>
      <c r="Y67" s="4"/>
      <c r="Z67" s="4"/>
    </row>
    <row r="68" ht="14.25" customHeight="1">
      <c r="A68" s="86">
        <v>59.0</v>
      </c>
      <c r="B68" s="88"/>
      <c r="C68" s="113"/>
      <c r="D68" s="113"/>
      <c r="E68" s="113"/>
      <c r="F68" s="113"/>
      <c r="G68" s="113"/>
      <c r="H68" s="113"/>
      <c r="I68" s="113"/>
      <c r="J68" s="398" t="str">
        <f t="shared" si="37"/>
        <v/>
      </c>
      <c r="K68" s="399" t="str">
        <f t="shared" si="38"/>
        <v/>
      </c>
      <c r="L68" s="4"/>
      <c r="M68" s="4"/>
      <c r="N68" s="4"/>
      <c r="O68" s="4"/>
      <c r="P68" s="4"/>
      <c r="Q68" s="4"/>
      <c r="R68" s="4"/>
      <c r="S68" s="4"/>
      <c r="T68" s="4"/>
      <c r="U68" s="4"/>
      <c r="V68" s="4"/>
      <c r="W68" s="4"/>
      <c r="X68" s="4"/>
      <c r="Y68" s="4"/>
      <c r="Z68" s="4"/>
    </row>
    <row r="69" ht="14.25" customHeight="1">
      <c r="A69" s="86">
        <v>60.0</v>
      </c>
      <c r="B69" s="88"/>
      <c r="C69" s="113"/>
      <c r="D69" s="113"/>
      <c r="E69" s="113"/>
      <c r="F69" s="113"/>
      <c r="G69" s="113"/>
      <c r="H69" s="113"/>
      <c r="I69" s="113"/>
      <c r="J69" s="398" t="str">
        <f t="shared" si="37"/>
        <v/>
      </c>
      <c r="K69" s="399" t="str">
        <f t="shared" si="38"/>
        <v/>
      </c>
      <c r="L69" s="4"/>
      <c r="M69" s="4"/>
      <c r="N69" s="4"/>
      <c r="O69" s="4"/>
      <c r="P69" s="4"/>
      <c r="Q69" s="4"/>
      <c r="R69" s="4"/>
      <c r="S69" s="4"/>
      <c r="T69" s="4"/>
      <c r="U69" s="4"/>
      <c r="V69" s="4"/>
      <c r="W69" s="4"/>
      <c r="X69" s="4"/>
      <c r="Y69" s="4"/>
      <c r="Z69" s="4"/>
    </row>
    <row r="70" ht="14.25" customHeight="1">
      <c r="A70" s="86">
        <v>61.0</v>
      </c>
      <c r="B70" s="88"/>
      <c r="C70" s="113"/>
      <c r="D70" s="113"/>
      <c r="E70" s="113"/>
      <c r="F70" s="113"/>
      <c r="G70" s="113"/>
      <c r="H70" s="113"/>
      <c r="I70" s="113"/>
      <c r="J70" s="398" t="str">
        <f t="shared" si="37"/>
        <v/>
      </c>
      <c r="K70" s="399" t="str">
        <f t="shared" si="38"/>
        <v/>
      </c>
      <c r="L70" s="4"/>
      <c r="M70" s="4"/>
      <c r="N70" s="4"/>
      <c r="O70" s="4"/>
      <c r="P70" s="4"/>
      <c r="Q70" s="4"/>
      <c r="R70" s="4"/>
      <c r="S70" s="4"/>
      <c r="T70" s="4"/>
      <c r="U70" s="4"/>
      <c r="V70" s="4"/>
      <c r="W70" s="4"/>
      <c r="X70" s="4"/>
      <c r="Y70" s="4"/>
      <c r="Z70" s="4"/>
    </row>
    <row r="71" ht="14.25" customHeight="1">
      <c r="A71" s="86">
        <v>62.0</v>
      </c>
      <c r="B71" s="88"/>
      <c r="C71" s="113"/>
      <c r="D71" s="113"/>
      <c r="E71" s="113"/>
      <c r="F71" s="113"/>
      <c r="G71" s="113"/>
      <c r="H71" s="113"/>
      <c r="I71" s="113"/>
      <c r="J71" s="398" t="str">
        <f t="shared" si="37"/>
        <v/>
      </c>
      <c r="K71" s="399" t="str">
        <f t="shared" si="38"/>
        <v/>
      </c>
      <c r="L71" s="4"/>
      <c r="M71" s="4"/>
      <c r="N71" s="4"/>
      <c r="O71" s="4"/>
      <c r="P71" s="4"/>
      <c r="Q71" s="4"/>
      <c r="R71" s="4"/>
      <c r="S71" s="4"/>
      <c r="T71" s="4"/>
      <c r="U71" s="4"/>
      <c r="V71" s="4"/>
      <c r="W71" s="4"/>
      <c r="X71" s="4"/>
      <c r="Y71" s="4"/>
      <c r="Z71" s="4"/>
    </row>
    <row r="72" ht="14.25" customHeight="1">
      <c r="A72" s="86">
        <v>63.0</v>
      </c>
      <c r="B72" s="88"/>
      <c r="C72" s="113"/>
      <c r="D72" s="113"/>
      <c r="E72" s="113"/>
      <c r="F72" s="113"/>
      <c r="G72" s="113"/>
      <c r="H72" s="113"/>
      <c r="I72" s="113"/>
      <c r="J72" s="398" t="str">
        <f t="shared" si="37"/>
        <v/>
      </c>
      <c r="K72" s="399" t="str">
        <f t="shared" si="38"/>
        <v/>
      </c>
      <c r="L72" s="4"/>
      <c r="M72" s="4"/>
      <c r="N72" s="4"/>
      <c r="O72" s="4"/>
      <c r="P72" s="4"/>
      <c r="Q72" s="4"/>
      <c r="R72" s="4"/>
      <c r="S72" s="4"/>
      <c r="T72" s="4"/>
      <c r="U72" s="4"/>
      <c r="V72" s="4"/>
      <c r="W72" s="4"/>
      <c r="X72" s="4"/>
      <c r="Y72" s="4"/>
      <c r="Z72" s="4"/>
    </row>
    <row r="73" ht="14.25" customHeight="1">
      <c r="A73" s="86">
        <v>64.0</v>
      </c>
      <c r="B73" s="88"/>
      <c r="C73" s="113"/>
      <c r="D73" s="113"/>
      <c r="E73" s="113"/>
      <c r="F73" s="113"/>
      <c r="G73" s="113"/>
      <c r="H73" s="113"/>
      <c r="I73" s="113"/>
      <c r="J73" s="398" t="str">
        <f t="shared" si="37"/>
        <v/>
      </c>
      <c r="K73" s="399" t="str">
        <f t="shared" si="38"/>
        <v/>
      </c>
      <c r="L73" s="4"/>
      <c r="M73" s="4"/>
      <c r="N73" s="4"/>
      <c r="O73" s="4"/>
      <c r="P73" s="4"/>
      <c r="Q73" s="4"/>
      <c r="R73" s="4"/>
      <c r="S73" s="4"/>
      <c r="T73" s="4"/>
      <c r="U73" s="4"/>
      <c r="V73" s="4"/>
      <c r="W73" s="4"/>
      <c r="X73" s="4"/>
      <c r="Y73" s="4"/>
      <c r="Z73" s="4"/>
    </row>
    <row r="74" ht="14.25" customHeight="1">
      <c r="A74" s="86">
        <v>65.0</v>
      </c>
      <c r="B74" s="88"/>
      <c r="C74" s="113"/>
      <c r="D74" s="113"/>
      <c r="E74" s="113"/>
      <c r="F74" s="113"/>
      <c r="G74" s="113"/>
      <c r="H74" s="113"/>
      <c r="I74" s="113"/>
      <c r="J74" s="398" t="str">
        <f t="shared" si="37"/>
        <v/>
      </c>
      <c r="K74" s="399" t="str">
        <f t="shared" si="38"/>
        <v/>
      </c>
      <c r="L74" s="4"/>
      <c r="M74" s="4"/>
      <c r="N74" s="4"/>
      <c r="O74" s="4"/>
      <c r="P74" s="4"/>
      <c r="Q74" s="4"/>
      <c r="R74" s="4"/>
      <c r="S74" s="4"/>
      <c r="T74" s="4"/>
      <c r="U74" s="4"/>
      <c r="V74" s="4"/>
      <c r="W74" s="4"/>
      <c r="X74" s="4"/>
      <c r="Y74" s="4"/>
      <c r="Z74" s="4"/>
    </row>
    <row r="75" ht="14.25" customHeight="1">
      <c r="A75" s="86">
        <v>66.0</v>
      </c>
      <c r="B75" s="88"/>
      <c r="C75" s="113"/>
      <c r="D75" s="113"/>
      <c r="E75" s="113"/>
      <c r="F75" s="113"/>
      <c r="G75" s="113"/>
      <c r="H75" s="113"/>
      <c r="I75" s="113"/>
      <c r="J75" s="398" t="str">
        <f t="shared" si="37"/>
        <v/>
      </c>
      <c r="K75" s="399" t="str">
        <f t="shared" si="38"/>
        <v/>
      </c>
      <c r="L75" s="4"/>
      <c r="M75" s="4"/>
      <c r="N75" s="4"/>
      <c r="O75" s="4"/>
      <c r="P75" s="4"/>
      <c r="Q75" s="4"/>
      <c r="R75" s="4"/>
      <c r="S75" s="4"/>
      <c r="T75" s="4"/>
      <c r="U75" s="4"/>
      <c r="V75" s="4"/>
      <c r="W75" s="4"/>
      <c r="X75" s="4"/>
      <c r="Y75" s="4"/>
      <c r="Z75" s="4"/>
    </row>
    <row r="76" ht="14.25" customHeight="1">
      <c r="A76" s="86">
        <v>67.0</v>
      </c>
      <c r="B76" s="88"/>
      <c r="C76" s="113"/>
      <c r="D76" s="113"/>
      <c r="E76" s="113"/>
      <c r="F76" s="113"/>
      <c r="G76" s="113"/>
      <c r="H76" s="113"/>
      <c r="I76" s="113"/>
      <c r="J76" s="398" t="str">
        <f t="shared" si="37"/>
        <v/>
      </c>
      <c r="K76" s="399" t="str">
        <f t="shared" si="38"/>
        <v/>
      </c>
      <c r="L76" s="4"/>
      <c r="M76" s="4"/>
      <c r="N76" s="4"/>
      <c r="O76" s="4"/>
      <c r="P76" s="4"/>
      <c r="Q76" s="4"/>
      <c r="R76" s="4"/>
      <c r="S76" s="4"/>
      <c r="T76" s="4"/>
      <c r="U76" s="4"/>
      <c r="V76" s="4"/>
      <c r="W76" s="4"/>
      <c r="X76" s="4"/>
      <c r="Y76" s="4"/>
      <c r="Z76" s="4"/>
    </row>
    <row r="77" ht="14.25" customHeight="1">
      <c r="A77" s="86">
        <v>68.0</v>
      </c>
      <c r="B77" s="88"/>
      <c r="C77" s="113"/>
      <c r="D77" s="113"/>
      <c r="E77" s="113"/>
      <c r="F77" s="113"/>
      <c r="G77" s="113"/>
      <c r="H77" s="113"/>
      <c r="I77" s="113"/>
      <c r="J77" s="398" t="str">
        <f t="shared" si="37"/>
        <v/>
      </c>
      <c r="K77" s="399" t="str">
        <f t="shared" si="38"/>
        <v/>
      </c>
      <c r="L77" s="4"/>
      <c r="M77" s="4"/>
      <c r="N77" s="4"/>
      <c r="O77" s="4"/>
      <c r="P77" s="4"/>
      <c r="Q77" s="4"/>
      <c r="R77" s="4"/>
      <c r="S77" s="4"/>
      <c r="T77" s="4"/>
      <c r="U77" s="4"/>
      <c r="V77" s="4"/>
      <c r="W77" s="4"/>
      <c r="X77" s="4"/>
      <c r="Y77" s="4"/>
      <c r="Z77" s="4"/>
    </row>
    <row r="78" ht="14.25" customHeight="1">
      <c r="A78" s="86">
        <v>69.0</v>
      </c>
      <c r="B78" s="88"/>
      <c r="C78" s="113"/>
      <c r="D78" s="113"/>
      <c r="E78" s="113"/>
      <c r="F78" s="113"/>
      <c r="G78" s="113"/>
      <c r="H78" s="113"/>
      <c r="I78" s="113"/>
      <c r="J78" s="398" t="str">
        <f t="shared" si="37"/>
        <v/>
      </c>
      <c r="K78" s="399" t="str">
        <f t="shared" si="38"/>
        <v/>
      </c>
      <c r="L78" s="4"/>
      <c r="M78" s="4"/>
      <c r="N78" s="4"/>
      <c r="O78" s="4"/>
      <c r="P78" s="4"/>
      <c r="Q78" s="4"/>
      <c r="R78" s="4"/>
      <c r="S78" s="4"/>
      <c r="T78" s="4"/>
      <c r="U78" s="4"/>
      <c r="V78" s="4"/>
      <c r="W78" s="4"/>
      <c r="X78" s="4"/>
      <c r="Y78" s="4"/>
      <c r="Z78" s="4"/>
    </row>
    <row r="79" ht="14.25" customHeight="1">
      <c r="A79" s="86">
        <v>70.0</v>
      </c>
      <c r="B79" s="88"/>
      <c r="C79" s="113"/>
      <c r="D79" s="113"/>
      <c r="E79" s="113"/>
      <c r="F79" s="113"/>
      <c r="G79" s="113"/>
      <c r="H79" s="113"/>
      <c r="I79" s="113"/>
      <c r="J79" s="398" t="str">
        <f t="shared" si="37"/>
        <v/>
      </c>
      <c r="K79" s="399" t="str">
        <f t="shared" si="38"/>
        <v/>
      </c>
      <c r="L79" s="4"/>
      <c r="M79" s="4"/>
      <c r="N79" s="4"/>
      <c r="O79" s="4"/>
      <c r="P79" s="4"/>
      <c r="Q79" s="4"/>
      <c r="R79" s="4"/>
      <c r="S79" s="4"/>
      <c r="T79" s="4"/>
      <c r="U79" s="4"/>
      <c r="V79" s="4"/>
      <c r="W79" s="4"/>
      <c r="X79" s="4"/>
      <c r="Y79" s="4"/>
      <c r="Z79" s="4"/>
    </row>
    <row r="80" ht="14.25" customHeight="1">
      <c r="A80" s="86">
        <v>71.0</v>
      </c>
      <c r="B80" s="88"/>
      <c r="C80" s="113"/>
      <c r="D80" s="113"/>
      <c r="E80" s="113"/>
      <c r="F80" s="113"/>
      <c r="G80" s="113"/>
      <c r="H80" s="113"/>
      <c r="I80" s="113"/>
      <c r="J80" s="398" t="str">
        <f t="shared" si="37"/>
        <v/>
      </c>
      <c r="K80" s="399" t="str">
        <f t="shared" si="38"/>
        <v/>
      </c>
      <c r="L80" s="4"/>
      <c r="M80" s="4"/>
      <c r="N80" s="4"/>
      <c r="O80" s="4"/>
      <c r="P80" s="4"/>
      <c r="Q80" s="4"/>
      <c r="R80" s="4"/>
      <c r="S80" s="4"/>
      <c r="T80" s="4"/>
      <c r="U80" s="4"/>
      <c r="V80" s="4"/>
      <c r="W80" s="4"/>
      <c r="X80" s="4"/>
      <c r="Y80" s="4"/>
      <c r="Z80" s="4"/>
    </row>
    <row r="81" ht="14.25" customHeight="1">
      <c r="A81" s="86">
        <v>72.0</v>
      </c>
      <c r="B81" s="88"/>
      <c r="C81" s="113"/>
      <c r="D81" s="113"/>
      <c r="E81" s="113"/>
      <c r="F81" s="113"/>
      <c r="G81" s="113"/>
      <c r="H81" s="113"/>
      <c r="I81" s="113"/>
      <c r="J81" s="398" t="str">
        <f t="shared" si="37"/>
        <v/>
      </c>
      <c r="K81" s="399" t="str">
        <f t="shared" si="38"/>
        <v/>
      </c>
      <c r="L81" s="4"/>
      <c r="M81" s="4"/>
      <c r="N81" s="4"/>
      <c r="O81" s="4"/>
      <c r="P81" s="4"/>
      <c r="Q81" s="4"/>
      <c r="R81" s="4"/>
      <c r="S81" s="4"/>
      <c r="T81" s="4"/>
      <c r="U81" s="4"/>
      <c r="V81" s="4"/>
      <c r="W81" s="4"/>
      <c r="X81" s="4"/>
      <c r="Y81" s="4"/>
      <c r="Z81" s="4"/>
    </row>
    <row r="82" ht="14.25" customHeight="1">
      <c r="A82" s="86">
        <v>73.0</v>
      </c>
      <c r="B82" s="88"/>
      <c r="C82" s="113"/>
      <c r="D82" s="113"/>
      <c r="E82" s="113"/>
      <c r="F82" s="113"/>
      <c r="G82" s="113"/>
      <c r="H82" s="113"/>
      <c r="I82" s="113"/>
      <c r="J82" s="398" t="str">
        <f t="shared" si="37"/>
        <v/>
      </c>
      <c r="K82" s="399" t="str">
        <f t="shared" si="38"/>
        <v/>
      </c>
      <c r="L82" s="4"/>
      <c r="M82" s="4"/>
      <c r="N82" s="4"/>
      <c r="O82" s="4"/>
      <c r="P82" s="4"/>
      <c r="Q82" s="4"/>
      <c r="R82" s="4"/>
      <c r="S82" s="4"/>
      <c r="T82" s="4"/>
      <c r="U82" s="4"/>
      <c r="V82" s="4"/>
      <c r="W82" s="4"/>
      <c r="X82" s="4"/>
      <c r="Y82" s="4"/>
      <c r="Z82" s="4"/>
    </row>
    <row r="83" ht="14.25" customHeight="1">
      <c r="A83" s="86">
        <v>74.0</v>
      </c>
      <c r="B83" s="88"/>
      <c r="C83" s="113"/>
      <c r="D83" s="113"/>
      <c r="E83" s="113"/>
      <c r="F83" s="113"/>
      <c r="G83" s="113"/>
      <c r="H83" s="113"/>
      <c r="I83" s="113"/>
      <c r="J83" s="398" t="str">
        <f t="shared" si="37"/>
        <v/>
      </c>
      <c r="K83" s="399" t="str">
        <f t="shared" si="38"/>
        <v/>
      </c>
      <c r="L83" s="4"/>
      <c r="M83" s="4"/>
      <c r="N83" s="4"/>
      <c r="O83" s="4"/>
      <c r="P83" s="4"/>
      <c r="Q83" s="4"/>
      <c r="R83" s="4"/>
      <c r="S83" s="4"/>
      <c r="T83" s="4"/>
      <c r="U83" s="4"/>
      <c r="V83" s="4"/>
      <c r="W83" s="4"/>
      <c r="X83" s="4"/>
      <c r="Y83" s="4"/>
      <c r="Z83" s="4"/>
    </row>
    <row r="84" ht="14.25" customHeight="1">
      <c r="A84" s="86">
        <v>75.0</v>
      </c>
      <c r="B84" s="88"/>
      <c r="C84" s="113"/>
      <c r="D84" s="113"/>
      <c r="E84" s="113"/>
      <c r="F84" s="113"/>
      <c r="G84" s="113"/>
      <c r="H84" s="113"/>
      <c r="I84" s="113"/>
      <c r="J84" s="398" t="str">
        <f t="shared" si="37"/>
        <v/>
      </c>
      <c r="K84" s="399" t="str">
        <f t="shared" si="38"/>
        <v/>
      </c>
      <c r="L84" s="4"/>
      <c r="M84" s="4"/>
      <c r="N84" s="4"/>
      <c r="O84" s="4"/>
      <c r="P84" s="4"/>
      <c r="Q84" s="4"/>
      <c r="R84" s="4"/>
      <c r="S84" s="4"/>
      <c r="T84" s="4"/>
      <c r="U84" s="4"/>
      <c r="V84" s="4"/>
      <c r="W84" s="4"/>
      <c r="X84" s="4"/>
      <c r="Y84" s="4"/>
      <c r="Z84" s="4"/>
    </row>
    <row r="85" ht="14.25" customHeight="1">
      <c r="A85" s="86">
        <v>76.0</v>
      </c>
      <c r="B85" s="88"/>
      <c r="C85" s="113"/>
      <c r="D85" s="113"/>
      <c r="E85" s="113"/>
      <c r="F85" s="113"/>
      <c r="G85" s="113"/>
      <c r="H85" s="113"/>
      <c r="I85" s="113"/>
      <c r="J85" s="398" t="str">
        <f t="shared" si="37"/>
        <v/>
      </c>
      <c r="K85" s="399" t="str">
        <f t="shared" si="38"/>
        <v/>
      </c>
      <c r="L85" s="4"/>
      <c r="M85" s="4"/>
      <c r="N85" s="4"/>
      <c r="O85" s="4"/>
      <c r="P85" s="4"/>
      <c r="Q85" s="4"/>
      <c r="R85" s="4"/>
      <c r="S85" s="4"/>
      <c r="T85" s="4"/>
      <c r="U85" s="4"/>
      <c r="V85" s="4"/>
      <c r="W85" s="4"/>
      <c r="X85" s="4"/>
      <c r="Y85" s="4"/>
      <c r="Z85" s="4"/>
    </row>
    <row r="86" ht="14.25" customHeight="1">
      <c r="A86" s="86">
        <v>77.0</v>
      </c>
      <c r="B86" s="88"/>
      <c r="C86" s="113"/>
      <c r="D86" s="113"/>
      <c r="E86" s="113"/>
      <c r="F86" s="113"/>
      <c r="G86" s="113"/>
      <c r="H86" s="113"/>
      <c r="I86" s="113"/>
      <c r="J86" s="398" t="str">
        <f t="shared" si="37"/>
        <v/>
      </c>
      <c r="K86" s="399" t="str">
        <f t="shared" si="38"/>
        <v/>
      </c>
      <c r="L86" s="4"/>
      <c r="M86" s="4"/>
      <c r="N86" s="4"/>
      <c r="O86" s="4"/>
      <c r="P86" s="4"/>
      <c r="Q86" s="4"/>
      <c r="R86" s="4"/>
      <c r="S86" s="4"/>
      <c r="T86" s="4"/>
      <c r="U86" s="4"/>
      <c r="V86" s="4"/>
      <c r="W86" s="4"/>
      <c r="X86" s="4"/>
      <c r="Y86" s="4"/>
      <c r="Z86" s="4"/>
    </row>
    <row r="87" ht="14.25" customHeight="1">
      <c r="A87" s="86">
        <v>78.0</v>
      </c>
      <c r="B87" s="88"/>
      <c r="C87" s="113"/>
      <c r="D87" s="113"/>
      <c r="E87" s="113"/>
      <c r="F87" s="113"/>
      <c r="G87" s="113"/>
      <c r="H87" s="113"/>
      <c r="I87" s="113"/>
      <c r="J87" s="398" t="str">
        <f t="shared" si="37"/>
        <v/>
      </c>
      <c r="K87" s="399" t="str">
        <f t="shared" si="38"/>
        <v/>
      </c>
      <c r="L87" s="4"/>
      <c r="M87" s="4"/>
      <c r="N87" s="4"/>
      <c r="O87" s="4"/>
      <c r="P87" s="4"/>
      <c r="Q87" s="4"/>
      <c r="R87" s="4"/>
      <c r="S87" s="4"/>
      <c r="T87" s="4"/>
      <c r="U87" s="4"/>
      <c r="V87" s="4"/>
      <c r="W87" s="4"/>
      <c r="X87" s="4"/>
      <c r="Y87" s="4"/>
      <c r="Z87" s="4"/>
    </row>
    <row r="88" ht="14.25" customHeight="1">
      <c r="A88" s="86">
        <v>79.0</v>
      </c>
      <c r="B88" s="88"/>
      <c r="C88" s="113"/>
      <c r="D88" s="113"/>
      <c r="E88" s="113"/>
      <c r="F88" s="113"/>
      <c r="G88" s="113"/>
      <c r="H88" s="113"/>
      <c r="I88" s="113"/>
      <c r="J88" s="398" t="str">
        <f t="shared" si="37"/>
        <v/>
      </c>
      <c r="K88" s="399" t="str">
        <f t="shared" si="38"/>
        <v/>
      </c>
      <c r="L88" s="4"/>
      <c r="M88" s="4"/>
      <c r="N88" s="4"/>
      <c r="O88" s="4"/>
      <c r="P88" s="4"/>
      <c r="Q88" s="4"/>
      <c r="R88" s="4"/>
      <c r="S88" s="4"/>
      <c r="T88" s="4"/>
      <c r="U88" s="4"/>
      <c r="V88" s="4"/>
      <c r="W88" s="4"/>
      <c r="X88" s="4"/>
      <c r="Y88" s="4"/>
      <c r="Z88" s="4"/>
    </row>
    <row r="89" ht="14.25" customHeight="1">
      <c r="A89" s="86">
        <v>80.0</v>
      </c>
      <c r="B89" s="88"/>
      <c r="C89" s="113"/>
      <c r="D89" s="113"/>
      <c r="E89" s="113"/>
      <c r="F89" s="113"/>
      <c r="G89" s="113"/>
      <c r="H89" s="113"/>
      <c r="I89" s="113"/>
      <c r="J89" s="398" t="str">
        <f t="shared" si="37"/>
        <v/>
      </c>
      <c r="K89" s="399" t="str">
        <f t="shared" si="38"/>
        <v/>
      </c>
      <c r="L89" s="4"/>
      <c r="M89" s="4"/>
      <c r="N89" s="4"/>
      <c r="O89" s="4"/>
      <c r="P89" s="4"/>
      <c r="Q89" s="4"/>
      <c r="R89" s="4"/>
      <c r="S89" s="4"/>
      <c r="T89" s="4"/>
      <c r="U89" s="4"/>
      <c r="V89" s="4"/>
      <c r="W89" s="4"/>
      <c r="X89" s="4"/>
      <c r="Y89" s="4"/>
      <c r="Z89" s="4"/>
    </row>
    <row r="90" ht="14.25" customHeight="1">
      <c r="A90" s="86">
        <v>81.0</v>
      </c>
      <c r="B90" s="88"/>
      <c r="C90" s="113"/>
      <c r="D90" s="113"/>
      <c r="E90" s="113"/>
      <c r="F90" s="113"/>
      <c r="G90" s="113"/>
      <c r="H90" s="113"/>
      <c r="I90" s="113"/>
      <c r="J90" s="398" t="str">
        <f t="shared" si="37"/>
        <v/>
      </c>
      <c r="K90" s="399" t="str">
        <f t="shared" si="38"/>
        <v/>
      </c>
      <c r="L90" s="4"/>
      <c r="M90" s="4"/>
      <c r="N90" s="4"/>
      <c r="O90" s="4"/>
      <c r="P90" s="4"/>
      <c r="Q90" s="4"/>
      <c r="R90" s="4"/>
      <c r="S90" s="4"/>
      <c r="T90" s="4"/>
      <c r="U90" s="4"/>
      <c r="V90" s="4"/>
      <c r="W90" s="4"/>
      <c r="X90" s="4"/>
      <c r="Y90" s="4"/>
      <c r="Z90" s="4"/>
    </row>
    <row r="91" ht="14.25" customHeight="1">
      <c r="A91" s="86">
        <v>82.0</v>
      </c>
      <c r="B91" s="88"/>
      <c r="C91" s="113"/>
      <c r="D91" s="113"/>
      <c r="E91" s="113"/>
      <c r="F91" s="113"/>
      <c r="G91" s="113"/>
      <c r="H91" s="113"/>
      <c r="I91" s="113"/>
      <c r="J91" s="398" t="str">
        <f t="shared" si="37"/>
        <v/>
      </c>
      <c r="K91" s="399" t="str">
        <f t="shared" si="38"/>
        <v/>
      </c>
      <c r="L91" s="4"/>
      <c r="M91" s="4"/>
      <c r="N91" s="4"/>
      <c r="O91" s="4"/>
      <c r="P91" s="4"/>
      <c r="Q91" s="4"/>
      <c r="R91" s="4"/>
      <c r="S91" s="4"/>
      <c r="T91" s="4"/>
      <c r="U91" s="4"/>
      <c r="V91" s="4"/>
      <c r="W91" s="4"/>
      <c r="X91" s="4"/>
      <c r="Y91" s="4"/>
      <c r="Z91" s="4"/>
    </row>
    <row r="92" ht="14.25" customHeight="1">
      <c r="A92" s="86">
        <v>83.0</v>
      </c>
      <c r="B92" s="88"/>
      <c r="C92" s="113"/>
      <c r="D92" s="113"/>
      <c r="E92" s="113"/>
      <c r="F92" s="113"/>
      <c r="G92" s="113"/>
      <c r="H92" s="113"/>
      <c r="I92" s="113"/>
      <c r="J92" s="398" t="str">
        <f t="shared" si="37"/>
        <v/>
      </c>
      <c r="K92" s="399" t="str">
        <f t="shared" si="38"/>
        <v/>
      </c>
      <c r="L92" s="4"/>
      <c r="M92" s="4"/>
      <c r="N92" s="4"/>
      <c r="O92" s="4"/>
      <c r="P92" s="4"/>
      <c r="Q92" s="4"/>
      <c r="R92" s="4"/>
      <c r="S92" s="4"/>
      <c r="T92" s="4"/>
      <c r="U92" s="4"/>
      <c r="V92" s="4"/>
      <c r="W92" s="4"/>
      <c r="X92" s="4"/>
      <c r="Y92" s="4"/>
      <c r="Z92" s="4"/>
    </row>
    <row r="93" ht="14.25" customHeight="1">
      <c r="A93" s="86">
        <v>84.0</v>
      </c>
      <c r="B93" s="88"/>
      <c r="C93" s="113"/>
      <c r="D93" s="113"/>
      <c r="E93" s="113"/>
      <c r="F93" s="113"/>
      <c r="G93" s="113"/>
      <c r="H93" s="113"/>
      <c r="I93" s="113"/>
      <c r="J93" s="398" t="str">
        <f t="shared" si="37"/>
        <v/>
      </c>
      <c r="K93" s="399" t="str">
        <f t="shared" si="38"/>
        <v/>
      </c>
      <c r="L93" s="4"/>
      <c r="M93" s="4"/>
      <c r="N93" s="4"/>
      <c r="O93" s="4"/>
      <c r="P93" s="4"/>
      <c r="Q93" s="4"/>
      <c r="R93" s="4"/>
      <c r="S93" s="4"/>
      <c r="T93" s="4"/>
      <c r="U93" s="4"/>
      <c r="V93" s="4"/>
      <c r="W93" s="4"/>
      <c r="X93" s="4"/>
      <c r="Y93" s="4"/>
      <c r="Z93" s="4"/>
    </row>
    <row r="94" ht="14.25" customHeight="1">
      <c r="A94" s="86">
        <v>85.0</v>
      </c>
      <c r="B94" s="88"/>
      <c r="C94" s="113"/>
      <c r="D94" s="113"/>
      <c r="E94" s="113"/>
      <c r="F94" s="113"/>
      <c r="G94" s="113"/>
      <c r="H94" s="113"/>
      <c r="I94" s="113"/>
      <c r="J94" s="398" t="str">
        <f t="shared" si="37"/>
        <v/>
      </c>
      <c r="K94" s="399" t="str">
        <f t="shared" si="38"/>
        <v/>
      </c>
      <c r="L94" s="4"/>
      <c r="M94" s="4"/>
      <c r="N94" s="4"/>
      <c r="O94" s="4"/>
      <c r="P94" s="4"/>
      <c r="Q94" s="4"/>
      <c r="R94" s="4"/>
      <c r="S94" s="4"/>
      <c r="T94" s="4"/>
      <c r="U94" s="4"/>
      <c r="V94" s="4"/>
      <c r="W94" s="4"/>
      <c r="X94" s="4"/>
      <c r="Y94" s="4"/>
      <c r="Z94" s="4"/>
    </row>
    <row r="95" ht="14.25" customHeight="1">
      <c r="A95" s="86">
        <v>86.0</v>
      </c>
      <c r="B95" s="88"/>
      <c r="C95" s="113"/>
      <c r="D95" s="113"/>
      <c r="E95" s="113"/>
      <c r="F95" s="113"/>
      <c r="G95" s="113"/>
      <c r="H95" s="113"/>
      <c r="I95" s="113"/>
      <c r="J95" s="398" t="str">
        <f t="shared" si="37"/>
        <v/>
      </c>
      <c r="K95" s="399" t="str">
        <f t="shared" si="38"/>
        <v/>
      </c>
      <c r="L95" s="4"/>
      <c r="M95" s="4"/>
      <c r="N95" s="4"/>
      <c r="O95" s="4"/>
      <c r="P95" s="4"/>
      <c r="Q95" s="4"/>
      <c r="R95" s="4"/>
      <c r="S95" s="4"/>
      <c r="T95" s="4"/>
      <c r="U95" s="4"/>
      <c r="V95" s="4"/>
      <c r="W95" s="4"/>
      <c r="X95" s="4"/>
      <c r="Y95" s="4"/>
      <c r="Z95" s="4"/>
    </row>
    <row r="96" ht="14.25" customHeight="1">
      <c r="A96" s="86">
        <v>87.0</v>
      </c>
      <c r="B96" s="88"/>
      <c r="C96" s="113"/>
      <c r="D96" s="113"/>
      <c r="E96" s="113"/>
      <c r="F96" s="113"/>
      <c r="G96" s="113"/>
      <c r="H96" s="113"/>
      <c r="I96" s="113"/>
      <c r="J96" s="398" t="str">
        <f t="shared" si="37"/>
        <v/>
      </c>
      <c r="K96" s="399" t="str">
        <f t="shared" si="38"/>
        <v/>
      </c>
      <c r="L96" s="4"/>
      <c r="M96" s="4"/>
      <c r="N96" s="4"/>
      <c r="O96" s="4"/>
      <c r="P96" s="4"/>
      <c r="Q96" s="4"/>
      <c r="R96" s="4"/>
      <c r="S96" s="4"/>
      <c r="T96" s="4"/>
      <c r="U96" s="4"/>
      <c r="V96" s="4"/>
      <c r="W96" s="4"/>
      <c r="X96" s="4"/>
      <c r="Y96" s="4"/>
      <c r="Z96" s="4"/>
    </row>
    <row r="97" ht="14.25" customHeight="1">
      <c r="A97" s="86">
        <v>88.0</v>
      </c>
      <c r="B97" s="88"/>
      <c r="C97" s="113"/>
      <c r="D97" s="113"/>
      <c r="E97" s="113"/>
      <c r="F97" s="113"/>
      <c r="G97" s="113"/>
      <c r="H97" s="113"/>
      <c r="I97" s="113"/>
      <c r="J97" s="398" t="str">
        <f t="shared" si="37"/>
        <v/>
      </c>
      <c r="K97" s="399" t="str">
        <f t="shared" si="38"/>
        <v/>
      </c>
      <c r="L97" s="4"/>
      <c r="M97" s="4"/>
      <c r="N97" s="4"/>
      <c r="O97" s="4"/>
      <c r="P97" s="4"/>
      <c r="Q97" s="4"/>
      <c r="R97" s="4"/>
      <c r="S97" s="4"/>
      <c r="T97" s="4"/>
      <c r="U97" s="4"/>
      <c r="V97" s="4"/>
      <c r="W97" s="4"/>
      <c r="X97" s="4"/>
      <c r="Y97" s="4"/>
      <c r="Z97" s="4"/>
    </row>
    <row r="98" ht="14.25" customHeight="1">
      <c r="A98" s="86">
        <v>89.0</v>
      </c>
      <c r="B98" s="88"/>
      <c r="C98" s="113"/>
      <c r="D98" s="113"/>
      <c r="E98" s="113"/>
      <c r="F98" s="113"/>
      <c r="G98" s="113"/>
      <c r="H98" s="113"/>
      <c r="I98" s="113"/>
      <c r="J98" s="398" t="str">
        <f t="shared" si="37"/>
        <v/>
      </c>
      <c r="K98" s="399" t="str">
        <f t="shared" si="38"/>
        <v/>
      </c>
      <c r="L98" s="4"/>
      <c r="M98" s="4"/>
      <c r="N98" s="4"/>
      <c r="O98" s="4"/>
      <c r="P98" s="4"/>
      <c r="Q98" s="4"/>
      <c r="R98" s="4"/>
      <c r="S98" s="4"/>
      <c r="T98" s="4"/>
      <c r="U98" s="4"/>
      <c r="V98" s="4"/>
      <c r="W98" s="4"/>
      <c r="X98" s="4"/>
      <c r="Y98" s="4"/>
      <c r="Z98" s="4"/>
    </row>
    <row r="99" ht="14.25" customHeight="1">
      <c r="A99" s="86">
        <v>90.0</v>
      </c>
      <c r="B99" s="88"/>
      <c r="C99" s="113"/>
      <c r="D99" s="113"/>
      <c r="E99" s="113"/>
      <c r="F99" s="113"/>
      <c r="G99" s="113"/>
      <c r="H99" s="113"/>
      <c r="I99" s="113"/>
      <c r="J99" s="398" t="str">
        <f t="shared" si="37"/>
        <v/>
      </c>
      <c r="K99" s="399" t="str">
        <f t="shared" si="38"/>
        <v/>
      </c>
      <c r="L99" s="4"/>
      <c r="M99" s="4"/>
      <c r="N99" s="4"/>
      <c r="O99" s="4"/>
      <c r="P99" s="4"/>
      <c r="Q99" s="4"/>
      <c r="R99" s="4"/>
      <c r="S99" s="4"/>
      <c r="T99" s="4"/>
      <c r="U99" s="4"/>
      <c r="V99" s="4"/>
      <c r="W99" s="4"/>
      <c r="X99" s="4"/>
      <c r="Y99" s="4"/>
      <c r="Z99" s="4"/>
    </row>
    <row r="100" ht="14.25" customHeight="1">
      <c r="A100" s="86">
        <v>91.0</v>
      </c>
      <c r="B100" s="88"/>
      <c r="C100" s="113"/>
      <c r="D100" s="113"/>
      <c r="E100" s="113"/>
      <c r="F100" s="113"/>
      <c r="G100" s="113"/>
      <c r="H100" s="113"/>
      <c r="I100" s="113"/>
      <c r="J100" s="398" t="str">
        <f t="shared" si="37"/>
        <v/>
      </c>
      <c r="K100" s="399" t="str">
        <f t="shared" si="38"/>
        <v/>
      </c>
      <c r="L100" s="4"/>
      <c r="M100" s="4"/>
      <c r="N100" s="4"/>
      <c r="O100" s="4"/>
      <c r="P100" s="4"/>
      <c r="Q100" s="4"/>
      <c r="R100" s="4"/>
      <c r="S100" s="4"/>
      <c r="T100" s="4"/>
      <c r="U100" s="4"/>
      <c r="V100" s="4"/>
      <c r="W100" s="4"/>
      <c r="X100" s="4"/>
      <c r="Y100" s="4"/>
      <c r="Z100" s="4"/>
    </row>
    <row r="101" ht="14.25" customHeight="1">
      <c r="A101" s="86">
        <v>92.0</v>
      </c>
      <c r="B101" s="88"/>
      <c r="C101" s="113"/>
      <c r="D101" s="113"/>
      <c r="E101" s="113"/>
      <c r="F101" s="113"/>
      <c r="G101" s="113"/>
      <c r="H101" s="113"/>
      <c r="I101" s="113"/>
      <c r="J101" s="398" t="str">
        <f t="shared" si="37"/>
        <v/>
      </c>
      <c r="K101" s="399" t="str">
        <f t="shared" si="38"/>
        <v/>
      </c>
      <c r="L101" s="4"/>
      <c r="M101" s="4"/>
      <c r="N101" s="4"/>
      <c r="O101" s="4"/>
      <c r="P101" s="4"/>
      <c r="Q101" s="4"/>
      <c r="R101" s="4"/>
      <c r="S101" s="4"/>
      <c r="T101" s="4"/>
      <c r="U101" s="4"/>
      <c r="V101" s="4"/>
      <c r="W101" s="4"/>
      <c r="X101" s="4"/>
      <c r="Y101" s="4"/>
      <c r="Z101" s="4"/>
    </row>
    <row r="102" ht="14.25" customHeight="1">
      <c r="A102" s="86">
        <v>93.0</v>
      </c>
      <c r="B102" s="88"/>
      <c r="C102" s="113"/>
      <c r="D102" s="113"/>
      <c r="E102" s="113"/>
      <c r="F102" s="113"/>
      <c r="G102" s="113"/>
      <c r="H102" s="113"/>
      <c r="I102" s="113"/>
      <c r="J102" s="398" t="str">
        <f t="shared" si="37"/>
        <v/>
      </c>
      <c r="K102" s="399" t="str">
        <f t="shared" si="38"/>
        <v/>
      </c>
      <c r="L102" s="4"/>
      <c r="M102" s="4"/>
      <c r="N102" s="4"/>
      <c r="O102" s="4"/>
      <c r="P102" s="4"/>
      <c r="Q102" s="4"/>
      <c r="R102" s="4"/>
      <c r="S102" s="4"/>
      <c r="T102" s="4"/>
      <c r="U102" s="4"/>
      <c r="V102" s="4"/>
      <c r="W102" s="4"/>
      <c r="X102" s="4"/>
      <c r="Y102" s="4"/>
      <c r="Z102" s="4"/>
    </row>
    <row r="103" ht="14.25" customHeight="1">
      <c r="A103" s="86">
        <v>94.0</v>
      </c>
      <c r="B103" s="88"/>
      <c r="C103" s="113"/>
      <c r="D103" s="113"/>
      <c r="E103" s="113"/>
      <c r="F103" s="113"/>
      <c r="G103" s="113"/>
      <c r="H103" s="113"/>
      <c r="I103" s="113"/>
      <c r="J103" s="398" t="str">
        <f t="shared" si="37"/>
        <v/>
      </c>
      <c r="K103" s="399" t="str">
        <f t="shared" si="38"/>
        <v/>
      </c>
      <c r="L103" s="4"/>
      <c r="M103" s="4"/>
      <c r="N103" s="4"/>
      <c r="O103" s="4"/>
      <c r="P103" s="4"/>
      <c r="Q103" s="4"/>
      <c r="R103" s="4"/>
      <c r="S103" s="4"/>
      <c r="T103" s="4"/>
      <c r="U103" s="4"/>
      <c r="V103" s="4"/>
      <c r="W103" s="4"/>
      <c r="X103" s="4"/>
      <c r="Y103" s="4"/>
      <c r="Z103" s="4"/>
    </row>
    <row r="104" ht="14.25" customHeight="1">
      <c r="A104" s="86">
        <v>95.0</v>
      </c>
      <c r="B104" s="88"/>
      <c r="C104" s="113"/>
      <c r="D104" s="113"/>
      <c r="E104" s="113"/>
      <c r="F104" s="113"/>
      <c r="G104" s="113"/>
      <c r="H104" s="113"/>
      <c r="I104" s="113"/>
      <c r="J104" s="398" t="str">
        <f t="shared" si="37"/>
        <v/>
      </c>
      <c r="K104" s="399" t="str">
        <f t="shared" si="38"/>
        <v/>
      </c>
      <c r="L104" s="4"/>
      <c r="M104" s="4"/>
      <c r="N104" s="4"/>
      <c r="O104" s="4"/>
      <c r="P104" s="4"/>
      <c r="Q104" s="4"/>
      <c r="R104" s="4"/>
      <c r="S104" s="4"/>
      <c r="T104" s="4"/>
      <c r="U104" s="4"/>
      <c r="V104" s="4"/>
      <c r="W104" s="4"/>
      <c r="X104" s="4"/>
      <c r="Y104" s="4"/>
      <c r="Z104" s="4"/>
    </row>
    <row r="105" ht="14.25" customHeight="1">
      <c r="A105" s="86">
        <v>96.0</v>
      </c>
      <c r="B105" s="88"/>
      <c r="C105" s="113"/>
      <c r="D105" s="113"/>
      <c r="E105" s="113"/>
      <c r="F105" s="113"/>
      <c r="G105" s="113"/>
      <c r="H105" s="113"/>
      <c r="I105" s="113"/>
      <c r="J105" s="398" t="str">
        <f t="shared" si="37"/>
        <v/>
      </c>
      <c r="K105" s="399" t="str">
        <f t="shared" si="38"/>
        <v/>
      </c>
      <c r="L105" s="4"/>
      <c r="M105" s="4"/>
      <c r="N105" s="4"/>
      <c r="O105" s="4"/>
      <c r="P105" s="4"/>
      <c r="Q105" s="4"/>
      <c r="R105" s="4"/>
      <c r="S105" s="4"/>
      <c r="T105" s="4"/>
      <c r="U105" s="4"/>
      <c r="V105" s="4"/>
      <c r="W105" s="4"/>
      <c r="X105" s="4"/>
      <c r="Y105" s="4"/>
      <c r="Z105" s="4"/>
    </row>
    <row r="106" ht="14.25" customHeight="1">
      <c r="A106" s="86">
        <v>97.0</v>
      </c>
      <c r="B106" s="88"/>
      <c r="C106" s="113"/>
      <c r="D106" s="113"/>
      <c r="E106" s="113"/>
      <c r="F106" s="113"/>
      <c r="G106" s="113"/>
      <c r="H106" s="113"/>
      <c r="I106" s="113"/>
      <c r="J106" s="398" t="str">
        <f t="shared" si="37"/>
        <v/>
      </c>
      <c r="K106" s="399" t="str">
        <f t="shared" si="38"/>
        <v/>
      </c>
      <c r="L106" s="4"/>
      <c r="M106" s="4"/>
      <c r="N106" s="4"/>
      <c r="O106" s="4"/>
      <c r="P106" s="4"/>
      <c r="Q106" s="4"/>
      <c r="R106" s="4"/>
      <c r="S106" s="4"/>
      <c r="T106" s="4"/>
      <c r="U106" s="4"/>
      <c r="V106" s="4"/>
      <c r="W106" s="4"/>
      <c r="X106" s="4"/>
      <c r="Y106" s="4"/>
      <c r="Z106" s="4"/>
    </row>
    <row r="107" ht="14.25" customHeight="1">
      <c r="A107" s="86">
        <v>98.0</v>
      </c>
      <c r="B107" s="88"/>
      <c r="C107" s="113"/>
      <c r="D107" s="113"/>
      <c r="E107" s="113"/>
      <c r="F107" s="113"/>
      <c r="G107" s="113"/>
      <c r="H107" s="113"/>
      <c r="I107" s="113"/>
      <c r="J107" s="398" t="str">
        <f t="shared" si="37"/>
        <v/>
      </c>
      <c r="K107" s="399" t="str">
        <f t="shared" si="38"/>
        <v/>
      </c>
      <c r="L107" s="4"/>
      <c r="M107" s="4"/>
      <c r="N107" s="4"/>
      <c r="O107" s="4"/>
      <c r="P107" s="4"/>
      <c r="Q107" s="4"/>
      <c r="R107" s="4"/>
      <c r="S107" s="4"/>
      <c r="T107" s="4"/>
      <c r="U107" s="4"/>
      <c r="V107" s="4"/>
      <c r="W107" s="4"/>
      <c r="X107" s="4"/>
      <c r="Y107" s="4"/>
      <c r="Z107" s="4"/>
    </row>
    <row r="108" ht="14.25" customHeight="1">
      <c r="A108" s="86">
        <v>99.0</v>
      </c>
      <c r="B108" s="88"/>
      <c r="C108" s="113"/>
      <c r="D108" s="113"/>
      <c r="E108" s="113"/>
      <c r="F108" s="113"/>
      <c r="G108" s="113"/>
      <c r="H108" s="113"/>
      <c r="I108" s="113"/>
      <c r="J108" s="398" t="str">
        <f t="shared" si="37"/>
        <v/>
      </c>
      <c r="K108" s="400" t="str">
        <f t="shared" si="38"/>
        <v/>
      </c>
      <c r="L108" s="4"/>
      <c r="M108" s="4"/>
      <c r="N108" s="4"/>
      <c r="O108" s="4"/>
      <c r="P108" s="4"/>
      <c r="Q108" s="4"/>
      <c r="R108" s="4"/>
      <c r="S108" s="4"/>
      <c r="T108" s="4"/>
      <c r="U108" s="4"/>
      <c r="V108" s="4"/>
      <c r="W108" s="4"/>
      <c r="X108" s="4"/>
      <c r="Y108" s="4"/>
      <c r="Z108" s="4"/>
    </row>
    <row r="109" ht="14.25" customHeight="1">
      <c r="A109" s="86">
        <v>100.0</v>
      </c>
      <c r="B109" s="88"/>
      <c r="C109" s="113"/>
      <c r="D109" s="113"/>
      <c r="E109" s="113"/>
      <c r="F109" s="113"/>
      <c r="G109" s="113"/>
      <c r="H109" s="113"/>
      <c r="I109" s="113"/>
      <c r="J109" s="398" t="str">
        <f t="shared" si="37"/>
        <v/>
      </c>
      <c r="K109" s="399" t="str">
        <f t="shared" si="38"/>
        <v/>
      </c>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110" t="str">
        <f t="shared" ref="J110:J999" si="39">IF(AND(ISBLANK(D110),ISBLANK(E110),ISBLANK(F110),ISBLANK(G110),ISBLANK(H110),ISBLANK(I110)),"", SUM(D110:I110))</f>
        <v/>
      </c>
      <c r="K110" s="401" t="str">
        <f t="shared" si="38"/>
        <v/>
      </c>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110" t="str">
        <f t="shared" si="39"/>
        <v/>
      </c>
      <c r="K111" s="401" t="str">
        <f t="shared" si="38"/>
        <v/>
      </c>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110" t="str">
        <f t="shared" si="39"/>
        <v/>
      </c>
      <c r="K112" s="401" t="str">
        <f t="shared" si="38"/>
        <v/>
      </c>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110" t="str">
        <f t="shared" si="39"/>
        <v/>
      </c>
      <c r="K113" s="401" t="str">
        <f t="shared" si="38"/>
        <v/>
      </c>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110" t="str">
        <f t="shared" si="39"/>
        <v/>
      </c>
      <c r="K114" s="401" t="str">
        <f t="shared" si="38"/>
        <v/>
      </c>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110" t="str">
        <f t="shared" si="39"/>
        <v/>
      </c>
      <c r="K115" s="401" t="str">
        <f t="shared" si="38"/>
        <v/>
      </c>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110" t="str">
        <f t="shared" si="39"/>
        <v/>
      </c>
      <c r="K116" s="401" t="str">
        <f t="shared" si="38"/>
        <v/>
      </c>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110" t="str">
        <f t="shared" si="39"/>
        <v/>
      </c>
      <c r="K117" s="401" t="str">
        <f t="shared" si="38"/>
        <v/>
      </c>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110" t="str">
        <f t="shared" si="39"/>
        <v/>
      </c>
      <c r="K118" s="401" t="str">
        <f t="shared" si="38"/>
        <v/>
      </c>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110" t="str">
        <f t="shared" si="39"/>
        <v/>
      </c>
      <c r="K119" s="401" t="str">
        <f t="shared" si="38"/>
        <v/>
      </c>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110" t="str">
        <f t="shared" si="39"/>
        <v/>
      </c>
      <c r="K120" s="401" t="str">
        <f t="shared" si="38"/>
        <v/>
      </c>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110" t="str">
        <f t="shared" si="39"/>
        <v/>
      </c>
      <c r="K121" s="401" t="str">
        <f t="shared" si="38"/>
        <v/>
      </c>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110" t="str">
        <f t="shared" si="39"/>
        <v/>
      </c>
      <c r="K122" s="401" t="str">
        <f t="shared" si="38"/>
        <v/>
      </c>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110" t="str">
        <f t="shared" si="39"/>
        <v/>
      </c>
      <c r="K123" s="401" t="str">
        <f t="shared" si="38"/>
        <v/>
      </c>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110" t="str">
        <f t="shared" si="39"/>
        <v/>
      </c>
      <c r="K124" s="401" t="str">
        <f t="shared" si="38"/>
        <v/>
      </c>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110" t="str">
        <f t="shared" si="39"/>
        <v/>
      </c>
      <c r="K125" s="401" t="str">
        <f t="shared" si="38"/>
        <v/>
      </c>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110" t="str">
        <f t="shared" si="39"/>
        <v/>
      </c>
      <c r="K126" s="401" t="str">
        <f t="shared" si="38"/>
        <v/>
      </c>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110" t="str">
        <f t="shared" si="39"/>
        <v/>
      </c>
      <c r="K127" s="401" t="str">
        <f t="shared" si="38"/>
        <v/>
      </c>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110" t="str">
        <f t="shared" si="39"/>
        <v/>
      </c>
      <c r="K128" s="401" t="str">
        <f t="shared" si="38"/>
        <v/>
      </c>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110" t="str">
        <f t="shared" si="39"/>
        <v/>
      </c>
      <c r="K129" s="401" t="str">
        <f t="shared" si="38"/>
        <v/>
      </c>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110" t="str">
        <f t="shared" si="39"/>
        <v/>
      </c>
      <c r="K130" s="401" t="str">
        <f t="shared" si="38"/>
        <v/>
      </c>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110" t="str">
        <f t="shared" si="39"/>
        <v/>
      </c>
      <c r="K131" s="401" t="str">
        <f t="shared" si="38"/>
        <v/>
      </c>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110" t="str">
        <f t="shared" si="39"/>
        <v/>
      </c>
      <c r="K132" s="401" t="str">
        <f t="shared" si="38"/>
        <v/>
      </c>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110" t="str">
        <f t="shared" si="39"/>
        <v/>
      </c>
      <c r="K133" s="401" t="str">
        <f t="shared" si="38"/>
        <v/>
      </c>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110" t="str">
        <f t="shared" si="39"/>
        <v/>
      </c>
      <c r="K134" s="401" t="str">
        <f t="shared" si="38"/>
        <v/>
      </c>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110" t="str">
        <f t="shared" si="39"/>
        <v/>
      </c>
      <c r="K135" s="401" t="str">
        <f t="shared" si="38"/>
        <v/>
      </c>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110" t="str">
        <f t="shared" si="39"/>
        <v/>
      </c>
      <c r="K136" s="401" t="str">
        <f t="shared" si="38"/>
        <v/>
      </c>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110" t="str">
        <f t="shared" si="39"/>
        <v/>
      </c>
      <c r="K137" s="401" t="str">
        <f t="shared" si="38"/>
        <v/>
      </c>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110" t="str">
        <f t="shared" si="39"/>
        <v/>
      </c>
      <c r="K138" s="401" t="str">
        <f t="shared" si="38"/>
        <v/>
      </c>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110" t="str">
        <f t="shared" si="39"/>
        <v/>
      </c>
      <c r="K139" s="401" t="str">
        <f t="shared" si="38"/>
        <v/>
      </c>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110" t="str">
        <f t="shared" si="39"/>
        <v/>
      </c>
      <c r="K140" s="401" t="str">
        <f t="shared" si="38"/>
        <v/>
      </c>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110" t="str">
        <f t="shared" si="39"/>
        <v/>
      </c>
      <c r="K141" s="401" t="str">
        <f t="shared" si="38"/>
        <v/>
      </c>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110" t="str">
        <f t="shared" si="39"/>
        <v/>
      </c>
      <c r="K142" s="401" t="str">
        <f t="shared" si="38"/>
        <v/>
      </c>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110" t="str">
        <f t="shared" si="39"/>
        <v/>
      </c>
      <c r="K143" s="401" t="str">
        <f t="shared" si="38"/>
        <v/>
      </c>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110" t="str">
        <f t="shared" si="39"/>
        <v/>
      </c>
      <c r="K144" s="401" t="str">
        <f t="shared" si="38"/>
        <v/>
      </c>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110" t="str">
        <f t="shared" si="39"/>
        <v/>
      </c>
      <c r="K145" s="401" t="str">
        <f t="shared" si="38"/>
        <v/>
      </c>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110" t="str">
        <f t="shared" si="39"/>
        <v/>
      </c>
      <c r="K146" s="401" t="str">
        <f t="shared" si="38"/>
        <v/>
      </c>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110" t="str">
        <f t="shared" si="39"/>
        <v/>
      </c>
      <c r="K147" s="401" t="str">
        <f t="shared" si="38"/>
        <v/>
      </c>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110" t="str">
        <f t="shared" si="39"/>
        <v/>
      </c>
      <c r="K148" s="401" t="str">
        <f t="shared" si="38"/>
        <v/>
      </c>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110" t="str">
        <f t="shared" si="39"/>
        <v/>
      </c>
      <c r="K149" s="401" t="str">
        <f t="shared" si="38"/>
        <v/>
      </c>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110" t="str">
        <f t="shared" si="39"/>
        <v/>
      </c>
      <c r="K150" s="401" t="str">
        <f t="shared" si="38"/>
        <v/>
      </c>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110" t="str">
        <f t="shared" si="39"/>
        <v/>
      </c>
      <c r="K151" s="401" t="str">
        <f t="shared" si="38"/>
        <v/>
      </c>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110" t="str">
        <f t="shared" si="39"/>
        <v/>
      </c>
      <c r="K152" s="401" t="str">
        <f t="shared" si="38"/>
        <v/>
      </c>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110" t="str">
        <f t="shared" si="39"/>
        <v/>
      </c>
      <c r="K153" s="401" t="str">
        <f t="shared" si="38"/>
        <v/>
      </c>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110" t="str">
        <f t="shared" si="39"/>
        <v/>
      </c>
      <c r="K154" s="401" t="str">
        <f t="shared" si="38"/>
        <v/>
      </c>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110" t="str">
        <f t="shared" si="39"/>
        <v/>
      </c>
      <c r="K155" s="401" t="str">
        <f t="shared" si="38"/>
        <v/>
      </c>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110" t="str">
        <f t="shared" si="39"/>
        <v/>
      </c>
      <c r="K156" s="401" t="str">
        <f t="shared" si="38"/>
        <v/>
      </c>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110" t="str">
        <f t="shared" si="39"/>
        <v/>
      </c>
      <c r="K157" s="401" t="str">
        <f t="shared" si="38"/>
        <v/>
      </c>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110" t="str">
        <f t="shared" si="39"/>
        <v/>
      </c>
      <c r="K158" s="401" t="str">
        <f t="shared" si="38"/>
        <v/>
      </c>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110" t="str">
        <f t="shared" si="39"/>
        <v/>
      </c>
      <c r="K159" s="401" t="str">
        <f t="shared" si="38"/>
        <v/>
      </c>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110" t="str">
        <f t="shared" si="39"/>
        <v/>
      </c>
      <c r="K160" s="401" t="str">
        <f t="shared" si="38"/>
        <v/>
      </c>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110" t="str">
        <f t="shared" si="39"/>
        <v/>
      </c>
      <c r="K161" s="401" t="str">
        <f t="shared" si="38"/>
        <v/>
      </c>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110" t="str">
        <f t="shared" si="39"/>
        <v/>
      </c>
      <c r="K162" s="401" t="str">
        <f t="shared" si="38"/>
        <v/>
      </c>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110" t="str">
        <f t="shared" si="39"/>
        <v/>
      </c>
      <c r="K163" s="401" t="str">
        <f t="shared" si="38"/>
        <v/>
      </c>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110" t="str">
        <f t="shared" si="39"/>
        <v/>
      </c>
      <c r="K164" s="401" t="str">
        <f t="shared" si="38"/>
        <v/>
      </c>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110" t="str">
        <f t="shared" si="39"/>
        <v/>
      </c>
      <c r="K165" s="401" t="str">
        <f t="shared" si="38"/>
        <v/>
      </c>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110" t="str">
        <f t="shared" si="39"/>
        <v/>
      </c>
      <c r="K166" s="401" t="str">
        <f t="shared" si="38"/>
        <v/>
      </c>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110" t="str">
        <f t="shared" si="39"/>
        <v/>
      </c>
      <c r="K167" s="401" t="str">
        <f t="shared" si="38"/>
        <v/>
      </c>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110" t="str">
        <f t="shared" si="39"/>
        <v/>
      </c>
      <c r="K168" s="401" t="str">
        <f t="shared" si="38"/>
        <v/>
      </c>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110" t="str">
        <f t="shared" si="39"/>
        <v/>
      </c>
      <c r="K169" s="401" t="str">
        <f t="shared" si="38"/>
        <v/>
      </c>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110" t="str">
        <f t="shared" si="39"/>
        <v/>
      </c>
      <c r="K170" s="401" t="str">
        <f t="shared" si="38"/>
        <v/>
      </c>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110" t="str">
        <f t="shared" si="39"/>
        <v/>
      </c>
      <c r="K171" s="401" t="str">
        <f t="shared" si="38"/>
        <v/>
      </c>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110" t="str">
        <f t="shared" si="39"/>
        <v/>
      </c>
      <c r="K172" s="401" t="str">
        <f t="shared" si="38"/>
        <v/>
      </c>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110" t="str">
        <f t="shared" si="39"/>
        <v/>
      </c>
      <c r="K173" s="401" t="str">
        <f t="shared" si="38"/>
        <v/>
      </c>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110" t="str">
        <f t="shared" si="39"/>
        <v/>
      </c>
      <c r="K174" s="401" t="str">
        <f t="shared" si="38"/>
        <v/>
      </c>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110" t="str">
        <f t="shared" si="39"/>
        <v/>
      </c>
      <c r="K175" s="401" t="str">
        <f t="shared" si="38"/>
        <v/>
      </c>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110" t="str">
        <f t="shared" si="39"/>
        <v/>
      </c>
      <c r="K176" s="401" t="str">
        <f t="shared" si="38"/>
        <v/>
      </c>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110" t="str">
        <f t="shared" si="39"/>
        <v/>
      </c>
      <c r="K177" s="401" t="str">
        <f t="shared" si="38"/>
        <v/>
      </c>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110" t="str">
        <f t="shared" si="39"/>
        <v/>
      </c>
      <c r="K178" s="401" t="str">
        <f t="shared" si="38"/>
        <v/>
      </c>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110" t="str">
        <f t="shared" si="39"/>
        <v/>
      </c>
      <c r="K179" s="401" t="str">
        <f t="shared" si="38"/>
        <v/>
      </c>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110" t="str">
        <f t="shared" si="39"/>
        <v/>
      </c>
      <c r="K180" s="401" t="str">
        <f t="shared" si="38"/>
        <v/>
      </c>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110" t="str">
        <f t="shared" si="39"/>
        <v/>
      </c>
      <c r="K181" s="401" t="str">
        <f t="shared" si="38"/>
        <v/>
      </c>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110" t="str">
        <f t="shared" si="39"/>
        <v/>
      </c>
      <c r="K182" s="401" t="str">
        <f t="shared" si="38"/>
        <v/>
      </c>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110" t="str">
        <f t="shared" si="39"/>
        <v/>
      </c>
      <c r="K183" s="401" t="str">
        <f t="shared" si="38"/>
        <v/>
      </c>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110" t="str">
        <f t="shared" si="39"/>
        <v/>
      </c>
      <c r="K184" s="401" t="str">
        <f t="shared" si="38"/>
        <v/>
      </c>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110" t="str">
        <f t="shared" si="39"/>
        <v/>
      </c>
      <c r="K185" s="401" t="str">
        <f t="shared" si="38"/>
        <v/>
      </c>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110" t="str">
        <f t="shared" si="39"/>
        <v/>
      </c>
      <c r="K186" s="401" t="str">
        <f t="shared" si="38"/>
        <v/>
      </c>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110" t="str">
        <f t="shared" si="39"/>
        <v/>
      </c>
      <c r="K187" s="401" t="str">
        <f t="shared" si="38"/>
        <v/>
      </c>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110" t="str">
        <f t="shared" si="39"/>
        <v/>
      </c>
      <c r="K188" s="401" t="str">
        <f t="shared" si="38"/>
        <v/>
      </c>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110" t="str">
        <f t="shared" si="39"/>
        <v/>
      </c>
      <c r="K189" s="401" t="str">
        <f t="shared" si="38"/>
        <v/>
      </c>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110" t="str">
        <f t="shared" si="39"/>
        <v/>
      </c>
      <c r="K190" s="401" t="str">
        <f t="shared" si="38"/>
        <v/>
      </c>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110" t="str">
        <f t="shared" si="39"/>
        <v/>
      </c>
      <c r="K191" s="401" t="str">
        <f t="shared" si="38"/>
        <v/>
      </c>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110" t="str">
        <f t="shared" si="39"/>
        <v/>
      </c>
      <c r="K192" s="401" t="str">
        <f t="shared" si="38"/>
        <v/>
      </c>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110" t="str">
        <f t="shared" si="39"/>
        <v/>
      </c>
      <c r="K193" s="401" t="str">
        <f t="shared" si="38"/>
        <v/>
      </c>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110" t="str">
        <f t="shared" si="39"/>
        <v/>
      </c>
      <c r="K194" s="401" t="str">
        <f t="shared" si="38"/>
        <v/>
      </c>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110" t="str">
        <f t="shared" si="39"/>
        <v/>
      </c>
      <c r="K195" s="401" t="str">
        <f t="shared" si="38"/>
        <v/>
      </c>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110" t="str">
        <f t="shared" si="39"/>
        <v/>
      </c>
      <c r="K196" s="401" t="str">
        <f t="shared" si="38"/>
        <v/>
      </c>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110" t="str">
        <f t="shared" si="39"/>
        <v/>
      </c>
      <c r="K197" s="401" t="str">
        <f t="shared" si="38"/>
        <v/>
      </c>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110" t="str">
        <f t="shared" si="39"/>
        <v/>
      </c>
      <c r="K198" s="401" t="str">
        <f t="shared" si="38"/>
        <v/>
      </c>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110" t="str">
        <f t="shared" si="39"/>
        <v/>
      </c>
      <c r="K199" s="401" t="str">
        <f t="shared" si="38"/>
        <v/>
      </c>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110" t="str">
        <f t="shared" si="39"/>
        <v/>
      </c>
      <c r="K200" s="401" t="str">
        <f t="shared" si="38"/>
        <v/>
      </c>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110" t="str">
        <f t="shared" si="39"/>
        <v/>
      </c>
      <c r="K201" s="401" t="str">
        <f t="shared" si="38"/>
        <v/>
      </c>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110" t="str">
        <f t="shared" si="39"/>
        <v/>
      </c>
      <c r="K202" s="401" t="str">
        <f t="shared" si="38"/>
        <v/>
      </c>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110" t="str">
        <f t="shared" si="39"/>
        <v/>
      </c>
      <c r="K203" s="401" t="str">
        <f t="shared" si="38"/>
        <v/>
      </c>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110" t="str">
        <f t="shared" si="39"/>
        <v/>
      </c>
      <c r="K204" s="401" t="str">
        <f t="shared" si="38"/>
        <v/>
      </c>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110" t="str">
        <f t="shared" si="39"/>
        <v/>
      </c>
      <c r="K205" s="401" t="str">
        <f t="shared" si="38"/>
        <v/>
      </c>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110" t="str">
        <f t="shared" si="39"/>
        <v/>
      </c>
      <c r="K206" s="401" t="str">
        <f t="shared" si="38"/>
        <v/>
      </c>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110" t="str">
        <f t="shared" si="39"/>
        <v/>
      </c>
      <c r="K207" s="401" t="str">
        <f t="shared" si="38"/>
        <v/>
      </c>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110" t="str">
        <f t="shared" si="39"/>
        <v/>
      </c>
      <c r="K208" s="401" t="str">
        <f t="shared" si="38"/>
        <v/>
      </c>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110" t="str">
        <f t="shared" si="39"/>
        <v/>
      </c>
      <c r="K209" s="401" t="str">
        <f t="shared" si="38"/>
        <v/>
      </c>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110" t="str">
        <f t="shared" si="39"/>
        <v/>
      </c>
      <c r="K210" s="401" t="str">
        <f t="shared" si="38"/>
        <v/>
      </c>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110" t="str">
        <f t="shared" si="39"/>
        <v/>
      </c>
      <c r="K211" s="401" t="str">
        <f t="shared" si="38"/>
        <v/>
      </c>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110" t="str">
        <f t="shared" si="39"/>
        <v/>
      </c>
      <c r="K212" s="401" t="str">
        <f t="shared" si="38"/>
        <v/>
      </c>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110" t="str">
        <f t="shared" si="39"/>
        <v/>
      </c>
      <c r="K213" s="401" t="str">
        <f t="shared" si="38"/>
        <v/>
      </c>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110" t="str">
        <f t="shared" si="39"/>
        <v/>
      </c>
      <c r="K214" s="401" t="str">
        <f t="shared" si="38"/>
        <v/>
      </c>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110" t="str">
        <f t="shared" si="39"/>
        <v/>
      </c>
      <c r="K215" s="401" t="str">
        <f t="shared" si="38"/>
        <v/>
      </c>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110" t="str">
        <f t="shared" si="39"/>
        <v/>
      </c>
      <c r="K216" s="401" t="str">
        <f t="shared" si="38"/>
        <v/>
      </c>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110" t="str">
        <f t="shared" si="39"/>
        <v/>
      </c>
      <c r="K217" s="401" t="str">
        <f t="shared" si="38"/>
        <v/>
      </c>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110" t="str">
        <f t="shared" si="39"/>
        <v/>
      </c>
      <c r="K218" s="401" t="str">
        <f t="shared" si="38"/>
        <v/>
      </c>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110" t="str">
        <f t="shared" si="39"/>
        <v/>
      </c>
      <c r="K219" s="401" t="str">
        <f t="shared" si="38"/>
        <v/>
      </c>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110" t="str">
        <f t="shared" si="39"/>
        <v/>
      </c>
      <c r="K220" s="401" t="str">
        <f t="shared" si="38"/>
        <v/>
      </c>
      <c r="L220" s="4"/>
      <c r="M220" s="4"/>
      <c r="N220" s="4"/>
      <c r="O220" s="4"/>
      <c r="P220" s="4"/>
      <c r="Q220" s="4"/>
      <c r="R220" s="4"/>
      <c r="S220" s="4"/>
      <c r="T220" s="4"/>
      <c r="U220" s="4"/>
      <c r="V220" s="4"/>
      <c r="W220" s="4"/>
      <c r="X220" s="4"/>
      <c r="Y220" s="4"/>
      <c r="Z220" s="4"/>
    </row>
    <row r="221" ht="14.25" customHeight="1">
      <c r="A221" s="4"/>
      <c r="B221" s="4"/>
      <c r="C221" s="4"/>
      <c r="D221" s="4"/>
      <c r="E221" s="4"/>
      <c r="F221" s="4"/>
      <c r="G221" s="4"/>
      <c r="H221" s="4"/>
      <c r="I221" s="4"/>
      <c r="J221" s="110" t="str">
        <f t="shared" si="39"/>
        <v/>
      </c>
      <c r="K221" s="401" t="str">
        <f t="shared" si="38"/>
        <v/>
      </c>
      <c r="L221" s="4"/>
      <c r="M221" s="4"/>
      <c r="N221" s="4"/>
      <c r="O221" s="4"/>
      <c r="P221" s="4"/>
      <c r="Q221" s="4"/>
      <c r="R221" s="4"/>
      <c r="S221" s="4"/>
      <c r="T221" s="4"/>
      <c r="U221" s="4"/>
      <c r="V221" s="4"/>
      <c r="W221" s="4"/>
      <c r="X221" s="4"/>
      <c r="Y221" s="4"/>
      <c r="Z221" s="4"/>
    </row>
    <row r="222" ht="14.25" customHeight="1">
      <c r="A222" s="4"/>
      <c r="B222" s="4"/>
      <c r="C222" s="4"/>
      <c r="D222" s="4"/>
      <c r="E222" s="4"/>
      <c r="F222" s="4"/>
      <c r="G222" s="4"/>
      <c r="H222" s="4"/>
      <c r="I222" s="4"/>
      <c r="J222" s="110" t="str">
        <f t="shared" si="39"/>
        <v/>
      </c>
      <c r="K222" s="401" t="str">
        <f t="shared" si="38"/>
        <v/>
      </c>
      <c r="L222" s="4"/>
      <c r="M222" s="4"/>
      <c r="N222" s="4"/>
      <c r="O222" s="4"/>
      <c r="P222" s="4"/>
      <c r="Q222" s="4"/>
      <c r="R222" s="4"/>
      <c r="S222" s="4"/>
      <c r="T222" s="4"/>
      <c r="U222" s="4"/>
      <c r="V222" s="4"/>
      <c r="W222" s="4"/>
      <c r="X222" s="4"/>
      <c r="Y222" s="4"/>
      <c r="Z222" s="4"/>
    </row>
    <row r="223" ht="14.25" customHeight="1">
      <c r="A223" s="4"/>
      <c r="B223" s="4"/>
      <c r="C223" s="4"/>
      <c r="D223" s="4"/>
      <c r="E223" s="4"/>
      <c r="F223" s="4"/>
      <c r="G223" s="4"/>
      <c r="H223" s="4"/>
      <c r="I223" s="4"/>
      <c r="J223" s="110" t="str">
        <f t="shared" si="39"/>
        <v/>
      </c>
      <c r="K223" s="401" t="str">
        <f t="shared" si="38"/>
        <v/>
      </c>
      <c r="L223" s="4"/>
      <c r="M223" s="4"/>
      <c r="N223" s="4"/>
      <c r="O223" s="4"/>
      <c r="P223" s="4"/>
      <c r="Q223" s="4"/>
      <c r="R223" s="4"/>
      <c r="S223" s="4"/>
      <c r="T223" s="4"/>
      <c r="U223" s="4"/>
      <c r="V223" s="4"/>
      <c r="W223" s="4"/>
      <c r="X223" s="4"/>
      <c r="Y223" s="4"/>
      <c r="Z223" s="4"/>
    </row>
    <row r="224" ht="14.25" customHeight="1">
      <c r="A224" s="4"/>
      <c r="B224" s="4"/>
      <c r="C224" s="4"/>
      <c r="D224" s="4"/>
      <c r="E224" s="4"/>
      <c r="F224" s="4"/>
      <c r="G224" s="4"/>
      <c r="H224" s="4"/>
      <c r="I224" s="4"/>
      <c r="J224" s="110" t="str">
        <f t="shared" si="39"/>
        <v/>
      </c>
      <c r="K224" s="401" t="str">
        <f t="shared" si="38"/>
        <v/>
      </c>
      <c r="L224" s="4"/>
      <c r="M224" s="4"/>
      <c r="N224" s="4"/>
      <c r="O224" s="4"/>
      <c r="P224" s="4"/>
      <c r="Q224" s="4"/>
      <c r="R224" s="4"/>
      <c r="S224" s="4"/>
      <c r="T224" s="4"/>
      <c r="U224" s="4"/>
      <c r="V224" s="4"/>
      <c r="W224" s="4"/>
      <c r="X224" s="4"/>
      <c r="Y224" s="4"/>
      <c r="Z224" s="4"/>
    </row>
    <row r="225" ht="14.25" customHeight="1">
      <c r="A225" s="4"/>
      <c r="B225" s="4"/>
      <c r="C225" s="4"/>
      <c r="D225" s="4"/>
      <c r="E225" s="4"/>
      <c r="F225" s="4"/>
      <c r="G225" s="4"/>
      <c r="H225" s="4"/>
      <c r="I225" s="4"/>
      <c r="J225" s="110" t="str">
        <f t="shared" si="39"/>
        <v/>
      </c>
      <c r="K225" s="401" t="str">
        <f t="shared" si="38"/>
        <v/>
      </c>
      <c r="L225" s="4"/>
      <c r="M225" s="4"/>
      <c r="N225" s="4"/>
      <c r="O225" s="4"/>
      <c r="P225" s="4"/>
      <c r="Q225" s="4"/>
      <c r="R225" s="4"/>
      <c r="S225" s="4"/>
      <c r="T225" s="4"/>
      <c r="U225" s="4"/>
      <c r="V225" s="4"/>
      <c r="W225" s="4"/>
      <c r="X225" s="4"/>
      <c r="Y225" s="4"/>
      <c r="Z225" s="4"/>
    </row>
    <row r="226" ht="14.25" customHeight="1">
      <c r="A226" s="4"/>
      <c r="B226" s="4"/>
      <c r="C226" s="4"/>
      <c r="D226" s="4"/>
      <c r="E226" s="4"/>
      <c r="F226" s="4"/>
      <c r="G226" s="4"/>
      <c r="H226" s="4"/>
      <c r="I226" s="4"/>
      <c r="J226" s="110" t="str">
        <f t="shared" si="39"/>
        <v/>
      </c>
      <c r="K226" s="401" t="str">
        <f t="shared" si="38"/>
        <v/>
      </c>
      <c r="L226" s="4"/>
      <c r="M226" s="4"/>
      <c r="N226" s="4"/>
      <c r="O226" s="4"/>
      <c r="P226" s="4"/>
      <c r="Q226" s="4"/>
      <c r="R226" s="4"/>
      <c r="S226" s="4"/>
      <c r="T226" s="4"/>
      <c r="U226" s="4"/>
      <c r="V226" s="4"/>
      <c r="W226" s="4"/>
      <c r="X226" s="4"/>
      <c r="Y226" s="4"/>
      <c r="Z226" s="4"/>
    </row>
    <row r="227" ht="14.25" customHeight="1">
      <c r="A227" s="4"/>
      <c r="B227" s="4"/>
      <c r="C227" s="4"/>
      <c r="D227" s="4"/>
      <c r="E227" s="4"/>
      <c r="F227" s="4"/>
      <c r="G227" s="4"/>
      <c r="H227" s="4"/>
      <c r="I227" s="4"/>
      <c r="J227" s="110" t="str">
        <f t="shared" si="39"/>
        <v/>
      </c>
      <c r="K227" s="401" t="str">
        <f t="shared" si="38"/>
        <v/>
      </c>
      <c r="L227" s="4"/>
      <c r="M227" s="4"/>
      <c r="N227" s="4"/>
      <c r="O227" s="4"/>
      <c r="P227" s="4"/>
      <c r="Q227" s="4"/>
      <c r="R227" s="4"/>
      <c r="S227" s="4"/>
      <c r="T227" s="4"/>
      <c r="U227" s="4"/>
      <c r="V227" s="4"/>
      <c r="W227" s="4"/>
      <c r="X227" s="4"/>
      <c r="Y227" s="4"/>
      <c r="Z227" s="4"/>
    </row>
    <row r="228" ht="14.25" customHeight="1">
      <c r="A228" s="4"/>
      <c r="B228" s="4"/>
      <c r="C228" s="4"/>
      <c r="D228" s="4"/>
      <c r="E228" s="4"/>
      <c r="F228" s="4"/>
      <c r="G228" s="4"/>
      <c r="H228" s="4"/>
      <c r="I228" s="4"/>
      <c r="J228" s="110" t="str">
        <f t="shared" si="39"/>
        <v/>
      </c>
      <c r="K228" s="401" t="str">
        <f t="shared" si="38"/>
        <v/>
      </c>
      <c r="L228" s="4"/>
      <c r="M228" s="4"/>
      <c r="N228" s="4"/>
      <c r="O228" s="4"/>
      <c r="P228" s="4"/>
      <c r="Q228" s="4"/>
      <c r="R228" s="4"/>
      <c r="S228" s="4"/>
      <c r="T228" s="4"/>
      <c r="U228" s="4"/>
      <c r="V228" s="4"/>
      <c r="W228" s="4"/>
      <c r="X228" s="4"/>
      <c r="Y228" s="4"/>
      <c r="Z228" s="4"/>
    </row>
    <row r="229" ht="14.25" customHeight="1">
      <c r="A229" s="4"/>
      <c r="B229" s="4"/>
      <c r="C229" s="4"/>
      <c r="D229" s="4"/>
      <c r="E229" s="4"/>
      <c r="F229" s="4"/>
      <c r="G229" s="4"/>
      <c r="H229" s="4"/>
      <c r="I229" s="4"/>
      <c r="J229" s="110" t="str">
        <f t="shared" si="39"/>
        <v/>
      </c>
      <c r="K229" s="401" t="str">
        <f t="shared" si="38"/>
        <v/>
      </c>
      <c r="L229" s="4"/>
      <c r="M229" s="4"/>
      <c r="N229" s="4"/>
      <c r="O229" s="4"/>
      <c r="P229" s="4"/>
      <c r="Q229" s="4"/>
      <c r="R229" s="4"/>
      <c r="S229" s="4"/>
      <c r="T229" s="4"/>
      <c r="U229" s="4"/>
      <c r="V229" s="4"/>
      <c r="W229" s="4"/>
      <c r="X229" s="4"/>
      <c r="Y229" s="4"/>
      <c r="Z229" s="4"/>
    </row>
    <row r="230" ht="14.25" customHeight="1">
      <c r="A230" s="4"/>
      <c r="B230" s="4"/>
      <c r="C230" s="4"/>
      <c r="D230" s="4"/>
      <c r="E230" s="4"/>
      <c r="F230" s="4"/>
      <c r="G230" s="4"/>
      <c r="H230" s="4"/>
      <c r="I230" s="4"/>
      <c r="J230" s="110" t="str">
        <f t="shared" si="39"/>
        <v/>
      </c>
      <c r="K230" s="401" t="str">
        <f t="shared" si="38"/>
        <v/>
      </c>
      <c r="L230" s="4"/>
      <c r="M230" s="4"/>
      <c r="N230" s="4"/>
      <c r="O230" s="4"/>
      <c r="P230" s="4"/>
      <c r="Q230" s="4"/>
      <c r="R230" s="4"/>
      <c r="S230" s="4"/>
      <c r="T230" s="4"/>
      <c r="U230" s="4"/>
      <c r="V230" s="4"/>
      <c r="W230" s="4"/>
      <c r="X230" s="4"/>
      <c r="Y230" s="4"/>
      <c r="Z230" s="4"/>
    </row>
    <row r="231" ht="14.25" customHeight="1">
      <c r="A231" s="4"/>
      <c r="B231" s="4"/>
      <c r="C231" s="4"/>
      <c r="D231" s="4"/>
      <c r="E231" s="4"/>
      <c r="F231" s="4"/>
      <c r="G231" s="4"/>
      <c r="H231" s="4"/>
      <c r="I231" s="4"/>
      <c r="J231" s="110" t="str">
        <f t="shared" si="39"/>
        <v/>
      </c>
      <c r="K231" s="401" t="str">
        <f t="shared" si="38"/>
        <v/>
      </c>
      <c r="L231" s="4"/>
      <c r="M231" s="4"/>
      <c r="N231" s="4"/>
      <c r="O231" s="4"/>
      <c r="P231" s="4"/>
      <c r="Q231" s="4"/>
      <c r="R231" s="4"/>
      <c r="S231" s="4"/>
      <c r="T231" s="4"/>
      <c r="U231" s="4"/>
      <c r="V231" s="4"/>
      <c r="W231" s="4"/>
      <c r="X231" s="4"/>
      <c r="Y231" s="4"/>
      <c r="Z231" s="4"/>
    </row>
    <row r="232" ht="14.25" customHeight="1">
      <c r="A232" s="4"/>
      <c r="B232" s="4"/>
      <c r="C232" s="4"/>
      <c r="D232" s="4"/>
      <c r="E232" s="4"/>
      <c r="F232" s="4"/>
      <c r="G232" s="4"/>
      <c r="H232" s="4"/>
      <c r="I232" s="4"/>
      <c r="J232" s="110" t="str">
        <f t="shared" si="39"/>
        <v/>
      </c>
      <c r="K232" s="401" t="str">
        <f t="shared" si="38"/>
        <v/>
      </c>
      <c r="L232" s="4"/>
      <c r="M232" s="4"/>
      <c r="N232" s="4"/>
      <c r="O232" s="4"/>
      <c r="P232" s="4"/>
      <c r="Q232" s="4"/>
      <c r="R232" s="4"/>
      <c r="S232" s="4"/>
      <c r="T232" s="4"/>
      <c r="U232" s="4"/>
      <c r="V232" s="4"/>
      <c r="W232" s="4"/>
      <c r="X232" s="4"/>
      <c r="Y232" s="4"/>
      <c r="Z232" s="4"/>
    </row>
    <row r="233" ht="14.25" customHeight="1">
      <c r="A233" s="4"/>
      <c r="B233" s="4"/>
      <c r="C233" s="4"/>
      <c r="D233" s="4"/>
      <c r="E233" s="4"/>
      <c r="F233" s="4"/>
      <c r="G233" s="4"/>
      <c r="H233" s="4"/>
      <c r="I233" s="4"/>
      <c r="J233" s="110" t="str">
        <f t="shared" si="39"/>
        <v/>
      </c>
      <c r="K233" s="401" t="str">
        <f t="shared" si="38"/>
        <v/>
      </c>
      <c r="L233" s="4"/>
      <c r="M233" s="4"/>
      <c r="N233" s="4"/>
      <c r="O233" s="4"/>
      <c r="P233" s="4"/>
      <c r="Q233" s="4"/>
      <c r="R233" s="4"/>
      <c r="S233" s="4"/>
      <c r="T233" s="4"/>
      <c r="U233" s="4"/>
      <c r="V233" s="4"/>
      <c r="W233" s="4"/>
      <c r="X233" s="4"/>
      <c r="Y233" s="4"/>
      <c r="Z233" s="4"/>
    </row>
    <row r="234" ht="14.25" customHeight="1">
      <c r="A234" s="4"/>
      <c r="B234" s="4"/>
      <c r="C234" s="4"/>
      <c r="D234" s="4"/>
      <c r="E234" s="4"/>
      <c r="F234" s="4"/>
      <c r="G234" s="4"/>
      <c r="H234" s="4"/>
      <c r="I234" s="4"/>
      <c r="J234" s="110" t="str">
        <f t="shared" si="39"/>
        <v/>
      </c>
      <c r="K234" s="401" t="str">
        <f t="shared" si="38"/>
        <v/>
      </c>
      <c r="L234" s="4"/>
      <c r="M234" s="4"/>
      <c r="N234" s="4"/>
      <c r="O234" s="4"/>
      <c r="P234" s="4"/>
      <c r="Q234" s="4"/>
      <c r="R234" s="4"/>
      <c r="S234" s="4"/>
      <c r="T234" s="4"/>
      <c r="U234" s="4"/>
      <c r="V234" s="4"/>
      <c r="W234" s="4"/>
      <c r="X234" s="4"/>
      <c r="Y234" s="4"/>
      <c r="Z234" s="4"/>
    </row>
    <row r="235" ht="14.25" customHeight="1">
      <c r="A235" s="4"/>
      <c r="B235" s="4"/>
      <c r="C235" s="4"/>
      <c r="D235" s="4"/>
      <c r="E235" s="4"/>
      <c r="F235" s="4"/>
      <c r="G235" s="4"/>
      <c r="H235" s="4"/>
      <c r="I235" s="4"/>
      <c r="J235" s="110" t="str">
        <f t="shared" si="39"/>
        <v/>
      </c>
      <c r="K235" s="401" t="str">
        <f t="shared" si="38"/>
        <v/>
      </c>
      <c r="L235" s="4"/>
      <c r="M235" s="4"/>
      <c r="N235" s="4"/>
      <c r="O235" s="4"/>
      <c r="P235" s="4"/>
      <c r="Q235" s="4"/>
      <c r="R235" s="4"/>
      <c r="S235" s="4"/>
      <c r="T235" s="4"/>
      <c r="U235" s="4"/>
      <c r="V235" s="4"/>
      <c r="W235" s="4"/>
      <c r="X235" s="4"/>
      <c r="Y235" s="4"/>
      <c r="Z235" s="4"/>
    </row>
    <row r="236" ht="14.25" customHeight="1">
      <c r="A236" s="4"/>
      <c r="B236" s="4"/>
      <c r="C236" s="4"/>
      <c r="D236" s="4"/>
      <c r="E236" s="4"/>
      <c r="F236" s="4"/>
      <c r="G236" s="4"/>
      <c r="H236" s="4"/>
      <c r="I236" s="4"/>
      <c r="J236" s="110" t="str">
        <f t="shared" si="39"/>
        <v/>
      </c>
      <c r="K236" s="401" t="str">
        <f t="shared" si="38"/>
        <v/>
      </c>
      <c r="L236" s="4"/>
      <c r="M236" s="4"/>
      <c r="N236" s="4"/>
      <c r="O236" s="4"/>
      <c r="P236" s="4"/>
      <c r="Q236" s="4"/>
      <c r="R236" s="4"/>
      <c r="S236" s="4"/>
      <c r="T236" s="4"/>
      <c r="U236" s="4"/>
      <c r="V236" s="4"/>
      <c r="W236" s="4"/>
      <c r="X236" s="4"/>
      <c r="Y236" s="4"/>
      <c r="Z236" s="4"/>
    </row>
    <row r="237" ht="14.25" customHeight="1">
      <c r="A237" s="4"/>
      <c r="B237" s="4"/>
      <c r="C237" s="4"/>
      <c r="D237" s="4"/>
      <c r="E237" s="4"/>
      <c r="F237" s="4"/>
      <c r="G237" s="4"/>
      <c r="H237" s="4"/>
      <c r="I237" s="4"/>
      <c r="J237" s="110" t="str">
        <f t="shared" si="39"/>
        <v/>
      </c>
      <c r="K237" s="401" t="str">
        <f t="shared" si="38"/>
        <v/>
      </c>
      <c r="L237" s="4"/>
      <c r="M237" s="4"/>
      <c r="N237" s="4"/>
      <c r="O237" s="4"/>
      <c r="P237" s="4"/>
      <c r="Q237" s="4"/>
      <c r="R237" s="4"/>
      <c r="S237" s="4"/>
      <c r="T237" s="4"/>
      <c r="U237" s="4"/>
      <c r="V237" s="4"/>
      <c r="W237" s="4"/>
      <c r="X237" s="4"/>
      <c r="Y237" s="4"/>
      <c r="Z237" s="4"/>
    </row>
    <row r="238" ht="14.25" customHeight="1">
      <c r="A238" s="4"/>
      <c r="B238" s="4"/>
      <c r="C238" s="4"/>
      <c r="D238" s="4"/>
      <c r="E238" s="4"/>
      <c r="F238" s="4"/>
      <c r="G238" s="4"/>
      <c r="H238" s="4"/>
      <c r="I238" s="4"/>
      <c r="J238" s="110" t="str">
        <f t="shared" si="39"/>
        <v/>
      </c>
      <c r="K238" s="401" t="str">
        <f t="shared" si="38"/>
        <v/>
      </c>
      <c r="L238" s="4"/>
      <c r="M238" s="4"/>
      <c r="N238" s="4"/>
      <c r="O238" s="4"/>
      <c r="P238" s="4"/>
      <c r="Q238" s="4"/>
      <c r="R238" s="4"/>
      <c r="S238" s="4"/>
      <c r="T238" s="4"/>
      <c r="U238" s="4"/>
      <c r="V238" s="4"/>
      <c r="W238" s="4"/>
      <c r="X238" s="4"/>
      <c r="Y238" s="4"/>
      <c r="Z238" s="4"/>
    </row>
    <row r="239" ht="14.25" customHeight="1">
      <c r="A239" s="4"/>
      <c r="B239" s="4"/>
      <c r="C239" s="4"/>
      <c r="D239" s="4"/>
      <c r="E239" s="4"/>
      <c r="F239" s="4"/>
      <c r="G239" s="4"/>
      <c r="H239" s="4"/>
      <c r="I239" s="4"/>
      <c r="J239" s="110" t="str">
        <f t="shared" si="39"/>
        <v/>
      </c>
      <c r="K239" s="401" t="str">
        <f t="shared" si="38"/>
        <v/>
      </c>
      <c r="L239" s="4"/>
      <c r="M239" s="4"/>
      <c r="N239" s="4"/>
      <c r="O239" s="4"/>
      <c r="P239" s="4"/>
      <c r="Q239" s="4"/>
      <c r="R239" s="4"/>
      <c r="S239" s="4"/>
      <c r="T239" s="4"/>
      <c r="U239" s="4"/>
      <c r="V239" s="4"/>
      <c r="W239" s="4"/>
      <c r="X239" s="4"/>
      <c r="Y239" s="4"/>
      <c r="Z239" s="4"/>
    </row>
    <row r="240" ht="14.25" customHeight="1">
      <c r="A240" s="4"/>
      <c r="B240" s="4"/>
      <c r="C240" s="4"/>
      <c r="D240" s="4"/>
      <c r="E240" s="4"/>
      <c r="F240" s="4"/>
      <c r="G240" s="4"/>
      <c r="H240" s="4"/>
      <c r="I240" s="4"/>
      <c r="J240" s="110" t="str">
        <f t="shared" si="39"/>
        <v/>
      </c>
      <c r="K240" s="401" t="str">
        <f t="shared" si="38"/>
        <v/>
      </c>
      <c r="L240" s="4"/>
      <c r="M240" s="4"/>
      <c r="N240" s="4"/>
      <c r="O240" s="4"/>
      <c r="P240" s="4"/>
      <c r="Q240" s="4"/>
      <c r="R240" s="4"/>
      <c r="S240" s="4"/>
      <c r="T240" s="4"/>
      <c r="U240" s="4"/>
      <c r="V240" s="4"/>
      <c r="W240" s="4"/>
      <c r="X240" s="4"/>
      <c r="Y240" s="4"/>
      <c r="Z240" s="4"/>
    </row>
    <row r="241" ht="14.25" customHeight="1">
      <c r="A241" s="4"/>
      <c r="B241" s="4"/>
      <c r="C241" s="4"/>
      <c r="D241" s="4"/>
      <c r="E241" s="4"/>
      <c r="F241" s="4"/>
      <c r="G241" s="4"/>
      <c r="H241" s="4"/>
      <c r="I241" s="4"/>
      <c r="J241" s="110" t="str">
        <f t="shared" si="39"/>
        <v/>
      </c>
      <c r="K241" s="401" t="str">
        <f t="shared" si="38"/>
        <v/>
      </c>
      <c r="L241" s="4"/>
      <c r="M241" s="4"/>
      <c r="N241" s="4"/>
      <c r="O241" s="4"/>
      <c r="P241" s="4"/>
      <c r="Q241" s="4"/>
      <c r="R241" s="4"/>
      <c r="S241" s="4"/>
      <c r="T241" s="4"/>
      <c r="U241" s="4"/>
      <c r="V241" s="4"/>
      <c r="W241" s="4"/>
      <c r="X241" s="4"/>
      <c r="Y241" s="4"/>
      <c r="Z241" s="4"/>
    </row>
    <row r="242" ht="14.25" customHeight="1">
      <c r="A242" s="4"/>
      <c r="B242" s="4"/>
      <c r="C242" s="4"/>
      <c r="D242" s="4"/>
      <c r="E242" s="4"/>
      <c r="F242" s="4"/>
      <c r="G242" s="4"/>
      <c r="H242" s="4"/>
      <c r="I242" s="4"/>
      <c r="J242" s="110" t="str">
        <f t="shared" si="39"/>
        <v/>
      </c>
      <c r="K242" s="401" t="str">
        <f t="shared" si="38"/>
        <v/>
      </c>
      <c r="L242" s="4"/>
      <c r="M242" s="4"/>
      <c r="N242" s="4"/>
      <c r="O242" s="4"/>
      <c r="P242" s="4"/>
      <c r="Q242" s="4"/>
      <c r="R242" s="4"/>
      <c r="S242" s="4"/>
      <c r="T242" s="4"/>
      <c r="U242" s="4"/>
      <c r="V242" s="4"/>
      <c r="W242" s="4"/>
      <c r="X242" s="4"/>
      <c r="Y242" s="4"/>
      <c r="Z242" s="4"/>
    </row>
    <row r="243" ht="14.25" customHeight="1">
      <c r="A243" s="4"/>
      <c r="B243" s="4"/>
      <c r="C243" s="4"/>
      <c r="D243" s="4"/>
      <c r="E243" s="4"/>
      <c r="F243" s="4"/>
      <c r="G243" s="4"/>
      <c r="H243" s="4"/>
      <c r="I243" s="4"/>
      <c r="J243" s="110" t="str">
        <f t="shared" si="39"/>
        <v/>
      </c>
      <c r="K243" s="401" t="str">
        <f t="shared" si="38"/>
        <v/>
      </c>
      <c r="L243" s="4"/>
      <c r="M243" s="4"/>
      <c r="N243" s="4"/>
      <c r="O243" s="4"/>
      <c r="P243" s="4"/>
      <c r="Q243" s="4"/>
      <c r="R243" s="4"/>
      <c r="S243" s="4"/>
      <c r="T243" s="4"/>
      <c r="U243" s="4"/>
      <c r="V243" s="4"/>
      <c r="W243" s="4"/>
      <c r="X243" s="4"/>
      <c r="Y243" s="4"/>
      <c r="Z243" s="4"/>
    </row>
    <row r="244" ht="14.25" customHeight="1">
      <c r="A244" s="4"/>
      <c r="B244" s="4"/>
      <c r="C244" s="4"/>
      <c r="D244" s="4"/>
      <c r="E244" s="4"/>
      <c r="F244" s="4"/>
      <c r="G244" s="4"/>
      <c r="H244" s="4"/>
      <c r="I244" s="4"/>
      <c r="J244" s="110" t="str">
        <f t="shared" si="39"/>
        <v/>
      </c>
      <c r="K244" s="401" t="str">
        <f t="shared" si="38"/>
        <v/>
      </c>
      <c r="L244" s="4"/>
      <c r="M244" s="4"/>
      <c r="N244" s="4"/>
      <c r="O244" s="4"/>
      <c r="P244" s="4"/>
      <c r="Q244" s="4"/>
      <c r="R244" s="4"/>
      <c r="S244" s="4"/>
      <c r="T244" s="4"/>
      <c r="U244" s="4"/>
      <c r="V244" s="4"/>
      <c r="W244" s="4"/>
      <c r="X244" s="4"/>
      <c r="Y244" s="4"/>
      <c r="Z244" s="4"/>
    </row>
    <row r="245" ht="14.25" customHeight="1">
      <c r="A245" s="4"/>
      <c r="B245" s="4"/>
      <c r="C245" s="4"/>
      <c r="D245" s="4"/>
      <c r="E245" s="4"/>
      <c r="F245" s="4"/>
      <c r="G245" s="4"/>
      <c r="H245" s="4"/>
      <c r="I245" s="4"/>
      <c r="J245" s="110" t="str">
        <f t="shared" si="39"/>
        <v/>
      </c>
      <c r="K245" s="401" t="str">
        <f t="shared" si="38"/>
        <v/>
      </c>
      <c r="L245" s="4"/>
      <c r="M245" s="4"/>
      <c r="N245" s="4"/>
      <c r="O245" s="4"/>
      <c r="P245" s="4"/>
      <c r="Q245" s="4"/>
      <c r="R245" s="4"/>
      <c r="S245" s="4"/>
      <c r="T245" s="4"/>
      <c r="U245" s="4"/>
      <c r="V245" s="4"/>
      <c r="W245" s="4"/>
      <c r="X245" s="4"/>
      <c r="Y245" s="4"/>
      <c r="Z245" s="4"/>
    </row>
    <row r="246" ht="14.25" customHeight="1">
      <c r="A246" s="4"/>
      <c r="B246" s="4"/>
      <c r="C246" s="4"/>
      <c r="D246" s="4"/>
      <c r="E246" s="4"/>
      <c r="F246" s="4"/>
      <c r="G246" s="4"/>
      <c r="H246" s="4"/>
      <c r="I246" s="4"/>
      <c r="J246" s="110" t="str">
        <f t="shared" si="39"/>
        <v/>
      </c>
      <c r="K246" s="401" t="str">
        <f t="shared" si="38"/>
        <v/>
      </c>
      <c r="L246" s="4"/>
      <c r="M246" s="4"/>
      <c r="N246" s="4"/>
      <c r="O246" s="4"/>
      <c r="P246" s="4"/>
      <c r="Q246" s="4"/>
      <c r="R246" s="4"/>
      <c r="S246" s="4"/>
      <c r="T246" s="4"/>
      <c r="U246" s="4"/>
      <c r="V246" s="4"/>
      <c r="W246" s="4"/>
      <c r="X246" s="4"/>
      <c r="Y246" s="4"/>
      <c r="Z246" s="4"/>
    </row>
    <row r="247" ht="14.25" customHeight="1">
      <c r="A247" s="4"/>
      <c r="B247" s="4"/>
      <c r="C247" s="4"/>
      <c r="D247" s="4"/>
      <c r="E247" s="4"/>
      <c r="F247" s="4"/>
      <c r="G247" s="4"/>
      <c r="H247" s="4"/>
      <c r="I247" s="4"/>
      <c r="J247" s="110" t="str">
        <f t="shared" si="39"/>
        <v/>
      </c>
      <c r="K247" s="401" t="str">
        <f t="shared" si="38"/>
        <v/>
      </c>
      <c r="L247" s="4"/>
      <c r="M247" s="4"/>
      <c r="N247" s="4"/>
      <c r="O247" s="4"/>
      <c r="P247" s="4"/>
      <c r="Q247" s="4"/>
      <c r="R247" s="4"/>
      <c r="S247" s="4"/>
      <c r="T247" s="4"/>
      <c r="U247" s="4"/>
      <c r="V247" s="4"/>
      <c r="W247" s="4"/>
      <c r="X247" s="4"/>
      <c r="Y247" s="4"/>
      <c r="Z247" s="4"/>
    </row>
    <row r="248" ht="14.25" customHeight="1">
      <c r="A248" s="4"/>
      <c r="B248" s="4"/>
      <c r="C248" s="4"/>
      <c r="D248" s="4"/>
      <c r="E248" s="4"/>
      <c r="F248" s="4"/>
      <c r="G248" s="4"/>
      <c r="H248" s="4"/>
      <c r="I248" s="4"/>
      <c r="J248" s="110" t="str">
        <f t="shared" si="39"/>
        <v/>
      </c>
      <c r="K248" s="401" t="str">
        <f t="shared" si="38"/>
        <v/>
      </c>
      <c r="L248" s="4"/>
      <c r="M248" s="4"/>
      <c r="N248" s="4"/>
      <c r="O248" s="4"/>
      <c r="P248" s="4"/>
      <c r="Q248" s="4"/>
      <c r="R248" s="4"/>
      <c r="S248" s="4"/>
      <c r="T248" s="4"/>
      <c r="U248" s="4"/>
      <c r="V248" s="4"/>
      <c r="W248" s="4"/>
      <c r="X248" s="4"/>
      <c r="Y248" s="4"/>
      <c r="Z248" s="4"/>
    </row>
    <row r="249" ht="14.25" customHeight="1">
      <c r="A249" s="4"/>
      <c r="B249" s="4"/>
      <c r="C249" s="4"/>
      <c r="D249" s="4"/>
      <c r="E249" s="4"/>
      <c r="F249" s="4"/>
      <c r="G249" s="4"/>
      <c r="H249" s="4"/>
      <c r="I249" s="4"/>
      <c r="J249" s="110" t="str">
        <f t="shared" si="39"/>
        <v/>
      </c>
      <c r="K249" s="401" t="str">
        <f t="shared" si="38"/>
        <v/>
      </c>
      <c r="L249" s="4"/>
      <c r="M249" s="4"/>
      <c r="N249" s="4"/>
      <c r="O249" s="4"/>
      <c r="P249" s="4"/>
      <c r="Q249" s="4"/>
      <c r="R249" s="4"/>
      <c r="S249" s="4"/>
      <c r="T249" s="4"/>
      <c r="U249" s="4"/>
      <c r="V249" s="4"/>
      <c r="W249" s="4"/>
      <c r="X249" s="4"/>
      <c r="Y249" s="4"/>
      <c r="Z249" s="4"/>
    </row>
    <row r="250" ht="14.25" customHeight="1">
      <c r="A250" s="4"/>
      <c r="B250" s="4"/>
      <c r="C250" s="4"/>
      <c r="D250" s="4"/>
      <c r="E250" s="4"/>
      <c r="F250" s="4"/>
      <c r="G250" s="4"/>
      <c r="H250" s="4"/>
      <c r="I250" s="4"/>
      <c r="J250" s="110" t="str">
        <f t="shared" si="39"/>
        <v/>
      </c>
      <c r="K250" s="401" t="str">
        <f t="shared" si="38"/>
        <v/>
      </c>
      <c r="L250" s="4"/>
      <c r="M250" s="4"/>
      <c r="N250" s="4"/>
      <c r="O250" s="4"/>
      <c r="P250" s="4"/>
      <c r="Q250" s="4"/>
      <c r="R250" s="4"/>
      <c r="S250" s="4"/>
      <c r="T250" s="4"/>
      <c r="U250" s="4"/>
      <c r="V250" s="4"/>
      <c r="W250" s="4"/>
      <c r="X250" s="4"/>
      <c r="Y250" s="4"/>
      <c r="Z250" s="4"/>
    </row>
    <row r="251" ht="14.25" customHeight="1">
      <c r="A251" s="4"/>
      <c r="B251" s="4"/>
      <c r="C251" s="4"/>
      <c r="D251" s="4"/>
      <c r="E251" s="4"/>
      <c r="F251" s="4"/>
      <c r="G251" s="4"/>
      <c r="H251" s="4"/>
      <c r="I251" s="4"/>
      <c r="J251" s="110" t="str">
        <f t="shared" si="39"/>
        <v/>
      </c>
      <c r="K251" s="401" t="str">
        <f t="shared" si="38"/>
        <v/>
      </c>
      <c r="L251" s="4"/>
      <c r="M251" s="4"/>
      <c r="N251" s="4"/>
      <c r="O251" s="4"/>
      <c r="P251" s="4"/>
      <c r="Q251" s="4"/>
      <c r="R251" s="4"/>
      <c r="S251" s="4"/>
      <c r="T251" s="4"/>
      <c r="U251" s="4"/>
      <c r="V251" s="4"/>
      <c r="W251" s="4"/>
      <c r="X251" s="4"/>
      <c r="Y251" s="4"/>
      <c r="Z251" s="4"/>
    </row>
    <row r="252" ht="14.25" customHeight="1">
      <c r="A252" s="4"/>
      <c r="B252" s="4"/>
      <c r="C252" s="4"/>
      <c r="D252" s="4"/>
      <c r="E252" s="4"/>
      <c r="F252" s="4"/>
      <c r="G252" s="4"/>
      <c r="H252" s="4"/>
      <c r="I252" s="4"/>
      <c r="J252" s="110" t="str">
        <f t="shared" si="39"/>
        <v/>
      </c>
      <c r="K252" s="401" t="str">
        <f t="shared" si="38"/>
        <v/>
      </c>
      <c r="L252" s="4"/>
      <c r="M252" s="4"/>
      <c r="N252" s="4"/>
      <c r="O252" s="4"/>
      <c r="P252" s="4"/>
      <c r="Q252" s="4"/>
      <c r="R252" s="4"/>
      <c r="S252" s="4"/>
      <c r="T252" s="4"/>
      <c r="U252" s="4"/>
      <c r="V252" s="4"/>
      <c r="W252" s="4"/>
      <c r="X252" s="4"/>
      <c r="Y252" s="4"/>
      <c r="Z252" s="4"/>
    </row>
    <row r="253" ht="14.25" customHeight="1">
      <c r="A253" s="4"/>
      <c r="B253" s="4"/>
      <c r="C253" s="4"/>
      <c r="D253" s="4"/>
      <c r="E253" s="4"/>
      <c r="F253" s="4"/>
      <c r="G253" s="4"/>
      <c r="H253" s="4"/>
      <c r="I253" s="4"/>
      <c r="J253" s="110" t="str">
        <f t="shared" si="39"/>
        <v/>
      </c>
      <c r="K253" s="401" t="str">
        <f t="shared" si="38"/>
        <v/>
      </c>
      <c r="L253" s="4"/>
      <c r="M253" s="4"/>
      <c r="N253" s="4"/>
      <c r="O253" s="4"/>
      <c r="P253" s="4"/>
      <c r="Q253" s="4"/>
      <c r="R253" s="4"/>
      <c r="S253" s="4"/>
      <c r="T253" s="4"/>
      <c r="U253" s="4"/>
      <c r="V253" s="4"/>
      <c r="W253" s="4"/>
      <c r="X253" s="4"/>
      <c r="Y253" s="4"/>
      <c r="Z253" s="4"/>
    </row>
    <row r="254" ht="14.25" customHeight="1">
      <c r="A254" s="4"/>
      <c r="B254" s="4"/>
      <c r="C254" s="4"/>
      <c r="D254" s="4"/>
      <c r="E254" s="4"/>
      <c r="F254" s="4"/>
      <c r="G254" s="4"/>
      <c r="H254" s="4"/>
      <c r="I254" s="4"/>
      <c r="J254" s="110" t="str">
        <f t="shared" si="39"/>
        <v/>
      </c>
      <c r="K254" s="401" t="str">
        <f t="shared" si="38"/>
        <v/>
      </c>
      <c r="L254" s="4"/>
      <c r="M254" s="4"/>
      <c r="N254" s="4"/>
      <c r="O254" s="4"/>
      <c r="P254" s="4"/>
      <c r="Q254" s="4"/>
      <c r="R254" s="4"/>
      <c r="S254" s="4"/>
      <c r="T254" s="4"/>
      <c r="U254" s="4"/>
      <c r="V254" s="4"/>
      <c r="W254" s="4"/>
      <c r="X254" s="4"/>
      <c r="Y254" s="4"/>
      <c r="Z254" s="4"/>
    </row>
    <row r="255" ht="14.25" customHeight="1">
      <c r="A255" s="4"/>
      <c r="B255" s="4"/>
      <c r="C255" s="4"/>
      <c r="D255" s="4"/>
      <c r="E255" s="4"/>
      <c r="F255" s="4"/>
      <c r="G255" s="4"/>
      <c r="H255" s="4"/>
      <c r="I255" s="4"/>
      <c r="J255" s="110" t="str">
        <f t="shared" si="39"/>
        <v/>
      </c>
      <c r="K255" s="401" t="str">
        <f t="shared" si="38"/>
        <v/>
      </c>
      <c r="L255" s="4"/>
      <c r="M255" s="4"/>
      <c r="N255" s="4"/>
      <c r="O255" s="4"/>
      <c r="P255" s="4"/>
      <c r="Q255" s="4"/>
      <c r="R255" s="4"/>
      <c r="S255" s="4"/>
      <c r="T255" s="4"/>
      <c r="U255" s="4"/>
      <c r="V255" s="4"/>
      <c r="W255" s="4"/>
      <c r="X255" s="4"/>
      <c r="Y255" s="4"/>
      <c r="Z255" s="4"/>
    </row>
    <row r="256" ht="14.25" customHeight="1">
      <c r="A256" s="4"/>
      <c r="B256" s="4"/>
      <c r="C256" s="4"/>
      <c r="D256" s="4"/>
      <c r="E256" s="4"/>
      <c r="F256" s="4"/>
      <c r="G256" s="4"/>
      <c r="H256" s="4"/>
      <c r="I256" s="4"/>
      <c r="J256" s="110" t="str">
        <f t="shared" si="39"/>
        <v/>
      </c>
      <c r="K256" s="401" t="str">
        <f t="shared" si="38"/>
        <v/>
      </c>
      <c r="L256" s="4"/>
      <c r="M256" s="4"/>
      <c r="N256" s="4"/>
      <c r="O256" s="4"/>
      <c r="P256" s="4"/>
      <c r="Q256" s="4"/>
      <c r="R256" s="4"/>
      <c r="S256" s="4"/>
      <c r="T256" s="4"/>
      <c r="U256" s="4"/>
      <c r="V256" s="4"/>
      <c r="W256" s="4"/>
      <c r="X256" s="4"/>
      <c r="Y256" s="4"/>
      <c r="Z256" s="4"/>
    </row>
    <row r="257" ht="14.25" customHeight="1">
      <c r="A257" s="4"/>
      <c r="B257" s="4"/>
      <c r="C257" s="4"/>
      <c r="D257" s="4"/>
      <c r="E257" s="4"/>
      <c r="F257" s="4"/>
      <c r="G257" s="4"/>
      <c r="H257" s="4"/>
      <c r="I257" s="4"/>
      <c r="J257" s="110" t="str">
        <f t="shared" si="39"/>
        <v/>
      </c>
      <c r="K257" s="401" t="str">
        <f t="shared" si="38"/>
        <v/>
      </c>
      <c r="L257" s="4"/>
      <c r="M257" s="4"/>
      <c r="N257" s="4"/>
      <c r="O257" s="4"/>
      <c r="P257" s="4"/>
      <c r="Q257" s="4"/>
      <c r="R257" s="4"/>
      <c r="S257" s="4"/>
      <c r="T257" s="4"/>
      <c r="U257" s="4"/>
      <c r="V257" s="4"/>
      <c r="W257" s="4"/>
      <c r="X257" s="4"/>
      <c r="Y257" s="4"/>
      <c r="Z257" s="4"/>
    </row>
    <row r="258" ht="14.25" customHeight="1">
      <c r="A258" s="4"/>
      <c r="B258" s="4"/>
      <c r="C258" s="4"/>
      <c r="D258" s="4"/>
      <c r="E258" s="4"/>
      <c r="F258" s="4"/>
      <c r="G258" s="4"/>
      <c r="H258" s="4"/>
      <c r="I258" s="4"/>
      <c r="J258" s="110" t="str">
        <f t="shared" si="39"/>
        <v/>
      </c>
      <c r="K258" s="401" t="str">
        <f t="shared" si="38"/>
        <v/>
      </c>
      <c r="L258" s="4"/>
      <c r="M258" s="4"/>
      <c r="N258" s="4"/>
      <c r="O258" s="4"/>
      <c r="P258" s="4"/>
      <c r="Q258" s="4"/>
      <c r="R258" s="4"/>
      <c r="S258" s="4"/>
      <c r="T258" s="4"/>
      <c r="U258" s="4"/>
      <c r="V258" s="4"/>
      <c r="W258" s="4"/>
      <c r="X258" s="4"/>
      <c r="Y258" s="4"/>
      <c r="Z258" s="4"/>
    </row>
    <row r="259" ht="14.25" customHeight="1">
      <c r="A259" s="4"/>
      <c r="B259" s="4"/>
      <c r="C259" s="4"/>
      <c r="D259" s="4"/>
      <c r="E259" s="4"/>
      <c r="F259" s="4"/>
      <c r="G259" s="4"/>
      <c r="H259" s="4"/>
      <c r="I259" s="4"/>
      <c r="J259" s="110" t="str">
        <f t="shared" si="39"/>
        <v/>
      </c>
      <c r="K259" s="401" t="str">
        <f t="shared" si="38"/>
        <v/>
      </c>
      <c r="L259" s="4"/>
      <c r="M259" s="4"/>
      <c r="N259" s="4"/>
      <c r="O259" s="4"/>
      <c r="P259" s="4"/>
      <c r="Q259" s="4"/>
      <c r="R259" s="4"/>
      <c r="S259" s="4"/>
      <c r="T259" s="4"/>
      <c r="U259" s="4"/>
      <c r="V259" s="4"/>
      <c r="W259" s="4"/>
      <c r="X259" s="4"/>
      <c r="Y259" s="4"/>
      <c r="Z259" s="4"/>
    </row>
    <row r="260" ht="14.25" customHeight="1">
      <c r="A260" s="4"/>
      <c r="B260" s="4"/>
      <c r="C260" s="4"/>
      <c r="D260" s="4"/>
      <c r="E260" s="4"/>
      <c r="F260" s="4"/>
      <c r="G260" s="4"/>
      <c r="H260" s="4"/>
      <c r="I260" s="4"/>
      <c r="J260" s="110" t="str">
        <f t="shared" si="39"/>
        <v/>
      </c>
      <c r="K260" s="401" t="str">
        <f t="shared" si="38"/>
        <v/>
      </c>
      <c r="L260" s="4"/>
      <c r="M260" s="4"/>
      <c r="N260" s="4"/>
      <c r="O260" s="4"/>
      <c r="P260" s="4"/>
      <c r="Q260" s="4"/>
      <c r="R260" s="4"/>
      <c r="S260" s="4"/>
      <c r="T260" s="4"/>
      <c r="U260" s="4"/>
      <c r="V260" s="4"/>
      <c r="W260" s="4"/>
      <c r="X260" s="4"/>
      <c r="Y260" s="4"/>
      <c r="Z260" s="4"/>
    </row>
    <row r="261" ht="14.25" customHeight="1">
      <c r="A261" s="4"/>
      <c r="B261" s="4"/>
      <c r="C261" s="4"/>
      <c r="D261" s="4"/>
      <c r="E261" s="4"/>
      <c r="F261" s="4"/>
      <c r="G261" s="4"/>
      <c r="H261" s="4"/>
      <c r="I261" s="4"/>
      <c r="J261" s="110" t="str">
        <f t="shared" si="39"/>
        <v/>
      </c>
      <c r="K261" s="401" t="str">
        <f t="shared" si="38"/>
        <v/>
      </c>
      <c r="L261" s="4"/>
      <c r="M261" s="4"/>
      <c r="N261" s="4"/>
      <c r="O261" s="4"/>
      <c r="P261" s="4"/>
      <c r="Q261" s="4"/>
      <c r="R261" s="4"/>
      <c r="S261" s="4"/>
      <c r="T261" s="4"/>
      <c r="U261" s="4"/>
      <c r="V261" s="4"/>
      <c r="W261" s="4"/>
      <c r="X261" s="4"/>
      <c r="Y261" s="4"/>
      <c r="Z261" s="4"/>
    </row>
    <row r="262" ht="14.25" customHeight="1">
      <c r="A262" s="4"/>
      <c r="B262" s="4"/>
      <c r="C262" s="4"/>
      <c r="D262" s="4"/>
      <c r="E262" s="4"/>
      <c r="F262" s="4"/>
      <c r="G262" s="4"/>
      <c r="H262" s="4"/>
      <c r="I262" s="4"/>
      <c r="J262" s="110" t="str">
        <f t="shared" si="39"/>
        <v/>
      </c>
      <c r="K262" s="401" t="str">
        <f t="shared" si="38"/>
        <v/>
      </c>
      <c r="L262" s="4"/>
      <c r="M262" s="4"/>
      <c r="N262" s="4"/>
      <c r="O262" s="4"/>
      <c r="P262" s="4"/>
      <c r="Q262" s="4"/>
      <c r="R262" s="4"/>
      <c r="S262" s="4"/>
      <c r="T262" s="4"/>
      <c r="U262" s="4"/>
      <c r="V262" s="4"/>
      <c r="W262" s="4"/>
      <c r="X262" s="4"/>
      <c r="Y262" s="4"/>
      <c r="Z262" s="4"/>
    </row>
    <row r="263" ht="14.25" customHeight="1">
      <c r="A263" s="4"/>
      <c r="B263" s="4"/>
      <c r="C263" s="4"/>
      <c r="D263" s="4"/>
      <c r="E263" s="4"/>
      <c r="F263" s="4"/>
      <c r="G263" s="4"/>
      <c r="H263" s="4"/>
      <c r="I263" s="4"/>
      <c r="J263" s="110" t="str">
        <f t="shared" si="39"/>
        <v/>
      </c>
      <c r="K263" s="401" t="str">
        <f t="shared" si="38"/>
        <v/>
      </c>
      <c r="L263" s="4"/>
      <c r="M263" s="4"/>
      <c r="N263" s="4"/>
      <c r="O263" s="4"/>
      <c r="P263" s="4"/>
      <c r="Q263" s="4"/>
      <c r="R263" s="4"/>
      <c r="S263" s="4"/>
      <c r="T263" s="4"/>
      <c r="U263" s="4"/>
      <c r="V263" s="4"/>
      <c r="W263" s="4"/>
      <c r="X263" s="4"/>
      <c r="Y263" s="4"/>
      <c r="Z263" s="4"/>
    </row>
    <row r="264" ht="14.25" customHeight="1">
      <c r="A264" s="4"/>
      <c r="B264" s="4"/>
      <c r="C264" s="4"/>
      <c r="D264" s="4"/>
      <c r="E264" s="4"/>
      <c r="F264" s="4"/>
      <c r="G264" s="4"/>
      <c r="H264" s="4"/>
      <c r="I264" s="4"/>
      <c r="J264" s="110" t="str">
        <f t="shared" si="39"/>
        <v/>
      </c>
      <c r="K264" s="401" t="str">
        <f t="shared" si="38"/>
        <v/>
      </c>
      <c r="L264" s="4"/>
      <c r="M264" s="4"/>
      <c r="N264" s="4"/>
      <c r="O264" s="4"/>
      <c r="P264" s="4"/>
      <c r="Q264" s="4"/>
      <c r="R264" s="4"/>
      <c r="S264" s="4"/>
      <c r="T264" s="4"/>
      <c r="U264" s="4"/>
      <c r="V264" s="4"/>
      <c r="W264" s="4"/>
      <c r="X264" s="4"/>
      <c r="Y264" s="4"/>
      <c r="Z264" s="4"/>
    </row>
    <row r="265" ht="14.25" customHeight="1">
      <c r="A265" s="4"/>
      <c r="B265" s="4"/>
      <c r="C265" s="4"/>
      <c r="D265" s="4"/>
      <c r="E265" s="4"/>
      <c r="F265" s="4"/>
      <c r="G265" s="4"/>
      <c r="H265" s="4"/>
      <c r="I265" s="4"/>
      <c r="J265" s="110" t="str">
        <f t="shared" si="39"/>
        <v/>
      </c>
      <c r="K265" s="401" t="str">
        <f t="shared" si="38"/>
        <v/>
      </c>
      <c r="L265" s="4"/>
      <c r="M265" s="4"/>
      <c r="N265" s="4"/>
      <c r="O265" s="4"/>
      <c r="P265" s="4"/>
      <c r="Q265" s="4"/>
      <c r="R265" s="4"/>
      <c r="S265" s="4"/>
      <c r="T265" s="4"/>
      <c r="U265" s="4"/>
      <c r="V265" s="4"/>
      <c r="W265" s="4"/>
      <c r="X265" s="4"/>
      <c r="Y265" s="4"/>
      <c r="Z265" s="4"/>
    </row>
    <row r="266" ht="14.25" customHeight="1">
      <c r="A266" s="4"/>
      <c r="B266" s="4"/>
      <c r="C266" s="4"/>
      <c r="D266" s="4"/>
      <c r="E266" s="4"/>
      <c r="F266" s="4"/>
      <c r="G266" s="4"/>
      <c r="H266" s="4"/>
      <c r="I266" s="4"/>
      <c r="J266" s="110" t="str">
        <f t="shared" si="39"/>
        <v/>
      </c>
      <c r="K266" s="401" t="str">
        <f t="shared" si="38"/>
        <v/>
      </c>
      <c r="L266" s="4"/>
      <c r="M266" s="4"/>
      <c r="N266" s="4"/>
      <c r="O266" s="4"/>
      <c r="P266" s="4"/>
      <c r="Q266" s="4"/>
      <c r="R266" s="4"/>
      <c r="S266" s="4"/>
      <c r="T266" s="4"/>
      <c r="U266" s="4"/>
      <c r="V266" s="4"/>
      <c r="W266" s="4"/>
      <c r="X266" s="4"/>
      <c r="Y266" s="4"/>
      <c r="Z266" s="4"/>
    </row>
    <row r="267" ht="14.25" customHeight="1">
      <c r="A267" s="4"/>
      <c r="B267" s="4"/>
      <c r="C267" s="4"/>
      <c r="D267" s="4"/>
      <c r="E267" s="4"/>
      <c r="F267" s="4"/>
      <c r="G267" s="4"/>
      <c r="H267" s="4"/>
      <c r="I267" s="4"/>
      <c r="J267" s="110" t="str">
        <f t="shared" si="39"/>
        <v/>
      </c>
      <c r="K267" s="401" t="str">
        <f t="shared" si="38"/>
        <v/>
      </c>
      <c r="L267" s="4"/>
      <c r="M267" s="4"/>
      <c r="N267" s="4"/>
      <c r="O267" s="4"/>
      <c r="P267" s="4"/>
      <c r="Q267" s="4"/>
      <c r="R267" s="4"/>
      <c r="S267" s="4"/>
      <c r="T267" s="4"/>
      <c r="U267" s="4"/>
      <c r="V267" s="4"/>
      <c r="W267" s="4"/>
      <c r="X267" s="4"/>
      <c r="Y267" s="4"/>
      <c r="Z267" s="4"/>
    </row>
    <row r="268" ht="14.25" customHeight="1">
      <c r="A268" s="4"/>
      <c r="B268" s="4"/>
      <c r="C268" s="4"/>
      <c r="D268" s="4"/>
      <c r="E268" s="4"/>
      <c r="F268" s="4"/>
      <c r="G268" s="4"/>
      <c r="H268" s="4"/>
      <c r="I268" s="4"/>
      <c r="J268" s="110" t="str">
        <f t="shared" si="39"/>
        <v/>
      </c>
      <c r="K268" s="401" t="str">
        <f t="shared" si="38"/>
        <v/>
      </c>
      <c r="L268" s="4"/>
      <c r="M268" s="4"/>
      <c r="N268" s="4"/>
      <c r="O268" s="4"/>
      <c r="P268" s="4"/>
      <c r="Q268" s="4"/>
      <c r="R268" s="4"/>
      <c r="S268" s="4"/>
      <c r="T268" s="4"/>
      <c r="U268" s="4"/>
      <c r="V268" s="4"/>
      <c r="W268" s="4"/>
      <c r="X268" s="4"/>
      <c r="Y268" s="4"/>
      <c r="Z268" s="4"/>
    </row>
    <row r="269" ht="14.25" customHeight="1">
      <c r="A269" s="4"/>
      <c r="B269" s="4"/>
      <c r="C269" s="4"/>
      <c r="D269" s="4"/>
      <c r="E269" s="4"/>
      <c r="F269" s="4"/>
      <c r="G269" s="4"/>
      <c r="H269" s="4"/>
      <c r="I269" s="4"/>
      <c r="J269" s="110" t="str">
        <f t="shared" si="39"/>
        <v/>
      </c>
      <c r="K269" s="401" t="str">
        <f t="shared" si="38"/>
        <v/>
      </c>
      <c r="L269" s="4"/>
      <c r="M269" s="4"/>
      <c r="N269" s="4"/>
      <c r="O269" s="4"/>
      <c r="P269" s="4"/>
      <c r="Q269" s="4"/>
      <c r="R269" s="4"/>
      <c r="S269" s="4"/>
      <c r="T269" s="4"/>
      <c r="U269" s="4"/>
      <c r="V269" s="4"/>
      <c r="W269" s="4"/>
      <c r="X269" s="4"/>
      <c r="Y269" s="4"/>
      <c r="Z269" s="4"/>
    </row>
    <row r="270" ht="14.25" customHeight="1">
      <c r="A270" s="4"/>
      <c r="B270" s="4"/>
      <c r="C270" s="4"/>
      <c r="D270" s="4"/>
      <c r="E270" s="4"/>
      <c r="F270" s="4"/>
      <c r="G270" s="4"/>
      <c r="H270" s="4"/>
      <c r="I270" s="4"/>
      <c r="J270" s="110" t="str">
        <f t="shared" si="39"/>
        <v/>
      </c>
      <c r="K270" s="401" t="str">
        <f t="shared" si="38"/>
        <v/>
      </c>
      <c r="L270" s="4"/>
      <c r="M270" s="4"/>
      <c r="N270" s="4"/>
      <c r="O270" s="4"/>
      <c r="P270" s="4"/>
      <c r="Q270" s="4"/>
      <c r="R270" s="4"/>
      <c r="S270" s="4"/>
      <c r="T270" s="4"/>
      <c r="U270" s="4"/>
      <c r="V270" s="4"/>
      <c r="W270" s="4"/>
      <c r="X270" s="4"/>
      <c r="Y270" s="4"/>
      <c r="Z270" s="4"/>
    </row>
    <row r="271" ht="14.25" customHeight="1">
      <c r="A271" s="4"/>
      <c r="B271" s="4"/>
      <c r="C271" s="4"/>
      <c r="D271" s="4"/>
      <c r="E271" s="4"/>
      <c r="F271" s="4"/>
      <c r="G271" s="4"/>
      <c r="H271" s="4"/>
      <c r="I271" s="4"/>
      <c r="J271" s="110" t="str">
        <f t="shared" si="39"/>
        <v/>
      </c>
      <c r="K271" s="401" t="str">
        <f t="shared" si="38"/>
        <v/>
      </c>
      <c r="L271" s="4"/>
      <c r="M271" s="4"/>
      <c r="N271" s="4"/>
      <c r="O271" s="4"/>
      <c r="P271" s="4"/>
      <c r="Q271" s="4"/>
      <c r="R271" s="4"/>
      <c r="S271" s="4"/>
      <c r="T271" s="4"/>
      <c r="U271" s="4"/>
      <c r="V271" s="4"/>
      <c r="W271" s="4"/>
      <c r="X271" s="4"/>
      <c r="Y271" s="4"/>
      <c r="Z271" s="4"/>
    </row>
    <row r="272" ht="14.25" customHeight="1">
      <c r="A272" s="4"/>
      <c r="B272" s="4"/>
      <c r="C272" s="4"/>
      <c r="D272" s="4"/>
      <c r="E272" s="4"/>
      <c r="F272" s="4"/>
      <c r="G272" s="4"/>
      <c r="H272" s="4"/>
      <c r="I272" s="4"/>
      <c r="J272" s="110" t="str">
        <f t="shared" si="39"/>
        <v/>
      </c>
      <c r="K272" s="401" t="str">
        <f t="shared" si="38"/>
        <v/>
      </c>
      <c r="L272" s="4"/>
      <c r="M272" s="4"/>
      <c r="N272" s="4"/>
      <c r="O272" s="4"/>
      <c r="P272" s="4"/>
      <c r="Q272" s="4"/>
      <c r="R272" s="4"/>
      <c r="S272" s="4"/>
      <c r="T272" s="4"/>
      <c r="U272" s="4"/>
      <c r="V272" s="4"/>
      <c r="W272" s="4"/>
      <c r="X272" s="4"/>
      <c r="Y272" s="4"/>
      <c r="Z272" s="4"/>
    </row>
    <row r="273" ht="14.25" customHeight="1">
      <c r="A273" s="4"/>
      <c r="B273" s="4"/>
      <c r="C273" s="4"/>
      <c r="D273" s="4"/>
      <c r="E273" s="4"/>
      <c r="F273" s="4"/>
      <c r="G273" s="4"/>
      <c r="H273" s="4"/>
      <c r="I273" s="4"/>
      <c r="J273" s="110" t="str">
        <f t="shared" si="39"/>
        <v/>
      </c>
      <c r="K273" s="401" t="str">
        <f t="shared" si="38"/>
        <v/>
      </c>
      <c r="L273" s="4"/>
      <c r="M273" s="4"/>
      <c r="N273" s="4"/>
      <c r="O273" s="4"/>
      <c r="P273" s="4"/>
      <c r="Q273" s="4"/>
      <c r="R273" s="4"/>
      <c r="S273" s="4"/>
      <c r="T273" s="4"/>
      <c r="U273" s="4"/>
      <c r="V273" s="4"/>
      <c r="W273" s="4"/>
      <c r="X273" s="4"/>
      <c r="Y273" s="4"/>
      <c r="Z273" s="4"/>
    </row>
    <row r="274" ht="14.25" customHeight="1">
      <c r="A274" s="4"/>
      <c r="B274" s="4"/>
      <c r="C274" s="4"/>
      <c r="D274" s="4"/>
      <c r="E274" s="4"/>
      <c r="F274" s="4"/>
      <c r="G274" s="4"/>
      <c r="H274" s="4"/>
      <c r="I274" s="4"/>
      <c r="J274" s="110" t="str">
        <f t="shared" si="39"/>
        <v/>
      </c>
      <c r="K274" s="401" t="str">
        <f t="shared" si="38"/>
        <v/>
      </c>
      <c r="L274" s="4"/>
      <c r="M274" s="4"/>
      <c r="N274" s="4"/>
      <c r="O274" s="4"/>
      <c r="P274" s="4"/>
      <c r="Q274" s="4"/>
      <c r="R274" s="4"/>
      <c r="S274" s="4"/>
      <c r="T274" s="4"/>
      <c r="U274" s="4"/>
      <c r="V274" s="4"/>
      <c r="W274" s="4"/>
      <c r="X274" s="4"/>
      <c r="Y274" s="4"/>
      <c r="Z274" s="4"/>
    </row>
    <row r="275" ht="14.25" customHeight="1">
      <c r="A275" s="4"/>
      <c r="B275" s="4"/>
      <c r="C275" s="4"/>
      <c r="D275" s="4"/>
      <c r="E275" s="4"/>
      <c r="F275" s="4"/>
      <c r="G275" s="4"/>
      <c r="H275" s="4"/>
      <c r="I275" s="4"/>
      <c r="J275" s="110" t="str">
        <f t="shared" si="39"/>
        <v/>
      </c>
      <c r="K275" s="401" t="str">
        <f t="shared" si="38"/>
        <v/>
      </c>
      <c r="L275" s="4"/>
      <c r="M275" s="4"/>
      <c r="N275" s="4"/>
      <c r="O275" s="4"/>
      <c r="P275" s="4"/>
      <c r="Q275" s="4"/>
      <c r="R275" s="4"/>
      <c r="S275" s="4"/>
      <c r="T275" s="4"/>
      <c r="U275" s="4"/>
      <c r="V275" s="4"/>
      <c r="W275" s="4"/>
      <c r="X275" s="4"/>
      <c r="Y275" s="4"/>
      <c r="Z275" s="4"/>
    </row>
    <row r="276" ht="14.25" customHeight="1">
      <c r="A276" s="4"/>
      <c r="B276" s="4"/>
      <c r="C276" s="4"/>
      <c r="D276" s="4"/>
      <c r="E276" s="4"/>
      <c r="F276" s="4"/>
      <c r="G276" s="4"/>
      <c r="H276" s="4"/>
      <c r="I276" s="4"/>
      <c r="J276" s="110" t="str">
        <f t="shared" si="39"/>
        <v/>
      </c>
      <c r="K276" s="401" t="str">
        <f t="shared" si="38"/>
        <v/>
      </c>
      <c r="L276" s="4"/>
      <c r="M276" s="4"/>
      <c r="N276" s="4"/>
      <c r="O276" s="4"/>
      <c r="P276" s="4"/>
      <c r="Q276" s="4"/>
      <c r="R276" s="4"/>
      <c r="S276" s="4"/>
      <c r="T276" s="4"/>
      <c r="U276" s="4"/>
      <c r="V276" s="4"/>
      <c r="W276" s="4"/>
      <c r="X276" s="4"/>
      <c r="Y276" s="4"/>
      <c r="Z276" s="4"/>
    </row>
    <row r="277" ht="14.25" customHeight="1">
      <c r="A277" s="4"/>
      <c r="B277" s="4"/>
      <c r="C277" s="4"/>
      <c r="D277" s="4"/>
      <c r="E277" s="4"/>
      <c r="F277" s="4"/>
      <c r="G277" s="4"/>
      <c r="H277" s="4"/>
      <c r="I277" s="4"/>
      <c r="J277" s="110" t="str">
        <f t="shared" si="39"/>
        <v/>
      </c>
      <c r="K277" s="401" t="str">
        <f t="shared" si="38"/>
        <v/>
      </c>
      <c r="L277" s="4"/>
      <c r="M277" s="4"/>
      <c r="N277" s="4"/>
      <c r="O277" s="4"/>
      <c r="P277" s="4"/>
      <c r="Q277" s="4"/>
      <c r="R277" s="4"/>
      <c r="S277" s="4"/>
      <c r="T277" s="4"/>
      <c r="U277" s="4"/>
      <c r="V277" s="4"/>
      <c r="W277" s="4"/>
      <c r="X277" s="4"/>
      <c r="Y277" s="4"/>
      <c r="Z277" s="4"/>
    </row>
    <row r="278" ht="14.25" customHeight="1">
      <c r="A278" s="4"/>
      <c r="B278" s="4"/>
      <c r="C278" s="4"/>
      <c r="D278" s="4"/>
      <c r="E278" s="4"/>
      <c r="F278" s="4"/>
      <c r="G278" s="4"/>
      <c r="H278" s="4"/>
      <c r="I278" s="4"/>
      <c r="J278" s="110" t="str">
        <f t="shared" si="39"/>
        <v/>
      </c>
      <c r="K278" s="401" t="str">
        <f t="shared" si="38"/>
        <v/>
      </c>
      <c r="L278" s="4"/>
      <c r="M278" s="4"/>
      <c r="N278" s="4"/>
      <c r="O278" s="4"/>
      <c r="P278" s="4"/>
      <c r="Q278" s="4"/>
      <c r="R278" s="4"/>
      <c r="S278" s="4"/>
      <c r="T278" s="4"/>
      <c r="U278" s="4"/>
      <c r="V278" s="4"/>
      <c r="W278" s="4"/>
      <c r="X278" s="4"/>
      <c r="Y278" s="4"/>
      <c r="Z278" s="4"/>
    </row>
    <row r="279" ht="14.25" customHeight="1">
      <c r="A279" s="4"/>
      <c r="B279" s="4"/>
      <c r="C279" s="4"/>
      <c r="D279" s="4"/>
      <c r="E279" s="4"/>
      <c r="F279" s="4"/>
      <c r="G279" s="4"/>
      <c r="H279" s="4"/>
      <c r="I279" s="4"/>
      <c r="J279" s="110" t="str">
        <f t="shared" si="39"/>
        <v/>
      </c>
      <c r="K279" s="401" t="str">
        <f t="shared" si="38"/>
        <v/>
      </c>
      <c r="L279" s="4"/>
      <c r="M279" s="4"/>
      <c r="N279" s="4"/>
      <c r="O279" s="4"/>
      <c r="P279" s="4"/>
      <c r="Q279" s="4"/>
      <c r="R279" s="4"/>
      <c r="S279" s="4"/>
      <c r="T279" s="4"/>
      <c r="U279" s="4"/>
      <c r="V279" s="4"/>
      <c r="W279" s="4"/>
      <c r="X279" s="4"/>
      <c r="Y279" s="4"/>
      <c r="Z279" s="4"/>
    </row>
    <row r="280" ht="14.25" customHeight="1">
      <c r="A280" s="4"/>
      <c r="B280" s="4"/>
      <c r="C280" s="4"/>
      <c r="D280" s="4"/>
      <c r="E280" s="4"/>
      <c r="F280" s="4"/>
      <c r="G280" s="4"/>
      <c r="H280" s="4"/>
      <c r="I280" s="4"/>
      <c r="J280" s="110" t="str">
        <f t="shared" si="39"/>
        <v/>
      </c>
      <c r="K280" s="401" t="str">
        <f t="shared" si="38"/>
        <v/>
      </c>
      <c r="L280" s="4"/>
      <c r="M280" s="4"/>
      <c r="N280" s="4"/>
      <c r="O280" s="4"/>
      <c r="P280" s="4"/>
      <c r="Q280" s="4"/>
      <c r="R280" s="4"/>
      <c r="S280" s="4"/>
      <c r="T280" s="4"/>
      <c r="U280" s="4"/>
      <c r="V280" s="4"/>
      <c r="W280" s="4"/>
      <c r="X280" s="4"/>
      <c r="Y280" s="4"/>
      <c r="Z280" s="4"/>
    </row>
    <row r="281" ht="14.25" customHeight="1">
      <c r="A281" s="4"/>
      <c r="B281" s="4"/>
      <c r="C281" s="4"/>
      <c r="D281" s="4"/>
      <c r="E281" s="4"/>
      <c r="F281" s="4"/>
      <c r="G281" s="4"/>
      <c r="H281" s="4"/>
      <c r="I281" s="4"/>
      <c r="J281" s="110" t="str">
        <f t="shared" si="39"/>
        <v/>
      </c>
      <c r="K281" s="401" t="str">
        <f t="shared" si="38"/>
        <v/>
      </c>
      <c r="L281" s="4"/>
      <c r="M281" s="4"/>
      <c r="N281" s="4"/>
      <c r="O281" s="4"/>
      <c r="P281" s="4"/>
      <c r="Q281" s="4"/>
      <c r="R281" s="4"/>
      <c r="S281" s="4"/>
      <c r="T281" s="4"/>
      <c r="U281" s="4"/>
      <c r="V281" s="4"/>
      <c r="W281" s="4"/>
      <c r="X281" s="4"/>
      <c r="Y281" s="4"/>
      <c r="Z281" s="4"/>
    </row>
    <row r="282" ht="14.25" customHeight="1">
      <c r="A282" s="4"/>
      <c r="B282" s="4"/>
      <c r="C282" s="4"/>
      <c r="D282" s="4"/>
      <c r="E282" s="4"/>
      <c r="F282" s="4"/>
      <c r="G282" s="4"/>
      <c r="H282" s="4"/>
      <c r="I282" s="4"/>
      <c r="J282" s="110" t="str">
        <f t="shared" si="39"/>
        <v/>
      </c>
      <c r="K282" s="401" t="str">
        <f t="shared" si="38"/>
        <v/>
      </c>
      <c r="L282" s="4"/>
      <c r="M282" s="4"/>
      <c r="N282" s="4"/>
      <c r="O282" s="4"/>
      <c r="P282" s="4"/>
      <c r="Q282" s="4"/>
      <c r="R282" s="4"/>
      <c r="S282" s="4"/>
      <c r="T282" s="4"/>
      <c r="U282" s="4"/>
      <c r="V282" s="4"/>
      <c r="W282" s="4"/>
      <c r="X282" s="4"/>
      <c r="Y282" s="4"/>
      <c r="Z282" s="4"/>
    </row>
    <row r="283" ht="14.25" customHeight="1">
      <c r="A283" s="4"/>
      <c r="B283" s="4"/>
      <c r="C283" s="4"/>
      <c r="D283" s="4"/>
      <c r="E283" s="4"/>
      <c r="F283" s="4"/>
      <c r="G283" s="4"/>
      <c r="H283" s="4"/>
      <c r="I283" s="4"/>
      <c r="J283" s="110" t="str">
        <f t="shared" si="39"/>
        <v/>
      </c>
      <c r="K283" s="401" t="str">
        <f t="shared" si="38"/>
        <v/>
      </c>
      <c r="L283" s="4"/>
      <c r="M283" s="4"/>
      <c r="N283" s="4"/>
      <c r="O283" s="4"/>
      <c r="P283" s="4"/>
      <c r="Q283" s="4"/>
      <c r="R283" s="4"/>
      <c r="S283" s="4"/>
      <c r="T283" s="4"/>
      <c r="U283" s="4"/>
      <c r="V283" s="4"/>
      <c r="W283" s="4"/>
      <c r="X283" s="4"/>
      <c r="Y283" s="4"/>
      <c r="Z283" s="4"/>
    </row>
    <row r="284" ht="14.25" customHeight="1">
      <c r="A284" s="4"/>
      <c r="B284" s="4"/>
      <c r="C284" s="4"/>
      <c r="D284" s="4"/>
      <c r="E284" s="4"/>
      <c r="F284" s="4"/>
      <c r="G284" s="4"/>
      <c r="H284" s="4"/>
      <c r="I284" s="4"/>
      <c r="J284" s="110" t="str">
        <f t="shared" si="39"/>
        <v/>
      </c>
      <c r="K284" s="401" t="str">
        <f t="shared" si="38"/>
        <v/>
      </c>
      <c r="L284" s="4"/>
      <c r="M284" s="4"/>
      <c r="N284" s="4"/>
      <c r="O284" s="4"/>
      <c r="P284" s="4"/>
      <c r="Q284" s="4"/>
      <c r="R284" s="4"/>
      <c r="S284" s="4"/>
      <c r="T284" s="4"/>
      <c r="U284" s="4"/>
      <c r="V284" s="4"/>
      <c r="W284" s="4"/>
      <c r="X284" s="4"/>
      <c r="Y284" s="4"/>
      <c r="Z284" s="4"/>
    </row>
    <row r="285" ht="14.25" customHeight="1">
      <c r="A285" s="4"/>
      <c r="B285" s="4"/>
      <c r="C285" s="4"/>
      <c r="D285" s="4"/>
      <c r="E285" s="4"/>
      <c r="F285" s="4"/>
      <c r="G285" s="4"/>
      <c r="H285" s="4"/>
      <c r="I285" s="4"/>
      <c r="J285" s="110" t="str">
        <f t="shared" si="39"/>
        <v/>
      </c>
      <c r="K285" s="401" t="str">
        <f t="shared" si="38"/>
        <v/>
      </c>
      <c r="L285" s="4"/>
      <c r="M285" s="4"/>
      <c r="N285" s="4"/>
      <c r="O285" s="4"/>
      <c r="P285" s="4"/>
      <c r="Q285" s="4"/>
      <c r="R285" s="4"/>
      <c r="S285" s="4"/>
      <c r="T285" s="4"/>
      <c r="U285" s="4"/>
      <c r="V285" s="4"/>
      <c r="W285" s="4"/>
      <c r="X285" s="4"/>
      <c r="Y285" s="4"/>
      <c r="Z285" s="4"/>
    </row>
    <row r="286" ht="14.25" customHeight="1">
      <c r="A286" s="4"/>
      <c r="B286" s="4"/>
      <c r="C286" s="4"/>
      <c r="D286" s="4"/>
      <c r="E286" s="4"/>
      <c r="F286" s="4"/>
      <c r="G286" s="4"/>
      <c r="H286" s="4"/>
      <c r="I286" s="4"/>
      <c r="J286" s="110" t="str">
        <f t="shared" si="39"/>
        <v/>
      </c>
      <c r="K286" s="401" t="str">
        <f t="shared" si="38"/>
        <v/>
      </c>
      <c r="L286" s="4"/>
      <c r="M286" s="4"/>
      <c r="N286" s="4"/>
      <c r="O286" s="4"/>
      <c r="P286" s="4"/>
      <c r="Q286" s="4"/>
      <c r="R286" s="4"/>
      <c r="S286" s="4"/>
      <c r="T286" s="4"/>
      <c r="U286" s="4"/>
      <c r="V286" s="4"/>
      <c r="W286" s="4"/>
      <c r="X286" s="4"/>
      <c r="Y286" s="4"/>
      <c r="Z286" s="4"/>
    </row>
    <row r="287" ht="14.25" customHeight="1">
      <c r="A287" s="4"/>
      <c r="B287" s="4"/>
      <c r="C287" s="4"/>
      <c r="D287" s="4"/>
      <c r="E287" s="4"/>
      <c r="F287" s="4"/>
      <c r="G287" s="4"/>
      <c r="H287" s="4"/>
      <c r="I287" s="4"/>
      <c r="J287" s="110" t="str">
        <f t="shared" si="39"/>
        <v/>
      </c>
      <c r="K287" s="401" t="str">
        <f t="shared" si="38"/>
        <v/>
      </c>
      <c r="L287" s="4"/>
      <c r="M287" s="4"/>
      <c r="N287" s="4"/>
      <c r="O287" s="4"/>
      <c r="P287" s="4"/>
      <c r="Q287" s="4"/>
      <c r="R287" s="4"/>
      <c r="S287" s="4"/>
      <c r="T287" s="4"/>
      <c r="U287" s="4"/>
      <c r="V287" s="4"/>
      <c r="W287" s="4"/>
      <c r="X287" s="4"/>
      <c r="Y287" s="4"/>
      <c r="Z287" s="4"/>
    </row>
    <row r="288" ht="14.25" customHeight="1">
      <c r="A288" s="4"/>
      <c r="B288" s="4"/>
      <c r="C288" s="4"/>
      <c r="D288" s="4"/>
      <c r="E288" s="4"/>
      <c r="F288" s="4"/>
      <c r="G288" s="4"/>
      <c r="H288" s="4"/>
      <c r="I288" s="4"/>
      <c r="J288" s="110" t="str">
        <f t="shared" si="39"/>
        <v/>
      </c>
      <c r="K288" s="401" t="str">
        <f t="shared" si="38"/>
        <v/>
      </c>
      <c r="L288" s="4"/>
      <c r="M288" s="4"/>
      <c r="N288" s="4"/>
      <c r="O288" s="4"/>
      <c r="P288" s="4"/>
      <c r="Q288" s="4"/>
      <c r="R288" s="4"/>
      <c r="S288" s="4"/>
      <c r="T288" s="4"/>
      <c r="U288" s="4"/>
      <c r="V288" s="4"/>
      <c r="W288" s="4"/>
      <c r="X288" s="4"/>
      <c r="Y288" s="4"/>
      <c r="Z288" s="4"/>
    </row>
    <row r="289" ht="14.25" customHeight="1">
      <c r="A289" s="4"/>
      <c r="B289" s="4"/>
      <c r="C289" s="4"/>
      <c r="D289" s="4"/>
      <c r="E289" s="4"/>
      <c r="F289" s="4"/>
      <c r="G289" s="4"/>
      <c r="H289" s="4"/>
      <c r="I289" s="4"/>
      <c r="J289" s="110" t="str">
        <f t="shared" si="39"/>
        <v/>
      </c>
      <c r="K289" s="401" t="str">
        <f t="shared" si="38"/>
        <v/>
      </c>
      <c r="L289" s="4"/>
      <c r="M289" s="4"/>
      <c r="N289" s="4"/>
      <c r="O289" s="4"/>
      <c r="P289" s="4"/>
      <c r="Q289" s="4"/>
      <c r="R289" s="4"/>
      <c r="S289" s="4"/>
      <c r="T289" s="4"/>
      <c r="U289" s="4"/>
      <c r="V289" s="4"/>
      <c r="W289" s="4"/>
      <c r="X289" s="4"/>
      <c r="Y289" s="4"/>
      <c r="Z289" s="4"/>
    </row>
    <row r="290" ht="14.25" customHeight="1">
      <c r="A290" s="4"/>
      <c r="B290" s="4"/>
      <c r="C290" s="4"/>
      <c r="D290" s="4"/>
      <c r="E290" s="4"/>
      <c r="F290" s="4"/>
      <c r="G290" s="4"/>
      <c r="H290" s="4"/>
      <c r="I290" s="4"/>
      <c r="J290" s="110" t="str">
        <f t="shared" si="39"/>
        <v/>
      </c>
      <c r="K290" s="401" t="str">
        <f t="shared" si="38"/>
        <v/>
      </c>
      <c r="L290" s="4"/>
      <c r="M290" s="4"/>
      <c r="N290" s="4"/>
      <c r="O290" s="4"/>
      <c r="P290" s="4"/>
      <c r="Q290" s="4"/>
      <c r="R290" s="4"/>
      <c r="S290" s="4"/>
      <c r="T290" s="4"/>
      <c r="U290" s="4"/>
      <c r="V290" s="4"/>
      <c r="W290" s="4"/>
      <c r="X290" s="4"/>
      <c r="Y290" s="4"/>
      <c r="Z290" s="4"/>
    </row>
    <row r="291" ht="14.25" customHeight="1">
      <c r="A291" s="4"/>
      <c r="B291" s="4"/>
      <c r="C291" s="4"/>
      <c r="D291" s="4"/>
      <c r="E291" s="4"/>
      <c r="F291" s="4"/>
      <c r="G291" s="4"/>
      <c r="H291" s="4"/>
      <c r="I291" s="4"/>
      <c r="J291" s="110" t="str">
        <f t="shared" si="39"/>
        <v/>
      </c>
      <c r="K291" s="401" t="str">
        <f t="shared" si="38"/>
        <v/>
      </c>
      <c r="L291" s="4"/>
      <c r="M291" s="4"/>
      <c r="N291" s="4"/>
      <c r="O291" s="4"/>
      <c r="P291" s="4"/>
      <c r="Q291" s="4"/>
      <c r="R291" s="4"/>
      <c r="S291" s="4"/>
      <c r="T291" s="4"/>
      <c r="U291" s="4"/>
      <c r="V291" s="4"/>
      <c r="W291" s="4"/>
      <c r="X291" s="4"/>
      <c r="Y291" s="4"/>
      <c r="Z291" s="4"/>
    </row>
    <row r="292" ht="14.25" customHeight="1">
      <c r="A292" s="4"/>
      <c r="B292" s="4"/>
      <c r="C292" s="4"/>
      <c r="D292" s="4"/>
      <c r="E292" s="4"/>
      <c r="F292" s="4"/>
      <c r="G292" s="4"/>
      <c r="H292" s="4"/>
      <c r="I292" s="4"/>
      <c r="J292" s="110" t="str">
        <f t="shared" si="39"/>
        <v/>
      </c>
      <c r="K292" s="401" t="str">
        <f t="shared" si="38"/>
        <v/>
      </c>
      <c r="L292" s="4"/>
      <c r="M292" s="4"/>
      <c r="N292" s="4"/>
      <c r="O292" s="4"/>
      <c r="P292" s="4"/>
      <c r="Q292" s="4"/>
      <c r="R292" s="4"/>
      <c r="S292" s="4"/>
      <c r="T292" s="4"/>
      <c r="U292" s="4"/>
      <c r="V292" s="4"/>
      <c r="W292" s="4"/>
      <c r="X292" s="4"/>
      <c r="Y292" s="4"/>
      <c r="Z292" s="4"/>
    </row>
    <row r="293" ht="14.25" customHeight="1">
      <c r="A293" s="4"/>
      <c r="B293" s="4"/>
      <c r="C293" s="4"/>
      <c r="D293" s="4"/>
      <c r="E293" s="4"/>
      <c r="F293" s="4"/>
      <c r="G293" s="4"/>
      <c r="H293" s="4"/>
      <c r="I293" s="4"/>
      <c r="J293" s="110" t="str">
        <f t="shared" si="39"/>
        <v/>
      </c>
      <c r="K293" s="401" t="str">
        <f t="shared" si="38"/>
        <v/>
      </c>
      <c r="L293" s="4"/>
      <c r="M293" s="4"/>
      <c r="N293" s="4"/>
      <c r="O293" s="4"/>
      <c r="P293" s="4"/>
      <c r="Q293" s="4"/>
      <c r="R293" s="4"/>
      <c r="S293" s="4"/>
      <c r="T293" s="4"/>
      <c r="U293" s="4"/>
      <c r="V293" s="4"/>
      <c r="W293" s="4"/>
      <c r="X293" s="4"/>
      <c r="Y293" s="4"/>
      <c r="Z293" s="4"/>
    </row>
    <row r="294" ht="14.25" customHeight="1">
      <c r="A294" s="4"/>
      <c r="B294" s="4"/>
      <c r="C294" s="4"/>
      <c r="D294" s="4"/>
      <c r="E294" s="4"/>
      <c r="F294" s="4"/>
      <c r="G294" s="4"/>
      <c r="H294" s="4"/>
      <c r="I294" s="4"/>
      <c r="J294" s="110" t="str">
        <f t="shared" si="39"/>
        <v/>
      </c>
      <c r="K294" s="401" t="str">
        <f t="shared" si="38"/>
        <v/>
      </c>
      <c r="L294" s="4"/>
      <c r="M294" s="4"/>
      <c r="N294" s="4"/>
      <c r="O294" s="4"/>
      <c r="P294" s="4"/>
      <c r="Q294" s="4"/>
      <c r="R294" s="4"/>
      <c r="S294" s="4"/>
      <c r="T294" s="4"/>
      <c r="U294" s="4"/>
      <c r="V294" s="4"/>
      <c r="W294" s="4"/>
      <c r="X294" s="4"/>
      <c r="Y294" s="4"/>
      <c r="Z294" s="4"/>
    </row>
    <row r="295" ht="14.25" customHeight="1">
      <c r="A295" s="4"/>
      <c r="B295" s="4"/>
      <c r="C295" s="4"/>
      <c r="D295" s="4"/>
      <c r="E295" s="4"/>
      <c r="F295" s="4"/>
      <c r="G295" s="4"/>
      <c r="H295" s="4"/>
      <c r="I295" s="4"/>
      <c r="J295" s="110" t="str">
        <f t="shared" si="39"/>
        <v/>
      </c>
      <c r="K295" s="401" t="str">
        <f t="shared" si="38"/>
        <v/>
      </c>
      <c r="L295" s="4"/>
      <c r="M295" s="4"/>
      <c r="N295" s="4"/>
      <c r="O295" s="4"/>
      <c r="P295" s="4"/>
      <c r="Q295" s="4"/>
      <c r="R295" s="4"/>
      <c r="S295" s="4"/>
      <c r="T295" s="4"/>
      <c r="U295" s="4"/>
      <c r="V295" s="4"/>
      <c r="W295" s="4"/>
      <c r="X295" s="4"/>
      <c r="Y295" s="4"/>
      <c r="Z295" s="4"/>
    </row>
    <row r="296" ht="14.25" customHeight="1">
      <c r="A296" s="4"/>
      <c r="B296" s="4"/>
      <c r="C296" s="4"/>
      <c r="D296" s="4"/>
      <c r="E296" s="4"/>
      <c r="F296" s="4"/>
      <c r="G296" s="4"/>
      <c r="H296" s="4"/>
      <c r="I296" s="4"/>
      <c r="J296" s="110" t="str">
        <f t="shared" si="39"/>
        <v/>
      </c>
      <c r="K296" s="401" t="str">
        <f t="shared" si="38"/>
        <v/>
      </c>
      <c r="L296" s="4"/>
      <c r="M296" s="4"/>
      <c r="N296" s="4"/>
      <c r="O296" s="4"/>
      <c r="P296" s="4"/>
      <c r="Q296" s="4"/>
      <c r="R296" s="4"/>
      <c r="S296" s="4"/>
      <c r="T296" s="4"/>
      <c r="U296" s="4"/>
      <c r="V296" s="4"/>
      <c r="W296" s="4"/>
      <c r="X296" s="4"/>
      <c r="Y296" s="4"/>
      <c r="Z296" s="4"/>
    </row>
    <row r="297" ht="14.25" customHeight="1">
      <c r="A297" s="4"/>
      <c r="B297" s="4"/>
      <c r="C297" s="4"/>
      <c r="D297" s="4"/>
      <c r="E297" s="4"/>
      <c r="F297" s="4"/>
      <c r="G297" s="4"/>
      <c r="H297" s="4"/>
      <c r="I297" s="4"/>
      <c r="J297" s="110" t="str">
        <f t="shared" si="39"/>
        <v/>
      </c>
      <c r="K297" s="401" t="str">
        <f t="shared" si="38"/>
        <v/>
      </c>
      <c r="L297" s="4"/>
      <c r="M297" s="4"/>
      <c r="N297" s="4"/>
      <c r="O297" s="4"/>
      <c r="P297" s="4"/>
      <c r="Q297" s="4"/>
      <c r="R297" s="4"/>
      <c r="S297" s="4"/>
      <c r="T297" s="4"/>
      <c r="U297" s="4"/>
      <c r="V297" s="4"/>
      <c r="W297" s="4"/>
      <c r="X297" s="4"/>
      <c r="Y297" s="4"/>
      <c r="Z297" s="4"/>
    </row>
    <row r="298" ht="14.25" customHeight="1">
      <c r="A298" s="4"/>
      <c r="B298" s="4"/>
      <c r="C298" s="4"/>
      <c r="D298" s="4"/>
      <c r="E298" s="4"/>
      <c r="F298" s="4"/>
      <c r="G298" s="4"/>
      <c r="H298" s="4"/>
      <c r="I298" s="4"/>
      <c r="J298" s="110" t="str">
        <f t="shared" si="39"/>
        <v/>
      </c>
      <c r="K298" s="401" t="str">
        <f t="shared" si="38"/>
        <v/>
      </c>
      <c r="L298" s="4"/>
      <c r="M298" s="4"/>
      <c r="N298" s="4"/>
      <c r="O298" s="4"/>
      <c r="P298" s="4"/>
      <c r="Q298" s="4"/>
      <c r="R298" s="4"/>
      <c r="S298" s="4"/>
      <c r="T298" s="4"/>
      <c r="U298" s="4"/>
      <c r="V298" s="4"/>
      <c r="W298" s="4"/>
      <c r="X298" s="4"/>
      <c r="Y298" s="4"/>
      <c r="Z298" s="4"/>
    </row>
    <row r="299" ht="14.25" customHeight="1">
      <c r="A299" s="4"/>
      <c r="B299" s="4"/>
      <c r="C299" s="4"/>
      <c r="D299" s="4"/>
      <c r="E299" s="4"/>
      <c r="F299" s="4"/>
      <c r="G299" s="4"/>
      <c r="H299" s="4"/>
      <c r="I299" s="4"/>
      <c r="J299" s="110" t="str">
        <f t="shared" si="39"/>
        <v/>
      </c>
      <c r="K299" s="401" t="str">
        <f t="shared" si="38"/>
        <v/>
      </c>
      <c r="L299" s="4"/>
      <c r="M299" s="4"/>
      <c r="N299" s="4"/>
      <c r="O299" s="4"/>
      <c r="P299" s="4"/>
      <c r="Q299" s="4"/>
      <c r="R299" s="4"/>
      <c r="S299" s="4"/>
      <c r="T299" s="4"/>
      <c r="U299" s="4"/>
      <c r="V299" s="4"/>
      <c r="W299" s="4"/>
      <c r="X299" s="4"/>
      <c r="Y299" s="4"/>
      <c r="Z299" s="4"/>
    </row>
    <row r="300" ht="14.25" customHeight="1">
      <c r="A300" s="4"/>
      <c r="B300" s="4"/>
      <c r="C300" s="4"/>
      <c r="D300" s="4"/>
      <c r="E300" s="4"/>
      <c r="F300" s="4"/>
      <c r="G300" s="4"/>
      <c r="H300" s="4"/>
      <c r="I300" s="4"/>
      <c r="J300" s="110" t="str">
        <f t="shared" si="39"/>
        <v/>
      </c>
      <c r="K300" s="401" t="str">
        <f t="shared" si="38"/>
        <v/>
      </c>
      <c r="L300" s="4"/>
      <c r="M300" s="4"/>
      <c r="N300" s="4"/>
      <c r="O300" s="4"/>
      <c r="P300" s="4"/>
      <c r="Q300" s="4"/>
      <c r="R300" s="4"/>
      <c r="S300" s="4"/>
      <c r="T300" s="4"/>
      <c r="U300" s="4"/>
      <c r="V300" s="4"/>
      <c r="W300" s="4"/>
      <c r="X300" s="4"/>
      <c r="Y300" s="4"/>
      <c r="Z300" s="4"/>
    </row>
    <row r="301" ht="14.25" customHeight="1">
      <c r="A301" s="4"/>
      <c r="B301" s="4"/>
      <c r="C301" s="4"/>
      <c r="D301" s="4"/>
      <c r="E301" s="4"/>
      <c r="F301" s="4"/>
      <c r="G301" s="4"/>
      <c r="H301" s="4"/>
      <c r="I301" s="4"/>
      <c r="J301" s="110" t="str">
        <f t="shared" si="39"/>
        <v/>
      </c>
      <c r="K301" s="401" t="str">
        <f t="shared" si="38"/>
        <v/>
      </c>
      <c r="L301" s="4"/>
      <c r="M301" s="4"/>
      <c r="N301" s="4"/>
      <c r="O301" s="4"/>
      <c r="P301" s="4"/>
      <c r="Q301" s="4"/>
      <c r="R301" s="4"/>
      <c r="S301" s="4"/>
      <c r="T301" s="4"/>
      <c r="U301" s="4"/>
      <c r="V301" s="4"/>
      <c r="W301" s="4"/>
      <c r="X301" s="4"/>
      <c r="Y301" s="4"/>
      <c r="Z301" s="4"/>
    </row>
    <row r="302" ht="14.25" customHeight="1">
      <c r="A302" s="4"/>
      <c r="B302" s="4"/>
      <c r="C302" s="4"/>
      <c r="D302" s="4"/>
      <c r="E302" s="4"/>
      <c r="F302" s="4"/>
      <c r="G302" s="4"/>
      <c r="H302" s="4"/>
      <c r="I302" s="4"/>
      <c r="J302" s="110" t="str">
        <f t="shared" si="39"/>
        <v/>
      </c>
      <c r="K302" s="401" t="str">
        <f t="shared" si="38"/>
        <v/>
      </c>
      <c r="L302" s="4"/>
      <c r="M302" s="4"/>
      <c r="N302" s="4"/>
      <c r="O302" s="4"/>
      <c r="P302" s="4"/>
      <c r="Q302" s="4"/>
      <c r="R302" s="4"/>
      <c r="S302" s="4"/>
      <c r="T302" s="4"/>
      <c r="U302" s="4"/>
      <c r="V302" s="4"/>
      <c r="W302" s="4"/>
      <c r="X302" s="4"/>
      <c r="Y302" s="4"/>
      <c r="Z302" s="4"/>
    </row>
    <row r="303" ht="14.25" customHeight="1">
      <c r="A303" s="4"/>
      <c r="B303" s="4"/>
      <c r="C303" s="4"/>
      <c r="D303" s="4"/>
      <c r="E303" s="4"/>
      <c r="F303" s="4"/>
      <c r="G303" s="4"/>
      <c r="H303" s="4"/>
      <c r="I303" s="4"/>
      <c r="J303" s="110" t="str">
        <f t="shared" si="39"/>
        <v/>
      </c>
      <c r="K303" s="401" t="str">
        <f t="shared" si="38"/>
        <v/>
      </c>
      <c r="L303" s="4"/>
      <c r="M303" s="4"/>
      <c r="N303" s="4"/>
      <c r="O303" s="4"/>
      <c r="P303" s="4"/>
      <c r="Q303" s="4"/>
      <c r="R303" s="4"/>
      <c r="S303" s="4"/>
      <c r="T303" s="4"/>
      <c r="U303" s="4"/>
      <c r="V303" s="4"/>
      <c r="W303" s="4"/>
      <c r="X303" s="4"/>
      <c r="Y303" s="4"/>
      <c r="Z303" s="4"/>
    </row>
    <row r="304" ht="14.25" customHeight="1">
      <c r="A304" s="4"/>
      <c r="B304" s="4"/>
      <c r="C304" s="4"/>
      <c r="D304" s="4"/>
      <c r="E304" s="4"/>
      <c r="F304" s="4"/>
      <c r="G304" s="4"/>
      <c r="H304" s="4"/>
      <c r="I304" s="4"/>
      <c r="J304" s="110" t="str">
        <f t="shared" si="39"/>
        <v/>
      </c>
      <c r="K304" s="401" t="str">
        <f t="shared" si="38"/>
        <v/>
      </c>
      <c r="L304" s="4"/>
      <c r="M304" s="4"/>
      <c r="N304" s="4"/>
      <c r="O304" s="4"/>
      <c r="P304" s="4"/>
      <c r="Q304" s="4"/>
      <c r="R304" s="4"/>
      <c r="S304" s="4"/>
      <c r="T304" s="4"/>
      <c r="U304" s="4"/>
      <c r="V304" s="4"/>
      <c r="W304" s="4"/>
      <c r="X304" s="4"/>
      <c r="Y304" s="4"/>
      <c r="Z304" s="4"/>
    </row>
    <row r="305" ht="14.25" customHeight="1">
      <c r="A305" s="4"/>
      <c r="B305" s="4"/>
      <c r="C305" s="4"/>
      <c r="D305" s="4"/>
      <c r="E305" s="4"/>
      <c r="F305" s="4"/>
      <c r="G305" s="4"/>
      <c r="H305" s="4"/>
      <c r="I305" s="4"/>
      <c r="J305" s="110" t="str">
        <f t="shared" si="39"/>
        <v/>
      </c>
      <c r="K305" s="401" t="str">
        <f t="shared" si="38"/>
        <v/>
      </c>
      <c r="L305" s="4"/>
      <c r="M305" s="4"/>
      <c r="N305" s="4"/>
      <c r="O305" s="4"/>
      <c r="P305" s="4"/>
      <c r="Q305" s="4"/>
      <c r="R305" s="4"/>
      <c r="S305" s="4"/>
      <c r="T305" s="4"/>
      <c r="U305" s="4"/>
      <c r="V305" s="4"/>
      <c r="W305" s="4"/>
      <c r="X305" s="4"/>
      <c r="Y305" s="4"/>
      <c r="Z305" s="4"/>
    </row>
    <row r="306" ht="14.25" customHeight="1">
      <c r="A306" s="4"/>
      <c r="B306" s="4"/>
      <c r="C306" s="4"/>
      <c r="D306" s="4"/>
      <c r="E306" s="4"/>
      <c r="F306" s="4"/>
      <c r="G306" s="4"/>
      <c r="H306" s="4"/>
      <c r="I306" s="4"/>
      <c r="J306" s="110" t="str">
        <f t="shared" si="39"/>
        <v/>
      </c>
      <c r="K306" s="401" t="str">
        <f t="shared" si="38"/>
        <v/>
      </c>
      <c r="L306" s="4"/>
      <c r="M306" s="4"/>
      <c r="N306" s="4"/>
      <c r="O306" s="4"/>
      <c r="P306" s="4"/>
      <c r="Q306" s="4"/>
      <c r="R306" s="4"/>
      <c r="S306" s="4"/>
      <c r="T306" s="4"/>
      <c r="U306" s="4"/>
      <c r="V306" s="4"/>
      <c r="W306" s="4"/>
      <c r="X306" s="4"/>
      <c r="Y306" s="4"/>
      <c r="Z306" s="4"/>
    </row>
    <row r="307" ht="14.25" customHeight="1">
      <c r="A307" s="4"/>
      <c r="B307" s="4"/>
      <c r="C307" s="4"/>
      <c r="D307" s="4"/>
      <c r="E307" s="4"/>
      <c r="F307" s="4"/>
      <c r="G307" s="4"/>
      <c r="H307" s="4"/>
      <c r="I307" s="4"/>
      <c r="J307" s="110" t="str">
        <f t="shared" si="39"/>
        <v/>
      </c>
      <c r="K307" s="401" t="str">
        <f t="shared" si="38"/>
        <v/>
      </c>
      <c r="L307" s="4"/>
      <c r="M307" s="4"/>
      <c r="N307" s="4"/>
      <c r="O307" s="4"/>
      <c r="P307" s="4"/>
      <c r="Q307" s="4"/>
      <c r="R307" s="4"/>
      <c r="S307" s="4"/>
      <c r="T307" s="4"/>
      <c r="U307" s="4"/>
      <c r="V307" s="4"/>
      <c r="W307" s="4"/>
      <c r="X307" s="4"/>
      <c r="Y307" s="4"/>
      <c r="Z307" s="4"/>
    </row>
    <row r="308" ht="14.25" customHeight="1">
      <c r="A308" s="4"/>
      <c r="B308" s="4"/>
      <c r="C308" s="4"/>
      <c r="D308" s="4"/>
      <c r="E308" s="4"/>
      <c r="F308" s="4"/>
      <c r="G308" s="4"/>
      <c r="H308" s="4"/>
      <c r="I308" s="4"/>
      <c r="J308" s="110" t="str">
        <f t="shared" si="39"/>
        <v/>
      </c>
      <c r="K308" s="401" t="str">
        <f t="shared" si="38"/>
        <v/>
      </c>
      <c r="L308" s="4"/>
      <c r="M308" s="4"/>
      <c r="N308" s="4"/>
      <c r="O308" s="4"/>
      <c r="P308" s="4"/>
      <c r="Q308" s="4"/>
      <c r="R308" s="4"/>
      <c r="S308" s="4"/>
      <c r="T308" s="4"/>
      <c r="U308" s="4"/>
      <c r="V308" s="4"/>
      <c r="W308" s="4"/>
      <c r="X308" s="4"/>
      <c r="Y308" s="4"/>
      <c r="Z308" s="4"/>
    </row>
    <row r="309" ht="14.25" customHeight="1">
      <c r="A309" s="4"/>
      <c r="B309" s="4"/>
      <c r="C309" s="4"/>
      <c r="D309" s="4"/>
      <c r="E309" s="4"/>
      <c r="F309" s="4"/>
      <c r="G309" s="4"/>
      <c r="H309" s="4"/>
      <c r="I309" s="4"/>
      <c r="J309" s="110" t="str">
        <f t="shared" si="39"/>
        <v/>
      </c>
      <c r="K309" s="401" t="str">
        <f t="shared" si="38"/>
        <v/>
      </c>
      <c r="L309" s="4"/>
      <c r="M309" s="4"/>
      <c r="N309" s="4"/>
      <c r="O309" s="4"/>
      <c r="P309" s="4"/>
      <c r="Q309" s="4"/>
      <c r="R309" s="4"/>
      <c r="S309" s="4"/>
      <c r="T309" s="4"/>
      <c r="U309" s="4"/>
      <c r="V309" s="4"/>
      <c r="W309" s="4"/>
      <c r="X309" s="4"/>
      <c r="Y309" s="4"/>
      <c r="Z309" s="4"/>
    </row>
    <row r="310" ht="14.25" customHeight="1">
      <c r="A310" s="4"/>
      <c r="B310" s="4"/>
      <c r="C310" s="4"/>
      <c r="D310" s="4"/>
      <c r="E310" s="4"/>
      <c r="F310" s="4"/>
      <c r="G310" s="4"/>
      <c r="H310" s="4"/>
      <c r="I310" s="4"/>
      <c r="J310" s="110" t="str">
        <f t="shared" si="39"/>
        <v/>
      </c>
      <c r="K310" s="401" t="str">
        <f t="shared" si="38"/>
        <v/>
      </c>
      <c r="L310" s="4"/>
      <c r="M310" s="4"/>
      <c r="N310" s="4"/>
      <c r="O310" s="4"/>
      <c r="P310" s="4"/>
      <c r="Q310" s="4"/>
      <c r="R310" s="4"/>
      <c r="S310" s="4"/>
      <c r="T310" s="4"/>
      <c r="U310" s="4"/>
      <c r="V310" s="4"/>
      <c r="W310" s="4"/>
      <c r="X310" s="4"/>
      <c r="Y310" s="4"/>
      <c r="Z310" s="4"/>
    </row>
    <row r="311" ht="14.25" customHeight="1">
      <c r="A311" s="4"/>
      <c r="B311" s="4"/>
      <c r="C311" s="4"/>
      <c r="D311" s="4"/>
      <c r="E311" s="4"/>
      <c r="F311" s="4"/>
      <c r="G311" s="4"/>
      <c r="H311" s="4"/>
      <c r="I311" s="4"/>
      <c r="J311" s="110" t="str">
        <f t="shared" si="39"/>
        <v/>
      </c>
      <c r="K311" s="401" t="str">
        <f t="shared" si="38"/>
        <v/>
      </c>
      <c r="L311" s="4"/>
      <c r="M311" s="4"/>
      <c r="N311" s="4"/>
      <c r="O311" s="4"/>
      <c r="P311" s="4"/>
      <c r="Q311" s="4"/>
      <c r="R311" s="4"/>
      <c r="S311" s="4"/>
      <c r="T311" s="4"/>
      <c r="U311" s="4"/>
      <c r="V311" s="4"/>
      <c r="W311" s="4"/>
      <c r="X311" s="4"/>
      <c r="Y311" s="4"/>
      <c r="Z311" s="4"/>
    </row>
    <row r="312" ht="14.25" customHeight="1">
      <c r="A312" s="4"/>
      <c r="B312" s="4"/>
      <c r="C312" s="4"/>
      <c r="D312" s="4"/>
      <c r="E312" s="4"/>
      <c r="F312" s="4"/>
      <c r="G312" s="4"/>
      <c r="H312" s="4"/>
      <c r="I312" s="4"/>
      <c r="J312" s="110" t="str">
        <f t="shared" si="39"/>
        <v/>
      </c>
      <c r="K312" s="401" t="str">
        <f t="shared" si="38"/>
        <v/>
      </c>
      <c r="L312" s="4"/>
      <c r="M312" s="4"/>
      <c r="N312" s="4"/>
      <c r="O312" s="4"/>
      <c r="P312" s="4"/>
      <c r="Q312" s="4"/>
      <c r="R312" s="4"/>
      <c r="S312" s="4"/>
      <c r="T312" s="4"/>
      <c r="U312" s="4"/>
      <c r="V312" s="4"/>
      <c r="W312" s="4"/>
      <c r="X312" s="4"/>
      <c r="Y312" s="4"/>
      <c r="Z312" s="4"/>
    </row>
    <row r="313" ht="14.25" customHeight="1">
      <c r="A313" s="4"/>
      <c r="B313" s="4"/>
      <c r="C313" s="4"/>
      <c r="D313" s="4"/>
      <c r="E313" s="4"/>
      <c r="F313" s="4"/>
      <c r="G313" s="4"/>
      <c r="H313" s="4"/>
      <c r="I313" s="4"/>
      <c r="J313" s="110" t="str">
        <f t="shared" si="39"/>
        <v/>
      </c>
      <c r="K313" s="401" t="str">
        <f t="shared" si="38"/>
        <v/>
      </c>
      <c r="L313" s="4"/>
      <c r="M313" s="4"/>
      <c r="N313" s="4"/>
      <c r="O313" s="4"/>
      <c r="P313" s="4"/>
      <c r="Q313" s="4"/>
      <c r="R313" s="4"/>
      <c r="S313" s="4"/>
      <c r="T313" s="4"/>
      <c r="U313" s="4"/>
      <c r="V313" s="4"/>
      <c r="W313" s="4"/>
      <c r="X313" s="4"/>
      <c r="Y313" s="4"/>
      <c r="Z313" s="4"/>
    </row>
    <row r="314" ht="14.25" customHeight="1">
      <c r="A314" s="4"/>
      <c r="B314" s="4"/>
      <c r="C314" s="4"/>
      <c r="D314" s="4"/>
      <c r="E314" s="4"/>
      <c r="F314" s="4"/>
      <c r="G314" s="4"/>
      <c r="H314" s="4"/>
      <c r="I314" s="4"/>
      <c r="J314" s="110" t="str">
        <f t="shared" si="39"/>
        <v/>
      </c>
      <c r="K314" s="401" t="str">
        <f t="shared" si="38"/>
        <v/>
      </c>
      <c r="L314" s="4"/>
      <c r="M314" s="4"/>
      <c r="N314" s="4"/>
      <c r="O314" s="4"/>
      <c r="P314" s="4"/>
      <c r="Q314" s="4"/>
      <c r="R314" s="4"/>
      <c r="S314" s="4"/>
      <c r="T314" s="4"/>
      <c r="U314" s="4"/>
      <c r="V314" s="4"/>
      <c r="W314" s="4"/>
      <c r="X314" s="4"/>
      <c r="Y314" s="4"/>
      <c r="Z314" s="4"/>
    </row>
    <row r="315" ht="14.25" customHeight="1">
      <c r="A315" s="4"/>
      <c r="B315" s="4"/>
      <c r="C315" s="4"/>
      <c r="D315" s="4"/>
      <c r="E315" s="4"/>
      <c r="F315" s="4"/>
      <c r="G315" s="4"/>
      <c r="H315" s="4"/>
      <c r="I315" s="4"/>
      <c r="J315" s="110" t="str">
        <f t="shared" si="39"/>
        <v/>
      </c>
      <c r="K315" s="401" t="str">
        <f t="shared" si="38"/>
        <v/>
      </c>
      <c r="L315" s="4"/>
      <c r="M315" s="4"/>
      <c r="N315" s="4"/>
      <c r="O315" s="4"/>
      <c r="P315" s="4"/>
      <c r="Q315" s="4"/>
      <c r="R315" s="4"/>
      <c r="S315" s="4"/>
      <c r="T315" s="4"/>
      <c r="U315" s="4"/>
      <c r="V315" s="4"/>
      <c r="W315" s="4"/>
      <c r="X315" s="4"/>
      <c r="Y315" s="4"/>
      <c r="Z315" s="4"/>
    </row>
    <row r="316" ht="14.25" customHeight="1">
      <c r="A316" s="4"/>
      <c r="B316" s="4"/>
      <c r="C316" s="4"/>
      <c r="D316" s="4"/>
      <c r="E316" s="4"/>
      <c r="F316" s="4"/>
      <c r="G316" s="4"/>
      <c r="H316" s="4"/>
      <c r="I316" s="4"/>
      <c r="J316" s="110" t="str">
        <f t="shared" si="39"/>
        <v/>
      </c>
      <c r="K316" s="401" t="str">
        <f t="shared" si="38"/>
        <v/>
      </c>
      <c r="L316" s="4"/>
      <c r="M316" s="4"/>
      <c r="N316" s="4"/>
      <c r="O316" s="4"/>
      <c r="P316" s="4"/>
      <c r="Q316" s="4"/>
      <c r="R316" s="4"/>
      <c r="S316" s="4"/>
      <c r="T316" s="4"/>
      <c r="U316" s="4"/>
      <c r="V316" s="4"/>
      <c r="W316" s="4"/>
      <c r="X316" s="4"/>
      <c r="Y316" s="4"/>
      <c r="Z316" s="4"/>
    </row>
    <row r="317" ht="14.25" customHeight="1">
      <c r="A317" s="4"/>
      <c r="B317" s="4"/>
      <c r="C317" s="4"/>
      <c r="D317" s="4"/>
      <c r="E317" s="4"/>
      <c r="F317" s="4"/>
      <c r="G317" s="4"/>
      <c r="H317" s="4"/>
      <c r="I317" s="4"/>
      <c r="J317" s="110" t="str">
        <f t="shared" si="39"/>
        <v/>
      </c>
      <c r="K317" s="401" t="str">
        <f t="shared" si="38"/>
        <v/>
      </c>
      <c r="L317" s="4"/>
      <c r="M317" s="4"/>
      <c r="N317" s="4"/>
      <c r="O317" s="4"/>
      <c r="P317" s="4"/>
      <c r="Q317" s="4"/>
      <c r="R317" s="4"/>
      <c r="S317" s="4"/>
      <c r="T317" s="4"/>
      <c r="U317" s="4"/>
      <c r="V317" s="4"/>
      <c r="W317" s="4"/>
      <c r="X317" s="4"/>
      <c r="Y317" s="4"/>
      <c r="Z317" s="4"/>
    </row>
    <row r="318" ht="14.25" customHeight="1">
      <c r="A318" s="4"/>
      <c r="B318" s="4"/>
      <c r="C318" s="4"/>
      <c r="D318" s="4"/>
      <c r="E318" s="4"/>
      <c r="F318" s="4"/>
      <c r="G318" s="4"/>
      <c r="H318" s="4"/>
      <c r="I318" s="4"/>
      <c r="J318" s="110" t="str">
        <f t="shared" si="39"/>
        <v/>
      </c>
      <c r="K318" s="401" t="str">
        <f t="shared" si="38"/>
        <v/>
      </c>
      <c r="L318" s="4"/>
      <c r="M318" s="4"/>
      <c r="N318" s="4"/>
      <c r="O318" s="4"/>
      <c r="P318" s="4"/>
      <c r="Q318" s="4"/>
      <c r="R318" s="4"/>
      <c r="S318" s="4"/>
      <c r="T318" s="4"/>
      <c r="U318" s="4"/>
      <c r="V318" s="4"/>
      <c r="W318" s="4"/>
      <c r="X318" s="4"/>
      <c r="Y318" s="4"/>
      <c r="Z318" s="4"/>
    </row>
    <row r="319" ht="14.25" customHeight="1">
      <c r="A319" s="4"/>
      <c r="B319" s="4"/>
      <c r="C319" s="4"/>
      <c r="D319" s="4"/>
      <c r="E319" s="4"/>
      <c r="F319" s="4"/>
      <c r="G319" s="4"/>
      <c r="H319" s="4"/>
      <c r="I319" s="4"/>
      <c r="J319" s="110" t="str">
        <f t="shared" si="39"/>
        <v/>
      </c>
      <c r="K319" s="401" t="str">
        <f t="shared" si="38"/>
        <v/>
      </c>
      <c r="L319" s="4"/>
      <c r="M319" s="4"/>
      <c r="N319" s="4"/>
      <c r="O319" s="4"/>
      <c r="P319" s="4"/>
      <c r="Q319" s="4"/>
      <c r="R319" s="4"/>
      <c r="S319" s="4"/>
      <c r="T319" s="4"/>
      <c r="U319" s="4"/>
      <c r="V319" s="4"/>
      <c r="W319" s="4"/>
      <c r="X319" s="4"/>
      <c r="Y319" s="4"/>
      <c r="Z319" s="4"/>
    </row>
    <row r="320" ht="14.25" customHeight="1">
      <c r="A320" s="4"/>
      <c r="B320" s="4"/>
      <c r="C320" s="4"/>
      <c r="D320" s="4"/>
      <c r="E320" s="4"/>
      <c r="F320" s="4"/>
      <c r="G320" s="4"/>
      <c r="H320" s="4"/>
      <c r="I320" s="4"/>
      <c r="J320" s="110" t="str">
        <f t="shared" si="39"/>
        <v/>
      </c>
      <c r="K320" s="401" t="str">
        <f t="shared" si="38"/>
        <v/>
      </c>
      <c r="L320" s="4"/>
      <c r="M320" s="4"/>
      <c r="N320" s="4"/>
      <c r="O320" s="4"/>
      <c r="P320" s="4"/>
      <c r="Q320" s="4"/>
      <c r="R320" s="4"/>
      <c r="S320" s="4"/>
      <c r="T320" s="4"/>
      <c r="U320" s="4"/>
      <c r="V320" s="4"/>
      <c r="W320" s="4"/>
      <c r="X320" s="4"/>
      <c r="Y320" s="4"/>
      <c r="Z320" s="4"/>
    </row>
    <row r="321" ht="14.25" customHeight="1">
      <c r="A321" s="4"/>
      <c r="B321" s="4"/>
      <c r="C321" s="4"/>
      <c r="D321" s="4"/>
      <c r="E321" s="4"/>
      <c r="F321" s="4"/>
      <c r="G321" s="4"/>
      <c r="H321" s="4"/>
      <c r="I321" s="4"/>
      <c r="J321" s="110" t="str">
        <f t="shared" si="39"/>
        <v/>
      </c>
      <c r="K321" s="401" t="str">
        <f t="shared" si="38"/>
        <v/>
      </c>
      <c r="L321" s="4"/>
      <c r="M321" s="4"/>
      <c r="N321" s="4"/>
      <c r="O321" s="4"/>
      <c r="P321" s="4"/>
      <c r="Q321" s="4"/>
      <c r="R321" s="4"/>
      <c r="S321" s="4"/>
      <c r="T321" s="4"/>
      <c r="U321" s="4"/>
      <c r="V321" s="4"/>
      <c r="W321" s="4"/>
      <c r="X321" s="4"/>
      <c r="Y321" s="4"/>
      <c r="Z321" s="4"/>
    </row>
    <row r="322" ht="14.25" customHeight="1">
      <c r="A322" s="4"/>
      <c r="B322" s="4"/>
      <c r="C322" s="4"/>
      <c r="D322" s="4"/>
      <c r="E322" s="4"/>
      <c r="F322" s="4"/>
      <c r="G322" s="4"/>
      <c r="H322" s="4"/>
      <c r="I322" s="4"/>
      <c r="J322" s="110" t="str">
        <f t="shared" si="39"/>
        <v/>
      </c>
      <c r="K322" s="401" t="str">
        <f t="shared" si="38"/>
        <v/>
      </c>
      <c r="L322" s="4"/>
      <c r="M322" s="4"/>
      <c r="N322" s="4"/>
      <c r="O322" s="4"/>
      <c r="P322" s="4"/>
      <c r="Q322" s="4"/>
      <c r="R322" s="4"/>
      <c r="S322" s="4"/>
      <c r="T322" s="4"/>
      <c r="U322" s="4"/>
      <c r="V322" s="4"/>
      <c r="W322" s="4"/>
      <c r="X322" s="4"/>
      <c r="Y322" s="4"/>
      <c r="Z322" s="4"/>
    </row>
    <row r="323" ht="14.25" customHeight="1">
      <c r="A323" s="4"/>
      <c r="B323" s="4"/>
      <c r="C323" s="4"/>
      <c r="D323" s="4"/>
      <c r="E323" s="4"/>
      <c r="F323" s="4"/>
      <c r="G323" s="4"/>
      <c r="H323" s="4"/>
      <c r="I323" s="4"/>
      <c r="J323" s="110" t="str">
        <f t="shared" si="39"/>
        <v/>
      </c>
      <c r="K323" s="401" t="str">
        <f t="shared" si="38"/>
        <v/>
      </c>
      <c r="L323" s="4"/>
      <c r="M323" s="4"/>
      <c r="N323" s="4"/>
      <c r="O323" s="4"/>
      <c r="P323" s="4"/>
      <c r="Q323" s="4"/>
      <c r="R323" s="4"/>
      <c r="S323" s="4"/>
      <c r="T323" s="4"/>
      <c r="U323" s="4"/>
      <c r="V323" s="4"/>
      <c r="W323" s="4"/>
      <c r="X323" s="4"/>
      <c r="Y323" s="4"/>
      <c r="Z323" s="4"/>
    </row>
    <row r="324" ht="14.25" customHeight="1">
      <c r="A324" s="4"/>
      <c r="B324" s="4"/>
      <c r="C324" s="4"/>
      <c r="D324" s="4"/>
      <c r="E324" s="4"/>
      <c r="F324" s="4"/>
      <c r="G324" s="4"/>
      <c r="H324" s="4"/>
      <c r="I324" s="4"/>
      <c r="J324" s="110" t="str">
        <f t="shared" si="39"/>
        <v/>
      </c>
      <c r="K324" s="401" t="str">
        <f t="shared" si="38"/>
        <v/>
      </c>
      <c r="L324" s="4"/>
      <c r="M324" s="4"/>
      <c r="N324" s="4"/>
      <c r="O324" s="4"/>
      <c r="P324" s="4"/>
      <c r="Q324" s="4"/>
      <c r="R324" s="4"/>
      <c r="S324" s="4"/>
      <c r="T324" s="4"/>
      <c r="U324" s="4"/>
      <c r="V324" s="4"/>
      <c r="W324" s="4"/>
      <c r="X324" s="4"/>
      <c r="Y324" s="4"/>
      <c r="Z324" s="4"/>
    </row>
    <row r="325" ht="14.25" customHeight="1">
      <c r="A325" s="4"/>
      <c r="B325" s="4"/>
      <c r="C325" s="4"/>
      <c r="D325" s="4"/>
      <c r="E325" s="4"/>
      <c r="F325" s="4"/>
      <c r="G325" s="4"/>
      <c r="H325" s="4"/>
      <c r="I325" s="4"/>
      <c r="J325" s="110" t="str">
        <f t="shared" si="39"/>
        <v/>
      </c>
      <c r="K325" s="401" t="str">
        <f t="shared" si="38"/>
        <v/>
      </c>
      <c r="L325" s="4"/>
      <c r="M325" s="4"/>
      <c r="N325" s="4"/>
      <c r="O325" s="4"/>
      <c r="P325" s="4"/>
      <c r="Q325" s="4"/>
      <c r="R325" s="4"/>
      <c r="S325" s="4"/>
      <c r="T325" s="4"/>
      <c r="U325" s="4"/>
      <c r="V325" s="4"/>
      <c r="W325" s="4"/>
      <c r="X325" s="4"/>
      <c r="Y325" s="4"/>
      <c r="Z325" s="4"/>
    </row>
    <row r="326" ht="14.25" customHeight="1">
      <c r="A326" s="4"/>
      <c r="B326" s="4"/>
      <c r="C326" s="4"/>
      <c r="D326" s="4"/>
      <c r="E326" s="4"/>
      <c r="F326" s="4"/>
      <c r="G326" s="4"/>
      <c r="H326" s="4"/>
      <c r="I326" s="4"/>
      <c r="J326" s="110" t="str">
        <f t="shared" si="39"/>
        <v/>
      </c>
      <c r="K326" s="401" t="str">
        <f t="shared" si="38"/>
        <v/>
      </c>
      <c r="L326" s="4"/>
      <c r="M326" s="4"/>
      <c r="N326" s="4"/>
      <c r="O326" s="4"/>
      <c r="P326" s="4"/>
      <c r="Q326" s="4"/>
      <c r="R326" s="4"/>
      <c r="S326" s="4"/>
      <c r="T326" s="4"/>
      <c r="U326" s="4"/>
      <c r="V326" s="4"/>
      <c r="W326" s="4"/>
      <c r="X326" s="4"/>
      <c r="Y326" s="4"/>
      <c r="Z326" s="4"/>
    </row>
    <row r="327" ht="14.25" customHeight="1">
      <c r="A327" s="4"/>
      <c r="B327" s="4"/>
      <c r="C327" s="4"/>
      <c r="D327" s="4"/>
      <c r="E327" s="4"/>
      <c r="F327" s="4"/>
      <c r="G327" s="4"/>
      <c r="H327" s="4"/>
      <c r="I327" s="4"/>
      <c r="J327" s="110" t="str">
        <f t="shared" si="39"/>
        <v/>
      </c>
      <c r="K327" s="401" t="str">
        <f t="shared" si="38"/>
        <v/>
      </c>
      <c r="L327" s="4"/>
      <c r="M327" s="4"/>
      <c r="N327" s="4"/>
      <c r="O327" s="4"/>
      <c r="P327" s="4"/>
      <c r="Q327" s="4"/>
      <c r="R327" s="4"/>
      <c r="S327" s="4"/>
      <c r="T327" s="4"/>
      <c r="U327" s="4"/>
      <c r="V327" s="4"/>
      <c r="W327" s="4"/>
      <c r="X327" s="4"/>
      <c r="Y327" s="4"/>
      <c r="Z327" s="4"/>
    </row>
    <row r="328" ht="14.25" customHeight="1">
      <c r="A328" s="4"/>
      <c r="B328" s="4"/>
      <c r="C328" s="4"/>
      <c r="D328" s="4"/>
      <c r="E328" s="4"/>
      <c r="F328" s="4"/>
      <c r="G328" s="4"/>
      <c r="H328" s="4"/>
      <c r="I328" s="4"/>
      <c r="J328" s="110" t="str">
        <f t="shared" si="39"/>
        <v/>
      </c>
      <c r="K328" s="401" t="str">
        <f t="shared" si="38"/>
        <v/>
      </c>
      <c r="L328" s="4"/>
      <c r="M328" s="4"/>
      <c r="N328" s="4"/>
      <c r="O328" s="4"/>
      <c r="P328" s="4"/>
      <c r="Q328" s="4"/>
      <c r="R328" s="4"/>
      <c r="S328" s="4"/>
      <c r="T328" s="4"/>
      <c r="U328" s="4"/>
      <c r="V328" s="4"/>
      <c r="W328" s="4"/>
      <c r="X328" s="4"/>
      <c r="Y328" s="4"/>
      <c r="Z328" s="4"/>
    </row>
    <row r="329" ht="14.25" customHeight="1">
      <c r="A329" s="4"/>
      <c r="B329" s="4"/>
      <c r="C329" s="4"/>
      <c r="D329" s="4"/>
      <c r="E329" s="4"/>
      <c r="F329" s="4"/>
      <c r="G329" s="4"/>
      <c r="H329" s="4"/>
      <c r="I329" s="4"/>
      <c r="J329" s="110" t="str">
        <f t="shared" si="39"/>
        <v/>
      </c>
      <c r="K329" s="401" t="str">
        <f t="shared" si="38"/>
        <v/>
      </c>
      <c r="L329" s="4"/>
      <c r="M329" s="4"/>
      <c r="N329" s="4"/>
      <c r="O329" s="4"/>
      <c r="P329" s="4"/>
      <c r="Q329" s="4"/>
      <c r="R329" s="4"/>
      <c r="S329" s="4"/>
      <c r="T329" s="4"/>
      <c r="U329" s="4"/>
      <c r="V329" s="4"/>
      <c r="W329" s="4"/>
      <c r="X329" s="4"/>
      <c r="Y329" s="4"/>
      <c r="Z329" s="4"/>
    </row>
    <row r="330" ht="14.25" customHeight="1">
      <c r="A330" s="4"/>
      <c r="B330" s="4"/>
      <c r="C330" s="4"/>
      <c r="D330" s="4"/>
      <c r="E330" s="4"/>
      <c r="F330" s="4"/>
      <c r="G330" s="4"/>
      <c r="H330" s="4"/>
      <c r="I330" s="4"/>
      <c r="J330" s="110" t="str">
        <f t="shared" si="39"/>
        <v/>
      </c>
      <c r="K330" s="401" t="str">
        <f t="shared" si="38"/>
        <v/>
      </c>
      <c r="L330" s="4"/>
      <c r="M330" s="4"/>
      <c r="N330" s="4"/>
      <c r="O330" s="4"/>
      <c r="P330" s="4"/>
      <c r="Q330" s="4"/>
      <c r="R330" s="4"/>
      <c r="S330" s="4"/>
      <c r="T330" s="4"/>
      <c r="U330" s="4"/>
      <c r="V330" s="4"/>
      <c r="W330" s="4"/>
      <c r="X330" s="4"/>
      <c r="Y330" s="4"/>
      <c r="Z330" s="4"/>
    </row>
    <row r="331" ht="14.25" customHeight="1">
      <c r="A331" s="4"/>
      <c r="B331" s="4"/>
      <c r="C331" s="4"/>
      <c r="D331" s="4"/>
      <c r="E331" s="4"/>
      <c r="F331" s="4"/>
      <c r="G331" s="4"/>
      <c r="H331" s="4"/>
      <c r="I331" s="4"/>
      <c r="J331" s="110" t="str">
        <f t="shared" si="39"/>
        <v/>
      </c>
      <c r="K331" s="401" t="str">
        <f t="shared" si="38"/>
        <v/>
      </c>
      <c r="L331" s="4"/>
      <c r="M331" s="4"/>
      <c r="N331" s="4"/>
      <c r="O331" s="4"/>
      <c r="P331" s="4"/>
      <c r="Q331" s="4"/>
      <c r="R331" s="4"/>
      <c r="S331" s="4"/>
      <c r="T331" s="4"/>
      <c r="U331" s="4"/>
      <c r="V331" s="4"/>
      <c r="W331" s="4"/>
      <c r="X331" s="4"/>
      <c r="Y331" s="4"/>
      <c r="Z331" s="4"/>
    </row>
    <row r="332" ht="14.25" customHeight="1">
      <c r="A332" s="4"/>
      <c r="B332" s="4"/>
      <c r="C332" s="4"/>
      <c r="D332" s="4"/>
      <c r="E332" s="4"/>
      <c r="F332" s="4"/>
      <c r="G332" s="4"/>
      <c r="H332" s="4"/>
      <c r="I332" s="4"/>
      <c r="J332" s="110" t="str">
        <f t="shared" si="39"/>
        <v/>
      </c>
      <c r="K332" s="401" t="str">
        <f t="shared" si="38"/>
        <v/>
      </c>
      <c r="L332" s="4"/>
      <c r="M332" s="4"/>
      <c r="N332" s="4"/>
      <c r="O332" s="4"/>
      <c r="P332" s="4"/>
      <c r="Q332" s="4"/>
      <c r="R332" s="4"/>
      <c r="S332" s="4"/>
      <c r="T332" s="4"/>
      <c r="U332" s="4"/>
      <c r="V332" s="4"/>
      <c r="W332" s="4"/>
      <c r="X332" s="4"/>
      <c r="Y332" s="4"/>
      <c r="Z332" s="4"/>
    </row>
    <row r="333" ht="14.25" customHeight="1">
      <c r="A333" s="4"/>
      <c r="B333" s="4"/>
      <c r="C333" s="4"/>
      <c r="D333" s="4"/>
      <c r="E333" s="4"/>
      <c r="F333" s="4"/>
      <c r="G333" s="4"/>
      <c r="H333" s="4"/>
      <c r="I333" s="4"/>
      <c r="J333" s="110" t="str">
        <f t="shared" si="39"/>
        <v/>
      </c>
      <c r="K333" s="401" t="str">
        <f t="shared" si="38"/>
        <v/>
      </c>
      <c r="L333" s="4"/>
      <c r="M333" s="4"/>
      <c r="N333" s="4"/>
      <c r="O333" s="4"/>
      <c r="P333" s="4"/>
      <c r="Q333" s="4"/>
      <c r="R333" s="4"/>
      <c r="S333" s="4"/>
      <c r="T333" s="4"/>
      <c r="U333" s="4"/>
      <c r="V333" s="4"/>
      <c r="W333" s="4"/>
      <c r="X333" s="4"/>
      <c r="Y333" s="4"/>
      <c r="Z333" s="4"/>
    </row>
    <row r="334" ht="14.25" customHeight="1">
      <c r="A334" s="4"/>
      <c r="B334" s="4"/>
      <c r="C334" s="4"/>
      <c r="D334" s="4"/>
      <c r="E334" s="4"/>
      <c r="F334" s="4"/>
      <c r="G334" s="4"/>
      <c r="H334" s="4"/>
      <c r="I334" s="4"/>
      <c r="J334" s="110" t="str">
        <f t="shared" si="39"/>
        <v/>
      </c>
      <c r="K334" s="401" t="str">
        <f t="shared" si="38"/>
        <v/>
      </c>
      <c r="L334" s="4"/>
      <c r="M334" s="4"/>
      <c r="N334" s="4"/>
      <c r="O334" s="4"/>
      <c r="P334" s="4"/>
      <c r="Q334" s="4"/>
      <c r="R334" s="4"/>
      <c r="S334" s="4"/>
      <c r="T334" s="4"/>
      <c r="U334" s="4"/>
      <c r="V334" s="4"/>
      <c r="W334" s="4"/>
      <c r="X334" s="4"/>
      <c r="Y334" s="4"/>
      <c r="Z334" s="4"/>
    </row>
    <row r="335" ht="14.25" customHeight="1">
      <c r="A335" s="4"/>
      <c r="B335" s="4"/>
      <c r="C335" s="4"/>
      <c r="D335" s="4"/>
      <c r="E335" s="4"/>
      <c r="F335" s="4"/>
      <c r="G335" s="4"/>
      <c r="H335" s="4"/>
      <c r="I335" s="4"/>
      <c r="J335" s="110" t="str">
        <f t="shared" si="39"/>
        <v/>
      </c>
      <c r="K335" s="401" t="str">
        <f t="shared" si="38"/>
        <v/>
      </c>
      <c r="L335" s="4"/>
      <c r="M335" s="4"/>
      <c r="N335" s="4"/>
      <c r="O335" s="4"/>
      <c r="P335" s="4"/>
      <c r="Q335" s="4"/>
      <c r="R335" s="4"/>
      <c r="S335" s="4"/>
      <c r="T335" s="4"/>
      <c r="U335" s="4"/>
      <c r="V335" s="4"/>
      <c r="W335" s="4"/>
      <c r="X335" s="4"/>
      <c r="Y335" s="4"/>
      <c r="Z335" s="4"/>
    </row>
    <row r="336" ht="14.25" customHeight="1">
      <c r="A336" s="4"/>
      <c r="B336" s="4"/>
      <c r="C336" s="4"/>
      <c r="D336" s="4"/>
      <c r="E336" s="4"/>
      <c r="F336" s="4"/>
      <c r="G336" s="4"/>
      <c r="H336" s="4"/>
      <c r="I336" s="4"/>
      <c r="J336" s="110" t="str">
        <f t="shared" si="39"/>
        <v/>
      </c>
      <c r="K336" s="401" t="str">
        <f t="shared" si="38"/>
        <v/>
      </c>
      <c r="L336" s="4"/>
      <c r="M336" s="4"/>
      <c r="N336" s="4"/>
      <c r="O336" s="4"/>
      <c r="P336" s="4"/>
      <c r="Q336" s="4"/>
      <c r="R336" s="4"/>
      <c r="S336" s="4"/>
      <c r="T336" s="4"/>
      <c r="U336" s="4"/>
      <c r="V336" s="4"/>
      <c r="W336" s="4"/>
      <c r="X336" s="4"/>
      <c r="Y336" s="4"/>
      <c r="Z336" s="4"/>
    </row>
    <row r="337" ht="14.25" customHeight="1">
      <c r="A337" s="4"/>
      <c r="B337" s="4"/>
      <c r="C337" s="4"/>
      <c r="D337" s="4"/>
      <c r="E337" s="4"/>
      <c r="F337" s="4"/>
      <c r="G337" s="4"/>
      <c r="H337" s="4"/>
      <c r="I337" s="4"/>
      <c r="J337" s="110" t="str">
        <f t="shared" si="39"/>
        <v/>
      </c>
      <c r="K337" s="401" t="str">
        <f t="shared" si="38"/>
        <v/>
      </c>
      <c r="L337" s="4"/>
      <c r="M337" s="4"/>
      <c r="N337" s="4"/>
      <c r="O337" s="4"/>
      <c r="P337" s="4"/>
      <c r="Q337" s="4"/>
      <c r="R337" s="4"/>
      <c r="S337" s="4"/>
      <c r="T337" s="4"/>
      <c r="U337" s="4"/>
      <c r="V337" s="4"/>
      <c r="W337" s="4"/>
      <c r="X337" s="4"/>
      <c r="Y337" s="4"/>
      <c r="Z337" s="4"/>
    </row>
    <row r="338" ht="14.25" customHeight="1">
      <c r="A338" s="4"/>
      <c r="B338" s="4"/>
      <c r="C338" s="4"/>
      <c r="D338" s="4"/>
      <c r="E338" s="4"/>
      <c r="F338" s="4"/>
      <c r="G338" s="4"/>
      <c r="H338" s="4"/>
      <c r="I338" s="4"/>
      <c r="J338" s="110" t="str">
        <f t="shared" si="39"/>
        <v/>
      </c>
      <c r="K338" s="401" t="str">
        <f t="shared" si="38"/>
        <v/>
      </c>
      <c r="L338" s="4"/>
      <c r="M338" s="4"/>
      <c r="N338" s="4"/>
      <c r="O338" s="4"/>
      <c r="P338" s="4"/>
      <c r="Q338" s="4"/>
      <c r="R338" s="4"/>
      <c r="S338" s="4"/>
      <c r="T338" s="4"/>
      <c r="U338" s="4"/>
      <c r="V338" s="4"/>
      <c r="W338" s="4"/>
      <c r="X338" s="4"/>
      <c r="Y338" s="4"/>
      <c r="Z338" s="4"/>
    </row>
    <row r="339" ht="14.25" customHeight="1">
      <c r="A339" s="4"/>
      <c r="B339" s="4"/>
      <c r="C339" s="4"/>
      <c r="D339" s="4"/>
      <c r="E339" s="4"/>
      <c r="F339" s="4"/>
      <c r="G339" s="4"/>
      <c r="H339" s="4"/>
      <c r="I339" s="4"/>
      <c r="J339" s="110" t="str">
        <f t="shared" si="39"/>
        <v/>
      </c>
      <c r="K339" s="401" t="str">
        <f t="shared" si="38"/>
        <v/>
      </c>
      <c r="L339" s="4"/>
      <c r="M339" s="4"/>
      <c r="N339" s="4"/>
      <c r="O339" s="4"/>
      <c r="P339" s="4"/>
      <c r="Q339" s="4"/>
      <c r="R339" s="4"/>
      <c r="S339" s="4"/>
      <c r="T339" s="4"/>
      <c r="U339" s="4"/>
      <c r="V339" s="4"/>
      <c r="W339" s="4"/>
      <c r="X339" s="4"/>
      <c r="Y339" s="4"/>
      <c r="Z339" s="4"/>
    </row>
    <row r="340" ht="14.25" customHeight="1">
      <c r="A340" s="4"/>
      <c r="B340" s="4"/>
      <c r="C340" s="4"/>
      <c r="D340" s="4"/>
      <c r="E340" s="4"/>
      <c r="F340" s="4"/>
      <c r="G340" s="4"/>
      <c r="H340" s="4"/>
      <c r="I340" s="4"/>
      <c r="J340" s="110" t="str">
        <f t="shared" si="39"/>
        <v/>
      </c>
      <c r="K340" s="401" t="str">
        <f t="shared" si="38"/>
        <v/>
      </c>
      <c r="L340" s="4"/>
      <c r="M340" s="4"/>
      <c r="N340" s="4"/>
      <c r="O340" s="4"/>
      <c r="P340" s="4"/>
      <c r="Q340" s="4"/>
      <c r="R340" s="4"/>
      <c r="S340" s="4"/>
      <c r="T340" s="4"/>
      <c r="U340" s="4"/>
      <c r="V340" s="4"/>
      <c r="W340" s="4"/>
      <c r="X340" s="4"/>
      <c r="Y340" s="4"/>
      <c r="Z340" s="4"/>
    </row>
    <row r="341" ht="14.25" customHeight="1">
      <c r="A341" s="4"/>
      <c r="B341" s="4"/>
      <c r="C341" s="4"/>
      <c r="D341" s="4"/>
      <c r="E341" s="4"/>
      <c r="F341" s="4"/>
      <c r="G341" s="4"/>
      <c r="H341" s="4"/>
      <c r="I341" s="4"/>
      <c r="J341" s="110" t="str">
        <f t="shared" si="39"/>
        <v/>
      </c>
      <c r="K341" s="401" t="str">
        <f t="shared" si="38"/>
        <v/>
      </c>
      <c r="L341" s="4"/>
      <c r="M341" s="4"/>
      <c r="N341" s="4"/>
      <c r="O341" s="4"/>
      <c r="P341" s="4"/>
      <c r="Q341" s="4"/>
      <c r="R341" s="4"/>
      <c r="S341" s="4"/>
      <c r="T341" s="4"/>
      <c r="U341" s="4"/>
      <c r="V341" s="4"/>
      <c r="W341" s="4"/>
      <c r="X341" s="4"/>
      <c r="Y341" s="4"/>
      <c r="Z341" s="4"/>
    </row>
    <row r="342" ht="14.25" customHeight="1">
      <c r="A342" s="4"/>
      <c r="B342" s="4"/>
      <c r="C342" s="4"/>
      <c r="D342" s="4"/>
      <c r="E342" s="4"/>
      <c r="F342" s="4"/>
      <c r="G342" s="4"/>
      <c r="H342" s="4"/>
      <c r="I342" s="4"/>
      <c r="J342" s="110" t="str">
        <f t="shared" si="39"/>
        <v/>
      </c>
      <c r="K342" s="401" t="str">
        <f t="shared" si="38"/>
        <v/>
      </c>
      <c r="L342" s="4"/>
      <c r="M342" s="4"/>
      <c r="N342" s="4"/>
      <c r="O342" s="4"/>
      <c r="P342" s="4"/>
      <c r="Q342" s="4"/>
      <c r="R342" s="4"/>
      <c r="S342" s="4"/>
      <c r="T342" s="4"/>
      <c r="U342" s="4"/>
      <c r="V342" s="4"/>
      <c r="W342" s="4"/>
      <c r="X342" s="4"/>
      <c r="Y342" s="4"/>
      <c r="Z342" s="4"/>
    </row>
    <row r="343" ht="14.25" customHeight="1">
      <c r="A343" s="4"/>
      <c r="B343" s="4"/>
      <c r="C343" s="4"/>
      <c r="D343" s="4"/>
      <c r="E343" s="4"/>
      <c r="F343" s="4"/>
      <c r="G343" s="4"/>
      <c r="H343" s="4"/>
      <c r="I343" s="4"/>
      <c r="J343" s="110" t="str">
        <f t="shared" si="39"/>
        <v/>
      </c>
      <c r="K343" s="401" t="str">
        <f t="shared" si="38"/>
        <v/>
      </c>
      <c r="L343" s="4"/>
      <c r="M343" s="4"/>
      <c r="N343" s="4"/>
      <c r="O343" s="4"/>
      <c r="P343" s="4"/>
      <c r="Q343" s="4"/>
      <c r="R343" s="4"/>
      <c r="S343" s="4"/>
      <c r="T343" s="4"/>
      <c r="U343" s="4"/>
      <c r="V343" s="4"/>
      <c r="W343" s="4"/>
      <c r="X343" s="4"/>
      <c r="Y343" s="4"/>
      <c r="Z343" s="4"/>
    </row>
    <row r="344" ht="14.25" customHeight="1">
      <c r="A344" s="4"/>
      <c r="B344" s="4"/>
      <c r="C344" s="4"/>
      <c r="D344" s="4"/>
      <c r="E344" s="4"/>
      <c r="F344" s="4"/>
      <c r="G344" s="4"/>
      <c r="H344" s="4"/>
      <c r="I344" s="4"/>
      <c r="J344" s="110" t="str">
        <f t="shared" si="39"/>
        <v/>
      </c>
      <c r="K344" s="401" t="str">
        <f t="shared" si="38"/>
        <v/>
      </c>
      <c r="L344" s="4"/>
      <c r="M344" s="4"/>
      <c r="N344" s="4"/>
      <c r="O344" s="4"/>
      <c r="P344" s="4"/>
      <c r="Q344" s="4"/>
      <c r="R344" s="4"/>
      <c r="S344" s="4"/>
      <c r="T344" s="4"/>
      <c r="U344" s="4"/>
      <c r="V344" s="4"/>
      <c r="W344" s="4"/>
      <c r="X344" s="4"/>
      <c r="Y344" s="4"/>
      <c r="Z344" s="4"/>
    </row>
    <row r="345" ht="14.25" customHeight="1">
      <c r="A345" s="4"/>
      <c r="B345" s="4"/>
      <c r="C345" s="4"/>
      <c r="D345" s="4"/>
      <c r="E345" s="4"/>
      <c r="F345" s="4"/>
      <c r="G345" s="4"/>
      <c r="H345" s="4"/>
      <c r="I345" s="4"/>
      <c r="J345" s="110" t="str">
        <f t="shared" si="39"/>
        <v/>
      </c>
      <c r="K345" s="401" t="str">
        <f t="shared" si="38"/>
        <v/>
      </c>
      <c r="L345" s="4"/>
      <c r="M345" s="4"/>
      <c r="N345" s="4"/>
      <c r="O345" s="4"/>
      <c r="P345" s="4"/>
      <c r="Q345" s="4"/>
      <c r="R345" s="4"/>
      <c r="S345" s="4"/>
      <c r="T345" s="4"/>
      <c r="U345" s="4"/>
      <c r="V345" s="4"/>
      <c r="W345" s="4"/>
      <c r="X345" s="4"/>
      <c r="Y345" s="4"/>
      <c r="Z345" s="4"/>
    </row>
    <row r="346" ht="14.25" customHeight="1">
      <c r="A346" s="4"/>
      <c r="B346" s="4"/>
      <c r="C346" s="4"/>
      <c r="D346" s="4"/>
      <c r="E346" s="4"/>
      <c r="F346" s="4"/>
      <c r="G346" s="4"/>
      <c r="H346" s="4"/>
      <c r="I346" s="4"/>
      <c r="J346" s="110" t="str">
        <f t="shared" si="39"/>
        <v/>
      </c>
      <c r="K346" s="401" t="str">
        <f t="shared" si="38"/>
        <v/>
      </c>
      <c r="L346" s="4"/>
      <c r="M346" s="4"/>
      <c r="N346" s="4"/>
      <c r="O346" s="4"/>
      <c r="P346" s="4"/>
      <c r="Q346" s="4"/>
      <c r="R346" s="4"/>
      <c r="S346" s="4"/>
      <c r="T346" s="4"/>
      <c r="U346" s="4"/>
      <c r="V346" s="4"/>
      <c r="W346" s="4"/>
      <c r="X346" s="4"/>
      <c r="Y346" s="4"/>
      <c r="Z346" s="4"/>
    </row>
    <row r="347" ht="14.25" customHeight="1">
      <c r="A347" s="4"/>
      <c r="B347" s="4"/>
      <c r="C347" s="4"/>
      <c r="D347" s="4"/>
      <c r="E347" s="4"/>
      <c r="F347" s="4"/>
      <c r="G347" s="4"/>
      <c r="H347" s="4"/>
      <c r="I347" s="4"/>
      <c r="J347" s="110" t="str">
        <f t="shared" si="39"/>
        <v/>
      </c>
      <c r="K347" s="401" t="str">
        <f t="shared" si="38"/>
        <v/>
      </c>
      <c r="L347" s="4"/>
      <c r="M347" s="4"/>
      <c r="N347" s="4"/>
      <c r="O347" s="4"/>
      <c r="P347" s="4"/>
      <c r="Q347" s="4"/>
      <c r="R347" s="4"/>
      <c r="S347" s="4"/>
      <c r="T347" s="4"/>
      <c r="U347" s="4"/>
      <c r="V347" s="4"/>
      <c r="W347" s="4"/>
      <c r="X347" s="4"/>
      <c r="Y347" s="4"/>
      <c r="Z347" s="4"/>
    </row>
    <row r="348" ht="14.25" customHeight="1">
      <c r="A348" s="4"/>
      <c r="B348" s="4"/>
      <c r="C348" s="4"/>
      <c r="D348" s="4"/>
      <c r="E348" s="4"/>
      <c r="F348" s="4"/>
      <c r="G348" s="4"/>
      <c r="H348" s="4"/>
      <c r="I348" s="4"/>
      <c r="J348" s="110" t="str">
        <f t="shared" si="39"/>
        <v/>
      </c>
      <c r="K348" s="401" t="str">
        <f t="shared" si="38"/>
        <v/>
      </c>
      <c r="L348" s="4"/>
      <c r="M348" s="4"/>
      <c r="N348" s="4"/>
      <c r="O348" s="4"/>
      <c r="P348" s="4"/>
      <c r="Q348" s="4"/>
      <c r="R348" s="4"/>
      <c r="S348" s="4"/>
      <c r="T348" s="4"/>
      <c r="U348" s="4"/>
      <c r="V348" s="4"/>
      <c r="W348" s="4"/>
      <c r="X348" s="4"/>
      <c r="Y348" s="4"/>
      <c r="Z348" s="4"/>
    </row>
    <row r="349" ht="14.25" customHeight="1">
      <c r="A349" s="4"/>
      <c r="B349" s="4"/>
      <c r="C349" s="4"/>
      <c r="D349" s="4"/>
      <c r="E349" s="4"/>
      <c r="F349" s="4"/>
      <c r="G349" s="4"/>
      <c r="H349" s="4"/>
      <c r="I349" s="4"/>
      <c r="J349" s="110" t="str">
        <f t="shared" si="39"/>
        <v/>
      </c>
      <c r="K349" s="401" t="str">
        <f t="shared" si="38"/>
        <v/>
      </c>
      <c r="L349" s="4"/>
      <c r="M349" s="4"/>
      <c r="N349" s="4"/>
      <c r="O349" s="4"/>
      <c r="P349" s="4"/>
      <c r="Q349" s="4"/>
      <c r="R349" s="4"/>
      <c r="S349" s="4"/>
      <c r="T349" s="4"/>
      <c r="U349" s="4"/>
      <c r="V349" s="4"/>
      <c r="W349" s="4"/>
      <c r="X349" s="4"/>
      <c r="Y349" s="4"/>
      <c r="Z349" s="4"/>
    </row>
    <row r="350" ht="14.25" customHeight="1">
      <c r="A350" s="4"/>
      <c r="B350" s="4"/>
      <c r="C350" s="4"/>
      <c r="D350" s="4"/>
      <c r="E350" s="4"/>
      <c r="F350" s="4"/>
      <c r="G350" s="4"/>
      <c r="H350" s="4"/>
      <c r="I350" s="4"/>
      <c r="J350" s="110" t="str">
        <f t="shared" si="39"/>
        <v/>
      </c>
      <c r="K350" s="401" t="str">
        <f t="shared" si="38"/>
        <v/>
      </c>
      <c r="L350" s="4"/>
      <c r="M350" s="4"/>
      <c r="N350" s="4"/>
      <c r="O350" s="4"/>
      <c r="P350" s="4"/>
      <c r="Q350" s="4"/>
      <c r="R350" s="4"/>
      <c r="S350" s="4"/>
      <c r="T350" s="4"/>
      <c r="U350" s="4"/>
      <c r="V350" s="4"/>
      <c r="W350" s="4"/>
      <c r="X350" s="4"/>
      <c r="Y350" s="4"/>
      <c r="Z350" s="4"/>
    </row>
    <row r="351" ht="14.25" customHeight="1">
      <c r="A351" s="4"/>
      <c r="B351" s="4"/>
      <c r="C351" s="4"/>
      <c r="D351" s="4"/>
      <c r="E351" s="4"/>
      <c r="F351" s="4"/>
      <c r="G351" s="4"/>
      <c r="H351" s="4"/>
      <c r="I351" s="4"/>
      <c r="J351" s="110" t="str">
        <f t="shared" si="39"/>
        <v/>
      </c>
      <c r="K351" s="401" t="str">
        <f t="shared" si="38"/>
        <v/>
      </c>
      <c r="L351" s="4"/>
      <c r="M351" s="4"/>
      <c r="N351" s="4"/>
      <c r="O351" s="4"/>
      <c r="P351" s="4"/>
      <c r="Q351" s="4"/>
      <c r="R351" s="4"/>
      <c r="S351" s="4"/>
      <c r="T351" s="4"/>
      <c r="U351" s="4"/>
      <c r="V351" s="4"/>
      <c r="W351" s="4"/>
      <c r="X351" s="4"/>
      <c r="Y351" s="4"/>
      <c r="Z351" s="4"/>
    </row>
    <row r="352" ht="14.25" customHeight="1">
      <c r="A352" s="4"/>
      <c r="B352" s="4"/>
      <c r="C352" s="4"/>
      <c r="D352" s="4"/>
      <c r="E352" s="4"/>
      <c r="F352" s="4"/>
      <c r="G352" s="4"/>
      <c r="H352" s="4"/>
      <c r="I352" s="4"/>
      <c r="J352" s="110" t="str">
        <f t="shared" si="39"/>
        <v/>
      </c>
      <c r="K352" s="401" t="str">
        <f t="shared" si="38"/>
        <v/>
      </c>
      <c r="L352" s="4"/>
      <c r="M352" s="4"/>
      <c r="N352" s="4"/>
      <c r="O352" s="4"/>
      <c r="P352" s="4"/>
      <c r="Q352" s="4"/>
      <c r="R352" s="4"/>
      <c r="S352" s="4"/>
      <c r="T352" s="4"/>
      <c r="U352" s="4"/>
      <c r="V352" s="4"/>
      <c r="W352" s="4"/>
      <c r="X352" s="4"/>
      <c r="Y352" s="4"/>
      <c r="Z352" s="4"/>
    </row>
    <row r="353" ht="14.25" customHeight="1">
      <c r="A353" s="4"/>
      <c r="B353" s="4"/>
      <c r="C353" s="4"/>
      <c r="D353" s="4"/>
      <c r="E353" s="4"/>
      <c r="F353" s="4"/>
      <c r="G353" s="4"/>
      <c r="H353" s="4"/>
      <c r="I353" s="4"/>
      <c r="J353" s="110" t="str">
        <f t="shared" si="39"/>
        <v/>
      </c>
      <c r="K353" s="401" t="str">
        <f t="shared" si="38"/>
        <v/>
      </c>
      <c r="L353" s="4"/>
      <c r="M353" s="4"/>
      <c r="N353" s="4"/>
      <c r="O353" s="4"/>
      <c r="P353" s="4"/>
      <c r="Q353" s="4"/>
      <c r="R353" s="4"/>
      <c r="S353" s="4"/>
      <c r="T353" s="4"/>
      <c r="U353" s="4"/>
      <c r="V353" s="4"/>
      <c r="W353" s="4"/>
      <c r="X353" s="4"/>
      <c r="Y353" s="4"/>
      <c r="Z353" s="4"/>
    </row>
    <row r="354" ht="14.25" customHeight="1">
      <c r="A354" s="4"/>
      <c r="B354" s="4"/>
      <c r="C354" s="4"/>
      <c r="D354" s="4"/>
      <c r="E354" s="4"/>
      <c r="F354" s="4"/>
      <c r="G354" s="4"/>
      <c r="H354" s="4"/>
      <c r="I354" s="4"/>
      <c r="J354" s="110" t="str">
        <f t="shared" si="39"/>
        <v/>
      </c>
      <c r="K354" s="401" t="str">
        <f t="shared" si="38"/>
        <v/>
      </c>
      <c r="L354" s="4"/>
      <c r="M354" s="4"/>
      <c r="N354" s="4"/>
      <c r="O354" s="4"/>
      <c r="P354" s="4"/>
      <c r="Q354" s="4"/>
      <c r="R354" s="4"/>
      <c r="S354" s="4"/>
      <c r="T354" s="4"/>
      <c r="U354" s="4"/>
      <c r="V354" s="4"/>
      <c r="W354" s="4"/>
      <c r="X354" s="4"/>
      <c r="Y354" s="4"/>
      <c r="Z354" s="4"/>
    </row>
    <row r="355" ht="14.25" customHeight="1">
      <c r="A355" s="4"/>
      <c r="B355" s="4"/>
      <c r="C355" s="4"/>
      <c r="D355" s="4"/>
      <c r="E355" s="4"/>
      <c r="F355" s="4"/>
      <c r="G355" s="4"/>
      <c r="H355" s="4"/>
      <c r="I355" s="4"/>
      <c r="J355" s="110" t="str">
        <f t="shared" si="39"/>
        <v/>
      </c>
      <c r="K355" s="401" t="str">
        <f t="shared" si="38"/>
        <v/>
      </c>
      <c r="L355" s="4"/>
      <c r="M355" s="4"/>
      <c r="N355" s="4"/>
      <c r="O355" s="4"/>
      <c r="P355" s="4"/>
      <c r="Q355" s="4"/>
      <c r="R355" s="4"/>
      <c r="S355" s="4"/>
      <c r="T355" s="4"/>
      <c r="U355" s="4"/>
      <c r="V355" s="4"/>
      <c r="W355" s="4"/>
      <c r="X355" s="4"/>
      <c r="Y355" s="4"/>
      <c r="Z355" s="4"/>
    </row>
    <row r="356" ht="14.25" customHeight="1">
      <c r="A356" s="4"/>
      <c r="B356" s="4"/>
      <c r="C356" s="4"/>
      <c r="D356" s="4"/>
      <c r="E356" s="4"/>
      <c r="F356" s="4"/>
      <c r="G356" s="4"/>
      <c r="H356" s="4"/>
      <c r="I356" s="4"/>
      <c r="J356" s="110" t="str">
        <f t="shared" si="39"/>
        <v/>
      </c>
      <c r="K356" s="401" t="str">
        <f t="shared" si="38"/>
        <v/>
      </c>
      <c r="L356" s="4"/>
      <c r="M356" s="4"/>
      <c r="N356" s="4"/>
      <c r="O356" s="4"/>
      <c r="P356" s="4"/>
      <c r="Q356" s="4"/>
      <c r="R356" s="4"/>
      <c r="S356" s="4"/>
      <c r="T356" s="4"/>
      <c r="U356" s="4"/>
      <c r="V356" s="4"/>
      <c r="W356" s="4"/>
      <c r="X356" s="4"/>
      <c r="Y356" s="4"/>
      <c r="Z356" s="4"/>
    </row>
    <row r="357" ht="14.25" customHeight="1">
      <c r="A357" s="4"/>
      <c r="B357" s="4"/>
      <c r="C357" s="4"/>
      <c r="D357" s="4"/>
      <c r="E357" s="4"/>
      <c r="F357" s="4"/>
      <c r="G357" s="4"/>
      <c r="H357" s="4"/>
      <c r="I357" s="4"/>
      <c r="J357" s="110" t="str">
        <f t="shared" si="39"/>
        <v/>
      </c>
      <c r="K357" s="401" t="str">
        <f t="shared" si="38"/>
        <v/>
      </c>
      <c r="L357" s="4"/>
      <c r="M357" s="4"/>
      <c r="N357" s="4"/>
      <c r="O357" s="4"/>
      <c r="P357" s="4"/>
      <c r="Q357" s="4"/>
      <c r="R357" s="4"/>
      <c r="S357" s="4"/>
      <c r="T357" s="4"/>
      <c r="U357" s="4"/>
      <c r="V357" s="4"/>
      <c r="W357" s="4"/>
      <c r="X357" s="4"/>
      <c r="Y357" s="4"/>
      <c r="Z357" s="4"/>
    </row>
    <row r="358" ht="14.25" customHeight="1">
      <c r="A358" s="4"/>
      <c r="B358" s="4"/>
      <c r="C358" s="4"/>
      <c r="D358" s="4"/>
      <c r="E358" s="4"/>
      <c r="F358" s="4"/>
      <c r="G358" s="4"/>
      <c r="H358" s="4"/>
      <c r="I358" s="4"/>
      <c r="J358" s="110" t="str">
        <f t="shared" si="39"/>
        <v/>
      </c>
      <c r="K358" s="401" t="str">
        <f t="shared" si="38"/>
        <v/>
      </c>
      <c r="L358" s="4"/>
      <c r="M358" s="4"/>
      <c r="N358" s="4"/>
      <c r="O358" s="4"/>
      <c r="P358" s="4"/>
      <c r="Q358" s="4"/>
      <c r="R358" s="4"/>
      <c r="S358" s="4"/>
      <c r="T358" s="4"/>
      <c r="U358" s="4"/>
      <c r="V358" s="4"/>
      <c r="W358" s="4"/>
      <c r="X358" s="4"/>
      <c r="Y358" s="4"/>
      <c r="Z358" s="4"/>
    </row>
    <row r="359" ht="14.25" customHeight="1">
      <c r="A359" s="4"/>
      <c r="B359" s="4"/>
      <c r="C359" s="4"/>
      <c r="D359" s="4"/>
      <c r="E359" s="4"/>
      <c r="F359" s="4"/>
      <c r="G359" s="4"/>
      <c r="H359" s="4"/>
      <c r="I359" s="4"/>
      <c r="J359" s="110" t="str">
        <f t="shared" si="39"/>
        <v/>
      </c>
      <c r="K359" s="401" t="str">
        <f t="shared" si="38"/>
        <v/>
      </c>
      <c r="L359" s="4"/>
      <c r="M359" s="4"/>
      <c r="N359" s="4"/>
      <c r="O359" s="4"/>
      <c r="P359" s="4"/>
      <c r="Q359" s="4"/>
      <c r="R359" s="4"/>
      <c r="S359" s="4"/>
      <c r="T359" s="4"/>
      <c r="U359" s="4"/>
      <c r="V359" s="4"/>
      <c r="W359" s="4"/>
      <c r="X359" s="4"/>
      <c r="Y359" s="4"/>
      <c r="Z359" s="4"/>
    </row>
    <row r="360" ht="14.25" customHeight="1">
      <c r="A360" s="4"/>
      <c r="B360" s="4"/>
      <c r="C360" s="4"/>
      <c r="D360" s="4"/>
      <c r="E360" s="4"/>
      <c r="F360" s="4"/>
      <c r="G360" s="4"/>
      <c r="H360" s="4"/>
      <c r="I360" s="4"/>
      <c r="J360" s="110" t="str">
        <f t="shared" si="39"/>
        <v/>
      </c>
      <c r="K360" s="401" t="str">
        <f t="shared" si="38"/>
        <v/>
      </c>
      <c r="L360" s="4"/>
      <c r="M360" s="4"/>
      <c r="N360" s="4"/>
      <c r="O360" s="4"/>
      <c r="P360" s="4"/>
      <c r="Q360" s="4"/>
      <c r="R360" s="4"/>
      <c r="S360" s="4"/>
      <c r="T360" s="4"/>
      <c r="U360" s="4"/>
      <c r="V360" s="4"/>
      <c r="W360" s="4"/>
      <c r="X360" s="4"/>
      <c r="Y360" s="4"/>
      <c r="Z360" s="4"/>
    </row>
    <row r="361" ht="14.25" customHeight="1">
      <c r="A361" s="4"/>
      <c r="B361" s="4"/>
      <c r="C361" s="4"/>
      <c r="D361" s="4"/>
      <c r="E361" s="4"/>
      <c r="F361" s="4"/>
      <c r="G361" s="4"/>
      <c r="H361" s="4"/>
      <c r="I361" s="4"/>
      <c r="J361" s="110" t="str">
        <f t="shared" si="39"/>
        <v/>
      </c>
      <c r="K361" s="401" t="str">
        <f t="shared" si="38"/>
        <v/>
      </c>
      <c r="L361" s="4"/>
      <c r="M361" s="4"/>
      <c r="N361" s="4"/>
      <c r="O361" s="4"/>
      <c r="P361" s="4"/>
      <c r="Q361" s="4"/>
      <c r="R361" s="4"/>
      <c r="S361" s="4"/>
      <c r="T361" s="4"/>
      <c r="U361" s="4"/>
      <c r="V361" s="4"/>
      <c r="W361" s="4"/>
      <c r="X361" s="4"/>
      <c r="Y361" s="4"/>
      <c r="Z361" s="4"/>
    </row>
    <row r="362" ht="14.25" customHeight="1">
      <c r="A362" s="4"/>
      <c r="B362" s="4"/>
      <c r="C362" s="4"/>
      <c r="D362" s="4"/>
      <c r="E362" s="4"/>
      <c r="F362" s="4"/>
      <c r="G362" s="4"/>
      <c r="H362" s="4"/>
      <c r="I362" s="4"/>
      <c r="J362" s="110" t="str">
        <f t="shared" si="39"/>
        <v/>
      </c>
      <c r="K362" s="401" t="str">
        <f t="shared" si="38"/>
        <v/>
      </c>
      <c r="L362" s="4"/>
      <c r="M362" s="4"/>
      <c r="N362" s="4"/>
      <c r="O362" s="4"/>
      <c r="P362" s="4"/>
      <c r="Q362" s="4"/>
      <c r="R362" s="4"/>
      <c r="S362" s="4"/>
      <c r="T362" s="4"/>
      <c r="U362" s="4"/>
      <c r="V362" s="4"/>
      <c r="W362" s="4"/>
      <c r="X362" s="4"/>
      <c r="Y362" s="4"/>
      <c r="Z362" s="4"/>
    </row>
    <row r="363" ht="14.25" customHeight="1">
      <c r="A363" s="4"/>
      <c r="B363" s="4"/>
      <c r="C363" s="4"/>
      <c r="D363" s="4"/>
      <c r="E363" s="4"/>
      <c r="F363" s="4"/>
      <c r="G363" s="4"/>
      <c r="H363" s="4"/>
      <c r="I363" s="4"/>
      <c r="J363" s="110" t="str">
        <f t="shared" si="39"/>
        <v/>
      </c>
      <c r="K363" s="401" t="str">
        <f t="shared" si="38"/>
        <v/>
      </c>
      <c r="L363" s="4"/>
      <c r="M363" s="4"/>
      <c r="N363" s="4"/>
      <c r="O363" s="4"/>
      <c r="P363" s="4"/>
      <c r="Q363" s="4"/>
      <c r="R363" s="4"/>
      <c r="S363" s="4"/>
      <c r="T363" s="4"/>
      <c r="U363" s="4"/>
      <c r="V363" s="4"/>
      <c r="W363" s="4"/>
      <c r="X363" s="4"/>
      <c r="Y363" s="4"/>
      <c r="Z363" s="4"/>
    </row>
    <row r="364" ht="14.25" customHeight="1">
      <c r="A364" s="4"/>
      <c r="B364" s="4"/>
      <c r="C364" s="4"/>
      <c r="D364" s="4"/>
      <c r="E364" s="4"/>
      <c r="F364" s="4"/>
      <c r="G364" s="4"/>
      <c r="H364" s="4"/>
      <c r="I364" s="4"/>
      <c r="J364" s="110" t="str">
        <f t="shared" si="39"/>
        <v/>
      </c>
      <c r="K364" s="401" t="str">
        <f t="shared" si="38"/>
        <v/>
      </c>
      <c r="L364" s="4"/>
      <c r="M364" s="4"/>
      <c r="N364" s="4"/>
      <c r="O364" s="4"/>
      <c r="P364" s="4"/>
      <c r="Q364" s="4"/>
      <c r="R364" s="4"/>
      <c r="S364" s="4"/>
      <c r="T364" s="4"/>
      <c r="U364" s="4"/>
      <c r="V364" s="4"/>
      <c r="W364" s="4"/>
      <c r="X364" s="4"/>
      <c r="Y364" s="4"/>
      <c r="Z364" s="4"/>
    </row>
    <row r="365" ht="14.25" customHeight="1">
      <c r="A365" s="4"/>
      <c r="B365" s="4"/>
      <c r="C365" s="4"/>
      <c r="D365" s="4"/>
      <c r="E365" s="4"/>
      <c r="F365" s="4"/>
      <c r="G365" s="4"/>
      <c r="H365" s="4"/>
      <c r="I365" s="4"/>
      <c r="J365" s="110" t="str">
        <f t="shared" si="39"/>
        <v/>
      </c>
      <c r="K365" s="401" t="str">
        <f t="shared" si="38"/>
        <v/>
      </c>
      <c r="L365" s="4"/>
      <c r="M365" s="4"/>
      <c r="N365" s="4"/>
      <c r="O365" s="4"/>
      <c r="P365" s="4"/>
      <c r="Q365" s="4"/>
      <c r="R365" s="4"/>
      <c r="S365" s="4"/>
      <c r="T365" s="4"/>
      <c r="U365" s="4"/>
      <c r="V365" s="4"/>
      <c r="W365" s="4"/>
      <c r="X365" s="4"/>
      <c r="Y365" s="4"/>
      <c r="Z365" s="4"/>
    </row>
    <row r="366" ht="14.25" customHeight="1">
      <c r="A366" s="4"/>
      <c r="B366" s="4"/>
      <c r="C366" s="4"/>
      <c r="D366" s="4"/>
      <c r="E366" s="4"/>
      <c r="F366" s="4"/>
      <c r="G366" s="4"/>
      <c r="H366" s="4"/>
      <c r="I366" s="4"/>
      <c r="J366" s="110" t="str">
        <f t="shared" si="39"/>
        <v/>
      </c>
      <c r="K366" s="401" t="str">
        <f t="shared" si="38"/>
        <v/>
      </c>
      <c r="L366" s="4"/>
      <c r="M366" s="4"/>
      <c r="N366" s="4"/>
      <c r="O366" s="4"/>
      <c r="P366" s="4"/>
      <c r="Q366" s="4"/>
      <c r="R366" s="4"/>
      <c r="S366" s="4"/>
      <c r="T366" s="4"/>
      <c r="U366" s="4"/>
      <c r="V366" s="4"/>
      <c r="W366" s="4"/>
      <c r="X366" s="4"/>
      <c r="Y366" s="4"/>
      <c r="Z366" s="4"/>
    </row>
    <row r="367" ht="14.25" customHeight="1">
      <c r="A367" s="4"/>
      <c r="B367" s="4"/>
      <c r="C367" s="4"/>
      <c r="D367" s="4"/>
      <c r="E367" s="4"/>
      <c r="F367" s="4"/>
      <c r="G367" s="4"/>
      <c r="H367" s="4"/>
      <c r="I367" s="4"/>
      <c r="J367" s="110" t="str">
        <f t="shared" si="39"/>
        <v/>
      </c>
      <c r="K367" s="401" t="str">
        <f t="shared" si="38"/>
        <v/>
      </c>
      <c r="L367" s="4"/>
      <c r="M367" s="4"/>
      <c r="N367" s="4"/>
      <c r="O367" s="4"/>
      <c r="P367" s="4"/>
      <c r="Q367" s="4"/>
      <c r="R367" s="4"/>
      <c r="S367" s="4"/>
      <c r="T367" s="4"/>
      <c r="U367" s="4"/>
      <c r="V367" s="4"/>
      <c r="W367" s="4"/>
      <c r="X367" s="4"/>
      <c r="Y367" s="4"/>
      <c r="Z367" s="4"/>
    </row>
    <row r="368" ht="14.25" customHeight="1">
      <c r="A368" s="4"/>
      <c r="B368" s="4"/>
      <c r="C368" s="4"/>
      <c r="D368" s="4"/>
      <c r="E368" s="4"/>
      <c r="F368" s="4"/>
      <c r="G368" s="4"/>
      <c r="H368" s="4"/>
      <c r="I368" s="4"/>
      <c r="J368" s="110" t="str">
        <f t="shared" si="39"/>
        <v/>
      </c>
      <c r="K368" s="401" t="str">
        <f t="shared" si="38"/>
        <v/>
      </c>
      <c r="L368" s="4"/>
      <c r="M368" s="4"/>
      <c r="N368" s="4"/>
      <c r="O368" s="4"/>
      <c r="P368" s="4"/>
      <c r="Q368" s="4"/>
      <c r="R368" s="4"/>
      <c r="S368" s="4"/>
      <c r="T368" s="4"/>
      <c r="U368" s="4"/>
      <c r="V368" s="4"/>
      <c r="W368" s="4"/>
      <c r="X368" s="4"/>
      <c r="Y368" s="4"/>
      <c r="Z368" s="4"/>
    </row>
    <row r="369" ht="14.25" customHeight="1">
      <c r="A369" s="4"/>
      <c r="B369" s="4"/>
      <c r="C369" s="4"/>
      <c r="D369" s="4"/>
      <c r="E369" s="4"/>
      <c r="F369" s="4"/>
      <c r="G369" s="4"/>
      <c r="H369" s="4"/>
      <c r="I369" s="4"/>
      <c r="J369" s="110" t="str">
        <f t="shared" si="39"/>
        <v/>
      </c>
      <c r="K369" s="401" t="str">
        <f t="shared" si="38"/>
        <v/>
      </c>
      <c r="L369" s="4"/>
      <c r="M369" s="4"/>
      <c r="N369" s="4"/>
      <c r="O369" s="4"/>
      <c r="P369" s="4"/>
      <c r="Q369" s="4"/>
      <c r="R369" s="4"/>
      <c r="S369" s="4"/>
      <c r="T369" s="4"/>
      <c r="U369" s="4"/>
      <c r="V369" s="4"/>
      <c r="W369" s="4"/>
      <c r="X369" s="4"/>
      <c r="Y369" s="4"/>
      <c r="Z369" s="4"/>
    </row>
    <row r="370" ht="14.25" customHeight="1">
      <c r="A370" s="4"/>
      <c r="B370" s="4"/>
      <c r="C370" s="4"/>
      <c r="D370" s="4"/>
      <c r="E370" s="4"/>
      <c r="F370" s="4"/>
      <c r="G370" s="4"/>
      <c r="H370" s="4"/>
      <c r="I370" s="4"/>
      <c r="J370" s="110" t="str">
        <f t="shared" si="39"/>
        <v/>
      </c>
      <c r="K370" s="401" t="str">
        <f t="shared" si="38"/>
        <v/>
      </c>
      <c r="L370" s="4"/>
      <c r="M370" s="4"/>
      <c r="N370" s="4"/>
      <c r="O370" s="4"/>
      <c r="P370" s="4"/>
      <c r="Q370" s="4"/>
      <c r="R370" s="4"/>
      <c r="S370" s="4"/>
      <c r="T370" s="4"/>
      <c r="U370" s="4"/>
      <c r="V370" s="4"/>
      <c r="W370" s="4"/>
      <c r="X370" s="4"/>
      <c r="Y370" s="4"/>
      <c r="Z370" s="4"/>
    </row>
    <row r="371" ht="14.25" customHeight="1">
      <c r="A371" s="4"/>
      <c r="B371" s="4"/>
      <c r="C371" s="4"/>
      <c r="D371" s="4"/>
      <c r="E371" s="4"/>
      <c r="F371" s="4"/>
      <c r="G371" s="4"/>
      <c r="H371" s="4"/>
      <c r="I371" s="4"/>
      <c r="J371" s="110" t="str">
        <f t="shared" si="39"/>
        <v/>
      </c>
      <c r="K371" s="401" t="str">
        <f t="shared" si="38"/>
        <v/>
      </c>
      <c r="L371" s="4"/>
      <c r="M371" s="4"/>
      <c r="N371" s="4"/>
      <c r="O371" s="4"/>
      <c r="P371" s="4"/>
      <c r="Q371" s="4"/>
      <c r="R371" s="4"/>
      <c r="S371" s="4"/>
      <c r="T371" s="4"/>
      <c r="U371" s="4"/>
      <c r="V371" s="4"/>
      <c r="W371" s="4"/>
      <c r="X371" s="4"/>
      <c r="Y371" s="4"/>
      <c r="Z371" s="4"/>
    </row>
    <row r="372" ht="14.25" customHeight="1">
      <c r="A372" s="4"/>
      <c r="B372" s="4"/>
      <c r="C372" s="4"/>
      <c r="D372" s="4"/>
      <c r="E372" s="4"/>
      <c r="F372" s="4"/>
      <c r="G372" s="4"/>
      <c r="H372" s="4"/>
      <c r="I372" s="4"/>
      <c r="J372" s="110" t="str">
        <f t="shared" si="39"/>
        <v/>
      </c>
      <c r="K372" s="401" t="str">
        <f t="shared" si="38"/>
        <v/>
      </c>
      <c r="L372" s="4"/>
      <c r="M372" s="4"/>
      <c r="N372" s="4"/>
      <c r="O372" s="4"/>
      <c r="P372" s="4"/>
      <c r="Q372" s="4"/>
      <c r="R372" s="4"/>
      <c r="S372" s="4"/>
      <c r="T372" s="4"/>
      <c r="U372" s="4"/>
      <c r="V372" s="4"/>
      <c r="W372" s="4"/>
      <c r="X372" s="4"/>
      <c r="Y372" s="4"/>
      <c r="Z372" s="4"/>
    </row>
    <row r="373" ht="14.25" customHeight="1">
      <c r="A373" s="4"/>
      <c r="B373" s="4"/>
      <c r="C373" s="4"/>
      <c r="D373" s="4"/>
      <c r="E373" s="4"/>
      <c r="F373" s="4"/>
      <c r="G373" s="4"/>
      <c r="H373" s="4"/>
      <c r="I373" s="4"/>
      <c r="J373" s="110" t="str">
        <f t="shared" si="39"/>
        <v/>
      </c>
      <c r="K373" s="401" t="str">
        <f t="shared" si="38"/>
        <v/>
      </c>
      <c r="L373" s="4"/>
      <c r="M373" s="4"/>
      <c r="N373" s="4"/>
      <c r="O373" s="4"/>
      <c r="P373" s="4"/>
      <c r="Q373" s="4"/>
      <c r="R373" s="4"/>
      <c r="S373" s="4"/>
      <c r="T373" s="4"/>
      <c r="U373" s="4"/>
      <c r="V373" s="4"/>
      <c r="W373" s="4"/>
      <c r="X373" s="4"/>
      <c r="Y373" s="4"/>
      <c r="Z373" s="4"/>
    </row>
    <row r="374" ht="14.25" customHeight="1">
      <c r="A374" s="4"/>
      <c r="B374" s="4"/>
      <c r="C374" s="4"/>
      <c r="D374" s="4"/>
      <c r="E374" s="4"/>
      <c r="F374" s="4"/>
      <c r="G374" s="4"/>
      <c r="H374" s="4"/>
      <c r="I374" s="4"/>
      <c r="J374" s="110" t="str">
        <f t="shared" si="39"/>
        <v/>
      </c>
      <c r="K374" s="401" t="str">
        <f t="shared" si="38"/>
        <v/>
      </c>
      <c r="L374" s="4"/>
      <c r="M374" s="4"/>
      <c r="N374" s="4"/>
      <c r="O374" s="4"/>
      <c r="P374" s="4"/>
      <c r="Q374" s="4"/>
      <c r="R374" s="4"/>
      <c r="S374" s="4"/>
      <c r="T374" s="4"/>
      <c r="U374" s="4"/>
      <c r="V374" s="4"/>
      <c r="W374" s="4"/>
      <c r="X374" s="4"/>
      <c r="Y374" s="4"/>
      <c r="Z374" s="4"/>
    </row>
    <row r="375" ht="14.25" customHeight="1">
      <c r="A375" s="4"/>
      <c r="B375" s="4"/>
      <c r="C375" s="4"/>
      <c r="D375" s="4"/>
      <c r="E375" s="4"/>
      <c r="F375" s="4"/>
      <c r="G375" s="4"/>
      <c r="H375" s="4"/>
      <c r="I375" s="4"/>
      <c r="J375" s="110" t="str">
        <f t="shared" si="39"/>
        <v/>
      </c>
      <c r="K375" s="401" t="str">
        <f t="shared" si="38"/>
        <v/>
      </c>
      <c r="L375" s="4"/>
      <c r="M375" s="4"/>
      <c r="N375" s="4"/>
      <c r="O375" s="4"/>
      <c r="P375" s="4"/>
      <c r="Q375" s="4"/>
      <c r="R375" s="4"/>
      <c r="S375" s="4"/>
      <c r="T375" s="4"/>
      <c r="U375" s="4"/>
      <c r="V375" s="4"/>
      <c r="W375" s="4"/>
      <c r="X375" s="4"/>
      <c r="Y375" s="4"/>
      <c r="Z375" s="4"/>
    </row>
    <row r="376" ht="14.25" customHeight="1">
      <c r="A376" s="4"/>
      <c r="B376" s="4"/>
      <c r="C376" s="4"/>
      <c r="D376" s="4"/>
      <c r="E376" s="4"/>
      <c r="F376" s="4"/>
      <c r="G376" s="4"/>
      <c r="H376" s="4"/>
      <c r="I376" s="4"/>
      <c r="J376" s="110" t="str">
        <f t="shared" si="39"/>
        <v/>
      </c>
      <c r="K376" s="401" t="str">
        <f t="shared" si="38"/>
        <v/>
      </c>
      <c r="L376" s="4"/>
      <c r="M376" s="4"/>
      <c r="N376" s="4"/>
      <c r="O376" s="4"/>
      <c r="P376" s="4"/>
      <c r="Q376" s="4"/>
      <c r="R376" s="4"/>
      <c r="S376" s="4"/>
      <c r="T376" s="4"/>
      <c r="U376" s="4"/>
      <c r="V376" s="4"/>
      <c r="W376" s="4"/>
      <c r="X376" s="4"/>
      <c r="Y376" s="4"/>
      <c r="Z376" s="4"/>
    </row>
    <row r="377" ht="14.25" customHeight="1">
      <c r="A377" s="4"/>
      <c r="B377" s="4"/>
      <c r="C377" s="4"/>
      <c r="D377" s="4"/>
      <c r="E377" s="4"/>
      <c r="F377" s="4"/>
      <c r="G377" s="4"/>
      <c r="H377" s="4"/>
      <c r="I377" s="4"/>
      <c r="J377" s="110" t="str">
        <f t="shared" si="39"/>
        <v/>
      </c>
      <c r="K377" s="401" t="str">
        <f t="shared" si="38"/>
        <v/>
      </c>
      <c r="L377" s="4"/>
      <c r="M377" s="4"/>
      <c r="N377" s="4"/>
      <c r="O377" s="4"/>
      <c r="P377" s="4"/>
      <c r="Q377" s="4"/>
      <c r="R377" s="4"/>
      <c r="S377" s="4"/>
      <c r="T377" s="4"/>
      <c r="U377" s="4"/>
      <c r="V377" s="4"/>
      <c r="W377" s="4"/>
      <c r="X377" s="4"/>
      <c r="Y377" s="4"/>
      <c r="Z377" s="4"/>
    </row>
    <row r="378" ht="14.25" customHeight="1">
      <c r="A378" s="4"/>
      <c r="B378" s="4"/>
      <c r="C378" s="4"/>
      <c r="D378" s="4"/>
      <c r="E378" s="4"/>
      <c r="F378" s="4"/>
      <c r="G378" s="4"/>
      <c r="H378" s="4"/>
      <c r="I378" s="4"/>
      <c r="J378" s="110" t="str">
        <f t="shared" si="39"/>
        <v/>
      </c>
      <c r="K378" s="401" t="str">
        <f t="shared" si="38"/>
        <v/>
      </c>
      <c r="L378" s="4"/>
      <c r="M378" s="4"/>
      <c r="N378" s="4"/>
      <c r="O378" s="4"/>
      <c r="P378" s="4"/>
      <c r="Q378" s="4"/>
      <c r="R378" s="4"/>
      <c r="S378" s="4"/>
      <c r="T378" s="4"/>
      <c r="U378" s="4"/>
      <c r="V378" s="4"/>
      <c r="W378" s="4"/>
      <c r="X378" s="4"/>
      <c r="Y378" s="4"/>
      <c r="Z378" s="4"/>
    </row>
    <row r="379" ht="14.25" customHeight="1">
      <c r="A379" s="4"/>
      <c r="B379" s="4"/>
      <c r="C379" s="4"/>
      <c r="D379" s="4"/>
      <c r="E379" s="4"/>
      <c r="F379" s="4"/>
      <c r="G379" s="4"/>
      <c r="H379" s="4"/>
      <c r="I379" s="4"/>
      <c r="J379" s="110" t="str">
        <f t="shared" si="39"/>
        <v/>
      </c>
      <c r="K379" s="401" t="str">
        <f t="shared" si="38"/>
        <v/>
      </c>
      <c r="L379" s="4"/>
      <c r="M379" s="4"/>
      <c r="N379" s="4"/>
      <c r="O379" s="4"/>
      <c r="P379" s="4"/>
      <c r="Q379" s="4"/>
      <c r="R379" s="4"/>
      <c r="S379" s="4"/>
      <c r="T379" s="4"/>
      <c r="U379" s="4"/>
      <c r="V379" s="4"/>
      <c r="W379" s="4"/>
      <c r="X379" s="4"/>
      <c r="Y379" s="4"/>
      <c r="Z379" s="4"/>
    </row>
    <row r="380" ht="14.25" customHeight="1">
      <c r="A380" s="4"/>
      <c r="B380" s="4"/>
      <c r="C380" s="4"/>
      <c r="D380" s="4"/>
      <c r="E380" s="4"/>
      <c r="F380" s="4"/>
      <c r="G380" s="4"/>
      <c r="H380" s="4"/>
      <c r="I380" s="4"/>
      <c r="J380" s="110" t="str">
        <f t="shared" si="39"/>
        <v/>
      </c>
      <c r="K380" s="401" t="str">
        <f t="shared" si="38"/>
        <v/>
      </c>
      <c r="L380" s="4"/>
      <c r="M380" s="4"/>
      <c r="N380" s="4"/>
      <c r="O380" s="4"/>
      <c r="P380" s="4"/>
      <c r="Q380" s="4"/>
      <c r="R380" s="4"/>
      <c r="S380" s="4"/>
      <c r="T380" s="4"/>
      <c r="U380" s="4"/>
      <c r="V380" s="4"/>
      <c r="W380" s="4"/>
      <c r="X380" s="4"/>
      <c r="Y380" s="4"/>
      <c r="Z380" s="4"/>
    </row>
    <row r="381" ht="14.25" customHeight="1">
      <c r="A381" s="4"/>
      <c r="B381" s="4"/>
      <c r="C381" s="4"/>
      <c r="D381" s="4"/>
      <c r="E381" s="4"/>
      <c r="F381" s="4"/>
      <c r="G381" s="4"/>
      <c r="H381" s="4"/>
      <c r="I381" s="4"/>
      <c r="J381" s="110" t="str">
        <f t="shared" si="39"/>
        <v/>
      </c>
      <c r="K381" s="401" t="str">
        <f t="shared" si="38"/>
        <v/>
      </c>
      <c r="L381" s="4"/>
      <c r="M381" s="4"/>
      <c r="N381" s="4"/>
      <c r="O381" s="4"/>
      <c r="P381" s="4"/>
      <c r="Q381" s="4"/>
      <c r="R381" s="4"/>
      <c r="S381" s="4"/>
      <c r="T381" s="4"/>
      <c r="U381" s="4"/>
      <c r="V381" s="4"/>
      <c r="W381" s="4"/>
      <c r="X381" s="4"/>
      <c r="Y381" s="4"/>
      <c r="Z381" s="4"/>
    </row>
    <row r="382" ht="14.25" customHeight="1">
      <c r="A382" s="4"/>
      <c r="B382" s="4"/>
      <c r="C382" s="4"/>
      <c r="D382" s="4"/>
      <c r="E382" s="4"/>
      <c r="F382" s="4"/>
      <c r="G382" s="4"/>
      <c r="H382" s="4"/>
      <c r="I382" s="4"/>
      <c r="J382" s="110" t="str">
        <f t="shared" si="39"/>
        <v/>
      </c>
      <c r="K382" s="401" t="str">
        <f t="shared" si="38"/>
        <v/>
      </c>
      <c r="L382" s="4"/>
      <c r="M382" s="4"/>
      <c r="N382" s="4"/>
      <c r="O382" s="4"/>
      <c r="P382" s="4"/>
      <c r="Q382" s="4"/>
      <c r="R382" s="4"/>
      <c r="S382" s="4"/>
      <c r="T382" s="4"/>
      <c r="U382" s="4"/>
      <c r="V382" s="4"/>
      <c r="W382" s="4"/>
      <c r="X382" s="4"/>
      <c r="Y382" s="4"/>
      <c r="Z382" s="4"/>
    </row>
    <row r="383" ht="14.25" customHeight="1">
      <c r="A383" s="4"/>
      <c r="B383" s="4"/>
      <c r="C383" s="4"/>
      <c r="D383" s="4"/>
      <c r="E383" s="4"/>
      <c r="F383" s="4"/>
      <c r="G383" s="4"/>
      <c r="H383" s="4"/>
      <c r="I383" s="4"/>
      <c r="J383" s="110" t="str">
        <f t="shared" si="39"/>
        <v/>
      </c>
      <c r="K383" s="401" t="str">
        <f t="shared" si="38"/>
        <v/>
      </c>
      <c r="L383" s="4"/>
      <c r="M383" s="4"/>
      <c r="N383" s="4"/>
      <c r="O383" s="4"/>
      <c r="P383" s="4"/>
      <c r="Q383" s="4"/>
      <c r="R383" s="4"/>
      <c r="S383" s="4"/>
      <c r="T383" s="4"/>
      <c r="U383" s="4"/>
      <c r="V383" s="4"/>
      <c r="W383" s="4"/>
      <c r="X383" s="4"/>
      <c r="Y383" s="4"/>
      <c r="Z383" s="4"/>
    </row>
    <row r="384" ht="14.25" customHeight="1">
      <c r="A384" s="4"/>
      <c r="B384" s="4"/>
      <c r="C384" s="4"/>
      <c r="D384" s="4"/>
      <c r="E384" s="4"/>
      <c r="F384" s="4"/>
      <c r="G384" s="4"/>
      <c r="H384" s="4"/>
      <c r="I384" s="4"/>
      <c r="J384" s="110" t="str">
        <f t="shared" si="39"/>
        <v/>
      </c>
      <c r="K384" s="401" t="str">
        <f t="shared" si="38"/>
        <v/>
      </c>
      <c r="L384" s="4"/>
      <c r="M384" s="4"/>
      <c r="N384" s="4"/>
      <c r="O384" s="4"/>
      <c r="P384" s="4"/>
      <c r="Q384" s="4"/>
      <c r="R384" s="4"/>
      <c r="S384" s="4"/>
      <c r="T384" s="4"/>
      <c r="U384" s="4"/>
      <c r="V384" s="4"/>
      <c r="W384" s="4"/>
      <c r="X384" s="4"/>
      <c r="Y384" s="4"/>
      <c r="Z384" s="4"/>
    </row>
    <row r="385" ht="14.25" customHeight="1">
      <c r="A385" s="4"/>
      <c r="B385" s="4"/>
      <c r="C385" s="4"/>
      <c r="D385" s="4"/>
      <c r="E385" s="4"/>
      <c r="F385" s="4"/>
      <c r="G385" s="4"/>
      <c r="H385" s="4"/>
      <c r="I385" s="4"/>
      <c r="J385" s="110" t="str">
        <f t="shared" si="39"/>
        <v/>
      </c>
      <c r="K385" s="401" t="str">
        <f t="shared" si="38"/>
        <v/>
      </c>
      <c r="L385" s="4"/>
      <c r="M385" s="4"/>
      <c r="N385" s="4"/>
      <c r="O385" s="4"/>
      <c r="P385" s="4"/>
      <c r="Q385" s="4"/>
      <c r="R385" s="4"/>
      <c r="S385" s="4"/>
      <c r="T385" s="4"/>
      <c r="U385" s="4"/>
      <c r="V385" s="4"/>
      <c r="W385" s="4"/>
      <c r="X385" s="4"/>
      <c r="Y385" s="4"/>
      <c r="Z385" s="4"/>
    </row>
    <row r="386" ht="14.25" customHeight="1">
      <c r="A386" s="4"/>
      <c r="B386" s="4"/>
      <c r="C386" s="4"/>
      <c r="D386" s="4"/>
      <c r="E386" s="4"/>
      <c r="F386" s="4"/>
      <c r="G386" s="4"/>
      <c r="H386" s="4"/>
      <c r="I386" s="4"/>
      <c r="J386" s="110" t="str">
        <f t="shared" si="39"/>
        <v/>
      </c>
      <c r="K386" s="401" t="str">
        <f t="shared" si="38"/>
        <v/>
      </c>
      <c r="L386" s="4"/>
      <c r="M386" s="4"/>
      <c r="N386" s="4"/>
      <c r="O386" s="4"/>
      <c r="P386" s="4"/>
      <c r="Q386" s="4"/>
      <c r="R386" s="4"/>
      <c r="S386" s="4"/>
      <c r="T386" s="4"/>
      <c r="U386" s="4"/>
      <c r="V386" s="4"/>
      <c r="W386" s="4"/>
      <c r="X386" s="4"/>
      <c r="Y386" s="4"/>
      <c r="Z386" s="4"/>
    </row>
    <row r="387" ht="14.25" customHeight="1">
      <c r="A387" s="4"/>
      <c r="B387" s="4"/>
      <c r="C387" s="4"/>
      <c r="D387" s="4"/>
      <c r="E387" s="4"/>
      <c r="F387" s="4"/>
      <c r="G387" s="4"/>
      <c r="H387" s="4"/>
      <c r="I387" s="4"/>
      <c r="J387" s="110" t="str">
        <f t="shared" si="39"/>
        <v/>
      </c>
      <c r="K387" s="401" t="str">
        <f t="shared" si="38"/>
        <v/>
      </c>
      <c r="L387" s="4"/>
      <c r="M387" s="4"/>
      <c r="N387" s="4"/>
      <c r="O387" s="4"/>
      <c r="P387" s="4"/>
      <c r="Q387" s="4"/>
      <c r="R387" s="4"/>
      <c r="S387" s="4"/>
      <c r="T387" s="4"/>
      <c r="U387" s="4"/>
      <c r="V387" s="4"/>
      <c r="W387" s="4"/>
      <c r="X387" s="4"/>
      <c r="Y387" s="4"/>
      <c r="Z387" s="4"/>
    </row>
    <row r="388" ht="14.25" customHeight="1">
      <c r="A388" s="4"/>
      <c r="B388" s="4"/>
      <c r="C388" s="4"/>
      <c r="D388" s="4"/>
      <c r="E388" s="4"/>
      <c r="F388" s="4"/>
      <c r="G388" s="4"/>
      <c r="H388" s="4"/>
      <c r="I388" s="4"/>
      <c r="J388" s="110" t="str">
        <f t="shared" si="39"/>
        <v/>
      </c>
      <c r="K388" s="401" t="str">
        <f t="shared" si="38"/>
        <v/>
      </c>
      <c r="L388" s="4"/>
      <c r="M388" s="4"/>
      <c r="N388" s="4"/>
      <c r="O388" s="4"/>
      <c r="P388" s="4"/>
      <c r="Q388" s="4"/>
      <c r="R388" s="4"/>
      <c r="S388" s="4"/>
      <c r="T388" s="4"/>
      <c r="U388" s="4"/>
      <c r="V388" s="4"/>
      <c r="W388" s="4"/>
      <c r="X388" s="4"/>
      <c r="Y388" s="4"/>
      <c r="Z388" s="4"/>
    </row>
    <row r="389" ht="14.25" customHeight="1">
      <c r="A389" s="4"/>
      <c r="B389" s="4"/>
      <c r="C389" s="4"/>
      <c r="D389" s="4"/>
      <c r="E389" s="4"/>
      <c r="F389" s="4"/>
      <c r="G389" s="4"/>
      <c r="H389" s="4"/>
      <c r="I389" s="4"/>
      <c r="J389" s="110" t="str">
        <f t="shared" si="39"/>
        <v/>
      </c>
      <c r="K389" s="401" t="str">
        <f t="shared" si="38"/>
        <v/>
      </c>
      <c r="L389" s="4"/>
      <c r="M389" s="4"/>
      <c r="N389" s="4"/>
      <c r="O389" s="4"/>
      <c r="P389" s="4"/>
      <c r="Q389" s="4"/>
      <c r="R389" s="4"/>
      <c r="S389" s="4"/>
      <c r="T389" s="4"/>
      <c r="U389" s="4"/>
      <c r="V389" s="4"/>
      <c r="W389" s="4"/>
      <c r="X389" s="4"/>
      <c r="Y389" s="4"/>
      <c r="Z389" s="4"/>
    </row>
    <row r="390" ht="14.25" customHeight="1">
      <c r="A390" s="4"/>
      <c r="B390" s="4"/>
      <c r="C390" s="4"/>
      <c r="D390" s="4"/>
      <c r="E390" s="4"/>
      <c r="F390" s="4"/>
      <c r="G390" s="4"/>
      <c r="H390" s="4"/>
      <c r="I390" s="4"/>
      <c r="J390" s="110" t="str">
        <f t="shared" si="39"/>
        <v/>
      </c>
      <c r="K390" s="401" t="str">
        <f t="shared" si="38"/>
        <v/>
      </c>
      <c r="L390" s="4"/>
      <c r="M390" s="4"/>
      <c r="N390" s="4"/>
      <c r="O390" s="4"/>
      <c r="P390" s="4"/>
      <c r="Q390" s="4"/>
      <c r="R390" s="4"/>
      <c r="S390" s="4"/>
      <c r="T390" s="4"/>
      <c r="U390" s="4"/>
      <c r="V390" s="4"/>
      <c r="W390" s="4"/>
      <c r="X390" s="4"/>
      <c r="Y390" s="4"/>
      <c r="Z390" s="4"/>
    </row>
    <row r="391" ht="14.25" customHeight="1">
      <c r="A391" s="4"/>
      <c r="B391" s="4"/>
      <c r="C391" s="4"/>
      <c r="D391" s="4"/>
      <c r="E391" s="4"/>
      <c r="F391" s="4"/>
      <c r="G391" s="4"/>
      <c r="H391" s="4"/>
      <c r="I391" s="4"/>
      <c r="J391" s="110" t="str">
        <f t="shared" si="39"/>
        <v/>
      </c>
      <c r="K391" s="401" t="str">
        <f t="shared" si="38"/>
        <v/>
      </c>
      <c r="L391" s="4"/>
      <c r="M391" s="4"/>
      <c r="N391" s="4"/>
      <c r="O391" s="4"/>
      <c r="P391" s="4"/>
      <c r="Q391" s="4"/>
      <c r="R391" s="4"/>
      <c r="S391" s="4"/>
      <c r="T391" s="4"/>
      <c r="U391" s="4"/>
      <c r="V391" s="4"/>
      <c r="W391" s="4"/>
      <c r="X391" s="4"/>
      <c r="Y391" s="4"/>
      <c r="Z391" s="4"/>
    </row>
    <row r="392" ht="14.25" customHeight="1">
      <c r="A392" s="4"/>
      <c r="B392" s="4"/>
      <c r="C392" s="4"/>
      <c r="D392" s="4"/>
      <c r="E392" s="4"/>
      <c r="F392" s="4"/>
      <c r="G392" s="4"/>
      <c r="H392" s="4"/>
      <c r="I392" s="4"/>
      <c r="J392" s="110" t="str">
        <f t="shared" si="39"/>
        <v/>
      </c>
      <c r="K392" s="401" t="str">
        <f t="shared" si="38"/>
        <v/>
      </c>
      <c r="L392" s="4"/>
      <c r="M392" s="4"/>
      <c r="N392" s="4"/>
      <c r="O392" s="4"/>
      <c r="P392" s="4"/>
      <c r="Q392" s="4"/>
      <c r="R392" s="4"/>
      <c r="S392" s="4"/>
      <c r="T392" s="4"/>
      <c r="U392" s="4"/>
      <c r="V392" s="4"/>
      <c r="W392" s="4"/>
      <c r="X392" s="4"/>
      <c r="Y392" s="4"/>
      <c r="Z392" s="4"/>
    </row>
    <row r="393" ht="14.25" customHeight="1">
      <c r="A393" s="4"/>
      <c r="B393" s="4"/>
      <c r="C393" s="4"/>
      <c r="D393" s="4"/>
      <c r="E393" s="4"/>
      <c r="F393" s="4"/>
      <c r="G393" s="4"/>
      <c r="H393" s="4"/>
      <c r="I393" s="4"/>
      <c r="J393" s="110" t="str">
        <f t="shared" si="39"/>
        <v/>
      </c>
      <c r="K393" s="401" t="str">
        <f t="shared" si="38"/>
        <v/>
      </c>
      <c r="L393" s="4"/>
      <c r="M393" s="4"/>
      <c r="N393" s="4"/>
      <c r="O393" s="4"/>
      <c r="P393" s="4"/>
      <c r="Q393" s="4"/>
      <c r="R393" s="4"/>
      <c r="S393" s="4"/>
      <c r="T393" s="4"/>
      <c r="U393" s="4"/>
      <c r="V393" s="4"/>
      <c r="W393" s="4"/>
      <c r="X393" s="4"/>
      <c r="Y393" s="4"/>
      <c r="Z393" s="4"/>
    </row>
    <row r="394" ht="14.25" customHeight="1">
      <c r="A394" s="4"/>
      <c r="B394" s="4"/>
      <c r="C394" s="4"/>
      <c r="D394" s="4"/>
      <c r="E394" s="4"/>
      <c r="F394" s="4"/>
      <c r="G394" s="4"/>
      <c r="H394" s="4"/>
      <c r="I394" s="4"/>
      <c r="J394" s="110" t="str">
        <f t="shared" si="39"/>
        <v/>
      </c>
      <c r="K394" s="401" t="str">
        <f t="shared" si="38"/>
        <v/>
      </c>
      <c r="L394" s="4"/>
      <c r="M394" s="4"/>
      <c r="N394" s="4"/>
      <c r="O394" s="4"/>
      <c r="P394" s="4"/>
      <c r="Q394" s="4"/>
      <c r="R394" s="4"/>
      <c r="S394" s="4"/>
      <c r="T394" s="4"/>
      <c r="U394" s="4"/>
      <c r="V394" s="4"/>
      <c r="W394" s="4"/>
      <c r="X394" s="4"/>
      <c r="Y394" s="4"/>
      <c r="Z394" s="4"/>
    </row>
    <row r="395" ht="14.25" customHeight="1">
      <c r="A395" s="4"/>
      <c r="B395" s="4"/>
      <c r="C395" s="4"/>
      <c r="D395" s="4"/>
      <c r="E395" s="4"/>
      <c r="F395" s="4"/>
      <c r="G395" s="4"/>
      <c r="H395" s="4"/>
      <c r="I395" s="4"/>
      <c r="J395" s="110" t="str">
        <f t="shared" si="39"/>
        <v/>
      </c>
      <c r="K395" s="401" t="str">
        <f t="shared" si="38"/>
        <v/>
      </c>
      <c r="L395" s="4"/>
      <c r="M395" s="4"/>
      <c r="N395" s="4"/>
      <c r="O395" s="4"/>
      <c r="P395" s="4"/>
      <c r="Q395" s="4"/>
      <c r="R395" s="4"/>
      <c r="S395" s="4"/>
      <c r="T395" s="4"/>
      <c r="U395" s="4"/>
      <c r="V395" s="4"/>
      <c r="W395" s="4"/>
      <c r="X395" s="4"/>
      <c r="Y395" s="4"/>
      <c r="Z395" s="4"/>
    </row>
    <row r="396" ht="14.25" customHeight="1">
      <c r="A396" s="4"/>
      <c r="B396" s="4"/>
      <c r="C396" s="4"/>
      <c r="D396" s="4"/>
      <c r="E396" s="4"/>
      <c r="F396" s="4"/>
      <c r="G396" s="4"/>
      <c r="H396" s="4"/>
      <c r="I396" s="4"/>
      <c r="J396" s="110" t="str">
        <f t="shared" si="39"/>
        <v/>
      </c>
      <c r="K396" s="401" t="str">
        <f t="shared" si="38"/>
        <v/>
      </c>
      <c r="L396" s="4"/>
      <c r="M396" s="4"/>
      <c r="N396" s="4"/>
      <c r="O396" s="4"/>
      <c r="P396" s="4"/>
      <c r="Q396" s="4"/>
      <c r="R396" s="4"/>
      <c r="S396" s="4"/>
      <c r="T396" s="4"/>
      <c r="U396" s="4"/>
      <c r="V396" s="4"/>
      <c r="W396" s="4"/>
      <c r="X396" s="4"/>
      <c r="Y396" s="4"/>
      <c r="Z396" s="4"/>
    </row>
    <row r="397" ht="14.25" customHeight="1">
      <c r="A397" s="4"/>
      <c r="B397" s="4"/>
      <c r="C397" s="4"/>
      <c r="D397" s="4"/>
      <c r="E397" s="4"/>
      <c r="F397" s="4"/>
      <c r="G397" s="4"/>
      <c r="H397" s="4"/>
      <c r="I397" s="4"/>
      <c r="J397" s="110" t="str">
        <f t="shared" si="39"/>
        <v/>
      </c>
      <c r="K397" s="401" t="str">
        <f t="shared" si="38"/>
        <v/>
      </c>
      <c r="L397" s="4"/>
      <c r="M397" s="4"/>
      <c r="N397" s="4"/>
      <c r="O397" s="4"/>
      <c r="P397" s="4"/>
      <c r="Q397" s="4"/>
      <c r="R397" s="4"/>
      <c r="S397" s="4"/>
      <c r="T397" s="4"/>
      <c r="U397" s="4"/>
      <c r="V397" s="4"/>
      <c r="W397" s="4"/>
      <c r="X397" s="4"/>
      <c r="Y397" s="4"/>
      <c r="Z397" s="4"/>
    </row>
    <row r="398" ht="14.25" customHeight="1">
      <c r="A398" s="4"/>
      <c r="B398" s="4"/>
      <c r="C398" s="4"/>
      <c r="D398" s="4"/>
      <c r="E398" s="4"/>
      <c r="F398" s="4"/>
      <c r="G398" s="4"/>
      <c r="H398" s="4"/>
      <c r="I398" s="4"/>
      <c r="J398" s="110" t="str">
        <f t="shared" si="39"/>
        <v/>
      </c>
      <c r="K398" s="401" t="str">
        <f t="shared" si="38"/>
        <v/>
      </c>
      <c r="L398" s="4"/>
      <c r="M398" s="4"/>
      <c r="N398" s="4"/>
      <c r="O398" s="4"/>
      <c r="P398" s="4"/>
      <c r="Q398" s="4"/>
      <c r="R398" s="4"/>
      <c r="S398" s="4"/>
      <c r="T398" s="4"/>
      <c r="U398" s="4"/>
      <c r="V398" s="4"/>
      <c r="W398" s="4"/>
      <c r="X398" s="4"/>
      <c r="Y398" s="4"/>
      <c r="Z398" s="4"/>
    </row>
    <row r="399" ht="14.25" customHeight="1">
      <c r="A399" s="4"/>
      <c r="B399" s="4"/>
      <c r="C399" s="4"/>
      <c r="D399" s="4"/>
      <c r="E399" s="4"/>
      <c r="F399" s="4"/>
      <c r="G399" s="4"/>
      <c r="H399" s="4"/>
      <c r="I399" s="4"/>
      <c r="J399" s="110" t="str">
        <f t="shared" si="39"/>
        <v/>
      </c>
      <c r="K399" s="401" t="str">
        <f t="shared" si="38"/>
        <v/>
      </c>
      <c r="L399" s="4"/>
      <c r="M399" s="4"/>
      <c r="N399" s="4"/>
      <c r="O399" s="4"/>
      <c r="P399" s="4"/>
      <c r="Q399" s="4"/>
      <c r="R399" s="4"/>
      <c r="S399" s="4"/>
      <c r="T399" s="4"/>
      <c r="U399" s="4"/>
      <c r="V399" s="4"/>
      <c r="W399" s="4"/>
      <c r="X399" s="4"/>
      <c r="Y399" s="4"/>
      <c r="Z399" s="4"/>
    </row>
    <row r="400" ht="14.25" customHeight="1">
      <c r="A400" s="4"/>
      <c r="B400" s="4"/>
      <c r="C400" s="4"/>
      <c r="D400" s="4"/>
      <c r="E400" s="4"/>
      <c r="F400" s="4"/>
      <c r="G400" s="4"/>
      <c r="H400" s="4"/>
      <c r="I400" s="4"/>
      <c r="J400" s="110" t="str">
        <f t="shared" si="39"/>
        <v/>
      </c>
      <c r="K400" s="401" t="str">
        <f t="shared" si="38"/>
        <v/>
      </c>
      <c r="L400" s="4"/>
      <c r="M400" s="4"/>
      <c r="N400" s="4"/>
      <c r="O400" s="4"/>
      <c r="P400" s="4"/>
      <c r="Q400" s="4"/>
      <c r="R400" s="4"/>
      <c r="S400" s="4"/>
      <c r="T400" s="4"/>
      <c r="U400" s="4"/>
      <c r="V400" s="4"/>
      <c r="W400" s="4"/>
      <c r="X400" s="4"/>
      <c r="Y400" s="4"/>
      <c r="Z400" s="4"/>
    </row>
    <row r="401" ht="14.25" customHeight="1">
      <c r="A401" s="4"/>
      <c r="B401" s="4"/>
      <c r="C401" s="4"/>
      <c r="D401" s="4"/>
      <c r="E401" s="4"/>
      <c r="F401" s="4"/>
      <c r="G401" s="4"/>
      <c r="H401" s="4"/>
      <c r="I401" s="4"/>
      <c r="J401" s="110" t="str">
        <f t="shared" si="39"/>
        <v/>
      </c>
      <c r="K401" s="401" t="str">
        <f t="shared" si="38"/>
        <v/>
      </c>
      <c r="L401" s="4"/>
      <c r="M401" s="4"/>
      <c r="N401" s="4"/>
      <c r="O401" s="4"/>
      <c r="P401" s="4"/>
      <c r="Q401" s="4"/>
      <c r="R401" s="4"/>
      <c r="S401" s="4"/>
      <c r="T401" s="4"/>
      <c r="U401" s="4"/>
      <c r="V401" s="4"/>
      <c r="W401" s="4"/>
      <c r="X401" s="4"/>
      <c r="Y401" s="4"/>
      <c r="Z401" s="4"/>
    </row>
    <row r="402" ht="14.25" customHeight="1">
      <c r="A402" s="4"/>
      <c r="B402" s="4"/>
      <c r="C402" s="4"/>
      <c r="D402" s="4"/>
      <c r="E402" s="4"/>
      <c r="F402" s="4"/>
      <c r="G402" s="4"/>
      <c r="H402" s="4"/>
      <c r="I402" s="4"/>
      <c r="J402" s="110" t="str">
        <f t="shared" si="39"/>
        <v/>
      </c>
      <c r="K402" s="401" t="str">
        <f t="shared" si="38"/>
        <v/>
      </c>
      <c r="L402" s="4"/>
      <c r="M402" s="4"/>
      <c r="N402" s="4"/>
      <c r="O402" s="4"/>
      <c r="P402" s="4"/>
      <c r="Q402" s="4"/>
      <c r="R402" s="4"/>
      <c r="S402" s="4"/>
      <c r="T402" s="4"/>
      <c r="U402" s="4"/>
      <c r="V402" s="4"/>
      <c r="W402" s="4"/>
      <c r="X402" s="4"/>
      <c r="Y402" s="4"/>
      <c r="Z402" s="4"/>
    </row>
    <row r="403" ht="14.25" customHeight="1">
      <c r="A403" s="4"/>
      <c r="B403" s="4"/>
      <c r="C403" s="4"/>
      <c r="D403" s="4"/>
      <c r="E403" s="4"/>
      <c r="F403" s="4"/>
      <c r="G403" s="4"/>
      <c r="H403" s="4"/>
      <c r="I403" s="4"/>
      <c r="J403" s="110" t="str">
        <f t="shared" si="39"/>
        <v/>
      </c>
      <c r="K403" s="401" t="str">
        <f t="shared" si="38"/>
        <v/>
      </c>
      <c r="L403" s="4"/>
      <c r="M403" s="4"/>
      <c r="N403" s="4"/>
      <c r="O403" s="4"/>
      <c r="P403" s="4"/>
      <c r="Q403" s="4"/>
      <c r="R403" s="4"/>
      <c r="S403" s="4"/>
      <c r="T403" s="4"/>
      <c r="U403" s="4"/>
      <c r="V403" s="4"/>
      <c r="W403" s="4"/>
      <c r="X403" s="4"/>
      <c r="Y403" s="4"/>
      <c r="Z403" s="4"/>
    </row>
    <row r="404" ht="14.25" customHeight="1">
      <c r="A404" s="4"/>
      <c r="B404" s="4"/>
      <c r="C404" s="4"/>
      <c r="D404" s="4"/>
      <c r="E404" s="4"/>
      <c r="F404" s="4"/>
      <c r="G404" s="4"/>
      <c r="H404" s="4"/>
      <c r="I404" s="4"/>
      <c r="J404" s="110" t="str">
        <f t="shared" si="39"/>
        <v/>
      </c>
      <c r="K404" s="401" t="str">
        <f t="shared" si="38"/>
        <v/>
      </c>
      <c r="L404" s="4"/>
      <c r="M404" s="4"/>
      <c r="N404" s="4"/>
      <c r="O404" s="4"/>
      <c r="P404" s="4"/>
      <c r="Q404" s="4"/>
      <c r="R404" s="4"/>
      <c r="S404" s="4"/>
      <c r="T404" s="4"/>
      <c r="U404" s="4"/>
      <c r="V404" s="4"/>
      <c r="W404" s="4"/>
      <c r="X404" s="4"/>
      <c r="Y404" s="4"/>
      <c r="Z404" s="4"/>
    </row>
    <row r="405" ht="14.25" customHeight="1">
      <c r="A405" s="4"/>
      <c r="B405" s="4"/>
      <c r="C405" s="4"/>
      <c r="D405" s="4"/>
      <c r="E405" s="4"/>
      <c r="F405" s="4"/>
      <c r="G405" s="4"/>
      <c r="H405" s="4"/>
      <c r="I405" s="4"/>
      <c r="J405" s="110" t="str">
        <f t="shared" si="39"/>
        <v/>
      </c>
      <c r="K405" s="401" t="str">
        <f t="shared" si="38"/>
        <v/>
      </c>
      <c r="L405" s="4"/>
      <c r="M405" s="4"/>
      <c r="N405" s="4"/>
      <c r="O405" s="4"/>
      <c r="P405" s="4"/>
      <c r="Q405" s="4"/>
      <c r="R405" s="4"/>
      <c r="S405" s="4"/>
      <c r="T405" s="4"/>
      <c r="U405" s="4"/>
      <c r="V405" s="4"/>
      <c r="W405" s="4"/>
      <c r="X405" s="4"/>
      <c r="Y405" s="4"/>
      <c r="Z405" s="4"/>
    </row>
    <row r="406" ht="14.25" customHeight="1">
      <c r="A406" s="4"/>
      <c r="B406" s="4"/>
      <c r="C406" s="4"/>
      <c r="D406" s="4"/>
      <c r="E406" s="4"/>
      <c r="F406" s="4"/>
      <c r="G406" s="4"/>
      <c r="H406" s="4"/>
      <c r="I406" s="4"/>
      <c r="J406" s="110" t="str">
        <f t="shared" si="39"/>
        <v/>
      </c>
      <c r="K406" s="401" t="str">
        <f t="shared" si="38"/>
        <v/>
      </c>
      <c r="L406" s="4"/>
      <c r="M406" s="4"/>
      <c r="N406" s="4"/>
      <c r="O406" s="4"/>
      <c r="P406" s="4"/>
      <c r="Q406" s="4"/>
      <c r="R406" s="4"/>
      <c r="S406" s="4"/>
      <c r="T406" s="4"/>
      <c r="U406" s="4"/>
      <c r="V406" s="4"/>
      <c r="W406" s="4"/>
      <c r="X406" s="4"/>
      <c r="Y406" s="4"/>
      <c r="Z406" s="4"/>
    </row>
    <row r="407" ht="14.25" customHeight="1">
      <c r="A407" s="4"/>
      <c r="B407" s="4"/>
      <c r="C407" s="4"/>
      <c r="D407" s="4"/>
      <c r="E407" s="4"/>
      <c r="F407" s="4"/>
      <c r="G407" s="4"/>
      <c r="H407" s="4"/>
      <c r="I407" s="4"/>
      <c r="J407" s="110" t="str">
        <f t="shared" si="39"/>
        <v/>
      </c>
      <c r="K407" s="401" t="str">
        <f t="shared" si="38"/>
        <v/>
      </c>
      <c r="L407" s="4"/>
      <c r="M407" s="4"/>
      <c r="N407" s="4"/>
      <c r="O407" s="4"/>
      <c r="P407" s="4"/>
      <c r="Q407" s="4"/>
      <c r="R407" s="4"/>
      <c r="S407" s="4"/>
      <c r="T407" s="4"/>
      <c r="U407" s="4"/>
      <c r="V407" s="4"/>
      <c r="W407" s="4"/>
      <c r="X407" s="4"/>
      <c r="Y407" s="4"/>
      <c r="Z407" s="4"/>
    </row>
    <row r="408" ht="14.25" customHeight="1">
      <c r="A408" s="4"/>
      <c r="B408" s="4"/>
      <c r="C408" s="4"/>
      <c r="D408" s="4"/>
      <c r="E408" s="4"/>
      <c r="F408" s="4"/>
      <c r="G408" s="4"/>
      <c r="H408" s="4"/>
      <c r="I408" s="4"/>
      <c r="J408" s="110" t="str">
        <f t="shared" si="39"/>
        <v/>
      </c>
      <c r="K408" s="401" t="str">
        <f t="shared" si="38"/>
        <v/>
      </c>
      <c r="L408" s="4"/>
      <c r="M408" s="4"/>
      <c r="N408" s="4"/>
      <c r="O408" s="4"/>
      <c r="P408" s="4"/>
      <c r="Q408" s="4"/>
      <c r="R408" s="4"/>
      <c r="S408" s="4"/>
      <c r="T408" s="4"/>
      <c r="U408" s="4"/>
      <c r="V408" s="4"/>
      <c r="W408" s="4"/>
      <c r="X408" s="4"/>
      <c r="Y408" s="4"/>
      <c r="Z408" s="4"/>
    </row>
    <row r="409" ht="14.25" customHeight="1">
      <c r="A409" s="4"/>
      <c r="B409" s="4"/>
      <c r="C409" s="4"/>
      <c r="D409" s="4"/>
      <c r="E409" s="4"/>
      <c r="F409" s="4"/>
      <c r="G409" s="4"/>
      <c r="H409" s="4"/>
      <c r="I409" s="4"/>
      <c r="J409" s="110" t="str">
        <f t="shared" si="39"/>
        <v/>
      </c>
      <c r="K409" s="401" t="str">
        <f t="shared" si="38"/>
        <v/>
      </c>
      <c r="L409" s="4"/>
      <c r="M409" s="4"/>
      <c r="N409" s="4"/>
      <c r="O409" s="4"/>
      <c r="P409" s="4"/>
      <c r="Q409" s="4"/>
      <c r="R409" s="4"/>
      <c r="S409" s="4"/>
      <c r="T409" s="4"/>
      <c r="U409" s="4"/>
      <c r="V409" s="4"/>
      <c r="W409" s="4"/>
      <c r="X409" s="4"/>
      <c r="Y409" s="4"/>
      <c r="Z409" s="4"/>
    </row>
    <row r="410" ht="14.25" customHeight="1">
      <c r="A410" s="4"/>
      <c r="B410" s="4"/>
      <c r="C410" s="4"/>
      <c r="D410" s="4"/>
      <c r="E410" s="4"/>
      <c r="F410" s="4"/>
      <c r="G410" s="4"/>
      <c r="H410" s="4"/>
      <c r="I410" s="4"/>
      <c r="J410" s="110" t="str">
        <f t="shared" si="39"/>
        <v/>
      </c>
      <c r="K410" s="401" t="str">
        <f t="shared" si="38"/>
        <v/>
      </c>
      <c r="L410" s="4"/>
      <c r="M410" s="4"/>
      <c r="N410" s="4"/>
      <c r="O410" s="4"/>
      <c r="P410" s="4"/>
      <c r="Q410" s="4"/>
      <c r="R410" s="4"/>
      <c r="S410" s="4"/>
      <c r="T410" s="4"/>
      <c r="U410" s="4"/>
      <c r="V410" s="4"/>
      <c r="W410" s="4"/>
      <c r="X410" s="4"/>
      <c r="Y410" s="4"/>
      <c r="Z410" s="4"/>
    </row>
    <row r="411" ht="14.25" customHeight="1">
      <c r="A411" s="4"/>
      <c r="B411" s="4"/>
      <c r="C411" s="4"/>
      <c r="D411" s="4"/>
      <c r="E411" s="4"/>
      <c r="F411" s="4"/>
      <c r="G411" s="4"/>
      <c r="H411" s="4"/>
      <c r="I411" s="4"/>
      <c r="J411" s="110" t="str">
        <f t="shared" si="39"/>
        <v/>
      </c>
      <c r="K411" s="401" t="str">
        <f t="shared" si="38"/>
        <v/>
      </c>
      <c r="L411" s="4"/>
      <c r="M411" s="4"/>
      <c r="N411" s="4"/>
      <c r="O411" s="4"/>
      <c r="P411" s="4"/>
      <c r="Q411" s="4"/>
      <c r="R411" s="4"/>
      <c r="S411" s="4"/>
      <c r="T411" s="4"/>
      <c r="U411" s="4"/>
      <c r="V411" s="4"/>
      <c r="W411" s="4"/>
      <c r="X411" s="4"/>
      <c r="Y411" s="4"/>
      <c r="Z411" s="4"/>
    </row>
    <row r="412" ht="14.25" customHeight="1">
      <c r="A412" s="4"/>
      <c r="B412" s="4"/>
      <c r="C412" s="4"/>
      <c r="D412" s="4"/>
      <c r="E412" s="4"/>
      <c r="F412" s="4"/>
      <c r="G412" s="4"/>
      <c r="H412" s="4"/>
      <c r="I412" s="4"/>
      <c r="J412" s="110" t="str">
        <f t="shared" si="39"/>
        <v/>
      </c>
      <c r="K412" s="401" t="str">
        <f t="shared" si="38"/>
        <v/>
      </c>
      <c r="L412" s="4"/>
      <c r="M412" s="4"/>
      <c r="N412" s="4"/>
      <c r="O412" s="4"/>
      <c r="P412" s="4"/>
      <c r="Q412" s="4"/>
      <c r="R412" s="4"/>
      <c r="S412" s="4"/>
      <c r="T412" s="4"/>
      <c r="U412" s="4"/>
      <c r="V412" s="4"/>
      <c r="W412" s="4"/>
      <c r="X412" s="4"/>
      <c r="Y412" s="4"/>
      <c r="Z412" s="4"/>
    </row>
    <row r="413" ht="14.25" customHeight="1">
      <c r="A413" s="4"/>
      <c r="B413" s="4"/>
      <c r="C413" s="4"/>
      <c r="D413" s="4"/>
      <c r="E413" s="4"/>
      <c r="F413" s="4"/>
      <c r="G413" s="4"/>
      <c r="H413" s="4"/>
      <c r="I413" s="4"/>
      <c r="J413" s="110" t="str">
        <f t="shared" si="39"/>
        <v/>
      </c>
      <c r="K413" s="401" t="str">
        <f t="shared" si="38"/>
        <v/>
      </c>
      <c r="L413" s="4"/>
      <c r="M413" s="4"/>
      <c r="N413" s="4"/>
      <c r="O413" s="4"/>
      <c r="P413" s="4"/>
      <c r="Q413" s="4"/>
      <c r="R413" s="4"/>
      <c r="S413" s="4"/>
      <c r="T413" s="4"/>
      <c r="U413" s="4"/>
      <c r="V413" s="4"/>
      <c r="W413" s="4"/>
      <c r="X413" s="4"/>
      <c r="Y413" s="4"/>
      <c r="Z413" s="4"/>
    </row>
    <row r="414" ht="14.25" customHeight="1">
      <c r="A414" s="4"/>
      <c r="B414" s="4"/>
      <c r="C414" s="4"/>
      <c r="D414" s="4"/>
      <c r="E414" s="4"/>
      <c r="F414" s="4"/>
      <c r="G414" s="4"/>
      <c r="H414" s="4"/>
      <c r="I414" s="4"/>
      <c r="J414" s="110" t="str">
        <f t="shared" si="39"/>
        <v/>
      </c>
      <c r="K414" s="401" t="str">
        <f t="shared" si="38"/>
        <v/>
      </c>
      <c r="L414" s="4"/>
      <c r="M414" s="4"/>
      <c r="N414" s="4"/>
      <c r="O414" s="4"/>
      <c r="P414" s="4"/>
      <c r="Q414" s="4"/>
      <c r="R414" s="4"/>
      <c r="S414" s="4"/>
      <c r="T414" s="4"/>
      <c r="U414" s="4"/>
      <c r="V414" s="4"/>
      <c r="W414" s="4"/>
      <c r="X414" s="4"/>
      <c r="Y414" s="4"/>
      <c r="Z414" s="4"/>
    </row>
    <row r="415" ht="14.25" customHeight="1">
      <c r="A415" s="4"/>
      <c r="B415" s="4"/>
      <c r="C415" s="4"/>
      <c r="D415" s="4"/>
      <c r="E415" s="4"/>
      <c r="F415" s="4"/>
      <c r="G415" s="4"/>
      <c r="H415" s="4"/>
      <c r="I415" s="4"/>
      <c r="J415" s="110" t="str">
        <f t="shared" si="39"/>
        <v/>
      </c>
      <c r="K415" s="401" t="str">
        <f t="shared" si="38"/>
        <v/>
      </c>
      <c r="L415" s="4"/>
      <c r="M415" s="4"/>
      <c r="N415" s="4"/>
      <c r="O415" s="4"/>
      <c r="P415" s="4"/>
      <c r="Q415" s="4"/>
      <c r="R415" s="4"/>
      <c r="S415" s="4"/>
      <c r="T415" s="4"/>
      <c r="U415" s="4"/>
      <c r="V415" s="4"/>
      <c r="W415" s="4"/>
      <c r="X415" s="4"/>
      <c r="Y415" s="4"/>
      <c r="Z415" s="4"/>
    </row>
    <row r="416" ht="14.25" customHeight="1">
      <c r="A416" s="4"/>
      <c r="B416" s="4"/>
      <c r="C416" s="4"/>
      <c r="D416" s="4"/>
      <c r="E416" s="4"/>
      <c r="F416" s="4"/>
      <c r="G416" s="4"/>
      <c r="H416" s="4"/>
      <c r="I416" s="4"/>
      <c r="J416" s="110" t="str">
        <f t="shared" si="39"/>
        <v/>
      </c>
      <c r="K416" s="401" t="str">
        <f t="shared" si="38"/>
        <v/>
      </c>
      <c r="L416" s="4"/>
      <c r="M416" s="4"/>
      <c r="N416" s="4"/>
      <c r="O416" s="4"/>
      <c r="P416" s="4"/>
      <c r="Q416" s="4"/>
      <c r="R416" s="4"/>
      <c r="S416" s="4"/>
      <c r="T416" s="4"/>
      <c r="U416" s="4"/>
      <c r="V416" s="4"/>
      <c r="W416" s="4"/>
      <c r="X416" s="4"/>
      <c r="Y416" s="4"/>
      <c r="Z416" s="4"/>
    </row>
    <row r="417" ht="14.25" customHeight="1">
      <c r="A417" s="4"/>
      <c r="B417" s="4"/>
      <c r="C417" s="4"/>
      <c r="D417" s="4"/>
      <c r="E417" s="4"/>
      <c r="F417" s="4"/>
      <c r="G417" s="4"/>
      <c r="H417" s="4"/>
      <c r="I417" s="4"/>
      <c r="J417" s="110" t="str">
        <f t="shared" si="39"/>
        <v/>
      </c>
      <c r="K417" s="401" t="str">
        <f t="shared" si="38"/>
        <v/>
      </c>
      <c r="L417" s="4"/>
      <c r="M417" s="4"/>
      <c r="N417" s="4"/>
      <c r="O417" s="4"/>
      <c r="P417" s="4"/>
      <c r="Q417" s="4"/>
      <c r="R417" s="4"/>
      <c r="S417" s="4"/>
      <c r="T417" s="4"/>
      <c r="U417" s="4"/>
      <c r="V417" s="4"/>
      <c r="W417" s="4"/>
      <c r="X417" s="4"/>
      <c r="Y417" s="4"/>
      <c r="Z417" s="4"/>
    </row>
    <row r="418" ht="14.25" customHeight="1">
      <c r="A418" s="4"/>
      <c r="B418" s="4"/>
      <c r="C418" s="4"/>
      <c r="D418" s="4"/>
      <c r="E418" s="4"/>
      <c r="F418" s="4"/>
      <c r="G418" s="4"/>
      <c r="H418" s="4"/>
      <c r="I418" s="4"/>
      <c r="J418" s="110" t="str">
        <f t="shared" si="39"/>
        <v/>
      </c>
      <c r="K418" s="401" t="str">
        <f t="shared" si="38"/>
        <v/>
      </c>
      <c r="L418" s="4"/>
      <c r="M418" s="4"/>
      <c r="N418" s="4"/>
      <c r="O418" s="4"/>
      <c r="P418" s="4"/>
      <c r="Q418" s="4"/>
      <c r="R418" s="4"/>
      <c r="S418" s="4"/>
      <c r="T418" s="4"/>
      <c r="U418" s="4"/>
      <c r="V418" s="4"/>
      <c r="W418" s="4"/>
      <c r="X418" s="4"/>
      <c r="Y418" s="4"/>
      <c r="Z418" s="4"/>
    </row>
    <row r="419" ht="14.25" customHeight="1">
      <c r="A419" s="4"/>
      <c r="B419" s="4"/>
      <c r="C419" s="4"/>
      <c r="D419" s="4"/>
      <c r="E419" s="4"/>
      <c r="F419" s="4"/>
      <c r="G419" s="4"/>
      <c r="H419" s="4"/>
      <c r="I419" s="4"/>
      <c r="J419" s="110" t="str">
        <f t="shared" si="39"/>
        <v/>
      </c>
      <c r="K419" s="401" t="str">
        <f t="shared" si="38"/>
        <v/>
      </c>
      <c r="L419" s="4"/>
      <c r="M419" s="4"/>
      <c r="N419" s="4"/>
      <c r="O419" s="4"/>
      <c r="P419" s="4"/>
      <c r="Q419" s="4"/>
      <c r="R419" s="4"/>
      <c r="S419" s="4"/>
      <c r="T419" s="4"/>
      <c r="U419" s="4"/>
      <c r="V419" s="4"/>
      <c r="W419" s="4"/>
      <c r="X419" s="4"/>
      <c r="Y419" s="4"/>
      <c r="Z419" s="4"/>
    </row>
    <row r="420" ht="14.25" customHeight="1">
      <c r="A420" s="4"/>
      <c r="B420" s="4"/>
      <c r="C420" s="4"/>
      <c r="D420" s="4"/>
      <c r="E420" s="4"/>
      <c r="F420" s="4"/>
      <c r="G420" s="4"/>
      <c r="H420" s="4"/>
      <c r="I420" s="4"/>
      <c r="J420" s="110" t="str">
        <f t="shared" si="39"/>
        <v/>
      </c>
      <c r="K420" s="401" t="str">
        <f t="shared" si="38"/>
        <v/>
      </c>
      <c r="L420" s="4"/>
      <c r="M420" s="4"/>
      <c r="N420" s="4"/>
      <c r="O420" s="4"/>
      <c r="P420" s="4"/>
      <c r="Q420" s="4"/>
      <c r="R420" s="4"/>
      <c r="S420" s="4"/>
      <c r="T420" s="4"/>
      <c r="U420" s="4"/>
      <c r="V420" s="4"/>
      <c r="W420" s="4"/>
      <c r="X420" s="4"/>
      <c r="Y420" s="4"/>
      <c r="Z420" s="4"/>
    </row>
    <row r="421" ht="14.25" customHeight="1">
      <c r="A421" s="4"/>
      <c r="B421" s="4"/>
      <c r="C421" s="4"/>
      <c r="D421" s="4"/>
      <c r="E421" s="4"/>
      <c r="F421" s="4"/>
      <c r="G421" s="4"/>
      <c r="H421" s="4"/>
      <c r="I421" s="4"/>
      <c r="J421" s="110" t="str">
        <f t="shared" si="39"/>
        <v/>
      </c>
      <c r="K421" s="401" t="str">
        <f t="shared" si="38"/>
        <v/>
      </c>
      <c r="L421" s="4"/>
      <c r="M421" s="4"/>
      <c r="N421" s="4"/>
      <c r="O421" s="4"/>
      <c r="P421" s="4"/>
      <c r="Q421" s="4"/>
      <c r="R421" s="4"/>
      <c r="S421" s="4"/>
      <c r="T421" s="4"/>
      <c r="U421" s="4"/>
      <c r="V421" s="4"/>
      <c r="W421" s="4"/>
      <c r="X421" s="4"/>
      <c r="Y421" s="4"/>
      <c r="Z421" s="4"/>
    </row>
    <row r="422" ht="14.25" customHeight="1">
      <c r="A422" s="4"/>
      <c r="B422" s="4"/>
      <c r="C422" s="4"/>
      <c r="D422" s="4"/>
      <c r="E422" s="4"/>
      <c r="F422" s="4"/>
      <c r="G422" s="4"/>
      <c r="H422" s="4"/>
      <c r="I422" s="4"/>
      <c r="J422" s="110" t="str">
        <f t="shared" si="39"/>
        <v/>
      </c>
      <c r="K422" s="401" t="str">
        <f t="shared" si="38"/>
        <v/>
      </c>
      <c r="L422" s="4"/>
      <c r="M422" s="4"/>
      <c r="N422" s="4"/>
      <c r="O422" s="4"/>
      <c r="P422" s="4"/>
      <c r="Q422" s="4"/>
      <c r="R422" s="4"/>
      <c r="S422" s="4"/>
      <c r="T422" s="4"/>
      <c r="U422" s="4"/>
      <c r="V422" s="4"/>
      <c r="W422" s="4"/>
      <c r="X422" s="4"/>
      <c r="Y422" s="4"/>
      <c r="Z422" s="4"/>
    </row>
    <row r="423" ht="14.25" customHeight="1">
      <c r="A423" s="4"/>
      <c r="B423" s="4"/>
      <c r="C423" s="4"/>
      <c r="D423" s="4"/>
      <c r="E423" s="4"/>
      <c r="F423" s="4"/>
      <c r="G423" s="4"/>
      <c r="H423" s="4"/>
      <c r="I423" s="4"/>
      <c r="J423" s="110" t="str">
        <f t="shared" si="39"/>
        <v/>
      </c>
      <c r="K423" s="401" t="str">
        <f t="shared" si="38"/>
        <v/>
      </c>
      <c r="L423" s="4"/>
      <c r="M423" s="4"/>
      <c r="N423" s="4"/>
      <c r="O423" s="4"/>
      <c r="P423" s="4"/>
      <c r="Q423" s="4"/>
      <c r="R423" s="4"/>
      <c r="S423" s="4"/>
      <c r="T423" s="4"/>
      <c r="U423" s="4"/>
      <c r="V423" s="4"/>
      <c r="W423" s="4"/>
      <c r="X423" s="4"/>
      <c r="Y423" s="4"/>
      <c r="Z423" s="4"/>
    </row>
    <row r="424" ht="14.25" customHeight="1">
      <c r="A424" s="4"/>
      <c r="B424" s="4"/>
      <c r="C424" s="4"/>
      <c r="D424" s="4"/>
      <c r="E424" s="4"/>
      <c r="F424" s="4"/>
      <c r="G424" s="4"/>
      <c r="H424" s="4"/>
      <c r="I424" s="4"/>
      <c r="J424" s="110" t="str">
        <f t="shared" si="39"/>
        <v/>
      </c>
      <c r="K424" s="401" t="str">
        <f t="shared" si="38"/>
        <v/>
      </c>
      <c r="L424" s="4"/>
      <c r="M424" s="4"/>
      <c r="N424" s="4"/>
      <c r="O424" s="4"/>
      <c r="P424" s="4"/>
      <c r="Q424" s="4"/>
      <c r="R424" s="4"/>
      <c r="S424" s="4"/>
      <c r="T424" s="4"/>
      <c r="U424" s="4"/>
      <c r="V424" s="4"/>
      <c r="W424" s="4"/>
      <c r="X424" s="4"/>
      <c r="Y424" s="4"/>
      <c r="Z424" s="4"/>
    </row>
    <row r="425" ht="14.25" customHeight="1">
      <c r="A425" s="4"/>
      <c r="B425" s="4"/>
      <c r="C425" s="4"/>
      <c r="D425" s="4"/>
      <c r="E425" s="4"/>
      <c r="F425" s="4"/>
      <c r="G425" s="4"/>
      <c r="H425" s="4"/>
      <c r="I425" s="4"/>
      <c r="J425" s="110" t="str">
        <f t="shared" si="39"/>
        <v/>
      </c>
      <c r="K425" s="401" t="str">
        <f t="shared" si="38"/>
        <v/>
      </c>
      <c r="L425" s="4"/>
      <c r="M425" s="4"/>
      <c r="N425" s="4"/>
      <c r="O425" s="4"/>
      <c r="P425" s="4"/>
      <c r="Q425" s="4"/>
      <c r="R425" s="4"/>
      <c r="S425" s="4"/>
      <c r="T425" s="4"/>
      <c r="U425" s="4"/>
      <c r="V425" s="4"/>
      <c r="W425" s="4"/>
      <c r="X425" s="4"/>
      <c r="Y425" s="4"/>
      <c r="Z425" s="4"/>
    </row>
    <row r="426" ht="14.25" customHeight="1">
      <c r="A426" s="4"/>
      <c r="B426" s="4"/>
      <c r="C426" s="4"/>
      <c r="D426" s="4"/>
      <c r="E426" s="4"/>
      <c r="F426" s="4"/>
      <c r="G426" s="4"/>
      <c r="H426" s="4"/>
      <c r="I426" s="4"/>
      <c r="J426" s="110" t="str">
        <f t="shared" si="39"/>
        <v/>
      </c>
      <c r="K426" s="401" t="str">
        <f t="shared" si="38"/>
        <v/>
      </c>
      <c r="L426" s="4"/>
      <c r="M426" s="4"/>
      <c r="N426" s="4"/>
      <c r="O426" s="4"/>
      <c r="P426" s="4"/>
      <c r="Q426" s="4"/>
      <c r="R426" s="4"/>
      <c r="S426" s="4"/>
      <c r="T426" s="4"/>
      <c r="U426" s="4"/>
      <c r="V426" s="4"/>
      <c r="W426" s="4"/>
      <c r="X426" s="4"/>
      <c r="Y426" s="4"/>
      <c r="Z426" s="4"/>
    </row>
    <row r="427" ht="14.25" customHeight="1">
      <c r="A427" s="4"/>
      <c r="B427" s="4"/>
      <c r="C427" s="4"/>
      <c r="D427" s="4"/>
      <c r="E427" s="4"/>
      <c r="F427" s="4"/>
      <c r="G427" s="4"/>
      <c r="H427" s="4"/>
      <c r="I427" s="4"/>
      <c r="J427" s="110" t="str">
        <f t="shared" si="39"/>
        <v/>
      </c>
      <c r="K427" s="401" t="str">
        <f t="shared" si="38"/>
        <v/>
      </c>
      <c r="L427" s="4"/>
      <c r="M427" s="4"/>
      <c r="N427" s="4"/>
      <c r="O427" s="4"/>
      <c r="P427" s="4"/>
      <c r="Q427" s="4"/>
      <c r="R427" s="4"/>
      <c r="S427" s="4"/>
      <c r="T427" s="4"/>
      <c r="U427" s="4"/>
      <c r="V427" s="4"/>
      <c r="W427" s="4"/>
      <c r="X427" s="4"/>
      <c r="Y427" s="4"/>
      <c r="Z427" s="4"/>
    </row>
    <row r="428" ht="14.25" customHeight="1">
      <c r="A428" s="4"/>
      <c r="B428" s="4"/>
      <c r="C428" s="4"/>
      <c r="D428" s="4"/>
      <c r="E428" s="4"/>
      <c r="F428" s="4"/>
      <c r="G428" s="4"/>
      <c r="H428" s="4"/>
      <c r="I428" s="4"/>
      <c r="J428" s="110" t="str">
        <f t="shared" si="39"/>
        <v/>
      </c>
      <c r="K428" s="401" t="str">
        <f t="shared" si="38"/>
        <v/>
      </c>
      <c r="L428" s="4"/>
      <c r="M428" s="4"/>
      <c r="N428" s="4"/>
      <c r="O428" s="4"/>
      <c r="P428" s="4"/>
      <c r="Q428" s="4"/>
      <c r="R428" s="4"/>
      <c r="S428" s="4"/>
      <c r="T428" s="4"/>
      <c r="U428" s="4"/>
      <c r="V428" s="4"/>
      <c r="W428" s="4"/>
      <c r="X428" s="4"/>
      <c r="Y428" s="4"/>
      <c r="Z428" s="4"/>
    </row>
    <row r="429" ht="14.25" customHeight="1">
      <c r="A429" s="4"/>
      <c r="B429" s="4"/>
      <c r="C429" s="4"/>
      <c r="D429" s="4"/>
      <c r="E429" s="4"/>
      <c r="F429" s="4"/>
      <c r="G429" s="4"/>
      <c r="H429" s="4"/>
      <c r="I429" s="4"/>
      <c r="J429" s="110" t="str">
        <f t="shared" si="39"/>
        <v/>
      </c>
      <c r="K429" s="401" t="str">
        <f t="shared" si="38"/>
        <v/>
      </c>
      <c r="L429" s="4"/>
      <c r="M429" s="4"/>
      <c r="N429" s="4"/>
      <c r="O429" s="4"/>
      <c r="P429" s="4"/>
      <c r="Q429" s="4"/>
      <c r="R429" s="4"/>
      <c r="S429" s="4"/>
      <c r="T429" s="4"/>
      <c r="U429" s="4"/>
      <c r="V429" s="4"/>
      <c r="W429" s="4"/>
      <c r="X429" s="4"/>
      <c r="Y429" s="4"/>
      <c r="Z429" s="4"/>
    </row>
    <row r="430" ht="14.25" customHeight="1">
      <c r="A430" s="4"/>
      <c r="B430" s="4"/>
      <c r="C430" s="4"/>
      <c r="D430" s="4"/>
      <c r="E430" s="4"/>
      <c r="F430" s="4"/>
      <c r="G430" s="4"/>
      <c r="H430" s="4"/>
      <c r="I430" s="4"/>
      <c r="J430" s="110" t="str">
        <f t="shared" si="39"/>
        <v/>
      </c>
      <c r="K430" s="401" t="str">
        <f t="shared" si="38"/>
        <v/>
      </c>
      <c r="L430" s="4"/>
      <c r="M430" s="4"/>
      <c r="N430" s="4"/>
      <c r="O430" s="4"/>
      <c r="P430" s="4"/>
      <c r="Q430" s="4"/>
      <c r="R430" s="4"/>
      <c r="S430" s="4"/>
      <c r="T430" s="4"/>
      <c r="U430" s="4"/>
      <c r="V430" s="4"/>
      <c r="W430" s="4"/>
      <c r="X430" s="4"/>
      <c r="Y430" s="4"/>
      <c r="Z430" s="4"/>
    </row>
    <row r="431" ht="14.25" customHeight="1">
      <c r="A431" s="4"/>
      <c r="B431" s="4"/>
      <c r="C431" s="4"/>
      <c r="D431" s="4"/>
      <c r="E431" s="4"/>
      <c r="F431" s="4"/>
      <c r="G431" s="4"/>
      <c r="H431" s="4"/>
      <c r="I431" s="4"/>
      <c r="J431" s="110" t="str">
        <f t="shared" si="39"/>
        <v/>
      </c>
      <c r="K431" s="401" t="str">
        <f t="shared" si="38"/>
        <v/>
      </c>
      <c r="L431" s="4"/>
      <c r="M431" s="4"/>
      <c r="N431" s="4"/>
      <c r="O431" s="4"/>
      <c r="P431" s="4"/>
      <c r="Q431" s="4"/>
      <c r="R431" s="4"/>
      <c r="S431" s="4"/>
      <c r="T431" s="4"/>
      <c r="U431" s="4"/>
      <c r="V431" s="4"/>
      <c r="W431" s="4"/>
      <c r="X431" s="4"/>
      <c r="Y431" s="4"/>
      <c r="Z431" s="4"/>
    </row>
    <row r="432" ht="14.25" customHeight="1">
      <c r="A432" s="4"/>
      <c r="B432" s="4"/>
      <c r="C432" s="4"/>
      <c r="D432" s="4"/>
      <c r="E432" s="4"/>
      <c r="F432" s="4"/>
      <c r="G432" s="4"/>
      <c r="H432" s="4"/>
      <c r="I432" s="4"/>
      <c r="J432" s="110" t="str">
        <f t="shared" si="39"/>
        <v/>
      </c>
      <c r="K432" s="401" t="str">
        <f t="shared" si="38"/>
        <v/>
      </c>
      <c r="L432" s="4"/>
      <c r="M432" s="4"/>
      <c r="N432" s="4"/>
      <c r="O432" s="4"/>
      <c r="P432" s="4"/>
      <c r="Q432" s="4"/>
      <c r="R432" s="4"/>
      <c r="S432" s="4"/>
      <c r="T432" s="4"/>
      <c r="U432" s="4"/>
      <c r="V432" s="4"/>
      <c r="W432" s="4"/>
      <c r="X432" s="4"/>
      <c r="Y432" s="4"/>
      <c r="Z432" s="4"/>
    </row>
    <row r="433" ht="14.25" customHeight="1">
      <c r="A433" s="4"/>
      <c r="B433" s="4"/>
      <c r="C433" s="4"/>
      <c r="D433" s="4"/>
      <c r="E433" s="4"/>
      <c r="F433" s="4"/>
      <c r="G433" s="4"/>
      <c r="H433" s="4"/>
      <c r="I433" s="4"/>
      <c r="J433" s="110" t="str">
        <f t="shared" si="39"/>
        <v/>
      </c>
      <c r="K433" s="401" t="str">
        <f t="shared" si="38"/>
        <v/>
      </c>
      <c r="L433" s="4"/>
      <c r="M433" s="4"/>
      <c r="N433" s="4"/>
      <c r="O433" s="4"/>
      <c r="P433" s="4"/>
      <c r="Q433" s="4"/>
      <c r="R433" s="4"/>
      <c r="S433" s="4"/>
      <c r="T433" s="4"/>
      <c r="U433" s="4"/>
      <c r="V433" s="4"/>
      <c r="W433" s="4"/>
      <c r="X433" s="4"/>
      <c r="Y433" s="4"/>
      <c r="Z433" s="4"/>
    </row>
    <row r="434" ht="14.25" customHeight="1">
      <c r="A434" s="4"/>
      <c r="B434" s="4"/>
      <c r="C434" s="4"/>
      <c r="D434" s="4"/>
      <c r="E434" s="4"/>
      <c r="F434" s="4"/>
      <c r="G434" s="4"/>
      <c r="H434" s="4"/>
      <c r="I434" s="4"/>
      <c r="J434" s="110" t="str">
        <f t="shared" si="39"/>
        <v/>
      </c>
      <c r="K434" s="401" t="str">
        <f t="shared" si="38"/>
        <v/>
      </c>
      <c r="L434" s="4"/>
      <c r="M434" s="4"/>
      <c r="N434" s="4"/>
      <c r="O434" s="4"/>
      <c r="P434" s="4"/>
      <c r="Q434" s="4"/>
      <c r="R434" s="4"/>
      <c r="S434" s="4"/>
      <c r="T434" s="4"/>
      <c r="U434" s="4"/>
      <c r="V434" s="4"/>
      <c r="W434" s="4"/>
      <c r="X434" s="4"/>
      <c r="Y434" s="4"/>
      <c r="Z434" s="4"/>
    </row>
    <row r="435" ht="14.25" customHeight="1">
      <c r="A435" s="4"/>
      <c r="B435" s="4"/>
      <c r="C435" s="4"/>
      <c r="D435" s="4"/>
      <c r="E435" s="4"/>
      <c r="F435" s="4"/>
      <c r="G435" s="4"/>
      <c r="H435" s="4"/>
      <c r="I435" s="4"/>
      <c r="J435" s="110" t="str">
        <f t="shared" si="39"/>
        <v/>
      </c>
      <c r="K435" s="401" t="str">
        <f t="shared" si="38"/>
        <v/>
      </c>
      <c r="L435" s="4"/>
      <c r="M435" s="4"/>
      <c r="N435" s="4"/>
      <c r="O435" s="4"/>
      <c r="P435" s="4"/>
      <c r="Q435" s="4"/>
      <c r="R435" s="4"/>
      <c r="S435" s="4"/>
      <c r="T435" s="4"/>
      <c r="U435" s="4"/>
      <c r="V435" s="4"/>
      <c r="W435" s="4"/>
      <c r="X435" s="4"/>
      <c r="Y435" s="4"/>
      <c r="Z435" s="4"/>
    </row>
    <row r="436" ht="14.25" customHeight="1">
      <c r="A436" s="4"/>
      <c r="B436" s="4"/>
      <c r="C436" s="4"/>
      <c r="D436" s="4"/>
      <c r="E436" s="4"/>
      <c r="F436" s="4"/>
      <c r="G436" s="4"/>
      <c r="H436" s="4"/>
      <c r="I436" s="4"/>
      <c r="J436" s="110" t="str">
        <f t="shared" si="39"/>
        <v/>
      </c>
      <c r="K436" s="401" t="str">
        <f t="shared" si="38"/>
        <v/>
      </c>
      <c r="L436" s="4"/>
      <c r="M436" s="4"/>
      <c r="N436" s="4"/>
      <c r="O436" s="4"/>
      <c r="P436" s="4"/>
      <c r="Q436" s="4"/>
      <c r="R436" s="4"/>
      <c r="S436" s="4"/>
      <c r="T436" s="4"/>
      <c r="U436" s="4"/>
      <c r="V436" s="4"/>
      <c r="W436" s="4"/>
      <c r="X436" s="4"/>
      <c r="Y436" s="4"/>
      <c r="Z436" s="4"/>
    </row>
    <row r="437" ht="14.25" customHeight="1">
      <c r="A437" s="4"/>
      <c r="B437" s="4"/>
      <c r="C437" s="4"/>
      <c r="D437" s="4"/>
      <c r="E437" s="4"/>
      <c r="F437" s="4"/>
      <c r="G437" s="4"/>
      <c r="H437" s="4"/>
      <c r="I437" s="4"/>
      <c r="J437" s="110" t="str">
        <f t="shared" si="39"/>
        <v/>
      </c>
      <c r="K437" s="401" t="str">
        <f t="shared" si="38"/>
        <v/>
      </c>
      <c r="L437" s="4"/>
      <c r="M437" s="4"/>
      <c r="N437" s="4"/>
      <c r="O437" s="4"/>
      <c r="P437" s="4"/>
      <c r="Q437" s="4"/>
      <c r="R437" s="4"/>
      <c r="S437" s="4"/>
      <c r="T437" s="4"/>
      <c r="U437" s="4"/>
      <c r="V437" s="4"/>
      <c r="W437" s="4"/>
      <c r="X437" s="4"/>
      <c r="Y437" s="4"/>
      <c r="Z437" s="4"/>
    </row>
    <row r="438" ht="14.25" customHeight="1">
      <c r="A438" s="4"/>
      <c r="B438" s="4"/>
      <c r="C438" s="4"/>
      <c r="D438" s="4"/>
      <c r="E438" s="4"/>
      <c r="F438" s="4"/>
      <c r="G438" s="4"/>
      <c r="H438" s="4"/>
      <c r="I438" s="4"/>
      <c r="J438" s="110" t="str">
        <f t="shared" si="39"/>
        <v/>
      </c>
      <c r="K438" s="401" t="str">
        <f t="shared" si="38"/>
        <v/>
      </c>
      <c r="L438" s="4"/>
      <c r="M438" s="4"/>
      <c r="N438" s="4"/>
      <c r="O438" s="4"/>
      <c r="P438" s="4"/>
      <c r="Q438" s="4"/>
      <c r="R438" s="4"/>
      <c r="S438" s="4"/>
      <c r="T438" s="4"/>
      <c r="U438" s="4"/>
      <c r="V438" s="4"/>
      <c r="W438" s="4"/>
      <c r="X438" s="4"/>
      <c r="Y438" s="4"/>
      <c r="Z438" s="4"/>
    </row>
    <row r="439" ht="14.25" customHeight="1">
      <c r="A439" s="4"/>
      <c r="B439" s="4"/>
      <c r="C439" s="4"/>
      <c r="D439" s="4"/>
      <c r="E439" s="4"/>
      <c r="F439" s="4"/>
      <c r="G439" s="4"/>
      <c r="H439" s="4"/>
      <c r="I439" s="4"/>
      <c r="J439" s="110" t="str">
        <f t="shared" si="39"/>
        <v/>
      </c>
      <c r="K439" s="401" t="str">
        <f t="shared" si="38"/>
        <v/>
      </c>
      <c r="L439" s="4"/>
      <c r="M439" s="4"/>
      <c r="N439" s="4"/>
      <c r="O439" s="4"/>
      <c r="P439" s="4"/>
      <c r="Q439" s="4"/>
      <c r="R439" s="4"/>
      <c r="S439" s="4"/>
      <c r="T439" s="4"/>
      <c r="U439" s="4"/>
      <c r="V439" s="4"/>
      <c r="W439" s="4"/>
      <c r="X439" s="4"/>
      <c r="Y439" s="4"/>
      <c r="Z439" s="4"/>
    </row>
    <row r="440" ht="14.25" customHeight="1">
      <c r="A440" s="4"/>
      <c r="B440" s="4"/>
      <c r="C440" s="4"/>
      <c r="D440" s="4"/>
      <c r="E440" s="4"/>
      <c r="F440" s="4"/>
      <c r="G440" s="4"/>
      <c r="H440" s="4"/>
      <c r="I440" s="4"/>
      <c r="J440" s="110" t="str">
        <f t="shared" si="39"/>
        <v/>
      </c>
      <c r="K440" s="401" t="str">
        <f t="shared" si="38"/>
        <v/>
      </c>
      <c r="L440" s="4"/>
      <c r="M440" s="4"/>
      <c r="N440" s="4"/>
      <c r="O440" s="4"/>
      <c r="P440" s="4"/>
      <c r="Q440" s="4"/>
      <c r="R440" s="4"/>
      <c r="S440" s="4"/>
      <c r="T440" s="4"/>
      <c r="U440" s="4"/>
      <c r="V440" s="4"/>
      <c r="W440" s="4"/>
      <c r="X440" s="4"/>
      <c r="Y440" s="4"/>
      <c r="Z440" s="4"/>
    </row>
    <row r="441" ht="14.25" customHeight="1">
      <c r="A441" s="4"/>
      <c r="B441" s="4"/>
      <c r="C441" s="4"/>
      <c r="D441" s="4"/>
      <c r="E441" s="4"/>
      <c r="F441" s="4"/>
      <c r="G441" s="4"/>
      <c r="H441" s="4"/>
      <c r="I441" s="4"/>
      <c r="J441" s="110" t="str">
        <f t="shared" si="39"/>
        <v/>
      </c>
      <c r="K441" s="401" t="str">
        <f t="shared" si="38"/>
        <v/>
      </c>
      <c r="L441" s="4"/>
      <c r="M441" s="4"/>
      <c r="N441" s="4"/>
      <c r="O441" s="4"/>
      <c r="P441" s="4"/>
      <c r="Q441" s="4"/>
      <c r="R441" s="4"/>
      <c r="S441" s="4"/>
      <c r="T441" s="4"/>
      <c r="U441" s="4"/>
      <c r="V441" s="4"/>
      <c r="W441" s="4"/>
      <c r="X441" s="4"/>
      <c r="Y441" s="4"/>
      <c r="Z441" s="4"/>
    </row>
    <row r="442" ht="14.25" customHeight="1">
      <c r="A442" s="4"/>
      <c r="B442" s="4"/>
      <c r="C442" s="4"/>
      <c r="D442" s="4"/>
      <c r="E442" s="4"/>
      <c r="F442" s="4"/>
      <c r="G442" s="4"/>
      <c r="H442" s="4"/>
      <c r="I442" s="4"/>
      <c r="J442" s="110" t="str">
        <f t="shared" si="39"/>
        <v/>
      </c>
      <c r="K442" s="401" t="str">
        <f t="shared" si="38"/>
        <v/>
      </c>
      <c r="L442" s="4"/>
      <c r="M442" s="4"/>
      <c r="N442" s="4"/>
      <c r="O442" s="4"/>
      <c r="P442" s="4"/>
      <c r="Q442" s="4"/>
      <c r="R442" s="4"/>
      <c r="S442" s="4"/>
      <c r="T442" s="4"/>
      <c r="U442" s="4"/>
      <c r="V442" s="4"/>
      <c r="W442" s="4"/>
      <c r="X442" s="4"/>
      <c r="Y442" s="4"/>
      <c r="Z442" s="4"/>
    </row>
    <row r="443" ht="14.25" customHeight="1">
      <c r="A443" s="4"/>
      <c r="B443" s="4"/>
      <c r="C443" s="4"/>
      <c r="D443" s="4"/>
      <c r="E443" s="4"/>
      <c r="F443" s="4"/>
      <c r="G443" s="4"/>
      <c r="H443" s="4"/>
      <c r="I443" s="4"/>
      <c r="J443" s="110" t="str">
        <f t="shared" si="39"/>
        <v/>
      </c>
      <c r="K443" s="401" t="str">
        <f t="shared" si="38"/>
        <v/>
      </c>
      <c r="L443" s="4"/>
      <c r="M443" s="4"/>
      <c r="N443" s="4"/>
      <c r="O443" s="4"/>
      <c r="P443" s="4"/>
      <c r="Q443" s="4"/>
      <c r="R443" s="4"/>
      <c r="S443" s="4"/>
      <c r="T443" s="4"/>
      <c r="U443" s="4"/>
      <c r="V443" s="4"/>
      <c r="W443" s="4"/>
      <c r="X443" s="4"/>
      <c r="Y443" s="4"/>
      <c r="Z443" s="4"/>
    </row>
    <row r="444" ht="14.25" customHeight="1">
      <c r="A444" s="4"/>
      <c r="B444" s="4"/>
      <c r="C444" s="4"/>
      <c r="D444" s="4"/>
      <c r="E444" s="4"/>
      <c r="F444" s="4"/>
      <c r="G444" s="4"/>
      <c r="H444" s="4"/>
      <c r="I444" s="4"/>
      <c r="J444" s="110" t="str">
        <f t="shared" si="39"/>
        <v/>
      </c>
      <c r="K444" s="401" t="str">
        <f t="shared" si="38"/>
        <v/>
      </c>
      <c r="L444" s="4"/>
      <c r="M444" s="4"/>
      <c r="N444" s="4"/>
      <c r="O444" s="4"/>
      <c r="P444" s="4"/>
      <c r="Q444" s="4"/>
      <c r="R444" s="4"/>
      <c r="S444" s="4"/>
      <c r="T444" s="4"/>
      <c r="U444" s="4"/>
      <c r="V444" s="4"/>
      <c r="W444" s="4"/>
      <c r="X444" s="4"/>
      <c r="Y444" s="4"/>
      <c r="Z444" s="4"/>
    </row>
    <row r="445" ht="14.25" customHeight="1">
      <c r="A445" s="4"/>
      <c r="B445" s="4"/>
      <c r="C445" s="4"/>
      <c r="D445" s="4"/>
      <c r="E445" s="4"/>
      <c r="F445" s="4"/>
      <c r="G445" s="4"/>
      <c r="H445" s="4"/>
      <c r="I445" s="4"/>
      <c r="J445" s="110" t="str">
        <f t="shared" si="39"/>
        <v/>
      </c>
      <c r="K445" s="401" t="str">
        <f t="shared" si="38"/>
        <v/>
      </c>
      <c r="L445" s="4"/>
      <c r="M445" s="4"/>
      <c r="N445" s="4"/>
      <c r="O445" s="4"/>
      <c r="P445" s="4"/>
      <c r="Q445" s="4"/>
      <c r="R445" s="4"/>
      <c r="S445" s="4"/>
      <c r="T445" s="4"/>
      <c r="U445" s="4"/>
      <c r="V445" s="4"/>
      <c r="W445" s="4"/>
      <c r="X445" s="4"/>
      <c r="Y445" s="4"/>
      <c r="Z445" s="4"/>
    </row>
    <row r="446" ht="14.25" customHeight="1">
      <c r="A446" s="4"/>
      <c r="B446" s="4"/>
      <c r="C446" s="4"/>
      <c r="D446" s="4"/>
      <c r="E446" s="4"/>
      <c r="F446" s="4"/>
      <c r="G446" s="4"/>
      <c r="H446" s="4"/>
      <c r="I446" s="4"/>
      <c r="J446" s="110" t="str">
        <f t="shared" si="39"/>
        <v/>
      </c>
      <c r="K446" s="401" t="str">
        <f t="shared" si="38"/>
        <v/>
      </c>
      <c r="L446" s="4"/>
      <c r="M446" s="4"/>
      <c r="N446" s="4"/>
      <c r="O446" s="4"/>
      <c r="P446" s="4"/>
      <c r="Q446" s="4"/>
      <c r="R446" s="4"/>
      <c r="S446" s="4"/>
      <c r="T446" s="4"/>
      <c r="U446" s="4"/>
      <c r="V446" s="4"/>
      <c r="W446" s="4"/>
      <c r="X446" s="4"/>
      <c r="Y446" s="4"/>
      <c r="Z446" s="4"/>
    </row>
    <row r="447" ht="14.25" customHeight="1">
      <c r="A447" s="4"/>
      <c r="B447" s="4"/>
      <c r="C447" s="4"/>
      <c r="D447" s="4"/>
      <c r="E447" s="4"/>
      <c r="F447" s="4"/>
      <c r="G447" s="4"/>
      <c r="H447" s="4"/>
      <c r="I447" s="4"/>
      <c r="J447" s="110" t="str">
        <f t="shared" si="39"/>
        <v/>
      </c>
      <c r="K447" s="401" t="str">
        <f t="shared" si="38"/>
        <v/>
      </c>
      <c r="L447" s="4"/>
      <c r="M447" s="4"/>
      <c r="N447" s="4"/>
      <c r="O447" s="4"/>
      <c r="P447" s="4"/>
      <c r="Q447" s="4"/>
      <c r="R447" s="4"/>
      <c r="S447" s="4"/>
      <c r="T447" s="4"/>
      <c r="U447" s="4"/>
      <c r="V447" s="4"/>
      <c r="W447" s="4"/>
      <c r="X447" s="4"/>
      <c r="Y447" s="4"/>
      <c r="Z447" s="4"/>
    </row>
    <row r="448" ht="14.25" customHeight="1">
      <c r="A448" s="4"/>
      <c r="B448" s="4"/>
      <c r="C448" s="4"/>
      <c r="D448" s="4"/>
      <c r="E448" s="4"/>
      <c r="F448" s="4"/>
      <c r="G448" s="4"/>
      <c r="H448" s="4"/>
      <c r="I448" s="4"/>
      <c r="J448" s="110" t="str">
        <f t="shared" si="39"/>
        <v/>
      </c>
      <c r="K448" s="401" t="str">
        <f t="shared" si="38"/>
        <v/>
      </c>
      <c r="L448" s="4"/>
      <c r="M448" s="4"/>
      <c r="N448" s="4"/>
      <c r="O448" s="4"/>
      <c r="P448" s="4"/>
      <c r="Q448" s="4"/>
      <c r="R448" s="4"/>
      <c r="S448" s="4"/>
      <c r="T448" s="4"/>
      <c r="U448" s="4"/>
      <c r="V448" s="4"/>
      <c r="W448" s="4"/>
      <c r="X448" s="4"/>
      <c r="Y448" s="4"/>
      <c r="Z448" s="4"/>
    </row>
    <row r="449" ht="14.25" customHeight="1">
      <c r="A449" s="4"/>
      <c r="B449" s="4"/>
      <c r="C449" s="4"/>
      <c r="D449" s="4"/>
      <c r="E449" s="4"/>
      <c r="F449" s="4"/>
      <c r="G449" s="4"/>
      <c r="H449" s="4"/>
      <c r="I449" s="4"/>
      <c r="J449" s="110" t="str">
        <f t="shared" si="39"/>
        <v/>
      </c>
      <c r="K449" s="401" t="str">
        <f t="shared" si="38"/>
        <v/>
      </c>
      <c r="L449" s="4"/>
      <c r="M449" s="4"/>
      <c r="N449" s="4"/>
      <c r="O449" s="4"/>
      <c r="P449" s="4"/>
      <c r="Q449" s="4"/>
      <c r="R449" s="4"/>
      <c r="S449" s="4"/>
      <c r="T449" s="4"/>
      <c r="U449" s="4"/>
      <c r="V449" s="4"/>
      <c r="W449" s="4"/>
      <c r="X449" s="4"/>
      <c r="Y449" s="4"/>
      <c r="Z449" s="4"/>
    </row>
    <row r="450" ht="14.25" customHeight="1">
      <c r="A450" s="4"/>
      <c r="B450" s="4"/>
      <c r="C450" s="4"/>
      <c r="D450" s="4"/>
      <c r="E450" s="4"/>
      <c r="F450" s="4"/>
      <c r="G450" s="4"/>
      <c r="H450" s="4"/>
      <c r="I450" s="4"/>
      <c r="J450" s="110" t="str">
        <f t="shared" si="39"/>
        <v/>
      </c>
      <c r="K450" s="401" t="str">
        <f t="shared" si="38"/>
        <v/>
      </c>
      <c r="L450" s="4"/>
      <c r="M450" s="4"/>
      <c r="N450" s="4"/>
      <c r="O450" s="4"/>
      <c r="P450" s="4"/>
      <c r="Q450" s="4"/>
      <c r="R450" s="4"/>
      <c r="S450" s="4"/>
      <c r="T450" s="4"/>
      <c r="U450" s="4"/>
      <c r="V450" s="4"/>
      <c r="W450" s="4"/>
      <c r="X450" s="4"/>
      <c r="Y450" s="4"/>
      <c r="Z450" s="4"/>
    </row>
    <row r="451" ht="14.25" customHeight="1">
      <c r="A451" s="4"/>
      <c r="B451" s="4"/>
      <c r="C451" s="4"/>
      <c r="D451" s="4"/>
      <c r="E451" s="4"/>
      <c r="F451" s="4"/>
      <c r="G451" s="4"/>
      <c r="H451" s="4"/>
      <c r="I451" s="4"/>
      <c r="J451" s="110" t="str">
        <f t="shared" si="39"/>
        <v/>
      </c>
      <c r="K451" s="401" t="str">
        <f t="shared" si="38"/>
        <v/>
      </c>
      <c r="L451" s="4"/>
      <c r="M451" s="4"/>
      <c r="N451" s="4"/>
      <c r="O451" s="4"/>
      <c r="P451" s="4"/>
      <c r="Q451" s="4"/>
      <c r="R451" s="4"/>
      <c r="S451" s="4"/>
      <c r="T451" s="4"/>
      <c r="U451" s="4"/>
      <c r="V451" s="4"/>
      <c r="W451" s="4"/>
      <c r="X451" s="4"/>
      <c r="Y451" s="4"/>
      <c r="Z451" s="4"/>
    </row>
    <row r="452" ht="14.25" customHeight="1">
      <c r="A452" s="4"/>
      <c r="B452" s="4"/>
      <c r="C452" s="4"/>
      <c r="D452" s="4"/>
      <c r="E452" s="4"/>
      <c r="F452" s="4"/>
      <c r="G452" s="4"/>
      <c r="H452" s="4"/>
      <c r="I452" s="4"/>
      <c r="J452" s="110" t="str">
        <f t="shared" si="39"/>
        <v/>
      </c>
      <c r="K452" s="401" t="str">
        <f t="shared" si="38"/>
        <v/>
      </c>
      <c r="L452" s="4"/>
      <c r="M452" s="4"/>
      <c r="N452" s="4"/>
      <c r="O452" s="4"/>
      <c r="P452" s="4"/>
      <c r="Q452" s="4"/>
      <c r="R452" s="4"/>
      <c r="S452" s="4"/>
      <c r="T452" s="4"/>
      <c r="U452" s="4"/>
      <c r="V452" s="4"/>
      <c r="W452" s="4"/>
      <c r="X452" s="4"/>
      <c r="Y452" s="4"/>
      <c r="Z452" s="4"/>
    </row>
    <row r="453" ht="14.25" customHeight="1">
      <c r="A453" s="4"/>
      <c r="B453" s="4"/>
      <c r="C453" s="4"/>
      <c r="D453" s="4"/>
      <c r="E453" s="4"/>
      <c r="F453" s="4"/>
      <c r="G453" s="4"/>
      <c r="H453" s="4"/>
      <c r="I453" s="4"/>
      <c r="J453" s="110" t="str">
        <f t="shared" si="39"/>
        <v/>
      </c>
      <c r="K453" s="401" t="str">
        <f t="shared" si="38"/>
        <v/>
      </c>
      <c r="L453" s="4"/>
      <c r="M453" s="4"/>
      <c r="N453" s="4"/>
      <c r="O453" s="4"/>
      <c r="P453" s="4"/>
      <c r="Q453" s="4"/>
      <c r="R453" s="4"/>
      <c r="S453" s="4"/>
      <c r="T453" s="4"/>
      <c r="U453" s="4"/>
      <c r="V453" s="4"/>
      <c r="W453" s="4"/>
      <c r="X453" s="4"/>
      <c r="Y453" s="4"/>
      <c r="Z453" s="4"/>
    </row>
    <row r="454" ht="14.25" customHeight="1">
      <c r="A454" s="4"/>
      <c r="B454" s="4"/>
      <c r="C454" s="4"/>
      <c r="D454" s="4"/>
      <c r="E454" s="4"/>
      <c r="F454" s="4"/>
      <c r="G454" s="4"/>
      <c r="H454" s="4"/>
      <c r="I454" s="4"/>
      <c r="J454" s="110" t="str">
        <f t="shared" si="39"/>
        <v/>
      </c>
      <c r="K454" s="401" t="str">
        <f t="shared" si="38"/>
        <v/>
      </c>
      <c r="L454" s="4"/>
      <c r="M454" s="4"/>
      <c r="N454" s="4"/>
      <c r="O454" s="4"/>
      <c r="P454" s="4"/>
      <c r="Q454" s="4"/>
      <c r="R454" s="4"/>
      <c r="S454" s="4"/>
      <c r="T454" s="4"/>
      <c r="U454" s="4"/>
      <c r="V454" s="4"/>
      <c r="W454" s="4"/>
      <c r="X454" s="4"/>
      <c r="Y454" s="4"/>
      <c r="Z454" s="4"/>
    </row>
    <row r="455" ht="14.25" customHeight="1">
      <c r="A455" s="4"/>
      <c r="B455" s="4"/>
      <c r="C455" s="4"/>
      <c r="D455" s="4"/>
      <c r="E455" s="4"/>
      <c r="F455" s="4"/>
      <c r="G455" s="4"/>
      <c r="H455" s="4"/>
      <c r="I455" s="4"/>
      <c r="J455" s="110" t="str">
        <f t="shared" si="39"/>
        <v/>
      </c>
      <c r="K455" s="401" t="str">
        <f t="shared" si="38"/>
        <v/>
      </c>
      <c r="L455" s="4"/>
      <c r="M455" s="4"/>
      <c r="N455" s="4"/>
      <c r="O455" s="4"/>
      <c r="P455" s="4"/>
      <c r="Q455" s="4"/>
      <c r="R455" s="4"/>
      <c r="S455" s="4"/>
      <c r="T455" s="4"/>
      <c r="U455" s="4"/>
      <c r="V455" s="4"/>
      <c r="W455" s="4"/>
      <c r="X455" s="4"/>
      <c r="Y455" s="4"/>
      <c r="Z455" s="4"/>
    </row>
    <row r="456" ht="14.25" customHeight="1">
      <c r="A456" s="4"/>
      <c r="B456" s="4"/>
      <c r="C456" s="4"/>
      <c r="D456" s="4"/>
      <c r="E456" s="4"/>
      <c r="F456" s="4"/>
      <c r="G456" s="4"/>
      <c r="H456" s="4"/>
      <c r="I456" s="4"/>
      <c r="J456" s="110" t="str">
        <f t="shared" si="39"/>
        <v/>
      </c>
      <c r="K456" s="401" t="str">
        <f t="shared" si="38"/>
        <v/>
      </c>
      <c r="L456" s="4"/>
      <c r="M456" s="4"/>
      <c r="N456" s="4"/>
      <c r="O456" s="4"/>
      <c r="P456" s="4"/>
      <c r="Q456" s="4"/>
      <c r="R456" s="4"/>
      <c r="S456" s="4"/>
      <c r="T456" s="4"/>
      <c r="U456" s="4"/>
      <c r="V456" s="4"/>
      <c r="W456" s="4"/>
      <c r="X456" s="4"/>
      <c r="Y456" s="4"/>
      <c r="Z456" s="4"/>
    </row>
    <row r="457" ht="14.25" customHeight="1">
      <c r="A457" s="4"/>
      <c r="B457" s="4"/>
      <c r="C457" s="4"/>
      <c r="D457" s="4"/>
      <c r="E457" s="4"/>
      <c r="F457" s="4"/>
      <c r="G457" s="4"/>
      <c r="H457" s="4"/>
      <c r="I457" s="4"/>
      <c r="J457" s="110" t="str">
        <f t="shared" si="39"/>
        <v/>
      </c>
      <c r="K457" s="401" t="str">
        <f t="shared" si="38"/>
        <v/>
      </c>
      <c r="L457" s="4"/>
      <c r="M457" s="4"/>
      <c r="N457" s="4"/>
      <c r="O457" s="4"/>
      <c r="P457" s="4"/>
      <c r="Q457" s="4"/>
      <c r="R457" s="4"/>
      <c r="S457" s="4"/>
      <c r="T457" s="4"/>
      <c r="U457" s="4"/>
      <c r="V457" s="4"/>
      <c r="W457" s="4"/>
      <c r="X457" s="4"/>
      <c r="Y457" s="4"/>
      <c r="Z457" s="4"/>
    </row>
    <row r="458" ht="14.25" customHeight="1">
      <c r="A458" s="4"/>
      <c r="B458" s="4"/>
      <c r="C458" s="4"/>
      <c r="D458" s="4"/>
      <c r="E458" s="4"/>
      <c r="F458" s="4"/>
      <c r="G458" s="4"/>
      <c r="H458" s="4"/>
      <c r="I458" s="4"/>
      <c r="J458" s="110" t="str">
        <f t="shared" si="39"/>
        <v/>
      </c>
      <c r="K458" s="401" t="str">
        <f t="shared" si="38"/>
        <v/>
      </c>
      <c r="L458" s="4"/>
      <c r="M458" s="4"/>
      <c r="N458" s="4"/>
      <c r="O458" s="4"/>
      <c r="P458" s="4"/>
      <c r="Q458" s="4"/>
      <c r="R458" s="4"/>
      <c r="S458" s="4"/>
      <c r="T458" s="4"/>
      <c r="U458" s="4"/>
      <c r="V458" s="4"/>
      <c r="W458" s="4"/>
      <c r="X458" s="4"/>
      <c r="Y458" s="4"/>
      <c r="Z458" s="4"/>
    </row>
    <row r="459" ht="14.25" customHeight="1">
      <c r="A459" s="4"/>
      <c r="B459" s="4"/>
      <c r="C459" s="4"/>
      <c r="D459" s="4"/>
      <c r="E459" s="4"/>
      <c r="F459" s="4"/>
      <c r="G459" s="4"/>
      <c r="H459" s="4"/>
      <c r="I459" s="4"/>
      <c r="J459" s="110" t="str">
        <f t="shared" si="39"/>
        <v/>
      </c>
      <c r="K459" s="401" t="str">
        <f t="shared" si="38"/>
        <v/>
      </c>
      <c r="L459" s="4"/>
      <c r="M459" s="4"/>
      <c r="N459" s="4"/>
      <c r="O459" s="4"/>
      <c r="P459" s="4"/>
      <c r="Q459" s="4"/>
      <c r="R459" s="4"/>
      <c r="S459" s="4"/>
      <c r="T459" s="4"/>
      <c r="U459" s="4"/>
      <c r="V459" s="4"/>
      <c r="W459" s="4"/>
      <c r="X459" s="4"/>
      <c r="Y459" s="4"/>
      <c r="Z459" s="4"/>
    </row>
    <row r="460" ht="14.25" customHeight="1">
      <c r="A460" s="4"/>
      <c r="B460" s="4"/>
      <c r="C460" s="4"/>
      <c r="D460" s="4"/>
      <c r="E460" s="4"/>
      <c r="F460" s="4"/>
      <c r="G460" s="4"/>
      <c r="H460" s="4"/>
      <c r="I460" s="4"/>
      <c r="J460" s="110" t="str">
        <f t="shared" si="39"/>
        <v/>
      </c>
      <c r="K460" s="401" t="str">
        <f t="shared" si="38"/>
        <v/>
      </c>
      <c r="L460" s="4"/>
      <c r="M460" s="4"/>
      <c r="N460" s="4"/>
      <c r="O460" s="4"/>
      <c r="P460" s="4"/>
      <c r="Q460" s="4"/>
      <c r="R460" s="4"/>
      <c r="S460" s="4"/>
      <c r="T460" s="4"/>
      <c r="U460" s="4"/>
      <c r="V460" s="4"/>
      <c r="W460" s="4"/>
      <c r="X460" s="4"/>
      <c r="Y460" s="4"/>
      <c r="Z460" s="4"/>
    </row>
    <row r="461" ht="14.25" customHeight="1">
      <c r="A461" s="4"/>
      <c r="B461" s="4"/>
      <c r="C461" s="4"/>
      <c r="D461" s="4"/>
      <c r="E461" s="4"/>
      <c r="F461" s="4"/>
      <c r="G461" s="4"/>
      <c r="H461" s="4"/>
      <c r="I461" s="4"/>
      <c r="J461" s="110" t="str">
        <f t="shared" si="39"/>
        <v/>
      </c>
      <c r="K461" s="401" t="str">
        <f t="shared" si="38"/>
        <v/>
      </c>
      <c r="L461" s="4"/>
      <c r="M461" s="4"/>
      <c r="N461" s="4"/>
      <c r="O461" s="4"/>
      <c r="P461" s="4"/>
      <c r="Q461" s="4"/>
      <c r="R461" s="4"/>
      <c r="S461" s="4"/>
      <c r="T461" s="4"/>
      <c r="U461" s="4"/>
      <c r="V461" s="4"/>
      <c r="W461" s="4"/>
      <c r="X461" s="4"/>
      <c r="Y461" s="4"/>
      <c r="Z461" s="4"/>
    </row>
    <row r="462" ht="14.25" customHeight="1">
      <c r="A462" s="4"/>
      <c r="B462" s="4"/>
      <c r="C462" s="4"/>
      <c r="D462" s="4"/>
      <c r="E462" s="4"/>
      <c r="F462" s="4"/>
      <c r="G462" s="4"/>
      <c r="H462" s="4"/>
      <c r="I462" s="4"/>
      <c r="J462" s="110" t="str">
        <f t="shared" si="39"/>
        <v/>
      </c>
      <c r="K462" s="401" t="str">
        <f t="shared" si="38"/>
        <v/>
      </c>
      <c r="L462" s="4"/>
      <c r="M462" s="4"/>
      <c r="N462" s="4"/>
      <c r="O462" s="4"/>
      <c r="P462" s="4"/>
      <c r="Q462" s="4"/>
      <c r="R462" s="4"/>
      <c r="S462" s="4"/>
      <c r="T462" s="4"/>
      <c r="U462" s="4"/>
      <c r="V462" s="4"/>
      <c r="W462" s="4"/>
      <c r="X462" s="4"/>
      <c r="Y462" s="4"/>
      <c r="Z462" s="4"/>
    </row>
    <row r="463" ht="14.25" customHeight="1">
      <c r="A463" s="4"/>
      <c r="B463" s="4"/>
      <c r="C463" s="4"/>
      <c r="D463" s="4"/>
      <c r="E463" s="4"/>
      <c r="F463" s="4"/>
      <c r="G463" s="4"/>
      <c r="H463" s="4"/>
      <c r="I463" s="4"/>
      <c r="J463" s="110" t="str">
        <f t="shared" si="39"/>
        <v/>
      </c>
      <c r="K463" s="401" t="str">
        <f t="shared" si="38"/>
        <v/>
      </c>
      <c r="L463" s="4"/>
      <c r="M463" s="4"/>
      <c r="N463" s="4"/>
      <c r="O463" s="4"/>
      <c r="P463" s="4"/>
      <c r="Q463" s="4"/>
      <c r="R463" s="4"/>
      <c r="S463" s="4"/>
      <c r="T463" s="4"/>
      <c r="U463" s="4"/>
      <c r="V463" s="4"/>
      <c r="W463" s="4"/>
      <c r="X463" s="4"/>
      <c r="Y463" s="4"/>
      <c r="Z463" s="4"/>
    </row>
    <row r="464" ht="14.25" customHeight="1">
      <c r="A464" s="4"/>
      <c r="B464" s="4"/>
      <c r="C464" s="4"/>
      <c r="D464" s="4"/>
      <c r="E464" s="4"/>
      <c r="F464" s="4"/>
      <c r="G464" s="4"/>
      <c r="H464" s="4"/>
      <c r="I464" s="4"/>
      <c r="J464" s="110" t="str">
        <f t="shared" si="39"/>
        <v/>
      </c>
      <c r="K464" s="401" t="str">
        <f t="shared" si="38"/>
        <v/>
      </c>
      <c r="L464" s="4"/>
      <c r="M464" s="4"/>
      <c r="N464" s="4"/>
      <c r="O464" s="4"/>
      <c r="P464" s="4"/>
      <c r="Q464" s="4"/>
      <c r="R464" s="4"/>
      <c r="S464" s="4"/>
      <c r="T464" s="4"/>
      <c r="U464" s="4"/>
      <c r="V464" s="4"/>
      <c r="W464" s="4"/>
      <c r="X464" s="4"/>
      <c r="Y464" s="4"/>
      <c r="Z464" s="4"/>
    </row>
    <row r="465" ht="14.25" customHeight="1">
      <c r="A465" s="4"/>
      <c r="B465" s="4"/>
      <c r="C465" s="4"/>
      <c r="D465" s="4"/>
      <c r="E465" s="4"/>
      <c r="F465" s="4"/>
      <c r="G465" s="4"/>
      <c r="H465" s="4"/>
      <c r="I465" s="4"/>
      <c r="J465" s="110" t="str">
        <f t="shared" si="39"/>
        <v/>
      </c>
      <c r="K465" s="401" t="str">
        <f t="shared" si="38"/>
        <v/>
      </c>
      <c r="L465" s="4"/>
      <c r="M465" s="4"/>
      <c r="N465" s="4"/>
      <c r="O465" s="4"/>
      <c r="P465" s="4"/>
      <c r="Q465" s="4"/>
      <c r="R465" s="4"/>
      <c r="S465" s="4"/>
      <c r="T465" s="4"/>
      <c r="U465" s="4"/>
      <c r="V465" s="4"/>
      <c r="W465" s="4"/>
      <c r="X465" s="4"/>
      <c r="Y465" s="4"/>
      <c r="Z465" s="4"/>
    </row>
    <row r="466" ht="14.25" customHeight="1">
      <c r="A466" s="4"/>
      <c r="B466" s="4"/>
      <c r="C466" s="4"/>
      <c r="D466" s="4"/>
      <c r="E466" s="4"/>
      <c r="F466" s="4"/>
      <c r="G466" s="4"/>
      <c r="H466" s="4"/>
      <c r="I466" s="4"/>
      <c r="J466" s="110" t="str">
        <f t="shared" si="39"/>
        <v/>
      </c>
      <c r="K466" s="401" t="str">
        <f t="shared" si="38"/>
        <v/>
      </c>
      <c r="L466" s="4"/>
      <c r="M466" s="4"/>
      <c r="N466" s="4"/>
      <c r="O466" s="4"/>
      <c r="P466" s="4"/>
      <c r="Q466" s="4"/>
      <c r="R466" s="4"/>
      <c r="S466" s="4"/>
      <c r="T466" s="4"/>
      <c r="U466" s="4"/>
      <c r="V466" s="4"/>
      <c r="W466" s="4"/>
      <c r="X466" s="4"/>
      <c r="Y466" s="4"/>
      <c r="Z466" s="4"/>
    </row>
    <row r="467" ht="14.25" customHeight="1">
      <c r="A467" s="4"/>
      <c r="B467" s="4"/>
      <c r="C467" s="4"/>
      <c r="D467" s="4"/>
      <c r="E467" s="4"/>
      <c r="F467" s="4"/>
      <c r="G467" s="4"/>
      <c r="H467" s="4"/>
      <c r="I467" s="4"/>
      <c r="J467" s="110" t="str">
        <f t="shared" si="39"/>
        <v/>
      </c>
      <c r="K467" s="401" t="str">
        <f t="shared" si="38"/>
        <v/>
      </c>
      <c r="L467" s="4"/>
      <c r="M467" s="4"/>
      <c r="N467" s="4"/>
      <c r="O467" s="4"/>
      <c r="P467" s="4"/>
      <c r="Q467" s="4"/>
      <c r="R467" s="4"/>
      <c r="S467" s="4"/>
      <c r="T467" s="4"/>
      <c r="U467" s="4"/>
      <c r="V467" s="4"/>
      <c r="W467" s="4"/>
      <c r="X467" s="4"/>
      <c r="Y467" s="4"/>
      <c r="Z467" s="4"/>
    </row>
    <row r="468" ht="14.25" customHeight="1">
      <c r="A468" s="4"/>
      <c r="B468" s="4"/>
      <c r="C468" s="4"/>
      <c r="D468" s="4"/>
      <c r="E468" s="4"/>
      <c r="F468" s="4"/>
      <c r="G468" s="4"/>
      <c r="H468" s="4"/>
      <c r="I468" s="4"/>
      <c r="J468" s="110" t="str">
        <f t="shared" si="39"/>
        <v/>
      </c>
      <c r="K468" s="401" t="str">
        <f t="shared" si="38"/>
        <v/>
      </c>
      <c r="L468" s="4"/>
      <c r="M468" s="4"/>
      <c r="N468" s="4"/>
      <c r="O468" s="4"/>
      <c r="P468" s="4"/>
      <c r="Q468" s="4"/>
      <c r="R468" s="4"/>
      <c r="S468" s="4"/>
      <c r="T468" s="4"/>
      <c r="U468" s="4"/>
      <c r="V468" s="4"/>
      <c r="W468" s="4"/>
      <c r="X468" s="4"/>
      <c r="Y468" s="4"/>
      <c r="Z468" s="4"/>
    </row>
    <row r="469" ht="14.25" customHeight="1">
      <c r="A469" s="4"/>
      <c r="B469" s="4"/>
      <c r="C469" s="4"/>
      <c r="D469" s="4"/>
      <c r="E469" s="4"/>
      <c r="F469" s="4"/>
      <c r="G469" s="4"/>
      <c r="H469" s="4"/>
      <c r="I469" s="4"/>
      <c r="J469" s="110" t="str">
        <f t="shared" si="39"/>
        <v/>
      </c>
      <c r="K469" s="401" t="str">
        <f t="shared" si="38"/>
        <v/>
      </c>
      <c r="L469" s="4"/>
      <c r="M469" s="4"/>
      <c r="N469" s="4"/>
      <c r="O469" s="4"/>
      <c r="P469" s="4"/>
      <c r="Q469" s="4"/>
      <c r="R469" s="4"/>
      <c r="S469" s="4"/>
      <c r="T469" s="4"/>
      <c r="U469" s="4"/>
      <c r="V469" s="4"/>
      <c r="W469" s="4"/>
      <c r="X469" s="4"/>
      <c r="Y469" s="4"/>
      <c r="Z469" s="4"/>
    </row>
    <row r="470" ht="14.25" customHeight="1">
      <c r="A470" s="4"/>
      <c r="B470" s="4"/>
      <c r="C470" s="4"/>
      <c r="D470" s="4"/>
      <c r="E470" s="4"/>
      <c r="F470" s="4"/>
      <c r="G470" s="4"/>
      <c r="H470" s="4"/>
      <c r="I470" s="4"/>
      <c r="J470" s="110" t="str">
        <f t="shared" si="39"/>
        <v/>
      </c>
      <c r="K470" s="401" t="str">
        <f t="shared" si="38"/>
        <v/>
      </c>
      <c r="L470" s="4"/>
      <c r="M470" s="4"/>
      <c r="N470" s="4"/>
      <c r="O470" s="4"/>
      <c r="P470" s="4"/>
      <c r="Q470" s="4"/>
      <c r="R470" s="4"/>
      <c r="S470" s="4"/>
      <c r="T470" s="4"/>
      <c r="U470" s="4"/>
      <c r="V470" s="4"/>
      <c r="W470" s="4"/>
      <c r="X470" s="4"/>
      <c r="Y470" s="4"/>
      <c r="Z470" s="4"/>
    </row>
    <row r="471" ht="14.25" customHeight="1">
      <c r="A471" s="4"/>
      <c r="B471" s="4"/>
      <c r="C471" s="4"/>
      <c r="D471" s="4"/>
      <c r="E471" s="4"/>
      <c r="F471" s="4"/>
      <c r="G471" s="4"/>
      <c r="H471" s="4"/>
      <c r="I471" s="4"/>
      <c r="J471" s="110" t="str">
        <f t="shared" si="39"/>
        <v/>
      </c>
      <c r="K471" s="401" t="str">
        <f t="shared" si="38"/>
        <v/>
      </c>
      <c r="L471" s="4"/>
      <c r="M471" s="4"/>
      <c r="N471" s="4"/>
      <c r="O471" s="4"/>
      <c r="P471" s="4"/>
      <c r="Q471" s="4"/>
      <c r="R471" s="4"/>
      <c r="S471" s="4"/>
      <c r="T471" s="4"/>
      <c r="U471" s="4"/>
      <c r="V471" s="4"/>
      <c r="W471" s="4"/>
      <c r="X471" s="4"/>
      <c r="Y471" s="4"/>
      <c r="Z471" s="4"/>
    </row>
    <row r="472" ht="14.25" customHeight="1">
      <c r="A472" s="4"/>
      <c r="B472" s="4"/>
      <c r="C472" s="4"/>
      <c r="D472" s="4"/>
      <c r="E472" s="4"/>
      <c r="F472" s="4"/>
      <c r="G472" s="4"/>
      <c r="H472" s="4"/>
      <c r="I472" s="4"/>
      <c r="J472" s="110" t="str">
        <f t="shared" si="39"/>
        <v/>
      </c>
      <c r="K472" s="401" t="str">
        <f t="shared" si="38"/>
        <v/>
      </c>
      <c r="L472" s="4"/>
      <c r="M472" s="4"/>
      <c r="N472" s="4"/>
      <c r="O472" s="4"/>
      <c r="P472" s="4"/>
      <c r="Q472" s="4"/>
      <c r="R472" s="4"/>
      <c r="S472" s="4"/>
      <c r="T472" s="4"/>
      <c r="U472" s="4"/>
      <c r="V472" s="4"/>
      <c r="W472" s="4"/>
      <c r="X472" s="4"/>
      <c r="Y472" s="4"/>
      <c r="Z472" s="4"/>
    </row>
    <row r="473" ht="14.25" customHeight="1">
      <c r="A473" s="4"/>
      <c r="B473" s="4"/>
      <c r="C473" s="4"/>
      <c r="D473" s="4"/>
      <c r="E473" s="4"/>
      <c r="F473" s="4"/>
      <c r="G473" s="4"/>
      <c r="H473" s="4"/>
      <c r="I473" s="4"/>
      <c r="J473" s="110" t="str">
        <f t="shared" si="39"/>
        <v/>
      </c>
      <c r="K473" s="401" t="str">
        <f t="shared" si="38"/>
        <v/>
      </c>
      <c r="L473" s="4"/>
      <c r="M473" s="4"/>
      <c r="N473" s="4"/>
      <c r="O473" s="4"/>
      <c r="P473" s="4"/>
      <c r="Q473" s="4"/>
      <c r="R473" s="4"/>
      <c r="S473" s="4"/>
      <c r="T473" s="4"/>
      <c r="U473" s="4"/>
      <c r="V473" s="4"/>
      <c r="W473" s="4"/>
      <c r="X473" s="4"/>
      <c r="Y473" s="4"/>
      <c r="Z473" s="4"/>
    </row>
    <row r="474" ht="14.25" customHeight="1">
      <c r="A474" s="4"/>
      <c r="B474" s="4"/>
      <c r="C474" s="4"/>
      <c r="D474" s="4"/>
      <c r="E474" s="4"/>
      <c r="F474" s="4"/>
      <c r="G474" s="4"/>
      <c r="H474" s="4"/>
      <c r="I474" s="4"/>
      <c r="J474" s="110" t="str">
        <f t="shared" si="39"/>
        <v/>
      </c>
      <c r="K474" s="401" t="str">
        <f t="shared" si="38"/>
        <v/>
      </c>
      <c r="L474" s="4"/>
      <c r="M474" s="4"/>
      <c r="N474" s="4"/>
      <c r="O474" s="4"/>
      <c r="P474" s="4"/>
      <c r="Q474" s="4"/>
      <c r="R474" s="4"/>
      <c r="S474" s="4"/>
      <c r="T474" s="4"/>
      <c r="U474" s="4"/>
      <c r="V474" s="4"/>
      <c r="W474" s="4"/>
      <c r="X474" s="4"/>
      <c r="Y474" s="4"/>
      <c r="Z474" s="4"/>
    </row>
    <row r="475" ht="14.25" customHeight="1">
      <c r="A475" s="4"/>
      <c r="B475" s="4"/>
      <c r="C475" s="4"/>
      <c r="D475" s="4"/>
      <c r="E475" s="4"/>
      <c r="F475" s="4"/>
      <c r="G475" s="4"/>
      <c r="H475" s="4"/>
      <c r="I475" s="4"/>
      <c r="J475" s="110" t="str">
        <f t="shared" si="39"/>
        <v/>
      </c>
      <c r="K475" s="401" t="str">
        <f t="shared" si="38"/>
        <v/>
      </c>
      <c r="L475" s="4"/>
      <c r="M475" s="4"/>
      <c r="N475" s="4"/>
      <c r="O475" s="4"/>
      <c r="P475" s="4"/>
      <c r="Q475" s="4"/>
      <c r="R475" s="4"/>
      <c r="S475" s="4"/>
      <c r="T475" s="4"/>
      <c r="U475" s="4"/>
      <c r="V475" s="4"/>
      <c r="W475" s="4"/>
      <c r="X475" s="4"/>
      <c r="Y475" s="4"/>
      <c r="Z475" s="4"/>
    </row>
    <row r="476" ht="14.25" customHeight="1">
      <c r="A476" s="4"/>
      <c r="B476" s="4"/>
      <c r="C476" s="4"/>
      <c r="D476" s="4"/>
      <c r="E476" s="4"/>
      <c r="F476" s="4"/>
      <c r="G476" s="4"/>
      <c r="H476" s="4"/>
      <c r="I476" s="4"/>
      <c r="J476" s="110" t="str">
        <f t="shared" si="39"/>
        <v/>
      </c>
      <c r="K476" s="401" t="str">
        <f t="shared" si="38"/>
        <v/>
      </c>
      <c r="L476" s="4"/>
      <c r="M476" s="4"/>
      <c r="N476" s="4"/>
      <c r="O476" s="4"/>
      <c r="P476" s="4"/>
      <c r="Q476" s="4"/>
      <c r="R476" s="4"/>
      <c r="S476" s="4"/>
      <c r="T476" s="4"/>
      <c r="U476" s="4"/>
      <c r="V476" s="4"/>
      <c r="W476" s="4"/>
      <c r="X476" s="4"/>
      <c r="Y476" s="4"/>
      <c r="Z476" s="4"/>
    </row>
    <row r="477" ht="14.25" customHeight="1">
      <c r="A477" s="4"/>
      <c r="B477" s="4"/>
      <c r="C477" s="4"/>
      <c r="D477" s="4"/>
      <c r="E477" s="4"/>
      <c r="F477" s="4"/>
      <c r="G477" s="4"/>
      <c r="H477" s="4"/>
      <c r="I477" s="4"/>
      <c r="J477" s="110" t="str">
        <f t="shared" si="39"/>
        <v/>
      </c>
      <c r="K477" s="401" t="str">
        <f t="shared" si="38"/>
        <v/>
      </c>
      <c r="L477" s="4"/>
      <c r="M477" s="4"/>
      <c r="N477" s="4"/>
      <c r="O477" s="4"/>
      <c r="P477" s="4"/>
      <c r="Q477" s="4"/>
      <c r="R477" s="4"/>
      <c r="S477" s="4"/>
      <c r="T477" s="4"/>
      <c r="U477" s="4"/>
      <c r="V477" s="4"/>
      <c r="W477" s="4"/>
      <c r="X477" s="4"/>
      <c r="Y477" s="4"/>
      <c r="Z477" s="4"/>
    </row>
    <row r="478" ht="14.25" customHeight="1">
      <c r="A478" s="4"/>
      <c r="B478" s="4"/>
      <c r="C478" s="4"/>
      <c r="D478" s="4"/>
      <c r="E478" s="4"/>
      <c r="F478" s="4"/>
      <c r="G478" s="4"/>
      <c r="H478" s="4"/>
      <c r="I478" s="4"/>
      <c r="J478" s="110" t="str">
        <f t="shared" si="39"/>
        <v/>
      </c>
      <c r="K478" s="401" t="str">
        <f t="shared" si="38"/>
        <v/>
      </c>
      <c r="L478" s="4"/>
      <c r="M478" s="4"/>
      <c r="N478" s="4"/>
      <c r="O478" s="4"/>
      <c r="P478" s="4"/>
      <c r="Q478" s="4"/>
      <c r="R478" s="4"/>
      <c r="S478" s="4"/>
      <c r="T478" s="4"/>
      <c r="U478" s="4"/>
      <c r="V478" s="4"/>
      <c r="W478" s="4"/>
      <c r="X478" s="4"/>
      <c r="Y478" s="4"/>
      <c r="Z478" s="4"/>
    </row>
    <row r="479" ht="14.25" customHeight="1">
      <c r="A479" s="4"/>
      <c r="B479" s="4"/>
      <c r="C479" s="4"/>
      <c r="D479" s="4"/>
      <c r="E479" s="4"/>
      <c r="F479" s="4"/>
      <c r="G479" s="4"/>
      <c r="H479" s="4"/>
      <c r="I479" s="4"/>
      <c r="J479" s="110" t="str">
        <f t="shared" si="39"/>
        <v/>
      </c>
      <c r="K479" s="401" t="str">
        <f t="shared" si="38"/>
        <v/>
      </c>
      <c r="L479" s="4"/>
      <c r="M479" s="4"/>
      <c r="N479" s="4"/>
      <c r="O479" s="4"/>
      <c r="P479" s="4"/>
      <c r="Q479" s="4"/>
      <c r="R479" s="4"/>
      <c r="S479" s="4"/>
      <c r="T479" s="4"/>
      <c r="U479" s="4"/>
      <c r="V479" s="4"/>
      <c r="W479" s="4"/>
      <c r="X479" s="4"/>
      <c r="Y479" s="4"/>
      <c r="Z479" s="4"/>
    </row>
    <row r="480" ht="14.25" customHeight="1">
      <c r="A480" s="4"/>
      <c r="B480" s="4"/>
      <c r="C480" s="4"/>
      <c r="D480" s="4"/>
      <c r="E480" s="4"/>
      <c r="F480" s="4"/>
      <c r="G480" s="4"/>
      <c r="H480" s="4"/>
      <c r="I480" s="4"/>
      <c r="J480" s="110" t="str">
        <f t="shared" si="39"/>
        <v/>
      </c>
      <c r="K480" s="401" t="str">
        <f t="shared" si="38"/>
        <v/>
      </c>
      <c r="L480" s="4"/>
      <c r="M480" s="4"/>
      <c r="N480" s="4"/>
      <c r="O480" s="4"/>
      <c r="P480" s="4"/>
      <c r="Q480" s="4"/>
      <c r="R480" s="4"/>
      <c r="S480" s="4"/>
      <c r="T480" s="4"/>
      <c r="U480" s="4"/>
      <c r="V480" s="4"/>
      <c r="W480" s="4"/>
      <c r="X480" s="4"/>
      <c r="Y480" s="4"/>
      <c r="Z480" s="4"/>
    </row>
    <row r="481" ht="14.25" customHeight="1">
      <c r="A481" s="4"/>
      <c r="B481" s="4"/>
      <c r="C481" s="4"/>
      <c r="D481" s="4"/>
      <c r="E481" s="4"/>
      <c r="F481" s="4"/>
      <c r="G481" s="4"/>
      <c r="H481" s="4"/>
      <c r="I481" s="4"/>
      <c r="J481" s="110" t="str">
        <f t="shared" si="39"/>
        <v/>
      </c>
      <c r="K481" s="401" t="str">
        <f t="shared" si="38"/>
        <v/>
      </c>
      <c r="L481" s="4"/>
      <c r="M481" s="4"/>
      <c r="N481" s="4"/>
      <c r="O481" s="4"/>
      <c r="P481" s="4"/>
      <c r="Q481" s="4"/>
      <c r="R481" s="4"/>
      <c r="S481" s="4"/>
      <c r="T481" s="4"/>
      <c r="U481" s="4"/>
      <c r="V481" s="4"/>
      <c r="W481" s="4"/>
      <c r="X481" s="4"/>
      <c r="Y481" s="4"/>
      <c r="Z481" s="4"/>
    </row>
    <row r="482" ht="14.25" customHeight="1">
      <c r="A482" s="4"/>
      <c r="B482" s="4"/>
      <c r="C482" s="4"/>
      <c r="D482" s="4"/>
      <c r="E482" s="4"/>
      <c r="F482" s="4"/>
      <c r="G482" s="4"/>
      <c r="H482" s="4"/>
      <c r="I482" s="4"/>
      <c r="J482" s="110" t="str">
        <f t="shared" si="39"/>
        <v/>
      </c>
      <c r="K482" s="401" t="str">
        <f t="shared" si="38"/>
        <v/>
      </c>
      <c r="L482" s="4"/>
      <c r="M482" s="4"/>
      <c r="N482" s="4"/>
      <c r="O482" s="4"/>
      <c r="P482" s="4"/>
      <c r="Q482" s="4"/>
      <c r="R482" s="4"/>
      <c r="S482" s="4"/>
      <c r="T482" s="4"/>
      <c r="U482" s="4"/>
      <c r="V482" s="4"/>
      <c r="W482" s="4"/>
      <c r="X482" s="4"/>
      <c r="Y482" s="4"/>
      <c r="Z482" s="4"/>
    </row>
    <row r="483" ht="14.25" customHeight="1">
      <c r="A483" s="4"/>
      <c r="B483" s="4"/>
      <c r="C483" s="4"/>
      <c r="D483" s="4"/>
      <c r="E483" s="4"/>
      <c r="F483" s="4"/>
      <c r="G483" s="4"/>
      <c r="H483" s="4"/>
      <c r="I483" s="4"/>
      <c r="J483" s="110" t="str">
        <f t="shared" si="39"/>
        <v/>
      </c>
      <c r="K483" s="401" t="str">
        <f t="shared" si="38"/>
        <v/>
      </c>
      <c r="L483" s="4"/>
      <c r="M483" s="4"/>
      <c r="N483" s="4"/>
      <c r="O483" s="4"/>
      <c r="P483" s="4"/>
      <c r="Q483" s="4"/>
      <c r="R483" s="4"/>
      <c r="S483" s="4"/>
      <c r="T483" s="4"/>
      <c r="U483" s="4"/>
      <c r="V483" s="4"/>
      <c r="W483" s="4"/>
      <c r="X483" s="4"/>
      <c r="Y483" s="4"/>
      <c r="Z483" s="4"/>
    </row>
    <row r="484" ht="14.25" customHeight="1">
      <c r="A484" s="4"/>
      <c r="B484" s="4"/>
      <c r="C484" s="4"/>
      <c r="D484" s="4"/>
      <c r="E484" s="4"/>
      <c r="F484" s="4"/>
      <c r="G484" s="4"/>
      <c r="H484" s="4"/>
      <c r="I484" s="4"/>
      <c r="J484" s="110" t="str">
        <f t="shared" si="39"/>
        <v/>
      </c>
      <c r="K484" s="401" t="str">
        <f t="shared" si="38"/>
        <v/>
      </c>
      <c r="L484" s="4"/>
      <c r="M484" s="4"/>
      <c r="N484" s="4"/>
      <c r="O484" s="4"/>
      <c r="P484" s="4"/>
      <c r="Q484" s="4"/>
      <c r="R484" s="4"/>
      <c r="S484" s="4"/>
      <c r="T484" s="4"/>
      <c r="U484" s="4"/>
      <c r="V484" s="4"/>
      <c r="W484" s="4"/>
      <c r="X484" s="4"/>
      <c r="Y484" s="4"/>
      <c r="Z484" s="4"/>
    </row>
    <row r="485" ht="14.25" customHeight="1">
      <c r="A485" s="4"/>
      <c r="B485" s="4"/>
      <c r="C485" s="4"/>
      <c r="D485" s="4"/>
      <c r="E485" s="4"/>
      <c r="F485" s="4"/>
      <c r="G485" s="4"/>
      <c r="H485" s="4"/>
      <c r="I485" s="4"/>
      <c r="J485" s="110" t="str">
        <f t="shared" si="39"/>
        <v/>
      </c>
      <c r="K485" s="401" t="str">
        <f t="shared" si="38"/>
        <v/>
      </c>
      <c r="L485" s="4"/>
      <c r="M485" s="4"/>
      <c r="N485" s="4"/>
      <c r="O485" s="4"/>
      <c r="P485" s="4"/>
      <c r="Q485" s="4"/>
      <c r="R485" s="4"/>
      <c r="S485" s="4"/>
      <c r="T485" s="4"/>
      <c r="U485" s="4"/>
      <c r="V485" s="4"/>
      <c r="W485" s="4"/>
      <c r="X485" s="4"/>
      <c r="Y485" s="4"/>
      <c r="Z485" s="4"/>
    </row>
    <row r="486" ht="14.25" customHeight="1">
      <c r="A486" s="4"/>
      <c r="B486" s="4"/>
      <c r="C486" s="4"/>
      <c r="D486" s="4"/>
      <c r="E486" s="4"/>
      <c r="F486" s="4"/>
      <c r="G486" s="4"/>
      <c r="H486" s="4"/>
      <c r="I486" s="4"/>
      <c r="J486" s="110" t="str">
        <f t="shared" si="39"/>
        <v/>
      </c>
      <c r="K486" s="401" t="str">
        <f t="shared" si="38"/>
        <v/>
      </c>
      <c r="L486" s="4"/>
      <c r="M486" s="4"/>
      <c r="N486" s="4"/>
      <c r="O486" s="4"/>
      <c r="P486" s="4"/>
      <c r="Q486" s="4"/>
      <c r="R486" s="4"/>
      <c r="S486" s="4"/>
      <c r="T486" s="4"/>
      <c r="U486" s="4"/>
      <c r="V486" s="4"/>
      <c r="W486" s="4"/>
      <c r="X486" s="4"/>
      <c r="Y486" s="4"/>
      <c r="Z486" s="4"/>
    </row>
    <row r="487" ht="14.25" customHeight="1">
      <c r="A487" s="4"/>
      <c r="B487" s="4"/>
      <c r="C487" s="4"/>
      <c r="D487" s="4"/>
      <c r="E487" s="4"/>
      <c r="F487" s="4"/>
      <c r="G487" s="4"/>
      <c r="H487" s="4"/>
      <c r="I487" s="4"/>
      <c r="J487" s="110" t="str">
        <f t="shared" si="39"/>
        <v/>
      </c>
      <c r="K487" s="401" t="str">
        <f t="shared" si="38"/>
        <v/>
      </c>
      <c r="L487" s="4"/>
      <c r="M487" s="4"/>
      <c r="N487" s="4"/>
      <c r="O487" s="4"/>
      <c r="P487" s="4"/>
      <c r="Q487" s="4"/>
      <c r="R487" s="4"/>
      <c r="S487" s="4"/>
      <c r="T487" s="4"/>
      <c r="U487" s="4"/>
      <c r="V487" s="4"/>
      <c r="W487" s="4"/>
      <c r="X487" s="4"/>
      <c r="Y487" s="4"/>
      <c r="Z487" s="4"/>
    </row>
    <row r="488" ht="14.25" customHeight="1">
      <c r="A488" s="4"/>
      <c r="B488" s="4"/>
      <c r="C488" s="4"/>
      <c r="D488" s="4"/>
      <c r="E488" s="4"/>
      <c r="F488" s="4"/>
      <c r="G488" s="4"/>
      <c r="H488" s="4"/>
      <c r="I488" s="4"/>
      <c r="J488" s="110" t="str">
        <f t="shared" si="39"/>
        <v/>
      </c>
      <c r="K488" s="401" t="str">
        <f t="shared" si="38"/>
        <v/>
      </c>
      <c r="L488" s="4"/>
      <c r="M488" s="4"/>
      <c r="N488" s="4"/>
      <c r="O488" s="4"/>
      <c r="P488" s="4"/>
      <c r="Q488" s="4"/>
      <c r="R488" s="4"/>
      <c r="S488" s="4"/>
      <c r="T488" s="4"/>
      <c r="U488" s="4"/>
      <c r="V488" s="4"/>
      <c r="W488" s="4"/>
      <c r="X488" s="4"/>
      <c r="Y488" s="4"/>
      <c r="Z488" s="4"/>
    </row>
    <row r="489" ht="14.25" customHeight="1">
      <c r="A489" s="4"/>
      <c r="B489" s="4"/>
      <c r="C489" s="4"/>
      <c r="D489" s="4"/>
      <c r="E489" s="4"/>
      <c r="F489" s="4"/>
      <c r="G489" s="4"/>
      <c r="H489" s="4"/>
      <c r="I489" s="4"/>
      <c r="J489" s="110" t="str">
        <f t="shared" si="39"/>
        <v/>
      </c>
      <c r="K489" s="401" t="str">
        <f t="shared" si="38"/>
        <v/>
      </c>
      <c r="L489" s="4"/>
      <c r="M489" s="4"/>
      <c r="N489" s="4"/>
      <c r="O489" s="4"/>
      <c r="P489" s="4"/>
      <c r="Q489" s="4"/>
      <c r="R489" s="4"/>
      <c r="S489" s="4"/>
      <c r="T489" s="4"/>
      <c r="U489" s="4"/>
      <c r="V489" s="4"/>
      <c r="W489" s="4"/>
      <c r="X489" s="4"/>
      <c r="Y489" s="4"/>
      <c r="Z489" s="4"/>
    </row>
    <row r="490" ht="14.25" customHeight="1">
      <c r="A490" s="4"/>
      <c r="B490" s="4"/>
      <c r="C490" s="4"/>
      <c r="D490" s="4"/>
      <c r="E490" s="4"/>
      <c r="F490" s="4"/>
      <c r="G490" s="4"/>
      <c r="H490" s="4"/>
      <c r="I490" s="4"/>
      <c r="J490" s="110" t="str">
        <f t="shared" si="39"/>
        <v/>
      </c>
      <c r="K490" s="401" t="str">
        <f t="shared" si="38"/>
        <v/>
      </c>
      <c r="L490" s="4"/>
      <c r="M490" s="4"/>
      <c r="N490" s="4"/>
      <c r="O490" s="4"/>
      <c r="P490" s="4"/>
      <c r="Q490" s="4"/>
      <c r="R490" s="4"/>
      <c r="S490" s="4"/>
      <c r="T490" s="4"/>
      <c r="U490" s="4"/>
      <c r="V490" s="4"/>
      <c r="W490" s="4"/>
      <c r="X490" s="4"/>
      <c r="Y490" s="4"/>
      <c r="Z490" s="4"/>
    </row>
    <row r="491" ht="14.25" customHeight="1">
      <c r="A491" s="4"/>
      <c r="B491" s="4"/>
      <c r="C491" s="4"/>
      <c r="D491" s="4"/>
      <c r="E491" s="4"/>
      <c r="F491" s="4"/>
      <c r="G491" s="4"/>
      <c r="H491" s="4"/>
      <c r="I491" s="4"/>
      <c r="J491" s="110" t="str">
        <f t="shared" si="39"/>
        <v/>
      </c>
      <c r="K491" s="401" t="str">
        <f t="shared" si="38"/>
        <v/>
      </c>
      <c r="L491" s="4"/>
      <c r="M491" s="4"/>
      <c r="N491" s="4"/>
      <c r="O491" s="4"/>
      <c r="P491" s="4"/>
      <c r="Q491" s="4"/>
      <c r="R491" s="4"/>
      <c r="S491" s="4"/>
      <c r="T491" s="4"/>
      <c r="U491" s="4"/>
      <c r="V491" s="4"/>
      <c r="W491" s="4"/>
      <c r="X491" s="4"/>
      <c r="Y491" s="4"/>
      <c r="Z491" s="4"/>
    </row>
    <row r="492" ht="14.25" customHeight="1">
      <c r="A492" s="4"/>
      <c r="B492" s="4"/>
      <c r="C492" s="4"/>
      <c r="D492" s="4"/>
      <c r="E492" s="4"/>
      <c r="F492" s="4"/>
      <c r="G492" s="4"/>
      <c r="H492" s="4"/>
      <c r="I492" s="4"/>
      <c r="J492" s="110" t="str">
        <f t="shared" si="39"/>
        <v/>
      </c>
      <c r="K492" s="401" t="str">
        <f t="shared" si="38"/>
        <v/>
      </c>
      <c r="L492" s="4"/>
      <c r="M492" s="4"/>
      <c r="N492" s="4"/>
      <c r="O492" s="4"/>
      <c r="P492" s="4"/>
      <c r="Q492" s="4"/>
      <c r="R492" s="4"/>
      <c r="S492" s="4"/>
      <c r="T492" s="4"/>
      <c r="U492" s="4"/>
      <c r="V492" s="4"/>
      <c r="W492" s="4"/>
      <c r="X492" s="4"/>
      <c r="Y492" s="4"/>
      <c r="Z492" s="4"/>
    </row>
    <row r="493" ht="14.25" customHeight="1">
      <c r="A493" s="4"/>
      <c r="B493" s="4"/>
      <c r="C493" s="4"/>
      <c r="D493" s="4"/>
      <c r="E493" s="4"/>
      <c r="F493" s="4"/>
      <c r="G493" s="4"/>
      <c r="H493" s="4"/>
      <c r="I493" s="4"/>
      <c r="J493" s="110" t="str">
        <f t="shared" si="39"/>
        <v/>
      </c>
      <c r="K493" s="401" t="str">
        <f t="shared" si="38"/>
        <v/>
      </c>
      <c r="L493" s="4"/>
      <c r="M493" s="4"/>
      <c r="N493" s="4"/>
      <c r="O493" s="4"/>
      <c r="P493" s="4"/>
      <c r="Q493" s="4"/>
      <c r="R493" s="4"/>
      <c r="S493" s="4"/>
      <c r="T493" s="4"/>
      <c r="U493" s="4"/>
      <c r="V493" s="4"/>
      <c r="W493" s="4"/>
      <c r="X493" s="4"/>
      <c r="Y493" s="4"/>
      <c r="Z493" s="4"/>
    </row>
    <row r="494" ht="14.25" customHeight="1">
      <c r="A494" s="4"/>
      <c r="B494" s="4"/>
      <c r="C494" s="4"/>
      <c r="D494" s="4"/>
      <c r="E494" s="4"/>
      <c r="F494" s="4"/>
      <c r="G494" s="4"/>
      <c r="H494" s="4"/>
      <c r="I494" s="4"/>
      <c r="J494" s="110" t="str">
        <f t="shared" si="39"/>
        <v/>
      </c>
      <c r="K494" s="401" t="str">
        <f t="shared" si="38"/>
        <v/>
      </c>
      <c r="L494" s="4"/>
      <c r="M494" s="4"/>
      <c r="N494" s="4"/>
      <c r="O494" s="4"/>
      <c r="P494" s="4"/>
      <c r="Q494" s="4"/>
      <c r="R494" s="4"/>
      <c r="S494" s="4"/>
      <c r="T494" s="4"/>
      <c r="U494" s="4"/>
      <c r="V494" s="4"/>
      <c r="W494" s="4"/>
      <c r="X494" s="4"/>
      <c r="Y494" s="4"/>
      <c r="Z494" s="4"/>
    </row>
    <row r="495" ht="14.25" customHeight="1">
      <c r="A495" s="4"/>
      <c r="B495" s="4"/>
      <c r="C495" s="4"/>
      <c r="D495" s="4"/>
      <c r="E495" s="4"/>
      <c r="F495" s="4"/>
      <c r="G495" s="4"/>
      <c r="H495" s="4"/>
      <c r="I495" s="4"/>
      <c r="J495" s="110" t="str">
        <f t="shared" si="39"/>
        <v/>
      </c>
      <c r="K495" s="401" t="str">
        <f t="shared" si="38"/>
        <v/>
      </c>
      <c r="L495" s="4"/>
      <c r="M495" s="4"/>
      <c r="N495" s="4"/>
      <c r="O495" s="4"/>
      <c r="P495" s="4"/>
      <c r="Q495" s="4"/>
      <c r="R495" s="4"/>
      <c r="S495" s="4"/>
      <c r="T495" s="4"/>
      <c r="U495" s="4"/>
      <c r="V495" s="4"/>
      <c r="W495" s="4"/>
      <c r="X495" s="4"/>
      <c r="Y495" s="4"/>
      <c r="Z495" s="4"/>
    </row>
    <row r="496" ht="14.25" customHeight="1">
      <c r="A496" s="4"/>
      <c r="B496" s="4"/>
      <c r="C496" s="4"/>
      <c r="D496" s="4"/>
      <c r="E496" s="4"/>
      <c r="F496" s="4"/>
      <c r="G496" s="4"/>
      <c r="H496" s="4"/>
      <c r="I496" s="4"/>
      <c r="J496" s="110" t="str">
        <f t="shared" si="39"/>
        <v/>
      </c>
      <c r="K496" s="401" t="str">
        <f t="shared" si="38"/>
        <v/>
      </c>
      <c r="L496" s="4"/>
      <c r="M496" s="4"/>
      <c r="N496" s="4"/>
      <c r="O496" s="4"/>
      <c r="P496" s="4"/>
      <c r="Q496" s="4"/>
      <c r="R496" s="4"/>
      <c r="S496" s="4"/>
      <c r="T496" s="4"/>
      <c r="U496" s="4"/>
      <c r="V496" s="4"/>
      <c r="W496" s="4"/>
      <c r="X496" s="4"/>
      <c r="Y496" s="4"/>
      <c r="Z496" s="4"/>
    </row>
    <row r="497" ht="14.25" customHeight="1">
      <c r="A497" s="4"/>
      <c r="B497" s="4"/>
      <c r="C497" s="4"/>
      <c r="D497" s="4"/>
      <c r="E497" s="4"/>
      <c r="F497" s="4"/>
      <c r="G497" s="4"/>
      <c r="H497" s="4"/>
      <c r="I497" s="4"/>
      <c r="J497" s="110" t="str">
        <f t="shared" si="39"/>
        <v/>
      </c>
      <c r="K497" s="401" t="str">
        <f t="shared" si="38"/>
        <v/>
      </c>
      <c r="L497" s="4"/>
      <c r="M497" s="4"/>
      <c r="N497" s="4"/>
      <c r="O497" s="4"/>
      <c r="P497" s="4"/>
      <c r="Q497" s="4"/>
      <c r="R497" s="4"/>
      <c r="S497" s="4"/>
      <c r="T497" s="4"/>
      <c r="U497" s="4"/>
      <c r="V497" s="4"/>
      <c r="W497" s="4"/>
      <c r="X497" s="4"/>
      <c r="Y497" s="4"/>
      <c r="Z497" s="4"/>
    </row>
    <row r="498" ht="14.25" customHeight="1">
      <c r="A498" s="4"/>
      <c r="B498" s="4"/>
      <c r="C498" s="4"/>
      <c r="D498" s="4"/>
      <c r="E498" s="4"/>
      <c r="F498" s="4"/>
      <c r="G498" s="4"/>
      <c r="H498" s="4"/>
      <c r="I498" s="4"/>
      <c r="J498" s="110" t="str">
        <f t="shared" si="39"/>
        <v/>
      </c>
      <c r="K498" s="401" t="str">
        <f t="shared" si="38"/>
        <v/>
      </c>
      <c r="L498" s="4"/>
      <c r="M498" s="4"/>
      <c r="N498" s="4"/>
      <c r="O498" s="4"/>
      <c r="P498" s="4"/>
      <c r="Q498" s="4"/>
      <c r="R498" s="4"/>
      <c r="S498" s="4"/>
      <c r="T498" s="4"/>
      <c r="U498" s="4"/>
      <c r="V498" s="4"/>
      <c r="W498" s="4"/>
      <c r="X498" s="4"/>
      <c r="Y498" s="4"/>
      <c r="Z498" s="4"/>
    </row>
    <row r="499" ht="14.25" customHeight="1">
      <c r="A499" s="4"/>
      <c r="B499" s="4"/>
      <c r="C499" s="4"/>
      <c r="D499" s="4"/>
      <c r="E499" s="4"/>
      <c r="F499" s="4"/>
      <c r="G499" s="4"/>
      <c r="H499" s="4"/>
      <c r="I499" s="4"/>
      <c r="J499" s="110" t="str">
        <f t="shared" si="39"/>
        <v/>
      </c>
      <c r="K499" s="401" t="str">
        <f t="shared" si="38"/>
        <v/>
      </c>
      <c r="L499" s="4"/>
      <c r="M499" s="4"/>
      <c r="N499" s="4"/>
      <c r="O499" s="4"/>
      <c r="P499" s="4"/>
      <c r="Q499" s="4"/>
      <c r="R499" s="4"/>
      <c r="S499" s="4"/>
      <c r="T499" s="4"/>
      <c r="U499" s="4"/>
      <c r="V499" s="4"/>
      <c r="W499" s="4"/>
      <c r="X499" s="4"/>
      <c r="Y499" s="4"/>
      <c r="Z499" s="4"/>
    </row>
    <row r="500" ht="14.25" customHeight="1">
      <c r="A500" s="4"/>
      <c r="B500" s="4"/>
      <c r="C500" s="4"/>
      <c r="D500" s="4"/>
      <c r="E500" s="4"/>
      <c r="F500" s="4"/>
      <c r="G500" s="4"/>
      <c r="H500" s="4"/>
      <c r="I500" s="4"/>
      <c r="J500" s="110" t="str">
        <f t="shared" si="39"/>
        <v/>
      </c>
      <c r="K500" s="401" t="str">
        <f t="shared" si="38"/>
        <v/>
      </c>
      <c r="L500" s="4"/>
      <c r="M500" s="4"/>
      <c r="N500" s="4"/>
      <c r="O500" s="4"/>
      <c r="P500" s="4"/>
      <c r="Q500" s="4"/>
      <c r="R500" s="4"/>
      <c r="S500" s="4"/>
      <c r="T500" s="4"/>
      <c r="U500" s="4"/>
      <c r="V500" s="4"/>
      <c r="W500" s="4"/>
      <c r="X500" s="4"/>
      <c r="Y500" s="4"/>
      <c r="Z500" s="4"/>
    </row>
    <row r="501" ht="14.25" customHeight="1">
      <c r="A501" s="4"/>
      <c r="B501" s="4"/>
      <c r="C501" s="4"/>
      <c r="D501" s="4"/>
      <c r="E501" s="4"/>
      <c r="F501" s="4"/>
      <c r="G501" s="4"/>
      <c r="H501" s="4"/>
      <c r="I501" s="4"/>
      <c r="J501" s="110" t="str">
        <f t="shared" si="39"/>
        <v/>
      </c>
      <c r="K501" s="401" t="str">
        <f t="shared" si="38"/>
        <v/>
      </c>
      <c r="L501" s="4"/>
      <c r="M501" s="4"/>
      <c r="N501" s="4"/>
      <c r="O501" s="4"/>
      <c r="P501" s="4"/>
      <c r="Q501" s="4"/>
      <c r="R501" s="4"/>
      <c r="S501" s="4"/>
      <c r="T501" s="4"/>
      <c r="U501" s="4"/>
      <c r="V501" s="4"/>
      <c r="W501" s="4"/>
      <c r="X501" s="4"/>
      <c r="Y501" s="4"/>
      <c r="Z501" s="4"/>
    </row>
    <row r="502" ht="14.25" customHeight="1">
      <c r="A502" s="4"/>
      <c r="B502" s="4"/>
      <c r="C502" s="4"/>
      <c r="D502" s="4"/>
      <c r="E502" s="4"/>
      <c r="F502" s="4"/>
      <c r="G502" s="4"/>
      <c r="H502" s="4"/>
      <c r="I502" s="4"/>
      <c r="J502" s="110" t="str">
        <f t="shared" si="39"/>
        <v/>
      </c>
      <c r="K502" s="401" t="str">
        <f t="shared" si="38"/>
        <v/>
      </c>
      <c r="L502" s="4"/>
      <c r="M502" s="4"/>
      <c r="N502" s="4"/>
      <c r="O502" s="4"/>
      <c r="P502" s="4"/>
      <c r="Q502" s="4"/>
      <c r="R502" s="4"/>
      <c r="S502" s="4"/>
      <c r="T502" s="4"/>
      <c r="U502" s="4"/>
      <c r="V502" s="4"/>
      <c r="W502" s="4"/>
      <c r="X502" s="4"/>
      <c r="Y502" s="4"/>
      <c r="Z502" s="4"/>
    </row>
    <row r="503" ht="14.25" customHeight="1">
      <c r="A503" s="4"/>
      <c r="B503" s="4"/>
      <c r="C503" s="4"/>
      <c r="D503" s="4"/>
      <c r="E503" s="4"/>
      <c r="F503" s="4"/>
      <c r="G503" s="4"/>
      <c r="H503" s="4"/>
      <c r="I503" s="4"/>
      <c r="J503" s="110" t="str">
        <f t="shared" si="39"/>
        <v/>
      </c>
      <c r="K503" s="401" t="str">
        <f t="shared" si="38"/>
        <v/>
      </c>
      <c r="L503" s="4"/>
      <c r="M503" s="4"/>
      <c r="N503" s="4"/>
      <c r="O503" s="4"/>
      <c r="P503" s="4"/>
      <c r="Q503" s="4"/>
      <c r="R503" s="4"/>
      <c r="S503" s="4"/>
      <c r="T503" s="4"/>
      <c r="U503" s="4"/>
      <c r="V503" s="4"/>
      <c r="W503" s="4"/>
      <c r="X503" s="4"/>
      <c r="Y503" s="4"/>
      <c r="Z503" s="4"/>
    </row>
    <row r="504" ht="14.25" customHeight="1">
      <c r="A504" s="4"/>
      <c r="B504" s="4"/>
      <c r="C504" s="4"/>
      <c r="D504" s="4"/>
      <c r="E504" s="4"/>
      <c r="F504" s="4"/>
      <c r="G504" s="4"/>
      <c r="H504" s="4"/>
      <c r="I504" s="4"/>
      <c r="J504" s="110" t="str">
        <f t="shared" si="39"/>
        <v/>
      </c>
      <c r="K504" s="401" t="str">
        <f t="shared" si="38"/>
        <v/>
      </c>
      <c r="L504" s="4"/>
      <c r="M504" s="4"/>
      <c r="N504" s="4"/>
      <c r="O504" s="4"/>
      <c r="P504" s="4"/>
      <c r="Q504" s="4"/>
      <c r="R504" s="4"/>
      <c r="S504" s="4"/>
      <c r="T504" s="4"/>
      <c r="U504" s="4"/>
      <c r="V504" s="4"/>
      <c r="W504" s="4"/>
      <c r="X504" s="4"/>
      <c r="Y504" s="4"/>
      <c r="Z504" s="4"/>
    </row>
    <row r="505" ht="14.25" customHeight="1">
      <c r="A505" s="4"/>
      <c r="B505" s="4"/>
      <c r="C505" s="4"/>
      <c r="D505" s="4"/>
      <c r="E505" s="4"/>
      <c r="F505" s="4"/>
      <c r="G505" s="4"/>
      <c r="H505" s="4"/>
      <c r="I505" s="4"/>
      <c r="J505" s="110" t="str">
        <f t="shared" si="39"/>
        <v/>
      </c>
      <c r="K505" s="401" t="str">
        <f t="shared" si="38"/>
        <v/>
      </c>
      <c r="L505" s="4"/>
      <c r="M505" s="4"/>
      <c r="N505" s="4"/>
      <c r="O505" s="4"/>
      <c r="P505" s="4"/>
      <c r="Q505" s="4"/>
      <c r="R505" s="4"/>
      <c r="S505" s="4"/>
      <c r="T505" s="4"/>
      <c r="U505" s="4"/>
      <c r="V505" s="4"/>
      <c r="W505" s="4"/>
      <c r="X505" s="4"/>
      <c r="Y505" s="4"/>
      <c r="Z505" s="4"/>
    </row>
    <row r="506" ht="14.25" customHeight="1">
      <c r="A506" s="4"/>
      <c r="B506" s="4"/>
      <c r="C506" s="4"/>
      <c r="D506" s="4"/>
      <c r="E506" s="4"/>
      <c r="F506" s="4"/>
      <c r="G506" s="4"/>
      <c r="H506" s="4"/>
      <c r="I506" s="4"/>
      <c r="J506" s="110" t="str">
        <f t="shared" si="39"/>
        <v/>
      </c>
      <c r="K506" s="401" t="str">
        <f t="shared" si="38"/>
        <v/>
      </c>
      <c r="L506" s="4"/>
      <c r="M506" s="4"/>
      <c r="N506" s="4"/>
      <c r="O506" s="4"/>
      <c r="P506" s="4"/>
      <c r="Q506" s="4"/>
      <c r="R506" s="4"/>
      <c r="S506" s="4"/>
      <c r="T506" s="4"/>
      <c r="U506" s="4"/>
      <c r="V506" s="4"/>
      <c r="W506" s="4"/>
      <c r="X506" s="4"/>
      <c r="Y506" s="4"/>
      <c r="Z506" s="4"/>
    </row>
    <row r="507" ht="14.25" customHeight="1">
      <c r="A507" s="4"/>
      <c r="B507" s="4"/>
      <c r="C507" s="4"/>
      <c r="D507" s="4"/>
      <c r="E507" s="4"/>
      <c r="F507" s="4"/>
      <c r="G507" s="4"/>
      <c r="H507" s="4"/>
      <c r="I507" s="4"/>
      <c r="J507" s="110" t="str">
        <f t="shared" si="39"/>
        <v/>
      </c>
      <c r="K507" s="401" t="str">
        <f t="shared" si="38"/>
        <v/>
      </c>
      <c r="L507" s="4"/>
      <c r="M507" s="4"/>
      <c r="N507" s="4"/>
      <c r="O507" s="4"/>
      <c r="P507" s="4"/>
      <c r="Q507" s="4"/>
      <c r="R507" s="4"/>
      <c r="S507" s="4"/>
      <c r="T507" s="4"/>
      <c r="U507" s="4"/>
      <c r="V507" s="4"/>
      <c r="W507" s="4"/>
      <c r="X507" s="4"/>
      <c r="Y507" s="4"/>
      <c r="Z507" s="4"/>
    </row>
    <row r="508" ht="14.25" customHeight="1">
      <c r="A508" s="4"/>
      <c r="B508" s="4"/>
      <c r="C508" s="4"/>
      <c r="D508" s="4"/>
      <c r="E508" s="4"/>
      <c r="F508" s="4"/>
      <c r="G508" s="4"/>
      <c r="H508" s="4"/>
      <c r="I508" s="4"/>
      <c r="J508" s="110" t="str">
        <f t="shared" si="39"/>
        <v/>
      </c>
      <c r="K508" s="401" t="str">
        <f t="shared" si="38"/>
        <v/>
      </c>
      <c r="L508" s="4"/>
      <c r="M508" s="4"/>
      <c r="N508" s="4"/>
      <c r="O508" s="4"/>
      <c r="P508" s="4"/>
      <c r="Q508" s="4"/>
      <c r="R508" s="4"/>
      <c r="S508" s="4"/>
      <c r="T508" s="4"/>
      <c r="U508" s="4"/>
      <c r="V508" s="4"/>
      <c r="W508" s="4"/>
      <c r="X508" s="4"/>
      <c r="Y508" s="4"/>
      <c r="Z508" s="4"/>
    </row>
    <row r="509" ht="14.25" customHeight="1">
      <c r="A509" s="4"/>
      <c r="B509" s="4"/>
      <c r="C509" s="4"/>
      <c r="D509" s="4"/>
      <c r="E509" s="4"/>
      <c r="F509" s="4"/>
      <c r="G509" s="4"/>
      <c r="H509" s="4"/>
      <c r="I509" s="4"/>
      <c r="J509" s="110" t="str">
        <f t="shared" si="39"/>
        <v/>
      </c>
      <c r="K509" s="401" t="str">
        <f t="shared" si="38"/>
        <v/>
      </c>
      <c r="L509" s="4"/>
      <c r="M509" s="4"/>
      <c r="N509" s="4"/>
      <c r="O509" s="4"/>
      <c r="P509" s="4"/>
      <c r="Q509" s="4"/>
      <c r="R509" s="4"/>
      <c r="S509" s="4"/>
      <c r="T509" s="4"/>
      <c r="U509" s="4"/>
      <c r="V509" s="4"/>
      <c r="W509" s="4"/>
      <c r="X509" s="4"/>
      <c r="Y509" s="4"/>
      <c r="Z509" s="4"/>
    </row>
    <row r="510" ht="14.25" customHeight="1">
      <c r="A510" s="4"/>
      <c r="B510" s="4"/>
      <c r="C510" s="4"/>
      <c r="D510" s="4"/>
      <c r="E510" s="4"/>
      <c r="F510" s="4"/>
      <c r="G510" s="4"/>
      <c r="H510" s="4"/>
      <c r="I510" s="4"/>
      <c r="J510" s="110" t="str">
        <f t="shared" si="39"/>
        <v/>
      </c>
      <c r="K510" s="401" t="str">
        <f t="shared" si="38"/>
        <v/>
      </c>
      <c r="L510" s="4"/>
      <c r="M510" s="4"/>
      <c r="N510" s="4"/>
      <c r="O510" s="4"/>
      <c r="P510" s="4"/>
      <c r="Q510" s="4"/>
      <c r="R510" s="4"/>
      <c r="S510" s="4"/>
      <c r="T510" s="4"/>
      <c r="U510" s="4"/>
      <c r="V510" s="4"/>
      <c r="W510" s="4"/>
      <c r="X510" s="4"/>
      <c r="Y510" s="4"/>
      <c r="Z510" s="4"/>
    </row>
    <row r="511" ht="14.25" customHeight="1">
      <c r="A511" s="4"/>
      <c r="B511" s="4"/>
      <c r="C511" s="4"/>
      <c r="D511" s="4"/>
      <c r="E511" s="4"/>
      <c r="F511" s="4"/>
      <c r="G511" s="4"/>
      <c r="H511" s="4"/>
      <c r="I511" s="4"/>
      <c r="J511" s="110" t="str">
        <f t="shared" si="39"/>
        <v/>
      </c>
      <c r="K511" s="401" t="str">
        <f t="shared" si="38"/>
        <v/>
      </c>
      <c r="L511" s="4"/>
      <c r="M511" s="4"/>
      <c r="N511" s="4"/>
      <c r="O511" s="4"/>
      <c r="P511" s="4"/>
      <c r="Q511" s="4"/>
      <c r="R511" s="4"/>
      <c r="S511" s="4"/>
      <c r="T511" s="4"/>
      <c r="U511" s="4"/>
      <c r="V511" s="4"/>
      <c r="W511" s="4"/>
      <c r="X511" s="4"/>
      <c r="Y511" s="4"/>
      <c r="Z511" s="4"/>
    </row>
    <row r="512" ht="14.25" customHeight="1">
      <c r="A512" s="4"/>
      <c r="B512" s="4"/>
      <c r="C512" s="4"/>
      <c r="D512" s="4"/>
      <c r="E512" s="4"/>
      <c r="F512" s="4"/>
      <c r="G512" s="4"/>
      <c r="H512" s="4"/>
      <c r="I512" s="4"/>
      <c r="J512" s="110" t="str">
        <f t="shared" si="39"/>
        <v/>
      </c>
      <c r="K512" s="401" t="str">
        <f t="shared" si="38"/>
        <v/>
      </c>
      <c r="L512" s="4"/>
      <c r="M512" s="4"/>
      <c r="N512" s="4"/>
      <c r="O512" s="4"/>
      <c r="P512" s="4"/>
      <c r="Q512" s="4"/>
      <c r="R512" s="4"/>
      <c r="S512" s="4"/>
      <c r="T512" s="4"/>
      <c r="U512" s="4"/>
      <c r="V512" s="4"/>
      <c r="W512" s="4"/>
      <c r="X512" s="4"/>
      <c r="Y512" s="4"/>
      <c r="Z512" s="4"/>
    </row>
    <row r="513" ht="14.25" customHeight="1">
      <c r="A513" s="4"/>
      <c r="B513" s="4"/>
      <c r="C513" s="4"/>
      <c r="D513" s="4"/>
      <c r="E513" s="4"/>
      <c r="F513" s="4"/>
      <c r="G513" s="4"/>
      <c r="H513" s="4"/>
      <c r="I513" s="4"/>
      <c r="J513" s="110" t="str">
        <f t="shared" si="39"/>
        <v/>
      </c>
      <c r="K513" s="401" t="str">
        <f t="shared" si="38"/>
        <v/>
      </c>
      <c r="L513" s="4"/>
      <c r="M513" s="4"/>
      <c r="N513" s="4"/>
      <c r="O513" s="4"/>
      <c r="P513" s="4"/>
      <c r="Q513" s="4"/>
      <c r="R513" s="4"/>
      <c r="S513" s="4"/>
      <c r="T513" s="4"/>
      <c r="U513" s="4"/>
      <c r="V513" s="4"/>
      <c r="W513" s="4"/>
      <c r="X513" s="4"/>
      <c r="Y513" s="4"/>
      <c r="Z513" s="4"/>
    </row>
    <row r="514" ht="14.25" customHeight="1">
      <c r="A514" s="4"/>
      <c r="B514" s="4"/>
      <c r="C514" s="4"/>
      <c r="D514" s="4"/>
      <c r="E514" s="4"/>
      <c r="F514" s="4"/>
      <c r="G514" s="4"/>
      <c r="H514" s="4"/>
      <c r="I514" s="4"/>
      <c r="J514" s="110" t="str">
        <f t="shared" si="39"/>
        <v/>
      </c>
      <c r="K514" s="401" t="str">
        <f t="shared" si="38"/>
        <v/>
      </c>
      <c r="L514" s="4"/>
      <c r="M514" s="4"/>
      <c r="N514" s="4"/>
      <c r="O514" s="4"/>
      <c r="P514" s="4"/>
      <c r="Q514" s="4"/>
      <c r="R514" s="4"/>
      <c r="S514" s="4"/>
      <c r="T514" s="4"/>
      <c r="U514" s="4"/>
      <c r="V514" s="4"/>
      <c r="W514" s="4"/>
      <c r="X514" s="4"/>
      <c r="Y514" s="4"/>
      <c r="Z514" s="4"/>
    </row>
    <row r="515" ht="14.25" customHeight="1">
      <c r="A515" s="4"/>
      <c r="B515" s="4"/>
      <c r="C515" s="4"/>
      <c r="D515" s="4"/>
      <c r="E515" s="4"/>
      <c r="F515" s="4"/>
      <c r="G515" s="4"/>
      <c r="H515" s="4"/>
      <c r="I515" s="4"/>
      <c r="J515" s="110" t="str">
        <f t="shared" si="39"/>
        <v/>
      </c>
      <c r="K515" s="401" t="str">
        <f t="shared" si="38"/>
        <v/>
      </c>
      <c r="L515" s="4"/>
      <c r="M515" s="4"/>
      <c r="N515" s="4"/>
      <c r="O515" s="4"/>
      <c r="P515" s="4"/>
      <c r="Q515" s="4"/>
      <c r="R515" s="4"/>
      <c r="S515" s="4"/>
      <c r="T515" s="4"/>
      <c r="U515" s="4"/>
      <c r="V515" s="4"/>
      <c r="W515" s="4"/>
      <c r="X515" s="4"/>
      <c r="Y515" s="4"/>
      <c r="Z515" s="4"/>
    </row>
    <row r="516" ht="14.25" customHeight="1">
      <c r="A516" s="4"/>
      <c r="B516" s="4"/>
      <c r="C516" s="4"/>
      <c r="D516" s="4"/>
      <c r="E516" s="4"/>
      <c r="F516" s="4"/>
      <c r="G516" s="4"/>
      <c r="H516" s="4"/>
      <c r="I516" s="4"/>
      <c r="J516" s="110" t="str">
        <f t="shared" si="39"/>
        <v/>
      </c>
      <c r="K516" s="401" t="str">
        <f t="shared" si="38"/>
        <v/>
      </c>
      <c r="L516" s="4"/>
      <c r="M516" s="4"/>
      <c r="N516" s="4"/>
      <c r="O516" s="4"/>
      <c r="P516" s="4"/>
      <c r="Q516" s="4"/>
      <c r="R516" s="4"/>
      <c r="S516" s="4"/>
      <c r="T516" s="4"/>
      <c r="U516" s="4"/>
      <c r="V516" s="4"/>
      <c r="W516" s="4"/>
      <c r="X516" s="4"/>
      <c r="Y516" s="4"/>
      <c r="Z516" s="4"/>
    </row>
    <row r="517" ht="14.25" customHeight="1">
      <c r="A517" s="4"/>
      <c r="B517" s="4"/>
      <c r="C517" s="4"/>
      <c r="D517" s="4"/>
      <c r="E517" s="4"/>
      <c r="F517" s="4"/>
      <c r="G517" s="4"/>
      <c r="H517" s="4"/>
      <c r="I517" s="4"/>
      <c r="J517" s="110" t="str">
        <f t="shared" si="39"/>
        <v/>
      </c>
      <c r="K517" s="401" t="str">
        <f t="shared" si="38"/>
        <v/>
      </c>
      <c r="L517" s="4"/>
      <c r="M517" s="4"/>
      <c r="N517" s="4"/>
      <c r="O517" s="4"/>
      <c r="P517" s="4"/>
      <c r="Q517" s="4"/>
      <c r="R517" s="4"/>
      <c r="S517" s="4"/>
      <c r="T517" s="4"/>
      <c r="U517" s="4"/>
      <c r="V517" s="4"/>
      <c r="W517" s="4"/>
      <c r="X517" s="4"/>
      <c r="Y517" s="4"/>
      <c r="Z517" s="4"/>
    </row>
    <row r="518" ht="14.25" customHeight="1">
      <c r="A518" s="4"/>
      <c r="B518" s="4"/>
      <c r="C518" s="4"/>
      <c r="D518" s="4"/>
      <c r="E518" s="4"/>
      <c r="F518" s="4"/>
      <c r="G518" s="4"/>
      <c r="H518" s="4"/>
      <c r="I518" s="4"/>
      <c r="J518" s="110" t="str">
        <f t="shared" si="39"/>
        <v/>
      </c>
      <c r="K518" s="401" t="str">
        <f t="shared" si="38"/>
        <v/>
      </c>
      <c r="L518" s="4"/>
      <c r="M518" s="4"/>
      <c r="N518" s="4"/>
      <c r="O518" s="4"/>
      <c r="P518" s="4"/>
      <c r="Q518" s="4"/>
      <c r="R518" s="4"/>
      <c r="S518" s="4"/>
      <c r="T518" s="4"/>
      <c r="U518" s="4"/>
      <c r="V518" s="4"/>
      <c r="W518" s="4"/>
      <c r="X518" s="4"/>
      <c r="Y518" s="4"/>
      <c r="Z518" s="4"/>
    </row>
    <row r="519" ht="14.25" customHeight="1">
      <c r="A519" s="4"/>
      <c r="B519" s="4"/>
      <c r="C519" s="4"/>
      <c r="D519" s="4"/>
      <c r="E519" s="4"/>
      <c r="F519" s="4"/>
      <c r="G519" s="4"/>
      <c r="H519" s="4"/>
      <c r="I519" s="4"/>
      <c r="J519" s="110" t="str">
        <f t="shared" si="39"/>
        <v/>
      </c>
      <c r="K519" s="401" t="str">
        <f t="shared" si="38"/>
        <v/>
      </c>
      <c r="L519" s="4"/>
      <c r="M519" s="4"/>
      <c r="N519" s="4"/>
      <c r="O519" s="4"/>
      <c r="P519" s="4"/>
      <c r="Q519" s="4"/>
      <c r="R519" s="4"/>
      <c r="S519" s="4"/>
      <c r="T519" s="4"/>
      <c r="U519" s="4"/>
      <c r="V519" s="4"/>
      <c r="W519" s="4"/>
      <c r="X519" s="4"/>
      <c r="Y519" s="4"/>
      <c r="Z519" s="4"/>
    </row>
    <row r="520" ht="14.25" customHeight="1">
      <c r="A520" s="4"/>
      <c r="B520" s="4"/>
      <c r="C520" s="4"/>
      <c r="D520" s="4"/>
      <c r="E520" s="4"/>
      <c r="F520" s="4"/>
      <c r="G520" s="4"/>
      <c r="H520" s="4"/>
      <c r="I520" s="4"/>
      <c r="J520" s="110" t="str">
        <f t="shared" si="39"/>
        <v/>
      </c>
      <c r="K520" s="401" t="str">
        <f t="shared" si="38"/>
        <v/>
      </c>
      <c r="L520" s="4"/>
      <c r="M520" s="4"/>
      <c r="N520" s="4"/>
      <c r="O520" s="4"/>
      <c r="P520" s="4"/>
      <c r="Q520" s="4"/>
      <c r="R520" s="4"/>
      <c r="S520" s="4"/>
      <c r="T520" s="4"/>
      <c r="U520" s="4"/>
      <c r="V520" s="4"/>
      <c r="W520" s="4"/>
      <c r="X520" s="4"/>
      <c r="Y520" s="4"/>
      <c r="Z520" s="4"/>
    </row>
    <row r="521" ht="14.25" customHeight="1">
      <c r="A521" s="4"/>
      <c r="B521" s="4"/>
      <c r="C521" s="4"/>
      <c r="D521" s="4"/>
      <c r="E521" s="4"/>
      <c r="F521" s="4"/>
      <c r="G521" s="4"/>
      <c r="H521" s="4"/>
      <c r="I521" s="4"/>
      <c r="J521" s="110" t="str">
        <f t="shared" si="39"/>
        <v/>
      </c>
      <c r="K521" s="401" t="str">
        <f t="shared" si="38"/>
        <v/>
      </c>
      <c r="L521" s="4"/>
      <c r="M521" s="4"/>
      <c r="N521" s="4"/>
      <c r="O521" s="4"/>
      <c r="P521" s="4"/>
      <c r="Q521" s="4"/>
      <c r="R521" s="4"/>
      <c r="S521" s="4"/>
      <c r="T521" s="4"/>
      <c r="U521" s="4"/>
      <c r="V521" s="4"/>
      <c r="W521" s="4"/>
      <c r="X521" s="4"/>
      <c r="Y521" s="4"/>
      <c r="Z521" s="4"/>
    </row>
    <row r="522" ht="14.25" customHeight="1">
      <c r="A522" s="4"/>
      <c r="B522" s="4"/>
      <c r="C522" s="4"/>
      <c r="D522" s="4"/>
      <c r="E522" s="4"/>
      <c r="F522" s="4"/>
      <c r="G522" s="4"/>
      <c r="H522" s="4"/>
      <c r="I522" s="4"/>
      <c r="J522" s="110" t="str">
        <f t="shared" si="39"/>
        <v/>
      </c>
      <c r="K522" s="401" t="str">
        <f t="shared" si="38"/>
        <v/>
      </c>
      <c r="L522" s="4"/>
      <c r="M522" s="4"/>
      <c r="N522" s="4"/>
      <c r="O522" s="4"/>
      <c r="P522" s="4"/>
      <c r="Q522" s="4"/>
      <c r="R522" s="4"/>
      <c r="S522" s="4"/>
      <c r="T522" s="4"/>
      <c r="U522" s="4"/>
      <c r="V522" s="4"/>
      <c r="W522" s="4"/>
      <c r="X522" s="4"/>
      <c r="Y522" s="4"/>
      <c r="Z522" s="4"/>
    </row>
    <row r="523" ht="14.25" customHeight="1">
      <c r="A523" s="4"/>
      <c r="B523" s="4"/>
      <c r="C523" s="4"/>
      <c r="D523" s="4"/>
      <c r="E523" s="4"/>
      <c r="F523" s="4"/>
      <c r="G523" s="4"/>
      <c r="H523" s="4"/>
      <c r="I523" s="4"/>
      <c r="J523" s="110" t="str">
        <f t="shared" si="39"/>
        <v/>
      </c>
      <c r="K523" s="401" t="str">
        <f t="shared" si="38"/>
        <v/>
      </c>
      <c r="L523" s="4"/>
      <c r="M523" s="4"/>
      <c r="N523" s="4"/>
      <c r="O523" s="4"/>
      <c r="P523" s="4"/>
      <c r="Q523" s="4"/>
      <c r="R523" s="4"/>
      <c r="S523" s="4"/>
      <c r="T523" s="4"/>
      <c r="U523" s="4"/>
      <c r="V523" s="4"/>
      <c r="W523" s="4"/>
      <c r="X523" s="4"/>
      <c r="Y523" s="4"/>
      <c r="Z523" s="4"/>
    </row>
    <row r="524" ht="14.25" customHeight="1">
      <c r="A524" s="4"/>
      <c r="B524" s="4"/>
      <c r="C524" s="4"/>
      <c r="D524" s="4"/>
      <c r="E524" s="4"/>
      <c r="F524" s="4"/>
      <c r="G524" s="4"/>
      <c r="H524" s="4"/>
      <c r="I524" s="4"/>
      <c r="J524" s="110" t="str">
        <f t="shared" si="39"/>
        <v/>
      </c>
      <c r="K524" s="401" t="str">
        <f t="shared" si="38"/>
        <v/>
      </c>
      <c r="L524" s="4"/>
      <c r="M524" s="4"/>
      <c r="N524" s="4"/>
      <c r="O524" s="4"/>
      <c r="P524" s="4"/>
      <c r="Q524" s="4"/>
      <c r="R524" s="4"/>
      <c r="S524" s="4"/>
      <c r="T524" s="4"/>
      <c r="U524" s="4"/>
      <c r="V524" s="4"/>
      <c r="W524" s="4"/>
      <c r="X524" s="4"/>
      <c r="Y524" s="4"/>
      <c r="Z524" s="4"/>
    </row>
    <row r="525" ht="14.25" customHeight="1">
      <c r="A525" s="4"/>
      <c r="B525" s="4"/>
      <c r="C525" s="4"/>
      <c r="D525" s="4"/>
      <c r="E525" s="4"/>
      <c r="F525" s="4"/>
      <c r="G525" s="4"/>
      <c r="H525" s="4"/>
      <c r="I525" s="4"/>
      <c r="J525" s="110" t="str">
        <f t="shared" si="39"/>
        <v/>
      </c>
      <c r="K525" s="401" t="str">
        <f t="shared" si="38"/>
        <v/>
      </c>
      <c r="L525" s="4"/>
      <c r="M525" s="4"/>
      <c r="N525" s="4"/>
      <c r="O525" s="4"/>
      <c r="P525" s="4"/>
      <c r="Q525" s="4"/>
      <c r="R525" s="4"/>
      <c r="S525" s="4"/>
      <c r="T525" s="4"/>
      <c r="U525" s="4"/>
      <c r="V525" s="4"/>
      <c r="W525" s="4"/>
      <c r="X525" s="4"/>
      <c r="Y525" s="4"/>
      <c r="Z525" s="4"/>
    </row>
    <row r="526" ht="14.25" customHeight="1">
      <c r="A526" s="4"/>
      <c r="B526" s="4"/>
      <c r="C526" s="4"/>
      <c r="D526" s="4"/>
      <c r="E526" s="4"/>
      <c r="F526" s="4"/>
      <c r="G526" s="4"/>
      <c r="H526" s="4"/>
      <c r="I526" s="4"/>
      <c r="J526" s="110" t="str">
        <f t="shared" si="39"/>
        <v/>
      </c>
      <c r="K526" s="401" t="str">
        <f t="shared" si="38"/>
        <v/>
      </c>
      <c r="L526" s="4"/>
      <c r="M526" s="4"/>
      <c r="N526" s="4"/>
      <c r="O526" s="4"/>
      <c r="P526" s="4"/>
      <c r="Q526" s="4"/>
      <c r="R526" s="4"/>
      <c r="S526" s="4"/>
      <c r="T526" s="4"/>
      <c r="U526" s="4"/>
      <c r="V526" s="4"/>
      <c r="W526" s="4"/>
      <c r="X526" s="4"/>
      <c r="Y526" s="4"/>
      <c r="Z526" s="4"/>
    </row>
    <row r="527" ht="14.25" customHeight="1">
      <c r="A527" s="4"/>
      <c r="B527" s="4"/>
      <c r="C527" s="4"/>
      <c r="D527" s="4"/>
      <c r="E527" s="4"/>
      <c r="F527" s="4"/>
      <c r="G527" s="4"/>
      <c r="H527" s="4"/>
      <c r="I527" s="4"/>
      <c r="J527" s="110" t="str">
        <f t="shared" si="39"/>
        <v/>
      </c>
      <c r="K527" s="401" t="str">
        <f t="shared" si="38"/>
        <v/>
      </c>
      <c r="L527" s="4"/>
      <c r="M527" s="4"/>
      <c r="N527" s="4"/>
      <c r="O527" s="4"/>
      <c r="P527" s="4"/>
      <c r="Q527" s="4"/>
      <c r="R527" s="4"/>
      <c r="S527" s="4"/>
      <c r="T527" s="4"/>
      <c r="U527" s="4"/>
      <c r="V527" s="4"/>
      <c r="W527" s="4"/>
      <c r="X527" s="4"/>
      <c r="Y527" s="4"/>
      <c r="Z527" s="4"/>
    </row>
    <row r="528" ht="14.25" customHeight="1">
      <c r="A528" s="4"/>
      <c r="B528" s="4"/>
      <c r="C528" s="4"/>
      <c r="D528" s="4"/>
      <c r="E528" s="4"/>
      <c r="F528" s="4"/>
      <c r="G528" s="4"/>
      <c r="H528" s="4"/>
      <c r="I528" s="4"/>
      <c r="J528" s="110" t="str">
        <f t="shared" si="39"/>
        <v/>
      </c>
      <c r="K528" s="401" t="str">
        <f t="shared" si="38"/>
        <v/>
      </c>
      <c r="L528" s="4"/>
      <c r="M528" s="4"/>
      <c r="N528" s="4"/>
      <c r="O528" s="4"/>
      <c r="P528" s="4"/>
      <c r="Q528" s="4"/>
      <c r="R528" s="4"/>
      <c r="S528" s="4"/>
      <c r="T528" s="4"/>
      <c r="U528" s="4"/>
      <c r="V528" s="4"/>
      <c r="W528" s="4"/>
      <c r="X528" s="4"/>
      <c r="Y528" s="4"/>
      <c r="Z528" s="4"/>
    </row>
    <row r="529" ht="14.25" customHeight="1">
      <c r="A529" s="4"/>
      <c r="B529" s="4"/>
      <c r="C529" s="4"/>
      <c r="D529" s="4"/>
      <c r="E529" s="4"/>
      <c r="F529" s="4"/>
      <c r="G529" s="4"/>
      <c r="H529" s="4"/>
      <c r="I529" s="4"/>
      <c r="J529" s="110" t="str">
        <f t="shared" si="39"/>
        <v/>
      </c>
      <c r="K529" s="401" t="str">
        <f t="shared" si="38"/>
        <v/>
      </c>
      <c r="L529" s="4"/>
      <c r="M529" s="4"/>
      <c r="N529" s="4"/>
      <c r="O529" s="4"/>
      <c r="P529" s="4"/>
      <c r="Q529" s="4"/>
      <c r="R529" s="4"/>
      <c r="S529" s="4"/>
      <c r="T529" s="4"/>
      <c r="U529" s="4"/>
      <c r="V529" s="4"/>
      <c r="W529" s="4"/>
      <c r="X529" s="4"/>
      <c r="Y529" s="4"/>
      <c r="Z529" s="4"/>
    </row>
    <row r="530" ht="14.25" customHeight="1">
      <c r="A530" s="4"/>
      <c r="B530" s="4"/>
      <c r="C530" s="4"/>
      <c r="D530" s="4"/>
      <c r="E530" s="4"/>
      <c r="F530" s="4"/>
      <c r="G530" s="4"/>
      <c r="H530" s="4"/>
      <c r="I530" s="4"/>
      <c r="J530" s="110" t="str">
        <f t="shared" si="39"/>
        <v/>
      </c>
      <c r="K530" s="401" t="str">
        <f t="shared" si="38"/>
        <v/>
      </c>
      <c r="L530" s="4"/>
      <c r="M530" s="4"/>
      <c r="N530" s="4"/>
      <c r="O530" s="4"/>
      <c r="P530" s="4"/>
      <c r="Q530" s="4"/>
      <c r="R530" s="4"/>
      <c r="S530" s="4"/>
      <c r="T530" s="4"/>
      <c r="U530" s="4"/>
      <c r="V530" s="4"/>
      <c r="W530" s="4"/>
      <c r="X530" s="4"/>
      <c r="Y530" s="4"/>
      <c r="Z530" s="4"/>
    </row>
    <row r="531" ht="14.25" customHeight="1">
      <c r="A531" s="4"/>
      <c r="B531" s="4"/>
      <c r="C531" s="4"/>
      <c r="D531" s="4"/>
      <c r="E531" s="4"/>
      <c r="F531" s="4"/>
      <c r="G531" s="4"/>
      <c r="H531" s="4"/>
      <c r="I531" s="4"/>
      <c r="J531" s="110" t="str">
        <f t="shared" si="39"/>
        <v/>
      </c>
      <c r="K531" s="401" t="str">
        <f t="shared" si="38"/>
        <v/>
      </c>
      <c r="L531" s="4"/>
      <c r="M531" s="4"/>
      <c r="N531" s="4"/>
      <c r="O531" s="4"/>
      <c r="P531" s="4"/>
      <c r="Q531" s="4"/>
      <c r="R531" s="4"/>
      <c r="S531" s="4"/>
      <c r="T531" s="4"/>
      <c r="U531" s="4"/>
      <c r="V531" s="4"/>
      <c r="W531" s="4"/>
      <c r="X531" s="4"/>
      <c r="Y531" s="4"/>
      <c r="Z531" s="4"/>
    </row>
    <row r="532" ht="14.25" customHeight="1">
      <c r="A532" s="4"/>
      <c r="B532" s="4"/>
      <c r="C532" s="4"/>
      <c r="D532" s="4"/>
      <c r="E532" s="4"/>
      <c r="F532" s="4"/>
      <c r="G532" s="4"/>
      <c r="H532" s="4"/>
      <c r="I532" s="4"/>
      <c r="J532" s="110" t="str">
        <f t="shared" si="39"/>
        <v/>
      </c>
      <c r="K532" s="401" t="str">
        <f t="shared" si="38"/>
        <v/>
      </c>
      <c r="L532" s="4"/>
      <c r="M532" s="4"/>
      <c r="N532" s="4"/>
      <c r="O532" s="4"/>
      <c r="P532" s="4"/>
      <c r="Q532" s="4"/>
      <c r="R532" s="4"/>
      <c r="S532" s="4"/>
      <c r="T532" s="4"/>
      <c r="U532" s="4"/>
      <c r="V532" s="4"/>
      <c r="W532" s="4"/>
      <c r="X532" s="4"/>
      <c r="Y532" s="4"/>
      <c r="Z532" s="4"/>
    </row>
    <row r="533" ht="14.25" customHeight="1">
      <c r="A533" s="4"/>
      <c r="B533" s="4"/>
      <c r="C533" s="4"/>
      <c r="D533" s="4"/>
      <c r="E533" s="4"/>
      <c r="F533" s="4"/>
      <c r="G533" s="4"/>
      <c r="H533" s="4"/>
      <c r="I533" s="4"/>
      <c r="J533" s="110" t="str">
        <f t="shared" si="39"/>
        <v/>
      </c>
      <c r="K533" s="401" t="str">
        <f t="shared" si="38"/>
        <v/>
      </c>
      <c r="L533" s="4"/>
      <c r="M533" s="4"/>
      <c r="N533" s="4"/>
      <c r="O533" s="4"/>
      <c r="P533" s="4"/>
      <c r="Q533" s="4"/>
      <c r="R533" s="4"/>
      <c r="S533" s="4"/>
      <c r="T533" s="4"/>
      <c r="U533" s="4"/>
      <c r="V533" s="4"/>
      <c r="W533" s="4"/>
      <c r="X533" s="4"/>
      <c r="Y533" s="4"/>
      <c r="Z533" s="4"/>
    </row>
    <row r="534" ht="14.25" customHeight="1">
      <c r="A534" s="4"/>
      <c r="B534" s="4"/>
      <c r="C534" s="4"/>
      <c r="D534" s="4"/>
      <c r="E534" s="4"/>
      <c r="F534" s="4"/>
      <c r="G534" s="4"/>
      <c r="H534" s="4"/>
      <c r="I534" s="4"/>
      <c r="J534" s="110" t="str">
        <f t="shared" si="39"/>
        <v/>
      </c>
      <c r="K534" s="401" t="str">
        <f t="shared" si="38"/>
        <v/>
      </c>
      <c r="L534" s="4"/>
      <c r="M534" s="4"/>
      <c r="N534" s="4"/>
      <c r="O534" s="4"/>
      <c r="P534" s="4"/>
      <c r="Q534" s="4"/>
      <c r="R534" s="4"/>
      <c r="S534" s="4"/>
      <c r="T534" s="4"/>
      <c r="U534" s="4"/>
      <c r="V534" s="4"/>
      <c r="W534" s="4"/>
      <c r="X534" s="4"/>
      <c r="Y534" s="4"/>
      <c r="Z534" s="4"/>
    </row>
    <row r="535" ht="14.25" customHeight="1">
      <c r="A535" s="4"/>
      <c r="B535" s="4"/>
      <c r="C535" s="4"/>
      <c r="D535" s="4"/>
      <c r="E535" s="4"/>
      <c r="F535" s="4"/>
      <c r="G535" s="4"/>
      <c r="H535" s="4"/>
      <c r="I535" s="4"/>
      <c r="J535" s="110" t="str">
        <f t="shared" si="39"/>
        <v/>
      </c>
      <c r="K535" s="401" t="str">
        <f t="shared" si="38"/>
        <v/>
      </c>
      <c r="L535" s="4"/>
      <c r="M535" s="4"/>
      <c r="N535" s="4"/>
      <c r="O535" s="4"/>
      <c r="P535" s="4"/>
      <c r="Q535" s="4"/>
      <c r="R535" s="4"/>
      <c r="S535" s="4"/>
      <c r="T535" s="4"/>
      <c r="U535" s="4"/>
      <c r="V535" s="4"/>
      <c r="W535" s="4"/>
      <c r="X535" s="4"/>
      <c r="Y535" s="4"/>
      <c r="Z535" s="4"/>
    </row>
    <row r="536" ht="14.25" customHeight="1">
      <c r="A536" s="4"/>
      <c r="B536" s="4"/>
      <c r="C536" s="4"/>
      <c r="D536" s="4"/>
      <c r="E536" s="4"/>
      <c r="F536" s="4"/>
      <c r="G536" s="4"/>
      <c r="H536" s="4"/>
      <c r="I536" s="4"/>
      <c r="J536" s="110" t="str">
        <f t="shared" si="39"/>
        <v/>
      </c>
      <c r="K536" s="401" t="str">
        <f t="shared" si="38"/>
        <v/>
      </c>
      <c r="L536" s="4"/>
      <c r="M536" s="4"/>
      <c r="N536" s="4"/>
      <c r="O536" s="4"/>
      <c r="P536" s="4"/>
      <c r="Q536" s="4"/>
      <c r="R536" s="4"/>
      <c r="S536" s="4"/>
      <c r="T536" s="4"/>
      <c r="U536" s="4"/>
      <c r="V536" s="4"/>
      <c r="W536" s="4"/>
      <c r="X536" s="4"/>
      <c r="Y536" s="4"/>
      <c r="Z536" s="4"/>
    </row>
    <row r="537" ht="14.25" customHeight="1">
      <c r="A537" s="4"/>
      <c r="B537" s="4"/>
      <c r="C537" s="4"/>
      <c r="D537" s="4"/>
      <c r="E537" s="4"/>
      <c r="F537" s="4"/>
      <c r="G537" s="4"/>
      <c r="H537" s="4"/>
      <c r="I537" s="4"/>
      <c r="J537" s="110" t="str">
        <f t="shared" si="39"/>
        <v/>
      </c>
      <c r="K537" s="401" t="str">
        <f t="shared" si="38"/>
        <v/>
      </c>
      <c r="L537" s="4"/>
      <c r="M537" s="4"/>
      <c r="N537" s="4"/>
      <c r="O537" s="4"/>
      <c r="P537" s="4"/>
      <c r="Q537" s="4"/>
      <c r="R537" s="4"/>
      <c r="S537" s="4"/>
      <c r="T537" s="4"/>
      <c r="U537" s="4"/>
      <c r="V537" s="4"/>
      <c r="W537" s="4"/>
      <c r="X537" s="4"/>
      <c r="Y537" s="4"/>
      <c r="Z537" s="4"/>
    </row>
    <row r="538" ht="14.25" customHeight="1">
      <c r="A538" s="4"/>
      <c r="B538" s="4"/>
      <c r="C538" s="4"/>
      <c r="D538" s="4"/>
      <c r="E538" s="4"/>
      <c r="F538" s="4"/>
      <c r="G538" s="4"/>
      <c r="H538" s="4"/>
      <c r="I538" s="4"/>
      <c r="J538" s="110" t="str">
        <f t="shared" si="39"/>
        <v/>
      </c>
      <c r="K538" s="401" t="str">
        <f t="shared" si="38"/>
        <v/>
      </c>
      <c r="L538" s="4"/>
      <c r="M538" s="4"/>
      <c r="N538" s="4"/>
      <c r="O538" s="4"/>
      <c r="P538" s="4"/>
      <c r="Q538" s="4"/>
      <c r="R538" s="4"/>
      <c r="S538" s="4"/>
      <c r="T538" s="4"/>
      <c r="U538" s="4"/>
      <c r="V538" s="4"/>
      <c r="W538" s="4"/>
      <c r="X538" s="4"/>
      <c r="Y538" s="4"/>
      <c r="Z538" s="4"/>
    </row>
    <row r="539" ht="14.25" customHeight="1">
      <c r="A539" s="4"/>
      <c r="B539" s="4"/>
      <c r="C539" s="4"/>
      <c r="D539" s="4"/>
      <c r="E539" s="4"/>
      <c r="F539" s="4"/>
      <c r="G539" s="4"/>
      <c r="H539" s="4"/>
      <c r="I539" s="4"/>
      <c r="J539" s="110" t="str">
        <f t="shared" si="39"/>
        <v/>
      </c>
      <c r="K539" s="401" t="str">
        <f t="shared" si="38"/>
        <v/>
      </c>
      <c r="L539" s="4"/>
      <c r="M539" s="4"/>
      <c r="N539" s="4"/>
      <c r="O539" s="4"/>
      <c r="P539" s="4"/>
      <c r="Q539" s="4"/>
      <c r="R539" s="4"/>
      <c r="S539" s="4"/>
      <c r="T539" s="4"/>
      <c r="U539" s="4"/>
      <c r="V539" s="4"/>
      <c r="W539" s="4"/>
      <c r="X539" s="4"/>
      <c r="Y539" s="4"/>
      <c r="Z539" s="4"/>
    </row>
    <row r="540" ht="14.25" customHeight="1">
      <c r="A540" s="4"/>
      <c r="B540" s="4"/>
      <c r="C540" s="4"/>
      <c r="D540" s="4"/>
      <c r="E540" s="4"/>
      <c r="F540" s="4"/>
      <c r="G540" s="4"/>
      <c r="H540" s="4"/>
      <c r="I540" s="4"/>
      <c r="J540" s="110" t="str">
        <f t="shared" si="39"/>
        <v/>
      </c>
      <c r="K540" s="401" t="str">
        <f t="shared" si="38"/>
        <v/>
      </c>
      <c r="L540" s="4"/>
      <c r="M540" s="4"/>
      <c r="N540" s="4"/>
      <c r="O540" s="4"/>
      <c r="P540" s="4"/>
      <c r="Q540" s="4"/>
      <c r="R540" s="4"/>
      <c r="S540" s="4"/>
      <c r="T540" s="4"/>
      <c r="U540" s="4"/>
      <c r="V540" s="4"/>
      <c r="W540" s="4"/>
      <c r="X540" s="4"/>
      <c r="Y540" s="4"/>
      <c r="Z540" s="4"/>
    </row>
    <row r="541" ht="14.25" customHeight="1">
      <c r="A541" s="4"/>
      <c r="B541" s="4"/>
      <c r="C541" s="4"/>
      <c r="D541" s="4"/>
      <c r="E541" s="4"/>
      <c r="F541" s="4"/>
      <c r="G541" s="4"/>
      <c r="H541" s="4"/>
      <c r="I541" s="4"/>
      <c r="J541" s="110" t="str">
        <f t="shared" si="39"/>
        <v/>
      </c>
      <c r="K541" s="401" t="str">
        <f t="shared" si="38"/>
        <v/>
      </c>
      <c r="L541" s="4"/>
      <c r="M541" s="4"/>
      <c r="N541" s="4"/>
      <c r="O541" s="4"/>
      <c r="P541" s="4"/>
      <c r="Q541" s="4"/>
      <c r="R541" s="4"/>
      <c r="S541" s="4"/>
      <c r="T541" s="4"/>
      <c r="U541" s="4"/>
      <c r="V541" s="4"/>
      <c r="W541" s="4"/>
      <c r="X541" s="4"/>
      <c r="Y541" s="4"/>
      <c r="Z541" s="4"/>
    </row>
    <row r="542" ht="14.25" customHeight="1">
      <c r="A542" s="4"/>
      <c r="B542" s="4"/>
      <c r="C542" s="4"/>
      <c r="D542" s="4"/>
      <c r="E542" s="4"/>
      <c r="F542" s="4"/>
      <c r="G542" s="4"/>
      <c r="H542" s="4"/>
      <c r="I542" s="4"/>
      <c r="J542" s="110" t="str">
        <f t="shared" si="39"/>
        <v/>
      </c>
      <c r="K542" s="401" t="str">
        <f t="shared" si="38"/>
        <v/>
      </c>
      <c r="L542" s="4"/>
      <c r="M542" s="4"/>
      <c r="N542" s="4"/>
      <c r="O542" s="4"/>
      <c r="P542" s="4"/>
      <c r="Q542" s="4"/>
      <c r="R542" s="4"/>
      <c r="S542" s="4"/>
      <c r="T542" s="4"/>
      <c r="U542" s="4"/>
      <c r="V542" s="4"/>
      <c r="W542" s="4"/>
      <c r="X542" s="4"/>
      <c r="Y542" s="4"/>
      <c r="Z542" s="4"/>
    </row>
    <row r="543" ht="14.25" customHeight="1">
      <c r="A543" s="4"/>
      <c r="B543" s="4"/>
      <c r="C543" s="4"/>
      <c r="D543" s="4"/>
      <c r="E543" s="4"/>
      <c r="F543" s="4"/>
      <c r="G543" s="4"/>
      <c r="H543" s="4"/>
      <c r="I543" s="4"/>
      <c r="J543" s="110" t="str">
        <f t="shared" si="39"/>
        <v/>
      </c>
      <c r="K543" s="401" t="str">
        <f t="shared" si="38"/>
        <v/>
      </c>
      <c r="L543" s="4"/>
      <c r="M543" s="4"/>
      <c r="N543" s="4"/>
      <c r="O543" s="4"/>
      <c r="P543" s="4"/>
      <c r="Q543" s="4"/>
      <c r="R543" s="4"/>
      <c r="S543" s="4"/>
      <c r="T543" s="4"/>
      <c r="U543" s="4"/>
      <c r="V543" s="4"/>
      <c r="W543" s="4"/>
      <c r="X543" s="4"/>
      <c r="Y543" s="4"/>
      <c r="Z543" s="4"/>
    </row>
    <row r="544" ht="14.25" customHeight="1">
      <c r="A544" s="4"/>
      <c r="B544" s="4"/>
      <c r="C544" s="4"/>
      <c r="D544" s="4"/>
      <c r="E544" s="4"/>
      <c r="F544" s="4"/>
      <c r="G544" s="4"/>
      <c r="H544" s="4"/>
      <c r="I544" s="4"/>
      <c r="J544" s="110" t="str">
        <f t="shared" si="39"/>
        <v/>
      </c>
      <c r="K544" s="401" t="str">
        <f t="shared" si="38"/>
        <v/>
      </c>
      <c r="L544" s="4"/>
      <c r="M544" s="4"/>
      <c r="N544" s="4"/>
      <c r="O544" s="4"/>
      <c r="P544" s="4"/>
      <c r="Q544" s="4"/>
      <c r="R544" s="4"/>
      <c r="S544" s="4"/>
      <c r="T544" s="4"/>
      <c r="U544" s="4"/>
      <c r="V544" s="4"/>
      <c r="W544" s="4"/>
      <c r="X544" s="4"/>
      <c r="Y544" s="4"/>
      <c r="Z544" s="4"/>
    </row>
    <row r="545" ht="14.25" customHeight="1">
      <c r="A545" s="4"/>
      <c r="B545" s="4"/>
      <c r="C545" s="4"/>
      <c r="D545" s="4"/>
      <c r="E545" s="4"/>
      <c r="F545" s="4"/>
      <c r="G545" s="4"/>
      <c r="H545" s="4"/>
      <c r="I545" s="4"/>
      <c r="J545" s="110" t="str">
        <f t="shared" si="39"/>
        <v/>
      </c>
      <c r="K545" s="401" t="str">
        <f t="shared" si="38"/>
        <v/>
      </c>
      <c r="L545" s="4"/>
      <c r="M545" s="4"/>
      <c r="N545" s="4"/>
      <c r="O545" s="4"/>
      <c r="P545" s="4"/>
      <c r="Q545" s="4"/>
      <c r="R545" s="4"/>
      <c r="S545" s="4"/>
      <c r="T545" s="4"/>
      <c r="U545" s="4"/>
      <c r="V545" s="4"/>
      <c r="W545" s="4"/>
      <c r="X545" s="4"/>
      <c r="Y545" s="4"/>
      <c r="Z545" s="4"/>
    </row>
    <row r="546" ht="14.25" customHeight="1">
      <c r="A546" s="4"/>
      <c r="B546" s="4"/>
      <c r="C546" s="4"/>
      <c r="D546" s="4"/>
      <c r="E546" s="4"/>
      <c r="F546" s="4"/>
      <c r="G546" s="4"/>
      <c r="H546" s="4"/>
      <c r="I546" s="4"/>
      <c r="J546" s="110" t="str">
        <f t="shared" si="39"/>
        <v/>
      </c>
      <c r="K546" s="401" t="str">
        <f t="shared" si="38"/>
        <v/>
      </c>
      <c r="L546" s="4"/>
      <c r="M546" s="4"/>
      <c r="N546" s="4"/>
      <c r="O546" s="4"/>
      <c r="P546" s="4"/>
      <c r="Q546" s="4"/>
      <c r="R546" s="4"/>
      <c r="S546" s="4"/>
      <c r="T546" s="4"/>
      <c r="U546" s="4"/>
      <c r="V546" s="4"/>
      <c r="W546" s="4"/>
      <c r="X546" s="4"/>
      <c r="Y546" s="4"/>
      <c r="Z546" s="4"/>
    </row>
    <row r="547" ht="14.25" customHeight="1">
      <c r="A547" s="4"/>
      <c r="B547" s="4"/>
      <c r="C547" s="4"/>
      <c r="D547" s="4"/>
      <c r="E547" s="4"/>
      <c r="F547" s="4"/>
      <c r="G547" s="4"/>
      <c r="H547" s="4"/>
      <c r="I547" s="4"/>
      <c r="J547" s="110" t="str">
        <f t="shared" si="39"/>
        <v/>
      </c>
      <c r="K547" s="401" t="str">
        <f t="shared" si="38"/>
        <v/>
      </c>
      <c r="L547" s="4"/>
      <c r="M547" s="4"/>
      <c r="N547" s="4"/>
      <c r="O547" s="4"/>
      <c r="P547" s="4"/>
      <c r="Q547" s="4"/>
      <c r="R547" s="4"/>
      <c r="S547" s="4"/>
      <c r="T547" s="4"/>
      <c r="U547" s="4"/>
      <c r="V547" s="4"/>
      <c r="W547" s="4"/>
      <c r="X547" s="4"/>
      <c r="Y547" s="4"/>
      <c r="Z547" s="4"/>
    </row>
    <row r="548" ht="14.25" customHeight="1">
      <c r="A548" s="4"/>
      <c r="B548" s="4"/>
      <c r="C548" s="4"/>
      <c r="D548" s="4"/>
      <c r="E548" s="4"/>
      <c r="F548" s="4"/>
      <c r="G548" s="4"/>
      <c r="H548" s="4"/>
      <c r="I548" s="4"/>
      <c r="J548" s="110" t="str">
        <f t="shared" si="39"/>
        <v/>
      </c>
      <c r="K548" s="401" t="str">
        <f t="shared" si="38"/>
        <v/>
      </c>
      <c r="L548" s="4"/>
      <c r="M548" s="4"/>
      <c r="N548" s="4"/>
      <c r="O548" s="4"/>
      <c r="P548" s="4"/>
      <c r="Q548" s="4"/>
      <c r="R548" s="4"/>
      <c r="S548" s="4"/>
      <c r="T548" s="4"/>
      <c r="U548" s="4"/>
      <c r="V548" s="4"/>
      <c r="W548" s="4"/>
      <c r="X548" s="4"/>
      <c r="Y548" s="4"/>
      <c r="Z548" s="4"/>
    </row>
    <row r="549" ht="14.25" customHeight="1">
      <c r="A549" s="4"/>
      <c r="B549" s="4"/>
      <c r="C549" s="4"/>
      <c r="D549" s="4"/>
      <c r="E549" s="4"/>
      <c r="F549" s="4"/>
      <c r="G549" s="4"/>
      <c r="H549" s="4"/>
      <c r="I549" s="4"/>
      <c r="J549" s="110" t="str">
        <f t="shared" si="39"/>
        <v/>
      </c>
      <c r="K549" s="401" t="str">
        <f t="shared" si="38"/>
        <v/>
      </c>
      <c r="L549" s="4"/>
      <c r="M549" s="4"/>
      <c r="N549" s="4"/>
      <c r="O549" s="4"/>
      <c r="P549" s="4"/>
      <c r="Q549" s="4"/>
      <c r="R549" s="4"/>
      <c r="S549" s="4"/>
      <c r="T549" s="4"/>
      <c r="U549" s="4"/>
      <c r="V549" s="4"/>
      <c r="W549" s="4"/>
      <c r="X549" s="4"/>
      <c r="Y549" s="4"/>
      <c r="Z549" s="4"/>
    </row>
    <row r="550" ht="14.25" customHeight="1">
      <c r="A550" s="4"/>
      <c r="B550" s="4"/>
      <c r="C550" s="4"/>
      <c r="D550" s="4"/>
      <c r="E550" s="4"/>
      <c r="F550" s="4"/>
      <c r="G550" s="4"/>
      <c r="H550" s="4"/>
      <c r="I550" s="4"/>
      <c r="J550" s="110" t="str">
        <f t="shared" si="39"/>
        <v/>
      </c>
      <c r="K550" s="401" t="str">
        <f t="shared" si="38"/>
        <v/>
      </c>
      <c r="L550" s="4"/>
      <c r="M550" s="4"/>
      <c r="N550" s="4"/>
      <c r="O550" s="4"/>
      <c r="P550" s="4"/>
      <c r="Q550" s="4"/>
      <c r="R550" s="4"/>
      <c r="S550" s="4"/>
      <c r="T550" s="4"/>
      <c r="U550" s="4"/>
      <c r="V550" s="4"/>
      <c r="W550" s="4"/>
      <c r="X550" s="4"/>
      <c r="Y550" s="4"/>
      <c r="Z550" s="4"/>
    </row>
    <row r="551" ht="14.25" customHeight="1">
      <c r="A551" s="4"/>
      <c r="B551" s="4"/>
      <c r="C551" s="4"/>
      <c r="D551" s="4"/>
      <c r="E551" s="4"/>
      <c r="F551" s="4"/>
      <c r="G551" s="4"/>
      <c r="H551" s="4"/>
      <c r="I551" s="4"/>
      <c r="J551" s="110" t="str">
        <f t="shared" si="39"/>
        <v/>
      </c>
      <c r="K551" s="401" t="str">
        <f t="shared" si="38"/>
        <v/>
      </c>
      <c r="L551" s="4"/>
      <c r="M551" s="4"/>
      <c r="N551" s="4"/>
      <c r="O551" s="4"/>
      <c r="P551" s="4"/>
      <c r="Q551" s="4"/>
      <c r="R551" s="4"/>
      <c r="S551" s="4"/>
      <c r="T551" s="4"/>
      <c r="U551" s="4"/>
      <c r="V551" s="4"/>
      <c r="W551" s="4"/>
      <c r="X551" s="4"/>
      <c r="Y551" s="4"/>
      <c r="Z551" s="4"/>
    </row>
    <row r="552" ht="14.25" customHeight="1">
      <c r="A552" s="4"/>
      <c r="B552" s="4"/>
      <c r="C552" s="4"/>
      <c r="D552" s="4"/>
      <c r="E552" s="4"/>
      <c r="F552" s="4"/>
      <c r="G552" s="4"/>
      <c r="H552" s="4"/>
      <c r="I552" s="4"/>
      <c r="J552" s="110" t="str">
        <f t="shared" si="39"/>
        <v/>
      </c>
      <c r="K552" s="401" t="str">
        <f t="shared" si="38"/>
        <v/>
      </c>
      <c r="L552" s="4"/>
      <c r="M552" s="4"/>
      <c r="N552" s="4"/>
      <c r="O552" s="4"/>
      <c r="P552" s="4"/>
      <c r="Q552" s="4"/>
      <c r="R552" s="4"/>
      <c r="S552" s="4"/>
      <c r="T552" s="4"/>
      <c r="U552" s="4"/>
      <c r="V552" s="4"/>
      <c r="W552" s="4"/>
      <c r="X552" s="4"/>
      <c r="Y552" s="4"/>
      <c r="Z552" s="4"/>
    </row>
    <row r="553" ht="14.25" customHeight="1">
      <c r="A553" s="4"/>
      <c r="B553" s="4"/>
      <c r="C553" s="4"/>
      <c r="D553" s="4"/>
      <c r="E553" s="4"/>
      <c r="F553" s="4"/>
      <c r="G553" s="4"/>
      <c r="H553" s="4"/>
      <c r="I553" s="4"/>
      <c r="J553" s="110" t="str">
        <f t="shared" si="39"/>
        <v/>
      </c>
      <c r="K553" s="401" t="str">
        <f t="shared" si="38"/>
        <v/>
      </c>
      <c r="L553" s="4"/>
      <c r="M553" s="4"/>
      <c r="N553" s="4"/>
      <c r="O553" s="4"/>
      <c r="P553" s="4"/>
      <c r="Q553" s="4"/>
      <c r="R553" s="4"/>
      <c r="S553" s="4"/>
      <c r="T553" s="4"/>
      <c r="U553" s="4"/>
      <c r="V553" s="4"/>
      <c r="W553" s="4"/>
      <c r="X553" s="4"/>
      <c r="Y553" s="4"/>
      <c r="Z553" s="4"/>
    </row>
    <row r="554" ht="14.25" customHeight="1">
      <c r="A554" s="4"/>
      <c r="B554" s="4"/>
      <c r="C554" s="4"/>
      <c r="D554" s="4"/>
      <c r="E554" s="4"/>
      <c r="F554" s="4"/>
      <c r="G554" s="4"/>
      <c r="H554" s="4"/>
      <c r="I554" s="4"/>
      <c r="J554" s="110" t="str">
        <f t="shared" si="39"/>
        <v/>
      </c>
      <c r="K554" s="401" t="str">
        <f t="shared" si="38"/>
        <v/>
      </c>
      <c r="L554" s="4"/>
      <c r="M554" s="4"/>
      <c r="N554" s="4"/>
      <c r="O554" s="4"/>
      <c r="P554" s="4"/>
      <c r="Q554" s="4"/>
      <c r="R554" s="4"/>
      <c r="S554" s="4"/>
      <c r="T554" s="4"/>
      <c r="U554" s="4"/>
      <c r="V554" s="4"/>
      <c r="W554" s="4"/>
      <c r="X554" s="4"/>
      <c r="Y554" s="4"/>
      <c r="Z554" s="4"/>
    </row>
    <row r="555" ht="14.25" customHeight="1">
      <c r="A555" s="4"/>
      <c r="B555" s="4"/>
      <c r="C555" s="4"/>
      <c r="D555" s="4"/>
      <c r="E555" s="4"/>
      <c r="F555" s="4"/>
      <c r="G555" s="4"/>
      <c r="H555" s="4"/>
      <c r="I555" s="4"/>
      <c r="J555" s="110" t="str">
        <f t="shared" si="39"/>
        <v/>
      </c>
      <c r="K555" s="401" t="str">
        <f t="shared" si="38"/>
        <v/>
      </c>
      <c r="L555" s="4"/>
      <c r="M555" s="4"/>
      <c r="N555" s="4"/>
      <c r="O555" s="4"/>
      <c r="P555" s="4"/>
      <c r="Q555" s="4"/>
      <c r="R555" s="4"/>
      <c r="S555" s="4"/>
      <c r="T555" s="4"/>
      <c r="U555" s="4"/>
      <c r="V555" s="4"/>
      <c r="W555" s="4"/>
      <c r="X555" s="4"/>
      <c r="Y555" s="4"/>
      <c r="Z555" s="4"/>
    </row>
    <row r="556" ht="14.25" customHeight="1">
      <c r="A556" s="4"/>
      <c r="B556" s="4"/>
      <c r="C556" s="4"/>
      <c r="D556" s="4"/>
      <c r="E556" s="4"/>
      <c r="F556" s="4"/>
      <c r="G556" s="4"/>
      <c r="H556" s="4"/>
      <c r="I556" s="4"/>
      <c r="J556" s="110" t="str">
        <f t="shared" si="39"/>
        <v/>
      </c>
      <c r="K556" s="401" t="str">
        <f t="shared" si="38"/>
        <v/>
      </c>
      <c r="L556" s="4"/>
      <c r="M556" s="4"/>
      <c r="N556" s="4"/>
      <c r="O556" s="4"/>
      <c r="P556" s="4"/>
      <c r="Q556" s="4"/>
      <c r="R556" s="4"/>
      <c r="S556" s="4"/>
      <c r="T556" s="4"/>
      <c r="U556" s="4"/>
      <c r="V556" s="4"/>
      <c r="W556" s="4"/>
      <c r="X556" s="4"/>
      <c r="Y556" s="4"/>
      <c r="Z556" s="4"/>
    </row>
    <row r="557" ht="14.25" customHeight="1">
      <c r="A557" s="4"/>
      <c r="B557" s="4"/>
      <c r="C557" s="4"/>
      <c r="D557" s="4"/>
      <c r="E557" s="4"/>
      <c r="F557" s="4"/>
      <c r="G557" s="4"/>
      <c r="H557" s="4"/>
      <c r="I557" s="4"/>
      <c r="J557" s="110" t="str">
        <f t="shared" si="39"/>
        <v/>
      </c>
      <c r="K557" s="401" t="str">
        <f t="shared" si="38"/>
        <v/>
      </c>
      <c r="L557" s="4"/>
      <c r="M557" s="4"/>
      <c r="N557" s="4"/>
      <c r="O557" s="4"/>
      <c r="P557" s="4"/>
      <c r="Q557" s="4"/>
      <c r="R557" s="4"/>
      <c r="S557" s="4"/>
      <c r="T557" s="4"/>
      <c r="U557" s="4"/>
      <c r="V557" s="4"/>
      <c r="W557" s="4"/>
      <c r="X557" s="4"/>
      <c r="Y557" s="4"/>
      <c r="Z557" s="4"/>
    </row>
    <row r="558" ht="14.25" customHeight="1">
      <c r="A558" s="4"/>
      <c r="B558" s="4"/>
      <c r="C558" s="4"/>
      <c r="D558" s="4"/>
      <c r="E558" s="4"/>
      <c r="F558" s="4"/>
      <c r="G558" s="4"/>
      <c r="H558" s="4"/>
      <c r="I558" s="4"/>
      <c r="J558" s="110" t="str">
        <f t="shared" si="39"/>
        <v/>
      </c>
      <c r="K558" s="401" t="str">
        <f t="shared" si="38"/>
        <v/>
      </c>
      <c r="L558" s="4"/>
      <c r="M558" s="4"/>
      <c r="N558" s="4"/>
      <c r="O558" s="4"/>
      <c r="P558" s="4"/>
      <c r="Q558" s="4"/>
      <c r="R558" s="4"/>
      <c r="S558" s="4"/>
      <c r="T558" s="4"/>
      <c r="U558" s="4"/>
      <c r="V558" s="4"/>
      <c r="W558" s="4"/>
      <c r="X558" s="4"/>
      <c r="Y558" s="4"/>
      <c r="Z558" s="4"/>
    </row>
    <row r="559" ht="14.25" customHeight="1">
      <c r="A559" s="4"/>
      <c r="B559" s="4"/>
      <c r="C559" s="4"/>
      <c r="D559" s="4"/>
      <c r="E559" s="4"/>
      <c r="F559" s="4"/>
      <c r="G559" s="4"/>
      <c r="H559" s="4"/>
      <c r="I559" s="4"/>
      <c r="J559" s="110" t="str">
        <f t="shared" si="39"/>
        <v/>
      </c>
      <c r="K559" s="401" t="str">
        <f t="shared" si="38"/>
        <v/>
      </c>
      <c r="L559" s="4"/>
      <c r="M559" s="4"/>
      <c r="N559" s="4"/>
      <c r="O559" s="4"/>
      <c r="P559" s="4"/>
      <c r="Q559" s="4"/>
      <c r="R559" s="4"/>
      <c r="S559" s="4"/>
      <c r="T559" s="4"/>
      <c r="U559" s="4"/>
      <c r="V559" s="4"/>
      <c r="W559" s="4"/>
      <c r="X559" s="4"/>
      <c r="Y559" s="4"/>
      <c r="Z559" s="4"/>
    </row>
    <row r="560" ht="14.25" customHeight="1">
      <c r="A560" s="4"/>
      <c r="B560" s="4"/>
      <c r="C560" s="4"/>
      <c r="D560" s="4"/>
      <c r="E560" s="4"/>
      <c r="F560" s="4"/>
      <c r="G560" s="4"/>
      <c r="H560" s="4"/>
      <c r="I560" s="4"/>
      <c r="J560" s="110" t="str">
        <f t="shared" si="39"/>
        <v/>
      </c>
      <c r="K560" s="401" t="str">
        <f t="shared" si="38"/>
        <v/>
      </c>
      <c r="L560" s="4"/>
      <c r="M560" s="4"/>
      <c r="N560" s="4"/>
      <c r="O560" s="4"/>
      <c r="P560" s="4"/>
      <c r="Q560" s="4"/>
      <c r="R560" s="4"/>
      <c r="S560" s="4"/>
      <c r="T560" s="4"/>
      <c r="U560" s="4"/>
      <c r="V560" s="4"/>
      <c r="W560" s="4"/>
      <c r="X560" s="4"/>
      <c r="Y560" s="4"/>
      <c r="Z560" s="4"/>
    </row>
    <row r="561" ht="14.25" customHeight="1">
      <c r="A561" s="4"/>
      <c r="B561" s="4"/>
      <c r="C561" s="4"/>
      <c r="D561" s="4"/>
      <c r="E561" s="4"/>
      <c r="F561" s="4"/>
      <c r="G561" s="4"/>
      <c r="H561" s="4"/>
      <c r="I561" s="4"/>
      <c r="J561" s="110" t="str">
        <f t="shared" si="39"/>
        <v/>
      </c>
      <c r="K561" s="401" t="str">
        <f t="shared" si="38"/>
        <v/>
      </c>
      <c r="L561" s="4"/>
      <c r="M561" s="4"/>
      <c r="N561" s="4"/>
      <c r="O561" s="4"/>
      <c r="P561" s="4"/>
      <c r="Q561" s="4"/>
      <c r="R561" s="4"/>
      <c r="S561" s="4"/>
      <c r="T561" s="4"/>
      <c r="U561" s="4"/>
      <c r="V561" s="4"/>
      <c r="W561" s="4"/>
      <c r="X561" s="4"/>
      <c r="Y561" s="4"/>
      <c r="Z561" s="4"/>
    </row>
    <row r="562" ht="14.25" customHeight="1">
      <c r="A562" s="4"/>
      <c r="B562" s="4"/>
      <c r="C562" s="4"/>
      <c r="D562" s="4"/>
      <c r="E562" s="4"/>
      <c r="F562" s="4"/>
      <c r="G562" s="4"/>
      <c r="H562" s="4"/>
      <c r="I562" s="4"/>
      <c r="J562" s="110" t="str">
        <f t="shared" si="39"/>
        <v/>
      </c>
      <c r="K562" s="401" t="str">
        <f t="shared" si="38"/>
        <v/>
      </c>
      <c r="L562" s="4"/>
      <c r="M562" s="4"/>
      <c r="N562" s="4"/>
      <c r="O562" s="4"/>
      <c r="P562" s="4"/>
      <c r="Q562" s="4"/>
      <c r="R562" s="4"/>
      <c r="S562" s="4"/>
      <c r="T562" s="4"/>
      <c r="U562" s="4"/>
      <c r="V562" s="4"/>
      <c r="W562" s="4"/>
      <c r="X562" s="4"/>
      <c r="Y562" s="4"/>
      <c r="Z562" s="4"/>
    </row>
    <row r="563" ht="14.25" customHeight="1">
      <c r="A563" s="4"/>
      <c r="B563" s="4"/>
      <c r="C563" s="4"/>
      <c r="D563" s="4"/>
      <c r="E563" s="4"/>
      <c r="F563" s="4"/>
      <c r="G563" s="4"/>
      <c r="H563" s="4"/>
      <c r="I563" s="4"/>
      <c r="J563" s="110" t="str">
        <f t="shared" si="39"/>
        <v/>
      </c>
      <c r="K563" s="401" t="str">
        <f t="shared" si="38"/>
        <v/>
      </c>
      <c r="L563" s="4"/>
      <c r="M563" s="4"/>
      <c r="N563" s="4"/>
      <c r="O563" s="4"/>
      <c r="P563" s="4"/>
      <c r="Q563" s="4"/>
      <c r="R563" s="4"/>
      <c r="S563" s="4"/>
      <c r="T563" s="4"/>
      <c r="U563" s="4"/>
      <c r="V563" s="4"/>
      <c r="W563" s="4"/>
      <c r="X563" s="4"/>
      <c r="Y563" s="4"/>
      <c r="Z563" s="4"/>
    </row>
    <row r="564" ht="14.25" customHeight="1">
      <c r="A564" s="4"/>
      <c r="B564" s="4"/>
      <c r="C564" s="4"/>
      <c r="D564" s="4"/>
      <c r="E564" s="4"/>
      <c r="F564" s="4"/>
      <c r="G564" s="4"/>
      <c r="H564" s="4"/>
      <c r="I564" s="4"/>
      <c r="J564" s="110" t="str">
        <f t="shared" si="39"/>
        <v/>
      </c>
      <c r="K564" s="401" t="str">
        <f t="shared" si="38"/>
        <v/>
      </c>
      <c r="L564" s="4"/>
      <c r="M564" s="4"/>
      <c r="N564" s="4"/>
      <c r="O564" s="4"/>
      <c r="P564" s="4"/>
      <c r="Q564" s="4"/>
      <c r="R564" s="4"/>
      <c r="S564" s="4"/>
      <c r="T564" s="4"/>
      <c r="U564" s="4"/>
      <c r="V564" s="4"/>
      <c r="W564" s="4"/>
      <c r="X564" s="4"/>
      <c r="Y564" s="4"/>
      <c r="Z564" s="4"/>
    </row>
    <row r="565" ht="14.25" customHeight="1">
      <c r="A565" s="4"/>
      <c r="B565" s="4"/>
      <c r="C565" s="4"/>
      <c r="D565" s="4"/>
      <c r="E565" s="4"/>
      <c r="F565" s="4"/>
      <c r="G565" s="4"/>
      <c r="H565" s="4"/>
      <c r="I565" s="4"/>
      <c r="J565" s="110" t="str">
        <f t="shared" si="39"/>
        <v/>
      </c>
      <c r="K565" s="401" t="str">
        <f t="shared" si="38"/>
        <v/>
      </c>
      <c r="L565" s="4"/>
      <c r="M565" s="4"/>
      <c r="N565" s="4"/>
      <c r="O565" s="4"/>
      <c r="P565" s="4"/>
      <c r="Q565" s="4"/>
      <c r="R565" s="4"/>
      <c r="S565" s="4"/>
      <c r="T565" s="4"/>
      <c r="U565" s="4"/>
      <c r="V565" s="4"/>
      <c r="W565" s="4"/>
      <c r="X565" s="4"/>
      <c r="Y565" s="4"/>
      <c r="Z565" s="4"/>
    </row>
    <row r="566" ht="14.25" customHeight="1">
      <c r="A566" s="4"/>
      <c r="B566" s="4"/>
      <c r="C566" s="4"/>
      <c r="D566" s="4"/>
      <c r="E566" s="4"/>
      <c r="F566" s="4"/>
      <c r="G566" s="4"/>
      <c r="H566" s="4"/>
      <c r="I566" s="4"/>
      <c r="J566" s="110" t="str">
        <f t="shared" si="39"/>
        <v/>
      </c>
      <c r="K566" s="401" t="str">
        <f t="shared" si="38"/>
        <v/>
      </c>
      <c r="L566" s="4"/>
      <c r="M566" s="4"/>
      <c r="N566" s="4"/>
      <c r="O566" s="4"/>
      <c r="P566" s="4"/>
      <c r="Q566" s="4"/>
      <c r="R566" s="4"/>
      <c r="S566" s="4"/>
      <c r="T566" s="4"/>
      <c r="U566" s="4"/>
      <c r="V566" s="4"/>
      <c r="W566" s="4"/>
      <c r="X566" s="4"/>
      <c r="Y566" s="4"/>
      <c r="Z566" s="4"/>
    </row>
    <row r="567" ht="14.25" customHeight="1">
      <c r="A567" s="4"/>
      <c r="B567" s="4"/>
      <c r="C567" s="4"/>
      <c r="D567" s="4"/>
      <c r="E567" s="4"/>
      <c r="F567" s="4"/>
      <c r="G567" s="4"/>
      <c r="H567" s="4"/>
      <c r="I567" s="4"/>
      <c r="J567" s="110" t="str">
        <f t="shared" si="39"/>
        <v/>
      </c>
      <c r="K567" s="401" t="str">
        <f t="shared" si="38"/>
        <v/>
      </c>
      <c r="L567" s="4"/>
      <c r="M567" s="4"/>
      <c r="N567" s="4"/>
      <c r="O567" s="4"/>
      <c r="P567" s="4"/>
      <c r="Q567" s="4"/>
      <c r="R567" s="4"/>
      <c r="S567" s="4"/>
      <c r="T567" s="4"/>
      <c r="U567" s="4"/>
      <c r="V567" s="4"/>
      <c r="W567" s="4"/>
      <c r="X567" s="4"/>
      <c r="Y567" s="4"/>
      <c r="Z567" s="4"/>
    </row>
    <row r="568" ht="14.25" customHeight="1">
      <c r="A568" s="4"/>
      <c r="B568" s="4"/>
      <c r="C568" s="4"/>
      <c r="D568" s="4"/>
      <c r="E568" s="4"/>
      <c r="F568" s="4"/>
      <c r="G568" s="4"/>
      <c r="H568" s="4"/>
      <c r="I568" s="4"/>
      <c r="J568" s="110" t="str">
        <f t="shared" si="39"/>
        <v/>
      </c>
      <c r="K568" s="401" t="str">
        <f t="shared" si="38"/>
        <v/>
      </c>
      <c r="L568" s="4"/>
      <c r="M568" s="4"/>
      <c r="N568" s="4"/>
      <c r="O568" s="4"/>
      <c r="P568" s="4"/>
      <c r="Q568" s="4"/>
      <c r="R568" s="4"/>
      <c r="S568" s="4"/>
      <c r="T568" s="4"/>
      <c r="U568" s="4"/>
      <c r="V568" s="4"/>
      <c r="W568" s="4"/>
      <c r="X568" s="4"/>
      <c r="Y568" s="4"/>
      <c r="Z568" s="4"/>
    </row>
    <row r="569" ht="14.25" customHeight="1">
      <c r="A569" s="4"/>
      <c r="B569" s="4"/>
      <c r="C569" s="4"/>
      <c r="D569" s="4"/>
      <c r="E569" s="4"/>
      <c r="F569" s="4"/>
      <c r="G569" s="4"/>
      <c r="H569" s="4"/>
      <c r="I569" s="4"/>
      <c r="J569" s="110" t="str">
        <f t="shared" si="39"/>
        <v/>
      </c>
      <c r="K569" s="401" t="str">
        <f t="shared" si="38"/>
        <v/>
      </c>
      <c r="L569" s="4"/>
      <c r="M569" s="4"/>
      <c r="N569" s="4"/>
      <c r="O569" s="4"/>
      <c r="P569" s="4"/>
      <c r="Q569" s="4"/>
      <c r="R569" s="4"/>
      <c r="S569" s="4"/>
      <c r="T569" s="4"/>
      <c r="U569" s="4"/>
      <c r="V569" s="4"/>
      <c r="W569" s="4"/>
      <c r="X569" s="4"/>
      <c r="Y569" s="4"/>
      <c r="Z569" s="4"/>
    </row>
    <row r="570" ht="14.25" customHeight="1">
      <c r="A570" s="4"/>
      <c r="B570" s="4"/>
      <c r="C570" s="4"/>
      <c r="D570" s="4"/>
      <c r="E570" s="4"/>
      <c r="F570" s="4"/>
      <c r="G570" s="4"/>
      <c r="H570" s="4"/>
      <c r="I570" s="4"/>
      <c r="J570" s="110" t="str">
        <f t="shared" si="39"/>
        <v/>
      </c>
      <c r="K570" s="401" t="str">
        <f t="shared" si="38"/>
        <v/>
      </c>
      <c r="L570" s="4"/>
      <c r="M570" s="4"/>
      <c r="N570" s="4"/>
      <c r="O570" s="4"/>
      <c r="P570" s="4"/>
      <c r="Q570" s="4"/>
      <c r="R570" s="4"/>
      <c r="S570" s="4"/>
      <c r="T570" s="4"/>
      <c r="U570" s="4"/>
      <c r="V570" s="4"/>
      <c r="W570" s="4"/>
      <c r="X570" s="4"/>
      <c r="Y570" s="4"/>
      <c r="Z570" s="4"/>
    </row>
    <row r="571" ht="14.25" customHeight="1">
      <c r="A571" s="4"/>
      <c r="B571" s="4"/>
      <c r="C571" s="4"/>
      <c r="D571" s="4"/>
      <c r="E571" s="4"/>
      <c r="F571" s="4"/>
      <c r="G571" s="4"/>
      <c r="H571" s="4"/>
      <c r="I571" s="4"/>
      <c r="J571" s="110" t="str">
        <f t="shared" si="39"/>
        <v/>
      </c>
      <c r="K571" s="401" t="str">
        <f t="shared" si="38"/>
        <v/>
      </c>
      <c r="L571" s="4"/>
      <c r="M571" s="4"/>
      <c r="N571" s="4"/>
      <c r="O571" s="4"/>
      <c r="P571" s="4"/>
      <c r="Q571" s="4"/>
      <c r="R571" s="4"/>
      <c r="S571" s="4"/>
      <c r="T571" s="4"/>
      <c r="U571" s="4"/>
      <c r="V571" s="4"/>
      <c r="W571" s="4"/>
      <c r="X571" s="4"/>
      <c r="Y571" s="4"/>
      <c r="Z571" s="4"/>
    </row>
    <row r="572" ht="14.25" customHeight="1">
      <c r="A572" s="4"/>
      <c r="B572" s="4"/>
      <c r="C572" s="4"/>
      <c r="D572" s="4"/>
      <c r="E572" s="4"/>
      <c r="F572" s="4"/>
      <c r="G572" s="4"/>
      <c r="H572" s="4"/>
      <c r="I572" s="4"/>
      <c r="J572" s="110" t="str">
        <f t="shared" si="39"/>
        <v/>
      </c>
      <c r="K572" s="401" t="str">
        <f t="shared" si="38"/>
        <v/>
      </c>
      <c r="L572" s="4"/>
      <c r="M572" s="4"/>
      <c r="N572" s="4"/>
      <c r="O572" s="4"/>
      <c r="P572" s="4"/>
      <c r="Q572" s="4"/>
      <c r="R572" s="4"/>
      <c r="S572" s="4"/>
      <c r="T572" s="4"/>
      <c r="U572" s="4"/>
      <c r="V572" s="4"/>
      <c r="W572" s="4"/>
      <c r="X572" s="4"/>
      <c r="Y572" s="4"/>
      <c r="Z572" s="4"/>
    </row>
    <row r="573" ht="14.25" customHeight="1">
      <c r="A573" s="4"/>
      <c r="B573" s="4"/>
      <c r="C573" s="4"/>
      <c r="D573" s="4"/>
      <c r="E573" s="4"/>
      <c r="F573" s="4"/>
      <c r="G573" s="4"/>
      <c r="H573" s="4"/>
      <c r="I573" s="4"/>
      <c r="J573" s="110" t="str">
        <f t="shared" si="39"/>
        <v/>
      </c>
      <c r="K573" s="401" t="str">
        <f t="shared" si="38"/>
        <v/>
      </c>
      <c r="L573" s="4"/>
      <c r="M573" s="4"/>
      <c r="N573" s="4"/>
      <c r="O573" s="4"/>
      <c r="P573" s="4"/>
      <c r="Q573" s="4"/>
      <c r="R573" s="4"/>
      <c r="S573" s="4"/>
      <c r="T573" s="4"/>
      <c r="U573" s="4"/>
      <c r="V573" s="4"/>
      <c r="W573" s="4"/>
      <c r="X573" s="4"/>
      <c r="Y573" s="4"/>
      <c r="Z573" s="4"/>
    </row>
    <row r="574" ht="14.25" customHeight="1">
      <c r="A574" s="4"/>
      <c r="B574" s="4"/>
      <c r="C574" s="4"/>
      <c r="D574" s="4"/>
      <c r="E574" s="4"/>
      <c r="F574" s="4"/>
      <c r="G574" s="4"/>
      <c r="H574" s="4"/>
      <c r="I574" s="4"/>
      <c r="J574" s="110" t="str">
        <f t="shared" si="39"/>
        <v/>
      </c>
      <c r="K574" s="401" t="str">
        <f t="shared" si="38"/>
        <v/>
      </c>
      <c r="L574" s="4"/>
      <c r="M574" s="4"/>
      <c r="N574" s="4"/>
      <c r="O574" s="4"/>
      <c r="P574" s="4"/>
      <c r="Q574" s="4"/>
      <c r="R574" s="4"/>
      <c r="S574" s="4"/>
      <c r="T574" s="4"/>
      <c r="U574" s="4"/>
      <c r="V574" s="4"/>
      <c r="W574" s="4"/>
      <c r="X574" s="4"/>
      <c r="Y574" s="4"/>
      <c r="Z574" s="4"/>
    </row>
    <row r="575" ht="14.25" customHeight="1">
      <c r="A575" s="4"/>
      <c r="B575" s="4"/>
      <c r="C575" s="4"/>
      <c r="D575" s="4"/>
      <c r="E575" s="4"/>
      <c r="F575" s="4"/>
      <c r="G575" s="4"/>
      <c r="H575" s="4"/>
      <c r="I575" s="4"/>
      <c r="J575" s="110" t="str">
        <f t="shared" si="39"/>
        <v/>
      </c>
      <c r="K575" s="401" t="str">
        <f t="shared" si="38"/>
        <v/>
      </c>
      <c r="L575" s="4"/>
      <c r="M575" s="4"/>
      <c r="N575" s="4"/>
      <c r="O575" s="4"/>
      <c r="P575" s="4"/>
      <c r="Q575" s="4"/>
      <c r="R575" s="4"/>
      <c r="S575" s="4"/>
      <c r="T575" s="4"/>
      <c r="U575" s="4"/>
      <c r="V575" s="4"/>
      <c r="W575" s="4"/>
      <c r="X575" s="4"/>
      <c r="Y575" s="4"/>
      <c r="Z575" s="4"/>
    </row>
    <row r="576" ht="14.25" customHeight="1">
      <c r="A576" s="4"/>
      <c r="B576" s="4"/>
      <c r="C576" s="4"/>
      <c r="D576" s="4"/>
      <c r="E576" s="4"/>
      <c r="F576" s="4"/>
      <c r="G576" s="4"/>
      <c r="H576" s="4"/>
      <c r="I576" s="4"/>
      <c r="J576" s="110" t="str">
        <f t="shared" si="39"/>
        <v/>
      </c>
      <c r="K576" s="401" t="str">
        <f t="shared" si="38"/>
        <v/>
      </c>
      <c r="L576" s="4"/>
      <c r="M576" s="4"/>
      <c r="N576" s="4"/>
      <c r="O576" s="4"/>
      <c r="P576" s="4"/>
      <c r="Q576" s="4"/>
      <c r="R576" s="4"/>
      <c r="S576" s="4"/>
      <c r="T576" s="4"/>
      <c r="U576" s="4"/>
      <c r="V576" s="4"/>
      <c r="W576" s="4"/>
      <c r="X576" s="4"/>
      <c r="Y576" s="4"/>
      <c r="Z576" s="4"/>
    </row>
    <row r="577" ht="14.25" customHeight="1">
      <c r="A577" s="4"/>
      <c r="B577" s="4"/>
      <c r="C577" s="4"/>
      <c r="D577" s="4"/>
      <c r="E577" s="4"/>
      <c r="F577" s="4"/>
      <c r="G577" s="4"/>
      <c r="H577" s="4"/>
      <c r="I577" s="4"/>
      <c r="J577" s="110" t="str">
        <f t="shared" si="39"/>
        <v/>
      </c>
      <c r="K577" s="401" t="str">
        <f t="shared" si="38"/>
        <v/>
      </c>
      <c r="L577" s="4"/>
      <c r="M577" s="4"/>
      <c r="N577" s="4"/>
      <c r="O577" s="4"/>
      <c r="P577" s="4"/>
      <c r="Q577" s="4"/>
      <c r="R577" s="4"/>
      <c r="S577" s="4"/>
      <c r="T577" s="4"/>
      <c r="U577" s="4"/>
      <c r="V577" s="4"/>
      <c r="W577" s="4"/>
      <c r="X577" s="4"/>
      <c r="Y577" s="4"/>
      <c r="Z577" s="4"/>
    </row>
    <row r="578" ht="14.25" customHeight="1">
      <c r="A578" s="4"/>
      <c r="B578" s="4"/>
      <c r="C578" s="4"/>
      <c r="D578" s="4"/>
      <c r="E578" s="4"/>
      <c r="F578" s="4"/>
      <c r="G578" s="4"/>
      <c r="H578" s="4"/>
      <c r="I578" s="4"/>
      <c r="J578" s="110" t="str">
        <f t="shared" si="39"/>
        <v/>
      </c>
      <c r="K578" s="401" t="str">
        <f t="shared" si="38"/>
        <v/>
      </c>
      <c r="L578" s="4"/>
      <c r="M578" s="4"/>
      <c r="N578" s="4"/>
      <c r="O578" s="4"/>
      <c r="P578" s="4"/>
      <c r="Q578" s="4"/>
      <c r="R578" s="4"/>
      <c r="S578" s="4"/>
      <c r="T578" s="4"/>
      <c r="U578" s="4"/>
      <c r="V578" s="4"/>
      <c r="W578" s="4"/>
      <c r="X578" s="4"/>
      <c r="Y578" s="4"/>
      <c r="Z578" s="4"/>
    </row>
    <row r="579" ht="14.25" customHeight="1">
      <c r="A579" s="4"/>
      <c r="B579" s="4"/>
      <c r="C579" s="4"/>
      <c r="D579" s="4"/>
      <c r="E579" s="4"/>
      <c r="F579" s="4"/>
      <c r="G579" s="4"/>
      <c r="H579" s="4"/>
      <c r="I579" s="4"/>
      <c r="J579" s="110" t="str">
        <f t="shared" si="39"/>
        <v/>
      </c>
      <c r="K579" s="401" t="str">
        <f t="shared" si="38"/>
        <v/>
      </c>
      <c r="L579" s="4"/>
      <c r="M579" s="4"/>
      <c r="N579" s="4"/>
      <c r="O579" s="4"/>
      <c r="P579" s="4"/>
      <c r="Q579" s="4"/>
      <c r="R579" s="4"/>
      <c r="S579" s="4"/>
      <c r="T579" s="4"/>
      <c r="U579" s="4"/>
      <c r="V579" s="4"/>
      <c r="W579" s="4"/>
      <c r="X579" s="4"/>
      <c r="Y579" s="4"/>
      <c r="Z579" s="4"/>
    </row>
    <row r="580" ht="14.25" customHeight="1">
      <c r="A580" s="4"/>
      <c r="B580" s="4"/>
      <c r="C580" s="4"/>
      <c r="D580" s="4"/>
      <c r="E580" s="4"/>
      <c r="F580" s="4"/>
      <c r="G580" s="4"/>
      <c r="H580" s="4"/>
      <c r="I580" s="4"/>
      <c r="J580" s="110" t="str">
        <f t="shared" si="39"/>
        <v/>
      </c>
      <c r="K580" s="401" t="str">
        <f t="shared" si="38"/>
        <v/>
      </c>
      <c r="L580" s="4"/>
      <c r="M580" s="4"/>
      <c r="N580" s="4"/>
      <c r="O580" s="4"/>
      <c r="P580" s="4"/>
      <c r="Q580" s="4"/>
      <c r="R580" s="4"/>
      <c r="S580" s="4"/>
      <c r="T580" s="4"/>
      <c r="U580" s="4"/>
      <c r="V580" s="4"/>
      <c r="W580" s="4"/>
      <c r="X580" s="4"/>
      <c r="Y580" s="4"/>
      <c r="Z580" s="4"/>
    </row>
    <row r="581" ht="14.25" customHeight="1">
      <c r="A581" s="4"/>
      <c r="B581" s="4"/>
      <c r="C581" s="4"/>
      <c r="D581" s="4"/>
      <c r="E581" s="4"/>
      <c r="F581" s="4"/>
      <c r="G581" s="4"/>
      <c r="H581" s="4"/>
      <c r="I581" s="4"/>
      <c r="J581" s="110" t="str">
        <f t="shared" si="39"/>
        <v/>
      </c>
      <c r="K581" s="401" t="str">
        <f t="shared" si="38"/>
        <v/>
      </c>
      <c r="L581" s="4"/>
      <c r="M581" s="4"/>
      <c r="N581" s="4"/>
      <c r="O581" s="4"/>
      <c r="P581" s="4"/>
      <c r="Q581" s="4"/>
      <c r="R581" s="4"/>
      <c r="S581" s="4"/>
      <c r="T581" s="4"/>
      <c r="U581" s="4"/>
      <c r="V581" s="4"/>
      <c r="W581" s="4"/>
      <c r="X581" s="4"/>
      <c r="Y581" s="4"/>
      <c r="Z581" s="4"/>
    </row>
    <row r="582" ht="14.25" customHeight="1">
      <c r="A582" s="4"/>
      <c r="B582" s="4"/>
      <c r="C582" s="4"/>
      <c r="D582" s="4"/>
      <c r="E582" s="4"/>
      <c r="F582" s="4"/>
      <c r="G582" s="4"/>
      <c r="H582" s="4"/>
      <c r="I582" s="4"/>
      <c r="J582" s="110" t="str">
        <f t="shared" si="39"/>
        <v/>
      </c>
      <c r="K582" s="401" t="str">
        <f t="shared" si="38"/>
        <v/>
      </c>
      <c r="L582" s="4"/>
      <c r="M582" s="4"/>
      <c r="N582" s="4"/>
      <c r="O582" s="4"/>
      <c r="P582" s="4"/>
      <c r="Q582" s="4"/>
      <c r="R582" s="4"/>
      <c r="S582" s="4"/>
      <c r="T582" s="4"/>
      <c r="U582" s="4"/>
      <c r="V582" s="4"/>
      <c r="W582" s="4"/>
      <c r="X582" s="4"/>
      <c r="Y582" s="4"/>
      <c r="Z582" s="4"/>
    </row>
    <row r="583" ht="14.25" customHeight="1">
      <c r="A583" s="4"/>
      <c r="B583" s="4"/>
      <c r="C583" s="4"/>
      <c r="D583" s="4"/>
      <c r="E583" s="4"/>
      <c r="F583" s="4"/>
      <c r="G583" s="4"/>
      <c r="H583" s="4"/>
      <c r="I583" s="4"/>
      <c r="J583" s="110" t="str">
        <f t="shared" si="39"/>
        <v/>
      </c>
      <c r="K583" s="401" t="str">
        <f t="shared" si="38"/>
        <v/>
      </c>
      <c r="L583" s="4"/>
      <c r="M583" s="4"/>
      <c r="N583" s="4"/>
      <c r="O583" s="4"/>
      <c r="P583" s="4"/>
      <c r="Q583" s="4"/>
      <c r="R583" s="4"/>
      <c r="S583" s="4"/>
      <c r="T583" s="4"/>
      <c r="U583" s="4"/>
      <c r="V583" s="4"/>
      <c r="W583" s="4"/>
      <c r="X583" s="4"/>
      <c r="Y583" s="4"/>
      <c r="Z583" s="4"/>
    </row>
    <row r="584" ht="14.25" customHeight="1">
      <c r="A584" s="4"/>
      <c r="B584" s="4"/>
      <c r="C584" s="4"/>
      <c r="D584" s="4"/>
      <c r="E584" s="4"/>
      <c r="F584" s="4"/>
      <c r="G584" s="4"/>
      <c r="H584" s="4"/>
      <c r="I584" s="4"/>
      <c r="J584" s="110" t="str">
        <f t="shared" si="39"/>
        <v/>
      </c>
      <c r="K584" s="401" t="str">
        <f t="shared" si="38"/>
        <v/>
      </c>
      <c r="L584" s="4"/>
      <c r="M584" s="4"/>
      <c r="N584" s="4"/>
      <c r="O584" s="4"/>
      <c r="P584" s="4"/>
      <c r="Q584" s="4"/>
      <c r="R584" s="4"/>
      <c r="S584" s="4"/>
      <c r="T584" s="4"/>
      <c r="U584" s="4"/>
      <c r="V584" s="4"/>
      <c r="W584" s="4"/>
      <c r="X584" s="4"/>
      <c r="Y584" s="4"/>
      <c r="Z584" s="4"/>
    </row>
    <row r="585" ht="14.25" customHeight="1">
      <c r="A585" s="4"/>
      <c r="B585" s="4"/>
      <c r="C585" s="4"/>
      <c r="D585" s="4"/>
      <c r="E585" s="4"/>
      <c r="F585" s="4"/>
      <c r="G585" s="4"/>
      <c r="H585" s="4"/>
      <c r="I585" s="4"/>
      <c r="J585" s="110" t="str">
        <f t="shared" si="39"/>
        <v/>
      </c>
      <c r="K585" s="401" t="str">
        <f t="shared" si="38"/>
        <v/>
      </c>
      <c r="L585" s="4"/>
      <c r="M585" s="4"/>
      <c r="N585" s="4"/>
      <c r="O585" s="4"/>
      <c r="P585" s="4"/>
      <c r="Q585" s="4"/>
      <c r="R585" s="4"/>
      <c r="S585" s="4"/>
      <c r="T585" s="4"/>
      <c r="U585" s="4"/>
      <c r="V585" s="4"/>
      <c r="W585" s="4"/>
      <c r="X585" s="4"/>
      <c r="Y585" s="4"/>
      <c r="Z585" s="4"/>
    </row>
    <row r="586" ht="14.25" customHeight="1">
      <c r="A586" s="4"/>
      <c r="B586" s="4"/>
      <c r="C586" s="4"/>
      <c r="D586" s="4"/>
      <c r="E586" s="4"/>
      <c r="F586" s="4"/>
      <c r="G586" s="4"/>
      <c r="H586" s="4"/>
      <c r="I586" s="4"/>
      <c r="J586" s="110" t="str">
        <f t="shared" si="39"/>
        <v/>
      </c>
      <c r="K586" s="401" t="str">
        <f t="shared" si="38"/>
        <v/>
      </c>
      <c r="L586" s="4"/>
      <c r="M586" s="4"/>
      <c r="N586" s="4"/>
      <c r="O586" s="4"/>
      <c r="P586" s="4"/>
      <c r="Q586" s="4"/>
      <c r="R586" s="4"/>
      <c r="S586" s="4"/>
      <c r="T586" s="4"/>
      <c r="U586" s="4"/>
      <c r="V586" s="4"/>
      <c r="W586" s="4"/>
      <c r="X586" s="4"/>
      <c r="Y586" s="4"/>
      <c r="Z586" s="4"/>
    </row>
    <row r="587" ht="14.25" customHeight="1">
      <c r="A587" s="4"/>
      <c r="B587" s="4"/>
      <c r="C587" s="4"/>
      <c r="D587" s="4"/>
      <c r="E587" s="4"/>
      <c r="F587" s="4"/>
      <c r="G587" s="4"/>
      <c r="H587" s="4"/>
      <c r="I587" s="4"/>
      <c r="J587" s="110" t="str">
        <f t="shared" si="39"/>
        <v/>
      </c>
      <c r="K587" s="401" t="str">
        <f t="shared" si="38"/>
        <v/>
      </c>
      <c r="L587" s="4"/>
      <c r="M587" s="4"/>
      <c r="N587" s="4"/>
      <c r="O587" s="4"/>
      <c r="P587" s="4"/>
      <c r="Q587" s="4"/>
      <c r="R587" s="4"/>
      <c r="S587" s="4"/>
      <c r="T587" s="4"/>
      <c r="U587" s="4"/>
      <c r="V587" s="4"/>
      <c r="W587" s="4"/>
      <c r="X587" s="4"/>
      <c r="Y587" s="4"/>
      <c r="Z587" s="4"/>
    </row>
    <row r="588" ht="14.25" customHeight="1">
      <c r="A588" s="4"/>
      <c r="B588" s="4"/>
      <c r="C588" s="4"/>
      <c r="D588" s="4"/>
      <c r="E588" s="4"/>
      <c r="F588" s="4"/>
      <c r="G588" s="4"/>
      <c r="H588" s="4"/>
      <c r="I588" s="4"/>
      <c r="J588" s="110" t="str">
        <f t="shared" si="39"/>
        <v/>
      </c>
      <c r="K588" s="401" t="str">
        <f t="shared" si="38"/>
        <v/>
      </c>
      <c r="L588" s="4"/>
      <c r="M588" s="4"/>
      <c r="N588" s="4"/>
      <c r="O588" s="4"/>
      <c r="P588" s="4"/>
      <c r="Q588" s="4"/>
      <c r="R588" s="4"/>
      <c r="S588" s="4"/>
      <c r="T588" s="4"/>
      <c r="U588" s="4"/>
      <c r="V588" s="4"/>
      <c r="W588" s="4"/>
      <c r="X588" s="4"/>
      <c r="Y588" s="4"/>
      <c r="Z588" s="4"/>
    </row>
    <row r="589" ht="14.25" customHeight="1">
      <c r="A589" s="4"/>
      <c r="B589" s="4"/>
      <c r="C589" s="4"/>
      <c r="D589" s="4"/>
      <c r="E589" s="4"/>
      <c r="F589" s="4"/>
      <c r="G589" s="4"/>
      <c r="H589" s="4"/>
      <c r="I589" s="4"/>
      <c r="J589" s="110" t="str">
        <f t="shared" si="39"/>
        <v/>
      </c>
      <c r="K589" s="401" t="str">
        <f t="shared" si="38"/>
        <v/>
      </c>
      <c r="L589" s="4"/>
      <c r="M589" s="4"/>
      <c r="N589" s="4"/>
      <c r="O589" s="4"/>
      <c r="P589" s="4"/>
      <c r="Q589" s="4"/>
      <c r="R589" s="4"/>
      <c r="S589" s="4"/>
      <c r="T589" s="4"/>
      <c r="U589" s="4"/>
      <c r="V589" s="4"/>
      <c r="W589" s="4"/>
      <c r="X589" s="4"/>
      <c r="Y589" s="4"/>
      <c r="Z589" s="4"/>
    </row>
    <row r="590" ht="14.25" customHeight="1">
      <c r="A590" s="4"/>
      <c r="B590" s="4"/>
      <c r="C590" s="4"/>
      <c r="D590" s="4"/>
      <c r="E590" s="4"/>
      <c r="F590" s="4"/>
      <c r="G590" s="4"/>
      <c r="H590" s="4"/>
      <c r="I590" s="4"/>
      <c r="J590" s="110" t="str">
        <f t="shared" si="39"/>
        <v/>
      </c>
      <c r="K590" s="401" t="str">
        <f t="shared" si="38"/>
        <v/>
      </c>
      <c r="L590" s="4"/>
      <c r="M590" s="4"/>
      <c r="N590" s="4"/>
      <c r="O590" s="4"/>
      <c r="P590" s="4"/>
      <c r="Q590" s="4"/>
      <c r="R590" s="4"/>
      <c r="S590" s="4"/>
      <c r="T590" s="4"/>
      <c r="U590" s="4"/>
      <c r="V590" s="4"/>
      <c r="W590" s="4"/>
      <c r="X590" s="4"/>
      <c r="Y590" s="4"/>
      <c r="Z590" s="4"/>
    </row>
    <row r="591" ht="14.25" customHeight="1">
      <c r="A591" s="4"/>
      <c r="B591" s="4"/>
      <c r="C591" s="4"/>
      <c r="D591" s="4"/>
      <c r="E591" s="4"/>
      <c r="F591" s="4"/>
      <c r="G591" s="4"/>
      <c r="H591" s="4"/>
      <c r="I591" s="4"/>
      <c r="J591" s="110" t="str">
        <f t="shared" si="39"/>
        <v/>
      </c>
      <c r="K591" s="401" t="str">
        <f t="shared" si="38"/>
        <v/>
      </c>
      <c r="L591" s="4"/>
      <c r="M591" s="4"/>
      <c r="N591" s="4"/>
      <c r="O591" s="4"/>
      <c r="P591" s="4"/>
      <c r="Q591" s="4"/>
      <c r="R591" s="4"/>
      <c r="S591" s="4"/>
      <c r="T591" s="4"/>
      <c r="U591" s="4"/>
      <c r="V591" s="4"/>
      <c r="W591" s="4"/>
      <c r="X591" s="4"/>
      <c r="Y591" s="4"/>
      <c r="Z591" s="4"/>
    </row>
    <row r="592" ht="14.25" customHeight="1">
      <c r="A592" s="4"/>
      <c r="B592" s="4"/>
      <c r="C592" s="4"/>
      <c r="D592" s="4"/>
      <c r="E592" s="4"/>
      <c r="F592" s="4"/>
      <c r="G592" s="4"/>
      <c r="H592" s="4"/>
      <c r="I592" s="4"/>
      <c r="J592" s="110" t="str">
        <f t="shared" si="39"/>
        <v/>
      </c>
      <c r="K592" s="401" t="str">
        <f t="shared" si="38"/>
        <v/>
      </c>
      <c r="L592" s="4"/>
      <c r="M592" s="4"/>
      <c r="N592" s="4"/>
      <c r="O592" s="4"/>
      <c r="P592" s="4"/>
      <c r="Q592" s="4"/>
      <c r="R592" s="4"/>
      <c r="S592" s="4"/>
      <c r="T592" s="4"/>
      <c r="U592" s="4"/>
      <c r="V592" s="4"/>
      <c r="W592" s="4"/>
      <c r="X592" s="4"/>
      <c r="Y592" s="4"/>
      <c r="Z592" s="4"/>
    </row>
    <row r="593" ht="14.25" customHeight="1">
      <c r="A593" s="4"/>
      <c r="B593" s="4"/>
      <c r="C593" s="4"/>
      <c r="D593" s="4"/>
      <c r="E593" s="4"/>
      <c r="F593" s="4"/>
      <c r="G593" s="4"/>
      <c r="H593" s="4"/>
      <c r="I593" s="4"/>
      <c r="J593" s="110" t="str">
        <f t="shared" si="39"/>
        <v/>
      </c>
      <c r="K593" s="401" t="str">
        <f t="shared" si="38"/>
        <v/>
      </c>
      <c r="L593" s="4"/>
      <c r="M593" s="4"/>
      <c r="N593" s="4"/>
      <c r="O593" s="4"/>
      <c r="P593" s="4"/>
      <c r="Q593" s="4"/>
      <c r="R593" s="4"/>
      <c r="S593" s="4"/>
      <c r="T593" s="4"/>
      <c r="U593" s="4"/>
      <c r="V593" s="4"/>
      <c r="W593" s="4"/>
      <c r="X593" s="4"/>
      <c r="Y593" s="4"/>
      <c r="Z593" s="4"/>
    </row>
    <row r="594" ht="14.25" customHeight="1">
      <c r="A594" s="4"/>
      <c r="B594" s="4"/>
      <c r="C594" s="4"/>
      <c r="D594" s="4"/>
      <c r="E594" s="4"/>
      <c r="F594" s="4"/>
      <c r="G594" s="4"/>
      <c r="H594" s="4"/>
      <c r="I594" s="4"/>
      <c r="J594" s="110" t="str">
        <f t="shared" si="39"/>
        <v/>
      </c>
      <c r="K594" s="401" t="str">
        <f t="shared" si="38"/>
        <v/>
      </c>
      <c r="L594" s="4"/>
      <c r="M594" s="4"/>
      <c r="N594" s="4"/>
      <c r="O594" s="4"/>
      <c r="P594" s="4"/>
      <c r="Q594" s="4"/>
      <c r="R594" s="4"/>
      <c r="S594" s="4"/>
      <c r="T594" s="4"/>
      <c r="U594" s="4"/>
      <c r="V594" s="4"/>
      <c r="W594" s="4"/>
      <c r="X594" s="4"/>
      <c r="Y594" s="4"/>
      <c r="Z594" s="4"/>
    </row>
    <row r="595" ht="14.25" customHeight="1">
      <c r="A595" s="4"/>
      <c r="B595" s="4"/>
      <c r="C595" s="4"/>
      <c r="D595" s="4"/>
      <c r="E595" s="4"/>
      <c r="F595" s="4"/>
      <c r="G595" s="4"/>
      <c r="H595" s="4"/>
      <c r="I595" s="4"/>
      <c r="J595" s="110" t="str">
        <f t="shared" si="39"/>
        <v/>
      </c>
      <c r="K595" s="401" t="str">
        <f t="shared" si="38"/>
        <v/>
      </c>
      <c r="L595" s="4"/>
      <c r="M595" s="4"/>
      <c r="N595" s="4"/>
      <c r="O595" s="4"/>
      <c r="P595" s="4"/>
      <c r="Q595" s="4"/>
      <c r="R595" s="4"/>
      <c r="S595" s="4"/>
      <c r="T595" s="4"/>
      <c r="U595" s="4"/>
      <c r="V595" s="4"/>
      <c r="W595" s="4"/>
      <c r="X595" s="4"/>
      <c r="Y595" s="4"/>
      <c r="Z595" s="4"/>
    </row>
    <row r="596" ht="14.25" customHeight="1">
      <c r="A596" s="4"/>
      <c r="B596" s="4"/>
      <c r="C596" s="4"/>
      <c r="D596" s="4"/>
      <c r="E596" s="4"/>
      <c r="F596" s="4"/>
      <c r="G596" s="4"/>
      <c r="H596" s="4"/>
      <c r="I596" s="4"/>
      <c r="J596" s="110" t="str">
        <f t="shared" si="39"/>
        <v/>
      </c>
      <c r="K596" s="401" t="str">
        <f t="shared" si="38"/>
        <v/>
      </c>
      <c r="L596" s="4"/>
      <c r="M596" s="4"/>
      <c r="N596" s="4"/>
      <c r="O596" s="4"/>
      <c r="P596" s="4"/>
      <c r="Q596" s="4"/>
      <c r="R596" s="4"/>
      <c r="S596" s="4"/>
      <c r="T596" s="4"/>
      <c r="U596" s="4"/>
      <c r="V596" s="4"/>
      <c r="W596" s="4"/>
      <c r="X596" s="4"/>
      <c r="Y596" s="4"/>
      <c r="Z596" s="4"/>
    </row>
    <row r="597" ht="14.25" customHeight="1">
      <c r="A597" s="4"/>
      <c r="B597" s="4"/>
      <c r="C597" s="4"/>
      <c r="D597" s="4"/>
      <c r="E597" s="4"/>
      <c r="F597" s="4"/>
      <c r="G597" s="4"/>
      <c r="H597" s="4"/>
      <c r="I597" s="4"/>
      <c r="J597" s="110" t="str">
        <f t="shared" si="39"/>
        <v/>
      </c>
      <c r="K597" s="401" t="str">
        <f t="shared" si="38"/>
        <v/>
      </c>
      <c r="L597" s="4"/>
      <c r="M597" s="4"/>
      <c r="N597" s="4"/>
      <c r="O597" s="4"/>
      <c r="P597" s="4"/>
      <c r="Q597" s="4"/>
      <c r="R597" s="4"/>
      <c r="S597" s="4"/>
      <c r="T597" s="4"/>
      <c r="U597" s="4"/>
      <c r="V597" s="4"/>
      <c r="W597" s="4"/>
      <c r="X597" s="4"/>
      <c r="Y597" s="4"/>
      <c r="Z597" s="4"/>
    </row>
    <row r="598" ht="14.25" customHeight="1">
      <c r="A598" s="4"/>
      <c r="B598" s="4"/>
      <c r="C598" s="4"/>
      <c r="D598" s="4"/>
      <c r="E598" s="4"/>
      <c r="F598" s="4"/>
      <c r="G598" s="4"/>
      <c r="H598" s="4"/>
      <c r="I598" s="4"/>
      <c r="J598" s="110" t="str">
        <f t="shared" si="39"/>
        <v/>
      </c>
      <c r="K598" s="401" t="str">
        <f t="shared" si="38"/>
        <v/>
      </c>
      <c r="L598" s="4"/>
      <c r="M598" s="4"/>
      <c r="N598" s="4"/>
      <c r="O598" s="4"/>
      <c r="P598" s="4"/>
      <c r="Q598" s="4"/>
      <c r="R598" s="4"/>
      <c r="S598" s="4"/>
      <c r="T598" s="4"/>
      <c r="U598" s="4"/>
      <c r="V598" s="4"/>
      <c r="W598" s="4"/>
      <c r="X598" s="4"/>
      <c r="Y598" s="4"/>
      <c r="Z598" s="4"/>
    </row>
    <row r="599" ht="14.25" customHeight="1">
      <c r="A599" s="4"/>
      <c r="B599" s="4"/>
      <c r="C599" s="4"/>
      <c r="D599" s="4"/>
      <c r="E599" s="4"/>
      <c r="F599" s="4"/>
      <c r="G599" s="4"/>
      <c r="H599" s="4"/>
      <c r="I599" s="4"/>
      <c r="J599" s="110" t="str">
        <f t="shared" si="39"/>
        <v/>
      </c>
      <c r="K599" s="401" t="str">
        <f t="shared" si="38"/>
        <v/>
      </c>
      <c r="L599" s="4"/>
      <c r="M599" s="4"/>
      <c r="N599" s="4"/>
      <c r="O599" s="4"/>
      <c r="P599" s="4"/>
      <c r="Q599" s="4"/>
      <c r="R599" s="4"/>
      <c r="S599" s="4"/>
      <c r="T599" s="4"/>
      <c r="U599" s="4"/>
      <c r="V599" s="4"/>
      <c r="W599" s="4"/>
      <c r="X599" s="4"/>
      <c r="Y599" s="4"/>
      <c r="Z599" s="4"/>
    </row>
    <row r="600" ht="14.25" customHeight="1">
      <c r="A600" s="4"/>
      <c r="B600" s="4"/>
      <c r="C600" s="4"/>
      <c r="D600" s="4"/>
      <c r="E600" s="4"/>
      <c r="F600" s="4"/>
      <c r="G600" s="4"/>
      <c r="H600" s="4"/>
      <c r="I600" s="4"/>
      <c r="J600" s="110" t="str">
        <f t="shared" si="39"/>
        <v/>
      </c>
      <c r="K600" s="401" t="str">
        <f t="shared" si="38"/>
        <v/>
      </c>
      <c r="L600" s="4"/>
      <c r="M600" s="4"/>
      <c r="N600" s="4"/>
      <c r="O600" s="4"/>
      <c r="P600" s="4"/>
      <c r="Q600" s="4"/>
      <c r="R600" s="4"/>
      <c r="S600" s="4"/>
      <c r="T600" s="4"/>
      <c r="U600" s="4"/>
      <c r="V600" s="4"/>
      <c r="W600" s="4"/>
      <c r="X600" s="4"/>
      <c r="Y600" s="4"/>
      <c r="Z600" s="4"/>
    </row>
    <row r="601" ht="14.25" customHeight="1">
      <c r="A601" s="4"/>
      <c r="B601" s="4"/>
      <c r="C601" s="4"/>
      <c r="D601" s="4"/>
      <c r="E601" s="4"/>
      <c r="F601" s="4"/>
      <c r="G601" s="4"/>
      <c r="H601" s="4"/>
      <c r="I601" s="4"/>
      <c r="J601" s="110" t="str">
        <f t="shared" si="39"/>
        <v/>
      </c>
      <c r="K601" s="401" t="str">
        <f t="shared" si="38"/>
        <v/>
      </c>
      <c r="L601" s="4"/>
      <c r="M601" s="4"/>
      <c r="N601" s="4"/>
      <c r="O601" s="4"/>
      <c r="P601" s="4"/>
      <c r="Q601" s="4"/>
      <c r="R601" s="4"/>
      <c r="S601" s="4"/>
      <c r="T601" s="4"/>
      <c r="U601" s="4"/>
      <c r="V601" s="4"/>
      <c r="W601" s="4"/>
      <c r="X601" s="4"/>
      <c r="Y601" s="4"/>
      <c r="Z601" s="4"/>
    </row>
    <row r="602" ht="14.25" customHeight="1">
      <c r="A602" s="4"/>
      <c r="B602" s="4"/>
      <c r="C602" s="4"/>
      <c r="D602" s="4"/>
      <c r="E602" s="4"/>
      <c r="F602" s="4"/>
      <c r="G602" s="4"/>
      <c r="H602" s="4"/>
      <c r="I602" s="4"/>
      <c r="J602" s="110" t="str">
        <f t="shared" si="39"/>
        <v/>
      </c>
      <c r="K602" s="401" t="str">
        <f t="shared" si="38"/>
        <v/>
      </c>
      <c r="L602" s="4"/>
      <c r="M602" s="4"/>
      <c r="N602" s="4"/>
      <c r="O602" s="4"/>
      <c r="P602" s="4"/>
      <c r="Q602" s="4"/>
      <c r="R602" s="4"/>
      <c r="S602" s="4"/>
      <c r="T602" s="4"/>
      <c r="U602" s="4"/>
      <c r="V602" s="4"/>
      <c r="W602" s="4"/>
      <c r="X602" s="4"/>
      <c r="Y602" s="4"/>
      <c r="Z602" s="4"/>
    </row>
    <row r="603" ht="14.25" customHeight="1">
      <c r="A603" s="4"/>
      <c r="B603" s="4"/>
      <c r="C603" s="4"/>
      <c r="D603" s="4"/>
      <c r="E603" s="4"/>
      <c r="F603" s="4"/>
      <c r="G603" s="4"/>
      <c r="H603" s="4"/>
      <c r="I603" s="4"/>
      <c r="J603" s="110" t="str">
        <f t="shared" si="39"/>
        <v/>
      </c>
      <c r="K603" s="401" t="str">
        <f t="shared" si="38"/>
        <v/>
      </c>
      <c r="L603" s="4"/>
      <c r="M603" s="4"/>
      <c r="N603" s="4"/>
      <c r="O603" s="4"/>
      <c r="P603" s="4"/>
      <c r="Q603" s="4"/>
      <c r="R603" s="4"/>
      <c r="S603" s="4"/>
      <c r="T603" s="4"/>
      <c r="U603" s="4"/>
      <c r="V603" s="4"/>
      <c r="W603" s="4"/>
      <c r="X603" s="4"/>
      <c r="Y603" s="4"/>
      <c r="Z603" s="4"/>
    </row>
    <row r="604" ht="14.25" customHeight="1">
      <c r="A604" s="4"/>
      <c r="B604" s="4"/>
      <c r="C604" s="4"/>
      <c r="D604" s="4"/>
      <c r="E604" s="4"/>
      <c r="F604" s="4"/>
      <c r="G604" s="4"/>
      <c r="H604" s="4"/>
      <c r="I604" s="4"/>
      <c r="J604" s="110" t="str">
        <f t="shared" si="39"/>
        <v/>
      </c>
      <c r="K604" s="401" t="str">
        <f t="shared" si="38"/>
        <v/>
      </c>
      <c r="L604" s="4"/>
      <c r="M604" s="4"/>
      <c r="N604" s="4"/>
      <c r="O604" s="4"/>
      <c r="P604" s="4"/>
      <c r="Q604" s="4"/>
      <c r="R604" s="4"/>
      <c r="S604" s="4"/>
      <c r="T604" s="4"/>
      <c r="U604" s="4"/>
      <c r="V604" s="4"/>
      <c r="W604" s="4"/>
      <c r="X604" s="4"/>
      <c r="Y604" s="4"/>
      <c r="Z604" s="4"/>
    </row>
    <row r="605" ht="14.25" customHeight="1">
      <c r="A605" s="4"/>
      <c r="B605" s="4"/>
      <c r="C605" s="4"/>
      <c r="D605" s="4"/>
      <c r="E605" s="4"/>
      <c r="F605" s="4"/>
      <c r="G605" s="4"/>
      <c r="H605" s="4"/>
      <c r="I605" s="4"/>
      <c r="J605" s="110" t="str">
        <f t="shared" si="39"/>
        <v/>
      </c>
      <c r="K605" s="401" t="str">
        <f t="shared" si="38"/>
        <v/>
      </c>
      <c r="L605" s="4"/>
      <c r="M605" s="4"/>
      <c r="N605" s="4"/>
      <c r="O605" s="4"/>
      <c r="P605" s="4"/>
      <c r="Q605" s="4"/>
      <c r="R605" s="4"/>
      <c r="S605" s="4"/>
      <c r="T605" s="4"/>
      <c r="U605" s="4"/>
      <c r="V605" s="4"/>
      <c r="W605" s="4"/>
      <c r="X605" s="4"/>
      <c r="Y605" s="4"/>
      <c r="Z605" s="4"/>
    </row>
    <row r="606" ht="14.25" customHeight="1">
      <c r="A606" s="4"/>
      <c r="B606" s="4"/>
      <c r="C606" s="4"/>
      <c r="D606" s="4"/>
      <c r="E606" s="4"/>
      <c r="F606" s="4"/>
      <c r="G606" s="4"/>
      <c r="H606" s="4"/>
      <c r="I606" s="4"/>
      <c r="J606" s="110" t="str">
        <f t="shared" si="39"/>
        <v/>
      </c>
      <c r="K606" s="401" t="str">
        <f t="shared" si="38"/>
        <v/>
      </c>
      <c r="L606" s="4"/>
      <c r="M606" s="4"/>
      <c r="N606" s="4"/>
      <c r="O606" s="4"/>
      <c r="P606" s="4"/>
      <c r="Q606" s="4"/>
      <c r="R606" s="4"/>
      <c r="S606" s="4"/>
      <c r="T606" s="4"/>
      <c r="U606" s="4"/>
      <c r="V606" s="4"/>
      <c r="W606" s="4"/>
      <c r="X606" s="4"/>
      <c r="Y606" s="4"/>
      <c r="Z606" s="4"/>
    </row>
    <row r="607" ht="14.25" customHeight="1">
      <c r="A607" s="4"/>
      <c r="B607" s="4"/>
      <c r="C607" s="4"/>
      <c r="D607" s="4"/>
      <c r="E607" s="4"/>
      <c r="F607" s="4"/>
      <c r="G607" s="4"/>
      <c r="H607" s="4"/>
      <c r="I607" s="4"/>
      <c r="J607" s="110" t="str">
        <f t="shared" si="39"/>
        <v/>
      </c>
      <c r="K607" s="401" t="str">
        <f t="shared" si="38"/>
        <v/>
      </c>
      <c r="L607" s="4"/>
      <c r="M607" s="4"/>
      <c r="N607" s="4"/>
      <c r="O607" s="4"/>
      <c r="P607" s="4"/>
      <c r="Q607" s="4"/>
      <c r="R607" s="4"/>
      <c r="S607" s="4"/>
      <c r="T607" s="4"/>
      <c r="U607" s="4"/>
      <c r="V607" s="4"/>
      <c r="W607" s="4"/>
      <c r="X607" s="4"/>
      <c r="Y607" s="4"/>
      <c r="Z607" s="4"/>
    </row>
    <row r="608" ht="14.25" customHeight="1">
      <c r="A608" s="4"/>
      <c r="B608" s="4"/>
      <c r="C608" s="4"/>
      <c r="D608" s="4"/>
      <c r="E608" s="4"/>
      <c r="F608" s="4"/>
      <c r="G608" s="4"/>
      <c r="H608" s="4"/>
      <c r="I608" s="4"/>
      <c r="J608" s="110" t="str">
        <f t="shared" si="39"/>
        <v/>
      </c>
      <c r="K608" s="401" t="str">
        <f t="shared" si="38"/>
        <v/>
      </c>
      <c r="L608" s="4"/>
      <c r="M608" s="4"/>
      <c r="N608" s="4"/>
      <c r="O608" s="4"/>
      <c r="P608" s="4"/>
      <c r="Q608" s="4"/>
      <c r="R608" s="4"/>
      <c r="S608" s="4"/>
      <c r="T608" s="4"/>
      <c r="U608" s="4"/>
      <c r="V608" s="4"/>
      <c r="W608" s="4"/>
      <c r="X608" s="4"/>
      <c r="Y608" s="4"/>
      <c r="Z608" s="4"/>
    </row>
    <row r="609" ht="14.25" customHeight="1">
      <c r="A609" s="4"/>
      <c r="B609" s="4"/>
      <c r="C609" s="4"/>
      <c r="D609" s="4"/>
      <c r="E609" s="4"/>
      <c r="F609" s="4"/>
      <c r="G609" s="4"/>
      <c r="H609" s="4"/>
      <c r="I609" s="4"/>
      <c r="J609" s="110" t="str">
        <f t="shared" si="39"/>
        <v/>
      </c>
      <c r="K609" s="401" t="str">
        <f t="shared" si="38"/>
        <v/>
      </c>
      <c r="L609" s="4"/>
      <c r="M609" s="4"/>
      <c r="N609" s="4"/>
      <c r="O609" s="4"/>
      <c r="P609" s="4"/>
      <c r="Q609" s="4"/>
      <c r="R609" s="4"/>
      <c r="S609" s="4"/>
      <c r="T609" s="4"/>
      <c r="U609" s="4"/>
      <c r="V609" s="4"/>
      <c r="W609" s="4"/>
      <c r="X609" s="4"/>
      <c r="Y609" s="4"/>
      <c r="Z609" s="4"/>
    </row>
    <row r="610" ht="14.25" customHeight="1">
      <c r="A610" s="4"/>
      <c r="B610" s="4"/>
      <c r="C610" s="4"/>
      <c r="D610" s="4"/>
      <c r="E610" s="4"/>
      <c r="F610" s="4"/>
      <c r="G610" s="4"/>
      <c r="H610" s="4"/>
      <c r="I610" s="4"/>
      <c r="J610" s="110" t="str">
        <f t="shared" si="39"/>
        <v/>
      </c>
      <c r="K610" s="401" t="str">
        <f t="shared" si="38"/>
        <v/>
      </c>
      <c r="L610" s="4"/>
      <c r="M610" s="4"/>
      <c r="N610" s="4"/>
      <c r="O610" s="4"/>
      <c r="P610" s="4"/>
      <c r="Q610" s="4"/>
      <c r="R610" s="4"/>
      <c r="S610" s="4"/>
      <c r="T610" s="4"/>
      <c r="U610" s="4"/>
      <c r="V610" s="4"/>
      <c r="W610" s="4"/>
      <c r="X610" s="4"/>
      <c r="Y610" s="4"/>
      <c r="Z610" s="4"/>
    </row>
    <row r="611" ht="14.25" customHeight="1">
      <c r="A611" s="4"/>
      <c r="B611" s="4"/>
      <c r="C611" s="4"/>
      <c r="D611" s="4"/>
      <c r="E611" s="4"/>
      <c r="F611" s="4"/>
      <c r="G611" s="4"/>
      <c r="H611" s="4"/>
      <c r="I611" s="4"/>
      <c r="J611" s="110" t="str">
        <f t="shared" si="39"/>
        <v/>
      </c>
      <c r="K611" s="401" t="str">
        <f t="shared" si="38"/>
        <v/>
      </c>
      <c r="L611" s="4"/>
      <c r="M611" s="4"/>
      <c r="N611" s="4"/>
      <c r="O611" s="4"/>
      <c r="P611" s="4"/>
      <c r="Q611" s="4"/>
      <c r="R611" s="4"/>
      <c r="S611" s="4"/>
      <c r="T611" s="4"/>
      <c r="U611" s="4"/>
      <c r="V611" s="4"/>
      <c r="W611" s="4"/>
      <c r="X611" s="4"/>
      <c r="Y611" s="4"/>
      <c r="Z611" s="4"/>
    </row>
    <row r="612" ht="14.25" customHeight="1">
      <c r="A612" s="4"/>
      <c r="B612" s="4"/>
      <c r="C612" s="4"/>
      <c r="D612" s="4"/>
      <c r="E612" s="4"/>
      <c r="F612" s="4"/>
      <c r="G612" s="4"/>
      <c r="H612" s="4"/>
      <c r="I612" s="4"/>
      <c r="J612" s="110" t="str">
        <f t="shared" si="39"/>
        <v/>
      </c>
      <c r="K612" s="401" t="str">
        <f t="shared" si="38"/>
        <v/>
      </c>
      <c r="L612" s="4"/>
      <c r="M612" s="4"/>
      <c r="N612" s="4"/>
      <c r="O612" s="4"/>
      <c r="P612" s="4"/>
      <c r="Q612" s="4"/>
      <c r="R612" s="4"/>
      <c r="S612" s="4"/>
      <c r="T612" s="4"/>
      <c r="U612" s="4"/>
      <c r="V612" s="4"/>
      <c r="W612" s="4"/>
      <c r="X612" s="4"/>
      <c r="Y612" s="4"/>
      <c r="Z612" s="4"/>
    </row>
    <row r="613" ht="14.25" customHeight="1">
      <c r="A613" s="4"/>
      <c r="B613" s="4"/>
      <c r="C613" s="4"/>
      <c r="D613" s="4"/>
      <c r="E613" s="4"/>
      <c r="F613" s="4"/>
      <c r="G613" s="4"/>
      <c r="H613" s="4"/>
      <c r="I613" s="4"/>
      <c r="J613" s="110" t="str">
        <f t="shared" si="39"/>
        <v/>
      </c>
      <c r="K613" s="401" t="str">
        <f t="shared" si="38"/>
        <v/>
      </c>
      <c r="L613" s="4"/>
      <c r="M613" s="4"/>
      <c r="N613" s="4"/>
      <c r="O613" s="4"/>
      <c r="P613" s="4"/>
      <c r="Q613" s="4"/>
      <c r="R613" s="4"/>
      <c r="S613" s="4"/>
      <c r="T613" s="4"/>
      <c r="U613" s="4"/>
      <c r="V613" s="4"/>
      <c r="W613" s="4"/>
      <c r="X613" s="4"/>
      <c r="Y613" s="4"/>
      <c r="Z613" s="4"/>
    </row>
    <row r="614" ht="14.25" customHeight="1">
      <c r="A614" s="4"/>
      <c r="B614" s="4"/>
      <c r="C614" s="4"/>
      <c r="D614" s="4"/>
      <c r="E614" s="4"/>
      <c r="F614" s="4"/>
      <c r="G614" s="4"/>
      <c r="H614" s="4"/>
      <c r="I614" s="4"/>
      <c r="J614" s="110" t="str">
        <f t="shared" si="39"/>
        <v/>
      </c>
      <c r="K614" s="401" t="str">
        <f t="shared" si="38"/>
        <v/>
      </c>
      <c r="L614" s="4"/>
      <c r="M614" s="4"/>
      <c r="N614" s="4"/>
      <c r="O614" s="4"/>
      <c r="P614" s="4"/>
      <c r="Q614" s="4"/>
      <c r="R614" s="4"/>
      <c r="S614" s="4"/>
      <c r="T614" s="4"/>
      <c r="U614" s="4"/>
      <c r="V614" s="4"/>
      <c r="W614" s="4"/>
      <c r="X614" s="4"/>
      <c r="Y614" s="4"/>
      <c r="Z614" s="4"/>
    </row>
    <row r="615" ht="14.25" customHeight="1">
      <c r="A615" s="4"/>
      <c r="B615" s="4"/>
      <c r="C615" s="4"/>
      <c r="D615" s="4"/>
      <c r="E615" s="4"/>
      <c r="F615" s="4"/>
      <c r="G615" s="4"/>
      <c r="H615" s="4"/>
      <c r="I615" s="4"/>
      <c r="J615" s="110" t="str">
        <f t="shared" si="39"/>
        <v/>
      </c>
      <c r="K615" s="401" t="str">
        <f t="shared" si="38"/>
        <v/>
      </c>
      <c r="L615" s="4"/>
      <c r="M615" s="4"/>
      <c r="N615" s="4"/>
      <c r="O615" s="4"/>
      <c r="P615" s="4"/>
      <c r="Q615" s="4"/>
      <c r="R615" s="4"/>
      <c r="S615" s="4"/>
      <c r="T615" s="4"/>
      <c r="U615" s="4"/>
      <c r="V615" s="4"/>
      <c r="W615" s="4"/>
      <c r="X615" s="4"/>
      <c r="Y615" s="4"/>
      <c r="Z615" s="4"/>
    </row>
    <row r="616" ht="14.25" customHeight="1">
      <c r="A616" s="4"/>
      <c r="B616" s="4"/>
      <c r="C616" s="4"/>
      <c r="D616" s="4"/>
      <c r="E616" s="4"/>
      <c r="F616" s="4"/>
      <c r="G616" s="4"/>
      <c r="H616" s="4"/>
      <c r="I616" s="4"/>
      <c r="J616" s="110" t="str">
        <f t="shared" si="39"/>
        <v/>
      </c>
      <c r="K616" s="401" t="str">
        <f t="shared" si="38"/>
        <v/>
      </c>
      <c r="L616" s="4"/>
      <c r="M616" s="4"/>
      <c r="N616" s="4"/>
      <c r="O616" s="4"/>
      <c r="P616" s="4"/>
      <c r="Q616" s="4"/>
      <c r="R616" s="4"/>
      <c r="S616" s="4"/>
      <c r="T616" s="4"/>
      <c r="U616" s="4"/>
      <c r="V616" s="4"/>
      <c r="W616" s="4"/>
      <c r="X616" s="4"/>
      <c r="Y616" s="4"/>
      <c r="Z616" s="4"/>
    </row>
    <row r="617" ht="14.25" customHeight="1">
      <c r="A617" s="4"/>
      <c r="B617" s="4"/>
      <c r="C617" s="4"/>
      <c r="D617" s="4"/>
      <c r="E617" s="4"/>
      <c r="F617" s="4"/>
      <c r="G617" s="4"/>
      <c r="H617" s="4"/>
      <c r="I617" s="4"/>
      <c r="J617" s="110" t="str">
        <f t="shared" si="39"/>
        <v/>
      </c>
      <c r="K617" s="401" t="str">
        <f t="shared" si="38"/>
        <v/>
      </c>
      <c r="L617" s="4"/>
      <c r="M617" s="4"/>
      <c r="N617" s="4"/>
      <c r="O617" s="4"/>
      <c r="P617" s="4"/>
      <c r="Q617" s="4"/>
      <c r="R617" s="4"/>
      <c r="S617" s="4"/>
      <c r="T617" s="4"/>
      <c r="U617" s="4"/>
      <c r="V617" s="4"/>
      <c r="W617" s="4"/>
      <c r="X617" s="4"/>
      <c r="Y617" s="4"/>
      <c r="Z617" s="4"/>
    </row>
    <row r="618" ht="14.25" customHeight="1">
      <c r="A618" s="4"/>
      <c r="B618" s="4"/>
      <c r="C618" s="4"/>
      <c r="D618" s="4"/>
      <c r="E618" s="4"/>
      <c r="F618" s="4"/>
      <c r="G618" s="4"/>
      <c r="H618" s="4"/>
      <c r="I618" s="4"/>
      <c r="J618" s="110" t="str">
        <f t="shared" si="39"/>
        <v/>
      </c>
      <c r="K618" s="401" t="str">
        <f t="shared" si="38"/>
        <v/>
      </c>
      <c r="L618" s="4"/>
      <c r="M618" s="4"/>
      <c r="N618" s="4"/>
      <c r="O618" s="4"/>
      <c r="P618" s="4"/>
      <c r="Q618" s="4"/>
      <c r="R618" s="4"/>
      <c r="S618" s="4"/>
      <c r="T618" s="4"/>
      <c r="U618" s="4"/>
      <c r="V618" s="4"/>
      <c r="W618" s="4"/>
      <c r="X618" s="4"/>
      <c r="Y618" s="4"/>
      <c r="Z618" s="4"/>
    </row>
    <row r="619" ht="14.25" customHeight="1">
      <c r="A619" s="4"/>
      <c r="B619" s="4"/>
      <c r="C619" s="4"/>
      <c r="D619" s="4"/>
      <c r="E619" s="4"/>
      <c r="F619" s="4"/>
      <c r="G619" s="4"/>
      <c r="H619" s="4"/>
      <c r="I619" s="4"/>
      <c r="J619" s="110" t="str">
        <f t="shared" si="39"/>
        <v/>
      </c>
      <c r="K619" s="401" t="str">
        <f t="shared" si="38"/>
        <v/>
      </c>
      <c r="L619" s="4"/>
      <c r="M619" s="4"/>
      <c r="N619" s="4"/>
      <c r="O619" s="4"/>
      <c r="P619" s="4"/>
      <c r="Q619" s="4"/>
      <c r="R619" s="4"/>
      <c r="S619" s="4"/>
      <c r="T619" s="4"/>
      <c r="U619" s="4"/>
      <c r="V619" s="4"/>
      <c r="W619" s="4"/>
      <c r="X619" s="4"/>
      <c r="Y619" s="4"/>
      <c r="Z619" s="4"/>
    </row>
    <row r="620" ht="14.25" customHeight="1">
      <c r="A620" s="4"/>
      <c r="B620" s="4"/>
      <c r="C620" s="4"/>
      <c r="D620" s="4"/>
      <c r="E620" s="4"/>
      <c r="F620" s="4"/>
      <c r="G620" s="4"/>
      <c r="H620" s="4"/>
      <c r="I620" s="4"/>
      <c r="J620" s="110" t="str">
        <f t="shared" si="39"/>
        <v/>
      </c>
      <c r="K620" s="401" t="str">
        <f t="shared" si="38"/>
        <v/>
      </c>
      <c r="L620" s="4"/>
      <c r="M620" s="4"/>
      <c r="N620" s="4"/>
      <c r="O620" s="4"/>
      <c r="P620" s="4"/>
      <c r="Q620" s="4"/>
      <c r="R620" s="4"/>
      <c r="S620" s="4"/>
      <c r="T620" s="4"/>
      <c r="U620" s="4"/>
      <c r="V620" s="4"/>
      <c r="W620" s="4"/>
      <c r="X620" s="4"/>
      <c r="Y620" s="4"/>
      <c r="Z620" s="4"/>
    </row>
    <row r="621" ht="14.25" customHeight="1">
      <c r="A621" s="4"/>
      <c r="B621" s="4"/>
      <c r="C621" s="4"/>
      <c r="D621" s="4"/>
      <c r="E621" s="4"/>
      <c r="F621" s="4"/>
      <c r="G621" s="4"/>
      <c r="H621" s="4"/>
      <c r="I621" s="4"/>
      <c r="J621" s="110" t="str">
        <f t="shared" si="39"/>
        <v/>
      </c>
      <c r="K621" s="401" t="str">
        <f t="shared" si="38"/>
        <v/>
      </c>
      <c r="L621" s="4"/>
      <c r="M621" s="4"/>
      <c r="N621" s="4"/>
      <c r="O621" s="4"/>
      <c r="P621" s="4"/>
      <c r="Q621" s="4"/>
      <c r="R621" s="4"/>
      <c r="S621" s="4"/>
      <c r="T621" s="4"/>
      <c r="U621" s="4"/>
      <c r="V621" s="4"/>
      <c r="W621" s="4"/>
      <c r="X621" s="4"/>
      <c r="Y621" s="4"/>
      <c r="Z621" s="4"/>
    </row>
    <row r="622" ht="14.25" customHeight="1">
      <c r="A622" s="4"/>
      <c r="B622" s="4"/>
      <c r="C622" s="4"/>
      <c r="D622" s="4"/>
      <c r="E622" s="4"/>
      <c r="F622" s="4"/>
      <c r="G622" s="4"/>
      <c r="H622" s="4"/>
      <c r="I622" s="4"/>
      <c r="J622" s="110" t="str">
        <f t="shared" si="39"/>
        <v/>
      </c>
      <c r="K622" s="401" t="str">
        <f t="shared" si="38"/>
        <v/>
      </c>
      <c r="L622" s="4"/>
      <c r="M622" s="4"/>
      <c r="N622" s="4"/>
      <c r="O622" s="4"/>
      <c r="P622" s="4"/>
      <c r="Q622" s="4"/>
      <c r="R622" s="4"/>
      <c r="S622" s="4"/>
      <c r="T622" s="4"/>
      <c r="U622" s="4"/>
      <c r="V622" s="4"/>
      <c r="W622" s="4"/>
      <c r="X622" s="4"/>
      <c r="Y622" s="4"/>
      <c r="Z622" s="4"/>
    </row>
    <row r="623" ht="14.25" customHeight="1">
      <c r="A623" s="4"/>
      <c r="B623" s="4"/>
      <c r="C623" s="4"/>
      <c r="D623" s="4"/>
      <c r="E623" s="4"/>
      <c r="F623" s="4"/>
      <c r="G623" s="4"/>
      <c r="H623" s="4"/>
      <c r="I623" s="4"/>
      <c r="J623" s="110" t="str">
        <f t="shared" si="39"/>
        <v/>
      </c>
      <c r="K623" s="401" t="str">
        <f t="shared" si="38"/>
        <v/>
      </c>
      <c r="L623" s="4"/>
      <c r="M623" s="4"/>
      <c r="N623" s="4"/>
      <c r="O623" s="4"/>
      <c r="P623" s="4"/>
      <c r="Q623" s="4"/>
      <c r="R623" s="4"/>
      <c r="S623" s="4"/>
      <c r="T623" s="4"/>
      <c r="U623" s="4"/>
      <c r="V623" s="4"/>
      <c r="W623" s="4"/>
      <c r="X623" s="4"/>
      <c r="Y623" s="4"/>
      <c r="Z623" s="4"/>
    </row>
    <row r="624" ht="14.25" customHeight="1">
      <c r="A624" s="4"/>
      <c r="B624" s="4"/>
      <c r="C624" s="4"/>
      <c r="D624" s="4"/>
      <c r="E624" s="4"/>
      <c r="F624" s="4"/>
      <c r="G624" s="4"/>
      <c r="H624" s="4"/>
      <c r="I624" s="4"/>
      <c r="J624" s="110" t="str">
        <f t="shared" si="39"/>
        <v/>
      </c>
      <c r="K624" s="401" t="str">
        <f t="shared" si="38"/>
        <v/>
      </c>
      <c r="L624" s="4"/>
      <c r="M624" s="4"/>
      <c r="N624" s="4"/>
      <c r="O624" s="4"/>
      <c r="P624" s="4"/>
      <c r="Q624" s="4"/>
      <c r="R624" s="4"/>
      <c r="S624" s="4"/>
      <c r="T624" s="4"/>
      <c r="U624" s="4"/>
      <c r="V624" s="4"/>
      <c r="W624" s="4"/>
      <c r="X624" s="4"/>
      <c r="Y624" s="4"/>
      <c r="Z624" s="4"/>
    </row>
    <row r="625" ht="14.25" customHeight="1">
      <c r="A625" s="4"/>
      <c r="B625" s="4"/>
      <c r="C625" s="4"/>
      <c r="D625" s="4"/>
      <c r="E625" s="4"/>
      <c r="F625" s="4"/>
      <c r="G625" s="4"/>
      <c r="H625" s="4"/>
      <c r="I625" s="4"/>
      <c r="J625" s="110" t="str">
        <f t="shared" si="39"/>
        <v/>
      </c>
      <c r="K625" s="401" t="str">
        <f t="shared" si="38"/>
        <v/>
      </c>
      <c r="L625" s="4"/>
      <c r="M625" s="4"/>
      <c r="N625" s="4"/>
      <c r="O625" s="4"/>
      <c r="P625" s="4"/>
      <c r="Q625" s="4"/>
      <c r="R625" s="4"/>
      <c r="S625" s="4"/>
      <c r="T625" s="4"/>
      <c r="U625" s="4"/>
      <c r="V625" s="4"/>
      <c r="W625" s="4"/>
      <c r="X625" s="4"/>
      <c r="Y625" s="4"/>
      <c r="Z625" s="4"/>
    </row>
    <row r="626" ht="14.25" customHeight="1">
      <c r="A626" s="4"/>
      <c r="B626" s="4"/>
      <c r="C626" s="4"/>
      <c r="D626" s="4"/>
      <c r="E626" s="4"/>
      <c r="F626" s="4"/>
      <c r="G626" s="4"/>
      <c r="H626" s="4"/>
      <c r="I626" s="4"/>
      <c r="J626" s="110" t="str">
        <f t="shared" si="39"/>
        <v/>
      </c>
      <c r="K626" s="401" t="str">
        <f t="shared" si="38"/>
        <v/>
      </c>
      <c r="L626" s="4"/>
      <c r="M626" s="4"/>
      <c r="N626" s="4"/>
      <c r="O626" s="4"/>
      <c r="P626" s="4"/>
      <c r="Q626" s="4"/>
      <c r="R626" s="4"/>
      <c r="S626" s="4"/>
      <c r="T626" s="4"/>
      <c r="U626" s="4"/>
      <c r="V626" s="4"/>
      <c r="W626" s="4"/>
      <c r="X626" s="4"/>
      <c r="Y626" s="4"/>
      <c r="Z626" s="4"/>
    </row>
    <row r="627" ht="14.25" customHeight="1">
      <c r="A627" s="4"/>
      <c r="B627" s="4"/>
      <c r="C627" s="4"/>
      <c r="D627" s="4"/>
      <c r="E627" s="4"/>
      <c r="F627" s="4"/>
      <c r="G627" s="4"/>
      <c r="H627" s="4"/>
      <c r="I627" s="4"/>
      <c r="J627" s="110" t="str">
        <f t="shared" si="39"/>
        <v/>
      </c>
      <c r="K627" s="401" t="str">
        <f t="shared" si="38"/>
        <v/>
      </c>
      <c r="L627" s="4"/>
      <c r="M627" s="4"/>
      <c r="N627" s="4"/>
      <c r="O627" s="4"/>
      <c r="P627" s="4"/>
      <c r="Q627" s="4"/>
      <c r="R627" s="4"/>
      <c r="S627" s="4"/>
      <c r="T627" s="4"/>
      <c r="U627" s="4"/>
      <c r="V627" s="4"/>
      <c r="W627" s="4"/>
      <c r="X627" s="4"/>
      <c r="Y627" s="4"/>
      <c r="Z627" s="4"/>
    </row>
    <row r="628" ht="14.25" customHeight="1">
      <c r="A628" s="4"/>
      <c r="B628" s="4"/>
      <c r="C628" s="4"/>
      <c r="D628" s="4"/>
      <c r="E628" s="4"/>
      <c r="F628" s="4"/>
      <c r="G628" s="4"/>
      <c r="H628" s="4"/>
      <c r="I628" s="4"/>
      <c r="J628" s="110" t="str">
        <f t="shared" si="39"/>
        <v/>
      </c>
      <c r="K628" s="401" t="str">
        <f t="shared" si="38"/>
        <v/>
      </c>
      <c r="L628" s="4"/>
      <c r="M628" s="4"/>
      <c r="N628" s="4"/>
      <c r="O628" s="4"/>
      <c r="P628" s="4"/>
      <c r="Q628" s="4"/>
      <c r="R628" s="4"/>
      <c r="S628" s="4"/>
      <c r="T628" s="4"/>
      <c r="U628" s="4"/>
      <c r="V628" s="4"/>
      <c r="W628" s="4"/>
      <c r="X628" s="4"/>
      <c r="Y628" s="4"/>
      <c r="Z628" s="4"/>
    </row>
    <row r="629" ht="14.25" customHeight="1">
      <c r="A629" s="4"/>
      <c r="B629" s="4"/>
      <c r="C629" s="4"/>
      <c r="D629" s="4"/>
      <c r="E629" s="4"/>
      <c r="F629" s="4"/>
      <c r="G629" s="4"/>
      <c r="H629" s="4"/>
      <c r="I629" s="4"/>
      <c r="J629" s="110" t="str">
        <f t="shared" si="39"/>
        <v/>
      </c>
      <c r="K629" s="401" t="str">
        <f t="shared" si="38"/>
        <v/>
      </c>
      <c r="L629" s="4"/>
      <c r="M629" s="4"/>
      <c r="N629" s="4"/>
      <c r="O629" s="4"/>
      <c r="P629" s="4"/>
      <c r="Q629" s="4"/>
      <c r="R629" s="4"/>
      <c r="S629" s="4"/>
      <c r="T629" s="4"/>
      <c r="U629" s="4"/>
      <c r="V629" s="4"/>
      <c r="W629" s="4"/>
      <c r="X629" s="4"/>
      <c r="Y629" s="4"/>
      <c r="Z629" s="4"/>
    </row>
    <row r="630" ht="14.25" customHeight="1">
      <c r="A630" s="4"/>
      <c r="B630" s="4"/>
      <c r="C630" s="4"/>
      <c r="D630" s="4"/>
      <c r="E630" s="4"/>
      <c r="F630" s="4"/>
      <c r="G630" s="4"/>
      <c r="H630" s="4"/>
      <c r="I630" s="4"/>
      <c r="J630" s="110" t="str">
        <f t="shared" si="39"/>
        <v/>
      </c>
      <c r="K630" s="401" t="str">
        <f t="shared" si="38"/>
        <v/>
      </c>
      <c r="L630" s="4"/>
      <c r="M630" s="4"/>
      <c r="N630" s="4"/>
      <c r="O630" s="4"/>
      <c r="P630" s="4"/>
      <c r="Q630" s="4"/>
      <c r="R630" s="4"/>
      <c r="S630" s="4"/>
      <c r="T630" s="4"/>
      <c r="U630" s="4"/>
      <c r="V630" s="4"/>
      <c r="W630" s="4"/>
      <c r="X630" s="4"/>
      <c r="Y630" s="4"/>
      <c r="Z630" s="4"/>
    </row>
    <row r="631" ht="14.25" customHeight="1">
      <c r="A631" s="4"/>
      <c r="B631" s="4"/>
      <c r="C631" s="4"/>
      <c r="D631" s="4"/>
      <c r="E631" s="4"/>
      <c r="F631" s="4"/>
      <c r="G631" s="4"/>
      <c r="H631" s="4"/>
      <c r="I631" s="4"/>
      <c r="J631" s="110" t="str">
        <f t="shared" si="39"/>
        <v/>
      </c>
      <c r="K631" s="401" t="str">
        <f t="shared" si="38"/>
        <v/>
      </c>
      <c r="L631" s="4"/>
      <c r="M631" s="4"/>
      <c r="N631" s="4"/>
      <c r="O631" s="4"/>
      <c r="P631" s="4"/>
      <c r="Q631" s="4"/>
      <c r="R631" s="4"/>
      <c r="S631" s="4"/>
      <c r="T631" s="4"/>
      <c r="U631" s="4"/>
      <c r="V631" s="4"/>
      <c r="W631" s="4"/>
      <c r="X631" s="4"/>
      <c r="Y631" s="4"/>
      <c r="Z631" s="4"/>
    </row>
    <row r="632" ht="14.25" customHeight="1">
      <c r="A632" s="4"/>
      <c r="B632" s="4"/>
      <c r="C632" s="4"/>
      <c r="D632" s="4"/>
      <c r="E632" s="4"/>
      <c r="F632" s="4"/>
      <c r="G632" s="4"/>
      <c r="H632" s="4"/>
      <c r="I632" s="4"/>
      <c r="J632" s="110" t="str">
        <f t="shared" si="39"/>
        <v/>
      </c>
      <c r="K632" s="401" t="str">
        <f t="shared" si="38"/>
        <v/>
      </c>
      <c r="L632" s="4"/>
      <c r="M632" s="4"/>
      <c r="N632" s="4"/>
      <c r="O632" s="4"/>
      <c r="P632" s="4"/>
      <c r="Q632" s="4"/>
      <c r="R632" s="4"/>
      <c r="S632" s="4"/>
      <c r="T632" s="4"/>
      <c r="U632" s="4"/>
      <c r="V632" s="4"/>
      <c r="W632" s="4"/>
      <c r="X632" s="4"/>
      <c r="Y632" s="4"/>
      <c r="Z632" s="4"/>
    </row>
    <row r="633" ht="14.25" customHeight="1">
      <c r="A633" s="4"/>
      <c r="B633" s="4"/>
      <c r="C633" s="4"/>
      <c r="D633" s="4"/>
      <c r="E633" s="4"/>
      <c r="F633" s="4"/>
      <c r="G633" s="4"/>
      <c r="H633" s="4"/>
      <c r="I633" s="4"/>
      <c r="J633" s="110" t="str">
        <f t="shared" si="39"/>
        <v/>
      </c>
      <c r="K633" s="401" t="str">
        <f t="shared" si="38"/>
        <v/>
      </c>
      <c r="L633" s="4"/>
      <c r="M633" s="4"/>
      <c r="N633" s="4"/>
      <c r="O633" s="4"/>
      <c r="P633" s="4"/>
      <c r="Q633" s="4"/>
      <c r="R633" s="4"/>
      <c r="S633" s="4"/>
      <c r="T633" s="4"/>
      <c r="U633" s="4"/>
      <c r="V633" s="4"/>
      <c r="W633" s="4"/>
      <c r="X633" s="4"/>
      <c r="Y633" s="4"/>
      <c r="Z633" s="4"/>
    </row>
    <row r="634" ht="14.25" customHeight="1">
      <c r="A634" s="4"/>
      <c r="B634" s="4"/>
      <c r="C634" s="4"/>
      <c r="D634" s="4"/>
      <c r="E634" s="4"/>
      <c r="F634" s="4"/>
      <c r="G634" s="4"/>
      <c r="H634" s="4"/>
      <c r="I634" s="4"/>
      <c r="J634" s="110" t="str">
        <f t="shared" si="39"/>
        <v/>
      </c>
      <c r="K634" s="401" t="str">
        <f t="shared" si="38"/>
        <v/>
      </c>
      <c r="L634" s="4"/>
      <c r="M634" s="4"/>
      <c r="N634" s="4"/>
      <c r="O634" s="4"/>
      <c r="P634" s="4"/>
      <c r="Q634" s="4"/>
      <c r="R634" s="4"/>
      <c r="S634" s="4"/>
      <c r="T634" s="4"/>
      <c r="U634" s="4"/>
      <c r="V634" s="4"/>
      <c r="W634" s="4"/>
      <c r="X634" s="4"/>
      <c r="Y634" s="4"/>
      <c r="Z634" s="4"/>
    </row>
    <row r="635" ht="14.25" customHeight="1">
      <c r="A635" s="4"/>
      <c r="B635" s="4"/>
      <c r="C635" s="4"/>
      <c r="D635" s="4"/>
      <c r="E635" s="4"/>
      <c r="F635" s="4"/>
      <c r="G635" s="4"/>
      <c r="H635" s="4"/>
      <c r="I635" s="4"/>
      <c r="J635" s="110" t="str">
        <f t="shared" si="39"/>
        <v/>
      </c>
      <c r="K635" s="401" t="str">
        <f t="shared" si="38"/>
        <v/>
      </c>
      <c r="L635" s="4"/>
      <c r="M635" s="4"/>
      <c r="N635" s="4"/>
      <c r="O635" s="4"/>
      <c r="P635" s="4"/>
      <c r="Q635" s="4"/>
      <c r="R635" s="4"/>
      <c r="S635" s="4"/>
      <c r="T635" s="4"/>
      <c r="U635" s="4"/>
      <c r="V635" s="4"/>
      <c r="W635" s="4"/>
      <c r="X635" s="4"/>
      <c r="Y635" s="4"/>
      <c r="Z635" s="4"/>
    </row>
    <row r="636" ht="14.25" customHeight="1">
      <c r="A636" s="4"/>
      <c r="B636" s="4"/>
      <c r="C636" s="4"/>
      <c r="D636" s="4"/>
      <c r="E636" s="4"/>
      <c r="F636" s="4"/>
      <c r="G636" s="4"/>
      <c r="H636" s="4"/>
      <c r="I636" s="4"/>
      <c r="J636" s="110" t="str">
        <f t="shared" si="39"/>
        <v/>
      </c>
      <c r="K636" s="401" t="str">
        <f t="shared" si="38"/>
        <v/>
      </c>
      <c r="L636" s="4"/>
      <c r="M636" s="4"/>
      <c r="N636" s="4"/>
      <c r="O636" s="4"/>
      <c r="P636" s="4"/>
      <c r="Q636" s="4"/>
      <c r="R636" s="4"/>
      <c r="S636" s="4"/>
      <c r="T636" s="4"/>
      <c r="U636" s="4"/>
      <c r="V636" s="4"/>
      <c r="W636" s="4"/>
      <c r="X636" s="4"/>
      <c r="Y636" s="4"/>
      <c r="Z636" s="4"/>
    </row>
    <row r="637" ht="14.25" customHeight="1">
      <c r="A637" s="4"/>
      <c r="B637" s="4"/>
      <c r="C637" s="4"/>
      <c r="D637" s="4"/>
      <c r="E637" s="4"/>
      <c r="F637" s="4"/>
      <c r="G637" s="4"/>
      <c r="H637" s="4"/>
      <c r="I637" s="4"/>
      <c r="J637" s="110" t="str">
        <f t="shared" si="39"/>
        <v/>
      </c>
      <c r="K637" s="401" t="str">
        <f t="shared" si="38"/>
        <v/>
      </c>
      <c r="L637" s="4"/>
      <c r="M637" s="4"/>
      <c r="N637" s="4"/>
      <c r="O637" s="4"/>
      <c r="P637" s="4"/>
      <c r="Q637" s="4"/>
      <c r="R637" s="4"/>
      <c r="S637" s="4"/>
      <c r="T637" s="4"/>
      <c r="U637" s="4"/>
      <c r="V637" s="4"/>
      <c r="W637" s="4"/>
      <c r="X637" s="4"/>
      <c r="Y637" s="4"/>
      <c r="Z637" s="4"/>
    </row>
    <row r="638" ht="14.25" customHeight="1">
      <c r="A638" s="4"/>
      <c r="B638" s="4"/>
      <c r="C638" s="4"/>
      <c r="D638" s="4"/>
      <c r="E638" s="4"/>
      <c r="F638" s="4"/>
      <c r="G638" s="4"/>
      <c r="H638" s="4"/>
      <c r="I638" s="4"/>
      <c r="J638" s="110" t="str">
        <f t="shared" si="39"/>
        <v/>
      </c>
      <c r="K638" s="401" t="str">
        <f t="shared" si="38"/>
        <v/>
      </c>
      <c r="L638" s="4"/>
      <c r="M638" s="4"/>
      <c r="N638" s="4"/>
      <c r="O638" s="4"/>
      <c r="P638" s="4"/>
      <c r="Q638" s="4"/>
      <c r="R638" s="4"/>
      <c r="S638" s="4"/>
      <c r="T638" s="4"/>
      <c r="U638" s="4"/>
      <c r="V638" s="4"/>
      <c r="W638" s="4"/>
      <c r="X638" s="4"/>
      <c r="Y638" s="4"/>
      <c r="Z638" s="4"/>
    </row>
    <row r="639" ht="14.25" customHeight="1">
      <c r="A639" s="4"/>
      <c r="B639" s="4"/>
      <c r="C639" s="4"/>
      <c r="D639" s="4"/>
      <c r="E639" s="4"/>
      <c r="F639" s="4"/>
      <c r="G639" s="4"/>
      <c r="H639" s="4"/>
      <c r="I639" s="4"/>
      <c r="J639" s="110" t="str">
        <f t="shared" si="39"/>
        <v/>
      </c>
      <c r="K639" s="401" t="str">
        <f t="shared" si="38"/>
        <v/>
      </c>
      <c r="L639" s="4"/>
      <c r="M639" s="4"/>
      <c r="N639" s="4"/>
      <c r="O639" s="4"/>
      <c r="P639" s="4"/>
      <c r="Q639" s="4"/>
      <c r="R639" s="4"/>
      <c r="S639" s="4"/>
      <c r="T639" s="4"/>
      <c r="U639" s="4"/>
      <c r="V639" s="4"/>
      <c r="W639" s="4"/>
      <c r="X639" s="4"/>
      <c r="Y639" s="4"/>
      <c r="Z639" s="4"/>
    </row>
    <row r="640" ht="14.25" customHeight="1">
      <c r="A640" s="4"/>
      <c r="B640" s="4"/>
      <c r="C640" s="4"/>
      <c r="D640" s="4"/>
      <c r="E640" s="4"/>
      <c r="F640" s="4"/>
      <c r="G640" s="4"/>
      <c r="H640" s="4"/>
      <c r="I640" s="4"/>
      <c r="J640" s="110" t="str">
        <f t="shared" si="39"/>
        <v/>
      </c>
      <c r="K640" s="401" t="str">
        <f t="shared" si="38"/>
        <v/>
      </c>
      <c r="L640" s="4"/>
      <c r="M640" s="4"/>
      <c r="N640" s="4"/>
      <c r="O640" s="4"/>
      <c r="P640" s="4"/>
      <c r="Q640" s="4"/>
      <c r="R640" s="4"/>
      <c r="S640" s="4"/>
      <c r="T640" s="4"/>
      <c r="U640" s="4"/>
      <c r="V640" s="4"/>
      <c r="W640" s="4"/>
      <c r="X640" s="4"/>
      <c r="Y640" s="4"/>
      <c r="Z640" s="4"/>
    </row>
    <row r="641" ht="14.25" customHeight="1">
      <c r="A641" s="4"/>
      <c r="B641" s="4"/>
      <c r="C641" s="4"/>
      <c r="D641" s="4"/>
      <c r="E641" s="4"/>
      <c r="F641" s="4"/>
      <c r="G641" s="4"/>
      <c r="H641" s="4"/>
      <c r="I641" s="4"/>
      <c r="J641" s="110" t="str">
        <f t="shared" si="39"/>
        <v/>
      </c>
      <c r="K641" s="401" t="str">
        <f t="shared" si="38"/>
        <v/>
      </c>
      <c r="L641" s="4"/>
      <c r="M641" s="4"/>
      <c r="N641" s="4"/>
      <c r="O641" s="4"/>
      <c r="P641" s="4"/>
      <c r="Q641" s="4"/>
      <c r="R641" s="4"/>
      <c r="S641" s="4"/>
      <c r="T641" s="4"/>
      <c r="U641" s="4"/>
      <c r="V641" s="4"/>
      <c r="W641" s="4"/>
      <c r="X641" s="4"/>
      <c r="Y641" s="4"/>
      <c r="Z641" s="4"/>
    </row>
    <row r="642" ht="14.25" customHeight="1">
      <c r="A642" s="4"/>
      <c r="B642" s="4"/>
      <c r="C642" s="4"/>
      <c r="D642" s="4"/>
      <c r="E642" s="4"/>
      <c r="F642" s="4"/>
      <c r="G642" s="4"/>
      <c r="H642" s="4"/>
      <c r="I642" s="4"/>
      <c r="J642" s="110" t="str">
        <f t="shared" si="39"/>
        <v/>
      </c>
      <c r="K642" s="401" t="str">
        <f t="shared" si="38"/>
        <v/>
      </c>
      <c r="L642" s="4"/>
      <c r="M642" s="4"/>
      <c r="N642" s="4"/>
      <c r="O642" s="4"/>
      <c r="P642" s="4"/>
      <c r="Q642" s="4"/>
      <c r="R642" s="4"/>
      <c r="S642" s="4"/>
      <c r="T642" s="4"/>
      <c r="U642" s="4"/>
      <c r="V642" s="4"/>
      <c r="W642" s="4"/>
      <c r="X642" s="4"/>
      <c r="Y642" s="4"/>
      <c r="Z642" s="4"/>
    </row>
    <row r="643" ht="14.25" customHeight="1">
      <c r="A643" s="4"/>
      <c r="B643" s="4"/>
      <c r="C643" s="4"/>
      <c r="D643" s="4"/>
      <c r="E643" s="4"/>
      <c r="F643" s="4"/>
      <c r="G643" s="4"/>
      <c r="H643" s="4"/>
      <c r="I643" s="4"/>
      <c r="J643" s="110" t="str">
        <f t="shared" si="39"/>
        <v/>
      </c>
      <c r="K643" s="401" t="str">
        <f t="shared" si="38"/>
        <v/>
      </c>
      <c r="L643" s="4"/>
      <c r="M643" s="4"/>
      <c r="N643" s="4"/>
      <c r="O643" s="4"/>
      <c r="P643" s="4"/>
      <c r="Q643" s="4"/>
      <c r="R643" s="4"/>
      <c r="S643" s="4"/>
      <c r="T643" s="4"/>
      <c r="U643" s="4"/>
      <c r="V643" s="4"/>
      <c r="W643" s="4"/>
      <c r="X643" s="4"/>
      <c r="Y643" s="4"/>
      <c r="Z643" s="4"/>
    </row>
    <row r="644" ht="14.25" customHeight="1">
      <c r="A644" s="4"/>
      <c r="B644" s="4"/>
      <c r="C644" s="4"/>
      <c r="D644" s="4"/>
      <c r="E644" s="4"/>
      <c r="F644" s="4"/>
      <c r="G644" s="4"/>
      <c r="H644" s="4"/>
      <c r="I644" s="4"/>
      <c r="J644" s="110" t="str">
        <f t="shared" si="39"/>
        <v/>
      </c>
      <c r="K644" s="401" t="str">
        <f t="shared" si="38"/>
        <v/>
      </c>
      <c r="L644" s="4"/>
      <c r="M644" s="4"/>
      <c r="N644" s="4"/>
      <c r="O644" s="4"/>
      <c r="P644" s="4"/>
      <c r="Q644" s="4"/>
      <c r="R644" s="4"/>
      <c r="S644" s="4"/>
      <c r="T644" s="4"/>
      <c r="U644" s="4"/>
      <c r="V644" s="4"/>
      <c r="W644" s="4"/>
      <c r="X644" s="4"/>
      <c r="Y644" s="4"/>
      <c r="Z644" s="4"/>
    </row>
    <row r="645" ht="14.25" customHeight="1">
      <c r="A645" s="4"/>
      <c r="B645" s="4"/>
      <c r="C645" s="4"/>
      <c r="D645" s="4"/>
      <c r="E645" s="4"/>
      <c r="F645" s="4"/>
      <c r="G645" s="4"/>
      <c r="H645" s="4"/>
      <c r="I645" s="4"/>
      <c r="J645" s="110" t="str">
        <f t="shared" si="39"/>
        <v/>
      </c>
      <c r="K645" s="401" t="str">
        <f t="shared" si="38"/>
        <v/>
      </c>
      <c r="L645" s="4"/>
      <c r="M645" s="4"/>
      <c r="N645" s="4"/>
      <c r="O645" s="4"/>
      <c r="P645" s="4"/>
      <c r="Q645" s="4"/>
      <c r="R645" s="4"/>
      <c r="S645" s="4"/>
      <c r="T645" s="4"/>
      <c r="U645" s="4"/>
      <c r="V645" s="4"/>
      <c r="W645" s="4"/>
      <c r="X645" s="4"/>
      <c r="Y645" s="4"/>
      <c r="Z645" s="4"/>
    </row>
    <row r="646" ht="14.25" customHeight="1">
      <c r="A646" s="4"/>
      <c r="B646" s="4"/>
      <c r="C646" s="4"/>
      <c r="D646" s="4"/>
      <c r="E646" s="4"/>
      <c r="F646" s="4"/>
      <c r="G646" s="4"/>
      <c r="H646" s="4"/>
      <c r="I646" s="4"/>
      <c r="J646" s="110" t="str">
        <f t="shared" si="39"/>
        <v/>
      </c>
      <c r="K646" s="401" t="str">
        <f t="shared" si="38"/>
        <v/>
      </c>
      <c r="L646" s="4"/>
      <c r="M646" s="4"/>
      <c r="N646" s="4"/>
      <c r="O646" s="4"/>
      <c r="P646" s="4"/>
      <c r="Q646" s="4"/>
      <c r="R646" s="4"/>
      <c r="S646" s="4"/>
      <c r="T646" s="4"/>
      <c r="U646" s="4"/>
      <c r="V646" s="4"/>
      <c r="W646" s="4"/>
      <c r="X646" s="4"/>
      <c r="Y646" s="4"/>
      <c r="Z646" s="4"/>
    </row>
    <row r="647" ht="14.25" customHeight="1">
      <c r="A647" s="4"/>
      <c r="B647" s="4"/>
      <c r="C647" s="4"/>
      <c r="D647" s="4"/>
      <c r="E647" s="4"/>
      <c r="F647" s="4"/>
      <c r="G647" s="4"/>
      <c r="H647" s="4"/>
      <c r="I647" s="4"/>
      <c r="J647" s="110" t="str">
        <f t="shared" si="39"/>
        <v/>
      </c>
      <c r="K647" s="401" t="str">
        <f t="shared" si="38"/>
        <v/>
      </c>
      <c r="L647" s="4"/>
      <c r="M647" s="4"/>
      <c r="N647" s="4"/>
      <c r="O647" s="4"/>
      <c r="P647" s="4"/>
      <c r="Q647" s="4"/>
      <c r="R647" s="4"/>
      <c r="S647" s="4"/>
      <c r="T647" s="4"/>
      <c r="U647" s="4"/>
      <c r="V647" s="4"/>
      <c r="W647" s="4"/>
      <c r="X647" s="4"/>
      <c r="Y647" s="4"/>
      <c r="Z647" s="4"/>
    </row>
    <row r="648" ht="14.25" customHeight="1">
      <c r="A648" s="4"/>
      <c r="B648" s="4"/>
      <c r="C648" s="4"/>
      <c r="D648" s="4"/>
      <c r="E648" s="4"/>
      <c r="F648" s="4"/>
      <c r="G648" s="4"/>
      <c r="H648" s="4"/>
      <c r="I648" s="4"/>
      <c r="J648" s="110" t="str">
        <f t="shared" si="39"/>
        <v/>
      </c>
      <c r="K648" s="401" t="str">
        <f t="shared" si="38"/>
        <v/>
      </c>
      <c r="L648" s="4"/>
      <c r="M648" s="4"/>
      <c r="N648" s="4"/>
      <c r="O648" s="4"/>
      <c r="P648" s="4"/>
      <c r="Q648" s="4"/>
      <c r="R648" s="4"/>
      <c r="S648" s="4"/>
      <c r="T648" s="4"/>
      <c r="U648" s="4"/>
      <c r="V648" s="4"/>
      <c r="W648" s="4"/>
      <c r="X648" s="4"/>
      <c r="Y648" s="4"/>
      <c r="Z648" s="4"/>
    </row>
    <row r="649" ht="14.25" customHeight="1">
      <c r="A649" s="4"/>
      <c r="B649" s="4"/>
      <c r="C649" s="4"/>
      <c r="D649" s="4"/>
      <c r="E649" s="4"/>
      <c r="F649" s="4"/>
      <c r="G649" s="4"/>
      <c r="H649" s="4"/>
      <c r="I649" s="4"/>
      <c r="J649" s="110" t="str">
        <f t="shared" si="39"/>
        <v/>
      </c>
      <c r="K649" s="401" t="str">
        <f t="shared" si="38"/>
        <v/>
      </c>
      <c r="L649" s="4"/>
      <c r="M649" s="4"/>
      <c r="N649" s="4"/>
      <c r="O649" s="4"/>
      <c r="P649" s="4"/>
      <c r="Q649" s="4"/>
      <c r="R649" s="4"/>
      <c r="S649" s="4"/>
      <c r="T649" s="4"/>
      <c r="U649" s="4"/>
      <c r="V649" s="4"/>
      <c r="W649" s="4"/>
      <c r="X649" s="4"/>
      <c r="Y649" s="4"/>
      <c r="Z649" s="4"/>
    </row>
    <row r="650" ht="14.25" customHeight="1">
      <c r="A650" s="4"/>
      <c r="B650" s="4"/>
      <c r="C650" s="4"/>
      <c r="D650" s="4"/>
      <c r="E650" s="4"/>
      <c r="F650" s="4"/>
      <c r="G650" s="4"/>
      <c r="H650" s="4"/>
      <c r="I650" s="4"/>
      <c r="J650" s="110" t="str">
        <f t="shared" si="39"/>
        <v/>
      </c>
      <c r="K650" s="401" t="str">
        <f t="shared" si="38"/>
        <v/>
      </c>
      <c r="L650" s="4"/>
      <c r="M650" s="4"/>
      <c r="N650" s="4"/>
      <c r="O650" s="4"/>
      <c r="P650" s="4"/>
      <c r="Q650" s="4"/>
      <c r="R650" s="4"/>
      <c r="S650" s="4"/>
      <c r="T650" s="4"/>
      <c r="U650" s="4"/>
      <c r="V650" s="4"/>
      <c r="W650" s="4"/>
      <c r="X650" s="4"/>
      <c r="Y650" s="4"/>
      <c r="Z650" s="4"/>
    </row>
    <row r="651" ht="14.25" customHeight="1">
      <c r="A651" s="4"/>
      <c r="B651" s="4"/>
      <c r="C651" s="4"/>
      <c r="D651" s="4"/>
      <c r="E651" s="4"/>
      <c r="F651" s="4"/>
      <c r="G651" s="4"/>
      <c r="H651" s="4"/>
      <c r="I651" s="4"/>
      <c r="J651" s="110" t="str">
        <f t="shared" si="39"/>
        <v/>
      </c>
      <c r="K651" s="401" t="str">
        <f t="shared" si="38"/>
        <v/>
      </c>
      <c r="L651" s="4"/>
      <c r="M651" s="4"/>
      <c r="N651" s="4"/>
      <c r="O651" s="4"/>
      <c r="P651" s="4"/>
      <c r="Q651" s="4"/>
      <c r="R651" s="4"/>
      <c r="S651" s="4"/>
      <c r="T651" s="4"/>
      <c r="U651" s="4"/>
      <c r="V651" s="4"/>
      <c r="W651" s="4"/>
      <c r="X651" s="4"/>
      <c r="Y651" s="4"/>
      <c r="Z651" s="4"/>
    </row>
    <row r="652" ht="14.25" customHeight="1">
      <c r="A652" s="4"/>
      <c r="B652" s="4"/>
      <c r="C652" s="4"/>
      <c r="D652" s="4"/>
      <c r="E652" s="4"/>
      <c r="F652" s="4"/>
      <c r="G652" s="4"/>
      <c r="H652" s="4"/>
      <c r="I652" s="4"/>
      <c r="J652" s="110" t="str">
        <f t="shared" si="39"/>
        <v/>
      </c>
      <c r="K652" s="401" t="str">
        <f t="shared" si="38"/>
        <v/>
      </c>
      <c r="L652" s="4"/>
      <c r="M652" s="4"/>
      <c r="N652" s="4"/>
      <c r="O652" s="4"/>
      <c r="P652" s="4"/>
      <c r="Q652" s="4"/>
      <c r="R652" s="4"/>
      <c r="S652" s="4"/>
      <c r="T652" s="4"/>
      <c r="U652" s="4"/>
      <c r="V652" s="4"/>
      <c r="W652" s="4"/>
      <c r="X652" s="4"/>
      <c r="Y652" s="4"/>
      <c r="Z652" s="4"/>
    </row>
    <row r="653" ht="14.25" customHeight="1">
      <c r="A653" s="4"/>
      <c r="B653" s="4"/>
      <c r="C653" s="4"/>
      <c r="D653" s="4"/>
      <c r="E653" s="4"/>
      <c r="F653" s="4"/>
      <c r="G653" s="4"/>
      <c r="H653" s="4"/>
      <c r="I653" s="4"/>
      <c r="J653" s="110" t="str">
        <f t="shared" si="39"/>
        <v/>
      </c>
      <c r="K653" s="401" t="str">
        <f t="shared" si="38"/>
        <v/>
      </c>
      <c r="L653" s="4"/>
      <c r="M653" s="4"/>
      <c r="N653" s="4"/>
      <c r="O653" s="4"/>
      <c r="P653" s="4"/>
      <c r="Q653" s="4"/>
      <c r="R653" s="4"/>
      <c r="S653" s="4"/>
      <c r="T653" s="4"/>
      <c r="U653" s="4"/>
      <c r="V653" s="4"/>
      <c r="W653" s="4"/>
      <c r="X653" s="4"/>
      <c r="Y653" s="4"/>
      <c r="Z653" s="4"/>
    </row>
    <row r="654" ht="14.25" customHeight="1">
      <c r="A654" s="4"/>
      <c r="B654" s="4"/>
      <c r="C654" s="4"/>
      <c r="D654" s="4"/>
      <c r="E654" s="4"/>
      <c r="F654" s="4"/>
      <c r="G654" s="4"/>
      <c r="H654" s="4"/>
      <c r="I654" s="4"/>
      <c r="J654" s="110" t="str">
        <f t="shared" si="39"/>
        <v/>
      </c>
      <c r="K654" s="401" t="str">
        <f t="shared" si="38"/>
        <v/>
      </c>
      <c r="L654" s="4"/>
      <c r="M654" s="4"/>
      <c r="N654" s="4"/>
      <c r="O654" s="4"/>
      <c r="P654" s="4"/>
      <c r="Q654" s="4"/>
      <c r="R654" s="4"/>
      <c r="S654" s="4"/>
      <c r="T654" s="4"/>
      <c r="U654" s="4"/>
      <c r="V654" s="4"/>
      <c r="W654" s="4"/>
      <c r="X654" s="4"/>
      <c r="Y654" s="4"/>
      <c r="Z654" s="4"/>
    </row>
    <row r="655" ht="14.25" customHeight="1">
      <c r="A655" s="4"/>
      <c r="B655" s="4"/>
      <c r="C655" s="4"/>
      <c r="D655" s="4"/>
      <c r="E655" s="4"/>
      <c r="F655" s="4"/>
      <c r="G655" s="4"/>
      <c r="H655" s="4"/>
      <c r="I655" s="4"/>
      <c r="J655" s="110" t="str">
        <f t="shared" si="39"/>
        <v/>
      </c>
      <c r="K655" s="401" t="str">
        <f t="shared" si="38"/>
        <v/>
      </c>
      <c r="L655" s="4"/>
      <c r="M655" s="4"/>
      <c r="N655" s="4"/>
      <c r="O655" s="4"/>
      <c r="P655" s="4"/>
      <c r="Q655" s="4"/>
      <c r="R655" s="4"/>
      <c r="S655" s="4"/>
      <c r="T655" s="4"/>
      <c r="U655" s="4"/>
      <c r="V655" s="4"/>
      <c r="W655" s="4"/>
      <c r="X655" s="4"/>
      <c r="Y655" s="4"/>
      <c r="Z655" s="4"/>
    </row>
    <row r="656" ht="14.25" customHeight="1">
      <c r="A656" s="4"/>
      <c r="B656" s="4"/>
      <c r="C656" s="4"/>
      <c r="D656" s="4"/>
      <c r="E656" s="4"/>
      <c r="F656" s="4"/>
      <c r="G656" s="4"/>
      <c r="H656" s="4"/>
      <c r="I656" s="4"/>
      <c r="J656" s="110" t="str">
        <f t="shared" si="39"/>
        <v/>
      </c>
      <c r="K656" s="401" t="str">
        <f t="shared" si="38"/>
        <v/>
      </c>
      <c r="L656" s="4"/>
      <c r="M656" s="4"/>
      <c r="N656" s="4"/>
      <c r="O656" s="4"/>
      <c r="P656" s="4"/>
      <c r="Q656" s="4"/>
      <c r="R656" s="4"/>
      <c r="S656" s="4"/>
      <c r="T656" s="4"/>
      <c r="U656" s="4"/>
      <c r="V656" s="4"/>
      <c r="W656" s="4"/>
      <c r="X656" s="4"/>
      <c r="Y656" s="4"/>
      <c r="Z656" s="4"/>
    </row>
    <row r="657" ht="14.25" customHeight="1">
      <c r="A657" s="4"/>
      <c r="B657" s="4"/>
      <c r="C657" s="4"/>
      <c r="D657" s="4"/>
      <c r="E657" s="4"/>
      <c r="F657" s="4"/>
      <c r="G657" s="4"/>
      <c r="H657" s="4"/>
      <c r="I657" s="4"/>
      <c r="J657" s="110" t="str">
        <f t="shared" si="39"/>
        <v/>
      </c>
      <c r="K657" s="401" t="str">
        <f t="shared" si="38"/>
        <v/>
      </c>
      <c r="L657" s="4"/>
      <c r="M657" s="4"/>
      <c r="N657" s="4"/>
      <c r="O657" s="4"/>
      <c r="P657" s="4"/>
      <c r="Q657" s="4"/>
      <c r="R657" s="4"/>
      <c r="S657" s="4"/>
      <c r="T657" s="4"/>
      <c r="U657" s="4"/>
      <c r="V657" s="4"/>
      <c r="W657" s="4"/>
      <c r="X657" s="4"/>
      <c r="Y657" s="4"/>
      <c r="Z657" s="4"/>
    </row>
    <row r="658" ht="14.25" customHeight="1">
      <c r="A658" s="4"/>
      <c r="B658" s="4"/>
      <c r="C658" s="4"/>
      <c r="D658" s="4"/>
      <c r="E658" s="4"/>
      <c r="F658" s="4"/>
      <c r="G658" s="4"/>
      <c r="H658" s="4"/>
      <c r="I658" s="4"/>
      <c r="J658" s="110" t="str">
        <f t="shared" si="39"/>
        <v/>
      </c>
      <c r="K658" s="401" t="str">
        <f t="shared" si="38"/>
        <v/>
      </c>
      <c r="L658" s="4"/>
      <c r="M658" s="4"/>
      <c r="N658" s="4"/>
      <c r="O658" s="4"/>
      <c r="P658" s="4"/>
      <c r="Q658" s="4"/>
      <c r="R658" s="4"/>
      <c r="S658" s="4"/>
      <c r="T658" s="4"/>
      <c r="U658" s="4"/>
      <c r="V658" s="4"/>
      <c r="W658" s="4"/>
      <c r="X658" s="4"/>
      <c r="Y658" s="4"/>
      <c r="Z658" s="4"/>
    </row>
    <row r="659" ht="14.25" customHeight="1">
      <c r="A659" s="4"/>
      <c r="B659" s="4"/>
      <c r="C659" s="4"/>
      <c r="D659" s="4"/>
      <c r="E659" s="4"/>
      <c r="F659" s="4"/>
      <c r="G659" s="4"/>
      <c r="H659" s="4"/>
      <c r="I659" s="4"/>
      <c r="J659" s="110" t="str">
        <f t="shared" si="39"/>
        <v/>
      </c>
      <c r="K659" s="401" t="str">
        <f t="shared" si="38"/>
        <v/>
      </c>
      <c r="L659" s="4"/>
      <c r="M659" s="4"/>
      <c r="N659" s="4"/>
      <c r="O659" s="4"/>
      <c r="P659" s="4"/>
      <c r="Q659" s="4"/>
      <c r="R659" s="4"/>
      <c r="S659" s="4"/>
      <c r="T659" s="4"/>
      <c r="U659" s="4"/>
      <c r="V659" s="4"/>
      <c r="W659" s="4"/>
      <c r="X659" s="4"/>
      <c r="Y659" s="4"/>
      <c r="Z659" s="4"/>
    </row>
    <row r="660" ht="14.25" customHeight="1">
      <c r="A660" s="4"/>
      <c r="B660" s="4"/>
      <c r="C660" s="4"/>
      <c r="D660" s="4"/>
      <c r="E660" s="4"/>
      <c r="F660" s="4"/>
      <c r="G660" s="4"/>
      <c r="H660" s="4"/>
      <c r="I660" s="4"/>
      <c r="J660" s="110" t="str">
        <f t="shared" si="39"/>
        <v/>
      </c>
      <c r="K660" s="401" t="str">
        <f t="shared" si="38"/>
        <v/>
      </c>
      <c r="L660" s="4"/>
      <c r="M660" s="4"/>
      <c r="N660" s="4"/>
      <c r="O660" s="4"/>
      <c r="P660" s="4"/>
      <c r="Q660" s="4"/>
      <c r="R660" s="4"/>
      <c r="S660" s="4"/>
      <c r="T660" s="4"/>
      <c r="U660" s="4"/>
      <c r="V660" s="4"/>
      <c r="W660" s="4"/>
      <c r="X660" s="4"/>
      <c r="Y660" s="4"/>
      <c r="Z660" s="4"/>
    </row>
    <row r="661" ht="14.25" customHeight="1">
      <c r="A661" s="4"/>
      <c r="B661" s="4"/>
      <c r="C661" s="4"/>
      <c r="D661" s="4"/>
      <c r="E661" s="4"/>
      <c r="F661" s="4"/>
      <c r="G661" s="4"/>
      <c r="H661" s="4"/>
      <c r="I661" s="4"/>
      <c r="J661" s="110" t="str">
        <f t="shared" si="39"/>
        <v/>
      </c>
      <c r="K661" s="401" t="str">
        <f t="shared" si="38"/>
        <v/>
      </c>
      <c r="L661" s="4"/>
      <c r="M661" s="4"/>
      <c r="N661" s="4"/>
      <c r="O661" s="4"/>
      <c r="P661" s="4"/>
      <c r="Q661" s="4"/>
      <c r="R661" s="4"/>
      <c r="S661" s="4"/>
      <c r="T661" s="4"/>
      <c r="U661" s="4"/>
      <c r="V661" s="4"/>
      <c r="W661" s="4"/>
      <c r="X661" s="4"/>
      <c r="Y661" s="4"/>
      <c r="Z661" s="4"/>
    </row>
    <row r="662" ht="14.25" customHeight="1">
      <c r="A662" s="4"/>
      <c r="B662" s="4"/>
      <c r="C662" s="4"/>
      <c r="D662" s="4"/>
      <c r="E662" s="4"/>
      <c r="F662" s="4"/>
      <c r="G662" s="4"/>
      <c r="H662" s="4"/>
      <c r="I662" s="4"/>
      <c r="J662" s="110" t="str">
        <f t="shared" si="39"/>
        <v/>
      </c>
      <c r="K662" s="401" t="str">
        <f t="shared" si="38"/>
        <v/>
      </c>
      <c r="L662" s="4"/>
      <c r="M662" s="4"/>
      <c r="N662" s="4"/>
      <c r="O662" s="4"/>
      <c r="P662" s="4"/>
      <c r="Q662" s="4"/>
      <c r="R662" s="4"/>
      <c r="S662" s="4"/>
      <c r="T662" s="4"/>
      <c r="U662" s="4"/>
      <c r="V662" s="4"/>
      <c r="W662" s="4"/>
      <c r="X662" s="4"/>
      <c r="Y662" s="4"/>
      <c r="Z662" s="4"/>
    </row>
    <row r="663" ht="14.25" customHeight="1">
      <c r="A663" s="4"/>
      <c r="B663" s="4"/>
      <c r="C663" s="4"/>
      <c r="D663" s="4"/>
      <c r="E663" s="4"/>
      <c r="F663" s="4"/>
      <c r="G663" s="4"/>
      <c r="H663" s="4"/>
      <c r="I663" s="4"/>
      <c r="J663" s="110" t="str">
        <f t="shared" si="39"/>
        <v/>
      </c>
      <c r="K663" s="401" t="str">
        <f t="shared" si="38"/>
        <v/>
      </c>
      <c r="L663" s="4"/>
      <c r="M663" s="4"/>
      <c r="N663" s="4"/>
      <c r="O663" s="4"/>
      <c r="P663" s="4"/>
      <c r="Q663" s="4"/>
      <c r="R663" s="4"/>
      <c r="S663" s="4"/>
      <c r="T663" s="4"/>
      <c r="U663" s="4"/>
      <c r="V663" s="4"/>
      <c r="W663" s="4"/>
      <c r="X663" s="4"/>
      <c r="Y663" s="4"/>
      <c r="Z663" s="4"/>
    </row>
    <row r="664" ht="14.25" customHeight="1">
      <c r="A664" s="4"/>
      <c r="B664" s="4"/>
      <c r="C664" s="4"/>
      <c r="D664" s="4"/>
      <c r="E664" s="4"/>
      <c r="F664" s="4"/>
      <c r="G664" s="4"/>
      <c r="H664" s="4"/>
      <c r="I664" s="4"/>
      <c r="J664" s="110" t="str">
        <f t="shared" si="39"/>
        <v/>
      </c>
      <c r="K664" s="401" t="str">
        <f t="shared" si="38"/>
        <v/>
      </c>
      <c r="L664" s="4"/>
      <c r="M664" s="4"/>
      <c r="N664" s="4"/>
      <c r="O664" s="4"/>
      <c r="P664" s="4"/>
      <c r="Q664" s="4"/>
      <c r="R664" s="4"/>
      <c r="S664" s="4"/>
      <c r="T664" s="4"/>
      <c r="U664" s="4"/>
      <c r="V664" s="4"/>
      <c r="W664" s="4"/>
      <c r="X664" s="4"/>
      <c r="Y664" s="4"/>
      <c r="Z664" s="4"/>
    </row>
    <row r="665" ht="14.25" customHeight="1">
      <c r="A665" s="4"/>
      <c r="B665" s="4"/>
      <c r="C665" s="4"/>
      <c r="D665" s="4"/>
      <c r="E665" s="4"/>
      <c r="F665" s="4"/>
      <c r="G665" s="4"/>
      <c r="H665" s="4"/>
      <c r="I665" s="4"/>
      <c r="J665" s="110" t="str">
        <f t="shared" si="39"/>
        <v/>
      </c>
      <c r="K665" s="401" t="str">
        <f t="shared" si="38"/>
        <v/>
      </c>
      <c r="L665" s="4"/>
      <c r="M665" s="4"/>
      <c r="N665" s="4"/>
      <c r="O665" s="4"/>
      <c r="P665" s="4"/>
      <c r="Q665" s="4"/>
      <c r="R665" s="4"/>
      <c r="S665" s="4"/>
      <c r="T665" s="4"/>
      <c r="U665" s="4"/>
      <c r="V665" s="4"/>
      <c r="W665" s="4"/>
      <c r="X665" s="4"/>
      <c r="Y665" s="4"/>
      <c r="Z665" s="4"/>
    </row>
    <row r="666" ht="14.25" customHeight="1">
      <c r="A666" s="4"/>
      <c r="B666" s="4"/>
      <c r="C666" s="4"/>
      <c r="D666" s="4"/>
      <c r="E666" s="4"/>
      <c r="F666" s="4"/>
      <c r="G666" s="4"/>
      <c r="H666" s="4"/>
      <c r="I666" s="4"/>
      <c r="J666" s="110" t="str">
        <f t="shared" si="39"/>
        <v/>
      </c>
      <c r="K666" s="401" t="str">
        <f t="shared" si="38"/>
        <v/>
      </c>
      <c r="L666" s="4"/>
      <c r="M666" s="4"/>
      <c r="N666" s="4"/>
      <c r="O666" s="4"/>
      <c r="P666" s="4"/>
      <c r="Q666" s="4"/>
      <c r="R666" s="4"/>
      <c r="S666" s="4"/>
      <c r="T666" s="4"/>
      <c r="U666" s="4"/>
      <c r="V666" s="4"/>
      <c r="W666" s="4"/>
      <c r="X666" s="4"/>
      <c r="Y666" s="4"/>
      <c r="Z666" s="4"/>
    </row>
    <row r="667" ht="14.25" customHeight="1">
      <c r="A667" s="4"/>
      <c r="B667" s="4"/>
      <c r="C667" s="4"/>
      <c r="D667" s="4"/>
      <c r="E667" s="4"/>
      <c r="F667" s="4"/>
      <c r="G667" s="4"/>
      <c r="H667" s="4"/>
      <c r="I667" s="4"/>
      <c r="J667" s="110" t="str">
        <f t="shared" si="39"/>
        <v/>
      </c>
      <c r="K667" s="401" t="str">
        <f t="shared" si="38"/>
        <v/>
      </c>
      <c r="L667" s="4"/>
      <c r="M667" s="4"/>
      <c r="N667" s="4"/>
      <c r="O667" s="4"/>
      <c r="P667" s="4"/>
      <c r="Q667" s="4"/>
      <c r="R667" s="4"/>
      <c r="S667" s="4"/>
      <c r="T667" s="4"/>
      <c r="U667" s="4"/>
      <c r="V667" s="4"/>
      <c r="W667" s="4"/>
      <c r="X667" s="4"/>
      <c r="Y667" s="4"/>
      <c r="Z667" s="4"/>
    </row>
    <row r="668" ht="14.25" customHeight="1">
      <c r="A668" s="4"/>
      <c r="B668" s="4"/>
      <c r="C668" s="4"/>
      <c r="D668" s="4"/>
      <c r="E668" s="4"/>
      <c r="F668" s="4"/>
      <c r="G668" s="4"/>
      <c r="H668" s="4"/>
      <c r="I668" s="4"/>
      <c r="J668" s="110" t="str">
        <f t="shared" si="39"/>
        <v/>
      </c>
      <c r="K668" s="401" t="str">
        <f t="shared" si="38"/>
        <v/>
      </c>
      <c r="L668" s="4"/>
      <c r="M668" s="4"/>
      <c r="N668" s="4"/>
      <c r="O668" s="4"/>
      <c r="P668" s="4"/>
      <c r="Q668" s="4"/>
      <c r="R668" s="4"/>
      <c r="S668" s="4"/>
      <c r="T668" s="4"/>
      <c r="U668" s="4"/>
      <c r="V668" s="4"/>
      <c r="W668" s="4"/>
      <c r="X668" s="4"/>
      <c r="Y668" s="4"/>
      <c r="Z668" s="4"/>
    </row>
    <row r="669" ht="14.25" customHeight="1">
      <c r="A669" s="4"/>
      <c r="B669" s="4"/>
      <c r="C669" s="4"/>
      <c r="D669" s="4"/>
      <c r="E669" s="4"/>
      <c r="F669" s="4"/>
      <c r="G669" s="4"/>
      <c r="H669" s="4"/>
      <c r="I669" s="4"/>
      <c r="J669" s="110" t="str">
        <f t="shared" si="39"/>
        <v/>
      </c>
      <c r="K669" s="401" t="str">
        <f t="shared" si="38"/>
        <v/>
      </c>
      <c r="L669" s="4"/>
      <c r="M669" s="4"/>
      <c r="N669" s="4"/>
      <c r="O669" s="4"/>
      <c r="P669" s="4"/>
      <c r="Q669" s="4"/>
      <c r="R669" s="4"/>
      <c r="S669" s="4"/>
      <c r="T669" s="4"/>
      <c r="U669" s="4"/>
      <c r="V669" s="4"/>
      <c r="W669" s="4"/>
      <c r="X669" s="4"/>
      <c r="Y669" s="4"/>
      <c r="Z669" s="4"/>
    </row>
    <row r="670" ht="14.25" customHeight="1">
      <c r="A670" s="4"/>
      <c r="B670" s="4"/>
      <c r="C670" s="4"/>
      <c r="D670" s="4"/>
      <c r="E670" s="4"/>
      <c r="F670" s="4"/>
      <c r="G670" s="4"/>
      <c r="H670" s="4"/>
      <c r="I670" s="4"/>
      <c r="J670" s="110" t="str">
        <f t="shared" si="39"/>
        <v/>
      </c>
      <c r="K670" s="401" t="str">
        <f t="shared" si="38"/>
        <v/>
      </c>
      <c r="L670" s="4"/>
      <c r="M670" s="4"/>
      <c r="N670" s="4"/>
      <c r="O670" s="4"/>
      <c r="P670" s="4"/>
      <c r="Q670" s="4"/>
      <c r="R670" s="4"/>
      <c r="S670" s="4"/>
      <c r="T670" s="4"/>
      <c r="U670" s="4"/>
      <c r="V670" s="4"/>
      <c r="W670" s="4"/>
      <c r="X670" s="4"/>
      <c r="Y670" s="4"/>
      <c r="Z670" s="4"/>
    </row>
    <row r="671" ht="14.25" customHeight="1">
      <c r="A671" s="4"/>
      <c r="B671" s="4"/>
      <c r="C671" s="4"/>
      <c r="D671" s="4"/>
      <c r="E671" s="4"/>
      <c r="F671" s="4"/>
      <c r="G671" s="4"/>
      <c r="H671" s="4"/>
      <c r="I671" s="4"/>
      <c r="J671" s="110" t="str">
        <f t="shared" si="39"/>
        <v/>
      </c>
      <c r="K671" s="401" t="str">
        <f t="shared" si="38"/>
        <v/>
      </c>
      <c r="L671" s="4"/>
      <c r="M671" s="4"/>
      <c r="N671" s="4"/>
      <c r="O671" s="4"/>
      <c r="P671" s="4"/>
      <c r="Q671" s="4"/>
      <c r="R671" s="4"/>
      <c r="S671" s="4"/>
      <c r="T671" s="4"/>
      <c r="U671" s="4"/>
      <c r="V671" s="4"/>
      <c r="W671" s="4"/>
      <c r="X671" s="4"/>
      <c r="Y671" s="4"/>
      <c r="Z671" s="4"/>
    </row>
    <row r="672" ht="14.25" customHeight="1">
      <c r="A672" s="4"/>
      <c r="B672" s="4"/>
      <c r="C672" s="4"/>
      <c r="D672" s="4"/>
      <c r="E672" s="4"/>
      <c r="F672" s="4"/>
      <c r="G672" s="4"/>
      <c r="H672" s="4"/>
      <c r="I672" s="4"/>
      <c r="J672" s="110" t="str">
        <f t="shared" si="39"/>
        <v/>
      </c>
      <c r="K672" s="401" t="str">
        <f t="shared" si="38"/>
        <v/>
      </c>
      <c r="L672" s="4"/>
      <c r="M672" s="4"/>
      <c r="N672" s="4"/>
      <c r="O672" s="4"/>
      <c r="P672" s="4"/>
      <c r="Q672" s="4"/>
      <c r="R672" s="4"/>
      <c r="S672" s="4"/>
      <c r="T672" s="4"/>
      <c r="U672" s="4"/>
      <c r="V672" s="4"/>
      <c r="W672" s="4"/>
      <c r="X672" s="4"/>
      <c r="Y672" s="4"/>
      <c r="Z672" s="4"/>
    </row>
    <row r="673" ht="14.25" customHeight="1">
      <c r="A673" s="4"/>
      <c r="B673" s="4"/>
      <c r="C673" s="4"/>
      <c r="D673" s="4"/>
      <c r="E673" s="4"/>
      <c r="F673" s="4"/>
      <c r="G673" s="4"/>
      <c r="H673" s="4"/>
      <c r="I673" s="4"/>
      <c r="J673" s="110" t="str">
        <f t="shared" si="39"/>
        <v/>
      </c>
      <c r="K673" s="401" t="str">
        <f t="shared" si="38"/>
        <v/>
      </c>
      <c r="L673" s="4"/>
      <c r="M673" s="4"/>
      <c r="N673" s="4"/>
      <c r="O673" s="4"/>
      <c r="P673" s="4"/>
      <c r="Q673" s="4"/>
      <c r="R673" s="4"/>
      <c r="S673" s="4"/>
      <c r="T673" s="4"/>
      <c r="U673" s="4"/>
      <c r="V673" s="4"/>
      <c r="W673" s="4"/>
      <c r="X673" s="4"/>
      <c r="Y673" s="4"/>
      <c r="Z673" s="4"/>
    </row>
    <row r="674" ht="14.25" customHeight="1">
      <c r="A674" s="4"/>
      <c r="B674" s="4"/>
      <c r="C674" s="4"/>
      <c r="D674" s="4"/>
      <c r="E674" s="4"/>
      <c r="F674" s="4"/>
      <c r="G674" s="4"/>
      <c r="H674" s="4"/>
      <c r="I674" s="4"/>
      <c r="J674" s="110" t="str">
        <f t="shared" si="39"/>
        <v/>
      </c>
      <c r="K674" s="401" t="str">
        <f t="shared" si="38"/>
        <v/>
      </c>
      <c r="L674" s="4"/>
      <c r="M674" s="4"/>
      <c r="N674" s="4"/>
      <c r="O674" s="4"/>
      <c r="P674" s="4"/>
      <c r="Q674" s="4"/>
      <c r="R674" s="4"/>
      <c r="S674" s="4"/>
      <c r="T674" s="4"/>
      <c r="U674" s="4"/>
      <c r="V674" s="4"/>
      <c r="W674" s="4"/>
      <c r="X674" s="4"/>
      <c r="Y674" s="4"/>
      <c r="Z674" s="4"/>
    </row>
    <row r="675" ht="14.25" customHeight="1">
      <c r="A675" s="4"/>
      <c r="B675" s="4"/>
      <c r="C675" s="4"/>
      <c r="D675" s="4"/>
      <c r="E675" s="4"/>
      <c r="F675" s="4"/>
      <c r="G675" s="4"/>
      <c r="H675" s="4"/>
      <c r="I675" s="4"/>
      <c r="J675" s="110" t="str">
        <f t="shared" si="39"/>
        <v/>
      </c>
      <c r="K675" s="401" t="str">
        <f t="shared" si="38"/>
        <v/>
      </c>
      <c r="L675" s="4"/>
      <c r="M675" s="4"/>
      <c r="N675" s="4"/>
      <c r="O675" s="4"/>
      <c r="P675" s="4"/>
      <c r="Q675" s="4"/>
      <c r="R675" s="4"/>
      <c r="S675" s="4"/>
      <c r="T675" s="4"/>
      <c r="U675" s="4"/>
      <c r="V675" s="4"/>
      <c r="W675" s="4"/>
      <c r="X675" s="4"/>
      <c r="Y675" s="4"/>
      <c r="Z675" s="4"/>
    </row>
    <row r="676" ht="14.25" customHeight="1">
      <c r="A676" s="4"/>
      <c r="B676" s="4"/>
      <c r="C676" s="4"/>
      <c r="D676" s="4"/>
      <c r="E676" s="4"/>
      <c r="F676" s="4"/>
      <c r="G676" s="4"/>
      <c r="H676" s="4"/>
      <c r="I676" s="4"/>
      <c r="J676" s="110" t="str">
        <f t="shared" si="39"/>
        <v/>
      </c>
      <c r="K676" s="401" t="str">
        <f t="shared" si="38"/>
        <v/>
      </c>
      <c r="L676" s="4"/>
      <c r="M676" s="4"/>
      <c r="N676" s="4"/>
      <c r="O676" s="4"/>
      <c r="P676" s="4"/>
      <c r="Q676" s="4"/>
      <c r="R676" s="4"/>
      <c r="S676" s="4"/>
      <c r="T676" s="4"/>
      <c r="U676" s="4"/>
      <c r="V676" s="4"/>
      <c r="W676" s="4"/>
      <c r="X676" s="4"/>
      <c r="Y676" s="4"/>
      <c r="Z676" s="4"/>
    </row>
    <row r="677" ht="14.25" customHeight="1">
      <c r="A677" s="4"/>
      <c r="B677" s="4"/>
      <c r="C677" s="4"/>
      <c r="D677" s="4"/>
      <c r="E677" s="4"/>
      <c r="F677" s="4"/>
      <c r="G677" s="4"/>
      <c r="H677" s="4"/>
      <c r="I677" s="4"/>
      <c r="J677" s="110" t="str">
        <f t="shared" si="39"/>
        <v/>
      </c>
      <c r="K677" s="401" t="str">
        <f t="shared" si="38"/>
        <v/>
      </c>
      <c r="L677" s="4"/>
      <c r="M677" s="4"/>
      <c r="N677" s="4"/>
      <c r="O677" s="4"/>
      <c r="P677" s="4"/>
      <c r="Q677" s="4"/>
      <c r="R677" s="4"/>
      <c r="S677" s="4"/>
      <c r="T677" s="4"/>
      <c r="U677" s="4"/>
      <c r="V677" s="4"/>
      <c r="W677" s="4"/>
      <c r="X677" s="4"/>
      <c r="Y677" s="4"/>
      <c r="Z677" s="4"/>
    </row>
    <row r="678" ht="14.25" customHeight="1">
      <c r="A678" s="4"/>
      <c r="B678" s="4"/>
      <c r="C678" s="4"/>
      <c r="D678" s="4"/>
      <c r="E678" s="4"/>
      <c r="F678" s="4"/>
      <c r="G678" s="4"/>
      <c r="H678" s="4"/>
      <c r="I678" s="4"/>
      <c r="J678" s="110" t="str">
        <f t="shared" si="39"/>
        <v/>
      </c>
      <c r="K678" s="401" t="str">
        <f t="shared" si="38"/>
        <v/>
      </c>
      <c r="L678" s="4"/>
      <c r="M678" s="4"/>
      <c r="N678" s="4"/>
      <c r="O678" s="4"/>
      <c r="P678" s="4"/>
      <c r="Q678" s="4"/>
      <c r="R678" s="4"/>
      <c r="S678" s="4"/>
      <c r="T678" s="4"/>
      <c r="U678" s="4"/>
      <c r="V678" s="4"/>
      <c r="W678" s="4"/>
      <c r="X678" s="4"/>
      <c r="Y678" s="4"/>
      <c r="Z678" s="4"/>
    </row>
    <row r="679" ht="14.25" customHeight="1">
      <c r="A679" s="4"/>
      <c r="B679" s="4"/>
      <c r="C679" s="4"/>
      <c r="D679" s="4"/>
      <c r="E679" s="4"/>
      <c r="F679" s="4"/>
      <c r="G679" s="4"/>
      <c r="H679" s="4"/>
      <c r="I679" s="4"/>
      <c r="J679" s="110" t="str">
        <f t="shared" si="39"/>
        <v/>
      </c>
      <c r="K679" s="401" t="str">
        <f t="shared" si="38"/>
        <v/>
      </c>
      <c r="L679" s="4"/>
      <c r="M679" s="4"/>
      <c r="N679" s="4"/>
      <c r="O679" s="4"/>
      <c r="P679" s="4"/>
      <c r="Q679" s="4"/>
      <c r="R679" s="4"/>
      <c r="S679" s="4"/>
      <c r="T679" s="4"/>
      <c r="U679" s="4"/>
      <c r="V679" s="4"/>
      <c r="W679" s="4"/>
      <c r="X679" s="4"/>
      <c r="Y679" s="4"/>
      <c r="Z679" s="4"/>
    </row>
    <row r="680" ht="14.25" customHeight="1">
      <c r="A680" s="4"/>
      <c r="B680" s="4"/>
      <c r="C680" s="4"/>
      <c r="D680" s="4"/>
      <c r="E680" s="4"/>
      <c r="F680" s="4"/>
      <c r="G680" s="4"/>
      <c r="H680" s="4"/>
      <c r="I680" s="4"/>
      <c r="J680" s="110" t="str">
        <f t="shared" si="39"/>
        <v/>
      </c>
      <c r="K680" s="401" t="str">
        <f t="shared" si="38"/>
        <v/>
      </c>
      <c r="L680" s="4"/>
      <c r="M680" s="4"/>
      <c r="N680" s="4"/>
      <c r="O680" s="4"/>
      <c r="P680" s="4"/>
      <c r="Q680" s="4"/>
      <c r="R680" s="4"/>
      <c r="S680" s="4"/>
      <c r="T680" s="4"/>
      <c r="U680" s="4"/>
      <c r="V680" s="4"/>
      <c r="W680" s="4"/>
      <c r="X680" s="4"/>
      <c r="Y680" s="4"/>
      <c r="Z680" s="4"/>
    </row>
    <row r="681" ht="14.25" customHeight="1">
      <c r="A681" s="4"/>
      <c r="B681" s="4"/>
      <c r="C681" s="4"/>
      <c r="D681" s="4"/>
      <c r="E681" s="4"/>
      <c r="F681" s="4"/>
      <c r="G681" s="4"/>
      <c r="H681" s="4"/>
      <c r="I681" s="4"/>
      <c r="J681" s="110" t="str">
        <f t="shared" si="39"/>
        <v/>
      </c>
      <c r="K681" s="401" t="str">
        <f t="shared" si="38"/>
        <v/>
      </c>
      <c r="L681" s="4"/>
      <c r="M681" s="4"/>
      <c r="N681" s="4"/>
      <c r="O681" s="4"/>
      <c r="P681" s="4"/>
      <c r="Q681" s="4"/>
      <c r="R681" s="4"/>
      <c r="S681" s="4"/>
      <c r="T681" s="4"/>
      <c r="U681" s="4"/>
      <c r="V681" s="4"/>
      <c r="W681" s="4"/>
      <c r="X681" s="4"/>
      <c r="Y681" s="4"/>
      <c r="Z681" s="4"/>
    </row>
    <row r="682" ht="14.25" customHeight="1">
      <c r="A682" s="4"/>
      <c r="B682" s="4"/>
      <c r="C682" s="4"/>
      <c r="D682" s="4"/>
      <c r="E682" s="4"/>
      <c r="F682" s="4"/>
      <c r="G682" s="4"/>
      <c r="H682" s="4"/>
      <c r="I682" s="4"/>
      <c r="J682" s="110" t="str">
        <f t="shared" si="39"/>
        <v/>
      </c>
      <c r="K682" s="401" t="str">
        <f t="shared" si="38"/>
        <v/>
      </c>
      <c r="L682" s="4"/>
      <c r="M682" s="4"/>
      <c r="N682" s="4"/>
      <c r="O682" s="4"/>
      <c r="P682" s="4"/>
      <c r="Q682" s="4"/>
      <c r="R682" s="4"/>
      <c r="S682" s="4"/>
      <c r="T682" s="4"/>
      <c r="U682" s="4"/>
      <c r="V682" s="4"/>
      <c r="W682" s="4"/>
      <c r="X682" s="4"/>
      <c r="Y682" s="4"/>
      <c r="Z682" s="4"/>
    </row>
    <row r="683" ht="14.25" customHeight="1">
      <c r="A683" s="4"/>
      <c r="B683" s="4"/>
      <c r="C683" s="4"/>
      <c r="D683" s="4"/>
      <c r="E683" s="4"/>
      <c r="F683" s="4"/>
      <c r="G683" s="4"/>
      <c r="H683" s="4"/>
      <c r="I683" s="4"/>
      <c r="J683" s="110" t="str">
        <f t="shared" si="39"/>
        <v/>
      </c>
      <c r="K683" s="401" t="str">
        <f t="shared" si="38"/>
        <v/>
      </c>
      <c r="L683" s="4"/>
      <c r="M683" s="4"/>
      <c r="N683" s="4"/>
      <c r="O683" s="4"/>
      <c r="P683" s="4"/>
      <c r="Q683" s="4"/>
      <c r="R683" s="4"/>
      <c r="S683" s="4"/>
      <c r="T683" s="4"/>
      <c r="U683" s="4"/>
      <c r="V683" s="4"/>
      <c r="W683" s="4"/>
      <c r="X683" s="4"/>
      <c r="Y683" s="4"/>
      <c r="Z683" s="4"/>
    </row>
    <row r="684" ht="14.25" customHeight="1">
      <c r="A684" s="4"/>
      <c r="B684" s="4"/>
      <c r="C684" s="4"/>
      <c r="D684" s="4"/>
      <c r="E684" s="4"/>
      <c r="F684" s="4"/>
      <c r="G684" s="4"/>
      <c r="H684" s="4"/>
      <c r="I684" s="4"/>
      <c r="J684" s="110" t="str">
        <f t="shared" si="39"/>
        <v/>
      </c>
      <c r="K684" s="401" t="str">
        <f t="shared" si="38"/>
        <v/>
      </c>
      <c r="L684" s="4"/>
      <c r="M684" s="4"/>
      <c r="N684" s="4"/>
      <c r="O684" s="4"/>
      <c r="P684" s="4"/>
      <c r="Q684" s="4"/>
      <c r="R684" s="4"/>
      <c r="S684" s="4"/>
      <c r="T684" s="4"/>
      <c r="U684" s="4"/>
      <c r="V684" s="4"/>
      <c r="W684" s="4"/>
      <c r="X684" s="4"/>
      <c r="Y684" s="4"/>
      <c r="Z684" s="4"/>
    </row>
    <row r="685" ht="14.25" customHeight="1">
      <c r="A685" s="4"/>
      <c r="B685" s="4"/>
      <c r="C685" s="4"/>
      <c r="D685" s="4"/>
      <c r="E685" s="4"/>
      <c r="F685" s="4"/>
      <c r="G685" s="4"/>
      <c r="H685" s="4"/>
      <c r="I685" s="4"/>
      <c r="J685" s="110" t="str">
        <f t="shared" si="39"/>
        <v/>
      </c>
      <c r="K685" s="401" t="str">
        <f t="shared" si="38"/>
        <v/>
      </c>
      <c r="L685" s="4"/>
      <c r="M685" s="4"/>
      <c r="N685" s="4"/>
      <c r="O685" s="4"/>
      <c r="P685" s="4"/>
      <c r="Q685" s="4"/>
      <c r="R685" s="4"/>
      <c r="S685" s="4"/>
      <c r="T685" s="4"/>
      <c r="U685" s="4"/>
      <c r="V685" s="4"/>
      <c r="W685" s="4"/>
      <c r="X685" s="4"/>
      <c r="Y685" s="4"/>
      <c r="Z685" s="4"/>
    </row>
    <row r="686" ht="14.25" customHeight="1">
      <c r="A686" s="4"/>
      <c r="B686" s="4"/>
      <c r="C686" s="4"/>
      <c r="D686" s="4"/>
      <c r="E686" s="4"/>
      <c r="F686" s="4"/>
      <c r="G686" s="4"/>
      <c r="H686" s="4"/>
      <c r="I686" s="4"/>
      <c r="J686" s="110" t="str">
        <f t="shared" si="39"/>
        <v/>
      </c>
      <c r="K686" s="401" t="str">
        <f t="shared" si="38"/>
        <v/>
      </c>
      <c r="L686" s="4"/>
      <c r="M686" s="4"/>
      <c r="N686" s="4"/>
      <c r="O686" s="4"/>
      <c r="P686" s="4"/>
      <c r="Q686" s="4"/>
      <c r="R686" s="4"/>
      <c r="S686" s="4"/>
      <c r="T686" s="4"/>
      <c r="U686" s="4"/>
      <c r="V686" s="4"/>
      <c r="W686" s="4"/>
      <c r="X686" s="4"/>
      <c r="Y686" s="4"/>
      <c r="Z686" s="4"/>
    </row>
    <row r="687" ht="14.25" customHeight="1">
      <c r="A687" s="4"/>
      <c r="B687" s="4"/>
      <c r="C687" s="4"/>
      <c r="D687" s="4"/>
      <c r="E687" s="4"/>
      <c r="F687" s="4"/>
      <c r="G687" s="4"/>
      <c r="H687" s="4"/>
      <c r="I687" s="4"/>
      <c r="J687" s="110" t="str">
        <f t="shared" si="39"/>
        <v/>
      </c>
      <c r="K687" s="401" t="str">
        <f t="shared" si="38"/>
        <v/>
      </c>
      <c r="L687" s="4"/>
      <c r="M687" s="4"/>
      <c r="N687" s="4"/>
      <c r="O687" s="4"/>
      <c r="P687" s="4"/>
      <c r="Q687" s="4"/>
      <c r="R687" s="4"/>
      <c r="S687" s="4"/>
      <c r="T687" s="4"/>
      <c r="U687" s="4"/>
      <c r="V687" s="4"/>
      <c r="W687" s="4"/>
      <c r="X687" s="4"/>
      <c r="Y687" s="4"/>
      <c r="Z687" s="4"/>
    </row>
    <row r="688" ht="14.25" customHeight="1">
      <c r="A688" s="4"/>
      <c r="B688" s="4"/>
      <c r="C688" s="4"/>
      <c r="D688" s="4"/>
      <c r="E688" s="4"/>
      <c r="F688" s="4"/>
      <c r="G688" s="4"/>
      <c r="H688" s="4"/>
      <c r="I688" s="4"/>
      <c r="J688" s="110" t="str">
        <f t="shared" si="39"/>
        <v/>
      </c>
      <c r="K688" s="401" t="str">
        <f t="shared" si="38"/>
        <v/>
      </c>
      <c r="L688" s="4"/>
      <c r="M688" s="4"/>
      <c r="N688" s="4"/>
      <c r="O688" s="4"/>
      <c r="P688" s="4"/>
      <c r="Q688" s="4"/>
      <c r="R688" s="4"/>
      <c r="S688" s="4"/>
      <c r="T688" s="4"/>
      <c r="U688" s="4"/>
      <c r="V688" s="4"/>
      <c r="W688" s="4"/>
      <c r="X688" s="4"/>
      <c r="Y688" s="4"/>
      <c r="Z688" s="4"/>
    </row>
    <row r="689" ht="14.25" customHeight="1">
      <c r="A689" s="4"/>
      <c r="B689" s="4"/>
      <c r="C689" s="4"/>
      <c r="D689" s="4"/>
      <c r="E689" s="4"/>
      <c r="F689" s="4"/>
      <c r="G689" s="4"/>
      <c r="H689" s="4"/>
      <c r="I689" s="4"/>
      <c r="J689" s="110" t="str">
        <f t="shared" si="39"/>
        <v/>
      </c>
      <c r="K689" s="401" t="str">
        <f t="shared" si="38"/>
        <v/>
      </c>
      <c r="L689" s="4"/>
      <c r="M689" s="4"/>
      <c r="N689" s="4"/>
      <c r="O689" s="4"/>
      <c r="P689" s="4"/>
      <c r="Q689" s="4"/>
      <c r="R689" s="4"/>
      <c r="S689" s="4"/>
      <c r="T689" s="4"/>
      <c r="U689" s="4"/>
      <c r="V689" s="4"/>
      <c r="W689" s="4"/>
      <c r="X689" s="4"/>
      <c r="Y689" s="4"/>
      <c r="Z689" s="4"/>
    </row>
    <row r="690" ht="14.25" customHeight="1">
      <c r="A690" s="4"/>
      <c r="B690" s="4"/>
      <c r="C690" s="4"/>
      <c r="D690" s="4"/>
      <c r="E690" s="4"/>
      <c r="F690" s="4"/>
      <c r="G690" s="4"/>
      <c r="H690" s="4"/>
      <c r="I690" s="4"/>
      <c r="J690" s="110" t="str">
        <f t="shared" si="39"/>
        <v/>
      </c>
      <c r="K690" s="401" t="str">
        <f t="shared" si="38"/>
        <v/>
      </c>
      <c r="L690" s="4"/>
      <c r="M690" s="4"/>
      <c r="N690" s="4"/>
      <c r="O690" s="4"/>
      <c r="P690" s="4"/>
      <c r="Q690" s="4"/>
      <c r="R690" s="4"/>
      <c r="S690" s="4"/>
      <c r="T690" s="4"/>
      <c r="U690" s="4"/>
      <c r="V690" s="4"/>
      <c r="W690" s="4"/>
      <c r="X690" s="4"/>
      <c r="Y690" s="4"/>
      <c r="Z690" s="4"/>
    </row>
    <row r="691" ht="14.25" customHeight="1">
      <c r="A691" s="4"/>
      <c r="B691" s="4"/>
      <c r="C691" s="4"/>
      <c r="D691" s="4"/>
      <c r="E691" s="4"/>
      <c r="F691" s="4"/>
      <c r="G691" s="4"/>
      <c r="H691" s="4"/>
      <c r="I691" s="4"/>
      <c r="J691" s="110" t="str">
        <f t="shared" si="39"/>
        <v/>
      </c>
      <c r="K691" s="401" t="str">
        <f t="shared" si="38"/>
        <v/>
      </c>
      <c r="L691" s="4"/>
      <c r="M691" s="4"/>
      <c r="N691" s="4"/>
      <c r="O691" s="4"/>
      <c r="P691" s="4"/>
      <c r="Q691" s="4"/>
      <c r="R691" s="4"/>
      <c r="S691" s="4"/>
      <c r="T691" s="4"/>
      <c r="U691" s="4"/>
      <c r="V691" s="4"/>
      <c r="W691" s="4"/>
      <c r="X691" s="4"/>
      <c r="Y691" s="4"/>
      <c r="Z691" s="4"/>
    </row>
    <row r="692" ht="14.25" customHeight="1">
      <c r="A692" s="4"/>
      <c r="B692" s="4"/>
      <c r="C692" s="4"/>
      <c r="D692" s="4"/>
      <c r="E692" s="4"/>
      <c r="F692" s="4"/>
      <c r="G692" s="4"/>
      <c r="H692" s="4"/>
      <c r="I692" s="4"/>
      <c r="J692" s="110" t="str">
        <f t="shared" si="39"/>
        <v/>
      </c>
      <c r="K692" s="401" t="str">
        <f t="shared" si="38"/>
        <v/>
      </c>
      <c r="L692" s="4"/>
      <c r="M692" s="4"/>
      <c r="N692" s="4"/>
      <c r="O692" s="4"/>
      <c r="P692" s="4"/>
      <c r="Q692" s="4"/>
      <c r="R692" s="4"/>
      <c r="S692" s="4"/>
      <c r="T692" s="4"/>
      <c r="U692" s="4"/>
      <c r="V692" s="4"/>
      <c r="W692" s="4"/>
      <c r="X692" s="4"/>
      <c r="Y692" s="4"/>
      <c r="Z692" s="4"/>
    </row>
    <row r="693" ht="14.25" customHeight="1">
      <c r="A693" s="4"/>
      <c r="B693" s="4"/>
      <c r="C693" s="4"/>
      <c r="D693" s="4"/>
      <c r="E693" s="4"/>
      <c r="F693" s="4"/>
      <c r="G693" s="4"/>
      <c r="H693" s="4"/>
      <c r="I693" s="4"/>
      <c r="J693" s="110" t="str">
        <f t="shared" si="39"/>
        <v/>
      </c>
      <c r="K693" s="401" t="str">
        <f t="shared" si="38"/>
        <v/>
      </c>
      <c r="L693" s="4"/>
      <c r="M693" s="4"/>
      <c r="N693" s="4"/>
      <c r="O693" s="4"/>
      <c r="P693" s="4"/>
      <c r="Q693" s="4"/>
      <c r="R693" s="4"/>
      <c r="S693" s="4"/>
      <c r="T693" s="4"/>
      <c r="U693" s="4"/>
      <c r="V693" s="4"/>
      <c r="W693" s="4"/>
      <c r="X693" s="4"/>
      <c r="Y693" s="4"/>
      <c r="Z693" s="4"/>
    </row>
    <row r="694" ht="14.25" customHeight="1">
      <c r="A694" s="4"/>
      <c r="B694" s="4"/>
      <c r="C694" s="4"/>
      <c r="D694" s="4"/>
      <c r="E694" s="4"/>
      <c r="F694" s="4"/>
      <c r="G694" s="4"/>
      <c r="H694" s="4"/>
      <c r="I694" s="4"/>
      <c r="J694" s="110" t="str">
        <f t="shared" si="39"/>
        <v/>
      </c>
      <c r="K694" s="401" t="str">
        <f t="shared" si="38"/>
        <v/>
      </c>
      <c r="L694" s="4"/>
      <c r="M694" s="4"/>
      <c r="N694" s="4"/>
      <c r="O694" s="4"/>
      <c r="P694" s="4"/>
      <c r="Q694" s="4"/>
      <c r="R694" s="4"/>
      <c r="S694" s="4"/>
      <c r="T694" s="4"/>
      <c r="U694" s="4"/>
      <c r="V694" s="4"/>
      <c r="W694" s="4"/>
      <c r="X694" s="4"/>
      <c r="Y694" s="4"/>
      <c r="Z694" s="4"/>
    </row>
    <row r="695" ht="14.25" customHeight="1">
      <c r="A695" s="4"/>
      <c r="B695" s="4"/>
      <c r="C695" s="4"/>
      <c r="D695" s="4"/>
      <c r="E695" s="4"/>
      <c r="F695" s="4"/>
      <c r="G695" s="4"/>
      <c r="H695" s="4"/>
      <c r="I695" s="4"/>
      <c r="J695" s="110" t="str">
        <f t="shared" si="39"/>
        <v/>
      </c>
      <c r="K695" s="401" t="str">
        <f t="shared" si="38"/>
        <v/>
      </c>
      <c r="L695" s="4"/>
      <c r="M695" s="4"/>
      <c r="N695" s="4"/>
      <c r="O695" s="4"/>
      <c r="P695" s="4"/>
      <c r="Q695" s="4"/>
      <c r="R695" s="4"/>
      <c r="S695" s="4"/>
      <c r="T695" s="4"/>
      <c r="U695" s="4"/>
      <c r="V695" s="4"/>
      <c r="W695" s="4"/>
      <c r="X695" s="4"/>
      <c r="Y695" s="4"/>
      <c r="Z695" s="4"/>
    </row>
    <row r="696" ht="14.25" customHeight="1">
      <c r="A696" s="4"/>
      <c r="B696" s="4"/>
      <c r="C696" s="4"/>
      <c r="D696" s="4"/>
      <c r="E696" s="4"/>
      <c r="F696" s="4"/>
      <c r="G696" s="4"/>
      <c r="H696" s="4"/>
      <c r="I696" s="4"/>
      <c r="J696" s="110" t="str">
        <f t="shared" si="39"/>
        <v/>
      </c>
      <c r="K696" s="401" t="str">
        <f t="shared" si="38"/>
        <v/>
      </c>
      <c r="L696" s="4"/>
      <c r="M696" s="4"/>
      <c r="N696" s="4"/>
      <c r="O696" s="4"/>
      <c r="P696" s="4"/>
      <c r="Q696" s="4"/>
      <c r="R696" s="4"/>
      <c r="S696" s="4"/>
      <c r="T696" s="4"/>
      <c r="U696" s="4"/>
      <c r="V696" s="4"/>
      <c r="W696" s="4"/>
      <c r="X696" s="4"/>
      <c r="Y696" s="4"/>
      <c r="Z696" s="4"/>
    </row>
    <row r="697" ht="14.25" customHeight="1">
      <c r="A697" s="4"/>
      <c r="B697" s="4"/>
      <c r="C697" s="4"/>
      <c r="D697" s="4"/>
      <c r="E697" s="4"/>
      <c r="F697" s="4"/>
      <c r="G697" s="4"/>
      <c r="H697" s="4"/>
      <c r="I697" s="4"/>
      <c r="J697" s="110" t="str">
        <f t="shared" si="39"/>
        <v/>
      </c>
      <c r="K697" s="401" t="str">
        <f t="shared" si="38"/>
        <v/>
      </c>
      <c r="L697" s="4"/>
      <c r="M697" s="4"/>
      <c r="N697" s="4"/>
      <c r="O697" s="4"/>
      <c r="P697" s="4"/>
      <c r="Q697" s="4"/>
      <c r="R697" s="4"/>
      <c r="S697" s="4"/>
      <c r="T697" s="4"/>
      <c r="U697" s="4"/>
      <c r="V697" s="4"/>
      <c r="W697" s="4"/>
      <c r="X697" s="4"/>
      <c r="Y697" s="4"/>
      <c r="Z697" s="4"/>
    </row>
    <row r="698" ht="14.25" customHeight="1">
      <c r="A698" s="4"/>
      <c r="B698" s="4"/>
      <c r="C698" s="4"/>
      <c r="D698" s="4"/>
      <c r="E698" s="4"/>
      <c r="F698" s="4"/>
      <c r="G698" s="4"/>
      <c r="H698" s="4"/>
      <c r="I698" s="4"/>
      <c r="J698" s="110" t="str">
        <f t="shared" si="39"/>
        <v/>
      </c>
      <c r="K698" s="401" t="str">
        <f t="shared" si="38"/>
        <v/>
      </c>
      <c r="L698" s="4"/>
      <c r="M698" s="4"/>
      <c r="N698" s="4"/>
      <c r="O698" s="4"/>
      <c r="P698" s="4"/>
      <c r="Q698" s="4"/>
      <c r="R698" s="4"/>
      <c r="S698" s="4"/>
      <c r="T698" s="4"/>
      <c r="U698" s="4"/>
      <c r="V698" s="4"/>
      <c r="W698" s="4"/>
      <c r="X698" s="4"/>
      <c r="Y698" s="4"/>
      <c r="Z698" s="4"/>
    </row>
    <row r="699" ht="14.25" customHeight="1">
      <c r="A699" s="4"/>
      <c r="B699" s="4"/>
      <c r="C699" s="4"/>
      <c r="D699" s="4"/>
      <c r="E699" s="4"/>
      <c r="F699" s="4"/>
      <c r="G699" s="4"/>
      <c r="H699" s="4"/>
      <c r="I699" s="4"/>
      <c r="J699" s="110" t="str">
        <f t="shared" si="39"/>
        <v/>
      </c>
      <c r="K699" s="401" t="str">
        <f t="shared" si="38"/>
        <v/>
      </c>
      <c r="L699" s="4"/>
      <c r="M699" s="4"/>
      <c r="N699" s="4"/>
      <c r="O699" s="4"/>
      <c r="P699" s="4"/>
      <c r="Q699" s="4"/>
      <c r="R699" s="4"/>
      <c r="S699" s="4"/>
      <c r="T699" s="4"/>
      <c r="U699" s="4"/>
      <c r="V699" s="4"/>
      <c r="W699" s="4"/>
      <c r="X699" s="4"/>
      <c r="Y699" s="4"/>
      <c r="Z699" s="4"/>
    </row>
    <row r="700" ht="14.25" customHeight="1">
      <c r="A700" s="4"/>
      <c r="B700" s="4"/>
      <c r="C700" s="4"/>
      <c r="D700" s="4"/>
      <c r="E700" s="4"/>
      <c r="F700" s="4"/>
      <c r="G700" s="4"/>
      <c r="H700" s="4"/>
      <c r="I700" s="4"/>
      <c r="J700" s="110" t="str">
        <f t="shared" si="39"/>
        <v/>
      </c>
      <c r="K700" s="401" t="str">
        <f t="shared" si="38"/>
        <v/>
      </c>
      <c r="L700" s="4"/>
      <c r="M700" s="4"/>
      <c r="N700" s="4"/>
      <c r="O700" s="4"/>
      <c r="P700" s="4"/>
      <c r="Q700" s="4"/>
      <c r="R700" s="4"/>
      <c r="S700" s="4"/>
      <c r="T700" s="4"/>
      <c r="U700" s="4"/>
      <c r="V700" s="4"/>
      <c r="W700" s="4"/>
      <c r="X700" s="4"/>
      <c r="Y700" s="4"/>
      <c r="Z700" s="4"/>
    </row>
    <row r="701" ht="14.25" customHeight="1">
      <c r="A701" s="4"/>
      <c r="B701" s="4"/>
      <c r="C701" s="4"/>
      <c r="D701" s="4"/>
      <c r="E701" s="4"/>
      <c r="F701" s="4"/>
      <c r="G701" s="4"/>
      <c r="H701" s="4"/>
      <c r="I701" s="4"/>
      <c r="J701" s="110" t="str">
        <f t="shared" si="39"/>
        <v/>
      </c>
      <c r="K701" s="401" t="str">
        <f t="shared" si="38"/>
        <v/>
      </c>
      <c r="L701" s="4"/>
      <c r="M701" s="4"/>
      <c r="N701" s="4"/>
      <c r="O701" s="4"/>
      <c r="P701" s="4"/>
      <c r="Q701" s="4"/>
      <c r="R701" s="4"/>
      <c r="S701" s="4"/>
      <c r="T701" s="4"/>
      <c r="U701" s="4"/>
      <c r="V701" s="4"/>
      <c r="W701" s="4"/>
      <c r="X701" s="4"/>
      <c r="Y701" s="4"/>
      <c r="Z701" s="4"/>
    </row>
    <row r="702" ht="14.25" customHeight="1">
      <c r="A702" s="4"/>
      <c r="B702" s="4"/>
      <c r="C702" s="4"/>
      <c r="D702" s="4"/>
      <c r="E702" s="4"/>
      <c r="F702" s="4"/>
      <c r="G702" s="4"/>
      <c r="H702" s="4"/>
      <c r="I702" s="4"/>
      <c r="J702" s="110" t="str">
        <f t="shared" si="39"/>
        <v/>
      </c>
      <c r="K702" s="401" t="str">
        <f t="shared" si="38"/>
        <v/>
      </c>
      <c r="L702" s="4"/>
      <c r="M702" s="4"/>
      <c r="N702" s="4"/>
      <c r="O702" s="4"/>
      <c r="P702" s="4"/>
      <c r="Q702" s="4"/>
      <c r="R702" s="4"/>
      <c r="S702" s="4"/>
      <c r="T702" s="4"/>
      <c r="U702" s="4"/>
      <c r="V702" s="4"/>
      <c r="W702" s="4"/>
      <c r="X702" s="4"/>
      <c r="Y702" s="4"/>
      <c r="Z702" s="4"/>
    </row>
    <row r="703" ht="14.25" customHeight="1">
      <c r="A703" s="4"/>
      <c r="B703" s="4"/>
      <c r="C703" s="4"/>
      <c r="D703" s="4"/>
      <c r="E703" s="4"/>
      <c r="F703" s="4"/>
      <c r="G703" s="4"/>
      <c r="H703" s="4"/>
      <c r="I703" s="4"/>
      <c r="J703" s="110" t="str">
        <f t="shared" si="39"/>
        <v/>
      </c>
      <c r="K703" s="401" t="str">
        <f t="shared" si="38"/>
        <v/>
      </c>
      <c r="L703" s="4"/>
      <c r="M703" s="4"/>
      <c r="N703" s="4"/>
      <c r="O703" s="4"/>
      <c r="P703" s="4"/>
      <c r="Q703" s="4"/>
      <c r="R703" s="4"/>
      <c r="S703" s="4"/>
      <c r="T703" s="4"/>
      <c r="U703" s="4"/>
      <c r="V703" s="4"/>
      <c r="W703" s="4"/>
      <c r="X703" s="4"/>
      <c r="Y703" s="4"/>
      <c r="Z703" s="4"/>
    </row>
    <row r="704" ht="14.25" customHeight="1">
      <c r="A704" s="4"/>
      <c r="B704" s="4"/>
      <c r="C704" s="4"/>
      <c r="D704" s="4"/>
      <c r="E704" s="4"/>
      <c r="F704" s="4"/>
      <c r="G704" s="4"/>
      <c r="H704" s="4"/>
      <c r="I704" s="4"/>
      <c r="J704" s="110" t="str">
        <f t="shared" si="39"/>
        <v/>
      </c>
      <c r="K704" s="401" t="str">
        <f t="shared" si="38"/>
        <v/>
      </c>
      <c r="L704" s="4"/>
      <c r="M704" s="4"/>
      <c r="N704" s="4"/>
      <c r="O704" s="4"/>
      <c r="P704" s="4"/>
      <c r="Q704" s="4"/>
      <c r="R704" s="4"/>
      <c r="S704" s="4"/>
      <c r="T704" s="4"/>
      <c r="U704" s="4"/>
      <c r="V704" s="4"/>
      <c r="W704" s="4"/>
      <c r="X704" s="4"/>
      <c r="Y704" s="4"/>
      <c r="Z704" s="4"/>
    </row>
    <row r="705" ht="14.25" customHeight="1">
      <c r="A705" s="4"/>
      <c r="B705" s="4"/>
      <c r="C705" s="4"/>
      <c r="D705" s="4"/>
      <c r="E705" s="4"/>
      <c r="F705" s="4"/>
      <c r="G705" s="4"/>
      <c r="H705" s="4"/>
      <c r="I705" s="4"/>
      <c r="J705" s="110" t="str">
        <f t="shared" si="39"/>
        <v/>
      </c>
      <c r="K705" s="401" t="str">
        <f t="shared" si="38"/>
        <v/>
      </c>
      <c r="L705" s="4"/>
      <c r="M705" s="4"/>
      <c r="N705" s="4"/>
      <c r="O705" s="4"/>
      <c r="P705" s="4"/>
      <c r="Q705" s="4"/>
      <c r="R705" s="4"/>
      <c r="S705" s="4"/>
      <c r="T705" s="4"/>
      <c r="U705" s="4"/>
      <c r="V705" s="4"/>
      <c r="W705" s="4"/>
      <c r="X705" s="4"/>
      <c r="Y705" s="4"/>
      <c r="Z705" s="4"/>
    </row>
    <row r="706" ht="14.25" customHeight="1">
      <c r="A706" s="4"/>
      <c r="B706" s="4"/>
      <c r="C706" s="4"/>
      <c r="D706" s="4"/>
      <c r="E706" s="4"/>
      <c r="F706" s="4"/>
      <c r="G706" s="4"/>
      <c r="H706" s="4"/>
      <c r="I706" s="4"/>
      <c r="J706" s="110" t="str">
        <f t="shared" si="39"/>
        <v/>
      </c>
      <c r="K706" s="401" t="str">
        <f t="shared" si="38"/>
        <v/>
      </c>
      <c r="L706" s="4"/>
      <c r="M706" s="4"/>
      <c r="N706" s="4"/>
      <c r="O706" s="4"/>
      <c r="P706" s="4"/>
      <c r="Q706" s="4"/>
      <c r="R706" s="4"/>
      <c r="S706" s="4"/>
      <c r="T706" s="4"/>
      <c r="U706" s="4"/>
      <c r="V706" s="4"/>
      <c r="W706" s="4"/>
      <c r="X706" s="4"/>
      <c r="Y706" s="4"/>
      <c r="Z706" s="4"/>
    </row>
    <row r="707" ht="14.25" customHeight="1">
      <c r="A707" s="4"/>
      <c r="B707" s="4"/>
      <c r="C707" s="4"/>
      <c r="D707" s="4"/>
      <c r="E707" s="4"/>
      <c r="F707" s="4"/>
      <c r="G707" s="4"/>
      <c r="H707" s="4"/>
      <c r="I707" s="4"/>
      <c r="J707" s="110" t="str">
        <f t="shared" si="39"/>
        <v/>
      </c>
      <c r="K707" s="401" t="str">
        <f t="shared" si="38"/>
        <v/>
      </c>
      <c r="L707" s="4"/>
      <c r="M707" s="4"/>
      <c r="N707" s="4"/>
      <c r="O707" s="4"/>
      <c r="P707" s="4"/>
      <c r="Q707" s="4"/>
      <c r="R707" s="4"/>
      <c r="S707" s="4"/>
      <c r="T707" s="4"/>
      <c r="U707" s="4"/>
      <c r="V707" s="4"/>
      <c r="W707" s="4"/>
      <c r="X707" s="4"/>
      <c r="Y707" s="4"/>
      <c r="Z707" s="4"/>
    </row>
    <row r="708" ht="14.25" customHeight="1">
      <c r="A708" s="4"/>
      <c r="B708" s="4"/>
      <c r="C708" s="4"/>
      <c r="D708" s="4"/>
      <c r="E708" s="4"/>
      <c r="F708" s="4"/>
      <c r="G708" s="4"/>
      <c r="H708" s="4"/>
      <c r="I708" s="4"/>
      <c r="J708" s="110" t="str">
        <f t="shared" si="39"/>
        <v/>
      </c>
      <c r="K708" s="401" t="str">
        <f t="shared" si="38"/>
        <v/>
      </c>
      <c r="L708" s="4"/>
      <c r="M708" s="4"/>
      <c r="N708" s="4"/>
      <c r="O708" s="4"/>
      <c r="P708" s="4"/>
      <c r="Q708" s="4"/>
      <c r="R708" s="4"/>
      <c r="S708" s="4"/>
      <c r="T708" s="4"/>
      <c r="U708" s="4"/>
      <c r="V708" s="4"/>
      <c r="W708" s="4"/>
      <c r="X708" s="4"/>
      <c r="Y708" s="4"/>
      <c r="Z708" s="4"/>
    </row>
    <row r="709" ht="14.25" customHeight="1">
      <c r="A709" s="4"/>
      <c r="B709" s="4"/>
      <c r="C709" s="4"/>
      <c r="D709" s="4"/>
      <c r="E709" s="4"/>
      <c r="F709" s="4"/>
      <c r="G709" s="4"/>
      <c r="H709" s="4"/>
      <c r="I709" s="4"/>
      <c r="J709" s="110" t="str">
        <f t="shared" si="39"/>
        <v/>
      </c>
      <c r="K709" s="401" t="str">
        <f t="shared" si="38"/>
        <v/>
      </c>
      <c r="L709" s="4"/>
      <c r="M709" s="4"/>
      <c r="N709" s="4"/>
      <c r="O709" s="4"/>
      <c r="P709" s="4"/>
      <c r="Q709" s="4"/>
      <c r="R709" s="4"/>
      <c r="S709" s="4"/>
      <c r="T709" s="4"/>
      <c r="U709" s="4"/>
      <c r="V709" s="4"/>
      <c r="W709" s="4"/>
      <c r="X709" s="4"/>
      <c r="Y709" s="4"/>
      <c r="Z709" s="4"/>
    </row>
    <row r="710" ht="14.25" customHeight="1">
      <c r="A710" s="4"/>
      <c r="B710" s="4"/>
      <c r="C710" s="4"/>
      <c r="D710" s="4"/>
      <c r="E710" s="4"/>
      <c r="F710" s="4"/>
      <c r="G710" s="4"/>
      <c r="H710" s="4"/>
      <c r="I710" s="4"/>
      <c r="J710" s="110" t="str">
        <f t="shared" si="39"/>
        <v/>
      </c>
      <c r="K710" s="401" t="str">
        <f t="shared" si="38"/>
        <v/>
      </c>
      <c r="L710" s="4"/>
      <c r="M710" s="4"/>
      <c r="N710" s="4"/>
      <c r="O710" s="4"/>
      <c r="P710" s="4"/>
      <c r="Q710" s="4"/>
      <c r="R710" s="4"/>
      <c r="S710" s="4"/>
      <c r="T710" s="4"/>
      <c r="U710" s="4"/>
      <c r="V710" s="4"/>
      <c r="W710" s="4"/>
      <c r="X710" s="4"/>
      <c r="Y710" s="4"/>
      <c r="Z710" s="4"/>
    </row>
    <row r="711" ht="14.25" customHeight="1">
      <c r="A711" s="4"/>
      <c r="B711" s="4"/>
      <c r="C711" s="4"/>
      <c r="D711" s="4"/>
      <c r="E711" s="4"/>
      <c r="F711" s="4"/>
      <c r="G711" s="4"/>
      <c r="H711" s="4"/>
      <c r="I711" s="4"/>
      <c r="J711" s="110" t="str">
        <f t="shared" si="39"/>
        <v/>
      </c>
      <c r="K711" s="401" t="str">
        <f t="shared" si="38"/>
        <v/>
      </c>
      <c r="L711" s="4"/>
      <c r="M711" s="4"/>
      <c r="N711" s="4"/>
      <c r="O711" s="4"/>
      <c r="P711" s="4"/>
      <c r="Q711" s="4"/>
      <c r="R711" s="4"/>
      <c r="S711" s="4"/>
      <c r="T711" s="4"/>
      <c r="U711" s="4"/>
      <c r="V711" s="4"/>
      <c r="W711" s="4"/>
      <c r="X711" s="4"/>
      <c r="Y711" s="4"/>
      <c r="Z711" s="4"/>
    </row>
    <row r="712" ht="14.25" customHeight="1">
      <c r="A712" s="4"/>
      <c r="B712" s="4"/>
      <c r="C712" s="4"/>
      <c r="D712" s="4"/>
      <c r="E712" s="4"/>
      <c r="F712" s="4"/>
      <c r="G712" s="4"/>
      <c r="H712" s="4"/>
      <c r="I712" s="4"/>
      <c r="J712" s="110" t="str">
        <f t="shared" si="39"/>
        <v/>
      </c>
      <c r="K712" s="401" t="str">
        <f t="shared" si="38"/>
        <v/>
      </c>
      <c r="L712" s="4"/>
      <c r="M712" s="4"/>
      <c r="N712" s="4"/>
      <c r="O712" s="4"/>
      <c r="P712" s="4"/>
      <c r="Q712" s="4"/>
      <c r="R712" s="4"/>
      <c r="S712" s="4"/>
      <c r="T712" s="4"/>
      <c r="U712" s="4"/>
      <c r="V712" s="4"/>
      <c r="W712" s="4"/>
      <c r="X712" s="4"/>
      <c r="Y712" s="4"/>
      <c r="Z712" s="4"/>
    </row>
    <row r="713" ht="14.25" customHeight="1">
      <c r="A713" s="4"/>
      <c r="B713" s="4"/>
      <c r="C713" s="4"/>
      <c r="D713" s="4"/>
      <c r="E713" s="4"/>
      <c r="F713" s="4"/>
      <c r="G713" s="4"/>
      <c r="H713" s="4"/>
      <c r="I713" s="4"/>
      <c r="J713" s="110" t="str">
        <f t="shared" si="39"/>
        <v/>
      </c>
      <c r="K713" s="401" t="str">
        <f t="shared" si="38"/>
        <v/>
      </c>
      <c r="L713" s="4"/>
      <c r="M713" s="4"/>
      <c r="N713" s="4"/>
      <c r="O713" s="4"/>
      <c r="P713" s="4"/>
      <c r="Q713" s="4"/>
      <c r="R713" s="4"/>
      <c r="S713" s="4"/>
      <c r="T713" s="4"/>
      <c r="U713" s="4"/>
      <c r="V713" s="4"/>
      <c r="W713" s="4"/>
      <c r="X713" s="4"/>
      <c r="Y713" s="4"/>
      <c r="Z713" s="4"/>
    </row>
    <row r="714" ht="14.25" customHeight="1">
      <c r="A714" s="4"/>
      <c r="B714" s="4"/>
      <c r="C714" s="4"/>
      <c r="D714" s="4"/>
      <c r="E714" s="4"/>
      <c r="F714" s="4"/>
      <c r="G714" s="4"/>
      <c r="H714" s="4"/>
      <c r="I714" s="4"/>
      <c r="J714" s="110" t="str">
        <f t="shared" si="39"/>
        <v/>
      </c>
      <c r="K714" s="401" t="str">
        <f t="shared" si="38"/>
        <v/>
      </c>
      <c r="L714" s="4"/>
      <c r="M714" s="4"/>
      <c r="N714" s="4"/>
      <c r="O714" s="4"/>
      <c r="P714" s="4"/>
      <c r="Q714" s="4"/>
      <c r="R714" s="4"/>
      <c r="S714" s="4"/>
      <c r="T714" s="4"/>
      <c r="U714" s="4"/>
      <c r="V714" s="4"/>
      <c r="W714" s="4"/>
      <c r="X714" s="4"/>
      <c r="Y714" s="4"/>
      <c r="Z714" s="4"/>
    </row>
    <row r="715" ht="14.25" customHeight="1">
      <c r="A715" s="4"/>
      <c r="B715" s="4"/>
      <c r="C715" s="4"/>
      <c r="D715" s="4"/>
      <c r="E715" s="4"/>
      <c r="F715" s="4"/>
      <c r="G715" s="4"/>
      <c r="H715" s="4"/>
      <c r="I715" s="4"/>
      <c r="J715" s="110" t="str">
        <f t="shared" si="39"/>
        <v/>
      </c>
      <c r="K715" s="401" t="str">
        <f t="shared" si="38"/>
        <v/>
      </c>
      <c r="L715" s="4"/>
      <c r="M715" s="4"/>
      <c r="N715" s="4"/>
      <c r="O715" s="4"/>
      <c r="P715" s="4"/>
      <c r="Q715" s="4"/>
      <c r="R715" s="4"/>
      <c r="S715" s="4"/>
      <c r="T715" s="4"/>
      <c r="U715" s="4"/>
      <c r="V715" s="4"/>
      <c r="W715" s="4"/>
      <c r="X715" s="4"/>
      <c r="Y715" s="4"/>
      <c r="Z715" s="4"/>
    </row>
    <row r="716" ht="14.25" customHeight="1">
      <c r="A716" s="4"/>
      <c r="B716" s="4"/>
      <c r="C716" s="4"/>
      <c r="D716" s="4"/>
      <c r="E716" s="4"/>
      <c r="F716" s="4"/>
      <c r="G716" s="4"/>
      <c r="H716" s="4"/>
      <c r="I716" s="4"/>
      <c r="J716" s="110" t="str">
        <f t="shared" si="39"/>
        <v/>
      </c>
      <c r="K716" s="401" t="str">
        <f t="shared" si="38"/>
        <v/>
      </c>
      <c r="L716" s="4"/>
      <c r="M716" s="4"/>
      <c r="N716" s="4"/>
      <c r="O716" s="4"/>
      <c r="P716" s="4"/>
      <c r="Q716" s="4"/>
      <c r="R716" s="4"/>
      <c r="S716" s="4"/>
      <c r="T716" s="4"/>
      <c r="U716" s="4"/>
      <c r="V716" s="4"/>
      <c r="W716" s="4"/>
      <c r="X716" s="4"/>
      <c r="Y716" s="4"/>
      <c r="Z716" s="4"/>
    </row>
    <row r="717" ht="14.25" customHeight="1">
      <c r="A717" s="4"/>
      <c r="B717" s="4"/>
      <c r="C717" s="4"/>
      <c r="D717" s="4"/>
      <c r="E717" s="4"/>
      <c r="F717" s="4"/>
      <c r="G717" s="4"/>
      <c r="H717" s="4"/>
      <c r="I717" s="4"/>
      <c r="J717" s="110" t="str">
        <f t="shared" si="39"/>
        <v/>
      </c>
      <c r="K717" s="401" t="str">
        <f t="shared" si="38"/>
        <v/>
      </c>
      <c r="L717" s="4"/>
      <c r="M717" s="4"/>
      <c r="N717" s="4"/>
      <c r="O717" s="4"/>
      <c r="P717" s="4"/>
      <c r="Q717" s="4"/>
      <c r="R717" s="4"/>
      <c r="S717" s="4"/>
      <c r="T717" s="4"/>
      <c r="U717" s="4"/>
      <c r="V717" s="4"/>
      <c r="W717" s="4"/>
      <c r="X717" s="4"/>
      <c r="Y717" s="4"/>
      <c r="Z717" s="4"/>
    </row>
    <row r="718" ht="14.25" customHeight="1">
      <c r="A718" s="4"/>
      <c r="B718" s="4"/>
      <c r="C718" s="4"/>
      <c r="D718" s="4"/>
      <c r="E718" s="4"/>
      <c r="F718" s="4"/>
      <c r="G718" s="4"/>
      <c r="H718" s="4"/>
      <c r="I718" s="4"/>
      <c r="J718" s="110" t="str">
        <f t="shared" si="39"/>
        <v/>
      </c>
      <c r="K718" s="401" t="str">
        <f t="shared" si="38"/>
        <v/>
      </c>
      <c r="L718" s="4"/>
      <c r="M718" s="4"/>
      <c r="N718" s="4"/>
      <c r="O718" s="4"/>
      <c r="P718" s="4"/>
      <c r="Q718" s="4"/>
      <c r="R718" s="4"/>
      <c r="S718" s="4"/>
      <c r="T718" s="4"/>
      <c r="U718" s="4"/>
      <c r="V718" s="4"/>
      <c r="W718" s="4"/>
      <c r="X718" s="4"/>
      <c r="Y718" s="4"/>
      <c r="Z718" s="4"/>
    </row>
    <row r="719" ht="14.25" customHeight="1">
      <c r="A719" s="4"/>
      <c r="B719" s="4"/>
      <c r="C719" s="4"/>
      <c r="D719" s="4"/>
      <c r="E719" s="4"/>
      <c r="F719" s="4"/>
      <c r="G719" s="4"/>
      <c r="H719" s="4"/>
      <c r="I719" s="4"/>
      <c r="J719" s="110" t="str">
        <f t="shared" si="39"/>
        <v/>
      </c>
      <c r="K719" s="401" t="str">
        <f t="shared" si="38"/>
        <v/>
      </c>
      <c r="L719" s="4"/>
      <c r="M719" s="4"/>
      <c r="N719" s="4"/>
      <c r="O719" s="4"/>
      <c r="P719" s="4"/>
      <c r="Q719" s="4"/>
      <c r="R719" s="4"/>
      <c r="S719" s="4"/>
      <c r="T719" s="4"/>
      <c r="U719" s="4"/>
      <c r="V719" s="4"/>
      <c r="W719" s="4"/>
      <c r="X719" s="4"/>
      <c r="Y719" s="4"/>
      <c r="Z719" s="4"/>
    </row>
    <row r="720" ht="14.25" customHeight="1">
      <c r="A720" s="4"/>
      <c r="B720" s="4"/>
      <c r="C720" s="4"/>
      <c r="D720" s="4"/>
      <c r="E720" s="4"/>
      <c r="F720" s="4"/>
      <c r="G720" s="4"/>
      <c r="H720" s="4"/>
      <c r="I720" s="4"/>
      <c r="J720" s="110" t="str">
        <f t="shared" si="39"/>
        <v/>
      </c>
      <c r="K720" s="401" t="str">
        <f t="shared" si="38"/>
        <v/>
      </c>
      <c r="L720" s="4"/>
      <c r="M720" s="4"/>
      <c r="N720" s="4"/>
      <c r="O720" s="4"/>
      <c r="P720" s="4"/>
      <c r="Q720" s="4"/>
      <c r="R720" s="4"/>
      <c r="S720" s="4"/>
      <c r="T720" s="4"/>
      <c r="U720" s="4"/>
      <c r="V720" s="4"/>
      <c r="W720" s="4"/>
      <c r="X720" s="4"/>
      <c r="Y720" s="4"/>
      <c r="Z720" s="4"/>
    </row>
    <row r="721" ht="14.25" customHeight="1">
      <c r="A721" s="4"/>
      <c r="B721" s="4"/>
      <c r="C721" s="4"/>
      <c r="D721" s="4"/>
      <c r="E721" s="4"/>
      <c r="F721" s="4"/>
      <c r="G721" s="4"/>
      <c r="H721" s="4"/>
      <c r="I721" s="4"/>
      <c r="J721" s="110" t="str">
        <f t="shared" si="39"/>
        <v/>
      </c>
      <c r="K721" s="401" t="str">
        <f t="shared" si="38"/>
        <v/>
      </c>
      <c r="L721" s="4"/>
      <c r="M721" s="4"/>
      <c r="N721" s="4"/>
      <c r="O721" s="4"/>
      <c r="P721" s="4"/>
      <c r="Q721" s="4"/>
      <c r="R721" s="4"/>
      <c r="S721" s="4"/>
      <c r="T721" s="4"/>
      <c r="U721" s="4"/>
      <c r="V721" s="4"/>
      <c r="W721" s="4"/>
      <c r="X721" s="4"/>
      <c r="Y721" s="4"/>
      <c r="Z721" s="4"/>
    </row>
    <row r="722" ht="14.25" customHeight="1">
      <c r="A722" s="4"/>
      <c r="B722" s="4"/>
      <c r="C722" s="4"/>
      <c r="D722" s="4"/>
      <c r="E722" s="4"/>
      <c r="F722" s="4"/>
      <c r="G722" s="4"/>
      <c r="H722" s="4"/>
      <c r="I722" s="4"/>
      <c r="J722" s="110" t="str">
        <f t="shared" si="39"/>
        <v/>
      </c>
      <c r="K722" s="401" t="str">
        <f t="shared" si="38"/>
        <v/>
      </c>
      <c r="L722" s="4"/>
      <c r="M722" s="4"/>
      <c r="N722" s="4"/>
      <c r="O722" s="4"/>
      <c r="P722" s="4"/>
      <c r="Q722" s="4"/>
      <c r="R722" s="4"/>
      <c r="S722" s="4"/>
      <c r="T722" s="4"/>
      <c r="U722" s="4"/>
      <c r="V722" s="4"/>
      <c r="W722" s="4"/>
      <c r="X722" s="4"/>
      <c r="Y722" s="4"/>
      <c r="Z722" s="4"/>
    </row>
    <row r="723" ht="14.25" customHeight="1">
      <c r="A723" s="4"/>
      <c r="B723" s="4"/>
      <c r="C723" s="4"/>
      <c r="D723" s="4"/>
      <c r="E723" s="4"/>
      <c r="F723" s="4"/>
      <c r="G723" s="4"/>
      <c r="H723" s="4"/>
      <c r="I723" s="4"/>
      <c r="J723" s="110" t="str">
        <f t="shared" si="39"/>
        <v/>
      </c>
      <c r="K723" s="401" t="str">
        <f t="shared" si="38"/>
        <v/>
      </c>
      <c r="L723" s="4"/>
      <c r="M723" s="4"/>
      <c r="N723" s="4"/>
      <c r="O723" s="4"/>
      <c r="P723" s="4"/>
      <c r="Q723" s="4"/>
      <c r="R723" s="4"/>
      <c r="S723" s="4"/>
      <c r="T723" s="4"/>
      <c r="U723" s="4"/>
      <c r="V723" s="4"/>
      <c r="W723" s="4"/>
      <c r="X723" s="4"/>
      <c r="Y723" s="4"/>
      <c r="Z723" s="4"/>
    </row>
    <row r="724" ht="14.25" customHeight="1">
      <c r="A724" s="4"/>
      <c r="B724" s="4"/>
      <c r="C724" s="4"/>
      <c r="D724" s="4"/>
      <c r="E724" s="4"/>
      <c r="F724" s="4"/>
      <c r="G724" s="4"/>
      <c r="H724" s="4"/>
      <c r="I724" s="4"/>
      <c r="J724" s="110" t="str">
        <f t="shared" si="39"/>
        <v/>
      </c>
      <c r="K724" s="401" t="str">
        <f t="shared" si="38"/>
        <v/>
      </c>
      <c r="L724" s="4"/>
      <c r="M724" s="4"/>
      <c r="N724" s="4"/>
      <c r="O724" s="4"/>
      <c r="P724" s="4"/>
      <c r="Q724" s="4"/>
      <c r="R724" s="4"/>
      <c r="S724" s="4"/>
      <c r="T724" s="4"/>
      <c r="U724" s="4"/>
      <c r="V724" s="4"/>
      <c r="W724" s="4"/>
      <c r="X724" s="4"/>
      <c r="Y724" s="4"/>
      <c r="Z724" s="4"/>
    </row>
    <row r="725" ht="14.25" customHeight="1">
      <c r="A725" s="4"/>
      <c r="B725" s="4"/>
      <c r="C725" s="4"/>
      <c r="D725" s="4"/>
      <c r="E725" s="4"/>
      <c r="F725" s="4"/>
      <c r="G725" s="4"/>
      <c r="H725" s="4"/>
      <c r="I725" s="4"/>
      <c r="J725" s="110" t="str">
        <f t="shared" si="39"/>
        <v/>
      </c>
      <c r="K725" s="401" t="str">
        <f t="shared" si="38"/>
        <v/>
      </c>
      <c r="L725" s="4"/>
      <c r="M725" s="4"/>
      <c r="N725" s="4"/>
      <c r="O725" s="4"/>
      <c r="P725" s="4"/>
      <c r="Q725" s="4"/>
      <c r="R725" s="4"/>
      <c r="S725" s="4"/>
      <c r="T725" s="4"/>
      <c r="U725" s="4"/>
      <c r="V725" s="4"/>
      <c r="W725" s="4"/>
      <c r="X725" s="4"/>
      <c r="Y725" s="4"/>
      <c r="Z725" s="4"/>
    </row>
    <row r="726" ht="14.25" customHeight="1">
      <c r="A726" s="4"/>
      <c r="B726" s="4"/>
      <c r="C726" s="4"/>
      <c r="D726" s="4"/>
      <c r="E726" s="4"/>
      <c r="F726" s="4"/>
      <c r="G726" s="4"/>
      <c r="H726" s="4"/>
      <c r="I726" s="4"/>
      <c r="J726" s="110" t="str">
        <f t="shared" si="39"/>
        <v/>
      </c>
      <c r="K726" s="401" t="str">
        <f t="shared" si="38"/>
        <v/>
      </c>
      <c r="L726" s="4"/>
      <c r="M726" s="4"/>
      <c r="N726" s="4"/>
      <c r="O726" s="4"/>
      <c r="P726" s="4"/>
      <c r="Q726" s="4"/>
      <c r="R726" s="4"/>
      <c r="S726" s="4"/>
      <c r="T726" s="4"/>
      <c r="U726" s="4"/>
      <c r="V726" s="4"/>
      <c r="W726" s="4"/>
      <c r="X726" s="4"/>
      <c r="Y726" s="4"/>
      <c r="Z726" s="4"/>
    </row>
    <row r="727" ht="14.25" customHeight="1">
      <c r="A727" s="4"/>
      <c r="B727" s="4"/>
      <c r="C727" s="4"/>
      <c r="D727" s="4"/>
      <c r="E727" s="4"/>
      <c r="F727" s="4"/>
      <c r="G727" s="4"/>
      <c r="H727" s="4"/>
      <c r="I727" s="4"/>
      <c r="J727" s="110" t="str">
        <f t="shared" si="39"/>
        <v/>
      </c>
      <c r="K727" s="401" t="str">
        <f t="shared" si="38"/>
        <v/>
      </c>
      <c r="L727" s="4"/>
      <c r="M727" s="4"/>
      <c r="N727" s="4"/>
      <c r="O727" s="4"/>
      <c r="P727" s="4"/>
      <c r="Q727" s="4"/>
      <c r="R727" s="4"/>
      <c r="S727" s="4"/>
      <c r="T727" s="4"/>
      <c r="U727" s="4"/>
      <c r="V727" s="4"/>
      <c r="W727" s="4"/>
      <c r="X727" s="4"/>
      <c r="Y727" s="4"/>
      <c r="Z727" s="4"/>
    </row>
    <row r="728" ht="14.25" customHeight="1">
      <c r="A728" s="4"/>
      <c r="B728" s="4"/>
      <c r="C728" s="4"/>
      <c r="D728" s="4"/>
      <c r="E728" s="4"/>
      <c r="F728" s="4"/>
      <c r="G728" s="4"/>
      <c r="H728" s="4"/>
      <c r="I728" s="4"/>
      <c r="J728" s="110" t="str">
        <f t="shared" si="39"/>
        <v/>
      </c>
      <c r="K728" s="401" t="str">
        <f t="shared" si="38"/>
        <v/>
      </c>
      <c r="L728" s="4"/>
      <c r="M728" s="4"/>
      <c r="N728" s="4"/>
      <c r="O728" s="4"/>
      <c r="P728" s="4"/>
      <c r="Q728" s="4"/>
      <c r="R728" s="4"/>
      <c r="S728" s="4"/>
      <c r="T728" s="4"/>
      <c r="U728" s="4"/>
      <c r="V728" s="4"/>
      <c r="W728" s="4"/>
      <c r="X728" s="4"/>
      <c r="Y728" s="4"/>
      <c r="Z728" s="4"/>
    </row>
    <row r="729" ht="14.25" customHeight="1">
      <c r="A729" s="4"/>
      <c r="B729" s="4"/>
      <c r="C729" s="4"/>
      <c r="D729" s="4"/>
      <c r="E729" s="4"/>
      <c r="F729" s="4"/>
      <c r="G729" s="4"/>
      <c r="H729" s="4"/>
      <c r="I729" s="4"/>
      <c r="J729" s="110" t="str">
        <f t="shared" si="39"/>
        <v/>
      </c>
      <c r="K729" s="401" t="str">
        <f t="shared" si="38"/>
        <v/>
      </c>
      <c r="L729" s="4"/>
      <c r="M729" s="4"/>
      <c r="N729" s="4"/>
      <c r="O729" s="4"/>
      <c r="P729" s="4"/>
      <c r="Q729" s="4"/>
      <c r="R729" s="4"/>
      <c r="S729" s="4"/>
      <c r="T729" s="4"/>
      <c r="U729" s="4"/>
      <c r="V729" s="4"/>
      <c r="W729" s="4"/>
      <c r="X729" s="4"/>
      <c r="Y729" s="4"/>
      <c r="Z729" s="4"/>
    </row>
    <row r="730" ht="14.25" customHeight="1">
      <c r="A730" s="4"/>
      <c r="B730" s="4"/>
      <c r="C730" s="4"/>
      <c r="D730" s="4"/>
      <c r="E730" s="4"/>
      <c r="F730" s="4"/>
      <c r="G730" s="4"/>
      <c r="H730" s="4"/>
      <c r="I730" s="4"/>
      <c r="J730" s="110" t="str">
        <f t="shared" si="39"/>
        <v/>
      </c>
      <c r="K730" s="401" t="str">
        <f t="shared" si="38"/>
        <v/>
      </c>
      <c r="L730" s="4"/>
      <c r="M730" s="4"/>
      <c r="N730" s="4"/>
      <c r="O730" s="4"/>
      <c r="P730" s="4"/>
      <c r="Q730" s="4"/>
      <c r="R730" s="4"/>
      <c r="S730" s="4"/>
      <c r="T730" s="4"/>
      <c r="U730" s="4"/>
      <c r="V730" s="4"/>
      <c r="W730" s="4"/>
      <c r="X730" s="4"/>
      <c r="Y730" s="4"/>
      <c r="Z730" s="4"/>
    </row>
    <row r="731" ht="14.25" customHeight="1">
      <c r="A731" s="4"/>
      <c r="B731" s="4"/>
      <c r="C731" s="4"/>
      <c r="D731" s="4"/>
      <c r="E731" s="4"/>
      <c r="F731" s="4"/>
      <c r="G731" s="4"/>
      <c r="H731" s="4"/>
      <c r="I731" s="4"/>
      <c r="J731" s="110" t="str">
        <f t="shared" si="39"/>
        <v/>
      </c>
      <c r="K731" s="401" t="str">
        <f t="shared" si="38"/>
        <v/>
      </c>
      <c r="L731" s="4"/>
      <c r="M731" s="4"/>
      <c r="N731" s="4"/>
      <c r="O731" s="4"/>
      <c r="P731" s="4"/>
      <c r="Q731" s="4"/>
      <c r="R731" s="4"/>
      <c r="S731" s="4"/>
      <c r="T731" s="4"/>
      <c r="U731" s="4"/>
      <c r="V731" s="4"/>
      <c r="W731" s="4"/>
      <c r="X731" s="4"/>
      <c r="Y731" s="4"/>
      <c r="Z731" s="4"/>
    </row>
    <row r="732" ht="14.25" customHeight="1">
      <c r="A732" s="4"/>
      <c r="B732" s="4"/>
      <c r="C732" s="4"/>
      <c r="D732" s="4"/>
      <c r="E732" s="4"/>
      <c r="F732" s="4"/>
      <c r="G732" s="4"/>
      <c r="H732" s="4"/>
      <c r="I732" s="4"/>
      <c r="J732" s="110" t="str">
        <f t="shared" si="39"/>
        <v/>
      </c>
      <c r="K732" s="401" t="str">
        <f t="shared" si="38"/>
        <v/>
      </c>
      <c r="L732" s="4"/>
      <c r="M732" s="4"/>
      <c r="N732" s="4"/>
      <c r="O732" s="4"/>
      <c r="P732" s="4"/>
      <c r="Q732" s="4"/>
      <c r="R732" s="4"/>
      <c r="S732" s="4"/>
      <c r="T732" s="4"/>
      <c r="U732" s="4"/>
      <c r="V732" s="4"/>
      <c r="W732" s="4"/>
      <c r="X732" s="4"/>
      <c r="Y732" s="4"/>
      <c r="Z732" s="4"/>
    </row>
    <row r="733" ht="14.25" customHeight="1">
      <c r="A733" s="4"/>
      <c r="B733" s="4"/>
      <c r="C733" s="4"/>
      <c r="D733" s="4"/>
      <c r="E733" s="4"/>
      <c r="F733" s="4"/>
      <c r="G733" s="4"/>
      <c r="H733" s="4"/>
      <c r="I733" s="4"/>
      <c r="J733" s="110" t="str">
        <f t="shared" si="39"/>
        <v/>
      </c>
      <c r="K733" s="401" t="str">
        <f t="shared" si="38"/>
        <v/>
      </c>
      <c r="L733" s="4"/>
      <c r="M733" s="4"/>
      <c r="N733" s="4"/>
      <c r="O733" s="4"/>
      <c r="P733" s="4"/>
      <c r="Q733" s="4"/>
      <c r="R733" s="4"/>
      <c r="S733" s="4"/>
      <c r="T733" s="4"/>
      <c r="U733" s="4"/>
      <c r="V733" s="4"/>
      <c r="W733" s="4"/>
      <c r="X733" s="4"/>
      <c r="Y733" s="4"/>
      <c r="Z733" s="4"/>
    </row>
    <row r="734" ht="14.25" customHeight="1">
      <c r="A734" s="4"/>
      <c r="B734" s="4"/>
      <c r="C734" s="4"/>
      <c r="D734" s="4"/>
      <c r="E734" s="4"/>
      <c r="F734" s="4"/>
      <c r="G734" s="4"/>
      <c r="H734" s="4"/>
      <c r="I734" s="4"/>
      <c r="J734" s="110" t="str">
        <f t="shared" si="39"/>
        <v/>
      </c>
      <c r="K734" s="401" t="str">
        <f t="shared" si="38"/>
        <v/>
      </c>
      <c r="L734" s="4"/>
      <c r="M734" s="4"/>
      <c r="N734" s="4"/>
      <c r="O734" s="4"/>
      <c r="P734" s="4"/>
      <c r="Q734" s="4"/>
      <c r="R734" s="4"/>
      <c r="S734" s="4"/>
      <c r="T734" s="4"/>
      <c r="U734" s="4"/>
      <c r="V734" s="4"/>
      <c r="W734" s="4"/>
      <c r="X734" s="4"/>
      <c r="Y734" s="4"/>
      <c r="Z734" s="4"/>
    </row>
    <row r="735" ht="14.25" customHeight="1">
      <c r="A735" s="4"/>
      <c r="B735" s="4"/>
      <c r="C735" s="4"/>
      <c r="D735" s="4"/>
      <c r="E735" s="4"/>
      <c r="F735" s="4"/>
      <c r="G735" s="4"/>
      <c r="H735" s="4"/>
      <c r="I735" s="4"/>
      <c r="J735" s="110" t="str">
        <f t="shared" si="39"/>
        <v/>
      </c>
      <c r="K735" s="401" t="str">
        <f t="shared" si="38"/>
        <v/>
      </c>
      <c r="L735" s="4"/>
      <c r="M735" s="4"/>
      <c r="N735" s="4"/>
      <c r="O735" s="4"/>
      <c r="P735" s="4"/>
      <c r="Q735" s="4"/>
      <c r="R735" s="4"/>
      <c r="S735" s="4"/>
      <c r="T735" s="4"/>
      <c r="U735" s="4"/>
      <c r="V735" s="4"/>
      <c r="W735" s="4"/>
      <c r="X735" s="4"/>
      <c r="Y735" s="4"/>
      <c r="Z735" s="4"/>
    </row>
    <row r="736" ht="14.25" customHeight="1">
      <c r="A736" s="4"/>
      <c r="B736" s="4"/>
      <c r="C736" s="4"/>
      <c r="D736" s="4"/>
      <c r="E736" s="4"/>
      <c r="F736" s="4"/>
      <c r="G736" s="4"/>
      <c r="H736" s="4"/>
      <c r="I736" s="4"/>
      <c r="J736" s="110" t="str">
        <f t="shared" si="39"/>
        <v/>
      </c>
      <c r="K736" s="401" t="str">
        <f t="shared" si="38"/>
        <v/>
      </c>
      <c r="L736" s="4"/>
      <c r="M736" s="4"/>
      <c r="N736" s="4"/>
      <c r="O736" s="4"/>
      <c r="P736" s="4"/>
      <c r="Q736" s="4"/>
      <c r="R736" s="4"/>
      <c r="S736" s="4"/>
      <c r="T736" s="4"/>
      <c r="U736" s="4"/>
      <c r="V736" s="4"/>
      <c r="W736" s="4"/>
      <c r="X736" s="4"/>
      <c r="Y736" s="4"/>
      <c r="Z736" s="4"/>
    </row>
    <row r="737" ht="14.25" customHeight="1">
      <c r="A737" s="4"/>
      <c r="B737" s="4"/>
      <c r="C737" s="4"/>
      <c r="D737" s="4"/>
      <c r="E737" s="4"/>
      <c r="F737" s="4"/>
      <c r="G737" s="4"/>
      <c r="H737" s="4"/>
      <c r="I737" s="4"/>
      <c r="J737" s="110" t="str">
        <f t="shared" si="39"/>
        <v/>
      </c>
      <c r="K737" s="401" t="str">
        <f t="shared" si="38"/>
        <v/>
      </c>
      <c r="L737" s="4"/>
      <c r="M737" s="4"/>
      <c r="N737" s="4"/>
      <c r="O737" s="4"/>
      <c r="P737" s="4"/>
      <c r="Q737" s="4"/>
      <c r="R737" s="4"/>
      <c r="S737" s="4"/>
      <c r="T737" s="4"/>
      <c r="U737" s="4"/>
      <c r="V737" s="4"/>
      <c r="W737" s="4"/>
      <c r="X737" s="4"/>
      <c r="Y737" s="4"/>
      <c r="Z737" s="4"/>
    </row>
    <row r="738" ht="14.25" customHeight="1">
      <c r="A738" s="4"/>
      <c r="B738" s="4"/>
      <c r="C738" s="4"/>
      <c r="D738" s="4"/>
      <c r="E738" s="4"/>
      <c r="F738" s="4"/>
      <c r="G738" s="4"/>
      <c r="H738" s="4"/>
      <c r="I738" s="4"/>
      <c r="J738" s="110" t="str">
        <f t="shared" si="39"/>
        <v/>
      </c>
      <c r="K738" s="401" t="str">
        <f t="shared" si="38"/>
        <v/>
      </c>
      <c r="L738" s="4"/>
      <c r="M738" s="4"/>
      <c r="N738" s="4"/>
      <c r="O738" s="4"/>
      <c r="P738" s="4"/>
      <c r="Q738" s="4"/>
      <c r="R738" s="4"/>
      <c r="S738" s="4"/>
      <c r="T738" s="4"/>
      <c r="U738" s="4"/>
      <c r="V738" s="4"/>
      <c r="W738" s="4"/>
      <c r="X738" s="4"/>
      <c r="Y738" s="4"/>
      <c r="Z738" s="4"/>
    </row>
    <row r="739" ht="14.25" customHeight="1">
      <c r="A739" s="4"/>
      <c r="B739" s="4"/>
      <c r="C739" s="4"/>
      <c r="D739" s="4"/>
      <c r="E739" s="4"/>
      <c r="F739" s="4"/>
      <c r="G739" s="4"/>
      <c r="H739" s="4"/>
      <c r="I739" s="4"/>
      <c r="J739" s="110" t="str">
        <f t="shared" si="39"/>
        <v/>
      </c>
      <c r="K739" s="401" t="str">
        <f t="shared" si="38"/>
        <v/>
      </c>
      <c r="L739" s="4"/>
      <c r="M739" s="4"/>
      <c r="N739" s="4"/>
      <c r="O739" s="4"/>
      <c r="P739" s="4"/>
      <c r="Q739" s="4"/>
      <c r="R739" s="4"/>
      <c r="S739" s="4"/>
      <c r="T739" s="4"/>
      <c r="U739" s="4"/>
      <c r="V739" s="4"/>
      <c r="W739" s="4"/>
      <c r="X739" s="4"/>
      <c r="Y739" s="4"/>
      <c r="Z739" s="4"/>
    </row>
    <row r="740" ht="14.25" customHeight="1">
      <c r="A740" s="4"/>
      <c r="B740" s="4"/>
      <c r="C740" s="4"/>
      <c r="D740" s="4"/>
      <c r="E740" s="4"/>
      <c r="F740" s="4"/>
      <c r="G740" s="4"/>
      <c r="H740" s="4"/>
      <c r="I740" s="4"/>
      <c r="J740" s="110" t="str">
        <f t="shared" si="39"/>
        <v/>
      </c>
      <c r="K740" s="401" t="str">
        <f t="shared" si="38"/>
        <v/>
      </c>
      <c r="L740" s="4"/>
      <c r="M740" s="4"/>
      <c r="N740" s="4"/>
      <c r="O740" s="4"/>
      <c r="P740" s="4"/>
      <c r="Q740" s="4"/>
      <c r="R740" s="4"/>
      <c r="S740" s="4"/>
      <c r="T740" s="4"/>
      <c r="U740" s="4"/>
      <c r="V740" s="4"/>
      <c r="W740" s="4"/>
      <c r="X740" s="4"/>
      <c r="Y740" s="4"/>
      <c r="Z740" s="4"/>
    </row>
    <row r="741" ht="14.25" customHeight="1">
      <c r="A741" s="4"/>
      <c r="B741" s="4"/>
      <c r="C741" s="4"/>
      <c r="D741" s="4"/>
      <c r="E741" s="4"/>
      <c r="F741" s="4"/>
      <c r="G741" s="4"/>
      <c r="H741" s="4"/>
      <c r="I741" s="4"/>
      <c r="J741" s="110" t="str">
        <f t="shared" si="39"/>
        <v/>
      </c>
      <c r="K741" s="401" t="str">
        <f t="shared" si="38"/>
        <v/>
      </c>
      <c r="L741" s="4"/>
      <c r="M741" s="4"/>
      <c r="N741" s="4"/>
      <c r="O741" s="4"/>
      <c r="P741" s="4"/>
      <c r="Q741" s="4"/>
      <c r="R741" s="4"/>
      <c r="S741" s="4"/>
      <c r="T741" s="4"/>
      <c r="U741" s="4"/>
      <c r="V741" s="4"/>
      <c r="W741" s="4"/>
      <c r="X741" s="4"/>
      <c r="Y741" s="4"/>
      <c r="Z741" s="4"/>
    </row>
    <row r="742" ht="14.25" customHeight="1">
      <c r="A742" s="4"/>
      <c r="B742" s="4"/>
      <c r="C742" s="4"/>
      <c r="D742" s="4"/>
      <c r="E742" s="4"/>
      <c r="F742" s="4"/>
      <c r="G742" s="4"/>
      <c r="H742" s="4"/>
      <c r="I742" s="4"/>
      <c r="J742" s="110" t="str">
        <f t="shared" si="39"/>
        <v/>
      </c>
      <c r="K742" s="401" t="str">
        <f t="shared" si="38"/>
        <v/>
      </c>
      <c r="L742" s="4"/>
      <c r="M742" s="4"/>
      <c r="N742" s="4"/>
      <c r="O742" s="4"/>
      <c r="P742" s="4"/>
      <c r="Q742" s="4"/>
      <c r="R742" s="4"/>
      <c r="S742" s="4"/>
      <c r="T742" s="4"/>
      <c r="U742" s="4"/>
      <c r="V742" s="4"/>
      <c r="W742" s="4"/>
      <c r="X742" s="4"/>
      <c r="Y742" s="4"/>
      <c r="Z742" s="4"/>
    </row>
    <row r="743" ht="14.25" customHeight="1">
      <c r="A743" s="4"/>
      <c r="B743" s="4"/>
      <c r="C743" s="4"/>
      <c r="D743" s="4"/>
      <c r="E743" s="4"/>
      <c r="F743" s="4"/>
      <c r="G743" s="4"/>
      <c r="H743" s="4"/>
      <c r="I743" s="4"/>
      <c r="J743" s="110" t="str">
        <f t="shared" si="39"/>
        <v/>
      </c>
      <c r="K743" s="401" t="str">
        <f t="shared" si="38"/>
        <v/>
      </c>
      <c r="L743" s="4"/>
      <c r="M743" s="4"/>
      <c r="N743" s="4"/>
      <c r="O743" s="4"/>
      <c r="P743" s="4"/>
      <c r="Q743" s="4"/>
      <c r="R743" s="4"/>
      <c r="S743" s="4"/>
      <c r="T743" s="4"/>
      <c r="U743" s="4"/>
      <c r="V743" s="4"/>
      <c r="W743" s="4"/>
      <c r="X743" s="4"/>
      <c r="Y743" s="4"/>
      <c r="Z743" s="4"/>
    </row>
    <row r="744" ht="14.25" customHeight="1">
      <c r="A744" s="4"/>
      <c r="B744" s="4"/>
      <c r="C744" s="4"/>
      <c r="D744" s="4"/>
      <c r="E744" s="4"/>
      <c r="F744" s="4"/>
      <c r="G744" s="4"/>
      <c r="H744" s="4"/>
      <c r="I744" s="4"/>
      <c r="J744" s="110" t="str">
        <f t="shared" si="39"/>
        <v/>
      </c>
      <c r="K744" s="401" t="str">
        <f t="shared" si="38"/>
        <v/>
      </c>
      <c r="L744" s="4"/>
      <c r="M744" s="4"/>
      <c r="N744" s="4"/>
      <c r="O744" s="4"/>
      <c r="P744" s="4"/>
      <c r="Q744" s="4"/>
      <c r="R744" s="4"/>
      <c r="S744" s="4"/>
      <c r="T744" s="4"/>
      <c r="U744" s="4"/>
      <c r="V744" s="4"/>
      <c r="W744" s="4"/>
      <c r="X744" s="4"/>
      <c r="Y744" s="4"/>
      <c r="Z744" s="4"/>
    </row>
    <row r="745" ht="14.25" customHeight="1">
      <c r="A745" s="4"/>
      <c r="B745" s="4"/>
      <c r="C745" s="4"/>
      <c r="D745" s="4"/>
      <c r="E745" s="4"/>
      <c r="F745" s="4"/>
      <c r="G745" s="4"/>
      <c r="H745" s="4"/>
      <c r="I745" s="4"/>
      <c r="J745" s="110" t="str">
        <f t="shared" si="39"/>
        <v/>
      </c>
      <c r="K745" s="401" t="str">
        <f t="shared" si="38"/>
        <v/>
      </c>
      <c r="L745" s="4"/>
      <c r="M745" s="4"/>
      <c r="N745" s="4"/>
      <c r="O745" s="4"/>
      <c r="P745" s="4"/>
      <c r="Q745" s="4"/>
      <c r="R745" s="4"/>
      <c r="S745" s="4"/>
      <c r="T745" s="4"/>
      <c r="U745" s="4"/>
      <c r="V745" s="4"/>
      <c r="W745" s="4"/>
      <c r="X745" s="4"/>
      <c r="Y745" s="4"/>
      <c r="Z745" s="4"/>
    </row>
    <row r="746" ht="14.25" customHeight="1">
      <c r="A746" s="4"/>
      <c r="B746" s="4"/>
      <c r="C746" s="4"/>
      <c r="D746" s="4"/>
      <c r="E746" s="4"/>
      <c r="F746" s="4"/>
      <c r="G746" s="4"/>
      <c r="H746" s="4"/>
      <c r="I746" s="4"/>
      <c r="J746" s="110" t="str">
        <f t="shared" si="39"/>
        <v/>
      </c>
      <c r="K746" s="401" t="str">
        <f t="shared" si="38"/>
        <v/>
      </c>
      <c r="L746" s="4"/>
      <c r="M746" s="4"/>
      <c r="N746" s="4"/>
      <c r="O746" s="4"/>
      <c r="P746" s="4"/>
      <c r="Q746" s="4"/>
      <c r="R746" s="4"/>
      <c r="S746" s="4"/>
      <c r="T746" s="4"/>
      <c r="U746" s="4"/>
      <c r="V746" s="4"/>
      <c r="W746" s="4"/>
      <c r="X746" s="4"/>
      <c r="Y746" s="4"/>
      <c r="Z746" s="4"/>
    </row>
    <row r="747" ht="14.25" customHeight="1">
      <c r="A747" s="4"/>
      <c r="B747" s="4"/>
      <c r="C747" s="4"/>
      <c r="D747" s="4"/>
      <c r="E747" s="4"/>
      <c r="F747" s="4"/>
      <c r="G747" s="4"/>
      <c r="H747" s="4"/>
      <c r="I747" s="4"/>
      <c r="J747" s="110" t="str">
        <f t="shared" si="39"/>
        <v/>
      </c>
      <c r="K747" s="401" t="str">
        <f t="shared" si="38"/>
        <v/>
      </c>
      <c r="L747" s="4"/>
      <c r="M747" s="4"/>
      <c r="N747" s="4"/>
      <c r="O747" s="4"/>
      <c r="P747" s="4"/>
      <c r="Q747" s="4"/>
      <c r="R747" s="4"/>
      <c r="S747" s="4"/>
      <c r="T747" s="4"/>
      <c r="U747" s="4"/>
      <c r="V747" s="4"/>
      <c r="W747" s="4"/>
      <c r="X747" s="4"/>
      <c r="Y747" s="4"/>
      <c r="Z747" s="4"/>
    </row>
    <row r="748" ht="14.25" customHeight="1">
      <c r="A748" s="4"/>
      <c r="B748" s="4"/>
      <c r="C748" s="4"/>
      <c r="D748" s="4"/>
      <c r="E748" s="4"/>
      <c r="F748" s="4"/>
      <c r="G748" s="4"/>
      <c r="H748" s="4"/>
      <c r="I748" s="4"/>
      <c r="J748" s="110" t="str">
        <f t="shared" si="39"/>
        <v/>
      </c>
      <c r="K748" s="401" t="str">
        <f t="shared" si="38"/>
        <v/>
      </c>
      <c r="L748" s="4"/>
      <c r="M748" s="4"/>
      <c r="N748" s="4"/>
      <c r="O748" s="4"/>
      <c r="P748" s="4"/>
      <c r="Q748" s="4"/>
      <c r="R748" s="4"/>
      <c r="S748" s="4"/>
      <c r="T748" s="4"/>
      <c r="U748" s="4"/>
      <c r="V748" s="4"/>
      <c r="W748" s="4"/>
      <c r="X748" s="4"/>
      <c r="Y748" s="4"/>
      <c r="Z748" s="4"/>
    </row>
    <row r="749" ht="14.25" customHeight="1">
      <c r="A749" s="4"/>
      <c r="B749" s="4"/>
      <c r="C749" s="4"/>
      <c r="D749" s="4"/>
      <c r="E749" s="4"/>
      <c r="F749" s="4"/>
      <c r="G749" s="4"/>
      <c r="H749" s="4"/>
      <c r="I749" s="4"/>
      <c r="J749" s="110" t="str">
        <f t="shared" si="39"/>
        <v/>
      </c>
      <c r="K749" s="401" t="str">
        <f t="shared" si="38"/>
        <v/>
      </c>
      <c r="L749" s="4"/>
      <c r="M749" s="4"/>
      <c r="N749" s="4"/>
      <c r="O749" s="4"/>
      <c r="P749" s="4"/>
      <c r="Q749" s="4"/>
      <c r="R749" s="4"/>
      <c r="S749" s="4"/>
      <c r="T749" s="4"/>
      <c r="U749" s="4"/>
      <c r="V749" s="4"/>
      <c r="W749" s="4"/>
      <c r="X749" s="4"/>
      <c r="Y749" s="4"/>
      <c r="Z749" s="4"/>
    </row>
    <row r="750" ht="14.25" customHeight="1">
      <c r="A750" s="4"/>
      <c r="B750" s="4"/>
      <c r="C750" s="4"/>
      <c r="D750" s="4"/>
      <c r="E750" s="4"/>
      <c r="F750" s="4"/>
      <c r="G750" s="4"/>
      <c r="H750" s="4"/>
      <c r="I750" s="4"/>
      <c r="J750" s="110" t="str">
        <f t="shared" si="39"/>
        <v/>
      </c>
      <c r="K750" s="401" t="str">
        <f t="shared" si="38"/>
        <v/>
      </c>
      <c r="L750" s="4"/>
      <c r="M750" s="4"/>
      <c r="N750" s="4"/>
      <c r="O750" s="4"/>
      <c r="P750" s="4"/>
      <c r="Q750" s="4"/>
      <c r="R750" s="4"/>
      <c r="S750" s="4"/>
      <c r="T750" s="4"/>
      <c r="U750" s="4"/>
      <c r="V750" s="4"/>
      <c r="W750" s="4"/>
      <c r="X750" s="4"/>
      <c r="Y750" s="4"/>
      <c r="Z750" s="4"/>
    </row>
    <row r="751" ht="14.25" customHeight="1">
      <c r="A751" s="4"/>
      <c r="B751" s="4"/>
      <c r="C751" s="4"/>
      <c r="D751" s="4"/>
      <c r="E751" s="4"/>
      <c r="F751" s="4"/>
      <c r="G751" s="4"/>
      <c r="H751" s="4"/>
      <c r="I751" s="4"/>
      <c r="J751" s="110" t="str">
        <f t="shared" si="39"/>
        <v/>
      </c>
      <c r="K751" s="401" t="str">
        <f t="shared" si="38"/>
        <v/>
      </c>
      <c r="L751" s="4"/>
      <c r="M751" s="4"/>
      <c r="N751" s="4"/>
      <c r="O751" s="4"/>
      <c r="P751" s="4"/>
      <c r="Q751" s="4"/>
      <c r="R751" s="4"/>
      <c r="S751" s="4"/>
      <c r="T751" s="4"/>
      <c r="U751" s="4"/>
      <c r="V751" s="4"/>
      <c r="W751" s="4"/>
      <c r="X751" s="4"/>
      <c r="Y751" s="4"/>
      <c r="Z751" s="4"/>
    </row>
    <row r="752" ht="14.25" customHeight="1">
      <c r="A752" s="4"/>
      <c r="B752" s="4"/>
      <c r="C752" s="4"/>
      <c r="D752" s="4"/>
      <c r="E752" s="4"/>
      <c r="F752" s="4"/>
      <c r="G752" s="4"/>
      <c r="H752" s="4"/>
      <c r="I752" s="4"/>
      <c r="J752" s="110" t="str">
        <f t="shared" si="39"/>
        <v/>
      </c>
      <c r="K752" s="401" t="str">
        <f t="shared" si="38"/>
        <v/>
      </c>
      <c r="L752" s="4"/>
      <c r="M752" s="4"/>
      <c r="N752" s="4"/>
      <c r="O752" s="4"/>
      <c r="P752" s="4"/>
      <c r="Q752" s="4"/>
      <c r="R752" s="4"/>
      <c r="S752" s="4"/>
      <c r="T752" s="4"/>
      <c r="U752" s="4"/>
      <c r="V752" s="4"/>
      <c r="W752" s="4"/>
      <c r="X752" s="4"/>
      <c r="Y752" s="4"/>
      <c r="Z752" s="4"/>
    </row>
    <row r="753" ht="14.25" customHeight="1">
      <c r="A753" s="4"/>
      <c r="B753" s="4"/>
      <c r="C753" s="4"/>
      <c r="D753" s="4"/>
      <c r="E753" s="4"/>
      <c r="F753" s="4"/>
      <c r="G753" s="4"/>
      <c r="H753" s="4"/>
      <c r="I753" s="4"/>
      <c r="J753" s="110" t="str">
        <f t="shared" si="39"/>
        <v/>
      </c>
      <c r="K753" s="401" t="str">
        <f t="shared" si="38"/>
        <v/>
      </c>
      <c r="L753" s="4"/>
      <c r="M753" s="4"/>
      <c r="N753" s="4"/>
      <c r="O753" s="4"/>
      <c r="P753" s="4"/>
      <c r="Q753" s="4"/>
      <c r="R753" s="4"/>
      <c r="S753" s="4"/>
      <c r="T753" s="4"/>
      <c r="U753" s="4"/>
      <c r="V753" s="4"/>
      <c r="W753" s="4"/>
      <c r="X753" s="4"/>
      <c r="Y753" s="4"/>
      <c r="Z753" s="4"/>
    </row>
    <row r="754" ht="14.25" customHeight="1">
      <c r="A754" s="4"/>
      <c r="B754" s="4"/>
      <c r="C754" s="4"/>
      <c r="D754" s="4"/>
      <c r="E754" s="4"/>
      <c r="F754" s="4"/>
      <c r="G754" s="4"/>
      <c r="H754" s="4"/>
      <c r="I754" s="4"/>
      <c r="J754" s="110" t="str">
        <f t="shared" si="39"/>
        <v/>
      </c>
      <c r="K754" s="401" t="str">
        <f t="shared" si="38"/>
        <v/>
      </c>
      <c r="L754" s="4"/>
      <c r="M754" s="4"/>
      <c r="N754" s="4"/>
      <c r="O754" s="4"/>
      <c r="P754" s="4"/>
      <c r="Q754" s="4"/>
      <c r="R754" s="4"/>
      <c r="S754" s="4"/>
      <c r="T754" s="4"/>
      <c r="U754" s="4"/>
      <c r="V754" s="4"/>
      <c r="W754" s="4"/>
      <c r="X754" s="4"/>
      <c r="Y754" s="4"/>
      <c r="Z754" s="4"/>
    </row>
    <row r="755" ht="14.25" customHeight="1">
      <c r="A755" s="4"/>
      <c r="B755" s="4"/>
      <c r="C755" s="4"/>
      <c r="D755" s="4"/>
      <c r="E755" s="4"/>
      <c r="F755" s="4"/>
      <c r="G755" s="4"/>
      <c r="H755" s="4"/>
      <c r="I755" s="4"/>
      <c r="J755" s="110" t="str">
        <f t="shared" si="39"/>
        <v/>
      </c>
      <c r="K755" s="401" t="str">
        <f t="shared" si="38"/>
        <v/>
      </c>
      <c r="L755" s="4"/>
      <c r="M755" s="4"/>
      <c r="N755" s="4"/>
      <c r="O755" s="4"/>
      <c r="P755" s="4"/>
      <c r="Q755" s="4"/>
      <c r="R755" s="4"/>
      <c r="S755" s="4"/>
      <c r="T755" s="4"/>
      <c r="U755" s="4"/>
      <c r="V755" s="4"/>
      <c r="W755" s="4"/>
      <c r="X755" s="4"/>
      <c r="Y755" s="4"/>
      <c r="Z755" s="4"/>
    </row>
    <row r="756" ht="14.25" customHeight="1">
      <c r="A756" s="4"/>
      <c r="B756" s="4"/>
      <c r="C756" s="4"/>
      <c r="D756" s="4"/>
      <c r="E756" s="4"/>
      <c r="F756" s="4"/>
      <c r="G756" s="4"/>
      <c r="H756" s="4"/>
      <c r="I756" s="4"/>
      <c r="J756" s="110" t="str">
        <f t="shared" si="39"/>
        <v/>
      </c>
      <c r="K756" s="401" t="str">
        <f t="shared" si="38"/>
        <v/>
      </c>
      <c r="L756" s="4"/>
      <c r="M756" s="4"/>
      <c r="N756" s="4"/>
      <c r="O756" s="4"/>
      <c r="P756" s="4"/>
      <c r="Q756" s="4"/>
      <c r="R756" s="4"/>
      <c r="S756" s="4"/>
      <c r="T756" s="4"/>
      <c r="U756" s="4"/>
      <c r="V756" s="4"/>
      <c r="W756" s="4"/>
      <c r="X756" s="4"/>
      <c r="Y756" s="4"/>
      <c r="Z756" s="4"/>
    </row>
    <row r="757" ht="14.25" customHeight="1">
      <c r="A757" s="4"/>
      <c r="B757" s="4"/>
      <c r="C757" s="4"/>
      <c r="D757" s="4"/>
      <c r="E757" s="4"/>
      <c r="F757" s="4"/>
      <c r="G757" s="4"/>
      <c r="H757" s="4"/>
      <c r="I757" s="4"/>
      <c r="J757" s="110" t="str">
        <f t="shared" si="39"/>
        <v/>
      </c>
      <c r="K757" s="401" t="str">
        <f t="shared" si="38"/>
        <v/>
      </c>
      <c r="L757" s="4"/>
      <c r="M757" s="4"/>
      <c r="N757" s="4"/>
      <c r="O757" s="4"/>
      <c r="P757" s="4"/>
      <c r="Q757" s="4"/>
      <c r="R757" s="4"/>
      <c r="S757" s="4"/>
      <c r="T757" s="4"/>
      <c r="U757" s="4"/>
      <c r="V757" s="4"/>
      <c r="W757" s="4"/>
      <c r="X757" s="4"/>
      <c r="Y757" s="4"/>
      <c r="Z757" s="4"/>
    </row>
    <row r="758" ht="14.25" customHeight="1">
      <c r="A758" s="4"/>
      <c r="B758" s="4"/>
      <c r="C758" s="4"/>
      <c r="D758" s="4"/>
      <c r="E758" s="4"/>
      <c r="F758" s="4"/>
      <c r="G758" s="4"/>
      <c r="H758" s="4"/>
      <c r="I758" s="4"/>
      <c r="J758" s="110" t="str">
        <f t="shared" si="39"/>
        <v/>
      </c>
      <c r="K758" s="401" t="str">
        <f t="shared" si="38"/>
        <v/>
      </c>
      <c r="L758" s="4"/>
      <c r="M758" s="4"/>
      <c r="N758" s="4"/>
      <c r="O758" s="4"/>
      <c r="P758" s="4"/>
      <c r="Q758" s="4"/>
      <c r="R758" s="4"/>
      <c r="S758" s="4"/>
      <c r="T758" s="4"/>
      <c r="U758" s="4"/>
      <c r="V758" s="4"/>
      <c r="W758" s="4"/>
      <c r="X758" s="4"/>
      <c r="Y758" s="4"/>
      <c r="Z758" s="4"/>
    </row>
    <row r="759" ht="14.25" customHeight="1">
      <c r="A759" s="4"/>
      <c r="B759" s="4"/>
      <c r="C759" s="4"/>
      <c r="D759" s="4"/>
      <c r="E759" s="4"/>
      <c r="F759" s="4"/>
      <c r="G759" s="4"/>
      <c r="H759" s="4"/>
      <c r="I759" s="4"/>
      <c r="J759" s="110" t="str">
        <f t="shared" si="39"/>
        <v/>
      </c>
      <c r="K759" s="401" t="str">
        <f t="shared" si="38"/>
        <v/>
      </c>
      <c r="L759" s="4"/>
      <c r="M759" s="4"/>
      <c r="N759" s="4"/>
      <c r="O759" s="4"/>
      <c r="P759" s="4"/>
      <c r="Q759" s="4"/>
      <c r="R759" s="4"/>
      <c r="S759" s="4"/>
      <c r="T759" s="4"/>
      <c r="U759" s="4"/>
      <c r="V759" s="4"/>
      <c r="W759" s="4"/>
      <c r="X759" s="4"/>
      <c r="Y759" s="4"/>
      <c r="Z759" s="4"/>
    </row>
    <row r="760" ht="14.25" customHeight="1">
      <c r="A760" s="4"/>
      <c r="B760" s="4"/>
      <c r="C760" s="4"/>
      <c r="D760" s="4"/>
      <c r="E760" s="4"/>
      <c r="F760" s="4"/>
      <c r="G760" s="4"/>
      <c r="H760" s="4"/>
      <c r="I760" s="4"/>
      <c r="J760" s="110" t="str">
        <f t="shared" si="39"/>
        <v/>
      </c>
      <c r="K760" s="401" t="str">
        <f t="shared" si="38"/>
        <v/>
      </c>
      <c r="L760" s="4"/>
      <c r="M760" s="4"/>
      <c r="N760" s="4"/>
      <c r="O760" s="4"/>
      <c r="P760" s="4"/>
      <c r="Q760" s="4"/>
      <c r="R760" s="4"/>
      <c r="S760" s="4"/>
      <c r="T760" s="4"/>
      <c r="U760" s="4"/>
      <c r="V760" s="4"/>
      <c r="W760" s="4"/>
      <c r="X760" s="4"/>
      <c r="Y760" s="4"/>
      <c r="Z760" s="4"/>
    </row>
    <row r="761" ht="14.25" customHeight="1">
      <c r="A761" s="4"/>
      <c r="B761" s="4"/>
      <c r="C761" s="4"/>
      <c r="D761" s="4"/>
      <c r="E761" s="4"/>
      <c r="F761" s="4"/>
      <c r="G761" s="4"/>
      <c r="H761" s="4"/>
      <c r="I761" s="4"/>
      <c r="J761" s="110" t="str">
        <f t="shared" si="39"/>
        <v/>
      </c>
      <c r="K761" s="401" t="str">
        <f t="shared" si="38"/>
        <v/>
      </c>
      <c r="L761" s="4"/>
      <c r="M761" s="4"/>
      <c r="N761" s="4"/>
      <c r="O761" s="4"/>
      <c r="P761" s="4"/>
      <c r="Q761" s="4"/>
      <c r="R761" s="4"/>
      <c r="S761" s="4"/>
      <c r="T761" s="4"/>
      <c r="U761" s="4"/>
      <c r="V761" s="4"/>
      <c r="W761" s="4"/>
      <c r="X761" s="4"/>
      <c r="Y761" s="4"/>
      <c r="Z761" s="4"/>
    </row>
    <row r="762" ht="14.25" customHeight="1">
      <c r="A762" s="4"/>
      <c r="B762" s="4"/>
      <c r="C762" s="4"/>
      <c r="D762" s="4"/>
      <c r="E762" s="4"/>
      <c r="F762" s="4"/>
      <c r="G762" s="4"/>
      <c r="H762" s="4"/>
      <c r="I762" s="4"/>
      <c r="J762" s="110" t="str">
        <f t="shared" si="39"/>
        <v/>
      </c>
      <c r="K762" s="401" t="str">
        <f t="shared" si="38"/>
        <v/>
      </c>
      <c r="L762" s="4"/>
      <c r="M762" s="4"/>
      <c r="N762" s="4"/>
      <c r="O762" s="4"/>
      <c r="P762" s="4"/>
      <c r="Q762" s="4"/>
      <c r="R762" s="4"/>
      <c r="S762" s="4"/>
      <c r="T762" s="4"/>
      <c r="U762" s="4"/>
      <c r="V762" s="4"/>
      <c r="W762" s="4"/>
      <c r="X762" s="4"/>
      <c r="Y762" s="4"/>
      <c r="Z762" s="4"/>
    </row>
    <row r="763" ht="14.25" customHeight="1">
      <c r="A763" s="4"/>
      <c r="B763" s="4"/>
      <c r="C763" s="4"/>
      <c r="D763" s="4"/>
      <c r="E763" s="4"/>
      <c r="F763" s="4"/>
      <c r="G763" s="4"/>
      <c r="H763" s="4"/>
      <c r="I763" s="4"/>
      <c r="J763" s="110" t="str">
        <f t="shared" si="39"/>
        <v/>
      </c>
      <c r="K763" s="401" t="str">
        <f t="shared" si="38"/>
        <v/>
      </c>
      <c r="L763" s="4"/>
      <c r="M763" s="4"/>
      <c r="N763" s="4"/>
      <c r="O763" s="4"/>
      <c r="P763" s="4"/>
      <c r="Q763" s="4"/>
      <c r="R763" s="4"/>
      <c r="S763" s="4"/>
      <c r="T763" s="4"/>
      <c r="U763" s="4"/>
      <c r="V763" s="4"/>
      <c r="W763" s="4"/>
      <c r="X763" s="4"/>
      <c r="Y763" s="4"/>
      <c r="Z763" s="4"/>
    </row>
    <row r="764" ht="14.25" customHeight="1">
      <c r="A764" s="4"/>
      <c r="B764" s="4"/>
      <c r="C764" s="4"/>
      <c r="D764" s="4"/>
      <c r="E764" s="4"/>
      <c r="F764" s="4"/>
      <c r="G764" s="4"/>
      <c r="H764" s="4"/>
      <c r="I764" s="4"/>
      <c r="J764" s="110" t="str">
        <f t="shared" si="39"/>
        <v/>
      </c>
      <c r="K764" s="401" t="str">
        <f t="shared" si="38"/>
        <v/>
      </c>
      <c r="L764" s="4"/>
      <c r="M764" s="4"/>
      <c r="N764" s="4"/>
      <c r="O764" s="4"/>
      <c r="P764" s="4"/>
      <c r="Q764" s="4"/>
      <c r="R764" s="4"/>
      <c r="S764" s="4"/>
      <c r="T764" s="4"/>
      <c r="U764" s="4"/>
      <c r="V764" s="4"/>
      <c r="W764" s="4"/>
      <c r="X764" s="4"/>
      <c r="Y764" s="4"/>
      <c r="Z764" s="4"/>
    </row>
    <row r="765" ht="14.25" customHeight="1">
      <c r="A765" s="4"/>
      <c r="B765" s="4"/>
      <c r="C765" s="4"/>
      <c r="D765" s="4"/>
      <c r="E765" s="4"/>
      <c r="F765" s="4"/>
      <c r="G765" s="4"/>
      <c r="H765" s="4"/>
      <c r="I765" s="4"/>
      <c r="J765" s="110" t="str">
        <f t="shared" si="39"/>
        <v/>
      </c>
      <c r="K765" s="401" t="str">
        <f t="shared" si="38"/>
        <v/>
      </c>
      <c r="L765" s="4"/>
      <c r="M765" s="4"/>
      <c r="N765" s="4"/>
      <c r="O765" s="4"/>
      <c r="P765" s="4"/>
      <c r="Q765" s="4"/>
      <c r="R765" s="4"/>
      <c r="S765" s="4"/>
      <c r="T765" s="4"/>
      <c r="U765" s="4"/>
      <c r="V765" s="4"/>
      <c r="W765" s="4"/>
      <c r="X765" s="4"/>
      <c r="Y765" s="4"/>
      <c r="Z765" s="4"/>
    </row>
    <row r="766" ht="14.25" customHeight="1">
      <c r="A766" s="4"/>
      <c r="B766" s="4"/>
      <c r="C766" s="4"/>
      <c r="D766" s="4"/>
      <c r="E766" s="4"/>
      <c r="F766" s="4"/>
      <c r="G766" s="4"/>
      <c r="H766" s="4"/>
      <c r="I766" s="4"/>
      <c r="J766" s="110" t="str">
        <f t="shared" si="39"/>
        <v/>
      </c>
      <c r="K766" s="401" t="str">
        <f t="shared" si="38"/>
        <v/>
      </c>
      <c r="L766" s="4"/>
      <c r="M766" s="4"/>
      <c r="N766" s="4"/>
      <c r="O766" s="4"/>
      <c r="P766" s="4"/>
      <c r="Q766" s="4"/>
      <c r="R766" s="4"/>
      <c r="S766" s="4"/>
      <c r="T766" s="4"/>
      <c r="U766" s="4"/>
      <c r="V766" s="4"/>
      <c r="W766" s="4"/>
      <c r="X766" s="4"/>
      <c r="Y766" s="4"/>
      <c r="Z766" s="4"/>
    </row>
    <row r="767" ht="14.25" customHeight="1">
      <c r="A767" s="4"/>
      <c r="B767" s="4"/>
      <c r="C767" s="4"/>
      <c r="D767" s="4"/>
      <c r="E767" s="4"/>
      <c r="F767" s="4"/>
      <c r="G767" s="4"/>
      <c r="H767" s="4"/>
      <c r="I767" s="4"/>
      <c r="J767" s="110" t="str">
        <f t="shared" si="39"/>
        <v/>
      </c>
      <c r="K767" s="401" t="str">
        <f t="shared" si="38"/>
        <v/>
      </c>
      <c r="L767" s="4"/>
      <c r="M767" s="4"/>
      <c r="N767" s="4"/>
      <c r="O767" s="4"/>
      <c r="P767" s="4"/>
      <c r="Q767" s="4"/>
      <c r="R767" s="4"/>
      <c r="S767" s="4"/>
      <c r="T767" s="4"/>
      <c r="U767" s="4"/>
      <c r="V767" s="4"/>
      <c r="W767" s="4"/>
      <c r="X767" s="4"/>
      <c r="Y767" s="4"/>
      <c r="Z767" s="4"/>
    </row>
    <row r="768" ht="14.25" customHeight="1">
      <c r="A768" s="4"/>
      <c r="B768" s="4"/>
      <c r="C768" s="4"/>
      <c r="D768" s="4"/>
      <c r="E768" s="4"/>
      <c r="F768" s="4"/>
      <c r="G768" s="4"/>
      <c r="H768" s="4"/>
      <c r="I768" s="4"/>
      <c r="J768" s="110" t="str">
        <f t="shared" si="39"/>
        <v/>
      </c>
      <c r="K768" s="401" t="str">
        <f t="shared" si="38"/>
        <v/>
      </c>
      <c r="L768" s="4"/>
      <c r="M768" s="4"/>
      <c r="N768" s="4"/>
      <c r="O768" s="4"/>
      <c r="P768" s="4"/>
      <c r="Q768" s="4"/>
      <c r="R768" s="4"/>
      <c r="S768" s="4"/>
      <c r="T768" s="4"/>
      <c r="U768" s="4"/>
      <c r="V768" s="4"/>
      <c r="W768" s="4"/>
      <c r="X768" s="4"/>
      <c r="Y768" s="4"/>
      <c r="Z768" s="4"/>
    </row>
    <row r="769" ht="14.25" customHeight="1">
      <c r="A769" s="4"/>
      <c r="B769" s="4"/>
      <c r="C769" s="4"/>
      <c r="D769" s="4"/>
      <c r="E769" s="4"/>
      <c r="F769" s="4"/>
      <c r="G769" s="4"/>
      <c r="H769" s="4"/>
      <c r="I769" s="4"/>
      <c r="J769" s="110" t="str">
        <f t="shared" si="39"/>
        <v/>
      </c>
      <c r="K769" s="401" t="str">
        <f t="shared" si="38"/>
        <v/>
      </c>
      <c r="L769" s="4"/>
      <c r="M769" s="4"/>
      <c r="N769" s="4"/>
      <c r="O769" s="4"/>
      <c r="P769" s="4"/>
      <c r="Q769" s="4"/>
      <c r="R769" s="4"/>
      <c r="S769" s="4"/>
      <c r="T769" s="4"/>
      <c r="U769" s="4"/>
      <c r="V769" s="4"/>
      <c r="W769" s="4"/>
      <c r="X769" s="4"/>
      <c r="Y769" s="4"/>
      <c r="Z769" s="4"/>
    </row>
    <row r="770" ht="14.25" customHeight="1">
      <c r="A770" s="4"/>
      <c r="B770" s="4"/>
      <c r="C770" s="4"/>
      <c r="D770" s="4"/>
      <c r="E770" s="4"/>
      <c r="F770" s="4"/>
      <c r="G770" s="4"/>
      <c r="H770" s="4"/>
      <c r="I770" s="4"/>
      <c r="J770" s="110" t="str">
        <f t="shared" si="39"/>
        <v/>
      </c>
      <c r="K770" s="401" t="str">
        <f t="shared" si="38"/>
        <v/>
      </c>
      <c r="L770" s="4"/>
      <c r="M770" s="4"/>
      <c r="N770" s="4"/>
      <c r="O770" s="4"/>
      <c r="P770" s="4"/>
      <c r="Q770" s="4"/>
      <c r="R770" s="4"/>
      <c r="S770" s="4"/>
      <c r="T770" s="4"/>
      <c r="U770" s="4"/>
      <c r="V770" s="4"/>
      <c r="W770" s="4"/>
      <c r="X770" s="4"/>
      <c r="Y770" s="4"/>
      <c r="Z770" s="4"/>
    </row>
    <row r="771" ht="14.25" customHeight="1">
      <c r="A771" s="4"/>
      <c r="B771" s="4"/>
      <c r="C771" s="4"/>
      <c r="D771" s="4"/>
      <c r="E771" s="4"/>
      <c r="F771" s="4"/>
      <c r="G771" s="4"/>
      <c r="H771" s="4"/>
      <c r="I771" s="4"/>
      <c r="J771" s="110" t="str">
        <f t="shared" si="39"/>
        <v/>
      </c>
      <c r="K771" s="401" t="str">
        <f t="shared" si="38"/>
        <v/>
      </c>
      <c r="L771" s="4"/>
      <c r="M771" s="4"/>
      <c r="N771" s="4"/>
      <c r="O771" s="4"/>
      <c r="P771" s="4"/>
      <c r="Q771" s="4"/>
      <c r="R771" s="4"/>
      <c r="S771" s="4"/>
      <c r="T771" s="4"/>
      <c r="U771" s="4"/>
      <c r="V771" s="4"/>
      <c r="W771" s="4"/>
      <c r="X771" s="4"/>
      <c r="Y771" s="4"/>
      <c r="Z771" s="4"/>
    </row>
    <row r="772" ht="14.25" customHeight="1">
      <c r="A772" s="4"/>
      <c r="B772" s="4"/>
      <c r="C772" s="4"/>
      <c r="D772" s="4"/>
      <c r="E772" s="4"/>
      <c r="F772" s="4"/>
      <c r="G772" s="4"/>
      <c r="H772" s="4"/>
      <c r="I772" s="4"/>
      <c r="J772" s="110" t="str">
        <f t="shared" si="39"/>
        <v/>
      </c>
      <c r="K772" s="401" t="str">
        <f t="shared" si="38"/>
        <v/>
      </c>
      <c r="L772" s="4"/>
      <c r="M772" s="4"/>
      <c r="N772" s="4"/>
      <c r="O772" s="4"/>
      <c r="P772" s="4"/>
      <c r="Q772" s="4"/>
      <c r="R772" s="4"/>
      <c r="S772" s="4"/>
      <c r="T772" s="4"/>
      <c r="U772" s="4"/>
      <c r="V772" s="4"/>
      <c r="W772" s="4"/>
      <c r="X772" s="4"/>
      <c r="Y772" s="4"/>
      <c r="Z772" s="4"/>
    </row>
    <row r="773" ht="14.25" customHeight="1">
      <c r="A773" s="4"/>
      <c r="B773" s="4"/>
      <c r="C773" s="4"/>
      <c r="D773" s="4"/>
      <c r="E773" s="4"/>
      <c r="F773" s="4"/>
      <c r="G773" s="4"/>
      <c r="H773" s="4"/>
      <c r="I773" s="4"/>
      <c r="J773" s="110" t="str">
        <f t="shared" si="39"/>
        <v/>
      </c>
      <c r="K773" s="401" t="str">
        <f t="shared" si="38"/>
        <v/>
      </c>
      <c r="L773" s="4"/>
      <c r="M773" s="4"/>
      <c r="N773" s="4"/>
      <c r="O773" s="4"/>
      <c r="P773" s="4"/>
      <c r="Q773" s="4"/>
      <c r="R773" s="4"/>
      <c r="S773" s="4"/>
      <c r="T773" s="4"/>
      <c r="U773" s="4"/>
      <c r="V773" s="4"/>
      <c r="W773" s="4"/>
      <c r="X773" s="4"/>
      <c r="Y773" s="4"/>
      <c r="Z773" s="4"/>
    </row>
    <row r="774" ht="14.25" customHeight="1">
      <c r="A774" s="4"/>
      <c r="B774" s="4"/>
      <c r="C774" s="4"/>
      <c r="D774" s="4"/>
      <c r="E774" s="4"/>
      <c r="F774" s="4"/>
      <c r="G774" s="4"/>
      <c r="H774" s="4"/>
      <c r="I774" s="4"/>
      <c r="J774" s="110" t="str">
        <f t="shared" si="39"/>
        <v/>
      </c>
      <c r="K774" s="401" t="str">
        <f t="shared" si="38"/>
        <v/>
      </c>
      <c r="L774" s="4"/>
      <c r="M774" s="4"/>
      <c r="N774" s="4"/>
      <c r="O774" s="4"/>
      <c r="P774" s="4"/>
      <c r="Q774" s="4"/>
      <c r="R774" s="4"/>
      <c r="S774" s="4"/>
      <c r="T774" s="4"/>
      <c r="U774" s="4"/>
      <c r="V774" s="4"/>
      <c r="W774" s="4"/>
      <c r="X774" s="4"/>
      <c r="Y774" s="4"/>
      <c r="Z774" s="4"/>
    </row>
    <row r="775" ht="14.25" customHeight="1">
      <c r="A775" s="4"/>
      <c r="B775" s="4"/>
      <c r="C775" s="4"/>
      <c r="D775" s="4"/>
      <c r="E775" s="4"/>
      <c r="F775" s="4"/>
      <c r="G775" s="4"/>
      <c r="H775" s="4"/>
      <c r="I775" s="4"/>
      <c r="J775" s="110" t="str">
        <f t="shared" si="39"/>
        <v/>
      </c>
      <c r="K775" s="401" t="str">
        <f t="shared" si="38"/>
        <v/>
      </c>
      <c r="L775" s="4"/>
      <c r="M775" s="4"/>
      <c r="N775" s="4"/>
      <c r="O775" s="4"/>
      <c r="P775" s="4"/>
      <c r="Q775" s="4"/>
      <c r="R775" s="4"/>
      <c r="S775" s="4"/>
      <c r="T775" s="4"/>
      <c r="U775" s="4"/>
      <c r="V775" s="4"/>
      <c r="W775" s="4"/>
      <c r="X775" s="4"/>
      <c r="Y775" s="4"/>
      <c r="Z775" s="4"/>
    </row>
    <row r="776" ht="14.25" customHeight="1">
      <c r="A776" s="4"/>
      <c r="B776" s="4"/>
      <c r="C776" s="4"/>
      <c r="D776" s="4"/>
      <c r="E776" s="4"/>
      <c r="F776" s="4"/>
      <c r="G776" s="4"/>
      <c r="H776" s="4"/>
      <c r="I776" s="4"/>
      <c r="J776" s="110" t="str">
        <f t="shared" si="39"/>
        <v/>
      </c>
      <c r="K776" s="401" t="str">
        <f t="shared" si="38"/>
        <v/>
      </c>
      <c r="L776" s="4"/>
      <c r="M776" s="4"/>
      <c r="N776" s="4"/>
      <c r="O776" s="4"/>
      <c r="P776" s="4"/>
      <c r="Q776" s="4"/>
      <c r="R776" s="4"/>
      <c r="S776" s="4"/>
      <c r="T776" s="4"/>
      <c r="U776" s="4"/>
      <c r="V776" s="4"/>
      <c r="W776" s="4"/>
      <c r="X776" s="4"/>
      <c r="Y776" s="4"/>
      <c r="Z776" s="4"/>
    </row>
    <row r="777" ht="14.25" customHeight="1">
      <c r="A777" s="4"/>
      <c r="B777" s="4"/>
      <c r="C777" s="4"/>
      <c r="D777" s="4"/>
      <c r="E777" s="4"/>
      <c r="F777" s="4"/>
      <c r="G777" s="4"/>
      <c r="H777" s="4"/>
      <c r="I777" s="4"/>
      <c r="J777" s="110" t="str">
        <f t="shared" si="39"/>
        <v/>
      </c>
      <c r="K777" s="401" t="str">
        <f t="shared" si="38"/>
        <v/>
      </c>
      <c r="L777" s="4"/>
      <c r="M777" s="4"/>
      <c r="N777" s="4"/>
      <c r="O777" s="4"/>
      <c r="P777" s="4"/>
      <c r="Q777" s="4"/>
      <c r="R777" s="4"/>
      <c r="S777" s="4"/>
      <c r="T777" s="4"/>
      <c r="U777" s="4"/>
      <c r="V777" s="4"/>
      <c r="W777" s="4"/>
      <c r="X777" s="4"/>
      <c r="Y777" s="4"/>
      <c r="Z777" s="4"/>
    </row>
    <row r="778" ht="14.25" customHeight="1">
      <c r="A778" s="4"/>
      <c r="B778" s="4"/>
      <c r="C778" s="4"/>
      <c r="D778" s="4"/>
      <c r="E778" s="4"/>
      <c r="F778" s="4"/>
      <c r="G778" s="4"/>
      <c r="H778" s="4"/>
      <c r="I778" s="4"/>
      <c r="J778" s="110" t="str">
        <f t="shared" si="39"/>
        <v/>
      </c>
      <c r="K778" s="401" t="str">
        <f t="shared" si="38"/>
        <v/>
      </c>
      <c r="L778" s="4"/>
      <c r="M778" s="4"/>
      <c r="N778" s="4"/>
      <c r="O778" s="4"/>
      <c r="P778" s="4"/>
      <c r="Q778" s="4"/>
      <c r="R778" s="4"/>
      <c r="S778" s="4"/>
      <c r="T778" s="4"/>
      <c r="U778" s="4"/>
      <c r="V778" s="4"/>
      <c r="W778" s="4"/>
      <c r="X778" s="4"/>
      <c r="Y778" s="4"/>
      <c r="Z778" s="4"/>
    </row>
    <row r="779" ht="14.25" customHeight="1">
      <c r="A779" s="4"/>
      <c r="B779" s="4"/>
      <c r="C779" s="4"/>
      <c r="D779" s="4"/>
      <c r="E779" s="4"/>
      <c r="F779" s="4"/>
      <c r="G779" s="4"/>
      <c r="H779" s="4"/>
      <c r="I779" s="4"/>
      <c r="J779" s="110" t="str">
        <f t="shared" si="39"/>
        <v/>
      </c>
      <c r="K779" s="401" t="str">
        <f t="shared" si="38"/>
        <v/>
      </c>
      <c r="L779" s="4"/>
      <c r="M779" s="4"/>
      <c r="N779" s="4"/>
      <c r="O779" s="4"/>
      <c r="P779" s="4"/>
      <c r="Q779" s="4"/>
      <c r="R779" s="4"/>
      <c r="S779" s="4"/>
      <c r="T779" s="4"/>
      <c r="U779" s="4"/>
      <c r="V779" s="4"/>
      <c r="W779" s="4"/>
      <c r="X779" s="4"/>
      <c r="Y779" s="4"/>
      <c r="Z779" s="4"/>
    </row>
    <row r="780" ht="14.25" customHeight="1">
      <c r="A780" s="4"/>
      <c r="B780" s="4"/>
      <c r="C780" s="4"/>
      <c r="D780" s="4"/>
      <c r="E780" s="4"/>
      <c r="F780" s="4"/>
      <c r="G780" s="4"/>
      <c r="H780" s="4"/>
      <c r="I780" s="4"/>
      <c r="J780" s="110" t="str">
        <f t="shared" si="39"/>
        <v/>
      </c>
      <c r="K780" s="401" t="str">
        <f t="shared" si="38"/>
        <v/>
      </c>
      <c r="L780" s="4"/>
      <c r="M780" s="4"/>
      <c r="N780" s="4"/>
      <c r="O780" s="4"/>
      <c r="P780" s="4"/>
      <c r="Q780" s="4"/>
      <c r="R780" s="4"/>
      <c r="S780" s="4"/>
      <c r="T780" s="4"/>
      <c r="U780" s="4"/>
      <c r="V780" s="4"/>
      <c r="W780" s="4"/>
      <c r="X780" s="4"/>
      <c r="Y780" s="4"/>
      <c r="Z780" s="4"/>
    </row>
    <row r="781" ht="14.25" customHeight="1">
      <c r="A781" s="4"/>
      <c r="B781" s="4"/>
      <c r="C781" s="4"/>
      <c r="D781" s="4"/>
      <c r="E781" s="4"/>
      <c r="F781" s="4"/>
      <c r="G781" s="4"/>
      <c r="H781" s="4"/>
      <c r="I781" s="4"/>
      <c r="J781" s="110" t="str">
        <f t="shared" si="39"/>
        <v/>
      </c>
      <c r="K781" s="401" t="str">
        <f t="shared" si="38"/>
        <v/>
      </c>
      <c r="L781" s="4"/>
      <c r="M781" s="4"/>
      <c r="N781" s="4"/>
      <c r="O781" s="4"/>
      <c r="P781" s="4"/>
      <c r="Q781" s="4"/>
      <c r="R781" s="4"/>
      <c r="S781" s="4"/>
      <c r="T781" s="4"/>
      <c r="U781" s="4"/>
      <c r="V781" s="4"/>
      <c r="W781" s="4"/>
      <c r="X781" s="4"/>
      <c r="Y781" s="4"/>
      <c r="Z781" s="4"/>
    </row>
    <row r="782" ht="14.25" customHeight="1">
      <c r="A782" s="4"/>
      <c r="B782" s="4"/>
      <c r="C782" s="4"/>
      <c r="D782" s="4"/>
      <c r="E782" s="4"/>
      <c r="F782" s="4"/>
      <c r="G782" s="4"/>
      <c r="H782" s="4"/>
      <c r="I782" s="4"/>
      <c r="J782" s="110" t="str">
        <f t="shared" si="39"/>
        <v/>
      </c>
      <c r="K782" s="401" t="str">
        <f t="shared" si="38"/>
        <v/>
      </c>
      <c r="L782" s="4"/>
      <c r="M782" s="4"/>
      <c r="N782" s="4"/>
      <c r="O782" s="4"/>
      <c r="P782" s="4"/>
      <c r="Q782" s="4"/>
      <c r="R782" s="4"/>
      <c r="S782" s="4"/>
      <c r="T782" s="4"/>
      <c r="U782" s="4"/>
      <c r="V782" s="4"/>
      <c r="W782" s="4"/>
      <c r="X782" s="4"/>
      <c r="Y782" s="4"/>
      <c r="Z782" s="4"/>
    </row>
    <row r="783" ht="14.25" customHeight="1">
      <c r="A783" s="4"/>
      <c r="B783" s="4"/>
      <c r="C783" s="4"/>
      <c r="D783" s="4"/>
      <c r="E783" s="4"/>
      <c r="F783" s="4"/>
      <c r="G783" s="4"/>
      <c r="H783" s="4"/>
      <c r="I783" s="4"/>
      <c r="J783" s="110" t="str">
        <f t="shared" si="39"/>
        <v/>
      </c>
      <c r="K783" s="401" t="str">
        <f t="shared" si="38"/>
        <v/>
      </c>
      <c r="L783" s="4"/>
      <c r="M783" s="4"/>
      <c r="N783" s="4"/>
      <c r="O783" s="4"/>
      <c r="P783" s="4"/>
      <c r="Q783" s="4"/>
      <c r="R783" s="4"/>
      <c r="S783" s="4"/>
      <c r="T783" s="4"/>
      <c r="U783" s="4"/>
      <c r="V783" s="4"/>
      <c r="W783" s="4"/>
      <c r="X783" s="4"/>
      <c r="Y783" s="4"/>
      <c r="Z783" s="4"/>
    </row>
    <row r="784" ht="14.25" customHeight="1">
      <c r="A784" s="4"/>
      <c r="B784" s="4"/>
      <c r="C784" s="4"/>
      <c r="D784" s="4"/>
      <c r="E784" s="4"/>
      <c r="F784" s="4"/>
      <c r="G784" s="4"/>
      <c r="H784" s="4"/>
      <c r="I784" s="4"/>
      <c r="J784" s="110" t="str">
        <f t="shared" si="39"/>
        <v/>
      </c>
      <c r="K784" s="401" t="str">
        <f t="shared" si="38"/>
        <v/>
      </c>
      <c r="L784" s="4"/>
      <c r="M784" s="4"/>
      <c r="N784" s="4"/>
      <c r="O784" s="4"/>
      <c r="P784" s="4"/>
      <c r="Q784" s="4"/>
      <c r="R784" s="4"/>
      <c r="S784" s="4"/>
      <c r="T784" s="4"/>
      <c r="U784" s="4"/>
      <c r="V784" s="4"/>
      <c r="W784" s="4"/>
      <c r="X784" s="4"/>
      <c r="Y784" s="4"/>
      <c r="Z784" s="4"/>
    </row>
    <row r="785" ht="14.25" customHeight="1">
      <c r="A785" s="4"/>
      <c r="B785" s="4"/>
      <c r="C785" s="4"/>
      <c r="D785" s="4"/>
      <c r="E785" s="4"/>
      <c r="F785" s="4"/>
      <c r="G785" s="4"/>
      <c r="H785" s="4"/>
      <c r="I785" s="4"/>
      <c r="J785" s="110" t="str">
        <f t="shared" si="39"/>
        <v/>
      </c>
      <c r="K785" s="401" t="str">
        <f t="shared" si="38"/>
        <v/>
      </c>
      <c r="L785" s="4"/>
      <c r="M785" s="4"/>
      <c r="N785" s="4"/>
      <c r="O785" s="4"/>
      <c r="P785" s="4"/>
      <c r="Q785" s="4"/>
      <c r="R785" s="4"/>
      <c r="S785" s="4"/>
      <c r="T785" s="4"/>
      <c r="U785" s="4"/>
      <c r="V785" s="4"/>
      <c r="W785" s="4"/>
      <c r="X785" s="4"/>
      <c r="Y785" s="4"/>
      <c r="Z785" s="4"/>
    </row>
    <row r="786" ht="14.25" customHeight="1">
      <c r="A786" s="4"/>
      <c r="B786" s="4"/>
      <c r="C786" s="4"/>
      <c r="D786" s="4"/>
      <c r="E786" s="4"/>
      <c r="F786" s="4"/>
      <c r="G786" s="4"/>
      <c r="H786" s="4"/>
      <c r="I786" s="4"/>
      <c r="J786" s="110" t="str">
        <f t="shared" si="39"/>
        <v/>
      </c>
      <c r="K786" s="401" t="str">
        <f t="shared" si="38"/>
        <v/>
      </c>
      <c r="L786" s="4"/>
      <c r="M786" s="4"/>
      <c r="N786" s="4"/>
      <c r="O786" s="4"/>
      <c r="P786" s="4"/>
      <c r="Q786" s="4"/>
      <c r="R786" s="4"/>
      <c r="S786" s="4"/>
      <c r="T786" s="4"/>
      <c r="U786" s="4"/>
      <c r="V786" s="4"/>
      <c r="W786" s="4"/>
      <c r="X786" s="4"/>
      <c r="Y786" s="4"/>
      <c r="Z786" s="4"/>
    </row>
    <row r="787" ht="14.25" customHeight="1">
      <c r="A787" s="4"/>
      <c r="B787" s="4"/>
      <c r="C787" s="4"/>
      <c r="D787" s="4"/>
      <c r="E787" s="4"/>
      <c r="F787" s="4"/>
      <c r="G787" s="4"/>
      <c r="H787" s="4"/>
      <c r="I787" s="4"/>
      <c r="J787" s="110" t="str">
        <f t="shared" si="39"/>
        <v/>
      </c>
      <c r="K787" s="401" t="str">
        <f t="shared" si="38"/>
        <v/>
      </c>
      <c r="L787" s="4"/>
      <c r="M787" s="4"/>
      <c r="N787" s="4"/>
      <c r="O787" s="4"/>
      <c r="P787" s="4"/>
      <c r="Q787" s="4"/>
      <c r="R787" s="4"/>
      <c r="S787" s="4"/>
      <c r="T787" s="4"/>
      <c r="U787" s="4"/>
      <c r="V787" s="4"/>
      <c r="W787" s="4"/>
      <c r="X787" s="4"/>
      <c r="Y787" s="4"/>
      <c r="Z787" s="4"/>
    </row>
    <row r="788" ht="14.25" customHeight="1">
      <c r="A788" s="4"/>
      <c r="B788" s="4"/>
      <c r="C788" s="4"/>
      <c r="D788" s="4"/>
      <c r="E788" s="4"/>
      <c r="F788" s="4"/>
      <c r="G788" s="4"/>
      <c r="H788" s="4"/>
      <c r="I788" s="4"/>
      <c r="J788" s="110" t="str">
        <f t="shared" si="39"/>
        <v/>
      </c>
      <c r="K788" s="401" t="str">
        <f t="shared" si="38"/>
        <v/>
      </c>
      <c r="L788" s="4"/>
      <c r="M788" s="4"/>
      <c r="N788" s="4"/>
      <c r="O788" s="4"/>
      <c r="P788" s="4"/>
      <c r="Q788" s="4"/>
      <c r="R788" s="4"/>
      <c r="S788" s="4"/>
      <c r="T788" s="4"/>
      <c r="U788" s="4"/>
      <c r="V788" s="4"/>
      <c r="W788" s="4"/>
      <c r="X788" s="4"/>
      <c r="Y788" s="4"/>
      <c r="Z788" s="4"/>
    </row>
    <row r="789" ht="14.25" customHeight="1">
      <c r="A789" s="4"/>
      <c r="B789" s="4"/>
      <c r="C789" s="4"/>
      <c r="D789" s="4"/>
      <c r="E789" s="4"/>
      <c r="F789" s="4"/>
      <c r="G789" s="4"/>
      <c r="H789" s="4"/>
      <c r="I789" s="4"/>
      <c r="J789" s="110" t="str">
        <f t="shared" si="39"/>
        <v/>
      </c>
      <c r="K789" s="401" t="str">
        <f t="shared" si="38"/>
        <v/>
      </c>
      <c r="L789" s="4"/>
      <c r="M789" s="4"/>
      <c r="N789" s="4"/>
      <c r="O789" s="4"/>
      <c r="P789" s="4"/>
      <c r="Q789" s="4"/>
      <c r="R789" s="4"/>
      <c r="S789" s="4"/>
      <c r="T789" s="4"/>
      <c r="U789" s="4"/>
      <c r="V789" s="4"/>
      <c r="W789" s="4"/>
      <c r="X789" s="4"/>
      <c r="Y789" s="4"/>
      <c r="Z789" s="4"/>
    </row>
    <row r="790" ht="14.25" customHeight="1">
      <c r="A790" s="4"/>
      <c r="B790" s="4"/>
      <c r="C790" s="4"/>
      <c r="D790" s="4"/>
      <c r="E790" s="4"/>
      <c r="F790" s="4"/>
      <c r="G790" s="4"/>
      <c r="H790" s="4"/>
      <c r="I790" s="4"/>
      <c r="J790" s="110" t="str">
        <f t="shared" si="39"/>
        <v/>
      </c>
      <c r="K790" s="401" t="str">
        <f t="shared" si="38"/>
        <v/>
      </c>
      <c r="L790" s="4"/>
      <c r="M790" s="4"/>
      <c r="N790" s="4"/>
      <c r="O790" s="4"/>
      <c r="P790" s="4"/>
      <c r="Q790" s="4"/>
      <c r="R790" s="4"/>
      <c r="S790" s="4"/>
      <c r="T790" s="4"/>
      <c r="U790" s="4"/>
      <c r="V790" s="4"/>
      <c r="W790" s="4"/>
      <c r="X790" s="4"/>
      <c r="Y790" s="4"/>
      <c r="Z790" s="4"/>
    </row>
    <row r="791" ht="14.25" customHeight="1">
      <c r="A791" s="4"/>
      <c r="B791" s="4"/>
      <c r="C791" s="4"/>
      <c r="D791" s="4"/>
      <c r="E791" s="4"/>
      <c r="F791" s="4"/>
      <c r="G791" s="4"/>
      <c r="H791" s="4"/>
      <c r="I791" s="4"/>
      <c r="J791" s="110" t="str">
        <f t="shared" si="39"/>
        <v/>
      </c>
      <c r="K791" s="401" t="str">
        <f t="shared" si="38"/>
        <v/>
      </c>
      <c r="L791" s="4"/>
      <c r="M791" s="4"/>
      <c r="N791" s="4"/>
      <c r="O791" s="4"/>
      <c r="P791" s="4"/>
      <c r="Q791" s="4"/>
      <c r="R791" s="4"/>
      <c r="S791" s="4"/>
      <c r="T791" s="4"/>
      <c r="U791" s="4"/>
      <c r="V791" s="4"/>
      <c r="W791" s="4"/>
      <c r="X791" s="4"/>
      <c r="Y791" s="4"/>
      <c r="Z791" s="4"/>
    </row>
    <row r="792" ht="14.25" customHeight="1">
      <c r="A792" s="4"/>
      <c r="B792" s="4"/>
      <c r="C792" s="4"/>
      <c r="D792" s="4"/>
      <c r="E792" s="4"/>
      <c r="F792" s="4"/>
      <c r="G792" s="4"/>
      <c r="H792" s="4"/>
      <c r="I792" s="4"/>
      <c r="J792" s="110" t="str">
        <f t="shared" si="39"/>
        <v/>
      </c>
      <c r="K792" s="401" t="str">
        <f t="shared" si="38"/>
        <v/>
      </c>
      <c r="L792" s="4"/>
      <c r="M792" s="4"/>
      <c r="N792" s="4"/>
      <c r="O792" s="4"/>
      <c r="P792" s="4"/>
      <c r="Q792" s="4"/>
      <c r="R792" s="4"/>
      <c r="S792" s="4"/>
      <c r="T792" s="4"/>
      <c r="U792" s="4"/>
      <c r="V792" s="4"/>
      <c r="W792" s="4"/>
      <c r="X792" s="4"/>
      <c r="Y792" s="4"/>
      <c r="Z792" s="4"/>
    </row>
    <row r="793" ht="14.25" customHeight="1">
      <c r="A793" s="4"/>
      <c r="B793" s="4"/>
      <c r="C793" s="4"/>
      <c r="D793" s="4"/>
      <c r="E793" s="4"/>
      <c r="F793" s="4"/>
      <c r="G793" s="4"/>
      <c r="H793" s="4"/>
      <c r="I793" s="4"/>
      <c r="J793" s="110" t="str">
        <f t="shared" si="39"/>
        <v/>
      </c>
      <c r="K793" s="401" t="str">
        <f t="shared" si="38"/>
        <v/>
      </c>
      <c r="L793" s="4"/>
      <c r="M793" s="4"/>
      <c r="N793" s="4"/>
      <c r="O793" s="4"/>
      <c r="P793" s="4"/>
      <c r="Q793" s="4"/>
      <c r="R793" s="4"/>
      <c r="S793" s="4"/>
      <c r="T793" s="4"/>
      <c r="U793" s="4"/>
      <c r="V793" s="4"/>
      <c r="W793" s="4"/>
      <c r="X793" s="4"/>
      <c r="Y793" s="4"/>
      <c r="Z793" s="4"/>
    </row>
    <row r="794" ht="14.25" customHeight="1">
      <c r="A794" s="4"/>
      <c r="B794" s="4"/>
      <c r="C794" s="4"/>
      <c r="D794" s="4"/>
      <c r="E794" s="4"/>
      <c r="F794" s="4"/>
      <c r="G794" s="4"/>
      <c r="H794" s="4"/>
      <c r="I794" s="4"/>
      <c r="J794" s="110" t="str">
        <f t="shared" si="39"/>
        <v/>
      </c>
      <c r="K794" s="401" t="str">
        <f t="shared" si="38"/>
        <v/>
      </c>
      <c r="L794" s="4"/>
      <c r="M794" s="4"/>
      <c r="N794" s="4"/>
      <c r="O794" s="4"/>
      <c r="P794" s="4"/>
      <c r="Q794" s="4"/>
      <c r="R794" s="4"/>
      <c r="S794" s="4"/>
      <c r="T794" s="4"/>
      <c r="U794" s="4"/>
      <c r="V794" s="4"/>
      <c r="W794" s="4"/>
      <c r="X794" s="4"/>
      <c r="Y794" s="4"/>
      <c r="Z794" s="4"/>
    </row>
    <row r="795" ht="14.25" customHeight="1">
      <c r="A795" s="4"/>
      <c r="B795" s="4"/>
      <c r="C795" s="4"/>
      <c r="D795" s="4"/>
      <c r="E795" s="4"/>
      <c r="F795" s="4"/>
      <c r="G795" s="4"/>
      <c r="H795" s="4"/>
      <c r="I795" s="4"/>
      <c r="J795" s="110" t="str">
        <f t="shared" si="39"/>
        <v/>
      </c>
      <c r="K795" s="401" t="str">
        <f t="shared" si="38"/>
        <v/>
      </c>
      <c r="L795" s="4"/>
      <c r="M795" s="4"/>
      <c r="N795" s="4"/>
      <c r="O795" s="4"/>
      <c r="P795" s="4"/>
      <c r="Q795" s="4"/>
      <c r="R795" s="4"/>
      <c r="S795" s="4"/>
      <c r="T795" s="4"/>
      <c r="U795" s="4"/>
      <c r="V795" s="4"/>
      <c r="W795" s="4"/>
      <c r="X795" s="4"/>
      <c r="Y795" s="4"/>
      <c r="Z795" s="4"/>
    </row>
    <row r="796" ht="14.25" customHeight="1">
      <c r="A796" s="4"/>
      <c r="B796" s="4"/>
      <c r="C796" s="4"/>
      <c r="D796" s="4"/>
      <c r="E796" s="4"/>
      <c r="F796" s="4"/>
      <c r="G796" s="4"/>
      <c r="H796" s="4"/>
      <c r="I796" s="4"/>
      <c r="J796" s="110" t="str">
        <f t="shared" si="39"/>
        <v/>
      </c>
      <c r="K796" s="401" t="str">
        <f t="shared" si="38"/>
        <v/>
      </c>
      <c r="L796" s="4"/>
      <c r="M796" s="4"/>
      <c r="N796" s="4"/>
      <c r="O796" s="4"/>
      <c r="P796" s="4"/>
      <c r="Q796" s="4"/>
      <c r="R796" s="4"/>
      <c r="S796" s="4"/>
      <c r="T796" s="4"/>
      <c r="U796" s="4"/>
      <c r="V796" s="4"/>
      <c r="W796" s="4"/>
      <c r="X796" s="4"/>
      <c r="Y796" s="4"/>
      <c r="Z796" s="4"/>
    </row>
    <row r="797" ht="14.25" customHeight="1">
      <c r="A797" s="4"/>
      <c r="B797" s="4"/>
      <c r="C797" s="4"/>
      <c r="D797" s="4"/>
      <c r="E797" s="4"/>
      <c r="F797" s="4"/>
      <c r="G797" s="4"/>
      <c r="H797" s="4"/>
      <c r="I797" s="4"/>
      <c r="J797" s="110" t="str">
        <f t="shared" si="39"/>
        <v/>
      </c>
      <c r="K797" s="401" t="str">
        <f t="shared" si="38"/>
        <v/>
      </c>
      <c r="L797" s="4"/>
      <c r="M797" s="4"/>
      <c r="N797" s="4"/>
      <c r="O797" s="4"/>
      <c r="P797" s="4"/>
      <c r="Q797" s="4"/>
      <c r="R797" s="4"/>
      <c r="S797" s="4"/>
      <c r="T797" s="4"/>
      <c r="U797" s="4"/>
      <c r="V797" s="4"/>
      <c r="W797" s="4"/>
      <c r="X797" s="4"/>
      <c r="Y797" s="4"/>
      <c r="Z797" s="4"/>
    </row>
    <row r="798" ht="14.25" customHeight="1">
      <c r="A798" s="4"/>
      <c r="B798" s="4"/>
      <c r="C798" s="4"/>
      <c r="D798" s="4"/>
      <c r="E798" s="4"/>
      <c r="F798" s="4"/>
      <c r="G798" s="4"/>
      <c r="H798" s="4"/>
      <c r="I798" s="4"/>
      <c r="J798" s="110" t="str">
        <f t="shared" si="39"/>
        <v/>
      </c>
      <c r="K798" s="401" t="str">
        <f t="shared" si="38"/>
        <v/>
      </c>
      <c r="L798" s="4"/>
      <c r="M798" s="4"/>
      <c r="N798" s="4"/>
      <c r="O798" s="4"/>
      <c r="P798" s="4"/>
      <c r="Q798" s="4"/>
      <c r="R798" s="4"/>
      <c r="S798" s="4"/>
      <c r="T798" s="4"/>
      <c r="U798" s="4"/>
      <c r="V798" s="4"/>
      <c r="W798" s="4"/>
      <c r="X798" s="4"/>
      <c r="Y798" s="4"/>
      <c r="Z798" s="4"/>
    </row>
    <row r="799" ht="14.25" customHeight="1">
      <c r="A799" s="4"/>
      <c r="B799" s="4"/>
      <c r="C799" s="4"/>
      <c r="D799" s="4"/>
      <c r="E799" s="4"/>
      <c r="F799" s="4"/>
      <c r="G799" s="4"/>
      <c r="H799" s="4"/>
      <c r="I799" s="4"/>
      <c r="J799" s="110" t="str">
        <f t="shared" si="39"/>
        <v/>
      </c>
      <c r="K799" s="401" t="str">
        <f t="shared" si="38"/>
        <v/>
      </c>
      <c r="L799" s="4"/>
      <c r="M799" s="4"/>
      <c r="N799" s="4"/>
      <c r="O799" s="4"/>
      <c r="P799" s="4"/>
      <c r="Q799" s="4"/>
      <c r="R799" s="4"/>
      <c r="S799" s="4"/>
      <c r="T799" s="4"/>
      <c r="U799" s="4"/>
      <c r="V799" s="4"/>
      <c r="W799" s="4"/>
      <c r="X799" s="4"/>
      <c r="Y799" s="4"/>
      <c r="Z799" s="4"/>
    </row>
    <row r="800" ht="14.25" customHeight="1">
      <c r="A800" s="4"/>
      <c r="B800" s="4"/>
      <c r="C800" s="4"/>
      <c r="D800" s="4"/>
      <c r="E800" s="4"/>
      <c r="F800" s="4"/>
      <c r="G800" s="4"/>
      <c r="H800" s="4"/>
      <c r="I800" s="4"/>
      <c r="J800" s="110" t="str">
        <f t="shared" si="39"/>
        <v/>
      </c>
      <c r="K800" s="401" t="str">
        <f t="shared" si="38"/>
        <v/>
      </c>
      <c r="L800" s="4"/>
      <c r="M800" s="4"/>
      <c r="N800" s="4"/>
      <c r="O800" s="4"/>
      <c r="P800" s="4"/>
      <c r="Q800" s="4"/>
      <c r="R800" s="4"/>
      <c r="S800" s="4"/>
      <c r="T800" s="4"/>
      <c r="U800" s="4"/>
      <c r="V800" s="4"/>
      <c r="W800" s="4"/>
      <c r="X800" s="4"/>
      <c r="Y800" s="4"/>
      <c r="Z800" s="4"/>
    </row>
    <row r="801" ht="14.25" customHeight="1">
      <c r="A801" s="4"/>
      <c r="B801" s="4"/>
      <c r="C801" s="4"/>
      <c r="D801" s="4"/>
      <c r="E801" s="4"/>
      <c r="F801" s="4"/>
      <c r="G801" s="4"/>
      <c r="H801" s="4"/>
      <c r="I801" s="4"/>
      <c r="J801" s="110" t="str">
        <f t="shared" si="39"/>
        <v/>
      </c>
      <c r="K801" s="401" t="str">
        <f t="shared" si="38"/>
        <v/>
      </c>
      <c r="L801" s="4"/>
      <c r="M801" s="4"/>
      <c r="N801" s="4"/>
      <c r="O801" s="4"/>
      <c r="P801" s="4"/>
      <c r="Q801" s="4"/>
      <c r="R801" s="4"/>
      <c r="S801" s="4"/>
      <c r="T801" s="4"/>
      <c r="U801" s="4"/>
      <c r="V801" s="4"/>
      <c r="W801" s="4"/>
      <c r="X801" s="4"/>
      <c r="Y801" s="4"/>
      <c r="Z801" s="4"/>
    </row>
    <row r="802" ht="14.25" customHeight="1">
      <c r="A802" s="4"/>
      <c r="B802" s="4"/>
      <c r="C802" s="4"/>
      <c r="D802" s="4"/>
      <c r="E802" s="4"/>
      <c r="F802" s="4"/>
      <c r="G802" s="4"/>
      <c r="H802" s="4"/>
      <c r="I802" s="4"/>
      <c r="J802" s="110" t="str">
        <f t="shared" si="39"/>
        <v/>
      </c>
      <c r="K802" s="401" t="str">
        <f t="shared" si="38"/>
        <v/>
      </c>
      <c r="L802" s="4"/>
      <c r="M802" s="4"/>
      <c r="N802" s="4"/>
      <c r="O802" s="4"/>
      <c r="P802" s="4"/>
      <c r="Q802" s="4"/>
      <c r="R802" s="4"/>
      <c r="S802" s="4"/>
      <c r="T802" s="4"/>
      <c r="U802" s="4"/>
      <c r="V802" s="4"/>
      <c r="W802" s="4"/>
      <c r="X802" s="4"/>
      <c r="Y802" s="4"/>
      <c r="Z802" s="4"/>
    </row>
    <row r="803" ht="14.25" customHeight="1">
      <c r="A803" s="4"/>
      <c r="B803" s="4"/>
      <c r="C803" s="4"/>
      <c r="D803" s="4"/>
      <c r="E803" s="4"/>
      <c r="F803" s="4"/>
      <c r="G803" s="4"/>
      <c r="H803" s="4"/>
      <c r="I803" s="4"/>
      <c r="J803" s="110" t="str">
        <f t="shared" si="39"/>
        <v/>
      </c>
      <c r="K803" s="401" t="str">
        <f t="shared" si="38"/>
        <v/>
      </c>
      <c r="L803" s="4"/>
      <c r="M803" s="4"/>
      <c r="N803" s="4"/>
      <c r="O803" s="4"/>
      <c r="P803" s="4"/>
      <c r="Q803" s="4"/>
      <c r="R803" s="4"/>
      <c r="S803" s="4"/>
      <c r="T803" s="4"/>
      <c r="U803" s="4"/>
      <c r="V803" s="4"/>
      <c r="W803" s="4"/>
      <c r="X803" s="4"/>
      <c r="Y803" s="4"/>
      <c r="Z803" s="4"/>
    </row>
    <row r="804" ht="14.25" customHeight="1">
      <c r="A804" s="4"/>
      <c r="B804" s="4"/>
      <c r="C804" s="4"/>
      <c r="D804" s="4"/>
      <c r="E804" s="4"/>
      <c r="F804" s="4"/>
      <c r="G804" s="4"/>
      <c r="H804" s="4"/>
      <c r="I804" s="4"/>
      <c r="J804" s="110" t="str">
        <f t="shared" si="39"/>
        <v/>
      </c>
      <c r="K804" s="401" t="str">
        <f t="shared" si="38"/>
        <v/>
      </c>
      <c r="L804" s="4"/>
      <c r="M804" s="4"/>
      <c r="N804" s="4"/>
      <c r="O804" s="4"/>
      <c r="P804" s="4"/>
      <c r="Q804" s="4"/>
      <c r="R804" s="4"/>
      <c r="S804" s="4"/>
      <c r="T804" s="4"/>
      <c r="U804" s="4"/>
      <c r="V804" s="4"/>
      <c r="W804" s="4"/>
      <c r="X804" s="4"/>
      <c r="Y804" s="4"/>
      <c r="Z804" s="4"/>
    </row>
    <row r="805" ht="14.25" customHeight="1">
      <c r="A805" s="4"/>
      <c r="B805" s="4"/>
      <c r="C805" s="4"/>
      <c r="D805" s="4"/>
      <c r="E805" s="4"/>
      <c r="F805" s="4"/>
      <c r="G805" s="4"/>
      <c r="H805" s="4"/>
      <c r="I805" s="4"/>
      <c r="J805" s="110" t="str">
        <f t="shared" si="39"/>
        <v/>
      </c>
      <c r="K805" s="401" t="str">
        <f t="shared" si="38"/>
        <v/>
      </c>
      <c r="L805" s="4"/>
      <c r="M805" s="4"/>
      <c r="N805" s="4"/>
      <c r="O805" s="4"/>
      <c r="P805" s="4"/>
      <c r="Q805" s="4"/>
      <c r="R805" s="4"/>
      <c r="S805" s="4"/>
      <c r="T805" s="4"/>
      <c r="U805" s="4"/>
      <c r="V805" s="4"/>
      <c r="W805" s="4"/>
      <c r="X805" s="4"/>
      <c r="Y805" s="4"/>
      <c r="Z805" s="4"/>
    </row>
    <row r="806" ht="14.25" customHeight="1">
      <c r="A806" s="4"/>
      <c r="B806" s="4"/>
      <c r="C806" s="4"/>
      <c r="D806" s="4"/>
      <c r="E806" s="4"/>
      <c r="F806" s="4"/>
      <c r="G806" s="4"/>
      <c r="H806" s="4"/>
      <c r="I806" s="4"/>
      <c r="J806" s="110" t="str">
        <f t="shared" si="39"/>
        <v/>
      </c>
      <c r="K806" s="401" t="str">
        <f t="shared" si="38"/>
        <v/>
      </c>
      <c r="L806" s="4"/>
      <c r="M806" s="4"/>
      <c r="N806" s="4"/>
      <c r="O806" s="4"/>
      <c r="P806" s="4"/>
      <c r="Q806" s="4"/>
      <c r="R806" s="4"/>
      <c r="S806" s="4"/>
      <c r="T806" s="4"/>
      <c r="U806" s="4"/>
      <c r="V806" s="4"/>
      <c r="W806" s="4"/>
      <c r="X806" s="4"/>
      <c r="Y806" s="4"/>
      <c r="Z806" s="4"/>
    </row>
    <row r="807" ht="14.25" customHeight="1">
      <c r="A807" s="4"/>
      <c r="B807" s="4"/>
      <c r="C807" s="4"/>
      <c r="D807" s="4"/>
      <c r="E807" s="4"/>
      <c r="F807" s="4"/>
      <c r="G807" s="4"/>
      <c r="H807" s="4"/>
      <c r="I807" s="4"/>
      <c r="J807" s="110" t="str">
        <f t="shared" si="39"/>
        <v/>
      </c>
      <c r="K807" s="401" t="str">
        <f t="shared" si="38"/>
        <v/>
      </c>
      <c r="L807" s="4"/>
      <c r="M807" s="4"/>
      <c r="N807" s="4"/>
      <c r="O807" s="4"/>
      <c r="P807" s="4"/>
      <c r="Q807" s="4"/>
      <c r="R807" s="4"/>
      <c r="S807" s="4"/>
      <c r="T807" s="4"/>
      <c r="U807" s="4"/>
      <c r="V807" s="4"/>
      <c r="W807" s="4"/>
      <c r="X807" s="4"/>
      <c r="Y807" s="4"/>
      <c r="Z807" s="4"/>
    </row>
    <row r="808" ht="14.25" customHeight="1">
      <c r="A808" s="4"/>
      <c r="B808" s="4"/>
      <c r="C808" s="4"/>
      <c r="D808" s="4"/>
      <c r="E808" s="4"/>
      <c r="F808" s="4"/>
      <c r="G808" s="4"/>
      <c r="H808" s="4"/>
      <c r="I808" s="4"/>
      <c r="J808" s="110" t="str">
        <f t="shared" si="39"/>
        <v/>
      </c>
      <c r="K808" s="401" t="str">
        <f t="shared" si="38"/>
        <v/>
      </c>
      <c r="L808" s="4"/>
      <c r="M808" s="4"/>
      <c r="N808" s="4"/>
      <c r="O808" s="4"/>
      <c r="P808" s="4"/>
      <c r="Q808" s="4"/>
      <c r="R808" s="4"/>
      <c r="S808" s="4"/>
      <c r="T808" s="4"/>
      <c r="U808" s="4"/>
      <c r="V808" s="4"/>
      <c r="W808" s="4"/>
      <c r="X808" s="4"/>
      <c r="Y808" s="4"/>
      <c r="Z808" s="4"/>
    </row>
    <row r="809" ht="14.25" customHeight="1">
      <c r="A809" s="4"/>
      <c r="B809" s="4"/>
      <c r="C809" s="4"/>
      <c r="D809" s="4"/>
      <c r="E809" s="4"/>
      <c r="F809" s="4"/>
      <c r="G809" s="4"/>
      <c r="H809" s="4"/>
      <c r="I809" s="4"/>
      <c r="J809" s="110" t="str">
        <f t="shared" si="39"/>
        <v/>
      </c>
      <c r="K809" s="401" t="str">
        <f t="shared" si="38"/>
        <v/>
      </c>
      <c r="L809" s="4"/>
      <c r="M809" s="4"/>
      <c r="N809" s="4"/>
      <c r="O809" s="4"/>
      <c r="P809" s="4"/>
      <c r="Q809" s="4"/>
      <c r="R809" s="4"/>
      <c r="S809" s="4"/>
      <c r="T809" s="4"/>
      <c r="U809" s="4"/>
      <c r="V809" s="4"/>
      <c r="W809" s="4"/>
      <c r="X809" s="4"/>
      <c r="Y809" s="4"/>
      <c r="Z809" s="4"/>
    </row>
    <row r="810" ht="14.25" customHeight="1">
      <c r="A810" s="4"/>
      <c r="B810" s="4"/>
      <c r="C810" s="4"/>
      <c r="D810" s="4"/>
      <c r="E810" s="4"/>
      <c r="F810" s="4"/>
      <c r="G810" s="4"/>
      <c r="H810" s="4"/>
      <c r="I810" s="4"/>
      <c r="J810" s="110" t="str">
        <f t="shared" si="39"/>
        <v/>
      </c>
      <c r="K810" s="401" t="str">
        <f t="shared" si="38"/>
        <v/>
      </c>
      <c r="L810" s="4"/>
      <c r="M810" s="4"/>
      <c r="N810" s="4"/>
      <c r="O810" s="4"/>
      <c r="P810" s="4"/>
      <c r="Q810" s="4"/>
      <c r="R810" s="4"/>
      <c r="S810" s="4"/>
      <c r="T810" s="4"/>
      <c r="U810" s="4"/>
      <c r="V810" s="4"/>
      <c r="W810" s="4"/>
      <c r="X810" s="4"/>
      <c r="Y810" s="4"/>
      <c r="Z810" s="4"/>
    </row>
    <row r="811" ht="14.25" customHeight="1">
      <c r="A811" s="4"/>
      <c r="B811" s="4"/>
      <c r="C811" s="4"/>
      <c r="D811" s="4"/>
      <c r="E811" s="4"/>
      <c r="F811" s="4"/>
      <c r="G811" s="4"/>
      <c r="H811" s="4"/>
      <c r="I811" s="4"/>
      <c r="J811" s="110" t="str">
        <f t="shared" si="39"/>
        <v/>
      </c>
      <c r="K811" s="401" t="str">
        <f t="shared" si="38"/>
        <v/>
      </c>
      <c r="L811" s="4"/>
      <c r="M811" s="4"/>
      <c r="N811" s="4"/>
      <c r="O811" s="4"/>
      <c r="P811" s="4"/>
      <c r="Q811" s="4"/>
      <c r="R811" s="4"/>
      <c r="S811" s="4"/>
      <c r="T811" s="4"/>
      <c r="U811" s="4"/>
      <c r="V811" s="4"/>
      <c r="W811" s="4"/>
      <c r="X811" s="4"/>
      <c r="Y811" s="4"/>
      <c r="Z811" s="4"/>
    </row>
    <row r="812" ht="14.25" customHeight="1">
      <c r="A812" s="4"/>
      <c r="B812" s="4"/>
      <c r="C812" s="4"/>
      <c r="D812" s="4"/>
      <c r="E812" s="4"/>
      <c r="F812" s="4"/>
      <c r="G812" s="4"/>
      <c r="H812" s="4"/>
      <c r="I812" s="4"/>
      <c r="J812" s="110" t="str">
        <f t="shared" si="39"/>
        <v/>
      </c>
      <c r="K812" s="401" t="str">
        <f t="shared" si="38"/>
        <v/>
      </c>
      <c r="L812" s="4"/>
      <c r="M812" s="4"/>
      <c r="N812" s="4"/>
      <c r="O812" s="4"/>
      <c r="P812" s="4"/>
      <c r="Q812" s="4"/>
      <c r="R812" s="4"/>
      <c r="S812" s="4"/>
      <c r="T812" s="4"/>
      <c r="U812" s="4"/>
      <c r="V812" s="4"/>
      <c r="W812" s="4"/>
      <c r="X812" s="4"/>
      <c r="Y812" s="4"/>
      <c r="Z812" s="4"/>
    </row>
    <row r="813" ht="14.25" customHeight="1">
      <c r="A813" s="4"/>
      <c r="B813" s="4"/>
      <c r="C813" s="4"/>
      <c r="D813" s="4"/>
      <c r="E813" s="4"/>
      <c r="F813" s="4"/>
      <c r="G813" s="4"/>
      <c r="H813" s="4"/>
      <c r="I813" s="4"/>
      <c r="J813" s="110" t="str">
        <f t="shared" si="39"/>
        <v/>
      </c>
      <c r="K813" s="401" t="str">
        <f t="shared" si="38"/>
        <v/>
      </c>
      <c r="L813" s="4"/>
      <c r="M813" s="4"/>
      <c r="N813" s="4"/>
      <c r="O813" s="4"/>
      <c r="P813" s="4"/>
      <c r="Q813" s="4"/>
      <c r="R813" s="4"/>
      <c r="S813" s="4"/>
      <c r="T813" s="4"/>
      <c r="U813" s="4"/>
      <c r="V813" s="4"/>
      <c r="W813" s="4"/>
      <c r="X813" s="4"/>
      <c r="Y813" s="4"/>
      <c r="Z813" s="4"/>
    </row>
    <row r="814" ht="14.25" customHeight="1">
      <c r="A814" s="4"/>
      <c r="B814" s="4"/>
      <c r="C814" s="4"/>
      <c r="D814" s="4"/>
      <c r="E814" s="4"/>
      <c r="F814" s="4"/>
      <c r="G814" s="4"/>
      <c r="H814" s="4"/>
      <c r="I814" s="4"/>
      <c r="J814" s="110" t="str">
        <f t="shared" si="39"/>
        <v/>
      </c>
      <c r="K814" s="401" t="str">
        <f t="shared" si="38"/>
        <v/>
      </c>
      <c r="L814" s="4"/>
      <c r="M814" s="4"/>
      <c r="N814" s="4"/>
      <c r="O814" s="4"/>
      <c r="P814" s="4"/>
      <c r="Q814" s="4"/>
      <c r="R814" s="4"/>
      <c r="S814" s="4"/>
      <c r="T814" s="4"/>
      <c r="U814" s="4"/>
      <c r="V814" s="4"/>
      <c r="W814" s="4"/>
      <c r="X814" s="4"/>
      <c r="Y814" s="4"/>
      <c r="Z814" s="4"/>
    </row>
    <row r="815" ht="14.25" customHeight="1">
      <c r="A815" s="4"/>
      <c r="B815" s="4"/>
      <c r="C815" s="4"/>
      <c r="D815" s="4"/>
      <c r="E815" s="4"/>
      <c r="F815" s="4"/>
      <c r="G815" s="4"/>
      <c r="H815" s="4"/>
      <c r="I815" s="4"/>
      <c r="J815" s="110" t="str">
        <f t="shared" si="39"/>
        <v/>
      </c>
      <c r="K815" s="401" t="str">
        <f t="shared" si="38"/>
        <v/>
      </c>
      <c r="L815" s="4"/>
      <c r="M815" s="4"/>
      <c r="N815" s="4"/>
      <c r="O815" s="4"/>
      <c r="P815" s="4"/>
      <c r="Q815" s="4"/>
      <c r="R815" s="4"/>
      <c r="S815" s="4"/>
      <c r="T815" s="4"/>
      <c r="U815" s="4"/>
      <c r="V815" s="4"/>
      <c r="W815" s="4"/>
      <c r="X815" s="4"/>
      <c r="Y815" s="4"/>
      <c r="Z815" s="4"/>
    </row>
    <row r="816" ht="14.25" customHeight="1">
      <c r="A816" s="4"/>
      <c r="B816" s="4"/>
      <c r="C816" s="4"/>
      <c r="D816" s="4"/>
      <c r="E816" s="4"/>
      <c r="F816" s="4"/>
      <c r="G816" s="4"/>
      <c r="H816" s="4"/>
      <c r="I816" s="4"/>
      <c r="J816" s="110" t="str">
        <f t="shared" si="39"/>
        <v/>
      </c>
      <c r="K816" s="401" t="str">
        <f t="shared" si="38"/>
        <v/>
      </c>
      <c r="L816" s="4"/>
      <c r="M816" s="4"/>
      <c r="N816" s="4"/>
      <c r="O816" s="4"/>
      <c r="P816" s="4"/>
      <c r="Q816" s="4"/>
      <c r="R816" s="4"/>
      <c r="S816" s="4"/>
      <c r="T816" s="4"/>
      <c r="U816" s="4"/>
      <c r="V816" s="4"/>
      <c r="W816" s="4"/>
      <c r="X816" s="4"/>
      <c r="Y816" s="4"/>
      <c r="Z816" s="4"/>
    </row>
    <row r="817" ht="14.25" customHeight="1">
      <c r="A817" s="4"/>
      <c r="B817" s="4"/>
      <c r="C817" s="4"/>
      <c r="D817" s="4"/>
      <c r="E817" s="4"/>
      <c r="F817" s="4"/>
      <c r="G817" s="4"/>
      <c r="H817" s="4"/>
      <c r="I817" s="4"/>
      <c r="J817" s="110" t="str">
        <f t="shared" si="39"/>
        <v/>
      </c>
      <c r="K817" s="401" t="str">
        <f t="shared" si="38"/>
        <v/>
      </c>
      <c r="L817" s="4"/>
      <c r="M817" s="4"/>
      <c r="N817" s="4"/>
      <c r="O817" s="4"/>
      <c r="P817" s="4"/>
      <c r="Q817" s="4"/>
      <c r="R817" s="4"/>
      <c r="S817" s="4"/>
      <c r="T817" s="4"/>
      <c r="U817" s="4"/>
      <c r="V817" s="4"/>
      <c r="W817" s="4"/>
      <c r="X817" s="4"/>
      <c r="Y817" s="4"/>
      <c r="Z817" s="4"/>
    </row>
    <row r="818" ht="14.25" customHeight="1">
      <c r="A818" s="4"/>
      <c r="B818" s="4"/>
      <c r="C818" s="4"/>
      <c r="D818" s="4"/>
      <c r="E818" s="4"/>
      <c r="F818" s="4"/>
      <c r="G818" s="4"/>
      <c r="H818" s="4"/>
      <c r="I818" s="4"/>
      <c r="J818" s="110" t="str">
        <f t="shared" si="39"/>
        <v/>
      </c>
      <c r="K818" s="401" t="str">
        <f t="shared" si="38"/>
        <v/>
      </c>
      <c r="L818" s="4"/>
      <c r="M818" s="4"/>
      <c r="N818" s="4"/>
      <c r="O818" s="4"/>
      <c r="P818" s="4"/>
      <c r="Q818" s="4"/>
      <c r="R818" s="4"/>
      <c r="S818" s="4"/>
      <c r="T818" s="4"/>
      <c r="U818" s="4"/>
      <c r="V818" s="4"/>
      <c r="W818" s="4"/>
      <c r="X818" s="4"/>
      <c r="Y818" s="4"/>
      <c r="Z818" s="4"/>
    </row>
    <row r="819" ht="14.25" customHeight="1">
      <c r="A819" s="4"/>
      <c r="B819" s="4"/>
      <c r="C819" s="4"/>
      <c r="D819" s="4"/>
      <c r="E819" s="4"/>
      <c r="F819" s="4"/>
      <c r="G819" s="4"/>
      <c r="H819" s="4"/>
      <c r="I819" s="4"/>
      <c r="J819" s="110" t="str">
        <f t="shared" si="39"/>
        <v/>
      </c>
      <c r="K819" s="401" t="str">
        <f t="shared" si="38"/>
        <v/>
      </c>
      <c r="L819" s="4"/>
      <c r="M819" s="4"/>
      <c r="N819" s="4"/>
      <c r="O819" s="4"/>
      <c r="P819" s="4"/>
      <c r="Q819" s="4"/>
      <c r="R819" s="4"/>
      <c r="S819" s="4"/>
      <c r="T819" s="4"/>
      <c r="U819" s="4"/>
      <c r="V819" s="4"/>
      <c r="W819" s="4"/>
      <c r="X819" s="4"/>
      <c r="Y819" s="4"/>
      <c r="Z819" s="4"/>
    </row>
    <row r="820" ht="14.25" customHeight="1">
      <c r="A820" s="4"/>
      <c r="B820" s="4"/>
      <c r="C820" s="4"/>
      <c r="D820" s="4"/>
      <c r="E820" s="4"/>
      <c r="F820" s="4"/>
      <c r="G820" s="4"/>
      <c r="H820" s="4"/>
      <c r="I820" s="4"/>
      <c r="J820" s="110" t="str">
        <f t="shared" si="39"/>
        <v/>
      </c>
      <c r="K820" s="401" t="str">
        <f t="shared" si="38"/>
        <v/>
      </c>
      <c r="L820" s="4"/>
      <c r="M820" s="4"/>
      <c r="N820" s="4"/>
      <c r="O820" s="4"/>
      <c r="P820" s="4"/>
      <c r="Q820" s="4"/>
      <c r="R820" s="4"/>
      <c r="S820" s="4"/>
      <c r="T820" s="4"/>
      <c r="U820" s="4"/>
      <c r="V820" s="4"/>
      <c r="W820" s="4"/>
      <c r="X820" s="4"/>
      <c r="Y820" s="4"/>
      <c r="Z820" s="4"/>
    </row>
    <row r="821" ht="14.25" customHeight="1">
      <c r="A821" s="4"/>
      <c r="B821" s="4"/>
      <c r="C821" s="4"/>
      <c r="D821" s="4"/>
      <c r="E821" s="4"/>
      <c r="F821" s="4"/>
      <c r="G821" s="4"/>
      <c r="H821" s="4"/>
      <c r="I821" s="4"/>
      <c r="J821" s="110" t="str">
        <f t="shared" si="39"/>
        <v/>
      </c>
      <c r="K821" s="401" t="str">
        <f t="shared" si="38"/>
        <v/>
      </c>
      <c r="L821" s="4"/>
      <c r="M821" s="4"/>
      <c r="N821" s="4"/>
      <c r="O821" s="4"/>
      <c r="P821" s="4"/>
      <c r="Q821" s="4"/>
      <c r="R821" s="4"/>
      <c r="S821" s="4"/>
      <c r="T821" s="4"/>
      <c r="U821" s="4"/>
      <c r="V821" s="4"/>
      <c r="W821" s="4"/>
      <c r="X821" s="4"/>
      <c r="Y821" s="4"/>
      <c r="Z821" s="4"/>
    </row>
    <row r="822" ht="14.25" customHeight="1">
      <c r="A822" s="4"/>
      <c r="B822" s="4"/>
      <c r="C822" s="4"/>
      <c r="D822" s="4"/>
      <c r="E822" s="4"/>
      <c r="F822" s="4"/>
      <c r="G822" s="4"/>
      <c r="H822" s="4"/>
      <c r="I822" s="4"/>
      <c r="J822" s="110" t="str">
        <f t="shared" si="39"/>
        <v/>
      </c>
      <c r="K822" s="401" t="str">
        <f t="shared" si="38"/>
        <v/>
      </c>
      <c r="L822" s="4"/>
      <c r="M822" s="4"/>
      <c r="N822" s="4"/>
      <c r="O822" s="4"/>
      <c r="P822" s="4"/>
      <c r="Q822" s="4"/>
      <c r="R822" s="4"/>
      <c r="S822" s="4"/>
      <c r="T822" s="4"/>
      <c r="U822" s="4"/>
      <c r="V822" s="4"/>
      <c r="W822" s="4"/>
      <c r="X822" s="4"/>
      <c r="Y822" s="4"/>
      <c r="Z822" s="4"/>
    </row>
    <row r="823" ht="14.25" customHeight="1">
      <c r="A823" s="4"/>
      <c r="B823" s="4"/>
      <c r="C823" s="4"/>
      <c r="D823" s="4"/>
      <c r="E823" s="4"/>
      <c r="F823" s="4"/>
      <c r="G823" s="4"/>
      <c r="H823" s="4"/>
      <c r="I823" s="4"/>
      <c r="J823" s="110" t="str">
        <f t="shared" si="39"/>
        <v/>
      </c>
      <c r="K823" s="401" t="str">
        <f t="shared" si="38"/>
        <v/>
      </c>
      <c r="L823" s="4"/>
      <c r="M823" s="4"/>
      <c r="N823" s="4"/>
      <c r="O823" s="4"/>
      <c r="P823" s="4"/>
      <c r="Q823" s="4"/>
      <c r="R823" s="4"/>
      <c r="S823" s="4"/>
      <c r="T823" s="4"/>
      <c r="U823" s="4"/>
      <c r="V823" s="4"/>
      <c r="W823" s="4"/>
      <c r="X823" s="4"/>
      <c r="Y823" s="4"/>
      <c r="Z823" s="4"/>
    </row>
    <row r="824" ht="14.25" customHeight="1">
      <c r="A824" s="4"/>
      <c r="B824" s="4"/>
      <c r="C824" s="4"/>
      <c r="D824" s="4"/>
      <c r="E824" s="4"/>
      <c r="F824" s="4"/>
      <c r="G824" s="4"/>
      <c r="H824" s="4"/>
      <c r="I824" s="4"/>
      <c r="J824" s="110" t="str">
        <f t="shared" si="39"/>
        <v/>
      </c>
      <c r="K824" s="401" t="str">
        <f t="shared" si="38"/>
        <v/>
      </c>
      <c r="L824" s="4"/>
      <c r="M824" s="4"/>
      <c r="N824" s="4"/>
      <c r="O824" s="4"/>
      <c r="P824" s="4"/>
      <c r="Q824" s="4"/>
      <c r="R824" s="4"/>
      <c r="S824" s="4"/>
      <c r="T824" s="4"/>
      <c r="U824" s="4"/>
      <c r="V824" s="4"/>
      <c r="W824" s="4"/>
      <c r="X824" s="4"/>
      <c r="Y824" s="4"/>
      <c r="Z824" s="4"/>
    </row>
    <row r="825" ht="14.25" customHeight="1">
      <c r="A825" s="4"/>
      <c r="B825" s="4"/>
      <c r="C825" s="4"/>
      <c r="D825" s="4"/>
      <c r="E825" s="4"/>
      <c r="F825" s="4"/>
      <c r="G825" s="4"/>
      <c r="H825" s="4"/>
      <c r="I825" s="4"/>
      <c r="J825" s="110" t="str">
        <f t="shared" si="39"/>
        <v/>
      </c>
      <c r="K825" s="401" t="str">
        <f t="shared" si="38"/>
        <v/>
      </c>
      <c r="L825" s="4"/>
      <c r="M825" s="4"/>
      <c r="N825" s="4"/>
      <c r="O825" s="4"/>
      <c r="P825" s="4"/>
      <c r="Q825" s="4"/>
      <c r="R825" s="4"/>
      <c r="S825" s="4"/>
      <c r="T825" s="4"/>
      <c r="U825" s="4"/>
      <c r="V825" s="4"/>
      <c r="W825" s="4"/>
      <c r="X825" s="4"/>
      <c r="Y825" s="4"/>
      <c r="Z825" s="4"/>
    </row>
    <row r="826" ht="14.25" customHeight="1">
      <c r="A826" s="4"/>
      <c r="B826" s="4"/>
      <c r="C826" s="4"/>
      <c r="D826" s="4"/>
      <c r="E826" s="4"/>
      <c r="F826" s="4"/>
      <c r="G826" s="4"/>
      <c r="H826" s="4"/>
      <c r="I826" s="4"/>
      <c r="J826" s="110" t="str">
        <f t="shared" si="39"/>
        <v/>
      </c>
      <c r="K826" s="401" t="str">
        <f t="shared" si="38"/>
        <v/>
      </c>
      <c r="L826" s="4"/>
      <c r="M826" s="4"/>
      <c r="N826" s="4"/>
      <c r="O826" s="4"/>
      <c r="P826" s="4"/>
      <c r="Q826" s="4"/>
      <c r="R826" s="4"/>
      <c r="S826" s="4"/>
      <c r="T826" s="4"/>
      <c r="U826" s="4"/>
      <c r="V826" s="4"/>
      <c r="W826" s="4"/>
      <c r="X826" s="4"/>
      <c r="Y826" s="4"/>
      <c r="Z826" s="4"/>
    </row>
    <row r="827" ht="14.25" customHeight="1">
      <c r="A827" s="4"/>
      <c r="B827" s="4"/>
      <c r="C827" s="4"/>
      <c r="D827" s="4"/>
      <c r="E827" s="4"/>
      <c r="F827" s="4"/>
      <c r="G827" s="4"/>
      <c r="H827" s="4"/>
      <c r="I827" s="4"/>
      <c r="J827" s="110" t="str">
        <f t="shared" si="39"/>
        <v/>
      </c>
      <c r="K827" s="401" t="str">
        <f t="shared" si="38"/>
        <v/>
      </c>
      <c r="L827" s="4"/>
      <c r="M827" s="4"/>
      <c r="N827" s="4"/>
      <c r="O827" s="4"/>
      <c r="P827" s="4"/>
      <c r="Q827" s="4"/>
      <c r="R827" s="4"/>
      <c r="S827" s="4"/>
      <c r="T827" s="4"/>
      <c r="U827" s="4"/>
      <c r="V827" s="4"/>
      <c r="W827" s="4"/>
      <c r="X827" s="4"/>
      <c r="Y827" s="4"/>
      <c r="Z827" s="4"/>
    </row>
    <row r="828" ht="14.25" customHeight="1">
      <c r="A828" s="4"/>
      <c r="B828" s="4"/>
      <c r="C828" s="4"/>
      <c r="D828" s="4"/>
      <c r="E828" s="4"/>
      <c r="F828" s="4"/>
      <c r="G828" s="4"/>
      <c r="H828" s="4"/>
      <c r="I828" s="4"/>
      <c r="J828" s="110" t="str">
        <f t="shared" si="39"/>
        <v/>
      </c>
      <c r="K828" s="401" t="str">
        <f t="shared" si="38"/>
        <v/>
      </c>
      <c r="L828" s="4"/>
      <c r="M828" s="4"/>
      <c r="N828" s="4"/>
      <c r="O828" s="4"/>
      <c r="P828" s="4"/>
      <c r="Q828" s="4"/>
      <c r="R828" s="4"/>
      <c r="S828" s="4"/>
      <c r="T828" s="4"/>
      <c r="U828" s="4"/>
      <c r="V828" s="4"/>
      <c r="W828" s="4"/>
      <c r="X828" s="4"/>
      <c r="Y828" s="4"/>
      <c r="Z828" s="4"/>
    </row>
    <row r="829" ht="14.25" customHeight="1">
      <c r="A829" s="4"/>
      <c r="B829" s="4"/>
      <c r="C829" s="4"/>
      <c r="D829" s="4"/>
      <c r="E829" s="4"/>
      <c r="F829" s="4"/>
      <c r="G829" s="4"/>
      <c r="H829" s="4"/>
      <c r="I829" s="4"/>
      <c r="J829" s="110" t="str">
        <f t="shared" si="39"/>
        <v/>
      </c>
      <c r="K829" s="401" t="str">
        <f t="shared" si="38"/>
        <v/>
      </c>
      <c r="L829" s="4"/>
      <c r="M829" s="4"/>
      <c r="N829" s="4"/>
      <c r="O829" s="4"/>
      <c r="P829" s="4"/>
      <c r="Q829" s="4"/>
      <c r="R829" s="4"/>
      <c r="S829" s="4"/>
      <c r="T829" s="4"/>
      <c r="U829" s="4"/>
      <c r="V829" s="4"/>
      <c r="W829" s="4"/>
      <c r="X829" s="4"/>
      <c r="Y829" s="4"/>
      <c r="Z829" s="4"/>
    </row>
    <row r="830" ht="14.25" customHeight="1">
      <c r="A830" s="4"/>
      <c r="B830" s="4"/>
      <c r="C830" s="4"/>
      <c r="D830" s="4"/>
      <c r="E830" s="4"/>
      <c r="F830" s="4"/>
      <c r="G830" s="4"/>
      <c r="H830" s="4"/>
      <c r="I830" s="4"/>
      <c r="J830" s="110" t="str">
        <f t="shared" si="39"/>
        <v/>
      </c>
      <c r="K830" s="401" t="str">
        <f t="shared" si="38"/>
        <v/>
      </c>
      <c r="L830" s="4"/>
      <c r="M830" s="4"/>
      <c r="N830" s="4"/>
      <c r="O830" s="4"/>
      <c r="P830" s="4"/>
      <c r="Q830" s="4"/>
      <c r="R830" s="4"/>
      <c r="S830" s="4"/>
      <c r="T830" s="4"/>
      <c r="U830" s="4"/>
      <c r="V830" s="4"/>
      <c r="W830" s="4"/>
      <c r="X830" s="4"/>
      <c r="Y830" s="4"/>
      <c r="Z830" s="4"/>
    </row>
    <row r="831" ht="14.25" customHeight="1">
      <c r="A831" s="4"/>
      <c r="B831" s="4"/>
      <c r="C831" s="4"/>
      <c r="D831" s="4"/>
      <c r="E831" s="4"/>
      <c r="F831" s="4"/>
      <c r="G831" s="4"/>
      <c r="H831" s="4"/>
      <c r="I831" s="4"/>
      <c r="J831" s="110" t="str">
        <f t="shared" si="39"/>
        <v/>
      </c>
      <c r="K831" s="401" t="str">
        <f t="shared" si="38"/>
        <v/>
      </c>
      <c r="L831" s="4"/>
      <c r="M831" s="4"/>
      <c r="N831" s="4"/>
      <c r="O831" s="4"/>
      <c r="P831" s="4"/>
      <c r="Q831" s="4"/>
      <c r="R831" s="4"/>
      <c r="S831" s="4"/>
      <c r="T831" s="4"/>
      <c r="U831" s="4"/>
      <c r="V831" s="4"/>
      <c r="W831" s="4"/>
      <c r="X831" s="4"/>
      <c r="Y831" s="4"/>
      <c r="Z831" s="4"/>
    </row>
    <row r="832" ht="14.25" customHeight="1">
      <c r="A832" s="4"/>
      <c r="B832" s="4"/>
      <c r="C832" s="4"/>
      <c r="D832" s="4"/>
      <c r="E832" s="4"/>
      <c r="F832" s="4"/>
      <c r="G832" s="4"/>
      <c r="H832" s="4"/>
      <c r="I832" s="4"/>
      <c r="J832" s="110" t="str">
        <f t="shared" si="39"/>
        <v/>
      </c>
      <c r="K832" s="401" t="str">
        <f t="shared" si="38"/>
        <v/>
      </c>
      <c r="L832" s="4"/>
      <c r="M832" s="4"/>
      <c r="N832" s="4"/>
      <c r="O832" s="4"/>
      <c r="P832" s="4"/>
      <c r="Q832" s="4"/>
      <c r="R832" s="4"/>
      <c r="S832" s="4"/>
      <c r="T832" s="4"/>
      <c r="U832" s="4"/>
      <c r="V832" s="4"/>
      <c r="W832" s="4"/>
      <c r="X832" s="4"/>
      <c r="Y832" s="4"/>
      <c r="Z832" s="4"/>
    </row>
    <row r="833" ht="14.25" customHeight="1">
      <c r="A833" s="4"/>
      <c r="B833" s="4"/>
      <c r="C833" s="4"/>
      <c r="D833" s="4"/>
      <c r="E833" s="4"/>
      <c r="F833" s="4"/>
      <c r="G833" s="4"/>
      <c r="H833" s="4"/>
      <c r="I833" s="4"/>
      <c r="J833" s="110" t="str">
        <f t="shared" si="39"/>
        <v/>
      </c>
      <c r="K833" s="401" t="str">
        <f t="shared" si="38"/>
        <v/>
      </c>
      <c r="L833" s="4"/>
      <c r="M833" s="4"/>
      <c r="N833" s="4"/>
      <c r="O833" s="4"/>
      <c r="P833" s="4"/>
      <c r="Q833" s="4"/>
      <c r="R833" s="4"/>
      <c r="S833" s="4"/>
      <c r="T833" s="4"/>
      <c r="U833" s="4"/>
      <c r="V833" s="4"/>
      <c r="W833" s="4"/>
      <c r="X833" s="4"/>
      <c r="Y833" s="4"/>
      <c r="Z833" s="4"/>
    </row>
    <row r="834" ht="14.25" customHeight="1">
      <c r="A834" s="4"/>
      <c r="B834" s="4"/>
      <c r="C834" s="4"/>
      <c r="D834" s="4"/>
      <c r="E834" s="4"/>
      <c r="F834" s="4"/>
      <c r="G834" s="4"/>
      <c r="H834" s="4"/>
      <c r="I834" s="4"/>
      <c r="J834" s="110" t="str">
        <f t="shared" si="39"/>
        <v/>
      </c>
      <c r="K834" s="401" t="str">
        <f t="shared" si="38"/>
        <v/>
      </c>
      <c r="L834" s="4"/>
      <c r="M834" s="4"/>
      <c r="N834" s="4"/>
      <c r="O834" s="4"/>
      <c r="P834" s="4"/>
      <c r="Q834" s="4"/>
      <c r="R834" s="4"/>
      <c r="S834" s="4"/>
      <c r="T834" s="4"/>
      <c r="U834" s="4"/>
      <c r="V834" s="4"/>
      <c r="W834" s="4"/>
      <c r="X834" s="4"/>
      <c r="Y834" s="4"/>
      <c r="Z834" s="4"/>
    </row>
    <row r="835" ht="14.25" customHeight="1">
      <c r="A835" s="4"/>
      <c r="B835" s="4"/>
      <c r="C835" s="4"/>
      <c r="D835" s="4"/>
      <c r="E835" s="4"/>
      <c r="F835" s="4"/>
      <c r="G835" s="4"/>
      <c r="H835" s="4"/>
      <c r="I835" s="4"/>
      <c r="J835" s="110" t="str">
        <f t="shared" si="39"/>
        <v/>
      </c>
      <c r="K835" s="401" t="str">
        <f t="shared" si="38"/>
        <v/>
      </c>
      <c r="L835" s="4"/>
      <c r="M835" s="4"/>
      <c r="N835" s="4"/>
      <c r="O835" s="4"/>
      <c r="P835" s="4"/>
      <c r="Q835" s="4"/>
      <c r="R835" s="4"/>
      <c r="S835" s="4"/>
      <c r="T835" s="4"/>
      <c r="U835" s="4"/>
      <c r="V835" s="4"/>
      <c r="W835" s="4"/>
      <c r="X835" s="4"/>
      <c r="Y835" s="4"/>
      <c r="Z835" s="4"/>
    </row>
    <row r="836" ht="14.25" customHeight="1">
      <c r="A836" s="4"/>
      <c r="B836" s="4"/>
      <c r="C836" s="4"/>
      <c r="D836" s="4"/>
      <c r="E836" s="4"/>
      <c r="F836" s="4"/>
      <c r="G836" s="4"/>
      <c r="H836" s="4"/>
      <c r="I836" s="4"/>
      <c r="J836" s="110" t="str">
        <f t="shared" si="39"/>
        <v/>
      </c>
      <c r="K836" s="401" t="str">
        <f t="shared" si="38"/>
        <v/>
      </c>
      <c r="L836" s="4"/>
      <c r="M836" s="4"/>
      <c r="N836" s="4"/>
      <c r="O836" s="4"/>
      <c r="P836" s="4"/>
      <c r="Q836" s="4"/>
      <c r="R836" s="4"/>
      <c r="S836" s="4"/>
      <c r="T836" s="4"/>
      <c r="U836" s="4"/>
      <c r="V836" s="4"/>
      <c r="W836" s="4"/>
      <c r="X836" s="4"/>
      <c r="Y836" s="4"/>
      <c r="Z836" s="4"/>
    </row>
    <row r="837" ht="14.25" customHeight="1">
      <c r="A837" s="4"/>
      <c r="B837" s="4"/>
      <c r="C837" s="4"/>
      <c r="D837" s="4"/>
      <c r="E837" s="4"/>
      <c r="F837" s="4"/>
      <c r="G837" s="4"/>
      <c r="H837" s="4"/>
      <c r="I837" s="4"/>
      <c r="J837" s="110" t="str">
        <f t="shared" si="39"/>
        <v/>
      </c>
      <c r="K837" s="401" t="str">
        <f t="shared" si="38"/>
        <v/>
      </c>
      <c r="L837" s="4"/>
      <c r="M837" s="4"/>
      <c r="N837" s="4"/>
      <c r="O837" s="4"/>
      <c r="P837" s="4"/>
      <c r="Q837" s="4"/>
      <c r="R837" s="4"/>
      <c r="S837" s="4"/>
      <c r="T837" s="4"/>
      <c r="U837" s="4"/>
      <c r="V837" s="4"/>
      <c r="W837" s="4"/>
      <c r="X837" s="4"/>
      <c r="Y837" s="4"/>
      <c r="Z837" s="4"/>
    </row>
    <row r="838" ht="14.25" customHeight="1">
      <c r="A838" s="4"/>
      <c r="B838" s="4"/>
      <c r="C838" s="4"/>
      <c r="D838" s="4"/>
      <c r="E838" s="4"/>
      <c r="F838" s="4"/>
      <c r="G838" s="4"/>
      <c r="H838" s="4"/>
      <c r="I838" s="4"/>
      <c r="J838" s="110" t="str">
        <f t="shared" si="39"/>
        <v/>
      </c>
      <c r="K838" s="401" t="str">
        <f t="shared" si="38"/>
        <v/>
      </c>
      <c r="L838" s="4"/>
      <c r="M838" s="4"/>
      <c r="N838" s="4"/>
      <c r="O838" s="4"/>
      <c r="P838" s="4"/>
      <c r="Q838" s="4"/>
      <c r="R838" s="4"/>
      <c r="S838" s="4"/>
      <c r="T838" s="4"/>
      <c r="U838" s="4"/>
      <c r="V838" s="4"/>
      <c r="W838" s="4"/>
      <c r="X838" s="4"/>
      <c r="Y838" s="4"/>
      <c r="Z838" s="4"/>
    </row>
    <row r="839" ht="14.25" customHeight="1">
      <c r="A839" s="4"/>
      <c r="B839" s="4"/>
      <c r="C839" s="4"/>
      <c r="D839" s="4"/>
      <c r="E839" s="4"/>
      <c r="F839" s="4"/>
      <c r="G839" s="4"/>
      <c r="H839" s="4"/>
      <c r="I839" s="4"/>
      <c r="J839" s="110" t="str">
        <f t="shared" si="39"/>
        <v/>
      </c>
      <c r="K839" s="401" t="str">
        <f t="shared" si="38"/>
        <v/>
      </c>
      <c r="L839" s="4"/>
      <c r="M839" s="4"/>
      <c r="N839" s="4"/>
      <c r="O839" s="4"/>
      <c r="P839" s="4"/>
      <c r="Q839" s="4"/>
      <c r="R839" s="4"/>
      <c r="S839" s="4"/>
      <c r="T839" s="4"/>
      <c r="U839" s="4"/>
      <c r="V839" s="4"/>
      <c r="W839" s="4"/>
      <c r="X839" s="4"/>
      <c r="Y839" s="4"/>
      <c r="Z839" s="4"/>
    </row>
    <row r="840" ht="14.25" customHeight="1">
      <c r="A840" s="4"/>
      <c r="B840" s="4"/>
      <c r="C840" s="4"/>
      <c r="D840" s="4"/>
      <c r="E840" s="4"/>
      <c r="F840" s="4"/>
      <c r="G840" s="4"/>
      <c r="H840" s="4"/>
      <c r="I840" s="4"/>
      <c r="J840" s="110" t="str">
        <f t="shared" si="39"/>
        <v/>
      </c>
      <c r="K840" s="401" t="str">
        <f t="shared" si="38"/>
        <v/>
      </c>
      <c r="L840" s="4"/>
      <c r="M840" s="4"/>
      <c r="N840" s="4"/>
      <c r="O840" s="4"/>
      <c r="P840" s="4"/>
      <c r="Q840" s="4"/>
      <c r="R840" s="4"/>
      <c r="S840" s="4"/>
      <c r="T840" s="4"/>
      <c r="U840" s="4"/>
      <c r="V840" s="4"/>
      <c r="W840" s="4"/>
      <c r="X840" s="4"/>
      <c r="Y840" s="4"/>
      <c r="Z840" s="4"/>
    </row>
    <row r="841" ht="14.25" customHeight="1">
      <c r="A841" s="4"/>
      <c r="B841" s="4"/>
      <c r="C841" s="4"/>
      <c r="D841" s="4"/>
      <c r="E841" s="4"/>
      <c r="F841" s="4"/>
      <c r="G841" s="4"/>
      <c r="H841" s="4"/>
      <c r="I841" s="4"/>
      <c r="J841" s="110" t="str">
        <f t="shared" si="39"/>
        <v/>
      </c>
      <c r="K841" s="401" t="str">
        <f t="shared" si="38"/>
        <v/>
      </c>
      <c r="L841" s="4"/>
      <c r="M841" s="4"/>
      <c r="N841" s="4"/>
      <c r="O841" s="4"/>
      <c r="P841" s="4"/>
      <c r="Q841" s="4"/>
      <c r="R841" s="4"/>
      <c r="S841" s="4"/>
      <c r="T841" s="4"/>
      <c r="U841" s="4"/>
      <c r="V841" s="4"/>
      <c r="W841" s="4"/>
      <c r="X841" s="4"/>
      <c r="Y841" s="4"/>
      <c r="Z841" s="4"/>
    </row>
    <row r="842" ht="14.25" customHeight="1">
      <c r="A842" s="4"/>
      <c r="B842" s="4"/>
      <c r="C842" s="4"/>
      <c r="D842" s="4"/>
      <c r="E842" s="4"/>
      <c r="F842" s="4"/>
      <c r="G842" s="4"/>
      <c r="H842" s="4"/>
      <c r="I842" s="4"/>
      <c r="J842" s="110" t="str">
        <f t="shared" si="39"/>
        <v/>
      </c>
      <c r="K842" s="401" t="str">
        <f t="shared" si="38"/>
        <v/>
      </c>
      <c r="L842" s="4"/>
      <c r="M842" s="4"/>
      <c r="N842" s="4"/>
      <c r="O842" s="4"/>
      <c r="P842" s="4"/>
      <c r="Q842" s="4"/>
      <c r="R842" s="4"/>
      <c r="S842" s="4"/>
      <c r="T842" s="4"/>
      <c r="U842" s="4"/>
      <c r="V842" s="4"/>
      <c r="W842" s="4"/>
      <c r="X842" s="4"/>
      <c r="Y842" s="4"/>
      <c r="Z842" s="4"/>
    </row>
    <row r="843" ht="14.25" customHeight="1">
      <c r="A843" s="4"/>
      <c r="B843" s="4"/>
      <c r="C843" s="4"/>
      <c r="D843" s="4"/>
      <c r="E843" s="4"/>
      <c r="F843" s="4"/>
      <c r="G843" s="4"/>
      <c r="H843" s="4"/>
      <c r="I843" s="4"/>
      <c r="J843" s="110" t="str">
        <f t="shared" si="39"/>
        <v/>
      </c>
      <c r="K843" s="401" t="str">
        <f t="shared" si="38"/>
        <v/>
      </c>
      <c r="L843" s="4"/>
      <c r="M843" s="4"/>
      <c r="N843" s="4"/>
      <c r="O843" s="4"/>
      <c r="P843" s="4"/>
      <c r="Q843" s="4"/>
      <c r="R843" s="4"/>
      <c r="S843" s="4"/>
      <c r="T843" s="4"/>
      <c r="U843" s="4"/>
      <c r="V843" s="4"/>
      <c r="W843" s="4"/>
      <c r="X843" s="4"/>
      <c r="Y843" s="4"/>
      <c r="Z843" s="4"/>
    </row>
    <row r="844" ht="14.25" customHeight="1">
      <c r="A844" s="4"/>
      <c r="B844" s="4"/>
      <c r="C844" s="4"/>
      <c r="D844" s="4"/>
      <c r="E844" s="4"/>
      <c r="F844" s="4"/>
      <c r="G844" s="4"/>
      <c r="H844" s="4"/>
      <c r="I844" s="4"/>
      <c r="J844" s="110" t="str">
        <f t="shared" si="39"/>
        <v/>
      </c>
      <c r="K844" s="401" t="str">
        <f t="shared" si="38"/>
        <v/>
      </c>
      <c r="L844" s="4"/>
      <c r="M844" s="4"/>
      <c r="N844" s="4"/>
      <c r="O844" s="4"/>
      <c r="P844" s="4"/>
      <c r="Q844" s="4"/>
      <c r="R844" s="4"/>
      <c r="S844" s="4"/>
      <c r="T844" s="4"/>
      <c r="U844" s="4"/>
      <c r="V844" s="4"/>
      <c r="W844" s="4"/>
      <c r="X844" s="4"/>
      <c r="Y844" s="4"/>
      <c r="Z844" s="4"/>
    </row>
    <row r="845" ht="14.25" customHeight="1">
      <c r="A845" s="4"/>
      <c r="B845" s="4"/>
      <c r="C845" s="4"/>
      <c r="D845" s="4"/>
      <c r="E845" s="4"/>
      <c r="F845" s="4"/>
      <c r="G845" s="4"/>
      <c r="H845" s="4"/>
      <c r="I845" s="4"/>
      <c r="J845" s="110" t="str">
        <f t="shared" si="39"/>
        <v/>
      </c>
      <c r="K845" s="401" t="str">
        <f t="shared" si="38"/>
        <v/>
      </c>
      <c r="L845" s="4"/>
      <c r="M845" s="4"/>
      <c r="N845" s="4"/>
      <c r="O845" s="4"/>
      <c r="P845" s="4"/>
      <c r="Q845" s="4"/>
      <c r="R845" s="4"/>
      <c r="S845" s="4"/>
      <c r="T845" s="4"/>
      <c r="U845" s="4"/>
      <c r="V845" s="4"/>
      <c r="W845" s="4"/>
      <c r="X845" s="4"/>
      <c r="Y845" s="4"/>
      <c r="Z845" s="4"/>
    </row>
    <row r="846" ht="14.25" customHeight="1">
      <c r="A846" s="4"/>
      <c r="B846" s="4"/>
      <c r="C846" s="4"/>
      <c r="D846" s="4"/>
      <c r="E846" s="4"/>
      <c r="F846" s="4"/>
      <c r="G846" s="4"/>
      <c r="H846" s="4"/>
      <c r="I846" s="4"/>
      <c r="J846" s="110" t="str">
        <f t="shared" si="39"/>
        <v/>
      </c>
      <c r="K846" s="401" t="str">
        <f t="shared" si="38"/>
        <v/>
      </c>
      <c r="L846" s="4"/>
      <c r="M846" s="4"/>
      <c r="N846" s="4"/>
      <c r="O846" s="4"/>
      <c r="P846" s="4"/>
      <c r="Q846" s="4"/>
      <c r="R846" s="4"/>
      <c r="S846" s="4"/>
      <c r="T846" s="4"/>
      <c r="U846" s="4"/>
      <c r="V846" s="4"/>
      <c r="W846" s="4"/>
      <c r="X846" s="4"/>
      <c r="Y846" s="4"/>
      <c r="Z846" s="4"/>
    </row>
    <row r="847" ht="14.25" customHeight="1">
      <c r="A847" s="4"/>
      <c r="B847" s="4"/>
      <c r="C847" s="4"/>
      <c r="D847" s="4"/>
      <c r="E847" s="4"/>
      <c r="F847" s="4"/>
      <c r="G847" s="4"/>
      <c r="H847" s="4"/>
      <c r="I847" s="4"/>
      <c r="J847" s="110" t="str">
        <f t="shared" si="39"/>
        <v/>
      </c>
      <c r="K847" s="401" t="str">
        <f t="shared" si="38"/>
        <v/>
      </c>
      <c r="L847" s="4"/>
      <c r="M847" s="4"/>
      <c r="N847" s="4"/>
      <c r="O847" s="4"/>
      <c r="P847" s="4"/>
      <c r="Q847" s="4"/>
      <c r="R847" s="4"/>
      <c r="S847" s="4"/>
      <c r="T847" s="4"/>
      <c r="U847" s="4"/>
      <c r="V847" s="4"/>
      <c r="W847" s="4"/>
      <c r="X847" s="4"/>
      <c r="Y847" s="4"/>
      <c r="Z847" s="4"/>
    </row>
    <row r="848" ht="14.25" customHeight="1">
      <c r="A848" s="4"/>
      <c r="B848" s="4"/>
      <c r="C848" s="4"/>
      <c r="D848" s="4"/>
      <c r="E848" s="4"/>
      <c r="F848" s="4"/>
      <c r="G848" s="4"/>
      <c r="H848" s="4"/>
      <c r="I848" s="4"/>
      <c r="J848" s="110" t="str">
        <f t="shared" si="39"/>
        <v/>
      </c>
      <c r="K848" s="401" t="str">
        <f t="shared" si="38"/>
        <v/>
      </c>
      <c r="L848" s="4"/>
      <c r="M848" s="4"/>
      <c r="N848" s="4"/>
      <c r="O848" s="4"/>
      <c r="P848" s="4"/>
      <c r="Q848" s="4"/>
      <c r="R848" s="4"/>
      <c r="S848" s="4"/>
      <c r="T848" s="4"/>
      <c r="U848" s="4"/>
      <c r="V848" s="4"/>
      <c r="W848" s="4"/>
      <c r="X848" s="4"/>
      <c r="Y848" s="4"/>
      <c r="Z848" s="4"/>
    </row>
    <row r="849" ht="14.25" customHeight="1">
      <c r="A849" s="4"/>
      <c r="B849" s="4"/>
      <c r="C849" s="4"/>
      <c r="D849" s="4"/>
      <c r="E849" s="4"/>
      <c r="F849" s="4"/>
      <c r="G849" s="4"/>
      <c r="H849" s="4"/>
      <c r="I849" s="4"/>
      <c r="J849" s="110" t="str">
        <f t="shared" si="39"/>
        <v/>
      </c>
      <c r="K849" s="401" t="str">
        <f t="shared" si="38"/>
        <v/>
      </c>
      <c r="L849" s="4"/>
      <c r="M849" s="4"/>
      <c r="N849" s="4"/>
      <c r="O849" s="4"/>
      <c r="P849" s="4"/>
      <c r="Q849" s="4"/>
      <c r="R849" s="4"/>
      <c r="S849" s="4"/>
      <c r="T849" s="4"/>
      <c r="U849" s="4"/>
      <c r="V849" s="4"/>
      <c r="W849" s="4"/>
      <c r="X849" s="4"/>
      <c r="Y849" s="4"/>
      <c r="Z849" s="4"/>
    </row>
    <row r="850" ht="14.25" customHeight="1">
      <c r="A850" s="4"/>
      <c r="B850" s="4"/>
      <c r="C850" s="4"/>
      <c r="D850" s="4"/>
      <c r="E850" s="4"/>
      <c r="F850" s="4"/>
      <c r="G850" s="4"/>
      <c r="H850" s="4"/>
      <c r="I850" s="4"/>
      <c r="J850" s="110" t="str">
        <f t="shared" si="39"/>
        <v/>
      </c>
      <c r="K850" s="401" t="str">
        <f t="shared" si="38"/>
        <v/>
      </c>
      <c r="L850" s="4"/>
      <c r="M850" s="4"/>
      <c r="N850" s="4"/>
      <c r="O850" s="4"/>
      <c r="P850" s="4"/>
      <c r="Q850" s="4"/>
      <c r="R850" s="4"/>
      <c r="S850" s="4"/>
      <c r="T850" s="4"/>
      <c r="U850" s="4"/>
      <c r="V850" s="4"/>
      <c r="W850" s="4"/>
      <c r="X850" s="4"/>
      <c r="Y850" s="4"/>
      <c r="Z850" s="4"/>
    </row>
    <row r="851" ht="14.25" customHeight="1">
      <c r="A851" s="4"/>
      <c r="B851" s="4"/>
      <c r="C851" s="4"/>
      <c r="D851" s="4"/>
      <c r="E851" s="4"/>
      <c r="F851" s="4"/>
      <c r="G851" s="4"/>
      <c r="H851" s="4"/>
      <c r="I851" s="4"/>
      <c r="J851" s="110" t="str">
        <f t="shared" si="39"/>
        <v/>
      </c>
      <c r="K851" s="401" t="str">
        <f t="shared" si="38"/>
        <v/>
      </c>
      <c r="L851" s="4"/>
      <c r="M851" s="4"/>
      <c r="N851" s="4"/>
      <c r="O851" s="4"/>
      <c r="P851" s="4"/>
      <c r="Q851" s="4"/>
      <c r="R851" s="4"/>
      <c r="S851" s="4"/>
      <c r="T851" s="4"/>
      <c r="U851" s="4"/>
      <c r="V851" s="4"/>
      <c r="W851" s="4"/>
      <c r="X851" s="4"/>
      <c r="Y851" s="4"/>
      <c r="Z851" s="4"/>
    </row>
    <row r="852" ht="14.25" customHeight="1">
      <c r="A852" s="4"/>
      <c r="B852" s="4"/>
      <c r="C852" s="4"/>
      <c r="D852" s="4"/>
      <c r="E852" s="4"/>
      <c r="F852" s="4"/>
      <c r="G852" s="4"/>
      <c r="H852" s="4"/>
      <c r="I852" s="4"/>
      <c r="J852" s="110" t="str">
        <f t="shared" si="39"/>
        <v/>
      </c>
      <c r="K852" s="401" t="str">
        <f t="shared" si="38"/>
        <v/>
      </c>
      <c r="L852" s="4"/>
      <c r="M852" s="4"/>
      <c r="N852" s="4"/>
      <c r="O852" s="4"/>
      <c r="P852" s="4"/>
      <c r="Q852" s="4"/>
      <c r="R852" s="4"/>
      <c r="S852" s="4"/>
      <c r="T852" s="4"/>
      <c r="U852" s="4"/>
      <c r="V852" s="4"/>
      <c r="W852" s="4"/>
      <c r="X852" s="4"/>
      <c r="Y852" s="4"/>
      <c r="Z852" s="4"/>
    </row>
    <row r="853" ht="14.25" customHeight="1">
      <c r="A853" s="4"/>
      <c r="B853" s="4"/>
      <c r="C853" s="4"/>
      <c r="D853" s="4"/>
      <c r="E853" s="4"/>
      <c r="F853" s="4"/>
      <c r="G853" s="4"/>
      <c r="H853" s="4"/>
      <c r="I853" s="4"/>
      <c r="J853" s="110" t="str">
        <f t="shared" si="39"/>
        <v/>
      </c>
      <c r="K853" s="401" t="str">
        <f t="shared" si="38"/>
        <v/>
      </c>
      <c r="L853" s="4"/>
      <c r="M853" s="4"/>
      <c r="N853" s="4"/>
      <c r="O853" s="4"/>
      <c r="P853" s="4"/>
      <c r="Q853" s="4"/>
      <c r="R853" s="4"/>
      <c r="S853" s="4"/>
      <c r="T853" s="4"/>
      <c r="U853" s="4"/>
      <c r="V853" s="4"/>
      <c r="W853" s="4"/>
      <c r="X853" s="4"/>
      <c r="Y853" s="4"/>
      <c r="Z853" s="4"/>
    </row>
    <row r="854" ht="14.25" customHeight="1">
      <c r="A854" s="4"/>
      <c r="B854" s="4"/>
      <c r="C854" s="4"/>
      <c r="D854" s="4"/>
      <c r="E854" s="4"/>
      <c r="F854" s="4"/>
      <c r="G854" s="4"/>
      <c r="H854" s="4"/>
      <c r="I854" s="4"/>
      <c r="J854" s="110" t="str">
        <f t="shared" si="39"/>
        <v/>
      </c>
      <c r="K854" s="401" t="str">
        <f t="shared" si="38"/>
        <v/>
      </c>
      <c r="L854" s="4"/>
      <c r="M854" s="4"/>
      <c r="N854" s="4"/>
      <c r="O854" s="4"/>
      <c r="P854" s="4"/>
      <c r="Q854" s="4"/>
      <c r="R854" s="4"/>
      <c r="S854" s="4"/>
      <c r="T854" s="4"/>
      <c r="U854" s="4"/>
      <c r="V854" s="4"/>
      <c r="W854" s="4"/>
      <c r="X854" s="4"/>
      <c r="Y854" s="4"/>
      <c r="Z854" s="4"/>
    </row>
    <row r="855" ht="14.25" customHeight="1">
      <c r="A855" s="4"/>
      <c r="B855" s="4"/>
      <c r="C855" s="4"/>
      <c r="D855" s="4"/>
      <c r="E855" s="4"/>
      <c r="F855" s="4"/>
      <c r="G855" s="4"/>
      <c r="H855" s="4"/>
      <c r="I855" s="4"/>
      <c r="J855" s="110" t="str">
        <f t="shared" si="39"/>
        <v/>
      </c>
      <c r="K855" s="401" t="str">
        <f t="shared" si="38"/>
        <v/>
      </c>
      <c r="L855" s="4"/>
      <c r="M855" s="4"/>
      <c r="N855" s="4"/>
      <c r="O855" s="4"/>
      <c r="P855" s="4"/>
      <c r="Q855" s="4"/>
      <c r="R855" s="4"/>
      <c r="S855" s="4"/>
      <c r="T855" s="4"/>
      <c r="U855" s="4"/>
      <c r="V855" s="4"/>
      <c r="W855" s="4"/>
      <c r="X855" s="4"/>
      <c r="Y855" s="4"/>
      <c r="Z855" s="4"/>
    </row>
    <row r="856" ht="14.25" customHeight="1">
      <c r="A856" s="4"/>
      <c r="B856" s="4"/>
      <c r="C856" s="4"/>
      <c r="D856" s="4"/>
      <c r="E856" s="4"/>
      <c r="F856" s="4"/>
      <c r="G856" s="4"/>
      <c r="H856" s="4"/>
      <c r="I856" s="4"/>
      <c r="J856" s="110" t="str">
        <f t="shared" si="39"/>
        <v/>
      </c>
      <c r="K856" s="401" t="str">
        <f t="shared" si="38"/>
        <v/>
      </c>
      <c r="L856" s="4"/>
      <c r="M856" s="4"/>
      <c r="N856" s="4"/>
      <c r="O856" s="4"/>
      <c r="P856" s="4"/>
      <c r="Q856" s="4"/>
      <c r="R856" s="4"/>
      <c r="S856" s="4"/>
      <c r="T856" s="4"/>
      <c r="U856" s="4"/>
      <c r="V856" s="4"/>
      <c r="W856" s="4"/>
      <c r="X856" s="4"/>
      <c r="Y856" s="4"/>
      <c r="Z856" s="4"/>
    </row>
    <row r="857" ht="14.25" customHeight="1">
      <c r="A857" s="4"/>
      <c r="B857" s="4"/>
      <c r="C857" s="4"/>
      <c r="D857" s="4"/>
      <c r="E857" s="4"/>
      <c r="F857" s="4"/>
      <c r="G857" s="4"/>
      <c r="H857" s="4"/>
      <c r="I857" s="4"/>
      <c r="J857" s="110" t="str">
        <f t="shared" si="39"/>
        <v/>
      </c>
      <c r="K857" s="401" t="str">
        <f t="shared" si="38"/>
        <v/>
      </c>
      <c r="L857" s="4"/>
      <c r="M857" s="4"/>
      <c r="N857" s="4"/>
      <c r="O857" s="4"/>
      <c r="P857" s="4"/>
      <c r="Q857" s="4"/>
      <c r="R857" s="4"/>
      <c r="S857" s="4"/>
      <c r="T857" s="4"/>
      <c r="U857" s="4"/>
      <c r="V857" s="4"/>
      <c r="W857" s="4"/>
      <c r="X857" s="4"/>
      <c r="Y857" s="4"/>
      <c r="Z857" s="4"/>
    </row>
    <row r="858" ht="14.25" customHeight="1">
      <c r="A858" s="4"/>
      <c r="B858" s="4"/>
      <c r="C858" s="4"/>
      <c r="D858" s="4"/>
      <c r="E858" s="4"/>
      <c r="F858" s="4"/>
      <c r="G858" s="4"/>
      <c r="H858" s="4"/>
      <c r="I858" s="4"/>
      <c r="J858" s="110" t="str">
        <f t="shared" si="39"/>
        <v/>
      </c>
      <c r="K858" s="401" t="str">
        <f t="shared" si="38"/>
        <v/>
      </c>
      <c r="L858" s="4"/>
      <c r="M858" s="4"/>
      <c r="N858" s="4"/>
      <c r="O858" s="4"/>
      <c r="P858" s="4"/>
      <c r="Q858" s="4"/>
      <c r="R858" s="4"/>
      <c r="S858" s="4"/>
      <c r="T858" s="4"/>
      <c r="U858" s="4"/>
      <c r="V858" s="4"/>
      <c r="W858" s="4"/>
      <c r="X858" s="4"/>
      <c r="Y858" s="4"/>
      <c r="Z858" s="4"/>
    </row>
    <row r="859" ht="14.25" customHeight="1">
      <c r="A859" s="4"/>
      <c r="B859" s="4"/>
      <c r="C859" s="4"/>
      <c r="D859" s="4"/>
      <c r="E859" s="4"/>
      <c r="F859" s="4"/>
      <c r="G859" s="4"/>
      <c r="H859" s="4"/>
      <c r="I859" s="4"/>
      <c r="J859" s="110" t="str">
        <f t="shared" si="39"/>
        <v/>
      </c>
      <c r="K859" s="401" t="str">
        <f t="shared" si="38"/>
        <v/>
      </c>
      <c r="L859" s="4"/>
      <c r="M859" s="4"/>
      <c r="N859" s="4"/>
      <c r="O859" s="4"/>
      <c r="P859" s="4"/>
      <c r="Q859" s="4"/>
      <c r="R859" s="4"/>
      <c r="S859" s="4"/>
      <c r="T859" s="4"/>
      <c r="U859" s="4"/>
      <c r="V859" s="4"/>
      <c r="W859" s="4"/>
      <c r="X859" s="4"/>
      <c r="Y859" s="4"/>
      <c r="Z859" s="4"/>
    </row>
    <row r="860" ht="14.25" customHeight="1">
      <c r="A860" s="4"/>
      <c r="B860" s="4"/>
      <c r="C860" s="4"/>
      <c r="D860" s="4"/>
      <c r="E860" s="4"/>
      <c r="F860" s="4"/>
      <c r="G860" s="4"/>
      <c r="H860" s="4"/>
      <c r="I860" s="4"/>
      <c r="J860" s="110" t="str">
        <f t="shared" si="39"/>
        <v/>
      </c>
      <c r="K860" s="401" t="str">
        <f t="shared" si="38"/>
        <v/>
      </c>
      <c r="L860" s="4"/>
      <c r="M860" s="4"/>
      <c r="N860" s="4"/>
      <c r="O860" s="4"/>
      <c r="P860" s="4"/>
      <c r="Q860" s="4"/>
      <c r="R860" s="4"/>
      <c r="S860" s="4"/>
      <c r="T860" s="4"/>
      <c r="U860" s="4"/>
      <c r="V860" s="4"/>
      <c r="W860" s="4"/>
      <c r="X860" s="4"/>
      <c r="Y860" s="4"/>
      <c r="Z860" s="4"/>
    </row>
    <row r="861" ht="14.25" customHeight="1">
      <c r="A861" s="4"/>
      <c r="B861" s="4"/>
      <c r="C861" s="4"/>
      <c r="D861" s="4"/>
      <c r="E861" s="4"/>
      <c r="F861" s="4"/>
      <c r="G861" s="4"/>
      <c r="H861" s="4"/>
      <c r="I861" s="4"/>
      <c r="J861" s="110" t="str">
        <f t="shared" si="39"/>
        <v/>
      </c>
      <c r="K861" s="401" t="str">
        <f t="shared" si="38"/>
        <v/>
      </c>
      <c r="L861" s="4"/>
      <c r="M861" s="4"/>
      <c r="N861" s="4"/>
      <c r="O861" s="4"/>
      <c r="P861" s="4"/>
      <c r="Q861" s="4"/>
      <c r="R861" s="4"/>
      <c r="S861" s="4"/>
      <c r="T861" s="4"/>
      <c r="U861" s="4"/>
      <c r="V861" s="4"/>
      <c r="W861" s="4"/>
      <c r="X861" s="4"/>
      <c r="Y861" s="4"/>
      <c r="Z861" s="4"/>
    </row>
    <row r="862" ht="14.25" customHeight="1">
      <c r="A862" s="4"/>
      <c r="B862" s="4"/>
      <c r="C862" s="4"/>
      <c r="D862" s="4"/>
      <c r="E862" s="4"/>
      <c r="F862" s="4"/>
      <c r="G862" s="4"/>
      <c r="H862" s="4"/>
      <c r="I862" s="4"/>
      <c r="J862" s="110" t="str">
        <f t="shared" si="39"/>
        <v/>
      </c>
      <c r="K862" s="401" t="str">
        <f t="shared" si="38"/>
        <v/>
      </c>
      <c r="L862" s="4"/>
      <c r="M862" s="4"/>
      <c r="N862" s="4"/>
      <c r="O862" s="4"/>
      <c r="P862" s="4"/>
      <c r="Q862" s="4"/>
      <c r="R862" s="4"/>
      <c r="S862" s="4"/>
      <c r="T862" s="4"/>
      <c r="U862" s="4"/>
      <c r="V862" s="4"/>
      <c r="W862" s="4"/>
      <c r="X862" s="4"/>
      <c r="Y862" s="4"/>
      <c r="Z862" s="4"/>
    </row>
    <row r="863" ht="14.25" customHeight="1">
      <c r="A863" s="4"/>
      <c r="B863" s="4"/>
      <c r="C863" s="4"/>
      <c r="D863" s="4"/>
      <c r="E863" s="4"/>
      <c r="F863" s="4"/>
      <c r="G863" s="4"/>
      <c r="H863" s="4"/>
      <c r="I863" s="4"/>
      <c r="J863" s="110" t="str">
        <f t="shared" si="39"/>
        <v/>
      </c>
      <c r="K863" s="401" t="str">
        <f t="shared" si="38"/>
        <v/>
      </c>
      <c r="L863" s="4"/>
      <c r="M863" s="4"/>
      <c r="N863" s="4"/>
      <c r="O863" s="4"/>
      <c r="P863" s="4"/>
      <c r="Q863" s="4"/>
      <c r="R863" s="4"/>
      <c r="S863" s="4"/>
      <c r="T863" s="4"/>
      <c r="U863" s="4"/>
      <c r="V863" s="4"/>
      <c r="W863" s="4"/>
      <c r="X863" s="4"/>
      <c r="Y863" s="4"/>
      <c r="Z863" s="4"/>
    </row>
    <row r="864" ht="14.25" customHeight="1">
      <c r="A864" s="4"/>
      <c r="B864" s="4"/>
      <c r="C864" s="4"/>
      <c r="D864" s="4"/>
      <c r="E864" s="4"/>
      <c r="F864" s="4"/>
      <c r="G864" s="4"/>
      <c r="H864" s="4"/>
      <c r="I864" s="4"/>
      <c r="J864" s="110" t="str">
        <f t="shared" si="39"/>
        <v/>
      </c>
      <c r="K864" s="401" t="str">
        <f t="shared" si="38"/>
        <v/>
      </c>
      <c r="L864" s="4"/>
      <c r="M864" s="4"/>
      <c r="N864" s="4"/>
      <c r="O864" s="4"/>
      <c r="P864" s="4"/>
      <c r="Q864" s="4"/>
      <c r="R864" s="4"/>
      <c r="S864" s="4"/>
      <c r="T864" s="4"/>
      <c r="U864" s="4"/>
      <c r="V864" s="4"/>
      <c r="W864" s="4"/>
      <c r="X864" s="4"/>
      <c r="Y864" s="4"/>
      <c r="Z864" s="4"/>
    </row>
    <row r="865" ht="14.25" customHeight="1">
      <c r="A865" s="4"/>
      <c r="B865" s="4"/>
      <c r="C865" s="4"/>
      <c r="D865" s="4"/>
      <c r="E865" s="4"/>
      <c r="F865" s="4"/>
      <c r="G865" s="4"/>
      <c r="H865" s="4"/>
      <c r="I865" s="4"/>
      <c r="J865" s="110" t="str">
        <f t="shared" si="39"/>
        <v/>
      </c>
      <c r="K865" s="401" t="str">
        <f t="shared" si="38"/>
        <v/>
      </c>
      <c r="L865" s="4"/>
      <c r="M865" s="4"/>
      <c r="N865" s="4"/>
      <c r="O865" s="4"/>
      <c r="P865" s="4"/>
      <c r="Q865" s="4"/>
      <c r="R865" s="4"/>
      <c r="S865" s="4"/>
      <c r="T865" s="4"/>
      <c r="U865" s="4"/>
      <c r="V865" s="4"/>
      <c r="W865" s="4"/>
      <c r="X865" s="4"/>
      <c r="Y865" s="4"/>
      <c r="Z865" s="4"/>
    </row>
    <row r="866" ht="14.25" customHeight="1">
      <c r="A866" s="4"/>
      <c r="B866" s="4"/>
      <c r="C866" s="4"/>
      <c r="D866" s="4"/>
      <c r="E866" s="4"/>
      <c r="F866" s="4"/>
      <c r="G866" s="4"/>
      <c r="H866" s="4"/>
      <c r="I866" s="4"/>
      <c r="J866" s="110" t="str">
        <f t="shared" si="39"/>
        <v/>
      </c>
      <c r="K866" s="401" t="str">
        <f t="shared" si="38"/>
        <v/>
      </c>
      <c r="L866" s="4"/>
      <c r="M866" s="4"/>
      <c r="N866" s="4"/>
      <c r="O866" s="4"/>
      <c r="P866" s="4"/>
      <c r="Q866" s="4"/>
      <c r="R866" s="4"/>
      <c r="S866" s="4"/>
      <c r="T866" s="4"/>
      <c r="U866" s="4"/>
      <c r="V866" s="4"/>
      <c r="W866" s="4"/>
      <c r="X866" s="4"/>
      <c r="Y866" s="4"/>
      <c r="Z866" s="4"/>
    </row>
    <row r="867" ht="14.25" customHeight="1">
      <c r="A867" s="4"/>
      <c r="B867" s="4"/>
      <c r="C867" s="4"/>
      <c r="D867" s="4"/>
      <c r="E867" s="4"/>
      <c r="F867" s="4"/>
      <c r="G867" s="4"/>
      <c r="H867" s="4"/>
      <c r="I867" s="4"/>
      <c r="J867" s="110" t="str">
        <f t="shared" si="39"/>
        <v/>
      </c>
      <c r="K867" s="401" t="str">
        <f t="shared" si="38"/>
        <v/>
      </c>
      <c r="L867" s="4"/>
      <c r="M867" s="4"/>
      <c r="N867" s="4"/>
      <c r="O867" s="4"/>
      <c r="P867" s="4"/>
      <c r="Q867" s="4"/>
      <c r="R867" s="4"/>
      <c r="S867" s="4"/>
      <c r="T867" s="4"/>
      <c r="U867" s="4"/>
      <c r="V867" s="4"/>
      <c r="W867" s="4"/>
      <c r="X867" s="4"/>
      <c r="Y867" s="4"/>
      <c r="Z867" s="4"/>
    </row>
    <row r="868" ht="14.25" customHeight="1">
      <c r="A868" s="4"/>
      <c r="B868" s="4"/>
      <c r="C868" s="4"/>
      <c r="D868" s="4"/>
      <c r="E868" s="4"/>
      <c r="F868" s="4"/>
      <c r="G868" s="4"/>
      <c r="H868" s="4"/>
      <c r="I868" s="4"/>
      <c r="J868" s="110" t="str">
        <f t="shared" si="39"/>
        <v/>
      </c>
      <c r="K868" s="401" t="str">
        <f t="shared" si="38"/>
        <v/>
      </c>
      <c r="L868" s="4"/>
      <c r="M868" s="4"/>
      <c r="N868" s="4"/>
      <c r="O868" s="4"/>
      <c r="P868" s="4"/>
      <c r="Q868" s="4"/>
      <c r="R868" s="4"/>
      <c r="S868" s="4"/>
      <c r="T868" s="4"/>
      <c r="U868" s="4"/>
      <c r="V868" s="4"/>
      <c r="W868" s="4"/>
      <c r="X868" s="4"/>
      <c r="Y868" s="4"/>
      <c r="Z868" s="4"/>
    </row>
    <row r="869" ht="14.25" customHeight="1">
      <c r="A869" s="4"/>
      <c r="B869" s="4"/>
      <c r="C869" s="4"/>
      <c r="D869" s="4"/>
      <c r="E869" s="4"/>
      <c r="F869" s="4"/>
      <c r="G869" s="4"/>
      <c r="H869" s="4"/>
      <c r="I869" s="4"/>
      <c r="J869" s="110" t="str">
        <f t="shared" si="39"/>
        <v/>
      </c>
      <c r="K869" s="401" t="str">
        <f t="shared" si="38"/>
        <v/>
      </c>
      <c r="L869" s="4"/>
      <c r="M869" s="4"/>
      <c r="N869" s="4"/>
      <c r="O869" s="4"/>
      <c r="P869" s="4"/>
      <c r="Q869" s="4"/>
      <c r="R869" s="4"/>
      <c r="S869" s="4"/>
      <c r="T869" s="4"/>
      <c r="U869" s="4"/>
      <c r="V869" s="4"/>
      <c r="W869" s="4"/>
      <c r="X869" s="4"/>
      <c r="Y869" s="4"/>
      <c r="Z869" s="4"/>
    </row>
    <row r="870" ht="14.25" customHeight="1">
      <c r="A870" s="4"/>
      <c r="B870" s="4"/>
      <c r="C870" s="4"/>
      <c r="D870" s="4"/>
      <c r="E870" s="4"/>
      <c r="F870" s="4"/>
      <c r="G870" s="4"/>
      <c r="H870" s="4"/>
      <c r="I870" s="4"/>
      <c r="J870" s="110" t="str">
        <f t="shared" si="39"/>
        <v/>
      </c>
      <c r="K870" s="401" t="str">
        <f t="shared" si="38"/>
        <v/>
      </c>
      <c r="L870" s="4"/>
      <c r="M870" s="4"/>
      <c r="N870" s="4"/>
      <c r="O870" s="4"/>
      <c r="P870" s="4"/>
      <c r="Q870" s="4"/>
      <c r="R870" s="4"/>
      <c r="S870" s="4"/>
      <c r="T870" s="4"/>
      <c r="U870" s="4"/>
      <c r="V870" s="4"/>
      <c r="W870" s="4"/>
      <c r="X870" s="4"/>
      <c r="Y870" s="4"/>
      <c r="Z870" s="4"/>
    </row>
    <row r="871" ht="14.25" customHeight="1">
      <c r="A871" s="4"/>
      <c r="B871" s="4"/>
      <c r="C871" s="4"/>
      <c r="D871" s="4"/>
      <c r="E871" s="4"/>
      <c r="F871" s="4"/>
      <c r="G871" s="4"/>
      <c r="H871" s="4"/>
      <c r="I871" s="4"/>
      <c r="J871" s="110" t="str">
        <f t="shared" si="39"/>
        <v/>
      </c>
      <c r="K871" s="401" t="str">
        <f t="shared" si="38"/>
        <v/>
      </c>
      <c r="L871" s="4"/>
      <c r="M871" s="4"/>
      <c r="N871" s="4"/>
      <c r="O871" s="4"/>
      <c r="P871" s="4"/>
      <c r="Q871" s="4"/>
      <c r="R871" s="4"/>
      <c r="S871" s="4"/>
      <c r="T871" s="4"/>
      <c r="U871" s="4"/>
      <c r="V871" s="4"/>
      <c r="W871" s="4"/>
      <c r="X871" s="4"/>
      <c r="Y871" s="4"/>
      <c r="Z871" s="4"/>
    </row>
    <row r="872" ht="14.25" customHeight="1">
      <c r="A872" s="4"/>
      <c r="B872" s="4"/>
      <c r="C872" s="4"/>
      <c r="D872" s="4"/>
      <c r="E872" s="4"/>
      <c r="F872" s="4"/>
      <c r="G872" s="4"/>
      <c r="H872" s="4"/>
      <c r="I872" s="4"/>
      <c r="J872" s="110" t="str">
        <f t="shared" si="39"/>
        <v/>
      </c>
      <c r="K872" s="401" t="str">
        <f t="shared" si="38"/>
        <v/>
      </c>
      <c r="L872" s="4"/>
      <c r="M872" s="4"/>
      <c r="N872" s="4"/>
      <c r="O872" s="4"/>
      <c r="P872" s="4"/>
      <c r="Q872" s="4"/>
      <c r="R872" s="4"/>
      <c r="S872" s="4"/>
      <c r="T872" s="4"/>
      <c r="U872" s="4"/>
      <c r="V872" s="4"/>
      <c r="W872" s="4"/>
      <c r="X872" s="4"/>
      <c r="Y872" s="4"/>
      <c r="Z872" s="4"/>
    </row>
    <row r="873" ht="14.25" customHeight="1">
      <c r="A873" s="4"/>
      <c r="B873" s="4"/>
      <c r="C873" s="4"/>
      <c r="D873" s="4"/>
      <c r="E873" s="4"/>
      <c r="F873" s="4"/>
      <c r="G873" s="4"/>
      <c r="H873" s="4"/>
      <c r="I873" s="4"/>
      <c r="J873" s="110" t="str">
        <f t="shared" si="39"/>
        <v/>
      </c>
      <c r="K873" s="401" t="str">
        <f t="shared" si="38"/>
        <v/>
      </c>
      <c r="L873" s="4"/>
      <c r="M873" s="4"/>
      <c r="N873" s="4"/>
      <c r="O873" s="4"/>
      <c r="P873" s="4"/>
      <c r="Q873" s="4"/>
      <c r="R873" s="4"/>
      <c r="S873" s="4"/>
      <c r="T873" s="4"/>
      <c r="U873" s="4"/>
      <c r="V873" s="4"/>
      <c r="W873" s="4"/>
      <c r="X873" s="4"/>
      <c r="Y873" s="4"/>
      <c r="Z873" s="4"/>
    </row>
    <row r="874" ht="14.25" customHeight="1">
      <c r="A874" s="4"/>
      <c r="B874" s="4"/>
      <c r="C874" s="4"/>
      <c r="D874" s="4"/>
      <c r="E874" s="4"/>
      <c r="F874" s="4"/>
      <c r="G874" s="4"/>
      <c r="H874" s="4"/>
      <c r="I874" s="4"/>
      <c r="J874" s="110" t="str">
        <f t="shared" si="39"/>
        <v/>
      </c>
      <c r="K874" s="401" t="str">
        <f t="shared" si="38"/>
        <v/>
      </c>
      <c r="L874" s="4"/>
      <c r="M874" s="4"/>
      <c r="N874" s="4"/>
      <c r="O874" s="4"/>
      <c r="P874" s="4"/>
      <c r="Q874" s="4"/>
      <c r="R874" s="4"/>
      <c r="S874" s="4"/>
      <c r="T874" s="4"/>
      <c r="U874" s="4"/>
      <c r="V874" s="4"/>
      <c r="W874" s="4"/>
      <c r="X874" s="4"/>
      <c r="Y874" s="4"/>
      <c r="Z874" s="4"/>
    </row>
    <row r="875" ht="14.25" customHeight="1">
      <c r="A875" s="4"/>
      <c r="B875" s="4"/>
      <c r="C875" s="4"/>
      <c r="D875" s="4"/>
      <c r="E875" s="4"/>
      <c r="F875" s="4"/>
      <c r="G875" s="4"/>
      <c r="H875" s="4"/>
      <c r="I875" s="4"/>
      <c r="J875" s="110" t="str">
        <f t="shared" si="39"/>
        <v/>
      </c>
      <c r="K875" s="401" t="str">
        <f t="shared" si="38"/>
        <v/>
      </c>
      <c r="L875" s="4"/>
      <c r="M875" s="4"/>
      <c r="N875" s="4"/>
      <c r="O875" s="4"/>
      <c r="P875" s="4"/>
      <c r="Q875" s="4"/>
      <c r="R875" s="4"/>
      <c r="S875" s="4"/>
      <c r="T875" s="4"/>
      <c r="U875" s="4"/>
      <c r="V875" s="4"/>
      <c r="W875" s="4"/>
      <c r="X875" s="4"/>
      <c r="Y875" s="4"/>
      <c r="Z875" s="4"/>
    </row>
    <row r="876" ht="14.25" customHeight="1">
      <c r="A876" s="4"/>
      <c r="B876" s="4"/>
      <c r="C876" s="4"/>
      <c r="D876" s="4"/>
      <c r="E876" s="4"/>
      <c r="F876" s="4"/>
      <c r="G876" s="4"/>
      <c r="H876" s="4"/>
      <c r="I876" s="4"/>
      <c r="J876" s="110" t="str">
        <f t="shared" si="39"/>
        <v/>
      </c>
      <c r="K876" s="401" t="str">
        <f t="shared" si="38"/>
        <v/>
      </c>
      <c r="L876" s="4"/>
      <c r="M876" s="4"/>
      <c r="N876" s="4"/>
      <c r="O876" s="4"/>
      <c r="P876" s="4"/>
      <c r="Q876" s="4"/>
      <c r="R876" s="4"/>
      <c r="S876" s="4"/>
      <c r="T876" s="4"/>
      <c r="U876" s="4"/>
      <c r="V876" s="4"/>
      <c r="W876" s="4"/>
      <c r="X876" s="4"/>
      <c r="Y876" s="4"/>
      <c r="Z876" s="4"/>
    </row>
    <row r="877" ht="14.25" customHeight="1">
      <c r="A877" s="4"/>
      <c r="B877" s="4"/>
      <c r="C877" s="4"/>
      <c r="D877" s="4"/>
      <c r="E877" s="4"/>
      <c r="F877" s="4"/>
      <c r="G877" s="4"/>
      <c r="H877" s="4"/>
      <c r="I877" s="4"/>
      <c r="J877" s="110" t="str">
        <f t="shared" si="39"/>
        <v/>
      </c>
      <c r="K877" s="401" t="str">
        <f t="shared" si="38"/>
        <v/>
      </c>
      <c r="L877" s="4"/>
      <c r="M877" s="4"/>
      <c r="N877" s="4"/>
      <c r="O877" s="4"/>
      <c r="P877" s="4"/>
      <c r="Q877" s="4"/>
      <c r="R877" s="4"/>
      <c r="S877" s="4"/>
      <c r="T877" s="4"/>
      <c r="U877" s="4"/>
      <c r="V877" s="4"/>
      <c r="W877" s="4"/>
      <c r="X877" s="4"/>
      <c r="Y877" s="4"/>
      <c r="Z877" s="4"/>
    </row>
    <row r="878" ht="14.25" customHeight="1">
      <c r="A878" s="4"/>
      <c r="B878" s="4"/>
      <c r="C878" s="4"/>
      <c r="D878" s="4"/>
      <c r="E878" s="4"/>
      <c r="F878" s="4"/>
      <c r="G878" s="4"/>
      <c r="H878" s="4"/>
      <c r="I878" s="4"/>
      <c r="J878" s="110" t="str">
        <f t="shared" si="39"/>
        <v/>
      </c>
      <c r="K878" s="401" t="str">
        <f t="shared" si="38"/>
        <v/>
      </c>
      <c r="L878" s="4"/>
      <c r="M878" s="4"/>
      <c r="N878" s="4"/>
      <c r="O878" s="4"/>
      <c r="P878" s="4"/>
      <c r="Q878" s="4"/>
      <c r="R878" s="4"/>
      <c r="S878" s="4"/>
      <c r="T878" s="4"/>
      <c r="U878" s="4"/>
      <c r="V878" s="4"/>
      <c r="W878" s="4"/>
      <c r="X878" s="4"/>
      <c r="Y878" s="4"/>
      <c r="Z878" s="4"/>
    </row>
    <row r="879" ht="14.25" customHeight="1">
      <c r="A879" s="4"/>
      <c r="B879" s="4"/>
      <c r="C879" s="4"/>
      <c r="D879" s="4"/>
      <c r="E879" s="4"/>
      <c r="F879" s="4"/>
      <c r="G879" s="4"/>
      <c r="H879" s="4"/>
      <c r="I879" s="4"/>
      <c r="J879" s="110" t="str">
        <f t="shared" si="39"/>
        <v/>
      </c>
      <c r="K879" s="401" t="str">
        <f t="shared" si="38"/>
        <v/>
      </c>
      <c r="L879" s="4"/>
      <c r="M879" s="4"/>
      <c r="N879" s="4"/>
      <c r="O879" s="4"/>
      <c r="P879" s="4"/>
      <c r="Q879" s="4"/>
      <c r="R879" s="4"/>
      <c r="S879" s="4"/>
      <c r="T879" s="4"/>
      <c r="U879" s="4"/>
      <c r="V879" s="4"/>
      <c r="W879" s="4"/>
      <c r="X879" s="4"/>
      <c r="Y879" s="4"/>
      <c r="Z879" s="4"/>
    </row>
    <row r="880" ht="14.25" customHeight="1">
      <c r="A880" s="4"/>
      <c r="B880" s="4"/>
      <c r="C880" s="4"/>
      <c r="D880" s="4"/>
      <c r="E880" s="4"/>
      <c r="F880" s="4"/>
      <c r="G880" s="4"/>
      <c r="H880" s="4"/>
      <c r="I880" s="4"/>
      <c r="J880" s="110" t="str">
        <f t="shared" si="39"/>
        <v/>
      </c>
      <c r="K880" s="401" t="str">
        <f t="shared" si="38"/>
        <v/>
      </c>
      <c r="L880" s="4"/>
      <c r="M880" s="4"/>
      <c r="N880" s="4"/>
      <c r="O880" s="4"/>
      <c r="P880" s="4"/>
      <c r="Q880" s="4"/>
      <c r="R880" s="4"/>
      <c r="S880" s="4"/>
      <c r="T880" s="4"/>
      <c r="U880" s="4"/>
      <c r="V880" s="4"/>
      <c r="W880" s="4"/>
      <c r="X880" s="4"/>
      <c r="Y880" s="4"/>
      <c r="Z880" s="4"/>
    </row>
    <row r="881" ht="14.25" customHeight="1">
      <c r="A881" s="4"/>
      <c r="B881" s="4"/>
      <c r="C881" s="4"/>
      <c r="D881" s="4"/>
      <c r="E881" s="4"/>
      <c r="F881" s="4"/>
      <c r="G881" s="4"/>
      <c r="H881" s="4"/>
      <c r="I881" s="4"/>
      <c r="J881" s="110" t="str">
        <f t="shared" si="39"/>
        <v/>
      </c>
      <c r="K881" s="401" t="str">
        <f t="shared" si="38"/>
        <v/>
      </c>
      <c r="L881" s="4"/>
      <c r="M881" s="4"/>
      <c r="N881" s="4"/>
      <c r="O881" s="4"/>
      <c r="P881" s="4"/>
      <c r="Q881" s="4"/>
      <c r="R881" s="4"/>
      <c r="S881" s="4"/>
      <c r="T881" s="4"/>
      <c r="U881" s="4"/>
      <c r="V881" s="4"/>
      <c r="W881" s="4"/>
      <c r="X881" s="4"/>
      <c r="Y881" s="4"/>
      <c r="Z881" s="4"/>
    </row>
    <row r="882" ht="14.25" customHeight="1">
      <c r="A882" s="4"/>
      <c r="B882" s="4"/>
      <c r="C882" s="4"/>
      <c r="D882" s="4"/>
      <c r="E882" s="4"/>
      <c r="F882" s="4"/>
      <c r="G882" s="4"/>
      <c r="H882" s="4"/>
      <c r="I882" s="4"/>
      <c r="J882" s="110" t="str">
        <f t="shared" si="39"/>
        <v/>
      </c>
      <c r="K882" s="401" t="str">
        <f t="shared" si="38"/>
        <v/>
      </c>
      <c r="L882" s="4"/>
      <c r="M882" s="4"/>
      <c r="N882" s="4"/>
      <c r="O882" s="4"/>
      <c r="P882" s="4"/>
      <c r="Q882" s="4"/>
      <c r="R882" s="4"/>
      <c r="S882" s="4"/>
      <c r="T882" s="4"/>
      <c r="U882" s="4"/>
      <c r="V882" s="4"/>
      <c r="W882" s="4"/>
      <c r="X882" s="4"/>
      <c r="Y882" s="4"/>
      <c r="Z882" s="4"/>
    </row>
    <row r="883" ht="14.25" customHeight="1">
      <c r="A883" s="4"/>
      <c r="B883" s="4"/>
      <c r="C883" s="4"/>
      <c r="D883" s="4"/>
      <c r="E883" s="4"/>
      <c r="F883" s="4"/>
      <c r="G883" s="4"/>
      <c r="H883" s="4"/>
      <c r="I883" s="4"/>
      <c r="J883" s="110" t="str">
        <f t="shared" si="39"/>
        <v/>
      </c>
      <c r="K883" s="401" t="str">
        <f t="shared" si="38"/>
        <v/>
      </c>
      <c r="L883" s="4"/>
      <c r="M883" s="4"/>
      <c r="N883" s="4"/>
      <c r="O883" s="4"/>
      <c r="P883" s="4"/>
      <c r="Q883" s="4"/>
      <c r="R883" s="4"/>
      <c r="S883" s="4"/>
      <c r="T883" s="4"/>
      <c r="U883" s="4"/>
      <c r="V883" s="4"/>
      <c r="W883" s="4"/>
      <c r="X883" s="4"/>
      <c r="Y883" s="4"/>
      <c r="Z883" s="4"/>
    </row>
    <row r="884" ht="14.25" customHeight="1">
      <c r="A884" s="4"/>
      <c r="B884" s="4"/>
      <c r="C884" s="4"/>
      <c r="D884" s="4"/>
      <c r="E884" s="4"/>
      <c r="F884" s="4"/>
      <c r="G884" s="4"/>
      <c r="H884" s="4"/>
      <c r="I884" s="4"/>
      <c r="J884" s="110" t="str">
        <f t="shared" si="39"/>
        <v/>
      </c>
      <c r="K884" s="401" t="str">
        <f t="shared" si="38"/>
        <v/>
      </c>
      <c r="L884" s="4"/>
      <c r="M884" s="4"/>
      <c r="N884" s="4"/>
      <c r="O884" s="4"/>
      <c r="P884" s="4"/>
      <c r="Q884" s="4"/>
      <c r="R884" s="4"/>
      <c r="S884" s="4"/>
      <c r="T884" s="4"/>
      <c r="U884" s="4"/>
      <c r="V884" s="4"/>
      <c r="W884" s="4"/>
      <c r="X884" s="4"/>
      <c r="Y884" s="4"/>
      <c r="Z884" s="4"/>
    </row>
    <row r="885" ht="14.25" customHeight="1">
      <c r="A885" s="4"/>
      <c r="B885" s="4"/>
      <c r="C885" s="4"/>
      <c r="D885" s="4"/>
      <c r="E885" s="4"/>
      <c r="F885" s="4"/>
      <c r="G885" s="4"/>
      <c r="H885" s="4"/>
      <c r="I885" s="4"/>
      <c r="J885" s="110" t="str">
        <f t="shared" si="39"/>
        <v/>
      </c>
      <c r="K885" s="401" t="str">
        <f t="shared" si="38"/>
        <v/>
      </c>
      <c r="L885" s="4"/>
      <c r="M885" s="4"/>
      <c r="N885" s="4"/>
      <c r="O885" s="4"/>
      <c r="P885" s="4"/>
      <c r="Q885" s="4"/>
      <c r="R885" s="4"/>
      <c r="S885" s="4"/>
      <c r="T885" s="4"/>
      <c r="U885" s="4"/>
      <c r="V885" s="4"/>
      <c r="W885" s="4"/>
      <c r="X885" s="4"/>
      <c r="Y885" s="4"/>
      <c r="Z885" s="4"/>
    </row>
    <row r="886" ht="14.25" customHeight="1">
      <c r="A886" s="4"/>
      <c r="B886" s="4"/>
      <c r="C886" s="4"/>
      <c r="D886" s="4"/>
      <c r="E886" s="4"/>
      <c r="F886" s="4"/>
      <c r="G886" s="4"/>
      <c r="H886" s="4"/>
      <c r="I886" s="4"/>
      <c r="J886" s="110" t="str">
        <f t="shared" si="39"/>
        <v/>
      </c>
      <c r="K886" s="401" t="str">
        <f t="shared" si="38"/>
        <v/>
      </c>
      <c r="L886" s="4"/>
      <c r="M886" s="4"/>
      <c r="N886" s="4"/>
      <c r="O886" s="4"/>
      <c r="P886" s="4"/>
      <c r="Q886" s="4"/>
      <c r="R886" s="4"/>
      <c r="S886" s="4"/>
      <c r="T886" s="4"/>
      <c r="U886" s="4"/>
      <c r="V886" s="4"/>
      <c r="W886" s="4"/>
      <c r="X886" s="4"/>
      <c r="Y886" s="4"/>
      <c r="Z886" s="4"/>
    </row>
    <row r="887" ht="14.25" customHeight="1">
      <c r="A887" s="4"/>
      <c r="B887" s="4"/>
      <c r="C887" s="4"/>
      <c r="D887" s="4"/>
      <c r="E887" s="4"/>
      <c r="F887" s="4"/>
      <c r="G887" s="4"/>
      <c r="H887" s="4"/>
      <c r="I887" s="4"/>
      <c r="J887" s="110" t="str">
        <f t="shared" si="39"/>
        <v/>
      </c>
      <c r="K887" s="401" t="str">
        <f t="shared" si="38"/>
        <v/>
      </c>
      <c r="L887" s="4"/>
      <c r="M887" s="4"/>
      <c r="N887" s="4"/>
      <c r="O887" s="4"/>
      <c r="P887" s="4"/>
      <c r="Q887" s="4"/>
      <c r="R887" s="4"/>
      <c r="S887" s="4"/>
      <c r="T887" s="4"/>
      <c r="U887" s="4"/>
      <c r="V887" s="4"/>
      <c r="W887" s="4"/>
      <c r="X887" s="4"/>
      <c r="Y887" s="4"/>
      <c r="Z887" s="4"/>
    </row>
    <row r="888" ht="14.25" customHeight="1">
      <c r="A888" s="4"/>
      <c r="B888" s="4"/>
      <c r="C888" s="4"/>
      <c r="D888" s="4"/>
      <c r="E888" s="4"/>
      <c r="F888" s="4"/>
      <c r="G888" s="4"/>
      <c r="H888" s="4"/>
      <c r="I888" s="4"/>
      <c r="J888" s="110" t="str">
        <f t="shared" si="39"/>
        <v/>
      </c>
      <c r="K888" s="401" t="str">
        <f t="shared" si="38"/>
        <v/>
      </c>
      <c r="L888" s="4"/>
      <c r="M888" s="4"/>
      <c r="N888" s="4"/>
      <c r="O888" s="4"/>
      <c r="P888" s="4"/>
      <c r="Q888" s="4"/>
      <c r="R888" s="4"/>
      <c r="S888" s="4"/>
      <c r="T888" s="4"/>
      <c r="U888" s="4"/>
      <c r="V888" s="4"/>
      <c r="W888" s="4"/>
      <c r="X888" s="4"/>
      <c r="Y888" s="4"/>
      <c r="Z888" s="4"/>
    </row>
    <row r="889" ht="14.25" customHeight="1">
      <c r="A889" s="4"/>
      <c r="B889" s="4"/>
      <c r="C889" s="4"/>
      <c r="D889" s="4"/>
      <c r="E889" s="4"/>
      <c r="F889" s="4"/>
      <c r="G889" s="4"/>
      <c r="H889" s="4"/>
      <c r="I889" s="4"/>
      <c r="J889" s="110" t="str">
        <f t="shared" si="39"/>
        <v/>
      </c>
      <c r="K889" s="401" t="str">
        <f t="shared" si="38"/>
        <v/>
      </c>
      <c r="L889" s="4"/>
      <c r="M889" s="4"/>
      <c r="N889" s="4"/>
      <c r="O889" s="4"/>
      <c r="P889" s="4"/>
      <c r="Q889" s="4"/>
      <c r="R889" s="4"/>
      <c r="S889" s="4"/>
      <c r="T889" s="4"/>
      <c r="U889" s="4"/>
      <c r="V889" s="4"/>
      <c r="W889" s="4"/>
      <c r="X889" s="4"/>
      <c r="Y889" s="4"/>
      <c r="Z889" s="4"/>
    </row>
    <row r="890" ht="14.25" customHeight="1">
      <c r="A890" s="4"/>
      <c r="B890" s="4"/>
      <c r="C890" s="4"/>
      <c r="D890" s="4"/>
      <c r="E890" s="4"/>
      <c r="F890" s="4"/>
      <c r="G890" s="4"/>
      <c r="H890" s="4"/>
      <c r="I890" s="4"/>
      <c r="J890" s="110" t="str">
        <f t="shared" si="39"/>
        <v/>
      </c>
      <c r="K890" s="401" t="str">
        <f t="shared" si="38"/>
        <v/>
      </c>
      <c r="L890" s="4"/>
      <c r="M890" s="4"/>
      <c r="N890" s="4"/>
      <c r="O890" s="4"/>
      <c r="P890" s="4"/>
      <c r="Q890" s="4"/>
      <c r="R890" s="4"/>
      <c r="S890" s="4"/>
      <c r="T890" s="4"/>
      <c r="U890" s="4"/>
      <c r="V890" s="4"/>
      <c r="W890" s="4"/>
      <c r="X890" s="4"/>
      <c r="Y890" s="4"/>
      <c r="Z890" s="4"/>
    </row>
    <row r="891" ht="14.25" customHeight="1">
      <c r="A891" s="4"/>
      <c r="B891" s="4"/>
      <c r="C891" s="4"/>
      <c r="D891" s="4"/>
      <c r="E891" s="4"/>
      <c r="F891" s="4"/>
      <c r="G891" s="4"/>
      <c r="H891" s="4"/>
      <c r="I891" s="4"/>
      <c r="J891" s="110" t="str">
        <f t="shared" si="39"/>
        <v/>
      </c>
      <c r="K891" s="401" t="str">
        <f t="shared" si="38"/>
        <v/>
      </c>
      <c r="L891" s="4"/>
      <c r="M891" s="4"/>
      <c r="N891" s="4"/>
      <c r="O891" s="4"/>
      <c r="P891" s="4"/>
      <c r="Q891" s="4"/>
      <c r="R891" s="4"/>
      <c r="S891" s="4"/>
      <c r="T891" s="4"/>
      <c r="U891" s="4"/>
      <c r="V891" s="4"/>
      <c r="W891" s="4"/>
      <c r="X891" s="4"/>
      <c r="Y891" s="4"/>
      <c r="Z891" s="4"/>
    </row>
    <row r="892" ht="14.25" customHeight="1">
      <c r="A892" s="4"/>
      <c r="B892" s="4"/>
      <c r="C892" s="4"/>
      <c r="D892" s="4"/>
      <c r="E892" s="4"/>
      <c r="F892" s="4"/>
      <c r="G892" s="4"/>
      <c r="H892" s="4"/>
      <c r="I892" s="4"/>
      <c r="J892" s="110" t="str">
        <f t="shared" si="39"/>
        <v/>
      </c>
      <c r="K892" s="401" t="str">
        <f t="shared" si="38"/>
        <v/>
      </c>
      <c r="L892" s="4"/>
      <c r="M892" s="4"/>
      <c r="N892" s="4"/>
      <c r="O892" s="4"/>
      <c r="P892" s="4"/>
      <c r="Q892" s="4"/>
      <c r="R892" s="4"/>
      <c r="S892" s="4"/>
      <c r="T892" s="4"/>
      <c r="U892" s="4"/>
      <c r="V892" s="4"/>
      <c r="W892" s="4"/>
      <c r="X892" s="4"/>
      <c r="Y892" s="4"/>
      <c r="Z892" s="4"/>
    </row>
    <row r="893" ht="14.25" customHeight="1">
      <c r="A893" s="4"/>
      <c r="B893" s="4"/>
      <c r="C893" s="4"/>
      <c r="D893" s="4"/>
      <c r="E893" s="4"/>
      <c r="F893" s="4"/>
      <c r="G893" s="4"/>
      <c r="H893" s="4"/>
      <c r="I893" s="4"/>
      <c r="J893" s="110" t="str">
        <f t="shared" si="39"/>
        <v/>
      </c>
      <c r="K893" s="401" t="str">
        <f t="shared" si="38"/>
        <v/>
      </c>
      <c r="L893" s="4"/>
      <c r="M893" s="4"/>
      <c r="N893" s="4"/>
      <c r="O893" s="4"/>
      <c r="P893" s="4"/>
      <c r="Q893" s="4"/>
      <c r="R893" s="4"/>
      <c r="S893" s="4"/>
      <c r="T893" s="4"/>
      <c r="U893" s="4"/>
      <c r="V893" s="4"/>
      <c r="W893" s="4"/>
      <c r="X893" s="4"/>
      <c r="Y893" s="4"/>
      <c r="Z893" s="4"/>
    </row>
    <row r="894" ht="14.25" customHeight="1">
      <c r="A894" s="4"/>
      <c r="B894" s="4"/>
      <c r="C894" s="4"/>
      <c r="D894" s="4"/>
      <c r="E894" s="4"/>
      <c r="F894" s="4"/>
      <c r="G894" s="4"/>
      <c r="H894" s="4"/>
      <c r="I894" s="4"/>
      <c r="J894" s="110" t="str">
        <f t="shared" si="39"/>
        <v/>
      </c>
      <c r="K894" s="401" t="str">
        <f t="shared" si="38"/>
        <v/>
      </c>
      <c r="L894" s="4"/>
      <c r="M894" s="4"/>
      <c r="N894" s="4"/>
      <c r="O894" s="4"/>
      <c r="P894" s="4"/>
      <c r="Q894" s="4"/>
      <c r="R894" s="4"/>
      <c r="S894" s="4"/>
      <c r="T894" s="4"/>
      <c r="U894" s="4"/>
      <c r="V894" s="4"/>
      <c r="W894" s="4"/>
      <c r="X894" s="4"/>
      <c r="Y894" s="4"/>
      <c r="Z894" s="4"/>
    </row>
    <row r="895" ht="14.25" customHeight="1">
      <c r="A895" s="4"/>
      <c r="B895" s="4"/>
      <c r="C895" s="4"/>
      <c r="D895" s="4"/>
      <c r="E895" s="4"/>
      <c r="F895" s="4"/>
      <c r="G895" s="4"/>
      <c r="H895" s="4"/>
      <c r="I895" s="4"/>
      <c r="J895" s="110" t="str">
        <f t="shared" si="39"/>
        <v/>
      </c>
      <c r="K895" s="401" t="str">
        <f t="shared" si="38"/>
        <v/>
      </c>
      <c r="L895" s="4"/>
      <c r="M895" s="4"/>
      <c r="N895" s="4"/>
      <c r="O895" s="4"/>
      <c r="P895" s="4"/>
      <c r="Q895" s="4"/>
      <c r="R895" s="4"/>
      <c r="S895" s="4"/>
      <c r="T895" s="4"/>
      <c r="U895" s="4"/>
      <c r="V895" s="4"/>
      <c r="W895" s="4"/>
      <c r="X895" s="4"/>
      <c r="Y895" s="4"/>
      <c r="Z895" s="4"/>
    </row>
    <row r="896" ht="14.25" customHeight="1">
      <c r="A896" s="4"/>
      <c r="B896" s="4"/>
      <c r="C896" s="4"/>
      <c r="D896" s="4"/>
      <c r="E896" s="4"/>
      <c r="F896" s="4"/>
      <c r="G896" s="4"/>
      <c r="H896" s="4"/>
      <c r="I896" s="4"/>
      <c r="J896" s="110" t="str">
        <f t="shared" si="39"/>
        <v/>
      </c>
      <c r="K896" s="401" t="str">
        <f t="shared" si="38"/>
        <v/>
      </c>
      <c r="L896" s="4"/>
      <c r="M896" s="4"/>
      <c r="N896" s="4"/>
      <c r="O896" s="4"/>
      <c r="P896" s="4"/>
      <c r="Q896" s="4"/>
      <c r="R896" s="4"/>
      <c r="S896" s="4"/>
      <c r="T896" s="4"/>
      <c r="U896" s="4"/>
      <c r="V896" s="4"/>
      <c r="W896" s="4"/>
      <c r="X896" s="4"/>
      <c r="Y896" s="4"/>
      <c r="Z896" s="4"/>
    </row>
    <row r="897" ht="14.25" customHeight="1">
      <c r="A897" s="4"/>
      <c r="B897" s="4"/>
      <c r="C897" s="4"/>
      <c r="D897" s="4"/>
      <c r="E897" s="4"/>
      <c r="F897" s="4"/>
      <c r="G897" s="4"/>
      <c r="H897" s="4"/>
      <c r="I897" s="4"/>
      <c r="J897" s="110" t="str">
        <f t="shared" si="39"/>
        <v/>
      </c>
      <c r="K897" s="401" t="str">
        <f t="shared" si="38"/>
        <v/>
      </c>
      <c r="L897" s="4"/>
      <c r="M897" s="4"/>
      <c r="N897" s="4"/>
      <c r="O897" s="4"/>
      <c r="P897" s="4"/>
      <c r="Q897" s="4"/>
      <c r="R897" s="4"/>
      <c r="S897" s="4"/>
      <c r="T897" s="4"/>
      <c r="U897" s="4"/>
      <c r="V897" s="4"/>
      <c r="W897" s="4"/>
      <c r="X897" s="4"/>
      <c r="Y897" s="4"/>
      <c r="Z897" s="4"/>
    </row>
    <row r="898" ht="14.25" customHeight="1">
      <c r="A898" s="4"/>
      <c r="B898" s="4"/>
      <c r="C898" s="4"/>
      <c r="D898" s="4"/>
      <c r="E898" s="4"/>
      <c r="F898" s="4"/>
      <c r="G898" s="4"/>
      <c r="H898" s="4"/>
      <c r="I898" s="4"/>
      <c r="J898" s="110" t="str">
        <f t="shared" si="39"/>
        <v/>
      </c>
      <c r="K898" s="401" t="str">
        <f t="shared" si="38"/>
        <v/>
      </c>
      <c r="L898" s="4"/>
      <c r="M898" s="4"/>
      <c r="N898" s="4"/>
      <c r="O898" s="4"/>
      <c r="P898" s="4"/>
      <c r="Q898" s="4"/>
      <c r="R898" s="4"/>
      <c r="S898" s="4"/>
      <c r="T898" s="4"/>
      <c r="U898" s="4"/>
      <c r="V898" s="4"/>
      <c r="W898" s="4"/>
      <c r="X898" s="4"/>
      <c r="Y898" s="4"/>
      <c r="Z898" s="4"/>
    </row>
    <row r="899" ht="14.25" customHeight="1">
      <c r="A899" s="4"/>
      <c r="B899" s="4"/>
      <c r="C899" s="4"/>
      <c r="D899" s="4"/>
      <c r="E899" s="4"/>
      <c r="F899" s="4"/>
      <c r="G899" s="4"/>
      <c r="H899" s="4"/>
      <c r="I899" s="4"/>
      <c r="J899" s="110" t="str">
        <f t="shared" si="39"/>
        <v/>
      </c>
      <c r="K899" s="401" t="str">
        <f t="shared" si="38"/>
        <v/>
      </c>
      <c r="L899" s="4"/>
      <c r="M899" s="4"/>
      <c r="N899" s="4"/>
      <c r="O899" s="4"/>
      <c r="P899" s="4"/>
      <c r="Q899" s="4"/>
      <c r="R899" s="4"/>
      <c r="S899" s="4"/>
      <c r="T899" s="4"/>
      <c r="U899" s="4"/>
      <c r="V899" s="4"/>
      <c r="W899" s="4"/>
      <c r="X899" s="4"/>
      <c r="Y899" s="4"/>
      <c r="Z899" s="4"/>
    </row>
    <row r="900" ht="14.25" customHeight="1">
      <c r="A900" s="4"/>
      <c r="B900" s="4"/>
      <c r="C900" s="4"/>
      <c r="D900" s="4"/>
      <c r="E900" s="4"/>
      <c r="F900" s="4"/>
      <c r="G900" s="4"/>
      <c r="H900" s="4"/>
      <c r="I900" s="4"/>
      <c r="J900" s="110" t="str">
        <f t="shared" si="39"/>
        <v/>
      </c>
      <c r="K900" s="401" t="str">
        <f t="shared" si="38"/>
        <v/>
      </c>
      <c r="L900" s="4"/>
      <c r="M900" s="4"/>
      <c r="N900" s="4"/>
      <c r="O900" s="4"/>
      <c r="P900" s="4"/>
      <c r="Q900" s="4"/>
      <c r="R900" s="4"/>
      <c r="S900" s="4"/>
      <c r="T900" s="4"/>
      <c r="U900" s="4"/>
      <c r="V900" s="4"/>
      <c r="W900" s="4"/>
      <c r="X900" s="4"/>
      <c r="Y900" s="4"/>
      <c r="Z900" s="4"/>
    </row>
    <row r="901" ht="14.25" customHeight="1">
      <c r="A901" s="4"/>
      <c r="B901" s="4"/>
      <c r="C901" s="4"/>
      <c r="D901" s="4"/>
      <c r="E901" s="4"/>
      <c r="F901" s="4"/>
      <c r="G901" s="4"/>
      <c r="H901" s="4"/>
      <c r="I901" s="4"/>
      <c r="J901" s="110" t="str">
        <f t="shared" si="39"/>
        <v/>
      </c>
      <c r="K901" s="401" t="str">
        <f t="shared" si="38"/>
        <v/>
      </c>
      <c r="L901" s="4"/>
      <c r="M901" s="4"/>
      <c r="N901" s="4"/>
      <c r="O901" s="4"/>
      <c r="P901" s="4"/>
      <c r="Q901" s="4"/>
      <c r="R901" s="4"/>
      <c r="S901" s="4"/>
      <c r="T901" s="4"/>
      <c r="U901" s="4"/>
      <c r="V901" s="4"/>
      <c r="W901" s="4"/>
      <c r="X901" s="4"/>
      <c r="Y901" s="4"/>
      <c r="Z901" s="4"/>
    </row>
    <row r="902" ht="14.25" customHeight="1">
      <c r="A902" s="4"/>
      <c r="B902" s="4"/>
      <c r="C902" s="4"/>
      <c r="D902" s="4"/>
      <c r="E902" s="4"/>
      <c r="F902" s="4"/>
      <c r="G902" s="4"/>
      <c r="H902" s="4"/>
      <c r="I902" s="4"/>
      <c r="J902" s="110" t="str">
        <f t="shared" si="39"/>
        <v/>
      </c>
      <c r="K902" s="401" t="str">
        <f t="shared" si="38"/>
        <v/>
      </c>
      <c r="L902" s="4"/>
      <c r="M902" s="4"/>
      <c r="N902" s="4"/>
      <c r="O902" s="4"/>
      <c r="P902" s="4"/>
      <c r="Q902" s="4"/>
      <c r="R902" s="4"/>
      <c r="S902" s="4"/>
      <c r="T902" s="4"/>
      <c r="U902" s="4"/>
      <c r="V902" s="4"/>
      <c r="W902" s="4"/>
      <c r="X902" s="4"/>
      <c r="Y902" s="4"/>
      <c r="Z902" s="4"/>
    </row>
    <row r="903" ht="14.25" customHeight="1">
      <c r="A903" s="4"/>
      <c r="B903" s="4"/>
      <c r="C903" s="4"/>
      <c r="D903" s="4"/>
      <c r="E903" s="4"/>
      <c r="F903" s="4"/>
      <c r="G903" s="4"/>
      <c r="H903" s="4"/>
      <c r="I903" s="4"/>
      <c r="J903" s="110" t="str">
        <f t="shared" si="39"/>
        <v/>
      </c>
      <c r="K903" s="401" t="str">
        <f t="shared" si="38"/>
        <v/>
      </c>
      <c r="L903" s="4"/>
      <c r="M903" s="4"/>
      <c r="N903" s="4"/>
      <c r="O903" s="4"/>
      <c r="P903" s="4"/>
      <c r="Q903" s="4"/>
      <c r="R903" s="4"/>
      <c r="S903" s="4"/>
      <c r="T903" s="4"/>
      <c r="U903" s="4"/>
      <c r="V903" s="4"/>
      <c r="W903" s="4"/>
      <c r="X903" s="4"/>
      <c r="Y903" s="4"/>
      <c r="Z903" s="4"/>
    </row>
    <row r="904" ht="14.25" customHeight="1">
      <c r="A904" s="4"/>
      <c r="B904" s="4"/>
      <c r="C904" s="4"/>
      <c r="D904" s="4"/>
      <c r="E904" s="4"/>
      <c r="F904" s="4"/>
      <c r="G904" s="4"/>
      <c r="H904" s="4"/>
      <c r="I904" s="4"/>
      <c r="J904" s="110" t="str">
        <f t="shared" si="39"/>
        <v/>
      </c>
      <c r="K904" s="401" t="str">
        <f t="shared" si="38"/>
        <v/>
      </c>
      <c r="L904" s="4"/>
      <c r="M904" s="4"/>
      <c r="N904" s="4"/>
      <c r="O904" s="4"/>
      <c r="P904" s="4"/>
      <c r="Q904" s="4"/>
      <c r="R904" s="4"/>
      <c r="S904" s="4"/>
      <c r="T904" s="4"/>
      <c r="U904" s="4"/>
      <c r="V904" s="4"/>
      <c r="W904" s="4"/>
      <c r="X904" s="4"/>
      <c r="Y904" s="4"/>
      <c r="Z904" s="4"/>
    </row>
    <row r="905" ht="14.25" customHeight="1">
      <c r="A905" s="4"/>
      <c r="B905" s="4"/>
      <c r="C905" s="4"/>
      <c r="D905" s="4"/>
      <c r="E905" s="4"/>
      <c r="F905" s="4"/>
      <c r="G905" s="4"/>
      <c r="H905" s="4"/>
      <c r="I905" s="4"/>
      <c r="J905" s="110" t="str">
        <f t="shared" si="39"/>
        <v/>
      </c>
      <c r="K905" s="401" t="str">
        <f t="shared" si="38"/>
        <v/>
      </c>
      <c r="L905" s="4"/>
      <c r="M905" s="4"/>
      <c r="N905" s="4"/>
      <c r="O905" s="4"/>
      <c r="P905" s="4"/>
      <c r="Q905" s="4"/>
      <c r="R905" s="4"/>
      <c r="S905" s="4"/>
      <c r="T905" s="4"/>
      <c r="U905" s="4"/>
      <c r="V905" s="4"/>
      <c r="W905" s="4"/>
      <c r="X905" s="4"/>
      <c r="Y905" s="4"/>
      <c r="Z905" s="4"/>
    </row>
    <row r="906" ht="14.25" customHeight="1">
      <c r="A906" s="4"/>
      <c r="B906" s="4"/>
      <c r="C906" s="4"/>
      <c r="D906" s="4"/>
      <c r="E906" s="4"/>
      <c r="F906" s="4"/>
      <c r="G906" s="4"/>
      <c r="H906" s="4"/>
      <c r="I906" s="4"/>
      <c r="J906" s="110" t="str">
        <f t="shared" si="39"/>
        <v/>
      </c>
      <c r="K906" s="401" t="str">
        <f t="shared" si="38"/>
        <v/>
      </c>
      <c r="L906" s="4"/>
      <c r="M906" s="4"/>
      <c r="N906" s="4"/>
      <c r="O906" s="4"/>
      <c r="P906" s="4"/>
      <c r="Q906" s="4"/>
      <c r="R906" s="4"/>
      <c r="S906" s="4"/>
      <c r="T906" s="4"/>
      <c r="U906" s="4"/>
      <c r="V906" s="4"/>
      <c r="W906" s="4"/>
      <c r="X906" s="4"/>
      <c r="Y906" s="4"/>
      <c r="Z906" s="4"/>
    </row>
    <row r="907" ht="14.25" customHeight="1">
      <c r="A907" s="4"/>
      <c r="B907" s="4"/>
      <c r="C907" s="4"/>
      <c r="D907" s="4"/>
      <c r="E907" s="4"/>
      <c r="F907" s="4"/>
      <c r="G907" s="4"/>
      <c r="H907" s="4"/>
      <c r="I907" s="4"/>
      <c r="J907" s="110" t="str">
        <f t="shared" si="39"/>
        <v/>
      </c>
      <c r="K907" s="401" t="str">
        <f t="shared" si="38"/>
        <v/>
      </c>
      <c r="L907" s="4"/>
      <c r="M907" s="4"/>
      <c r="N907" s="4"/>
      <c r="O907" s="4"/>
      <c r="P907" s="4"/>
      <c r="Q907" s="4"/>
      <c r="R907" s="4"/>
      <c r="S907" s="4"/>
      <c r="T907" s="4"/>
      <c r="U907" s="4"/>
      <c r="V907" s="4"/>
      <c r="W907" s="4"/>
      <c r="X907" s="4"/>
      <c r="Y907" s="4"/>
      <c r="Z907" s="4"/>
    </row>
    <row r="908" ht="14.25" customHeight="1">
      <c r="A908" s="4"/>
      <c r="B908" s="4"/>
      <c r="C908" s="4"/>
      <c r="D908" s="4"/>
      <c r="E908" s="4"/>
      <c r="F908" s="4"/>
      <c r="G908" s="4"/>
      <c r="H908" s="4"/>
      <c r="I908" s="4"/>
      <c r="J908" s="110" t="str">
        <f t="shared" si="39"/>
        <v/>
      </c>
      <c r="K908" s="401" t="str">
        <f t="shared" si="38"/>
        <v/>
      </c>
      <c r="L908" s="4"/>
      <c r="M908" s="4"/>
      <c r="N908" s="4"/>
      <c r="O908" s="4"/>
      <c r="P908" s="4"/>
      <c r="Q908" s="4"/>
      <c r="R908" s="4"/>
      <c r="S908" s="4"/>
      <c r="T908" s="4"/>
      <c r="U908" s="4"/>
      <c r="V908" s="4"/>
      <c r="W908" s="4"/>
      <c r="X908" s="4"/>
      <c r="Y908" s="4"/>
      <c r="Z908" s="4"/>
    </row>
    <row r="909" ht="14.25" customHeight="1">
      <c r="A909" s="4"/>
      <c r="B909" s="4"/>
      <c r="C909" s="4"/>
      <c r="D909" s="4"/>
      <c r="E909" s="4"/>
      <c r="F909" s="4"/>
      <c r="G909" s="4"/>
      <c r="H909" s="4"/>
      <c r="I909" s="4"/>
      <c r="J909" s="110" t="str">
        <f t="shared" si="39"/>
        <v/>
      </c>
      <c r="K909" s="401" t="str">
        <f t="shared" si="38"/>
        <v/>
      </c>
      <c r="L909" s="4"/>
      <c r="M909" s="4"/>
      <c r="N909" s="4"/>
      <c r="O909" s="4"/>
      <c r="P909" s="4"/>
      <c r="Q909" s="4"/>
      <c r="R909" s="4"/>
      <c r="S909" s="4"/>
      <c r="T909" s="4"/>
      <c r="U909" s="4"/>
      <c r="V909" s="4"/>
      <c r="W909" s="4"/>
      <c r="X909" s="4"/>
      <c r="Y909" s="4"/>
      <c r="Z909" s="4"/>
    </row>
    <row r="910" ht="14.25" customHeight="1">
      <c r="A910" s="4"/>
      <c r="B910" s="4"/>
      <c r="C910" s="4"/>
      <c r="D910" s="4"/>
      <c r="E910" s="4"/>
      <c r="F910" s="4"/>
      <c r="G910" s="4"/>
      <c r="H910" s="4"/>
      <c r="I910" s="4"/>
      <c r="J910" s="110" t="str">
        <f t="shared" si="39"/>
        <v/>
      </c>
      <c r="K910" s="401" t="str">
        <f t="shared" si="38"/>
        <v/>
      </c>
      <c r="L910" s="4"/>
      <c r="M910" s="4"/>
      <c r="N910" s="4"/>
      <c r="O910" s="4"/>
      <c r="P910" s="4"/>
      <c r="Q910" s="4"/>
      <c r="R910" s="4"/>
      <c r="S910" s="4"/>
      <c r="T910" s="4"/>
      <c r="U910" s="4"/>
      <c r="V910" s="4"/>
      <c r="W910" s="4"/>
      <c r="X910" s="4"/>
      <c r="Y910" s="4"/>
      <c r="Z910" s="4"/>
    </row>
    <row r="911" ht="14.25" customHeight="1">
      <c r="A911" s="4"/>
      <c r="B911" s="4"/>
      <c r="C911" s="4"/>
      <c r="D911" s="4"/>
      <c r="E911" s="4"/>
      <c r="F911" s="4"/>
      <c r="G911" s="4"/>
      <c r="H911" s="4"/>
      <c r="I911" s="4"/>
      <c r="J911" s="110" t="str">
        <f t="shared" si="39"/>
        <v/>
      </c>
      <c r="K911" s="401" t="str">
        <f t="shared" si="38"/>
        <v/>
      </c>
      <c r="L911" s="4"/>
      <c r="M911" s="4"/>
      <c r="N911" s="4"/>
      <c r="O911" s="4"/>
      <c r="P911" s="4"/>
      <c r="Q911" s="4"/>
      <c r="R911" s="4"/>
      <c r="S911" s="4"/>
      <c r="T911" s="4"/>
      <c r="U911" s="4"/>
      <c r="V911" s="4"/>
      <c r="W911" s="4"/>
      <c r="X911" s="4"/>
      <c r="Y911" s="4"/>
      <c r="Z911" s="4"/>
    </row>
    <row r="912" ht="14.25" customHeight="1">
      <c r="A912" s="4"/>
      <c r="B912" s="4"/>
      <c r="C912" s="4"/>
      <c r="D912" s="4"/>
      <c r="E912" s="4"/>
      <c r="F912" s="4"/>
      <c r="G912" s="4"/>
      <c r="H912" s="4"/>
      <c r="I912" s="4"/>
      <c r="J912" s="110" t="str">
        <f t="shared" si="39"/>
        <v/>
      </c>
      <c r="K912" s="401" t="str">
        <f t="shared" si="38"/>
        <v/>
      </c>
      <c r="L912" s="4"/>
      <c r="M912" s="4"/>
      <c r="N912" s="4"/>
      <c r="O912" s="4"/>
      <c r="P912" s="4"/>
      <c r="Q912" s="4"/>
      <c r="R912" s="4"/>
      <c r="S912" s="4"/>
      <c r="T912" s="4"/>
      <c r="U912" s="4"/>
      <c r="V912" s="4"/>
      <c r="W912" s="4"/>
      <c r="X912" s="4"/>
      <c r="Y912" s="4"/>
      <c r="Z912" s="4"/>
    </row>
    <row r="913" ht="14.25" customHeight="1">
      <c r="A913" s="4"/>
      <c r="B913" s="4"/>
      <c r="C913" s="4"/>
      <c r="D913" s="4"/>
      <c r="E913" s="4"/>
      <c r="F913" s="4"/>
      <c r="G913" s="4"/>
      <c r="H913" s="4"/>
      <c r="I913" s="4"/>
      <c r="J913" s="110" t="str">
        <f t="shared" si="39"/>
        <v/>
      </c>
      <c r="K913" s="401" t="str">
        <f t="shared" si="38"/>
        <v/>
      </c>
      <c r="L913" s="4"/>
      <c r="M913" s="4"/>
      <c r="N913" s="4"/>
      <c r="O913" s="4"/>
      <c r="P913" s="4"/>
      <c r="Q913" s="4"/>
      <c r="R913" s="4"/>
      <c r="S913" s="4"/>
      <c r="T913" s="4"/>
      <c r="U913" s="4"/>
      <c r="V913" s="4"/>
      <c r="W913" s="4"/>
      <c r="X913" s="4"/>
      <c r="Y913" s="4"/>
      <c r="Z913" s="4"/>
    </row>
    <row r="914" ht="14.25" customHeight="1">
      <c r="A914" s="4"/>
      <c r="B914" s="4"/>
      <c r="C914" s="4"/>
      <c r="D914" s="4"/>
      <c r="E914" s="4"/>
      <c r="F914" s="4"/>
      <c r="G914" s="4"/>
      <c r="H914" s="4"/>
      <c r="I914" s="4"/>
      <c r="J914" s="110" t="str">
        <f t="shared" si="39"/>
        <v/>
      </c>
      <c r="K914" s="401" t="str">
        <f t="shared" si="38"/>
        <v/>
      </c>
      <c r="L914" s="4"/>
      <c r="M914" s="4"/>
      <c r="N914" s="4"/>
      <c r="O914" s="4"/>
      <c r="P914" s="4"/>
      <c r="Q914" s="4"/>
      <c r="R914" s="4"/>
      <c r="S914" s="4"/>
      <c r="T914" s="4"/>
      <c r="U914" s="4"/>
      <c r="V914" s="4"/>
      <c r="W914" s="4"/>
      <c r="X914" s="4"/>
      <c r="Y914" s="4"/>
      <c r="Z914" s="4"/>
    </row>
    <row r="915" ht="14.25" customHeight="1">
      <c r="A915" s="4"/>
      <c r="B915" s="4"/>
      <c r="C915" s="4"/>
      <c r="D915" s="4"/>
      <c r="E915" s="4"/>
      <c r="F915" s="4"/>
      <c r="G915" s="4"/>
      <c r="H915" s="4"/>
      <c r="I915" s="4"/>
      <c r="J915" s="110" t="str">
        <f t="shared" si="39"/>
        <v/>
      </c>
      <c r="K915" s="401" t="str">
        <f t="shared" si="38"/>
        <v/>
      </c>
      <c r="L915" s="4"/>
      <c r="M915" s="4"/>
      <c r="N915" s="4"/>
      <c r="O915" s="4"/>
      <c r="P915" s="4"/>
      <c r="Q915" s="4"/>
      <c r="R915" s="4"/>
      <c r="S915" s="4"/>
      <c r="T915" s="4"/>
      <c r="U915" s="4"/>
      <c r="V915" s="4"/>
      <c r="W915" s="4"/>
      <c r="X915" s="4"/>
      <c r="Y915" s="4"/>
      <c r="Z915" s="4"/>
    </row>
    <row r="916" ht="14.25" customHeight="1">
      <c r="A916" s="4"/>
      <c r="B916" s="4"/>
      <c r="C916" s="4"/>
      <c r="D916" s="4"/>
      <c r="E916" s="4"/>
      <c r="F916" s="4"/>
      <c r="G916" s="4"/>
      <c r="H916" s="4"/>
      <c r="I916" s="4"/>
      <c r="J916" s="110" t="str">
        <f t="shared" si="39"/>
        <v/>
      </c>
      <c r="K916" s="401" t="str">
        <f t="shared" si="38"/>
        <v/>
      </c>
      <c r="L916" s="4"/>
      <c r="M916" s="4"/>
      <c r="N916" s="4"/>
      <c r="O916" s="4"/>
      <c r="P916" s="4"/>
      <c r="Q916" s="4"/>
      <c r="R916" s="4"/>
      <c r="S916" s="4"/>
      <c r="T916" s="4"/>
      <c r="U916" s="4"/>
      <c r="V916" s="4"/>
      <c r="W916" s="4"/>
      <c r="X916" s="4"/>
      <c r="Y916" s="4"/>
      <c r="Z916" s="4"/>
    </row>
    <row r="917" ht="14.25" customHeight="1">
      <c r="A917" s="4"/>
      <c r="B917" s="4"/>
      <c r="C917" s="4"/>
      <c r="D917" s="4"/>
      <c r="E917" s="4"/>
      <c r="F917" s="4"/>
      <c r="G917" s="4"/>
      <c r="H917" s="4"/>
      <c r="I917" s="4"/>
      <c r="J917" s="110" t="str">
        <f t="shared" si="39"/>
        <v/>
      </c>
      <c r="K917" s="401" t="str">
        <f t="shared" si="38"/>
        <v/>
      </c>
      <c r="L917" s="4"/>
      <c r="M917" s="4"/>
      <c r="N917" s="4"/>
      <c r="O917" s="4"/>
      <c r="P917" s="4"/>
      <c r="Q917" s="4"/>
      <c r="R917" s="4"/>
      <c r="S917" s="4"/>
      <c r="T917" s="4"/>
      <c r="U917" s="4"/>
      <c r="V917" s="4"/>
      <c r="W917" s="4"/>
      <c r="X917" s="4"/>
      <c r="Y917" s="4"/>
      <c r="Z917" s="4"/>
    </row>
    <row r="918" ht="14.25" customHeight="1">
      <c r="A918" s="4"/>
      <c r="B918" s="4"/>
      <c r="C918" s="4"/>
      <c r="D918" s="4"/>
      <c r="E918" s="4"/>
      <c r="F918" s="4"/>
      <c r="G918" s="4"/>
      <c r="H918" s="4"/>
      <c r="I918" s="4"/>
      <c r="J918" s="110" t="str">
        <f t="shared" si="39"/>
        <v/>
      </c>
      <c r="K918" s="401" t="str">
        <f t="shared" si="38"/>
        <v/>
      </c>
      <c r="L918" s="4"/>
      <c r="M918" s="4"/>
      <c r="N918" s="4"/>
      <c r="O918" s="4"/>
      <c r="P918" s="4"/>
      <c r="Q918" s="4"/>
      <c r="R918" s="4"/>
      <c r="S918" s="4"/>
      <c r="T918" s="4"/>
      <c r="U918" s="4"/>
      <c r="V918" s="4"/>
      <c r="W918" s="4"/>
      <c r="X918" s="4"/>
      <c r="Y918" s="4"/>
      <c r="Z918" s="4"/>
    </row>
    <row r="919" ht="14.25" customHeight="1">
      <c r="A919" s="4"/>
      <c r="B919" s="4"/>
      <c r="C919" s="4"/>
      <c r="D919" s="4"/>
      <c r="E919" s="4"/>
      <c r="F919" s="4"/>
      <c r="G919" s="4"/>
      <c r="H919" s="4"/>
      <c r="I919" s="4"/>
      <c r="J919" s="110" t="str">
        <f t="shared" si="39"/>
        <v/>
      </c>
      <c r="K919" s="401" t="str">
        <f t="shared" si="38"/>
        <v/>
      </c>
      <c r="L919" s="4"/>
      <c r="M919" s="4"/>
      <c r="N919" s="4"/>
      <c r="O919" s="4"/>
      <c r="P919" s="4"/>
      <c r="Q919" s="4"/>
      <c r="R919" s="4"/>
      <c r="S919" s="4"/>
      <c r="T919" s="4"/>
      <c r="U919" s="4"/>
      <c r="V919" s="4"/>
      <c r="W919" s="4"/>
      <c r="X919" s="4"/>
      <c r="Y919" s="4"/>
      <c r="Z919" s="4"/>
    </row>
    <row r="920" ht="14.25" customHeight="1">
      <c r="A920" s="4"/>
      <c r="B920" s="4"/>
      <c r="C920" s="4"/>
      <c r="D920" s="4"/>
      <c r="E920" s="4"/>
      <c r="F920" s="4"/>
      <c r="G920" s="4"/>
      <c r="H920" s="4"/>
      <c r="I920" s="4"/>
      <c r="J920" s="110" t="str">
        <f t="shared" si="39"/>
        <v/>
      </c>
      <c r="K920" s="401" t="str">
        <f t="shared" si="38"/>
        <v/>
      </c>
      <c r="L920" s="4"/>
      <c r="M920" s="4"/>
      <c r="N920" s="4"/>
      <c r="O920" s="4"/>
      <c r="P920" s="4"/>
      <c r="Q920" s="4"/>
      <c r="R920" s="4"/>
      <c r="S920" s="4"/>
      <c r="T920" s="4"/>
      <c r="U920" s="4"/>
      <c r="V920" s="4"/>
      <c r="W920" s="4"/>
      <c r="X920" s="4"/>
      <c r="Y920" s="4"/>
      <c r="Z920" s="4"/>
    </row>
    <row r="921" ht="14.25" customHeight="1">
      <c r="A921" s="4"/>
      <c r="B921" s="4"/>
      <c r="C921" s="4"/>
      <c r="D921" s="4"/>
      <c r="E921" s="4"/>
      <c r="F921" s="4"/>
      <c r="G921" s="4"/>
      <c r="H921" s="4"/>
      <c r="I921" s="4"/>
      <c r="J921" s="110" t="str">
        <f t="shared" si="39"/>
        <v/>
      </c>
      <c r="K921" s="401" t="str">
        <f t="shared" si="38"/>
        <v/>
      </c>
      <c r="L921" s="4"/>
      <c r="M921" s="4"/>
      <c r="N921" s="4"/>
      <c r="O921" s="4"/>
      <c r="P921" s="4"/>
      <c r="Q921" s="4"/>
      <c r="R921" s="4"/>
      <c r="S921" s="4"/>
      <c r="T921" s="4"/>
      <c r="U921" s="4"/>
      <c r="V921" s="4"/>
      <c r="W921" s="4"/>
      <c r="X921" s="4"/>
      <c r="Y921" s="4"/>
      <c r="Z921" s="4"/>
    </row>
    <row r="922" ht="14.25" customHeight="1">
      <c r="A922" s="4"/>
      <c r="B922" s="4"/>
      <c r="C922" s="4"/>
      <c r="D922" s="4"/>
      <c r="E922" s="4"/>
      <c r="F922" s="4"/>
      <c r="G922" s="4"/>
      <c r="H922" s="4"/>
      <c r="I922" s="4"/>
      <c r="J922" s="110" t="str">
        <f t="shared" si="39"/>
        <v/>
      </c>
      <c r="K922" s="401" t="str">
        <f t="shared" si="38"/>
        <v/>
      </c>
      <c r="L922" s="4"/>
      <c r="M922" s="4"/>
      <c r="N922" s="4"/>
      <c r="O922" s="4"/>
      <c r="P922" s="4"/>
      <c r="Q922" s="4"/>
      <c r="R922" s="4"/>
      <c r="S922" s="4"/>
      <c r="T922" s="4"/>
      <c r="U922" s="4"/>
      <c r="V922" s="4"/>
      <c r="W922" s="4"/>
      <c r="X922" s="4"/>
      <c r="Y922" s="4"/>
      <c r="Z922" s="4"/>
    </row>
    <row r="923" ht="14.25" customHeight="1">
      <c r="A923" s="4"/>
      <c r="B923" s="4"/>
      <c r="C923" s="4"/>
      <c r="D923" s="4"/>
      <c r="E923" s="4"/>
      <c r="F923" s="4"/>
      <c r="G923" s="4"/>
      <c r="H923" s="4"/>
      <c r="I923" s="4"/>
      <c r="J923" s="110" t="str">
        <f t="shared" si="39"/>
        <v/>
      </c>
      <c r="K923" s="401" t="str">
        <f t="shared" si="38"/>
        <v/>
      </c>
      <c r="L923" s="4"/>
      <c r="M923" s="4"/>
      <c r="N923" s="4"/>
      <c r="O923" s="4"/>
      <c r="P923" s="4"/>
      <c r="Q923" s="4"/>
      <c r="R923" s="4"/>
      <c r="S923" s="4"/>
      <c r="T923" s="4"/>
      <c r="U923" s="4"/>
      <c r="V923" s="4"/>
      <c r="W923" s="4"/>
      <c r="X923" s="4"/>
      <c r="Y923" s="4"/>
      <c r="Z923" s="4"/>
    </row>
    <row r="924" ht="14.25" customHeight="1">
      <c r="A924" s="4"/>
      <c r="B924" s="4"/>
      <c r="C924" s="4"/>
      <c r="D924" s="4"/>
      <c r="E924" s="4"/>
      <c r="F924" s="4"/>
      <c r="G924" s="4"/>
      <c r="H924" s="4"/>
      <c r="I924" s="4"/>
      <c r="J924" s="110" t="str">
        <f t="shared" si="39"/>
        <v/>
      </c>
      <c r="K924" s="401" t="str">
        <f t="shared" si="38"/>
        <v/>
      </c>
      <c r="L924" s="4"/>
      <c r="M924" s="4"/>
      <c r="N924" s="4"/>
      <c r="O924" s="4"/>
      <c r="P924" s="4"/>
      <c r="Q924" s="4"/>
      <c r="R924" s="4"/>
      <c r="S924" s="4"/>
      <c r="T924" s="4"/>
      <c r="U924" s="4"/>
      <c r="V924" s="4"/>
      <c r="W924" s="4"/>
      <c r="X924" s="4"/>
      <c r="Y924" s="4"/>
      <c r="Z924" s="4"/>
    </row>
    <row r="925" ht="14.25" customHeight="1">
      <c r="A925" s="4"/>
      <c r="B925" s="4"/>
      <c r="C925" s="4"/>
      <c r="D925" s="4"/>
      <c r="E925" s="4"/>
      <c r="F925" s="4"/>
      <c r="G925" s="4"/>
      <c r="H925" s="4"/>
      <c r="I925" s="4"/>
      <c r="J925" s="110" t="str">
        <f t="shared" si="39"/>
        <v/>
      </c>
      <c r="K925" s="401" t="str">
        <f t="shared" si="38"/>
        <v/>
      </c>
      <c r="L925" s="4"/>
      <c r="M925" s="4"/>
      <c r="N925" s="4"/>
      <c r="O925" s="4"/>
      <c r="P925" s="4"/>
      <c r="Q925" s="4"/>
      <c r="R925" s="4"/>
      <c r="S925" s="4"/>
      <c r="T925" s="4"/>
      <c r="U925" s="4"/>
      <c r="V925" s="4"/>
      <c r="W925" s="4"/>
      <c r="X925" s="4"/>
      <c r="Y925" s="4"/>
      <c r="Z925" s="4"/>
    </row>
    <row r="926" ht="14.25" customHeight="1">
      <c r="A926" s="4"/>
      <c r="B926" s="4"/>
      <c r="C926" s="4"/>
      <c r="D926" s="4"/>
      <c r="E926" s="4"/>
      <c r="F926" s="4"/>
      <c r="G926" s="4"/>
      <c r="H926" s="4"/>
      <c r="I926" s="4"/>
      <c r="J926" s="110" t="str">
        <f t="shared" si="39"/>
        <v/>
      </c>
      <c r="K926" s="401" t="str">
        <f t="shared" si="38"/>
        <v/>
      </c>
      <c r="L926" s="4"/>
      <c r="M926" s="4"/>
      <c r="N926" s="4"/>
      <c r="O926" s="4"/>
      <c r="P926" s="4"/>
      <c r="Q926" s="4"/>
      <c r="R926" s="4"/>
      <c r="S926" s="4"/>
      <c r="T926" s="4"/>
      <c r="U926" s="4"/>
      <c r="V926" s="4"/>
      <c r="W926" s="4"/>
      <c r="X926" s="4"/>
      <c r="Y926" s="4"/>
      <c r="Z926" s="4"/>
    </row>
    <row r="927" ht="14.25" customHeight="1">
      <c r="A927" s="4"/>
      <c r="B927" s="4"/>
      <c r="C927" s="4"/>
      <c r="D927" s="4"/>
      <c r="E927" s="4"/>
      <c r="F927" s="4"/>
      <c r="G927" s="4"/>
      <c r="H927" s="4"/>
      <c r="I927" s="4"/>
      <c r="J927" s="110" t="str">
        <f t="shared" si="39"/>
        <v/>
      </c>
      <c r="K927" s="401" t="str">
        <f t="shared" si="38"/>
        <v/>
      </c>
      <c r="L927" s="4"/>
      <c r="M927" s="4"/>
      <c r="N927" s="4"/>
      <c r="O927" s="4"/>
      <c r="P927" s="4"/>
      <c r="Q927" s="4"/>
      <c r="R927" s="4"/>
      <c r="S927" s="4"/>
      <c r="T927" s="4"/>
      <c r="U927" s="4"/>
      <c r="V927" s="4"/>
      <c r="W927" s="4"/>
      <c r="X927" s="4"/>
      <c r="Y927" s="4"/>
      <c r="Z927" s="4"/>
    </row>
    <row r="928" ht="14.25" customHeight="1">
      <c r="A928" s="4"/>
      <c r="B928" s="4"/>
      <c r="C928" s="4"/>
      <c r="D928" s="4"/>
      <c r="E928" s="4"/>
      <c r="F928" s="4"/>
      <c r="G928" s="4"/>
      <c r="H928" s="4"/>
      <c r="I928" s="4"/>
      <c r="J928" s="110" t="str">
        <f t="shared" si="39"/>
        <v/>
      </c>
      <c r="K928" s="401" t="str">
        <f t="shared" si="38"/>
        <v/>
      </c>
      <c r="L928" s="4"/>
      <c r="M928" s="4"/>
      <c r="N928" s="4"/>
      <c r="O928" s="4"/>
      <c r="P928" s="4"/>
      <c r="Q928" s="4"/>
      <c r="R928" s="4"/>
      <c r="S928" s="4"/>
      <c r="T928" s="4"/>
      <c r="U928" s="4"/>
      <c r="V928" s="4"/>
      <c r="W928" s="4"/>
      <c r="X928" s="4"/>
      <c r="Y928" s="4"/>
      <c r="Z928" s="4"/>
    </row>
    <row r="929" ht="14.25" customHeight="1">
      <c r="A929" s="4"/>
      <c r="B929" s="4"/>
      <c r="C929" s="4"/>
      <c r="D929" s="4"/>
      <c r="E929" s="4"/>
      <c r="F929" s="4"/>
      <c r="G929" s="4"/>
      <c r="H929" s="4"/>
      <c r="I929" s="4"/>
      <c r="J929" s="110" t="str">
        <f t="shared" si="39"/>
        <v/>
      </c>
      <c r="K929" s="401" t="str">
        <f t="shared" si="38"/>
        <v/>
      </c>
      <c r="L929" s="4"/>
      <c r="M929" s="4"/>
      <c r="N929" s="4"/>
      <c r="O929" s="4"/>
      <c r="P929" s="4"/>
      <c r="Q929" s="4"/>
      <c r="R929" s="4"/>
      <c r="S929" s="4"/>
      <c r="T929" s="4"/>
      <c r="U929" s="4"/>
      <c r="V929" s="4"/>
      <c r="W929" s="4"/>
      <c r="X929" s="4"/>
      <c r="Y929" s="4"/>
      <c r="Z929" s="4"/>
    </row>
    <row r="930" ht="14.25" customHeight="1">
      <c r="A930" s="4"/>
      <c r="B930" s="4"/>
      <c r="C930" s="4"/>
      <c r="D930" s="4"/>
      <c r="E930" s="4"/>
      <c r="F930" s="4"/>
      <c r="G930" s="4"/>
      <c r="H930" s="4"/>
      <c r="I930" s="4"/>
      <c r="J930" s="110" t="str">
        <f t="shared" si="39"/>
        <v/>
      </c>
      <c r="K930" s="401" t="str">
        <f t="shared" si="38"/>
        <v/>
      </c>
      <c r="L930" s="4"/>
      <c r="M930" s="4"/>
      <c r="N930" s="4"/>
      <c r="O930" s="4"/>
      <c r="P930" s="4"/>
      <c r="Q930" s="4"/>
      <c r="R930" s="4"/>
      <c r="S930" s="4"/>
      <c r="T930" s="4"/>
      <c r="U930" s="4"/>
      <c r="V930" s="4"/>
      <c r="W930" s="4"/>
      <c r="X930" s="4"/>
      <c r="Y930" s="4"/>
      <c r="Z930" s="4"/>
    </row>
    <row r="931" ht="14.25" customHeight="1">
      <c r="A931" s="4"/>
      <c r="B931" s="4"/>
      <c r="C931" s="4"/>
      <c r="D931" s="4"/>
      <c r="E931" s="4"/>
      <c r="F931" s="4"/>
      <c r="G931" s="4"/>
      <c r="H931" s="4"/>
      <c r="I931" s="4"/>
      <c r="J931" s="110" t="str">
        <f t="shared" si="39"/>
        <v/>
      </c>
      <c r="K931" s="401" t="str">
        <f t="shared" si="38"/>
        <v/>
      </c>
      <c r="L931" s="4"/>
      <c r="M931" s="4"/>
      <c r="N931" s="4"/>
      <c r="O931" s="4"/>
      <c r="P931" s="4"/>
      <c r="Q931" s="4"/>
      <c r="R931" s="4"/>
      <c r="S931" s="4"/>
      <c r="T931" s="4"/>
      <c r="U931" s="4"/>
      <c r="V931" s="4"/>
      <c r="W931" s="4"/>
      <c r="X931" s="4"/>
      <c r="Y931" s="4"/>
      <c r="Z931" s="4"/>
    </row>
    <row r="932" ht="14.25" customHeight="1">
      <c r="A932" s="4"/>
      <c r="B932" s="4"/>
      <c r="C932" s="4"/>
      <c r="D932" s="4"/>
      <c r="E932" s="4"/>
      <c r="F932" s="4"/>
      <c r="G932" s="4"/>
      <c r="H932" s="4"/>
      <c r="I932" s="4"/>
      <c r="J932" s="110" t="str">
        <f t="shared" si="39"/>
        <v/>
      </c>
      <c r="K932" s="401" t="str">
        <f t="shared" si="38"/>
        <v/>
      </c>
      <c r="L932" s="4"/>
      <c r="M932" s="4"/>
      <c r="N932" s="4"/>
      <c r="O932" s="4"/>
      <c r="P932" s="4"/>
      <c r="Q932" s="4"/>
      <c r="R932" s="4"/>
      <c r="S932" s="4"/>
      <c r="T932" s="4"/>
      <c r="U932" s="4"/>
      <c r="V932" s="4"/>
      <c r="W932" s="4"/>
      <c r="X932" s="4"/>
      <c r="Y932" s="4"/>
      <c r="Z932" s="4"/>
    </row>
    <row r="933" ht="14.25" customHeight="1">
      <c r="A933" s="4"/>
      <c r="B933" s="4"/>
      <c r="C933" s="4"/>
      <c r="D933" s="4"/>
      <c r="E933" s="4"/>
      <c r="F933" s="4"/>
      <c r="G933" s="4"/>
      <c r="H933" s="4"/>
      <c r="I933" s="4"/>
      <c r="J933" s="110" t="str">
        <f t="shared" si="39"/>
        <v/>
      </c>
      <c r="K933" s="401" t="str">
        <f t="shared" si="38"/>
        <v/>
      </c>
      <c r="L933" s="4"/>
      <c r="M933" s="4"/>
      <c r="N933" s="4"/>
      <c r="O933" s="4"/>
      <c r="P933" s="4"/>
      <c r="Q933" s="4"/>
      <c r="R933" s="4"/>
      <c r="S933" s="4"/>
      <c r="T933" s="4"/>
      <c r="U933" s="4"/>
      <c r="V933" s="4"/>
      <c r="W933" s="4"/>
      <c r="X933" s="4"/>
      <c r="Y933" s="4"/>
      <c r="Z933" s="4"/>
    </row>
    <row r="934" ht="14.25" customHeight="1">
      <c r="A934" s="4"/>
      <c r="B934" s="4"/>
      <c r="C934" s="4"/>
      <c r="D934" s="4"/>
      <c r="E934" s="4"/>
      <c r="F934" s="4"/>
      <c r="G934" s="4"/>
      <c r="H934" s="4"/>
      <c r="I934" s="4"/>
      <c r="J934" s="110" t="str">
        <f t="shared" si="39"/>
        <v/>
      </c>
      <c r="K934" s="401" t="str">
        <f t="shared" si="38"/>
        <v/>
      </c>
      <c r="L934" s="4"/>
      <c r="M934" s="4"/>
      <c r="N934" s="4"/>
      <c r="O934" s="4"/>
      <c r="P934" s="4"/>
      <c r="Q934" s="4"/>
      <c r="R934" s="4"/>
      <c r="S934" s="4"/>
      <c r="T934" s="4"/>
      <c r="U934" s="4"/>
      <c r="V934" s="4"/>
      <c r="W934" s="4"/>
      <c r="X934" s="4"/>
      <c r="Y934" s="4"/>
      <c r="Z934" s="4"/>
    </row>
    <row r="935" ht="14.25" customHeight="1">
      <c r="A935" s="4"/>
      <c r="B935" s="4"/>
      <c r="C935" s="4"/>
      <c r="D935" s="4"/>
      <c r="E935" s="4"/>
      <c r="F935" s="4"/>
      <c r="G935" s="4"/>
      <c r="H935" s="4"/>
      <c r="I935" s="4"/>
      <c r="J935" s="110" t="str">
        <f t="shared" si="39"/>
        <v/>
      </c>
      <c r="K935" s="401" t="str">
        <f t="shared" si="38"/>
        <v/>
      </c>
      <c r="L935" s="4"/>
      <c r="M935" s="4"/>
      <c r="N935" s="4"/>
      <c r="O935" s="4"/>
      <c r="P935" s="4"/>
      <c r="Q935" s="4"/>
      <c r="R935" s="4"/>
      <c r="S935" s="4"/>
      <c r="T935" s="4"/>
      <c r="U935" s="4"/>
      <c r="V935" s="4"/>
      <c r="W935" s="4"/>
      <c r="X935" s="4"/>
      <c r="Y935" s="4"/>
      <c r="Z935" s="4"/>
    </row>
    <row r="936" ht="14.25" customHeight="1">
      <c r="A936" s="4"/>
      <c r="B936" s="4"/>
      <c r="C936" s="4"/>
      <c r="D936" s="4"/>
      <c r="E936" s="4"/>
      <c r="F936" s="4"/>
      <c r="G936" s="4"/>
      <c r="H936" s="4"/>
      <c r="I936" s="4"/>
      <c r="J936" s="110" t="str">
        <f t="shared" si="39"/>
        <v/>
      </c>
      <c r="K936" s="401" t="str">
        <f t="shared" si="38"/>
        <v/>
      </c>
      <c r="L936" s="4"/>
      <c r="M936" s="4"/>
      <c r="N936" s="4"/>
      <c r="O936" s="4"/>
      <c r="P936" s="4"/>
      <c r="Q936" s="4"/>
      <c r="R936" s="4"/>
      <c r="S936" s="4"/>
      <c r="T936" s="4"/>
      <c r="U936" s="4"/>
      <c r="V936" s="4"/>
      <c r="W936" s="4"/>
      <c r="X936" s="4"/>
      <c r="Y936" s="4"/>
      <c r="Z936" s="4"/>
    </row>
    <row r="937" ht="14.25" customHeight="1">
      <c r="A937" s="4"/>
      <c r="B937" s="4"/>
      <c r="C937" s="4"/>
      <c r="D937" s="4"/>
      <c r="E937" s="4"/>
      <c r="F937" s="4"/>
      <c r="G937" s="4"/>
      <c r="H937" s="4"/>
      <c r="I937" s="4"/>
      <c r="J937" s="110" t="str">
        <f t="shared" si="39"/>
        <v/>
      </c>
      <c r="K937" s="401" t="str">
        <f t="shared" si="38"/>
        <v/>
      </c>
      <c r="L937" s="4"/>
      <c r="M937" s="4"/>
      <c r="N937" s="4"/>
      <c r="O937" s="4"/>
      <c r="P937" s="4"/>
      <c r="Q937" s="4"/>
      <c r="R937" s="4"/>
      <c r="S937" s="4"/>
      <c r="T937" s="4"/>
      <c r="U937" s="4"/>
      <c r="V937" s="4"/>
      <c r="W937" s="4"/>
      <c r="X937" s="4"/>
      <c r="Y937" s="4"/>
      <c r="Z937" s="4"/>
    </row>
    <row r="938" ht="14.25" customHeight="1">
      <c r="A938" s="4"/>
      <c r="B938" s="4"/>
      <c r="C938" s="4"/>
      <c r="D938" s="4"/>
      <c r="E938" s="4"/>
      <c r="F938" s="4"/>
      <c r="G938" s="4"/>
      <c r="H938" s="4"/>
      <c r="I938" s="4"/>
      <c r="J938" s="110" t="str">
        <f t="shared" si="39"/>
        <v/>
      </c>
      <c r="K938" s="401" t="str">
        <f t="shared" si="38"/>
        <v/>
      </c>
      <c r="L938" s="4"/>
      <c r="M938" s="4"/>
      <c r="N938" s="4"/>
      <c r="O938" s="4"/>
      <c r="P938" s="4"/>
      <c r="Q938" s="4"/>
      <c r="R938" s="4"/>
      <c r="S938" s="4"/>
      <c r="T938" s="4"/>
      <c r="U938" s="4"/>
      <c r="V938" s="4"/>
      <c r="W938" s="4"/>
      <c r="X938" s="4"/>
      <c r="Y938" s="4"/>
      <c r="Z938" s="4"/>
    </row>
    <row r="939" ht="14.25" customHeight="1">
      <c r="A939" s="4"/>
      <c r="B939" s="4"/>
      <c r="C939" s="4"/>
      <c r="D939" s="4"/>
      <c r="E939" s="4"/>
      <c r="F939" s="4"/>
      <c r="G939" s="4"/>
      <c r="H939" s="4"/>
      <c r="I939" s="4"/>
      <c r="J939" s="110" t="str">
        <f t="shared" si="39"/>
        <v/>
      </c>
      <c r="K939" s="401" t="str">
        <f t="shared" si="38"/>
        <v/>
      </c>
      <c r="L939" s="4"/>
      <c r="M939" s="4"/>
      <c r="N939" s="4"/>
      <c r="O939" s="4"/>
      <c r="P939" s="4"/>
      <c r="Q939" s="4"/>
      <c r="R939" s="4"/>
      <c r="S939" s="4"/>
      <c r="T939" s="4"/>
      <c r="U939" s="4"/>
      <c r="V939" s="4"/>
      <c r="W939" s="4"/>
      <c r="X939" s="4"/>
      <c r="Y939" s="4"/>
      <c r="Z939" s="4"/>
    </row>
    <row r="940" ht="14.25" customHeight="1">
      <c r="A940" s="4"/>
      <c r="B940" s="4"/>
      <c r="C940" s="4"/>
      <c r="D940" s="4"/>
      <c r="E940" s="4"/>
      <c r="F940" s="4"/>
      <c r="G940" s="4"/>
      <c r="H940" s="4"/>
      <c r="I940" s="4"/>
      <c r="J940" s="110" t="str">
        <f t="shared" si="39"/>
        <v/>
      </c>
      <c r="K940" s="401" t="str">
        <f t="shared" si="38"/>
        <v/>
      </c>
      <c r="L940" s="4"/>
      <c r="M940" s="4"/>
      <c r="N940" s="4"/>
      <c r="O940" s="4"/>
      <c r="P940" s="4"/>
      <c r="Q940" s="4"/>
      <c r="R940" s="4"/>
      <c r="S940" s="4"/>
      <c r="T940" s="4"/>
      <c r="U940" s="4"/>
      <c r="V940" s="4"/>
      <c r="W940" s="4"/>
      <c r="X940" s="4"/>
      <c r="Y940" s="4"/>
      <c r="Z940" s="4"/>
    </row>
    <row r="941" ht="14.25" customHeight="1">
      <c r="A941" s="4"/>
      <c r="B941" s="4"/>
      <c r="C941" s="4"/>
      <c r="D941" s="4"/>
      <c r="E941" s="4"/>
      <c r="F941" s="4"/>
      <c r="G941" s="4"/>
      <c r="H941" s="4"/>
      <c r="I941" s="4"/>
      <c r="J941" s="110" t="str">
        <f t="shared" si="39"/>
        <v/>
      </c>
      <c r="K941" s="401" t="str">
        <f t="shared" si="38"/>
        <v/>
      </c>
      <c r="L941" s="4"/>
      <c r="M941" s="4"/>
      <c r="N941" s="4"/>
      <c r="O941" s="4"/>
      <c r="P941" s="4"/>
      <c r="Q941" s="4"/>
      <c r="R941" s="4"/>
      <c r="S941" s="4"/>
      <c r="T941" s="4"/>
      <c r="U941" s="4"/>
      <c r="V941" s="4"/>
      <c r="W941" s="4"/>
      <c r="X941" s="4"/>
      <c r="Y941" s="4"/>
      <c r="Z941" s="4"/>
    </row>
    <row r="942" ht="14.25" customHeight="1">
      <c r="A942" s="4"/>
      <c r="B942" s="4"/>
      <c r="C942" s="4"/>
      <c r="D942" s="4"/>
      <c r="E942" s="4"/>
      <c r="F942" s="4"/>
      <c r="G942" s="4"/>
      <c r="H942" s="4"/>
      <c r="I942" s="4"/>
      <c r="J942" s="110" t="str">
        <f t="shared" si="39"/>
        <v/>
      </c>
      <c r="K942" s="401" t="str">
        <f t="shared" si="38"/>
        <v/>
      </c>
      <c r="L942" s="4"/>
      <c r="M942" s="4"/>
      <c r="N942" s="4"/>
      <c r="O942" s="4"/>
      <c r="P942" s="4"/>
      <c r="Q942" s="4"/>
      <c r="R942" s="4"/>
      <c r="S942" s="4"/>
      <c r="T942" s="4"/>
      <c r="U942" s="4"/>
      <c r="V942" s="4"/>
      <c r="W942" s="4"/>
      <c r="X942" s="4"/>
      <c r="Y942" s="4"/>
      <c r="Z942" s="4"/>
    </row>
    <row r="943" ht="14.25" customHeight="1">
      <c r="A943" s="4"/>
      <c r="B943" s="4"/>
      <c r="C943" s="4"/>
      <c r="D943" s="4"/>
      <c r="E943" s="4"/>
      <c r="F943" s="4"/>
      <c r="G943" s="4"/>
      <c r="H943" s="4"/>
      <c r="I943" s="4"/>
      <c r="J943" s="110" t="str">
        <f t="shared" si="39"/>
        <v/>
      </c>
      <c r="K943" s="401" t="str">
        <f t="shared" si="38"/>
        <v/>
      </c>
      <c r="L943" s="4"/>
      <c r="M943" s="4"/>
      <c r="N943" s="4"/>
      <c r="O943" s="4"/>
      <c r="P943" s="4"/>
      <c r="Q943" s="4"/>
      <c r="R943" s="4"/>
      <c r="S943" s="4"/>
      <c r="T943" s="4"/>
      <c r="U943" s="4"/>
      <c r="V943" s="4"/>
      <c r="W943" s="4"/>
      <c r="X943" s="4"/>
      <c r="Y943" s="4"/>
      <c r="Z943" s="4"/>
    </row>
    <row r="944" ht="14.25" customHeight="1">
      <c r="A944" s="4"/>
      <c r="B944" s="4"/>
      <c r="C944" s="4"/>
      <c r="D944" s="4"/>
      <c r="E944" s="4"/>
      <c r="F944" s="4"/>
      <c r="G944" s="4"/>
      <c r="H944" s="4"/>
      <c r="I944" s="4"/>
      <c r="J944" s="110" t="str">
        <f t="shared" si="39"/>
        <v/>
      </c>
      <c r="K944" s="401" t="str">
        <f t="shared" si="38"/>
        <v/>
      </c>
      <c r="L944" s="4"/>
      <c r="M944" s="4"/>
      <c r="N944" s="4"/>
      <c r="O944" s="4"/>
      <c r="P944" s="4"/>
      <c r="Q944" s="4"/>
      <c r="R944" s="4"/>
      <c r="S944" s="4"/>
      <c r="T944" s="4"/>
      <c r="U944" s="4"/>
      <c r="V944" s="4"/>
      <c r="W944" s="4"/>
      <c r="X944" s="4"/>
      <c r="Y944" s="4"/>
      <c r="Z944" s="4"/>
    </row>
    <row r="945" ht="14.25" customHeight="1">
      <c r="A945" s="4"/>
      <c r="B945" s="4"/>
      <c r="C945" s="4"/>
      <c r="D945" s="4"/>
      <c r="E945" s="4"/>
      <c r="F945" s="4"/>
      <c r="G945" s="4"/>
      <c r="H945" s="4"/>
      <c r="I945" s="4"/>
      <c r="J945" s="110" t="str">
        <f t="shared" si="39"/>
        <v/>
      </c>
      <c r="K945" s="401" t="str">
        <f t="shared" si="38"/>
        <v/>
      </c>
      <c r="L945" s="4"/>
      <c r="M945" s="4"/>
      <c r="N945" s="4"/>
      <c r="O945" s="4"/>
      <c r="P945" s="4"/>
      <c r="Q945" s="4"/>
      <c r="R945" s="4"/>
      <c r="S945" s="4"/>
      <c r="T945" s="4"/>
      <c r="U945" s="4"/>
      <c r="V945" s="4"/>
      <c r="W945" s="4"/>
      <c r="X945" s="4"/>
      <c r="Y945" s="4"/>
      <c r="Z945" s="4"/>
    </row>
    <row r="946" ht="14.25" customHeight="1">
      <c r="A946" s="4"/>
      <c r="B946" s="4"/>
      <c r="C946" s="4"/>
      <c r="D946" s="4"/>
      <c r="E946" s="4"/>
      <c r="F946" s="4"/>
      <c r="G946" s="4"/>
      <c r="H946" s="4"/>
      <c r="I946" s="4"/>
      <c r="J946" s="110" t="str">
        <f t="shared" si="39"/>
        <v/>
      </c>
      <c r="K946" s="401" t="str">
        <f t="shared" si="38"/>
        <v/>
      </c>
      <c r="L946" s="4"/>
      <c r="M946" s="4"/>
      <c r="N946" s="4"/>
      <c r="O946" s="4"/>
      <c r="P946" s="4"/>
      <c r="Q946" s="4"/>
      <c r="R946" s="4"/>
      <c r="S946" s="4"/>
      <c r="T946" s="4"/>
      <c r="U946" s="4"/>
      <c r="V946" s="4"/>
      <c r="W946" s="4"/>
      <c r="X946" s="4"/>
      <c r="Y946" s="4"/>
      <c r="Z946" s="4"/>
    </row>
    <row r="947" ht="14.25" customHeight="1">
      <c r="A947" s="4"/>
      <c r="B947" s="4"/>
      <c r="C947" s="4"/>
      <c r="D947" s="4"/>
      <c r="E947" s="4"/>
      <c r="F947" s="4"/>
      <c r="G947" s="4"/>
      <c r="H947" s="4"/>
      <c r="I947" s="4"/>
      <c r="J947" s="110" t="str">
        <f t="shared" si="39"/>
        <v/>
      </c>
      <c r="K947" s="401" t="str">
        <f t="shared" si="38"/>
        <v/>
      </c>
      <c r="L947" s="4"/>
      <c r="M947" s="4"/>
      <c r="N947" s="4"/>
      <c r="O947" s="4"/>
      <c r="P947" s="4"/>
      <c r="Q947" s="4"/>
      <c r="R947" s="4"/>
      <c r="S947" s="4"/>
      <c r="T947" s="4"/>
      <c r="U947" s="4"/>
      <c r="V947" s="4"/>
      <c r="W947" s="4"/>
      <c r="X947" s="4"/>
      <c r="Y947" s="4"/>
      <c r="Z947" s="4"/>
    </row>
    <row r="948" ht="14.25" customHeight="1">
      <c r="A948" s="4"/>
      <c r="B948" s="4"/>
      <c r="C948" s="4"/>
      <c r="D948" s="4"/>
      <c r="E948" s="4"/>
      <c r="F948" s="4"/>
      <c r="G948" s="4"/>
      <c r="H948" s="4"/>
      <c r="I948" s="4"/>
      <c r="J948" s="110" t="str">
        <f t="shared" si="39"/>
        <v/>
      </c>
      <c r="K948" s="401" t="str">
        <f t="shared" si="38"/>
        <v/>
      </c>
      <c r="L948" s="4"/>
      <c r="M948" s="4"/>
      <c r="N948" s="4"/>
      <c r="O948" s="4"/>
      <c r="P948" s="4"/>
      <c r="Q948" s="4"/>
      <c r="R948" s="4"/>
      <c r="S948" s="4"/>
      <c r="T948" s="4"/>
      <c r="U948" s="4"/>
      <c r="V948" s="4"/>
      <c r="W948" s="4"/>
      <c r="X948" s="4"/>
      <c r="Y948" s="4"/>
      <c r="Z948" s="4"/>
    </row>
    <row r="949" ht="14.25" customHeight="1">
      <c r="A949" s="4"/>
      <c r="B949" s="4"/>
      <c r="C949" s="4"/>
      <c r="D949" s="4"/>
      <c r="E949" s="4"/>
      <c r="F949" s="4"/>
      <c r="G949" s="4"/>
      <c r="H949" s="4"/>
      <c r="I949" s="4"/>
      <c r="J949" s="110" t="str">
        <f t="shared" si="39"/>
        <v/>
      </c>
      <c r="K949" s="401" t="str">
        <f t="shared" si="38"/>
        <v/>
      </c>
      <c r="L949" s="4"/>
      <c r="M949" s="4"/>
      <c r="N949" s="4"/>
      <c r="O949" s="4"/>
      <c r="P949" s="4"/>
      <c r="Q949" s="4"/>
      <c r="R949" s="4"/>
      <c r="S949" s="4"/>
      <c r="T949" s="4"/>
      <c r="U949" s="4"/>
      <c r="V949" s="4"/>
      <c r="W949" s="4"/>
      <c r="X949" s="4"/>
      <c r="Y949" s="4"/>
      <c r="Z949" s="4"/>
    </row>
    <row r="950" ht="14.25" customHeight="1">
      <c r="A950" s="4"/>
      <c r="B950" s="4"/>
      <c r="C950" s="4"/>
      <c r="D950" s="4"/>
      <c r="E950" s="4"/>
      <c r="F950" s="4"/>
      <c r="G950" s="4"/>
      <c r="H950" s="4"/>
      <c r="I950" s="4"/>
      <c r="J950" s="110" t="str">
        <f t="shared" si="39"/>
        <v/>
      </c>
      <c r="K950" s="401" t="str">
        <f t="shared" si="38"/>
        <v/>
      </c>
      <c r="L950" s="4"/>
      <c r="M950" s="4"/>
      <c r="N950" s="4"/>
      <c r="O950" s="4"/>
      <c r="P950" s="4"/>
      <c r="Q950" s="4"/>
      <c r="R950" s="4"/>
      <c r="S950" s="4"/>
      <c r="T950" s="4"/>
      <c r="U950" s="4"/>
      <c r="V950" s="4"/>
      <c r="W950" s="4"/>
      <c r="X950" s="4"/>
      <c r="Y950" s="4"/>
      <c r="Z950" s="4"/>
    </row>
    <row r="951" ht="14.25" customHeight="1">
      <c r="A951" s="4"/>
      <c r="B951" s="4"/>
      <c r="C951" s="4"/>
      <c r="D951" s="4"/>
      <c r="E951" s="4"/>
      <c r="F951" s="4"/>
      <c r="G951" s="4"/>
      <c r="H951" s="4"/>
      <c r="I951" s="4"/>
      <c r="J951" s="110" t="str">
        <f t="shared" si="39"/>
        <v/>
      </c>
      <c r="K951" s="401" t="str">
        <f t="shared" si="38"/>
        <v/>
      </c>
      <c r="L951" s="4"/>
      <c r="M951" s="4"/>
      <c r="N951" s="4"/>
      <c r="O951" s="4"/>
      <c r="P951" s="4"/>
      <c r="Q951" s="4"/>
      <c r="R951" s="4"/>
      <c r="S951" s="4"/>
      <c r="T951" s="4"/>
      <c r="U951" s="4"/>
      <c r="V951" s="4"/>
      <c r="W951" s="4"/>
      <c r="X951" s="4"/>
      <c r="Y951" s="4"/>
      <c r="Z951" s="4"/>
    </row>
    <row r="952" ht="14.25" customHeight="1">
      <c r="A952" s="4"/>
      <c r="B952" s="4"/>
      <c r="C952" s="4"/>
      <c r="D952" s="4"/>
      <c r="E952" s="4"/>
      <c r="F952" s="4"/>
      <c r="G952" s="4"/>
      <c r="H952" s="4"/>
      <c r="I952" s="4"/>
      <c r="J952" s="110" t="str">
        <f t="shared" si="39"/>
        <v/>
      </c>
      <c r="K952" s="401" t="str">
        <f t="shared" si="38"/>
        <v/>
      </c>
      <c r="L952" s="4"/>
      <c r="M952" s="4"/>
      <c r="N952" s="4"/>
      <c r="O952" s="4"/>
      <c r="P952" s="4"/>
      <c r="Q952" s="4"/>
      <c r="R952" s="4"/>
      <c r="S952" s="4"/>
      <c r="T952" s="4"/>
      <c r="U952" s="4"/>
      <c r="V952" s="4"/>
      <c r="W952" s="4"/>
      <c r="X952" s="4"/>
      <c r="Y952" s="4"/>
      <c r="Z952" s="4"/>
    </row>
    <row r="953" ht="14.25" customHeight="1">
      <c r="A953" s="4"/>
      <c r="B953" s="4"/>
      <c r="C953" s="4"/>
      <c r="D953" s="4"/>
      <c r="E953" s="4"/>
      <c r="F953" s="4"/>
      <c r="G953" s="4"/>
      <c r="H953" s="4"/>
      <c r="I953" s="4"/>
      <c r="J953" s="110" t="str">
        <f t="shared" si="39"/>
        <v/>
      </c>
      <c r="K953" s="401" t="str">
        <f t="shared" si="38"/>
        <v/>
      </c>
      <c r="L953" s="4"/>
      <c r="M953" s="4"/>
      <c r="N953" s="4"/>
      <c r="O953" s="4"/>
      <c r="P953" s="4"/>
      <c r="Q953" s="4"/>
      <c r="R953" s="4"/>
      <c r="S953" s="4"/>
      <c r="T953" s="4"/>
      <c r="U953" s="4"/>
      <c r="V953" s="4"/>
      <c r="W953" s="4"/>
      <c r="X953" s="4"/>
      <c r="Y953" s="4"/>
      <c r="Z953" s="4"/>
    </row>
    <row r="954" ht="14.25" customHeight="1">
      <c r="A954" s="4"/>
      <c r="B954" s="4"/>
      <c r="C954" s="4"/>
      <c r="D954" s="4"/>
      <c r="E954" s="4"/>
      <c r="F954" s="4"/>
      <c r="G954" s="4"/>
      <c r="H954" s="4"/>
      <c r="I954" s="4"/>
      <c r="J954" s="110" t="str">
        <f t="shared" si="39"/>
        <v/>
      </c>
      <c r="K954" s="401" t="str">
        <f t="shared" si="38"/>
        <v/>
      </c>
      <c r="L954" s="4"/>
      <c r="M954" s="4"/>
      <c r="N954" s="4"/>
      <c r="O954" s="4"/>
      <c r="P954" s="4"/>
      <c r="Q954" s="4"/>
      <c r="R954" s="4"/>
      <c r="S954" s="4"/>
      <c r="T954" s="4"/>
      <c r="U954" s="4"/>
      <c r="V954" s="4"/>
      <c r="W954" s="4"/>
      <c r="X954" s="4"/>
      <c r="Y954" s="4"/>
      <c r="Z954" s="4"/>
    </row>
    <row r="955" ht="14.25" customHeight="1">
      <c r="A955" s="4"/>
      <c r="B955" s="4"/>
      <c r="C955" s="4"/>
      <c r="D955" s="4"/>
      <c r="E955" s="4"/>
      <c r="F955" s="4"/>
      <c r="G955" s="4"/>
      <c r="H955" s="4"/>
      <c r="I955" s="4"/>
      <c r="J955" s="110" t="str">
        <f t="shared" si="39"/>
        <v/>
      </c>
      <c r="K955" s="401" t="str">
        <f t="shared" si="38"/>
        <v/>
      </c>
      <c r="L955" s="4"/>
      <c r="M955" s="4"/>
      <c r="N955" s="4"/>
      <c r="O955" s="4"/>
      <c r="P955" s="4"/>
      <c r="Q955" s="4"/>
      <c r="R955" s="4"/>
      <c r="S955" s="4"/>
      <c r="T955" s="4"/>
      <c r="U955" s="4"/>
      <c r="V955" s="4"/>
      <c r="W955" s="4"/>
      <c r="X955" s="4"/>
      <c r="Y955" s="4"/>
      <c r="Z955" s="4"/>
    </row>
    <row r="956" ht="14.25" customHeight="1">
      <c r="A956" s="4"/>
      <c r="B956" s="4"/>
      <c r="C956" s="4"/>
      <c r="D956" s="4"/>
      <c r="E956" s="4"/>
      <c r="F956" s="4"/>
      <c r="G956" s="4"/>
      <c r="H956" s="4"/>
      <c r="I956" s="4"/>
      <c r="J956" s="110" t="str">
        <f t="shared" si="39"/>
        <v/>
      </c>
      <c r="K956" s="401" t="str">
        <f t="shared" si="38"/>
        <v/>
      </c>
      <c r="L956" s="4"/>
      <c r="M956" s="4"/>
      <c r="N956" s="4"/>
      <c r="O956" s="4"/>
      <c r="P956" s="4"/>
      <c r="Q956" s="4"/>
      <c r="R956" s="4"/>
      <c r="S956" s="4"/>
      <c r="T956" s="4"/>
      <c r="U956" s="4"/>
      <c r="V956" s="4"/>
      <c r="W956" s="4"/>
      <c r="X956" s="4"/>
      <c r="Y956" s="4"/>
      <c r="Z956" s="4"/>
    </row>
    <row r="957" ht="14.25" customHeight="1">
      <c r="A957" s="4"/>
      <c r="B957" s="4"/>
      <c r="C957" s="4"/>
      <c r="D957" s="4"/>
      <c r="E957" s="4"/>
      <c r="F957" s="4"/>
      <c r="G957" s="4"/>
      <c r="H957" s="4"/>
      <c r="I957" s="4"/>
      <c r="J957" s="110" t="str">
        <f t="shared" si="39"/>
        <v/>
      </c>
      <c r="K957" s="401" t="str">
        <f t="shared" si="38"/>
        <v/>
      </c>
      <c r="L957" s="4"/>
      <c r="M957" s="4"/>
      <c r="N957" s="4"/>
      <c r="O957" s="4"/>
      <c r="P957" s="4"/>
      <c r="Q957" s="4"/>
      <c r="R957" s="4"/>
      <c r="S957" s="4"/>
      <c r="T957" s="4"/>
      <c r="U957" s="4"/>
      <c r="V957" s="4"/>
      <c r="W957" s="4"/>
      <c r="X957" s="4"/>
      <c r="Y957" s="4"/>
      <c r="Z957" s="4"/>
    </row>
    <row r="958" ht="14.25" customHeight="1">
      <c r="A958" s="4"/>
      <c r="B958" s="4"/>
      <c r="C958" s="4"/>
      <c r="D958" s="4"/>
      <c r="E958" s="4"/>
      <c r="F958" s="4"/>
      <c r="G958" s="4"/>
      <c r="H958" s="4"/>
      <c r="I958" s="4"/>
      <c r="J958" s="110" t="str">
        <f t="shared" si="39"/>
        <v/>
      </c>
      <c r="K958" s="401" t="str">
        <f t="shared" si="38"/>
        <v/>
      </c>
      <c r="L958" s="4"/>
      <c r="M958" s="4"/>
      <c r="N958" s="4"/>
      <c r="O958" s="4"/>
      <c r="P958" s="4"/>
      <c r="Q958" s="4"/>
      <c r="R958" s="4"/>
      <c r="S958" s="4"/>
      <c r="T958" s="4"/>
      <c r="U958" s="4"/>
      <c r="V958" s="4"/>
      <c r="W958" s="4"/>
      <c r="X958" s="4"/>
      <c r="Y958" s="4"/>
      <c r="Z958" s="4"/>
    </row>
    <row r="959" ht="14.25" customHeight="1">
      <c r="A959" s="4"/>
      <c r="B959" s="4"/>
      <c r="C959" s="4"/>
      <c r="D959" s="4"/>
      <c r="E959" s="4"/>
      <c r="F959" s="4"/>
      <c r="G959" s="4"/>
      <c r="H959" s="4"/>
      <c r="I959" s="4"/>
      <c r="J959" s="110" t="str">
        <f t="shared" si="39"/>
        <v/>
      </c>
      <c r="K959" s="401" t="str">
        <f t="shared" si="38"/>
        <v/>
      </c>
      <c r="L959" s="4"/>
      <c r="M959" s="4"/>
      <c r="N959" s="4"/>
      <c r="O959" s="4"/>
      <c r="P959" s="4"/>
      <c r="Q959" s="4"/>
      <c r="R959" s="4"/>
      <c r="S959" s="4"/>
      <c r="T959" s="4"/>
      <c r="U959" s="4"/>
      <c r="V959" s="4"/>
      <c r="W959" s="4"/>
      <c r="X959" s="4"/>
      <c r="Y959" s="4"/>
      <c r="Z959" s="4"/>
    </row>
    <row r="960" ht="14.25" customHeight="1">
      <c r="A960" s="4"/>
      <c r="B960" s="4"/>
      <c r="C960" s="4"/>
      <c r="D960" s="4"/>
      <c r="E960" s="4"/>
      <c r="F960" s="4"/>
      <c r="G960" s="4"/>
      <c r="H960" s="4"/>
      <c r="I960" s="4"/>
      <c r="J960" s="110" t="str">
        <f t="shared" si="39"/>
        <v/>
      </c>
      <c r="K960" s="401" t="str">
        <f t="shared" si="38"/>
        <v/>
      </c>
      <c r="L960" s="4"/>
      <c r="M960" s="4"/>
      <c r="N960" s="4"/>
      <c r="O960" s="4"/>
      <c r="P960" s="4"/>
      <c r="Q960" s="4"/>
      <c r="R960" s="4"/>
      <c r="S960" s="4"/>
      <c r="T960" s="4"/>
      <c r="U960" s="4"/>
      <c r="V960" s="4"/>
      <c r="W960" s="4"/>
      <c r="X960" s="4"/>
      <c r="Y960" s="4"/>
      <c r="Z960" s="4"/>
    </row>
    <row r="961" ht="14.25" customHeight="1">
      <c r="A961" s="4"/>
      <c r="B961" s="4"/>
      <c r="C961" s="4"/>
      <c r="D961" s="4"/>
      <c r="E961" s="4"/>
      <c r="F961" s="4"/>
      <c r="G961" s="4"/>
      <c r="H961" s="4"/>
      <c r="I961" s="4"/>
      <c r="J961" s="110" t="str">
        <f t="shared" si="39"/>
        <v/>
      </c>
      <c r="K961" s="401" t="str">
        <f t="shared" si="38"/>
        <v/>
      </c>
      <c r="L961" s="4"/>
      <c r="M961" s="4"/>
      <c r="N961" s="4"/>
      <c r="O961" s="4"/>
      <c r="P961" s="4"/>
      <c r="Q961" s="4"/>
      <c r="R961" s="4"/>
      <c r="S961" s="4"/>
      <c r="T961" s="4"/>
      <c r="U961" s="4"/>
      <c r="V961" s="4"/>
      <c r="W961" s="4"/>
      <c r="X961" s="4"/>
      <c r="Y961" s="4"/>
      <c r="Z961" s="4"/>
    </row>
    <row r="962" ht="14.25" customHeight="1">
      <c r="A962" s="4"/>
      <c r="B962" s="4"/>
      <c r="C962" s="4"/>
      <c r="D962" s="4"/>
      <c r="E962" s="4"/>
      <c r="F962" s="4"/>
      <c r="G962" s="4"/>
      <c r="H962" s="4"/>
      <c r="I962" s="4"/>
      <c r="J962" s="110" t="str">
        <f t="shared" si="39"/>
        <v/>
      </c>
      <c r="K962" s="401" t="str">
        <f t="shared" si="38"/>
        <v/>
      </c>
      <c r="L962" s="4"/>
      <c r="M962" s="4"/>
      <c r="N962" s="4"/>
      <c r="O962" s="4"/>
      <c r="P962" s="4"/>
      <c r="Q962" s="4"/>
      <c r="R962" s="4"/>
      <c r="S962" s="4"/>
      <c r="T962" s="4"/>
      <c r="U962" s="4"/>
      <c r="V962" s="4"/>
      <c r="W962" s="4"/>
      <c r="X962" s="4"/>
      <c r="Y962" s="4"/>
      <c r="Z962" s="4"/>
    </row>
    <row r="963" ht="14.25" customHeight="1">
      <c r="A963" s="4"/>
      <c r="B963" s="4"/>
      <c r="C963" s="4"/>
      <c r="D963" s="4"/>
      <c r="E963" s="4"/>
      <c r="F963" s="4"/>
      <c r="G963" s="4"/>
      <c r="H963" s="4"/>
      <c r="I963" s="4"/>
      <c r="J963" s="110" t="str">
        <f t="shared" si="39"/>
        <v/>
      </c>
      <c r="K963" s="401" t="str">
        <f t="shared" si="38"/>
        <v/>
      </c>
      <c r="L963" s="4"/>
      <c r="M963" s="4"/>
      <c r="N963" s="4"/>
      <c r="O963" s="4"/>
      <c r="P963" s="4"/>
      <c r="Q963" s="4"/>
      <c r="R963" s="4"/>
      <c r="S963" s="4"/>
      <c r="T963" s="4"/>
      <c r="U963" s="4"/>
      <c r="V963" s="4"/>
      <c r="W963" s="4"/>
      <c r="X963" s="4"/>
      <c r="Y963" s="4"/>
      <c r="Z963" s="4"/>
    </row>
    <row r="964" ht="14.25" customHeight="1">
      <c r="A964" s="4"/>
      <c r="B964" s="4"/>
      <c r="C964" s="4"/>
      <c r="D964" s="4"/>
      <c r="E964" s="4"/>
      <c r="F964" s="4"/>
      <c r="G964" s="4"/>
      <c r="H964" s="4"/>
      <c r="I964" s="4"/>
      <c r="J964" s="110" t="str">
        <f t="shared" si="39"/>
        <v/>
      </c>
      <c r="K964" s="401" t="str">
        <f t="shared" si="38"/>
        <v/>
      </c>
      <c r="L964" s="4"/>
      <c r="M964" s="4"/>
      <c r="N964" s="4"/>
      <c r="O964" s="4"/>
      <c r="P964" s="4"/>
      <c r="Q964" s="4"/>
      <c r="R964" s="4"/>
      <c r="S964" s="4"/>
      <c r="T964" s="4"/>
      <c r="U964" s="4"/>
      <c r="V964" s="4"/>
      <c r="W964" s="4"/>
      <c r="X964" s="4"/>
      <c r="Y964" s="4"/>
      <c r="Z964" s="4"/>
    </row>
    <row r="965" ht="14.25" customHeight="1">
      <c r="A965" s="4"/>
      <c r="B965" s="4"/>
      <c r="C965" s="4"/>
      <c r="D965" s="4"/>
      <c r="E965" s="4"/>
      <c r="F965" s="4"/>
      <c r="G965" s="4"/>
      <c r="H965" s="4"/>
      <c r="I965" s="4"/>
      <c r="J965" s="110" t="str">
        <f t="shared" si="39"/>
        <v/>
      </c>
      <c r="K965" s="401" t="str">
        <f t="shared" si="38"/>
        <v/>
      </c>
      <c r="L965" s="4"/>
      <c r="M965" s="4"/>
      <c r="N965" s="4"/>
      <c r="O965" s="4"/>
      <c r="P965" s="4"/>
      <c r="Q965" s="4"/>
      <c r="R965" s="4"/>
      <c r="S965" s="4"/>
      <c r="T965" s="4"/>
      <c r="U965" s="4"/>
      <c r="V965" s="4"/>
      <c r="W965" s="4"/>
      <c r="X965" s="4"/>
      <c r="Y965" s="4"/>
      <c r="Z965" s="4"/>
    </row>
    <row r="966" ht="14.25" customHeight="1">
      <c r="A966" s="4"/>
      <c r="B966" s="4"/>
      <c r="C966" s="4"/>
      <c r="D966" s="4"/>
      <c r="E966" s="4"/>
      <c r="F966" s="4"/>
      <c r="G966" s="4"/>
      <c r="H966" s="4"/>
      <c r="I966" s="4"/>
      <c r="J966" s="110" t="str">
        <f t="shared" si="39"/>
        <v/>
      </c>
      <c r="K966" s="401" t="str">
        <f t="shared" si="38"/>
        <v/>
      </c>
      <c r="L966" s="4"/>
      <c r="M966" s="4"/>
      <c r="N966" s="4"/>
      <c r="O966" s="4"/>
      <c r="P966" s="4"/>
      <c r="Q966" s="4"/>
      <c r="R966" s="4"/>
      <c r="S966" s="4"/>
      <c r="T966" s="4"/>
      <c r="U966" s="4"/>
      <c r="V966" s="4"/>
      <c r="W966" s="4"/>
      <c r="X966" s="4"/>
      <c r="Y966" s="4"/>
      <c r="Z966" s="4"/>
    </row>
    <row r="967" ht="14.25" customHeight="1">
      <c r="A967" s="4"/>
      <c r="B967" s="4"/>
      <c r="C967" s="4"/>
      <c r="D967" s="4"/>
      <c r="E967" s="4"/>
      <c r="F967" s="4"/>
      <c r="G967" s="4"/>
      <c r="H967" s="4"/>
      <c r="I967" s="4"/>
      <c r="J967" s="110" t="str">
        <f t="shared" si="39"/>
        <v/>
      </c>
      <c r="K967" s="401" t="str">
        <f t="shared" si="38"/>
        <v/>
      </c>
      <c r="L967" s="4"/>
      <c r="M967" s="4"/>
      <c r="N967" s="4"/>
      <c r="O967" s="4"/>
      <c r="P967" s="4"/>
      <c r="Q967" s="4"/>
      <c r="R967" s="4"/>
      <c r="S967" s="4"/>
      <c r="T967" s="4"/>
      <c r="U967" s="4"/>
      <c r="V967" s="4"/>
      <c r="W967" s="4"/>
      <c r="X967" s="4"/>
      <c r="Y967" s="4"/>
      <c r="Z967" s="4"/>
    </row>
    <row r="968" ht="14.25" customHeight="1">
      <c r="A968" s="4"/>
      <c r="B968" s="4"/>
      <c r="C968" s="4"/>
      <c r="D968" s="4"/>
      <c r="E968" s="4"/>
      <c r="F968" s="4"/>
      <c r="G968" s="4"/>
      <c r="H968" s="4"/>
      <c r="I968" s="4"/>
      <c r="J968" s="110" t="str">
        <f t="shared" si="39"/>
        <v/>
      </c>
      <c r="K968" s="401" t="str">
        <f t="shared" si="38"/>
        <v/>
      </c>
      <c r="L968" s="4"/>
      <c r="M968" s="4"/>
      <c r="N968" s="4"/>
      <c r="O968" s="4"/>
      <c r="P968" s="4"/>
      <c r="Q968" s="4"/>
      <c r="R968" s="4"/>
      <c r="S968" s="4"/>
      <c r="T968" s="4"/>
      <c r="U968" s="4"/>
      <c r="V968" s="4"/>
      <c r="W968" s="4"/>
      <c r="X968" s="4"/>
      <c r="Y968" s="4"/>
      <c r="Z968" s="4"/>
    </row>
    <row r="969" ht="14.25" customHeight="1">
      <c r="A969" s="4"/>
      <c r="B969" s="4"/>
      <c r="C969" s="4"/>
      <c r="D969" s="4"/>
      <c r="E969" s="4"/>
      <c r="F969" s="4"/>
      <c r="G969" s="4"/>
      <c r="H969" s="4"/>
      <c r="I969" s="4"/>
      <c r="J969" s="110" t="str">
        <f t="shared" si="39"/>
        <v/>
      </c>
      <c r="K969" s="401" t="str">
        <f t="shared" si="38"/>
        <v/>
      </c>
      <c r="L969" s="4"/>
      <c r="M969" s="4"/>
      <c r="N969" s="4"/>
      <c r="O969" s="4"/>
      <c r="P969" s="4"/>
      <c r="Q969" s="4"/>
      <c r="R969" s="4"/>
      <c r="S969" s="4"/>
      <c r="T969" s="4"/>
      <c r="U969" s="4"/>
      <c r="V969" s="4"/>
      <c r="W969" s="4"/>
      <c r="X969" s="4"/>
      <c r="Y969" s="4"/>
      <c r="Z969" s="4"/>
    </row>
    <row r="970" ht="14.25" customHeight="1">
      <c r="A970" s="4"/>
      <c r="B970" s="4"/>
      <c r="C970" s="4"/>
      <c r="D970" s="4"/>
      <c r="E970" s="4"/>
      <c r="F970" s="4"/>
      <c r="G970" s="4"/>
      <c r="H970" s="4"/>
      <c r="I970" s="4"/>
      <c r="J970" s="110" t="str">
        <f t="shared" si="39"/>
        <v/>
      </c>
      <c r="K970" s="401" t="str">
        <f t="shared" si="38"/>
        <v/>
      </c>
      <c r="L970" s="4"/>
      <c r="M970" s="4"/>
      <c r="N970" s="4"/>
      <c r="O970" s="4"/>
      <c r="P970" s="4"/>
      <c r="Q970" s="4"/>
      <c r="R970" s="4"/>
      <c r="S970" s="4"/>
      <c r="T970" s="4"/>
      <c r="U970" s="4"/>
      <c r="V970" s="4"/>
      <c r="W970" s="4"/>
      <c r="X970" s="4"/>
      <c r="Y970" s="4"/>
      <c r="Z970" s="4"/>
    </row>
    <row r="971" ht="14.25" customHeight="1">
      <c r="A971" s="4"/>
      <c r="B971" s="4"/>
      <c r="C971" s="4"/>
      <c r="D971" s="4"/>
      <c r="E971" s="4"/>
      <c r="F971" s="4"/>
      <c r="G971" s="4"/>
      <c r="H971" s="4"/>
      <c r="I971" s="4"/>
      <c r="J971" s="110" t="str">
        <f t="shared" si="39"/>
        <v/>
      </c>
      <c r="K971" s="401" t="str">
        <f t="shared" si="38"/>
        <v/>
      </c>
      <c r="L971" s="4"/>
      <c r="M971" s="4"/>
      <c r="N971" s="4"/>
      <c r="O971" s="4"/>
      <c r="P971" s="4"/>
      <c r="Q971" s="4"/>
      <c r="R971" s="4"/>
      <c r="S971" s="4"/>
      <c r="T971" s="4"/>
      <c r="U971" s="4"/>
      <c r="V971" s="4"/>
      <c r="W971" s="4"/>
      <c r="X971" s="4"/>
      <c r="Y971" s="4"/>
      <c r="Z971" s="4"/>
    </row>
    <row r="972" ht="14.25" customHeight="1">
      <c r="A972" s="4"/>
      <c r="B972" s="4"/>
      <c r="C972" s="4"/>
      <c r="D972" s="4"/>
      <c r="E972" s="4"/>
      <c r="F972" s="4"/>
      <c r="G972" s="4"/>
      <c r="H972" s="4"/>
      <c r="I972" s="4"/>
      <c r="J972" s="110" t="str">
        <f t="shared" si="39"/>
        <v/>
      </c>
      <c r="K972" s="401" t="str">
        <f t="shared" si="38"/>
        <v/>
      </c>
      <c r="L972" s="4"/>
      <c r="M972" s="4"/>
      <c r="N972" s="4"/>
      <c r="O972" s="4"/>
      <c r="P972" s="4"/>
      <c r="Q972" s="4"/>
      <c r="R972" s="4"/>
      <c r="S972" s="4"/>
      <c r="T972" s="4"/>
      <c r="U972" s="4"/>
      <c r="V972" s="4"/>
      <c r="W972" s="4"/>
      <c r="X972" s="4"/>
      <c r="Y972" s="4"/>
      <c r="Z972" s="4"/>
    </row>
    <row r="973" ht="14.25" customHeight="1">
      <c r="A973" s="4"/>
      <c r="B973" s="4"/>
      <c r="C973" s="4"/>
      <c r="D973" s="4"/>
      <c r="E973" s="4"/>
      <c r="F973" s="4"/>
      <c r="G973" s="4"/>
      <c r="H973" s="4"/>
      <c r="I973" s="4"/>
      <c r="J973" s="110" t="str">
        <f t="shared" si="39"/>
        <v/>
      </c>
      <c r="K973" s="401" t="str">
        <f t="shared" si="38"/>
        <v/>
      </c>
      <c r="L973" s="4"/>
      <c r="M973" s="4"/>
      <c r="N973" s="4"/>
      <c r="O973" s="4"/>
      <c r="P973" s="4"/>
      <c r="Q973" s="4"/>
      <c r="R973" s="4"/>
      <c r="S973" s="4"/>
      <c r="T973" s="4"/>
      <c r="U973" s="4"/>
      <c r="V973" s="4"/>
      <c r="W973" s="4"/>
      <c r="X973" s="4"/>
      <c r="Y973" s="4"/>
      <c r="Z973" s="4"/>
    </row>
    <row r="974" ht="14.25" customHeight="1">
      <c r="A974" s="4"/>
      <c r="B974" s="4"/>
      <c r="C974" s="4"/>
      <c r="D974" s="4"/>
      <c r="E974" s="4"/>
      <c r="F974" s="4"/>
      <c r="G974" s="4"/>
      <c r="H974" s="4"/>
      <c r="I974" s="4"/>
      <c r="J974" s="110" t="str">
        <f t="shared" si="39"/>
        <v/>
      </c>
      <c r="K974" s="401" t="str">
        <f t="shared" si="38"/>
        <v/>
      </c>
      <c r="L974" s="4"/>
      <c r="M974" s="4"/>
      <c r="N974" s="4"/>
      <c r="O974" s="4"/>
      <c r="P974" s="4"/>
      <c r="Q974" s="4"/>
      <c r="R974" s="4"/>
      <c r="S974" s="4"/>
      <c r="T974" s="4"/>
      <c r="U974" s="4"/>
      <c r="V974" s="4"/>
      <c r="W974" s="4"/>
      <c r="X974" s="4"/>
      <c r="Y974" s="4"/>
      <c r="Z974" s="4"/>
    </row>
    <row r="975" ht="14.25" customHeight="1">
      <c r="A975" s="4"/>
      <c r="B975" s="4"/>
      <c r="C975" s="4"/>
      <c r="D975" s="4"/>
      <c r="E975" s="4"/>
      <c r="F975" s="4"/>
      <c r="G975" s="4"/>
      <c r="H975" s="4"/>
      <c r="I975" s="4"/>
      <c r="J975" s="110" t="str">
        <f t="shared" si="39"/>
        <v/>
      </c>
      <c r="K975" s="401" t="str">
        <f t="shared" si="38"/>
        <v/>
      </c>
      <c r="L975" s="4"/>
      <c r="M975" s="4"/>
      <c r="N975" s="4"/>
      <c r="O975" s="4"/>
      <c r="P975" s="4"/>
      <c r="Q975" s="4"/>
      <c r="R975" s="4"/>
      <c r="S975" s="4"/>
      <c r="T975" s="4"/>
      <c r="U975" s="4"/>
      <c r="V975" s="4"/>
      <c r="W975" s="4"/>
      <c r="X975" s="4"/>
      <c r="Y975" s="4"/>
      <c r="Z975" s="4"/>
    </row>
    <row r="976" ht="14.25" customHeight="1">
      <c r="A976" s="4"/>
      <c r="B976" s="4"/>
      <c r="C976" s="4"/>
      <c r="D976" s="4"/>
      <c r="E976" s="4"/>
      <c r="F976" s="4"/>
      <c r="G976" s="4"/>
      <c r="H976" s="4"/>
      <c r="I976" s="4"/>
      <c r="J976" s="110" t="str">
        <f t="shared" si="39"/>
        <v/>
      </c>
      <c r="K976" s="401" t="str">
        <f t="shared" si="38"/>
        <v/>
      </c>
      <c r="L976" s="4"/>
      <c r="M976" s="4"/>
      <c r="N976" s="4"/>
      <c r="O976" s="4"/>
      <c r="P976" s="4"/>
      <c r="Q976" s="4"/>
      <c r="R976" s="4"/>
      <c r="S976" s="4"/>
      <c r="T976" s="4"/>
      <c r="U976" s="4"/>
      <c r="V976" s="4"/>
      <c r="W976" s="4"/>
      <c r="X976" s="4"/>
      <c r="Y976" s="4"/>
      <c r="Z976" s="4"/>
    </row>
    <row r="977" ht="14.25" customHeight="1">
      <c r="A977" s="4"/>
      <c r="B977" s="4"/>
      <c r="C977" s="4"/>
      <c r="D977" s="4"/>
      <c r="E977" s="4"/>
      <c r="F977" s="4"/>
      <c r="G977" s="4"/>
      <c r="H977" s="4"/>
      <c r="I977" s="4"/>
      <c r="J977" s="110" t="str">
        <f t="shared" si="39"/>
        <v/>
      </c>
      <c r="K977" s="401" t="str">
        <f t="shared" si="38"/>
        <v/>
      </c>
      <c r="L977" s="4"/>
      <c r="M977" s="4"/>
      <c r="N977" s="4"/>
      <c r="O977" s="4"/>
      <c r="P977" s="4"/>
      <c r="Q977" s="4"/>
      <c r="R977" s="4"/>
      <c r="S977" s="4"/>
      <c r="T977" s="4"/>
      <c r="U977" s="4"/>
      <c r="V977" s="4"/>
      <c r="W977" s="4"/>
      <c r="X977" s="4"/>
      <c r="Y977" s="4"/>
      <c r="Z977" s="4"/>
    </row>
    <row r="978" ht="14.25" customHeight="1">
      <c r="A978" s="4"/>
      <c r="B978" s="4"/>
      <c r="C978" s="4"/>
      <c r="D978" s="4"/>
      <c r="E978" s="4"/>
      <c r="F978" s="4"/>
      <c r="G978" s="4"/>
      <c r="H978" s="4"/>
      <c r="I978" s="4"/>
      <c r="J978" s="110" t="str">
        <f t="shared" si="39"/>
        <v/>
      </c>
      <c r="K978" s="401" t="str">
        <f t="shared" si="38"/>
        <v/>
      </c>
      <c r="L978" s="4"/>
      <c r="M978" s="4"/>
      <c r="N978" s="4"/>
      <c r="O978" s="4"/>
      <c r="P978" s="4"/>
      <c r="Q978" s="4"/>
      <c r="R978" s="4"/>
      <c r="S978" s="4"/>
      <c r="T978" s="4"/>
      <c r="U978" s="4"/>
      <c r="V978" s="4"/>
      <c r="W978" s="4"/>
      <c r="X978" s="4"/>
      <c r="Y978" s="4"/>
      <c r="Z978" s="4"/>
    </row>
    <row r="979" ht="14.25" customHeight="1">
      <c r="A979" s="4"/>
      <c r="B979" s="4"/>
      <c r="C979" s="4"/>
      <c r="D979" s="4"/>
      <c r="E979" s="4"/>
      <c r="F979" s="4"/>
      <c r="G979" s="4"/>
      <c r="H979" s="4"/>
      <c r="I979" s="4"/>
      <c r="J979" s="110" t="str">
        <f t="shared" si="39"/>
        <v/>
      </c>
      <c r="K979" s="401" t="str">
        <f t="shared" si="38"/>
        <v/>
      </c>
      <c r="L979" s="4"/>
      <c r="M979" s="4"/>
      <c r="N979" s="4"/>
      <c r="O979" s="4"/>
      <c r="P979" s="4"/>
      <c r="Q979" s="4"/>
      <c r="R979" s="4"/>
      <c r="S979" s="4"/>
      <c r="T979" s="4"/>
      <c r="U979" s="4"/>
      <c r="V979" s="4"/>
      <c r="W979" s="4"/>
      <c r="X979" s="4"/>
      <c r="Y979" s="4"/>
      <c r="Z979" s="4"/>
    </row>
    <row r="980" ht="14.25" customHeight="1">
      <c r="A980" s="4"/>
      <c r="B980" s="4"/>
      <c r="C980" s="4"/>
      <c r="D980" s="4"/>
      <c r="E980" s="4"/>
      <c r="F980" s="4"/>
      <c r="G980" s="4"/>
      <c r="H980" s="4"/>
      <c r="I980" s="4"/>
      <c r="J980" s="110" t="str">
        <f t="shared" si="39"/>
        <v/>
      </c>
      <c r="K980" s="401" t="str">
        <f t="shared" si="38"/>
        <v/>
      </c>
      <c r="L980" s="4"/>
      <c r="M980" s="4"/>
      <c r="N980" s="4"/>
      <c r="O980" s="4"/>
      <c r="P980" s="4"/>
      <c r="Q980" s="4"/>
      <c r="R980" s="4"/>
      <c r="S980" s="4"/>
      <c r="T980" s="4"/>
      <c r="U980" s="4"/>
      <c r="V980" s="4"/>
      <c r="W980" s="4"/>
      <c r="X980" s="4"/>
      <c r="Y980" s="4"/>
      <c r="Z980" s="4"/>
    </row>
    <row r="981" ht="14.25" customHeight="1">
      <c r="A981" s="4"/>
      <c r="B981" s="4"/>
      <c r="C981" s="4"/>
      <c r="D981" s="4"/>
      <c r="E981" s="4"/>
      <c r="F981" s="4"/>
      <c r="G981" s="4"/>
      <c r="H981" s="4"/>
      <c r="I981" s="4"/>
      <c r="J981" s="110" t="str">
        <f t="shared" si="39"/>
        <v/>
      </c>
      <c r="K981" s="401" t="str">
        <f t="shared" si="38"/>
        <v/>
      </c>
      <c r="L981" s="4"/>
      <c r="M981" s="4"/>
      <c r="N981" s="4"/>
      <c r="O981" s="4"/>
      <c r="P981" s="4"/>
      <c r="Q981" s="4"/>
      <c r="R981" s="4"/>
      <c r="S981" s="4"/>
      <c r="T981" s="4"/>
      <c r="U981" s="4"/>
      <c r="V981" s="4"/>
      <c r="W981" s="4"/>
      <c r="X981" s="4"/>
      <c r="Y981" s="4"/>
      <c r="Z981" s="4"/>
    </row>
    <row r="982" ht="14.25" customHeight="1">
      <c r="A982" s="4"/>
      <c r="B982" s="4"/>
      <c r="C982" s="4"/>
      <c r="D982" s="4"/>
      <c r="E982" s="4"/>
      <c r="F982" s="4"/>
      <c r="G982" s="4"/>
      <c r="H982" s="4"/>
      <c r="I982" s="4"/>
      <c r="J982" s="110" t="str">
        <f t="shared" si="39"/>
        <v/>
      </c>
      <c r="K982" s="401" t="str">
        <f t="shared" si="38"/>
        <v/>
      </c>
      <c r="L982" s="4"/>
      <c r="M982" s="4"/>
      <c r="N982" s="4"/>
      <c r="O982" s="4"/>
      <c r="P982" s="4"/>
      <c r="Q982" s="4"/>
      <c r="R982" s="4"/>
      <c r="S982" s="4"/>
      <c r="T982" s="4"/>
      <c r="U982" s="4"/>
      <c r="V982" s="4"/>
      <c r="W982" s="4"/>
      <c r="X982" s="4"/>
      <c r="Y982" s="4"/>
      <c r="Z982" s="4"/>
    </row>
    <row r="983" ht="14.25" customHeight="1">
      <c r="A983" s="4"/>
      <c r="B983" s="4"/>
      <c r="C983" s="4"/>
      <c r="D983" s="4"/>
      <c r="E983" s="4"/>
      <c r="F983" s="4"/>
      <c r="G983" s="4"/>
      <c r="H983" s="4"/>
      <c r="I983" s="4"/>
      <c r="J983" s="110" t="str">
        <f t="shared" si="39"/>
        <v/>
      </c>
      <c r="K983" s="401" t="str">
        <f t="shared" si="38"/>
        <v/>
      </c>
      <c r="L983" s="4"/>
      <c r="M983" s="4"/>
      <c r="N983" s="4"/>
      <c r="O983" s="4"/>
      <c r="P983" s="4"/>
      <c r="Q983" s="4"/>
      <c r="R983" s="4"/>
      <c r="S983" s="4"/>
      <c r="T983" s="4"/>
      <c r="U983" s="4"/>
      <c r="V983" s="4"/>
      <c r="W983" s="4"/>
      <c r="X983" s="4"/>
      <c r="Y983" s="4"/>
      <c r="Z983" s="4"/>
    </row>
    <row r="984" ht="14.25" customHeight="1">
      <c r="A984" s="4"/>
      <c r="B984" s="4"/>
      <c r="C984" s="4"/>
      <c r="D984" s="4"/>
      <c r="E984" s="4"/>
      <c r="F984" s="4"/>
      <c r="G984" s="4"/>
      <c r="H984" s="4"/>
      <c r="I984" s="4"/>
      <c r="J984" s="110" t="str">
        <f t="shared" si="39"/>
        <v/>
      </c>
      <c r="K984" s="401" t="str">
        <f t="shared" si="38"/>
        <v/>
      </c>
      <c r="L984" s="4"/>
      <c r="M984" s="4"/>
      <c r="N984" s="4"/>
      <c r="O984" s="4"/>
      <c r="P984" s="4"/>
      <c r="Q984" s="4"/>
      <c r="R984" s="4"/>
      <c r="S984" s="4"/>
      <c r="T984" s="4"/>
      <c r="U984" s="4"/>
      <c r="V984" s="4"/>
      <c r="W984" s="4"/>
      <c r="X984" s="4"/>
      <c r="Y984" s="4"/>
      <c r="Z984" s="4"/>
    </row>
    <row r="985" ht="14.25" customHeight="1">
      <c r="A985" s="4"/>
      <c r="B985" s="4"/>
      <c r="C985" s="4"/>
      <c r="D985" s="4"/>
      <c r="E985" s="4"/>
      <c r="F985" s="4"/>
      <c r="G985" s="4"/>
      <c r="H985" s="4"/>
      <c r="I985" s="4"/>
      <c r="J985" s="110" t="str">
        <f t="shared" si="39"/>
        <v/>
      </c>
      <c r="K985" s="401" t="str">
        <f t="shared" si="38"/>
        <v/>
      </c>
      <c r="L985" s="4"/>
      <c r="M985" s="4"/>
      <c r="N985" s="4"/>
      <c r="O985" s="4"/>
      <c r="P985" s="4"/>
      <c r="Q985" s="4"/>
      <c r="R985" s="4"/>
      <c r="S985" s="4"/>
      <c r="T985" s="4"/>
      <c r="U985" s="4"/>
      <c r="V985" s="4"/>
      <c r="W985" s="4"/>
      <c r="X985" s="4"/>
      <c r="Y985" s="4"/>
      <c r="Z985" s="4"/>
    </row>
    <row r="986" ht="14.25" customHeight="1">
      <c r="A986" s="4"/>
      <c r="B986" s="4"/>
      <c r="C986" s="4"/>
      <c r="D986" s="4"/>
      <c r="E986" s="4"/>
      <c r="F986" s="4"/>
      <c r="G986" s="4"/>
      <c r="H986" s="4"/>
      <c r="I986" s="4"/>
      <c r="J986" s="110" t="str">
        <f t="shared" si="39"/>
        <v/>
      </c>
      <c r="K986" s="401" t="str">
        <f t="shared" si="38"/>
        <v/>
      </c>
      <c r="L986" s="4"/>
      <c r="M986" s="4"/>
      <c r="N986" s="4"/>
      <c r="O986" s="4"/>
      <c r="P986" s="4"/>
      <c r="Q986" s="4"/>
      <c r="R986" s="4"/>
      <c r="S986" s="4"/>
      <c r="T986" s="4"/>
      <c r="U986" s="4"/>
      <c r="V986" s="4"/>
      <c r="W986" s="4"/>
      <c r="X986" s="4"/>
      <c r="Y986" s="4"/>
      <c r="Z986" s="4"/>
    </row>
    <row r="987" ht="14.25" customHeight="1">
      <c r="A987" s="4"/>
      <c r="B987" s="4"/>
      <c r="C987" s="4"/>
      <c r="D987" s="4"/>
      <c r="E987" s="4"/>
      <c r="F987" s="4"/>
      <c r="G987" s="4"/>
      <c r="H987" s="4"/>
      <c r="I987" s="4"/>
      <c r="J987" s="110" t="str">
        <f t="shared" si="39"/>
        <v/>
      </c>
      <c r="K987" s="401" t="str">
        <f t="shared" si="38"/>
        <v/>
      </c>
      <c r="L987" s="4"/>
      <c r="M987" s="4"/>
      <c r="N987" s="4"/>
      <c r="O987" s="4"/>
      <c r="P987" s="4"/>
      <c r="Q987" s="4"/>
      <c r="R987" s="4"/>
      <c r="S987" s="4"/>
      <c r="T987" s="4"/>
      <c r="U987" s="4"/>
      <c r="V987" s="4"/>
      <c r="W987" s="4"/>
      <c r="X987" s="4"/>
      <c r="Y987" s="4"/>
      <c r="Z987" s="4"/>
    </row>
    <row r="988" ht="14.25" customHeight="1">
      <c r="A988" s="4"/>
      <c r="B988" s="4"/>
      <c r="C988" s="4"/>
      <c r="D988" s="4"/>
      <c r="E988" s="4"/>
      <c r="F988" s="4"/>
      <c r="G988" s="4"/>
      <c r="H988" s="4"/>
      <c r="I988" s="4"/>
      <c r="J988" s="110" t="str">
        <f t="shared" si="39"/>
        <v/>
      </c>
      <c r="K988" s="401" t="str">
        <f t="shared" si="38"/>
        <v/>
      </c>
      <c r="L988" s="4"/>
      <c r="M988" s="4"/>
      <c r="N988" s="4"/>
      <c r="O988" s="4"/>
      <c r="P988" s="4"/>
      <c r="Q988" s="4"/>
      <c r="R988" s="4"/>
      <c r="S988" s="4"/>
      <c r="T988" s="4"/>
      <c r="U988" s="4"/>
      <c r="V988" s="4"/>
      <c r="W988" s="4"/>
      <c r="X988" s="4"/>
      <c r="Y988" s="4"/>
      <c r="Z988" s="4"/>
    </row>
    <row r="989" ht="14.25" customHeight="1">
      <c r="A989" s="4"/>
      <c r="B989" s="4"/>
      <c r="C989" s="4"/>
      <c r="D989" s="4"/>
      <c r="E989" s="4"/>
      <c r="F989" s="4"/>
      <c r="G989" s="4"/>
      <c r="H989" s="4"/>
      <c r="I989" s="4"/>
      <c r="J989" s="110" t="str">
        <f t="shared" si="39"/>
        <v/>
      </c>
      <c r="K989" s="401" t="str">
        <f t="shared" si="38"/>
        <v/>
      </c>
      <c r="L989" s="4"/>
      <c r="M989" s="4"/>
      <c r="N989" s="4"/>
      <c r="O989" s="4"/>
      <c r="P989" s="4"/>
      <c r="Q989" s="4"/>
      <c r="R989" s="4"/>
      <c r="S989" s="4"/>
      <c r="T989" s="4"/>
      <c r="U989" s="4"/>
      <c r="V989" s="4"/>
      <c r="W989" s="4"/>
      <c r="X989" s="4"/>
      <c r="Y989" s="4"/>
      <c r="Z989" s="4"/>
    </row>
    <row r="990" ht="14.25" customHeight="1">
      <c r="A990" s="4"/>
      <c r="B990" s="4"/>
      <c r="C990" s="4"/>
      <c r="D990" s="4"/>
      <c r="E990" s="4"/>
      <c r="F990" s="4"/>
      <c r="G990" s="4"/>
      <c r="H990" s="4"/>
      <c r="I990" s="4"/>
      <c r="J990" s="110" t="str">
        <f t="shared" si="39"/>
        <v/>
      </c>
      <c r="K990" s="401" t="str">
        <f t="shared" si="38"/>
        <v/>
      </c>
      <c r="L990" s="4"/>
      <c r="M990" s="4"/>
      <c r="N990" s="4"/>
      <c r="O990" s="4"/>
      <c r="P990" s="4"/>
      <c r="Q990" s="4"/>
      <c r="R990" s="4"/>
      <c r="S990" s="4"/>
      <c r="T990" s="4"/>
      <c r="U990" s="4"/>
      <c r="V990" s="4"/>
      <c r="W990" s="4"/>
      <c r="X990" s="4"/>
      <c r="Y990" s="4"/>
      <c r="Z990" s="4"/>
    </row>
    <row r="991" ht="14.25" customHeight="1">
      <c r="A991" s="4"/>
      <c r="B991" s="4"/>
      <c r="C991" s="4"/>
      <c r="D991" s="4"/>
      <c r="E991" s="4"/>
      <c r="F991" s="4"/>
      <c r="G991" s="4"/>
      <c r="H991" s="4"/>
      <c r="I991" s="4"/>
      <c r="J991" s="110" t="str">
        <f t="shared" si="39"/>
        <v/>
      </c>
      <c r="K991" s="401" t="str">
        <f t="shared" si="38"/>
        <v/>
      </c>
      <c r="L991" s="4"/>
      <c r="M991" s="4"/>
      <c r="N991" s="4"/>
      <c r="O991" s="4"/>
      <c r="P991" s="4"/>
      <c r="Q991" s="4"/>
      <c r="R991" s="4"/>
      <c r="S991" s="4"/>
      <c r="T991" s="4"/>
      <c r="U991" s="4"/>
      <c r="V991" s="4"/>
      <c r="W991" s="4"/>
      <c r="X991" s="4"/>
      <c r="Y991" s="4"/>
      <c r="Z991" s="4"/>
    </row>
    <row r="992" ht="14.25" customHeight="1">
      <c r="A992" s="4"/>
      <c r="B992" s="4"/>
      <c r="C992" s="4"/>
      <c r="D992" s="4"/>
      <c r="E992" s="4"/>
      <c r="F992" s="4"/>
      <c r="G992" s="4"/>
      <c r="H992" s="4"/>
      <c r="I992" s="4"/>
      <c r="J992" s="110" t="str">
        <f t="shared" si="39"/>
        <v/>
      </c>
      <c r="K992" s="401" t="str">
        <f t="shared" si="38"/>
        <v/>
      </c>
      <c r="L992" s="4"/>
      <c r="M992" s="4"/>
      <c r="N992" s="4"/>
      <c r="O992" s="4"/>
      <c r="P992" s="4"/>
      <c r="Q992" s="4"/>
      <c r="R992" s="4"/>
      <c r="S992" s="4"/>
      <c r="T992" s="4"/>
      <c r="U992" s="4"/>
      <c r="V992" s="4"/>
      <c r="W992" s="4"/>
      <c r="X992" s="4"/>
      <c r="Y992" s="4"/>
      <c r="Z992" s="4"/>
    </row>
    <row r="993" ht="14.25" customHeight="1">
      <c r="A993" s="4"/>
      <c r="B993" s="4"/>
      <c r="C993" s="4"/>
      <c r="D993" s="4"/>
      <c r="E993" s="4"/>
      <c r="F993" s="4"/>
      <c r="G993" s="4"/>
      <c r="H993" s="4"/>
      <c r="I993" s="4"/>
      <c r="J993" s="110" t="str">
        <f t="shared" si="39"/>
        <v/>
      </c>
      <c r="K993" s="401" t="str">
        <f t="shared" si="38"/>
        <v/>
      </c>
      <c r="L993" s="4"/>
      <c r="M993" s="4"/>
      <c r="N993" s="4"/>
      <c r="O993" s="4"/>
      <c r="P993" s="4"/>
      <c r="Q993" s="4"/>
      <c r="R993" s="4"/>
      <c r="S993" s="4"/>
      <c r="T993" s="4"/>
      <c r="U993" s="4"/>
      <c r="V993" s="4"/>
      <c r="W993" s="4"/>
      <c r="X993" s="4"/>
      <c r="Y993" s="4"/>
      <c r="Z993" s="4"/>
    </row>
    <row r="994" ht="14.25" customHeight="1">
      <c r="A994" s="4"/>
      <c r="B994" s="4"/>
      <c r="C994" s="4"/>
      <c r="D994" s="4"/>
      <c r="E994" s="4"/>
      <c r="F994" s="4"/>
      <c r="G994" s="4"/>
      <c r="H994" s="4"/>
      <c r="I994" s="4"/>
      <c r="J994" s="110" t="str">
        <f t="shared" si="39"/>
        <v/>
      </c>
      <c r="K994" s="401" t="str">
        <f t="shared" si="38"/>
        <v/>
      </c>
      <c r="L994" s="4"/>
      <c r="M994" s="4"/>
      <c r="N994" s="4"/>
      <c r="O994" s="4"/>
      <c r="P994" s="4"/>
      <c r="Q994" s="4"/>
      <c r="R994" s="4"/>
      <c r="S994" s="4"/>
      <c r="T994" s="4"/>
      <c r="U994" s="4"/>
      <c r="V994" s="4"/>
      <c r="W994" s="4"/>
      <c r="X994" s="4"/>
      <c r="Y994" s="4"/>
      <c r="Z994" s="4"/>
    </row>
    <row r="995" ht="14.25" customHeight="1">
      <c r="A995" s="4"/>
      <c r="B995" s="4"/>
      <c r="C995" s="4"/>
      <c r="D995" s="4"/>
      <c r="E995" s="4"/>
      <c r="F995" s="4"/>
      <c r="G995" s="4"/>
      <c r="H995" s="4"/>
      <c r="I995" s="4"/>
      <c r="J995" s="110" t="str">
        <f t="shared" si="39"/>
        <v/>
      </c>
      <c r="K995" s="401" t="str">
        <f t="shared" si="38"/>
        <v/>
      </c>
      <c r="L995" s="4"/>
      <c r="M995" s="4"/>
      <c r="N995" s="4"/>
      <c r="O995" s="4"/>
      <c r="P995" s="4"/>
      <c r="Q995" s="4"/>
      <c r="R995" s="4"/>
      <c r="S995" s="4"/>
      <c r="T995" s="4"/>
      <c r="U995" s="4"/>
      <c r="V995" s="4"/>
      <c r="W995" s="4"/>
      <c r="X995" s="4"/>
      <c r="Y995" s="4"/>
      <c r="Z995" s="4"/>
    </row>
    <row r="996" ht="14.25" customHeight="1">
      <c r="A996" s="4"/>
      <c r="B996" s="4"/>
      <c r="C996" s="4"/>
      <c r="D996" s="4"/>
      <c r="E996" s="4"/>
      <c r="F996" s="4"/>
      <c r="G996" s="4"/>
      <c r="H996" s="4"/>
      <c r="I996" s="4"/>
      <c r="J996" s="110" t="str">
        <f t="shared" si="39"/>
        <v/>
      </c>
      <c r="K996" s="401" t="str">
        <f t="shared" si="38"/>
        <v/>
      </c>
      <c r="L996" s="4"/>
      <c r="M996" s="4"/>
      <c r="N996" s="4"/>
      <c r="O996" s="4"/>
      <c r="P996" s="4"/>
      <c r="Q996" s="4"/>
      <c r="R996" s="4"/>
      <c r="S996" s="4"/>
      <c r="T996" s="4"/>
      <c r="U996" s="4"/>
      <c r="V996" s="4"/>
      <c r="W996" s="4"/>
      <c r="X996" s="4"/>
      <c r="Y996" s="4"/>
      <c r="Z996" s="4"/>
    </row>
    <row r="997" ht="14.25" customHeight="1">
      <c r="A997" s="4"/>
      <c r="B997" s="4"/>
      <c r="C997" s="4"/>
      <c r="D997" s="4"/>
      <c r="E997" s="4"/>
      <c r="F997" s="4"/>
      <c r="G997" s="4"/>
      <c r="H997" s="4"/>
      <c r="I997" s="4"/>
      <c r="J997" s="110" t="str">
        <f t="shared" si="39"/>
        <v/>
      </c>
      <c r="K997" s="401" t="str">
        <f t="shared" si="38"/>
        <v/>
      </c>
      <c r="L997" s="4"/>
      <c r="M997" s="4"/>
      <c r="N997" s="4"/>
      <c r="O997" s="4"/>
      <c r="P997" s="4"/>
      <c r="Q997" s="4"/>
      <c r="R997" s="4"/>
      <c r="S997" s="4"/>
      <c r="T997" s="4"/>
      <c r="U997" s="4"/>
      <c r="V997" s="4"/>
      <c r="W997" s="4"/>
      <c r="X997" s="4"/>
      <c r="Y997" s="4"/>
      <c r="Z997" s="4"/>
    </row>
    <row r="998" ht="14.25" customHeight="1">
      <c r="A998" s="4"/>
      <c r="B998" s="4"/>
      <c r="C998" s="4"/>
      <c r="D998" s="4"/>
      <c r="E998" s="4"/>
      <c r="F998" s="4"/>
      <c r="G998" s="4"/>
      <c r="H998" s="4"/>
      <c r="I998" s="4"/>
      <c r="J998" s="110" t="str">
        <f t="shared" si="39"/>
        <v/>
      </c>
      <c r="K998" s="401" t="str">
        <f t="shared" si="38"/>
        <v/>
      </c>
      <c r="L998" s="4"/>
      <c r="M998" s="4"/>
      <c r="N998" s="4"/>
      <c r="O998" s="4"/>
      <c r="P998" s="4"/>
      <c r="Q998" s="4"/>
      <c r="R998" s="4"/>
      <c r="S998" s="4"/>
      <c r="T998" s="4"/>
      <c r="U998" s="4"/>
      <c r="V998" s="4"/>
      <c r="W998" s="4"/>
      <c r="X998" s="4"/>
      <c r="Y998" s="4"/>
      <c r="Z998" s="4"/>
    </row>
    <row r="999" ht="14.25" customHeight="1">
      <c r="A999" s="4"/>
      <c r="B999" s="4"/>
      <c r="C999" s="4"/>
      <c r="D999" s="4"/>
      <c r="E999" s="4"/>
      <c r="F999" s="4"/>
      <c r="G999" s="4"/>
      <c r="H999" s="4"/>
      <c r="I999" s="4"/>
      <c r="J999" s="110" t="str">
        <f t="shared" si="39"/>
        <v/>
      </c>
      <c r="K999" s="401" t="str">
        <f t="shared" si="38"/>
        <v/>
      </c>
      <c r="L999" s="4"/>
      <c r="M999" s="4"/>
      <c r="N999" s="4"/>
      <c r="O999" s="4"/>
      <c r="P999" s="4"/>
      <c r="Q999" s="4"/>
      <c r="R999" s="4"/>
      <c r="S999" s="4"/>
      <c r="T999" s="4"/>
      <c r="U999" s="4"/>
      <c r="V999" s="4"/>
      <c r="W999" s="4"/>
      <c r="X999" s="4"/>
      <c r="Y999" s="4"/>
      <c r="Z999" s="4"/>
    </row>
  </sheetData>
  <mergeCells count="17">
    <mergeCell ref="G8:G9"/>
    <mergeCell ref="H8:H9"/>
    <mergeCell ref="R8:R9"/>
    <mergeCell ref="S8:S9"/>
    <mergeCell ref="T8:T9"/>
    <mergeCell ref="W8:W9"/>
    <mergeCell ref="X8:X9"/>
    <mergeCell ref="Y8:Y9"/>
    <mergeCell ref="K7:K9"/>
    <mergeCell ref="M11:N11"/>
    <mergeCell ref="A7:A9"/>
    <mergeCell ref="B7:B9"/>
    <mergeCell ref="C7:C9"/>
    <mergeCell ref="D7:I7"/>
    <mergeCell ref="J7:J9"/>
    <mergeCell ref="D8:F8"/>
    <mergeCell ref="I8:I9"/>
  </mergeCells>
  <dataValidations>
    <dataValidation type="list" allowBlank="1" showInputMessage="1" showErrorMessage="1" prompt="Pilih Nama Dosen dari opsi yang tersedia. Bila ada kesalahan penulisan nama atau nama dosen yang perlu ditambah, anda dapat mengubah pada Tabel 4.a" sqref="B11:B999">
      <formula1>ValidDosen</formula1>
    </dataValidation>
    <dataValidation type="decimal" operator="greaterThanOrEqual" allowBlank="1" showDropDown="1" showInputMessage="1" showErrorMessage="1" prompt="Data harus diisi dalam bentuk angka" sqref="D11:I39 D40:K40 D41:I999">
      <formula1>0.0</formula1>
    </dataValidation>
    <dataValidation type="list" allowBlank="1" showErrorMessage="1" sqref="C11:C999">
      <formula1>$B$4:$B$5</formula1>
    </dataValidation>
  </dataValidations>
  <hyperlinks>
    <hyperlink display="&lt;&lt;&lt; Daftar Tabel" location="'Daftar Tabel'!A1" ref="L1"/>
  </hyperlink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0" topLeftCell="B11" activePane="bottomRight" state="frozen"/>
      <selection activeCell="B1" sqref="B1" pane="topRight"/>
      <selection activeCell="A11" sqref="A11" pane="bottomLeft"/>
      <selection activeCell="B11" sqref="B11" pane="bottomRight"/>
    </sheetView>
  </sheetViews>
  <sheetFormatPr customHeight="1" defaultColWidth="12.63" defaultRowHeight="15.0"/>
  <cols>
    <col customWidth="1" min="1" max="1" width="4.63"/>
    <col customWidth="1" min="2" max="2" width="21.13"/>
    <col customWidth="1" min="3" max="3" width="9.13"/>
    <col customWidth="1" min="4" max="4" width="10.25"/>
    <col customWidth="1" min="5" max="7" width="9.13"/>
    <col customWidth="1" min="8" max="8" width="8.63"/>
    <col customWidth="1" min="9" max="9" width="9.13"/>
    <col customWidth="1" min="10" max="11" width="8.13"/>
    <col customWidth="1" min="13" max="26" width="7.63"/>
  </cols>
  <sheetData>
    <row r="1" ht="14.25" customHeight="1">
      <c r="A1" s="4" t="s">
        <v>119</v>
      </c>
      <c r="B1" s="4"/>
      <c r="C1" s="4"/>
      <c r="D1" s="4"/>
      <c r="E1" s="4"/>
      <c r="F1" s="4"/>
      <c r="G1" s="4"/>
      <c r="H1" s="4"/>
      <c r="I1" s="4"/>
      <c r="J1" s="4"/>
      <c r="K1" s="4"/>
      <c r="L1" s="68" t="s">
        <v>191</v>
      </c>
      <c r="M1" s="4"/>
      <c r="N1" s="4"/>
      <c r="O1" s="4"/>
      <c r="P1" s="4"/>
      <c r="Q1" s="4"/>
      <c r="R1" s="4"/>
      <c r="S1" s="4"/>
      <c r="T1" s="4"/>
      <c r="U1" s="4"/>
      <c r="V1" s="4"/>
      <c r="W1" s="4"/>
      <c r="X1" s="4"/>
      <c r="Y1" s="4"/>
      <c r="Z1" s="4"/>
    </row>
    <row r="2" ht="14.25" customHeight="1">
      <c r="A2" s="92" t="s">
        <v>212</v>
      </c>
      <c r="B2" s="4"/>
      <c r="C2" s="4"/>
      <c r="D2" s="4"/>
      <c r="E2" s="4"/>
      <c r="F2" s="4"/>
      <c r="G2" s="4"/>
      <c r="H2" s="4"/>
      <c r="I2" s="4"/>
      <c r="J2" s="4"/>
      <c r="K2" s="4"/>
      <c r="L2" s="4"/>
      <c r="M2" s="4"/>
      <c r="N2" s="4"/>
      <c r="O2" s="4"/>
      <c r="P2" s="4"/>
      <c r="Q2" s="4"/>
      <c r="R2" s="4"/>
      <c r="S2" s="4"/>
      <c r="T2" s="4"/>
      <c r="U2" s="4"/>
      <c r="V2" s="4"/>
      <c r="W2" s="4"/>
      <c r="X2" s="4"/>
      <c r="Y2" s="4"/>
      <c r="Z2" s="4"/>
    </row>
    <row r="3" ht="14.25" hidden="1" customHeight="1">
      <c r="A3" s="4"/>
      <c r="B3" s="4" t="s">
        <v>247</v>
      </c>
      <c r="C3" s="4"/>
      <c r="D3" s="4"/>
      <c r="E3" s="4"/>
      <c r="F3" s="4"/>
      <c r="G3" s="4"/>
      <c r="H3" s="4"/>
      <c r="I3" s="4"/>
      <c r="J3" s="4"/>
      <c r="K3" s="4"/>
      <c r="L3" s="4"/>
      <c r="M3" s="4"/>
      <c r="N3" s="4"/>
      <c r="O3" s="4"/>
      <c r="P3" s="4"/>
      <c r="Q3" s="4"/>
      <c r="R3" s="4"/>
      <c r="S3" s="4"/>
      <c r="T3" s="4"/>
      <c r="U3" s="4"/>
      <c r="V3" s="4"/>
      <c r="W3" s="4"/>
      <c r="X3" s="4"/>
      <c r="Y3" s="4"/>
      <c r="Z3" s="4"/>
    </row>
    <row r="4" ht="14.25" hidden="1" customHeight="1">
      <c r="A4" s="4"/>
      <c r="B4" s="4"/>
      <c r="C4" s="4"/>
      <c r="D4" s="4"/>
      <c r="E4" s="4"/>
      <c r="F4" s="4"/>
      <c r="G4" s="4"/>
      <c r="H4" s="4"/>
      <c r="I4" s="4"/>
      <c r="J4" s="4"/>
      <c r="K4" s="4"/>
      <c r="L4" s="4"/>
      <c r="M4" s="4"/>
      <c r="N4" s="4"/>
      <c r="O4" s="4"/>
      <c r="P4" s="4"/>
      <c r="Q4" s="4"/>
      <c r="R4" s="4"/>
      <c r="S4" s="4"/>
      <c r="T4" s="4"/>
      <c r="U4" s="4"/>
      <c r="V4" s="4"/>
      <c r="W4" s="4"/>
      <c r="X4" s="4"/>
      <c r="Y4" s="4"/>
      <c r="Z4" s="4"/>
    </row>
    <row r="5" ht="14.25" hidden="1" customHeight="1">
      <c r="A5" s="4"/>
      <c r="B5" s="4" t="s">
        <v>250</v>
      </c>
      <c r="C5" s="4"/>
      <c r="D5" s="4"/>
      <c r="E5" s="4"/>
      <c r="F5" s="4"/>
      <c r="G5" s="4"/>
      <c r="H5" s="4"/>
      <c r="I5" s="4"/>
      <c r="J5" s="4"/>
      <c r="K5" s="4"/>
      <c r="L5" s="4"/>
      <c r="M5" s="4"/>
      <c r="N5" s="4"/>
      <c r="O5" s="4"/>
      <c r="P5" s="4"/>
      <c r="Q5" s="4"/>
      <c r="R5" s="4"/>
      <c r="S5" s="4"/>
      <c r="T5" s="4"/>
      <c r="U5" s="4"/>
      <c r="V5" s="4"/>
      <c r="W5" s="4"/>
      <c r="X5" s="4"/>
      <c r="Y5" s="4"/>
      <c r="Z5" s="4"/>
    </row>
    <row r="6" ht="14.25" hidden="1" customHeight="1">
      <c r="A6" s="4"/>
      <c r="B6" s="4"/>
      <c r="C6" s="4"/>
      <c r="D6" s="4"/>
      <c r="E6" s="4"/>
      <c r="F6" s="4"/>
      <c r="G6" s="4"/>
      <c r="H6" s="4"/>
      <c r="I6" s="4"/>
      <c r="J6" s="4"/>
      <c r="K6" s="4"/>
      <c r="L6" s="4"/>
      <c r="M6" s="4"/>
      <c r="N6" s="4"/>
      <c r="O6" s="4"/>
      <c r="P6" s="4"/>
      <c r="Q6" s="4"/>
      <c r="R6" s="4"/>
      <c r="S6" s="4"/>
      <c r="T6" s="4"/>
      <c r="U6" s="4"/>
      <c r="V6" s="4"/>
      <c r="W6" s="4"/>
      <c r="X6" s="4"/>
      <c r="Y6" s="4"/>
      <c r="Z6" s="4"/>
    </row>
    <row r="7" ht="29.25" customHeight="1">
      <c r="A7" s="70" t="s">
        <v>213</v>
      </c>
      <c r="B7" s="70" t="s">
        <v>1264</v>
      </c>
      <c r="C7" s="70" t="s">
        <v>1265</v>
      </c>
      <c r="D7" s="71" t="s">
        <v>1266</v>
      </c>
      <c r="E7" s="72"/>
      <c r="F7" s="72"/>
      <c r="G7" s="72"/>
      <c r="H7" s="72"/>
      <c r="I7" s="73"/>
      <c r="J7" s="70" t="s">
        <v>1267</v>
      </c>
      <c r="K7" s="70" t="s">
        <v>1268</v>
      </c>
      <c r="L7" s="4"/>
      <c r="M7" s="4"/>
      <c r="N7" s="4"/>
      <c r="O7" s="4"/>
      <c r="P7" s="4"/>
      <c r="Q7" s="4"/>
      <c r="R7" s="66" t="s">
        <v>1286</v>
      </c>
      <c r="S7" s="4"/>
      <c r="T7" s="4"/>
      <c r="U7" s="4"/>
      <c r="V7" s="4"/>
      <c r="W7" s="66" t="s">
        <v>1287</v>
      </c>
      <c r="X7" s="4"/>
      <c r="Y7" s="4"/>
      <c r="Z7" s="4"/>
    </row>
    <row r="8" ht="30.0" customHeight="1">
      <c r="A8" s="107"/>
      <c r="B8" s="107"/>
      <c r="C8" s="107"/>
      <c r="D8" s="71" t="s">
        <v>1270</v>
      </c>
      <c r="E8" s="72"/>
      <c r="F8" s="73"/>
      <c r="G8" s="70" t="s">
        <v>1271</v>
      </c>
      <c r="H8" s="70" t="s">
        <v>1272</v>
      </c>
      <c r="I8" s="70" t="s">
        <v>1273</v>
      </c>
      <c r="J8" s="107"/>
      <c r="K8" s="107"/>
      <c r="L8" s="4"/>
      <c r="M8" s="4"/>
      <c r="N8" s="4"/>
      <c r="O8" s="4"/>
      <c r="P8" s="4"/>
      <c r="Q8" s="4"/>
      <c r="R8" s="387" t="s">
        <v>1271</v>
      </c>
      <c r="S8" s="387" t="s">
        <v>1272</v>
      </c>
      <c r="T8" s="387" t="s">
        <v>1273</v>
      </c>
      <c r="U8" s="4"/>
      <c r="V8" s="4"/>
      <c r="W8" s="387" t="s">
        <v>1271</v>
      </c>
      <c r="X8" s="387" t="s">
        <v>1272</v>
      </c>
      <c r="Y8" s="387" t="s">
        <v>1273</v>
      </c>
      <c r="Z8" s="4"/>
    </row>
    <row r="9" ht="32.25" customHeight="1">
      <c r="A9" s="74"/>
      <c r="B9" s="74"/>
      <c r="C9" s="74"/>
      <c r="D9" s="75" t="s">
        <v>1274</v>
      </c>
      <c r="E9" s="75" t="s">
        <v>1275</v>
      </c>
      <c r="F9" s="75" t="s">
        <v>1276</v>
      </c>
      <c r="G9" s="74"/>
      <c r="H9" s="74"/>
      <c r="I9" s="74"/>
      <c r="J9" s="74"/>
      <c r="K9" s="74"/>
      <c r="L9" s="4"/>
      <c r="M9" s="4"/>
      <c r="N9" s="4"/>
      <c r="O9" s="4"/>
      <c r="P9" s="4"/>
      <c r="Q9" s="4"/>
      <c r="R9" s="74"/>
      <c r="S9" s="74"/>
      <c r="T9" s="74"/>
      <c r="U9" s="4"/>
      <c r="V9" s="4"/>
      <c r="W9" s="74"/>
      <c r="X9" s="74"/>
      <c r="Y9" s="74"/>
      <c r="Z9" s="4"/>
    </row>
    <row r="10" ht="14.25" customHeight="1">
      <c r="A10" s="76">
        <v>1.0</v>
      </c>
      <c r="B10" s="76">
        <v>2.0</v>
      </c>
      <c r="C10" s="76">
        <v>3.0</v>
      </c>
      <c r="D10" s="76">
        <v>4.0</v>
      </c>
      <c r="E10" s="76">
        <v>5.0</v>
      </c>
      <c r="F10" s="76">
        <v>6.0</v>
      </c>
      <c r="G10" s="76">
        <v>7.0</v>
      </c>
      <c r="H10" s="76">
        <v>8.0</v>
      </c>
      <c r="I10" s="76">
        <v>9.0</v>
      </c>
      <c r="J10" s="76">
        <v>10.0</v>
      </c>
      <c r="K10" s="76">
        <v>11.0</v>
      </c>
      <c r="L10" s="4"/>
      <c r="M10" s="4"/>
      <c r="N10" s="4"/>
      <c r="O10" s="4"/>
      <c r="P10" s="4"/>
      <c r="Q10" s="4"/>
      <c r="R10" s="388">
        <v>7.0</v>
      </c>
      <c r="S10" s="388">
        <v>8.0</v>
      </c>
      <c r="T10" s="388">
        <v>9.0</v>
      </c>
      <c r="U10" s="4"/>
      <c r="V10" s="4"/>
      <c r="W10" s="388">
        <v>7.0</v>
      </c>
      <c r="X10" s="388">
        <v>8.0</v>
      </c>
      <c r="Y10" s="388">
        <v>9.0</v>
      </c>
      <c r="Z10" s="4"/>
    </row>
    <row r="11" ht="14.25" customHeight="1">
      <c r="A11" s="79">
        <v>1.0</v>
      </c>
      <c r="B11" s="389" t="s">
        <v>923</v>
      </c>
      <c r="C11" s="390" t="s">
        <v>250</v>
      </c>
      <c r="D11" s="391">
        <v>9.77</v>
      </c>
      <c r="E11" s="391">
        <v>17.99</v>
      </c>
      <c r="F11" s="391">
        <v>0.0</v>
      </c>
      <c r="G11" s="391">
        <v>3.082</v>
      </c>
      <c r="H11" s="391">
        <v>0.048</v>
      </c>
      <c r="I11" s="391">
        <v>4.8740000000000006</v>
      </c>
      <c r="J11" s="392">
        <f t="shared" ref="J11:J39" si="2">IF(OR(C11&lt;&gt;"V",SUMPRODUCT(--(D11:I11&lt;&gt;""))=0),"",SUM(D11:I11))</f>
        <v>35.764</v>
      </c>
      <c r="K11" s="393">
        <f t="shared" ref="K11:K39" si="3">IF(J11="","",J11/2)</f>
        <v>17.882</v>
      </c>
      <c r="L11" s="4"/>
      <c r="M11" s="394" t="s">
        <v>397</v>
      </c>
      <c r="N11" s="7"/>
      <c r="O11" s="4"/>
      <c r="P11" s="66" t="s">
        <v>1277</v>
      </c>
      <c r="Q11" s="4">
        <f>(64-(3*N12))/4</f>
        <v>1.03087931</v>
      </c>
      <c r="R11" s="395">
        <v>15.41</v>
      </c>
      <c r="S11" s="395">
        <v>0.24</v>
      </c>
      <c r="T11" s="395">
        <v>24.37</v>
      </c>
      <c r="U11" s="4"/>
      <c r="V11" s="4"/>
      <c r="W11" s="395">
        <f t="shared" ref="W11:Y11" si="1">(R11-$N$16)/($N$17-$N$16)</f>
        <v>3.082</v>
      </c>
      <c r="X11" s="395">
        <f t="shared" si="1"/>
        <v>0.048</v>
      </c>
      <c r="Y11" s="395">
        <f t="shared" si="1"/>
        <v>4.874</v>
      </c>
      <c r="Z11" s="4"/>
    </row>
    <row r="12" ht="14.25" customHeight="1">
      <c r="A12" s="79">
        <v>2.0</v>
      </c>
      <c r="B12" s="389" t="s">
        <v>933</v>
      </c>
      <c r="C12" s="390" t="s">
        <v>250</v>
      </c>
      <c r="D12" s="391">
        <v>4.89</v>
      </c>
      <c r="E12" s="391">
        <v>38.84</v>
      </c>
      <c r="F12" s="391">
        <v>0.0</v>
      </c>
      <c r="G12" s="391">
        <v>0.64</v>
      </c>
      <c r="H12" s="391">
        <v>0.10400000000000001</v>
      </c>
      <c r="I12" s="391">
        <v>1.024</v>
      </c>
      <c r="J12" s="392">
        <f t="shared" si="2"/>
        <v>45.498</v>
      </c>
      <c r="K12" s="393">
        <f t="shared" si="3"/>
        <v>22.749</v>
      </c>
      <c r="L12" s="4"/>
      <c r="M12" s="4" t="s">
        <v>1278</v>
      </c>
      <c r="N12" s="396">
        <f>IFERROR(AVERAGEIFS(K11:K999,K11:K999,"&lt;&gt;"),0)</f>
        <v>19.95882759</v>
      </c>
      <c r="O12" s="4"/>
      <c r="P12" s="396"/>
      <c r="Q12" s="4"/>
      <c r="R12" s="395">
        <v>3.2</v>
      </c>
      <c r="S12" s="395">
        <v>0.52</v>
      </c>
      <c r="T12" s="395">
        <v>5.12</v>
      </c>
      <c r="U12" s="4"/>
      <c r="V12" s="4"/>
      <c r="W12" s="395">
        <f t="shared" ref="W12:Y12" si="4">(R12-$N$16)/($N$17-$N$16)</f>
        <v>0.64</v>
      </c>
      <c r="X12" s="395">
        <f t="shared" si="4"/>
        <v>0.104</v>
      </c>
      <c r="Y12" s="395">
        <f t="shared" si="4"/>
        <v>1.024</v>
      </c>
      <c r="Z12" s="4"/>
    </row>
    <row r="13" ht="14.25" customHeight="1">
      <c r="A13" s="79">
        <v>3.0</v>
      </c>
      <c r="B13" s="389" t="s">
        <v>836</v>
      </c>
      <c r="C13" s="390" t="s">
        <v>250</v>
      </c>
      <c r="D13" s="391">
        <v>1.5</v>
      </c>
      <c r="E13" s="391">
        <v>21.04</v>
      </c>
      <c r="F13" s="391">
        <v>0.0</v>
      </c>
      <c r="G13" s="391">
        <v>1.884</v>
      </c>
      <c r="H13" s="391">
        <v>1.752</v>
      </c>
      <c r="I13" s="391">
        <v>2.55</v>
      </c>
      <c r="J13" s="392">
        <f t="shared" si="2"/>
        <v>28.726</v>
      </c>
      <c r="K13" s="393">
        <f t="shared" si="3"/>
        <v>14.363</v>
      </c>
      <c r="L13" s="4"/>
      <c r="O13" s="4"/>
      <c r="Q13" s="4"/>
      <c r="R13" s="395">
        <v>9.42</v>
      </c>
      <c r="S13" s="395">
        <v>8.76</v>
      </c>
      <c r="T13" s="395">
        <v>12.75</v>
      </c>
      <c r="U13" s="4"/>
      <c r="V13" s="4"/>
      <c r="W13" s="395">
        <f t="shared" ref="W13:Y13" si="5">(R13-$N$16)/($N$17-$N$16)</f>
        <v>1.884</v>
      </c>
      <c r="X13" s="395">
        <f t="shared" si="5"/>
        <v>1.752</v>
      </c>
      <c r="Y13" s="395">
        <f t="shared" si="5"/>
        <v>2.55</v>
      </c>
      <c r="Z13" s="4"/>
    </row>
    <row r="14" ht="14.25" customHeight="1">
      <c r="A14" s="79">
        <v>4.0</v>
      </c>
      <c r="B14" s="389" t="s">
        <v>850</v>
      </c>
      <c r="C14" s="390" t="s">
        <v>250</v>
      </c>
      <c r="D14" s="391">
        <v>5.8</v>
      </c>
      <c r="E14" s="391">
        <v>36.94</v>
      </c>
      <c r="F14" s="391">
        <v>0.0</v>
      </c>
      <c r="G14" s="391">
        <v>1.866</v>
      </c>
      <c r="H14" s="391">
        <v>0.31</v>
      </c>
      <c r="I14" s="391">
        <v>1.8699999999999999</v>
      </c>
      <c r="J14" s="392">
        <f t="shared" si="2"/>
        <v>46.786</v>
      </c>
      <c r="K14" s="393">
        <f t="shared" si="3"/>
        <v>23.393</v>
      </c>
      <c r="L14" s="4"/>
      <c r="M14" s="66"/>
      <c r="N14" s="66"/>
      <c r="O14" s="66"/>
      <c r="P14" s="4"/>
      <c r="Q14" s="4"/>
      <c r="R14" s="395">
        <v>9.33</v>
      </c>
      <c r="S14" s="395">
        <v>1.55</v>
      </c>
      <c r="T14" s="395">
        <v>9.35</v>
      </c>
      <c r="U14" s="4"/>
      <c r="V14" s="4"/>
      <c r="W14" s="395">
        <f t="shared" ref="W14:Y14" si="6">(R14-$N$16)/($N$17-$N$16)</f>
        <v>1.866</v>
      </c>
      <c r="X14" s="395">
        <f t="shared" si="6"/>
        <v>0.31</v>
      </c>
      <c r="Y14" s="395">
        <f t="shared" si="6"/>
        <v>1.87</v>
      </c>
      <c r="Z14" s="4"/>
    </row>
    <row r="15" ht="14.25" customHeight="1">
      <c r="A15" s="79">
        <v>5.0</v>
      </c>
      <c r="B15" s="389" t="s">
        <v>963</v>
      </c>
      <c r="C15" s="390" t="s">
        <v>250</v>
      </c>
      <c r="D15" s="391">
        <v>6.34</v>
      </c>
      <c r="E15" s="391">
        <v>43.3</v>
      </c>
      <c r="F15" s="391">
        <v>0.0</v>
      </c>
      <c r="G15" s="391">
        <v>3.0100000000000002</v>
      </c>
      <c r="H15" s="391">
        <v>0.126</v>
      </c>
      <c r="I15" s="391">
        <v>11.648</v>
      </c>
      <c r="J15" s="392">
        <f t="shared" si="2"/>
        <v>64.424</v>
      </c>
      <c r="K15" s="393">
        <f t="shared" si="3"/>
        <v>32.212</v>
      </c>
      <c r="L15" s="66"/>
      <c r="M15" s="4"/>
      <c r="N15" s="4"/>
      <c r="O15" s="4"/>
      <c r="P15" s="4"/>
      <c r="Q15" s="4"/>
      <c r="R15" s="395">
        <v>15.05</v>
      </c>
      <c r="S15" s="395">
        <v>0.63</v>
      </c>
      <c r="T15" s="395">
        <v>58.24</v>
      </c>
      <c r="U15" s="4"/>
      <c r="V15" s="4"/>
      <c r="W15" s="395">
        <f t="shared" ref="W15:Y15" si="7">(R15-$N$16)/($N$17-$N$16)</f>
        <v>3.01</v>
      </c>
      <c r="X15" s="395">
        <f t="shared" si="7"/>
        <v>0.126</v>
      </c>
      <c r="Y15" s="395">
        <f t="shared" si="7"/>
        <v>11.648</v>
      </c>
      <c r="Z15" s="4"/>
    </row>
    <row r="16" ht="14.25" customHeight="1">
      <c r="A16" s="79">
        <v>6.0</v>
      </c>
      <c r="B16" s="389" t="s">
        <v>1279</v>
      </c>
      <c r="C16" s="390" t="s">
        <v>250</v>
      </c>
      <c r="D16" s="391">
        <v>1.29</v>
      </c>
      <c r="E16" s="391">
        <v>23.12</v>
      </c>
      <c r="F16" s="391">
        <v>0.0</v>
      </c>
      <c r="G16" s="391">
        <v>1.174</v>
      </c>
      <c r="H16" s="391">
        <v>0.038</v>
      </c>
      <c r="I16" s="391">
        <v>3.45</v>
      </c>
      <c r="J16" s="392">
        <f t="shared" si="2"/>
        <v>29.072</v>
      </c>
      <c r="K16" s="393">
        <f t="shared" si="3"/>
        <v>14.536</v>
      </c>
      <c r="L16" s="66"/>
      <c r="M16" s="66" t="s">
        <v>1280</v>
      </c>
      <c r="N16" s="66">
        <v>0.0</v>
      </c>
      <c r="O16" s="4"/>
      <c r="P16" s="4"/>
      <c r="Q16" s="4"/>
      <c r="R16" s="395">
        <v>5.87</v>
      </c>
      <c r="S16" s="395">
        <v>0.19</v>
      </c>
      <c r="T16" s="395">
        <v>17.25</v>
      </c>
      <c r="U16" s="4"/>
      <c r="V16" s="4"/>
      <c r="W16" s="395">
        <f t="shared" ref="W16:Y16" si="8">(R16-$N$16)/($N$17-$N$16)</f>
        <v>1.174</v>
      </c>
      <c r="X16" s="395">
        <f t="shared" si="8"/>
        <v>0.038</v>
      </c>
      <c r="Y16" s="395">
        <f t="shared" si="8"/>
        <v>3.45</v>
      </c>
      <c r="Z16" s="4"/>
    </row>
    <row r="17" ht="14.25" customHeight="1">
      <c r="A17" s="79">
        <v>7.0</v>
      </c>
      <c r="B17" s="389" t="s">
        <v>817</v>
      </c>
      <c r="C17" s="390" t="s">
        <v>250</v>
      </c>
      <c r="D17" s="391">
        <v>2.88</v>
      </c>
      <c r="E17" s="391">
        <v>26.98</v>
      </c>
      <c r="F17" s="391">
        <v>0.0</v>
      </c>
      <c r="G17" s="391">
        <v>2.756</v>
      </c>
      <c r="H17" s="391">
        <v>0.13799999999999998</v>
      </c>
      <c r="I17" s="391">
        <v>4.35</v>
      </c>
      <c r="J17" s="392">
        <f t="shared" si="2"/>
        <v>37.104</v>
      </c>
      <c r="K17" s="393">
        <f t="shared" si="3"/>
        <v>18.552</v>
      </c>
      <c r="L17" s="66"/>
      <c r="M17" s="66" t="s">
        <v>1281</v>
      </c>
      <c r="N17" s="66">
        <v>5.0</v>
      </c>
      <c r="O17" s="4"/>
      <c r="P17" s="4"/>
      <c r="Q17" s="4"/>
      <c r="R17" s="395">
        <v>13.78</v>
      </c>
      <c r="S17" s="395">
        <v>0.69</v>
      </c>
      <c r="T17" s="395">
        <v>21.75</v>
      </c>
      <c r="U17" s="4"/>
      <c r="V17" s="4"/>
      <c r="W17" s="395">
        <f t="shared" ref="W17:Y17" si="9">(R17-$N$16)/($N$17-$N$16)</f>
        <v>2.756</v>
      </c>
      <c r="X17" s="395">
        <f t="shared" si="9"/>
        <v>0.138</v>
      </c>
      <c r="Y17" s="395">
        <f t="shared" si="9"/>
        <v>4.35</v>
      </c>
      <c r="Z17" s="4"/>
    </row>
    <row r="18" ht="14.25" customHeight="1">
      <c r="A18" s="79">
        <v>8.0</v>
      </c>
      <c r="B18" s="389" t="s">
        <v>842</v>
      </c>
      <c r="C18" s="390" t="s">
        <v>250</v>
      </c>
      <c r="D18" s="391">
        <v>1.72</v>
      </c>
      <c r="E18" s="391">
        <v>14.08</v>
      </c>
      <c r="F18" s="391">
        <v>0.0</v>
      </c>
      <c r="G18" s="391">
        <v>2.56</v>
      </c>
      <c r="H18" s="391">
        <v>0.10400000000000001</v>
      </c>
      <c r="I18" s="391">
        <v>2.05</v>
      </c>
      <c r="J18" s="392">
        <f t="shared" si="2"/>
        <v>20.514</v>
      </c>
      <c r="K18" s="393">
        <f t="shared" si="3"/>
        <v>10.257</v>
      </c>
      <c r="L18" s="4"/>
      <c r="M18" s="66" t="s">
        <v>559</v>
      </c>
      <c r="N18" s="4"/>
      <c r="O18" s="4"/>
      <c r="P18" s="4"/>
      <c r="Q18" s="4"/>
      <c r="R18" s="395">
        <v>12.8</v>
      </c>
      <c r="S18" s="395">
        <v>0.52</v>
      </c>
      <c r="T18" s="395">
        <v>10.25</v>
      </c>
      <c r="U18" s="4"/>
      <c r="V18" s="4"/>
      <c r="W18" s="395">
        <f t="shared" ref="W18:Y18" si="10">(R18-$N$16)/($N$17-$N$16)</f>
        <v>2.56</v>
      </c>
      <c r="X18" s="395">
        <f t="shared" si="10"/>
        <v>0.104</v>
      </c>
      <c r="Y18" s="395">
        <f t="shared" si="10"/>
        <v>2.05</v>
      </c>
      <c r="Z18" s="4"/>
    </row>
    <row r="19" ht="14.25" customHeight="1">
      <c r="A19" s="79">
        <v>9.0</v>
      </c>
      <c r="B19" s="389" t="s">
        <v>991</v>
      </c>
      <c r="C19" s="390" t="s">
        <v>250</v>
      </c>
      <c r="D19" s="391">
        <v>3.89</v>
      </c>
      <c r="E19" s="391">
        <v>46.65</v>
      </c>
      <c r="F19" s="391">
        <v>0.0</v>
      </c>
      <c r="G19" s="391">
        <v>0.776</v>
      </c>
      <c r="H19" s="391">
        <v>0.092</v>
      </c>
      <c r="I19" s="391">
        <v>1.8239999999999998</v>
      </c>
      <c r="J19" s="392">
        <f t="shared" si="2"/>
        <v>53.232</v>
      </c>
      <c r="K19" s="393">
        <f t="shared" si="3"/>
        <v>26.616</v>
      </c>
      <c r="L19" s="4"/>
      <c r="M19" s="4"/>
      <c r="N19" s="4"/>
      <c r="O19" s="4"/>
      <c r="P19" s="4"/>
      <c r="Q19" s="4"/>
      <c r="R19" s="395">
        <v>3.88</v>
      </c>
      <c r="S19" s="395">
        <v>0.46</v>
      </c>
      <c r="T19" s="395">
        <v>9.12</v>
      </c>
      <c r="U19" s="4"/>
      <c r="V19" s="4"/>
      <c r="W19" s="395">
        <f t="shared" ref="W19:Y19" si="11">(R19-$N$16)/($N$17-$N$16)</f>
        <v>0.776</v>
      </c>
      <c r="X19" s="395">
        <f t="shared" si="11"/>
        <v>0.092</v>
      </c>
      <c r="Y19" s="395">
        <f t="shared" si="11"/>
        <v>1.824</v>
      </c>
      <c r="Z19" s="4"/>
    </row>
    <row r="20" ht="14.25" customHeight="1">
      <c r="A20" s="79">
        <v>10.0</v>
      </c>
      <c r="B20" s="389" t="s">
        <v>999</v>
      </c>
      <c r="C20" s="390" t="s">
        <v>250</v>
      </c>
      <c r="D20" s="391">
        <v>0.31</v>
      </c>
      <c r="E20" s="391">
        <v>26.46</v>
      </c>
      <c r="F20" s="391">
        <v>0.0</v>
      </c>
      <c r="G20" s="391">
        <v>0.6</v>
      </c>
      <c r="H20" s="391">
        <v>0.06</v>
      </c>
      <c r="I20" s="391">
        <v>2.25</v>
      </c>
      <c r="J20" s="392">
        <f t="shared" si="2"/>
        <v>29.68</v>
      </c>
      <c r="K20" s="393">
        <f t="shared" si="3"/>
        <v>14.84</v>
      </c>
      <c r="L20" s="4"/>
      <c r="M20" s="4"/>
      <c r="N20" s="4"/>
      <c r="O20" s="4"/>
      <c r="P20" s="4"/>
      <c r="Q20" s="4"/>
      <c r="R20" s="395">
        <v>3.0</v>
      </c>
      <c r="S20" s="395">
        <v>0.3</v>
      </c>
      <c r="T20" s="395">
        <v>11.25</v>
      </c>
      <c r="U20" s="4"/>
      <c r="V20" s="4"/>
      <c r="W20" s="395">
        <f t="shared" ref="W20:Y20" si="12">(R20-$N$16)/($N$17-$N$16)</f>
        <v>0.6</v>
      </c>
      <c r="X20" s="395">
        <f t="shared" si="12"/>
        <v>0.06</v>
      </c>
      <c r="Y20" s="395">
        <f t="shared" si="12"/>
        <v>2.25</v>
      </c>
      <c r="Z20" s="4"/>
    </row>
    <row r="21" ht="14.25" customHeight="1">
      <c r="A21" s="79">
        <v>11.0</v>
      </c>
      <c r="B21" s="389" t="s">
        <v>796</v>
      </c>
      <c r="C21" s="390" t="s">
        <v>250</v>
      </c>
      <c r="D21" s="391">
        <v>5.38</v>
      </c>
      <c r="E21" s="391">
        <v>18.3</v>
      </c>
      <c r="F21" s="391">
        <v>0.0</v>
      </c>
      <c r="G21" s="391">
        <v>2.5940000000000003</v>
      </c>
      <c r="H21" s="391">
        <v>0.734</v>
      </c>
      <c r="I21" s="391">
        <v>4.4</v>
      </c>
      <c r="J21" s="392">
        <f t="shared" si="2"/>
        <v>31.408</v>
      </c>
      <c r="K21" s="393">
        <f t="shared" si="3"/>
        <v>15.704</v>
      </c>
      <c r="L21" s="4"/>
      <c r="M21" s="4"/>
      <c r="N21" s="4"/>
      <c r="O21" s="4"/>
      <c r="P21" s="4"/>
      <c r="Q21" s="4"/>
      <c r="R21" s="395">
        <v>12.97</v>
      </c>
      <c r="S21" s="395">
        <v>3.67</v>
      </c>
      <c r="T21" s="395">
        <v>22.0</v>
      </c>
      <c r="U21" s="4"/>
      <c r="V21" s="4"/>
      <c r="W21" s="395">
        <f t="shared" ref="W21:Y21" si="13">(R21-$N$16)/($N$17-$N$16)</f>
        <v>2.594</v>
      </c>
      <c r="X21" s="395">
        <f t="shared" si="13"/>
        <v>0.734</v>
      </c>
      <c r="Y21" s="395">
        <f t="shared" si="13"/>
        <v>4.4</v>
      </c>
      <c r="Z21" s="4"/>
    </row>
    <row r="22" ht="14.25" customHeight="1">
      <c r="A22" s="79">
        <v>12.0</v>
      </c>
      <c r="B22" s="389" t="s">
        <v>833</v>
      </c>
      <c r="C22" s="390" t="s">
        <v>250</v>
      </c>
      <c r="D22" s="391">
        <v>3.6</v>
      </c>
      <c r="E22" s="391">
        <v>26.4</v>
      </c>
      <c r="F22" s="391">
        <v>0.0</v>
      </c>
      <c r="G22" s="391">
        <v>1.106</v>
      </c>
      <c r="H22" s="391">
        <v>0.21800000000000003</v>
      </c>
      <c r="I22" s="391">
        <v>3.598</v>
      </c>
      <c r="J22" s="392">
        <f t="shared" si="2"/>
        <v>34.922</v>
      </c>
      <c r="K22" s="393">
        <f t="shared" si="3"/>
        <v>17.461</v>
      </c>
      <c r="L22" s="4"/>
      <c r="M22" s="4"/>
      <c r="N22" s="4"/>
      <c r="O22" s="4"/>
      <c r="P22" s="4"/>
      <c r="Q22" s="4"/>
      <c r="R22" s="395">
        <v>5.53</v>
      </c>
      <c r="S22" s="395">
        <v>1.09</v>
      </c>
      <c r="T22" s="395">
        <v>17.99</v>
      </c>
      <c r="U22" s="4"/>
      <c r="V22" s="4"/>
      <c r="W22" s="395">
        <f t="shared" ref="W22:Y22" si="14">(R22-$N$16)/($N$17-$N$16)</f>
        <v>1.106</v>
      </c>
      <c r="X22" s="395">
        <f t="shared" si="14"/>
        <v>0.218</v>
      </c>
      <c r="Y22" s="395">
        <f t="shared" si="14"/>
        <v>3.598</v>
      </c>
      <c r="Z22" s="4"/>
    </row>
    <row r="23" ht="14.25" customHeight="1">
      <c r="A23" s="79">
        <v>13.0</v>
      </c>
      <c r="B23" s="389" t="s">
        <v>839</v>
      </c>
      <c r="C23" s="390" t="s">
        <v>250</v>
      </c>
      <c r="D23" s="391">
        <v>9.34</v>
      </c>
      <c r="E23" s="391">
        <v>14.26</v>
      </c>
      <c r="F23" s="391">
        <v>0.0</v>
      </c>
      <c r="G23" s="391">
        <v>0.85</v>
      </c>
      <c r="H23" s="391">
        <v>0.134</v>
      </c>
      <c r="I23" s="391">
        <v>5.45</v>
      </c>
      <c r="J23" s="392">
        <f t="shared" si="2"/>
        <v>30.034</v>
      </c>
      <c r="K23" s="393">
        <f t="shared" si="3"/>
        <v>15.017</v>
      </c>
      <c r="L23" s="4"/>
      <c r="M23" s="4"/>
      <c r="N23" s="4"/>
      <c r="O23" s="4"/>
      <c r="P23" s="4"/>
      <c r="Q23" s="4"/>
      <c r="R23" s="395">
        <v>4.25</v>
      </c>
      <c r="S23" s="395">
        <v>0.67</v>
      </c>
      <c r="T23" s="395">
        <v>27.25</v>
      </c>
      <c r="U23" s="4"/>
      <c r="V23" s="4"/>
      <c r="W23" s="395">
        <f t="shared" ref="W23:Y23" si="15">(R23-$N$16)/($N$17-$N$16)</f>
        <v>0.85</v>
      </c>
      <c r="X23" s="395">
        <f t="shared" si="15"/>
        <v>0.134</v>
      </c>
      <c r="Y23" s="395">
        <f t="shared" si="15"/>
        <v>5.45</v>
      </c>
      <c r="Z23" s="4"/>
    </row>
    <row r="24" ht="14.25" customHeight="1">
      <c r="A24" s="79">
        <v>14.0</v>
      </c>
      <c r="B24" s="389" t="s">
        <v>830</v>
      </c>
      <c r="C24" s="390" t="s">
        <v>250</v>
      </c>
      <c r="D24" s="391">
        <v>22.65</v>
      </c>
      <c r="E24" s="391">
        <v>35.62</v>
      </c>
      <c r="F24" s="391">
        <v>0.0</v>
      </c>
      <c r="G24" s="391">
        <v>2.04</v>
      </c>
      <c r="H24" s="391">
        <v>0.2</v>
      </c>
      <c r="I24" s="391">
        <v>1.1199999999999999</v>
      </c>
      <c r="J24" s="392">
        <f t="shared" si="2"/>
        <v>61.63</v>
      </c>
      <c r="K24" s="393">
        <f t="shared" si="3"/>
        <v>30.815</v>
      </c>
      <c r="L24" s="4"/>
      <c r="M24" s="4"/>
      <c r="N24" s="4"/>
      <c r="O24" s="4"/>
      <c r="P24" s="4"/>
      <c r="Q24" s="4"/>
      <c r="R24" s="395">
        <v>10.2</v>
      </c>
      <c r="S24" s="395">
        <v>1.0</v>
      </c>
      <c r="T24" s="395">
        <v>5.6</v>
      </c>
      <c r="U24" s="4"/>
      <c r="V24" s="4"/>
      <c r="W24" s="395">
        <f t="shared" ref="W24:Y24" si="16">(R24-$N$16)/($N$17-$N$16)</f>
        <v>2.04</v>
      </c>
      <c r="X24" s="395">
        <f t="shared" si="16"/>
        <v>0.2</v>
      </c>
      <c r="Y24" s="395">
        <f t="shared" si="16"/>
        <v>1.12</v>
      </c>
      <c r="Z24" s="4"/>
    </row>
    <row r="25" ht="14.25" customHeight="1">
      <c r="A25" s="79">
        <v>15.0</v>
      </c>
      <c r="B25" s="389" t="s">
        <v>811</v>
      </c>
      <c r="C25" s="390" t="s">
        <v>250</v>
      </c>
      <c r="D25" s="391">
        <v>5.0</v>
      </c>
      <c r="E25" s="391">
        <v>26.22</v>
      </c>
      <c r="F25" s="391">
        <v>0.0</v>
      </c>
      <c r="G25" s="391">
        <v>7.458</v>
      </c>
      <c r="H25" s="391">
        <v>1.192</v>
      </c>
      <c r="I25" s="391">
        <v>2.3</v>
      </c>
      <c r="J25" s="392">
        <f t="shared" si="2"/>
        <v>42.17</v>
      </c>
      <c r="K25" s="393">
        <f t="shared" si="3"/>
        <v>21.085</v>
      </c>
      <c r="L25" s="4"/>
      <c r="M25" s="4"/>
      <c r="N25" s="4"/>
      <c r="O25" s="4"/>
      <c r="P25" s="4"/>
      <c r="Q25" s="4"/>
      <c r="R25" s="395">
        <v>37.29</v>
      </c>
      <c r="S25" s="395">
        <v>5.96</v>
      </c>
      <c r="T25" s="395">
        <v>11.5</v>
      </c>
      <c r="U25" s="4"/>
      <c r="V25" s="4"/>
      <c r="W25" s="395">
        <f t="shared" ref="W25:Y25" si="17">(R25-$N$16)/($N$17-$N$16)</f>
        <v>7.458</v>
      </c>
      <c r="X25" s="395">
        <f t="shared" si="17"/>
        <v>1.192</v>
      </c>
      <c r="Y25" s="395">
        <f t="shared" si="17"/>
        <v>2.3</v>
      </c>
      <c r="Z25" s="4"/>
    </row>
    <row r="26" ht="14.25" customHeight="1">
      <c r="A26" s="79">
        <v>16.0</v>
      </c>
      <c r="B26" s="389" t="s">
        <v>825</v>
      </c>
      <c r="C26" s="390" t="s">
        <v>250</v>
      </c>
      <c r="D26" s="391">
        <v>3.52</v>
      </c>
      <c r="E26" s="391">
        <v>51.68</v>
      </c>
      <c r="F26" s="391">
        <v>0.0</v>
      </c>
      <c r="G26" s="391">
        <v>0.6</v>
      </c>
      <c r="H26" s="391">
        <v>0.64</v>
      </c>
      <c r="I26" s="391">
        <v>2.4</v>
      </c>
      <c r="J26" s="392">
        <f t="shared" si="2"/>
        <v>58.84</v>
      </c>
      <c r="K26" s="393">
        <f t="shared" si="3"/>
        <v>29.42</v>
      </c>
      <c r="L26" s="4"/>
      <c r="M26" s="4"/>
      <c r="N26" s="4"/>
      <c r="O26" s="4"/>
      <c r="P26" s="4"/>
      <c r="Q26" s="4"/>
      <c r="R26" s="395">
        <v>3.0</v>
      </c>
      <c r="S26" s="395">
        <v>3.2</v>
      </c>
      <c r="T26" s="395">
        <v>12.0</v>
      </c>
      <c r="U26" s="4"/>
      <c r="V26" s="4"/>
      <c r="W26" s="395">
        <f t="shared" ref="W26:Y26" si="18">(R26-$N$16)/($N$17-$N$16)</f>
        <v>0.6</v>
      </c>
      <c r="X26" s="395">
        <f t="shared" si="18"/>
        <v>0.64</v>
      </c>
      <c r="Y26" s="395">
        <f t="shared" si="18"/>
        <v>2.4</v>
      </c>
      <c r="Z26" s="4"/>
    </row>
    <row r="27" ht="14.25" customHeight="1">
      <c r="A27" s="79">
        <v>17.0</v>
      </c>
      <c r="B27" s="389" t="s">
        <v>1030</v>
      </c>
      <c r="C27" s="390" t="s">
        <v>250</v>
      </c>
      <c r="D27" s="391">
        <v>2.13</v>
      </c>
      <c r="E27" s="391">
        <v>29.51</v>
      </c>
      <c r="F27" s="391">
        <v>0.0</v>
      </c>
      <c r="G27" s="391">
        <v>2.166</v>
      </c>
      <c r="H27" s="391">
        <v>0.128</v>
      </c>
      <c r="I27" s="391">
        <v>2.0</v>
      </c>
      <c r="J27" s="392">
        <f t="shared" si="2"/>
        <v>35.934</v>
      </c>
      <c r="K27" s="393">
        <f t="shared" si="3"/>
        <v>17.967</v>
      </c>
      <c r="L27" s="4"/>
      <c r="M27" s="4"/>
      <c r="N27" s="4"/>
      <c r="O27" s="4"/>
      <c r="P27" s="4"/>
      <c r="Q27" s="4"/>
      <c r="R27" s="395">
        <v>10.83</v>
      </c>
      <c r="S27" s="395">
        <v>0.64</v>
      </c>
      <c r="T27" s="395">
        <v>10.0</v>
      </c>
      <c r="U27" s="4"/>
      <c r="V27" s="4"/>
      <c r="W27" s="395">
        <f t="shared" ref="W27:Y27" si="19">(R27-$N$16)/($N$17-$N$16)</f>
        <v>2.166</v>
      </c>
      <c r="X27" s="395">
        <f t="shared" si="19"/>
        <v>0.128</v>
      </c>
      <c r="Y27" s="395">
        <f t="shared" si="19"/>
        <v>2</v>
      </c>
      <c r="Z27" s="4"/>
    </row>
    <row r="28" ht="14.25" customHeight="1">
      <c r="A28" s="79">
        <v>18.0</v>
      </c>
      <c r="B28" s="389" t="s">
        <v>1035</v>
      </c>
      <c r="C28" s="390" t="s">
        <v>250</v>
      </c>
      <c r="D28" s="391">
        <v>0.45</v>
      </c>
      <c r="E28" s="391">
        <v>35.94</v>
      </c>
      <c r="F28" s="391">
        <v>0.0</v>
      </c>
      <c r="G28" s="391">
        <v>1.136</v>
      </c>
      <c r="H28" s="391">
        <v>0.626</v>
      </c>
      <c r="I28" s="391">
        <v>3.05</v>
      </c>
      <c r="J28" s="392">
        <f t="shared" si="2"/>
        <v>41.202</v>
      </c>
      <c r="K28" s="393">
        <f t="shared" si="3"/>
        <v>20.601</v>
      </c>
      <c r="L28" s="4"/>
      <c r="M28" s="4"/>
      <c r="N28" s="4"/>
      <c r="O28" s="4"/>
      <c r="P28" s="4"/>
      <c r="Q28" s="4"/>
      <c r="R28" s="395">
        <v>5.68</v>
      </c>
      <c r="S28" s="395">
        <v>3.13</v>
      </c>
      <c r="T28" s="395">
        <v>15.25</v>
      </c>
      <c r="U28" s="4"/>
      <c r="V28" s="4"/>
      <c r="W28" s="395">
        <f t="shared" ref="W28:Y28" si="20">(R28-$N$16)/($N$17-$N$16)</f>
        <v>1.136</v>
      </c>
      <c r="X28" s="395">
        <f t="shared" si="20"/>
        <v>0.626</v>
      </c>
      <c r="Y28" s="395">
        <f t="shared" si="20"/>
        <v>3.05</v>
      </c>
      <c r="Z28" s="4"/>
    </row>
    <row r="29" ht="14.25" customHeight="1">
      <c r="A29" s="79">
        <v>19.0</v>
      </c>
      <c r="B29" s="389" t="s">
        <v>1039</v>
      </c>
      <c r="C29" s="390" t="s">
        <v>250</v>
      </c>
      <c r="D29" s="391">
        <v>0.3</v>
      </c>
      <c r="E29" s="391">
        <v>25.24</v>
      </c>
      <c r="F29" s="391">
        <v>0.0</v>
      </c>
      <c r="G29" s="391">
        <v>0.148</v>
      </c>
      <c r="H29" s="391">
        <v>0.124</v>
      </c>
      <c r="I29" s="391">
        <v>3.2</v>
      </c>
      <c r="J29" s="392">
        <f t="shared" si="2"/>
        <v>29.012</v>
      </c>
      <c r="K29" s="393">
        <f t="shared" si="3"/>
        <v>14.506</v>
      </c>
      <c r="L29" s="4"/>
      <c r="M29" s="4"/>
      <c r="N29" s="4"/>
      <c r="O29" s="4"/>
      <c r="P29" s="4"/>
      <c r="Q29" s="4"/>
      <c r="R29" s="395">
        <v>0.74</v>
      </c>
      <c r="S29" s="395">
        <v>0.62</v>
      </c>
      <c r="T29" s="395">
        <v>16.0</v>
      </c>
      <c r="U29" s="4"/>
      <c r="V29" s="4"/>
      <c r="W29" s="395">
        <f t="shared" ref="W29:Y29" si="21">(R29-$N$16)/($N$17-$N$16)</f>
        <v>0.148</v>
      </c>
      <c r="X29" s="395">
        <f t="shared" si="21"/>
        <v>0.124</v>
      </c>
      <c r="Y29" s="395">
        <f t="shared" si="21"/>
        <v>3.2</v>
      </c>
      <c r="Z29" s="4"/>
    </row>
    <row r="30" ht="14.25" customHeight="1">
      <c r="A30" s="79">
        <v>20.0</v>
      </c>
      <c r="B30" s="389" t="s">
        <v>805</v>
      </c>
      <c r="C30" s="390" t="s">
        <v>250</v>
      </c>
      <c r="D30" s="391">
        <v>8.64</v>
      </c>
      <c r="E30" s="391">
        <v>31.04</v>
      </c>
      <c r="F30" s="391">
        <v>0.0</v>
      </c>
      <c r="G30" s="391">
        <v>0.25</v>
      </c>
      <c r="H30" s="391">
        <v>0.5599999999999999</v>
      </c>
      <c r="I30" s="391">
        <v>1.15</v>
      </c>
      <c r="J30" s="392">
        <f t="shared" si="2"/>
        <v>41.64</v>
      </c>
      <c r="K30" s="393">
        <f t="shared" si="3"/>
        <v>20.82</v>
      </c>
      <c r="L30" s="4"/>
      <c r="M30" s="4"/>
      <c r="N30" s="4"/>
      <c r="O30" s="4"/>
      <c r="P30" s="4"/>
      <c r="Q30" s="4"/>
      <c r="R30" s="395">
        <v>1.25</v>
      </c>
      <c r="S30" s="395">
        <v>2.8</v>
      </c>
      <c r="T30" s="395">
        <v>5.75</v>
      </c>
      <c r="U30" s="4"/>
      <c r="V30" s="4"/>
      <c r="W30" s="395">
        <f t="shared" ref="W30:Y30" si="22">(R30-$N$16)/($N$17-$N$16)</f>
        <v>0.25</v>
      </c>
      <c r="X30" s="395">
        <f t="shared" si="22"/>
        <v>0.56</v>
      </c>
      <c r="Y30" s="395">
        <f t="shared" si="22"/>
        <v>1.15</v>
      </c>
      <c r="Z30" s="4"/>
    </row>
    <row r="31" ht="14.25" customHeight="1">
      <c r="A31" s="79">
        <v>21.0</v>
      </c>
      <c r="B31" s="389" t="s">
        <v>1054</v>
      </c>
      <c r="C31" s="390" t="s">
        <v>250</v>
      </c>
      <c r="D31" s="391">
        <v>3.59</v>
      </c>
      <c r="E31" s="391">
        <v>27.89</v>
      </c>
      <c r="F31" s="391">
        <v>0.0</v>
      </c>
      <c r="G31" s="391">
        <v>2.726</v>
      </c>
      <c r="H31" s="391">
        <v>0.6799999999999999</v>
      </c>
      <c r="I31" s="391">
        <v>3.8240000000000003</v>
      </c>
      <c r="J31" s="392">
        <f t="shared" si="2"/>
        <v>38.71</v>
      </c>
      <c r="K31" s="393">
        <f t="shared" si="3"/>
        <v>19.355</v>
      </c>
      <c r="L31" s="4"/>
      <c r="M31" s="4"/>
      <c r="N31" s="4"/>
      <c r="O31" s="4"/>
      <c r="P31" s="4"/>
      <c r="Q31" s="4"/>
      <c r="R31" s="395">
        <v>13.63</v>
      </c>
      <c r="S31" s="395">
        <v>3.4</v>
      </c>
      <c r="T31" s="395">
        <v>19.12</v>
      </c>
      <c r="U31" s="4"/>
      <c r="V31" s="4"/>
      <c r="W31" s="395">
        <f t="shared" ref="W31:Y31" si="23">(R31-$N$16)/($N$17-$N$16)</f>
        <v>2.726</v>
      </c>
      <c r="X31" s="395">
        <f t="shared" si="23"/>
        <v>0.68</v>
      </c>
      <c r="Y31" s="395">
        <f t="shared" si="23"/>
        <v>3.824</v>
      </c>
      <c r="Z31" s="4"/>
    </row>
    <row r="32" ht="14.25" customHeight="1">
      <c r="A32" s="79">
        <v>22.0</v>
      </c>
      <c r="B32" s="389" t="s">
        <v>1063</v>
      </c>
      <c r="C32" s="390" t="s">
        <v>250</v>
      </c>
      <c r="D32" s="391">
        <v>0.11</v>
      </c>
      <c r="E32" s="391">
        <v>31.95</v>
      </c>
      <c r="F32" s="391">
        <v>0.0</v>
      </c>
      <c r="G32" s="391">
        <v>0.358</v>
      </c>
      <c r="H32" s="391">
        <v>0.318</v>
      </c>
      <c r="I32" s="391">
        <v>4.824</v>
      </c>
      <c r="J32" s="392">
        <f t="shared" si="2"/>
        <v>37.56</v>
      </c>
      <c r="K32" s="393">
        <f t="shared" si="3"/>
        <v>18.78</v>
      </c>
      <c r="L32" s="4"/>
      <c r="M32" s="4"/>
      <c r="N32" s="4"/>
      <c r="O32" s="4"/>
      <c r="P32" s="4"/>
      <c r="Q32" s="4"/>
      <c r="R32" s="395">
        <v>1.79</v>
      </c>
      <c r="S32" s="395">
        <v>1.59</v>
      </c>
      <c r="T32" s="395">
        <v>24.12</v>
      </c>
      <c r="U32" s="4"/>
      <c r="V32" s="4"/>
      <c r="W32" s="395">
        <f t="shared" ref="W32:Y32" si="24">(R32-$N$16)/($N$17-$N$16)</f>
        <v>0.358</v>
      </c>
      <c r="X32" s="395">
        <f t="shared" si="24"/>
        <v>0.318</v>
      </c>
      <c r="Y32" s="395">
        <f t="shared" si="24"/>
        <v>4.824</v>
      </c>
      <c r="Z32" s="4"/>
    </row>
    <row r="33" ht="14.25" customHeight="1">
      <c r="A33" s="79">
        <v>23.0</v>
      </c>
      <c r="B33" s="389" t="s">
        <v>1069</v>
      </c>
      <c r="C33" s="390" t="s">
        <v>250</v>
      </c>
      <c r="D33" s="391">
        <v>2.52</v>
      </c>
      <c r="E33" s="391">
        <v>28.28</v>
      </c>
      <c r="F33" s="391">
        <v>0.0</v>
      </c>
      <c r="G33" s="391">
        <v>1.7739999999999998</v>
      </c>
      <c r="H33" s="391">
        <v>0.12</v>
      </c>
      <c r="I33" s="391">
        <v>1.05</v>
      </c>
      <c r="J33" s="392">
        <f t="shared" si="2"/>
        <v>33.744</v>
      </c>
      <c r="K33" s="393">
        <f t="shared" si="3"/>
        <v>16.872</v>
      </c>
      <c r="L33" s="4"/>
      <c r="M33" s="4"/>
      <c r="N33" s="4"/>
      <c r="O33" s="4"/>
      <c r="P33" s="4"/>
      <c r="Q33" s="4"/>
      <c r="R33" s="395">
        <v>8.87</v>
      </c>
      <c r="S33" s="395">
        <v>0.6</v>
      </c>
      <c r="T33" s="395">
        <v>5.25</v>
      </c>
      <c r="U33" s="4"/>
      <c r="V33" s="4"/>
      <c r="W33" s="395">
        <f t="shared" ref="W33:Y33" si="25">(R33-$N$16)/($N$17-$N$16)</f>
        <v>1.774</v>
      </c>
      <c r="X33" s="395">
        <f t="shared" si="25"/>
        <v>0.12</v>
      </c>
      <c r="Y33" s="395">
        <f t="shared" si="25"/>
        <v>1.05</v>
      </c>
      <c r="Z33" s="4"/>
    </row>
    <row r="34" ht="14.25" customHeight="1">
      <c r="A34" s="79">
        <v>24.0</v>
      </c>
      <c r="B34" s="389" t="s">
        <v>1076</v>
      </c>
      <c r="C34" s="390" t="s">
        <v>250</v>
      </c>
      <c r="D34" s="391">
        <v>0.58</v>
      </c>
      <c r="E34" s="391">
        <v>27.12</v>
      </c>
      <c r="F34" s="391">
        <v>0.0</v>
      </c>
      <c r="G34" s="391">
        <v>0.49400000000000005</v>
      </c>
      <c r="H34" s="391">
        <v>0.052000000000000005</v>
      </c>
      <c r="I34" s="391">
        <v>1.25</v>
      </c>
      <c r="J34" s="392">
        <f t="shared" si="2"/>
        <v>29.496</v>
      </c>
      <c r="K34" s="393">
        <f t="shared" si="3"/>
        <v>14.748</v>
      </c>
      <c r="L34" s="4"/>
      <c r="M34" s="4"/>
      <c r="N34" s="4"/>
      <c r="O34" s="4"/>
      <c r="P34" s="4"/>
      <c r="Q34" s="4"/>
      <c r="R34" s="395">
        <v>2.47</v>
      </c>
      <c r="S34" s="395">
        <v>0.26</v>
      </c>
      <c r="T34" s="395">
        <v>6.25</v>
      </c>
      <c r="U34" s="4"/>
      <c r="V34" s="4"/>
      <c r="W34" s="395">
        <f t="shared" ref="W34:Y34" si="26">(R34-$N$16)/($N$17-$N$16)</f>
        <v>0.494</v>
      </c>
      <c r="X34" s="395">
        <f t="shared" si="26"/>
        <v>0.052</v>
      </c>
      <c r="Y34" s="395">
        <f t="shared" si="26"/>
        <v>1.25</v>
      </c>
      <c r="Z34" s="4"/>
    </row>
    <row r="35" ht="14.25" customHeight="1">
      <c r="A35" s="79">
        <v>25.0</v>
      </c>
      <c r="B35" s="389" t="s">
        <v>845</v>
      </c>
      <c r="C35" s="390" t="s">
        <v>250</v>
      </c>
      <c r="D35" s="391">
        <v>10.41</v>
      </c>
      <c r="E35" s="391">
        <v>27.51</v>
      </c>
      <c r="F35" s="391">
        <v>0.0</v>
      </c>
      <c r="G35" s="391">
        <v>0.344</v>
      </c>
      <c r="H35" s="391">
        <v>0.08</v>
      </c>
      <c r="I35" s="391">
        <v>1.85</v>
      </c>
      <c r="J35" s="392">
        <f t="shared" si="2"/>
        <v>40.194</v>
      </c>
      <c r="K35" s="393">
        <f t="shared" si="3"/>
        <v>20.097</v>
      </c>
      <c r="L35" s="4"/>
      <c r="M35" s="4"/>
      <c r="N35" s="4"/>
      <c r="O35" s="4"/>
      <c r="P35" s="4"/>
      <c r="Q35" s="4"/>
      <c r="R35" s="395">
        <v>1.72</v>
      </c>
      <c r="S35" s="395">
        <v>0.4</v>
      </c>
      <c r="T35" s="395">
        <v>9.25</v>
      </c>
      <c r="U35" s="4"/>
      <c r="V35" s="4"/>
      <c r="W35" s="395">
        <f t="shared" ref="W35:Y35" si="27">(R35-$N$16)/($N$17-$N$16)</f>
        <v>0.344</v>
      </c>
      <c r="X35" s="395">
        <f t="shared" si="27"/>
        <v>0.08</v>
      </c>
      <c r="Y35" s="395">
        <f t="shared" si="27"/>
        <v>1.85</v>
      </c>
      <c r="Z35" s="4"/>
    </row>
    <row r="36" ht="14.25" customHeight="1">
      <c r="A36" s="79">
        <v>26.0</v>
      </c>
      <c r="B36" s="389" t="s">
        <v>1088</v>
      </c>
      <c r="C36" s="390" t="s">
        <v>250</v>
      </c>
      <c r="D36" s="391">
        <v>2.82</v>
      </c>
      <c r="E36" s="391">
        <v>16.64</v>
      </c>
      <c r="F36" s="391">
        <v>0.0</v>
      </c>
      <c r="G36" s="391">
        <v>5.279999999999999</v>
      </c>
      <c r="H36" s="391">
        <v>0.368</v>
      </c>
      <c r="I36" s="391">
        <v>1.0</v>
      </c>
      <c r="J36" s="392">
        <f t="shared" si="2"/>
        <v>26.108</v>
      </c>
      <c r="K36" s="393">
        <f t="shared" si="3"/>
        <v>13.054</v>
      </c>
      <c r="L36" s="4"/>
      <c r="M36" s="4"/>
      <c r="N36" s="4"/>
      <c r="O36" s="4"/>
      <c r="P36" s="4"/>
      <c r="Q36" s="4"/>
      <c r="R36" s="395">
        <v>26.4</v>
      </c>
      <c r="S36" s="395">
        <v>1.84</v>
      </c>
      <c r="T36" s="395">
        <v>5.0</v>
      </c>
      <c r="U36" s="4"/>
      <c r="V36" s="4"/>
      <c r="W36" s="395">
        <f t="shared" ref="W36:Y36" si="28">(R36-$N$16)/($N$17-$N$16)</f>
        <v>5.28</v>
      </c>
      <c r="X36" s="395">
        <f t="shared" si="28"/>
        <v>0.368</v>
      </c>
      <c r="Y36" s="395">
        <f t="shared" si="28"/>
        <v>1</v>
      </c>
      <c r="Z36" s="4"/>
    </row>
    <row r="37" ht="14.25" customHeight="1">
      <c r="A37" s="79">
        <v>27.0</v>
      </c>
      <c r="B37" s="389" t="s">
        <v>1283</v>
      </c>
      <c r="C37" s="390" t="s">
        <v>250</v>
      </c>
      <c r="D37" s="391">
        <v>20.55</v>
      </c>
      <c r="E37" s="391">
        <v>52.88</v>
      </c>
      <c r="F37" s="391">
        <v>0.0</v>
      </c>
      <c r="G37" s="391">
        <v>1.8739999999999999</v>
      </c>
      <c r="H37" s="391">
        <v>0.154</v>
      </c>
      <c r="I37" s="391">
        <v>3.35</v>
      </c>
      <c r="J37" s="392">
        <f t="shared" si="2"/>
        <v>78.808</v>
      </c>
      <c r="K37" s="393">
        <f t="shared" si="3"/>
        <v>39.404</v>
      </c>
      <c r="L37" s="4"/>
      <c r="M37" s="4"/>
      <c r="N37" s="4"/>
      <c r="O37" s="4"/>
      <c r="P37" s="4"/>
      <c r="Q37" s="4"/>
      <c r="R37" s="395">
        <v>9.37</v>
      </c>
      <c r="S37" s="395">
        <v>0.77</v>
      </c>
      <c r="T37" s="395">
        <v>16.75</v>
      </c>
      <c r="U37" s="4"/>
      <c r="V37" s="4"/>
      <c r="W37" s="395">
        <f t="shared" ref="W37:Y37" si="29">(R37-$N$16)/($N$17-$N$16)</f>
        <v>1.874</v>
      </c>
      <c r="X37" s="395">
        <f t="shared" si="29"/>
        <v>0.154</v>
      </c>
      <c r="Y37" s="395">
        <f t="shared" si="29"/>
        <v>3.35</v>
      </c>
      <c r="Z37" s="4"/>
    </row>
    <row r="38" ht="14.25" customHeight="1">
      <c r="A38" s="79">
        <v>28.0</v>
      </c>
      <c r="B38" s="389" t="s">
        <v>1100</v>
      </c>
      <c r="C38" s="390" t="s">
        <v>250</v>
      </c>
      <c r="D38" s="391">
        <v>5.92</v>
      </c>
      <c r="E38" s="391">
        <v>19.1</v>
      </c>
      <c r="F38" s="391">
        <v>0.0</v>
      </c>
      <c r="G38" s="391">
        <v>2.3600000000000003</v>
      </c>
      <c r="H38" s="391">
        <v>0.22999999999999998</v>
      </c>
      <c r="I38" s="391">
        <v>1.2</v>
      </c>
      <c r="J38" s="392">
        <f t="shared" si="2"/>
        <v>28.81</v>
      </c>
      <c r="K38" s="393">
        <f t="shared" si="3"/>
        <v>14.405</v>
      </c>
      <c r="L38" s="4"/>
      <c r="M38" s="4"/>
      <c r="N38" s="4"/>
      <c r="O38" s="4"/>
      <c r="P38" s="4"/>
      <c r="Q38" s="4"/>
      <c r="R38" s="395">
        <v>11.8</v>
      </c>
      <c r="S38" s="395">
        <v>1.15</v>
      </c>
      <c r="T38" s="395">
        <v>6.0</v>
      </c>
      <c r="U38" s="4"/>
      <c r="V38" s="4"/>
      <c r="W38" s="395">
        <f t="shared" ref="W38:Y38" si="30">(R38-$N$16)/($N$17-$N$16)</f>
        <v>2.36</v>
      </c>
      <c r="X38" s="395">
        <f t="shared" si="30"/>
        <v>0.23</v>
      </c>
      <c r="Y38" s="395">
        <f t="shared" si="30"/>
        <v>1.2</v>
      </c>
      <c r="Z38" s="4"/>
    </row>
    <row r="39" ht="14.25" customHeight="1">
      <c r="A39" s="79">
        <v>29.0</v>
      </c>
      <c r="B39" s="389" t="s">
        <v>1284</v>
      </c>
      <c r="C39" s="390" t="s">
        <v>250</v>
      </c>
      <c r="D39" s="391">
        <v>16.1</v>
      </c>
      <c r="E39" s="391">
        <v>23.55</v>
      </c>
      <c r="F39" s="391">
        <v>0.0</v>
      </c>
      <c r="G39" s="391">
        <v>3.3899999999999997</v>
      </c>
      <c r="H39" s="391">
        <v>0.2</v>
      </c>
      <c r="I39" s="391">
        <v>3.35</v>
      </c>
      <c r="J39" s="392">
        <f t="shared" si="2"/>
        <v>46.59</v>
      </c>
      <c r="K39" s="393">
        <f t="shared" si="3"/>
        <v>23.295</v>
      </c>
      <c r="L39" s="4"/>
      <c r="M39" s="4"/>
      <c r="N39" s="4"/>
      <c r="O39" s="4"/>
      <c r="P39" s="4"/>
      <c r="Q39" s="4"/>
      <c r="R39" s="395">
        <v>16.95</v>
      </c>
      <c r="S39" s="395">
        <v>1.0</v>
      </c>
      <c r="T39" s="395">
        <v>16.75</v>
      </c>
      <c r="U39" s="4"/>
      <c r="V39" s="4"/>
      <c r="W39" s="395">
        <f t="shared" ref="W39:Y39" si="31">(R39-$N$16)/($N$17-$N$16)</f>
        <v>3.39</v>
      </c>
      <c r="X39" s="395">
        <f t="shared" si="31"/>
        <v>0.2</v>
      </c>
      <c r="Y39" s="395">
        <f t="shared" si="31"/>
        <v>3.35</v>
      </c>
      <c r="Z39" s="4"/>
    </row>
    <row r="40" ht="14.25" customHeight="1">
      <c r="A40" s="113"/>
      <c r="B40" s="275" t="s">
        <v>1285</v>
      </c>
      <c r="C40" s="102"/>
      <c r="D40" s="397">
        <f t="shared" ref="D40:F40" si="32">AVERAGE(D11:D39)</f>
        <v>5.586206897</v>
      </c>
      <c r="E40" s="397">
        <f t="shared" si="32"/>
        <v>29.12172414</v>
      </c>
      <c r="F40" s="397">
        <f t="shared" si="32"/>
        <v>0</v>
      </c>
      <c r="G40" s="397">
        <v>1.152</v>
      </c>
      <c r="H40" s="397">
        <v>0.046</v>
      </c>
      <c r="I40" s="397">
        <v>2.1</v>
      </c>
      <c r="J40" s="397">
        <f t="shared" ref="J40:K40" si="33">AVERAGE(J11:J39)</f>
        <v>39.91765517</v>
      </c>
      <c r="K40" s="397">
        <f t="shared" si="33"/>
        <v>19.95882759</v>
      </c>
      <c r="L40" s="4"/>
      <c r="M40" s="4"/>
      <c r="N40" s="4"/>
      <c r="O40" s="4"/>
      <c r="P40" s="4"/>
      <c r="Q40" s="4"/>
      <c r="R40" s="395">
        <v>5.76</v>
      </c>
      <c r="S40" s="395">
        <v>0.23</v>
      </c>
      <c r="T40" s="395">
        <v>10.5</v>
      </c>
      <c r="U40" s="4"/>
      <c r="V40" s="4"/>
      <c r="W40" s="395">
        <f t="shared" ref="W40:Y40" si="34">(R40-$N$16)/($N$17-$N$16)</f>
        <v>1.152</v>
      </c>
      <c r="X40" s="395">
        <f t="shared" si="34"/>
        <v>0.046</v>
      </c>
      <c r="Y40" s="395">
        <f t="shared" si="34"/>
        <v>2.1</v>
      </c>
      <c r="Z40" s="4"/>
    </row>
    <row r="41" ht="14.25" customHeight="1">
      <c r="A41" s="86"/>
      <c r="B41" s="88"/>
      <c r="C41" s="113"/>
      <c r="D41" s="113"/>
      <c r="E41" s="113"/>
      <c r="F41" s="113"/>
      <c r="G41" s="402">
        <v>0.126</v>
      </c>
      <c r="H41" s="402">
        <v>0.044</v>
      </c>
      <c r="I41" s="402">
        <v>1.242</v>
      </c>
      <c r="J41" s="398"/>
      <c r="K41" s="399"/>
      <c r="L41" s="4"/>
      <c r="M41" s="4"/>
      <c r="N41" s="4"/>
      <c r="O41" s="4"/>
      <c r="P41" s="4"/>
      <c r="Q41" s="4"/>
      <c r="R41" s="395">
        <v>0.63</v>
      </c>
      <c r="S41" s="395">
        <v>0.22</v>
      </c>
      <c r="T41" s="395">
        <v>6.21</v>
      </c>
      <c r="U41" s="4"/>
      <c r="V41" s="4"/>
      <c r="W41" s="395">
        <f t="shared" ref="W41:Y41" si="35">(R41-$N$16)/($N$17-$N$16)</f>
        <v>0.126</v>
      </c>
      <c r="X41" s="395">
        <f t="shared" si="35"/>
        <v>0.044</v>
      </c>
      <c r="Y41" s="395">
        <f t="shared" si="35"/>
        <v>1.242</v>
      </c>
      <c r="Z41" s="4"/>
    </row>
    <row r="42" ht="14.25" customHeight="1">
      <c r="A42" s="86">
        <v>33.0</v>
      </c>
      <c r="B42" s="88"/>
      <c r="C42" s="113"/>
      <c r="D42" s="113"/>
      <c r="E42" s="113"/>
      <c r="F42" s="113"/>
      <c r="G42" s="402">
        <v>0.22400000000000003</v>
      </c>
      <c r="H42" s="402">
        <v>0.43</v>
      </c>
      <c r="I42" s="402">
        <v>1.9300000000000002</v>
      </c>
      <c r="J42" s="398" t="str">
        <f t="shared" ref="J42:J109" si="37">IF(OR(C42&lt;&gt;"V",SUMPRODUCT(--(D42:I42&lt;&gt;""))=0),"",SUM(D42:I42))</f>
        <v/>
      </c>
      <c r="K42" s="399" t="str">
        <f t="shared" ref="K42:K999" si="38">IF(J42="","",J42/2)</f>
        <v/>
      </c>
      <c r="L42" s="4"/>
      <c r="M42" s="4"/>
      <c r="N42" s="4"/>
      <c r="O42" s="4"/>
      <c r="P42" s="4"/>
      <c r="Q42" s="4"/>
      <c r="R42" s="395">
        <v>1.12</v>
      </c>
      <c r="S42" s="395">
        <v>2.15</v>
      </c>
      <c r="T42" s="395">
        <v>9.65</v>
      </c>
      <c r="U42" s="4"/>
      <c r="V42" s="4"/>
      <c r="W42" s="395">
        <f t="shared" ref="W42:Y42" si="36">(R42-$N$16)/($N$17-$N$16)</f>
        <v>0.224</v>
      </c>
      <c r="X42" s="395">
        <f t="shared" si="36"/>
        <v>0.43</v>
      </c>
      <c r="Y42" s="395">
        <f t="shared" si="36"/>
        <v>1.93</v>
      </c>
      <c r="Z42" s="4"/>
    </row>
    <row r="43" ht="14.25" customHeight="1">
      <c r="A43" s="86">
        <v>34.0</v>
      </c>
      <c r="B43" s="88"/>
      <c r="C43" s="113"/>
      <c r="D43" s="113"/>
      <c r="E43" s="113"/>
      <c r="F43" s="113"/>
      <c r="G43" s="113"/>
      <c r="H43" s="113"/>
      <c r="I43" s="113"/>
      <c r="J43" s="398" t="str">
        <f t="shared" si="37"/>
        <v/>
      </c>
      <c r="K43" s="399" t="str">
        <f t="shared" si="38"/>
        <v/>
      </c>
      <c r="L43" s="4"/>
      <c r="M43" s="4"/>
      <c r="N43" s="4"/>
      <c r="O43" s="4"/>
      <c r="P43" s="4"/>
      <c r="Q43" s="4"/>
      <c r="R43" s="4"/>
      <c r="S43" s="4"/>
      <c r="T43" s="4"/>
      <c r="U43" s="4"/>
      <c r="V43" s="4"/>
      <c r="W43" s="4"/>
      <c r="X43" s="4"/>
      <c r="Y43" s="4"/>
      <c r="Z43" s="4"/>
    </row>
    <row r="44" ht="14.25" customHeight="1">
      <c r="A44" s="86">
        <v>35.0</v>
      </c>
      <c r="B44" s="88"/>
      <c r="C44" s="113"/>
      <c r="D44" s="113"/>
      <c r="E44" s="113"/>
      <c r="F44" s="113"/>
      <c r="G44" s="113"/>
      <c r="H44" s="113"/>
      <c r="I44" s="113"/>
      <c r="J44" s="398" t="str">
        <f t="shared" si="37"/>
        <v/>
      </c>
      <c r="K44" s="399" t="str">
        <f t="shared" si="38"/>
        <v/>
      </c>
      <c r="L44" s="4"/>
      <c r="M44" s="4"/>
      <c r="N44" s="4"/>
      <c r="O44" s="4"/>
      <c r="P44" s="4"/>
      <c r="Q44" s="4"/>
      <c r="R44" s="4"/>
      <c r="S44" s="4"/>
      <c r="T44" s="4"/>
      <c r="U44" s="4"/>
      <c r="V44" s="4"/>
      <c r="W44" s="4"/>
      <c r="X44" s="4"/>
      <c r="Y44" s="4"/>
      <c r="Z44" s="4"/>
    </row>
    <row r="45" ht="14.25" customHeight="1">
      <c r="A45" s="86">
        <v>36.0</v>
      </c>
      <c r="B45" s="88"/>
      <c r="C45" s="113"/>
      <c r="D45" s="113"/>
      <c r="E45" s="113"/>
      <c r="F45" s="113"/>
      <c r="G45" s="113"/>
      <c r="H45" s="113"/>
      <c r="I45" s="113"/>
      <c r="J45" s="398" t="str">
        <f t="shared" si="37"/>
        <v/>
      </c>
      <c r="K45" s="399" t="str">
        <f t="shared" si="38"/>
        <v/>
      </c>
      <c r="L45" s="4"/>
      <c r="M45" s="4"/>
      <c r="N45" s="4"/>
      <c r="O45" s="4"/>
      <c r="P45" s="4"/>
      <c r="Q45" s="4"/>
      <c r="R45" s="4"/>
      <c r="S45" s="4"/>
      <c r="T45" s="4"/>
      <c r="U45" s="4"/>
      <c r="V45" s="4"/>
      <c r="W45" s="4"/>
      <c r="X45" s="4"/>
      <c r="Y45" s="4"/>
      <c r="Z45" s="4"/>
    </row>
    <row r="46" ht="14.25" customHeight="1">
      <c r="A46" s="86">
        <v>37.0</v>
      </c>
      <c r="B46" s="88"/>
      <c r="C46" s="113"/>
      <c r="D46" s="113"/>
      <c r="E46" s="113"/>
      <c r="F46" s="113"/>
      <c r="G46" s="113"/>
      <c r="H46" s="113"/>
      <c r="I46" s="113"/>
      <c r="J46" s="398" t="str">
        <f t="shared" si="37"/>
        <v/>
      </c>
      <c r="K46" s="399" t="str">
        <f t="shared" si="38"/>
        <v/>
      </c>
      <c r="L46" s="4"/>
      <c r="M46" s="4"/>
      <c r="N46" s="4"/>
      <c r="O46" s="4"/>
      <c r="P46" s="4"/>
      <c r="Q46" s="4"/>
      <c r="R46" s="4"/>
      <c r="S46" s="4"/>
      <c r="T46" s="4"/>
      <c r="U46" s="4"/>
      <c r="V46" s="4"/>
      <c r="W46" s="4"/>
      <c r="X46" s="4"/>
      <c r="Y46" s="4"/>
      <c r="Z46" s="4"/>
    </row>
    <row r="47" ht="14.25" customHeight="1">
      <c r="A47" s="86">
        <v>38.0</v>
      </c>
      <c r="B47" s="88"/>
      <c r="C47" s="113"/>
      <c r="D47" s="113"/>
      <c r="E47" s="113"/>
      <c r="F47" s="113"/>
      <c r="G47" s="113"/>
      <c r="H47" s="113"/>
      <c r="I47" s="113"/>
      <c r="J47" s="398" t="str">
        <f t="shared" si="37"/>
        <v/>
      </c>
      <c r="K47" s="399" t="str">
        <f t="shared" si="38"/>
        <v/>
      </c>
      <c r="L47" s="4"/>
      <c r="M47" s="4"/>
      <c r="N47" s="4"/>
      <c r="O47" s="4"/>
      <c r="P47" s="4"/>
      <c r="Q47" s="4"/>
      <c r="R47" s="4"/>
      <c r="S47" s="4"/>
      <c r="T47" s="4"/>
      <c r="U47" s="4"/>
      <c r="V47" s="4"/>
      <c r="W47" s="4"/>
      <c r="X47" s="4"/>
      <c r="Y47" s="4"/>
      <c r="Z47" s="4"/>
    </row>
    <row r="48" ht="14.25" customHeight="1">
      <c r="A48" s="86">
        <v>39.0</v>
      </c>
      <c r="B48" s="88"/>
      <c r="C48" s="113"/>
      <c r="D48" s="113"/>
      <c r="E48" s="113"/>
      <c r="F48" s="113"/>
      <c r="G48" s="113"/>
      <c r="H48" s="113"/>
      <c r="I48" s="113"/>
      <c r="J48" s="398" t="str">
        <f t="shared" si="37"/>
        <v/>
      </c>
      <c r="K48" s="399" t="str">
        <f t="shared" si="38"/>
        <v/>
      </c>
      <c r="L48" s="4"/>
      <c r="M48" s="4"/>
      <c r="N48" s="4"/>
      <c r="O48" s="4"/>
      <c r="P48" s="4"/>
      <c r="Q48" s="4"/>
      <c r="R48" s="4"/>
      <c r="S48" s="4"/>
      <c r="T48" s="4"/>
      <c r="U48" s="4"/>
      <c r="V48" s="4"/>
      <c r="W48" s="4"/>
      <c r="X48" s="4"/>
      <c r="Y48" s="4"/>
      <c r="Z48" s="4"/>
    </row>
    <row r="49" ht="14.25" customHeight="1">
      <c r="A49" s="86">
        <v>40.0</v>
      </c>
      <c r="B49" s="88"/>
      <c r="C49" s="113"/>
      <c r="D49" s="113"/>
      <c r="E49" s="113"/>
      <c r="F49" s="113"/>
      <c r="G49" s="113"/>
      <c r="H49" s="113"/>
      <c r="I49" s="113"/>
      <c r="J49" s="398" t="str">
        <f t="shared" si="37"/>
        <v/>
      </c>
      <c r="K49" s="399" t="str">
        <f t="shared" si="38"/>
        <v/>
      </c>
      <c r="L49" s="4"/>
      <c r="M49" s="4"/>
      <c r="N49" s="4"/>
      <c r="O49" s="4"/>
      <c r="P49" s="4"/>
      <c r="Q49" s="4"/>
      <c r="R49" s="4"/>
      <c r="S49" s="4"/>
      <c r="T49" s="4"/>
      <c r="U49" s="4"/>
      <c r="V49" s="4"/>
      <c r="W49" s="4"/>
      <c r="X49" s="4"/>
      <c r="Y49" s="4"/>
      <c r="Z49" s="4"/>
    </row>
    <row r="50" ht="14.25" customHeight="1">
      <c r="A50" s="86">
        <v>41.0</v>
      </c>
      <c r="B50" s="88"/>
      <c r="C50" s="113"/>
      <c r="D50" s="113"/>
      <c r="E50" s="113"/>
      <c r="F50" s="113"/>
      <c r="G50" s="113"/>
      <c r="H50" s="113"/>
      <c r="I50" s="113"/>
      <c r="J50" s="398" t="str">
        <f t="shared" si="37"/>
        <v/>
      </c>
      <c r="K50" s="399" t="str">
        <f t="shared" si="38"/>
        <v/>
      </c>
      <c r="L50" s="4"/>
      <c r="M50" s="4"/>
      <c r="N50" s="4"/>
      <c r="O50" s="4"/>
      <c r="P50" s="4"/>
      <c r="Q50" s="4"/>
      <c r="R50" s="4"/>
      <c r="S50" s="4"/>
      <c r="T50" s="4"/>
      <c r="U50" s="4"/>
      <c r="V50" s="4"/>
      <c r="W50" s="4"/>
      <c r="X50" s="4"/>
      <c r="Y50" s="4"/>
      <c r="Z50" s="4"/>
    </row>
    <row r="51" ht="14.25" customHeight="1">
      <c r="A51" s="86">
        <v>42.0</v>
      </c>
      <c r="B51" s="88"/>
      <c r="C51" s="113"/>
      <c r="D51" s="113"/>
      <c r="E51" s="113"/>
      <c r="F51" s="113"/>
      <c r="G51" s="113"/>
      <c r="H51" s="113"/>
      <c r="I51" s="113"/>
      <c r="J51" s="398" t="str">
        <f t="shared" si="37"/>
        <v/>
      </c>
      <c r="K51" s="399" t="str">
        <f t="shared" si="38"/>
        <v/>
      </c>
      <c r="L51" s="4"/>
      <c r="M51" s="4"/>
      <c r="N51" s="4"/>
      <c r="O51" s="4"/>
      <c r="P51" s="4"/>
      <c r="Q51" s="4"/>
      <c r="R51" s="4"/>
      <c r="S51" s="4"/>
      <c r="T51" s="4"/>
      <c r="U51" s="4"/>
      <c r="V51" s="4"/>
      <c r="W51" s="4"/>
      <c r="X51" s="4"/>
      <c r="Y51" s="4"/>
      <c r="Z51" s="4"/>
    </row>
    <row r="52" ht="14.25" customHeight="1">
      <c r="A52" s="86">
        <v>43.0</v>
      </c>
      <c r="B52" s="88"/>
      <c r="C52" s="113"/>
      <c r="D52" s="113"/>
      <c r="E52" s="113"/>
      <c r="F52" s="113"/>
      <c r="G52" s="113"/>
      <c r="H52" s="113"/>
      <c r="I52" s="113"/>
      <c r="J52" s="398" t="str">
        <f t="shared" si="37"/>
        <v/>
      </c>
      <c r="K52" s="399" t="str">
        <f t="shared" si="38"/>
        <v/>
      </c>
      <c r="L52" s="4"/>
      <c r="M52" s="4"/>
      <c r="N52" s="4"/>
      <c r="O52" s="4"/>
      <c r="P52" s="4"/>
      <c r="Q52" s="4"/>
      <c r="R52" s="4"/>
      <c r="S52" s="4"/>
      <c r="T52" s="4"/>
      <c r="U52" s="4"/>
      <c r="V52" s="4"/>
      <c r="W52" s="4"/>
      <c r="X52" s="4"/>
      <c r="Y52" s="4"/>
      <c r="Z52" s="4"/>
    </row>
    <row r="53" ht="14.25" customHeight="1">
      <c r="A53" s="86">
        <v>44.0</v>
      </c>
      <c r="B53" s="88"/>
      <c r="C53" s="113"/>
      <c r="D53" s="113"/>
      <c r="E53" s="113"/>
      <c r="F53" s="113"/>
      <c r="G53" s="113"/>
      <c r="H53" s="113"/>
      <c r="I53" s="113"/>
      <c r="J53" s="398" t="str">
        <f t="shared" si="37"/>
        <v/>
      </c>
      <c r="K53" s="399" t="str">
        <f t="shared" si="38"/>
        <v/>
      </c>
      <c r="L53" s="4"/>
      <c r="M53" s="4"/>
      <c r="N53" s="4"/>
      <c r="O53" s="4"/>
      <c r="P53" s="4"/>
      <c r="Q53" s="4"/>
      <c r="R53" s="4"/>
      <c r="S53" s="4"/>
      <c r="T53" s="4"/>
      <c r="U53" s="4"/>
      <c r="V53" s="4"/>
      <c r="W53" s="4"/>
      <c r="X53" s="4"/>
      <c r="Y53" s="4"/>
      <c r="Z53" s="4"/>
    </row>
    <row r="54" ht="14.25" customHeight="1">
      <c r="A54" s="86">
        <v>45.0</v>
      </c>
      <c r="B54" s="88"/>
      <c r="C54" s="113"/>
      <c r="D54" s="113"/>
      <c r="E54" s="113"/>
      <c r="F54" s="113"/>
      <c r="G54" s="113"/>
      <c r="H54" s="113"/>
      <c r="I54" s="113"/>
      <c r="J54" s="398" t="str">
        <f t="shared" si="37"/>
        <v/>
      </c>
      <c r="K54" s="399" t="str">
        <f t="shared" si="38"/>
        <v/>
      </c>
      <c r="L54" s="4"/>
      <c r="M54" s="4"/>
      <c r="N54" s="4"/>
      <c r="O54" s="4"/>
      <c r="P54" s="4"/>
      <c r="Q54" s="4"/>
      <c r="R54" s="4"/>
      <c r="S54" s="4"/>
      <c r="T54" s="4"/>
      <c r="U54" s="4"/>
      <c r="V54" s="4"/>
      <c r="W54" s="4"/>
      <c r="X54" s="4"/>
      <c r="Y54" s="4"/>
      <c r="Z54" s="4"/>
    </row>
    <row r="55" ht="14.25" customHeight="1">
      <c r="A55" s="86">
        <v>46.0</v>
      </c>
      <c r="B55" s="88"/>
      <c r="C55" s="113"/>
      <c r="D55" s="113"/>
      <c r="E55" s="113"/>
      <c r="F55" s="113"/>
      <c r="G55" s="113"/>
      <c r="H55" s="113"/>
      <c r="I55" s="113"/>
      <c r="J55" s="398" t="str">
        <f t="shared" si="37"/>
        <v/>
      </c>
      <c r="K55" s="399" t="str">
        <f t="shared" si="38"/>
        <v/>
      </c>
      <c r="L55" s="4"/>
      <c r="M55" s="4"/>
      <c r="N55" s="4"/>
      <c r="O55" s="4"/>
      <c r="P55" s="4"/>
      <c r="Q55" s="4"/>
      <c r="R55" s="4"/>
      <c r="S55" s="4"/>
      <c r="T55" s="4"/>
      <c r="U55" s="4"/>
      <c r="V55" s="4"/>
      <c r="W55" s="4"/>
      <c r="X55" s="4"/>
      <c r="Y55" s="4"/>
      <c r="Z55" s="4"/>
    </row>
    <row r="56" ht="14.25" customHeight="1">
      <c r="A56" s="86">
        <v>47.0</v>
      </c>
      <c r="B56" s="88"/>
      <c r="C56" s="113"/>
      <c r="D56" s="113"/>
      <c r="E56" s="113"/>
      <c r="F56" s="113"/>
      <c r="G56" s="113"/>
      <c r="H56" s="113"/>
      <c r="I56" s="113"/>
      <c r="J56" s="398" t="str">
        <f t="shared" si="37"/>
        <v/>
      </c>
      <c r="K56" s="399" t="str">
        <f t="shared" si="38"/>
        <v/>
      </c>
      <c r="L56" s="4"/>
      <c r="M56" s="4"/>
      <c r="N56" s="4"/>
      <c r="O56" s="4"/>
      <c r="P56" s="4"/>
      <c r="Q56" s="4"/>
      <c r="R56" s="4"/>
      <c r="S56" s="4"/>
      <c r="T56" s="4"/>
      <c r="U56" s="4"/>
      <c r="V56" s="4"/>
      <c r="W56" s="4"/>
      <c r="X56" s="4"/>
      <c r="Y56" s="4"/>
      <c r="Z56" s="4"/>
    </row>
    <row r="57" ht="14.25" customHeight="1">
      <c r="A57" s="86">
        <v>48.0</v>
      </c>
      <c r="B57" s="88"/>
      <c r="C57" s="113"/>
      <c r="D57" s="113"/>
      <c r="E57" s="113"/>
      <c r="F57" s="113"/>
      <c r="G57" s="113"/>
      <c r="H57" s="113"/>
      <c r="I57" s="113"/>
      <c r="J57" s="398" t="str">
        <f t="shared" si="37"/>
        <v/>
      </c>
      <c r="K57" s="399" t="str">
        <f t="shared" si="38"/>
        <v/>
      </c>
      <c r="L57" s="4"/>
      <c r="M57" s="4"/>
      <c r="N57" s="4"/>
      <c r="O57" s="4"/>
      <c r="P57" s="4"/>
      <c r="Q57" s="4"/>
      <c r="R57" s="4"/>
      <c r="S57" s="4"/>
      <c r="T57" s="4"/>
      <c r="U57" s="4"/>
      <c r="V57" s="4"/>
      <c r="W57" s="4"/>
      <c r="X57" s="4"/>
      <c r="Y57" s="4"/>
      <c r="Z57" s="4"/>
    </row>
    <row r="58" ht="14.25" customHeight="1">
      <c r="A58" s="86">
        <v>49.0</v>
      </c>
      <c r="B58" s="88"/>
      <c r="C58" s="113"/>
      <c r="D58" s="113"/>
      <c r="E58" s="113"/>
      <c r="F58" s="113"/>
      <c r="G58" s="113"/>
      <c r="H58" s="113"/>
      <c r="I58" s="113"/>
      <c r="J58" s="398" t="str">
        <f t="shared" si="37"/>
        <v/>
      </c>
      <c r="K58" s="399" t="str">
        <f t="shared" si="38"/>
        <v/>
      </c>
      <c r="L58" s="4"/>
      <c r="M58" s="4"/>
      <c r="N58" s="4"/>
      <c r="O58" s="4"/>
      <c r="P58" s="4"/>
      <c r="Q58" s="4"/>
      <c r="R58" s="4"/>
      <c r="S58" s="4"/>
      <c r="T58" s="4"/>
      <c r="U58" s="4"/>
      <c r="V58" s="4"/>
      <c r="W58" s="4"/>
      <c r="X58" s="4"/>
      <c r="Y58" s="4"/>
      <c r="Z58" s="4"/>
    </row>
    <row r="59" ht="14.25" customHeight="1">
      <c r="A59" s="86">
        <v>50.0</v>
      </c>
      <c r="B59" s="88"/>
      <c r="C59" s="113"/>
      <c r="D59" s="113"/>
      <c r="E59" s="113"/>
      <c r="F59" s="113"/>
      <c r="G59" s="113"/>
      <c r="H59" s="113"/>
      <c r="I59" s="113"/>
      <c r="J59" s="398" t="str">
        <f t="shared" si="37"/>
        <v/>
      </c>
      <c r="K59" s="399" t="str">
        <f t="shared" si="38"/>
        <v/>
      </c>
      <c r="L59" s="4"/>
      <c r="M59" s="4"/>
      <c r="N59" s="4"/>
      <c r="O59" s="4"/>
      <c r="P59" s="4"/>
      <c r="Q59" s="4"/>
      <c r="R59" s="4"/>
      <c r="S59" s="4"/>
      <c r="T59" s="4"/>
      <c r="U59" s="4"/>
      <c r="V59" s="4"/>
      <c r="W59" s="4"/>
      <c r="X59" s="4"/>
      <c r="Y59" s="4"/>
      <c r="Z59" s="4"/>
    </row>
    <row r="60" ht="14.25" customHeight="1">
      <c r="A60" s="86">
        <v>51.0</v>
      </c>
      <c r="B60" s="88"/>
      <c r="C60" s="113"/>
      <c r="D60" s="113"/>
      <c r="E60" s="113"/>
      <c r="F60" s="113"/>
      <c r="G60" s="113"/>
      <c r="H60" s="113"/>
      <c r="I60" s="113"/>
      <c r="J60" s="398" t="str">
        <f t="shared" si="37"/>
        <v/>
      </c>
      <c r="K60" s="399" t="str">
        <f t="shared" si="38"/>
        <v/>
      </c>
      <c r="L60" s="4"/>
      <c r="M60" s="4"/>
      <c r="N60" s="4"/>
      <c r="O60" s="4"/>
      <c r="P60" s="4"/>
      <c r="Q60" s="4"/>
      <c r="R60" s="4"/>
      <c r="S60" s="4"/>
      <c r="T60" s="4"/>
      <c r="U60" s="4"/>
      <c r="V60" s="4"/>
      <c r="W60" s="4"/>
      <c r="X60" s="4"/>
      <c r="Y60" s="4"/>
      <c r="Z60" s="4"/>
    </row>
    <row r="61" ht="14.25" customHeight="1">
      <c r="A61" s="86">
        <v>52.0</v>
      </c>
      <c r="B61" s="88"/>
      <c r="C61" s="113"/>
      <c r="D61" s="113"/>
      <c r="E61" s="113"/>
      <c r="F61" s="113"/>
      <c r="G61" s="113"/>
      <c r="H61" s="113"/>
      <c r="I61" s="113"/>
      <c r="J61" s="398" t="str">
        <f t="shared" si="37"/>
        <v/>
      </c>
      <c r="K61" s="399" t="str">
        <f t="shared" si="38"/>
        <v/>
      </c>
      <c r="L61" s="4"/>
      <c r="M61" s="4"/>
      <c r="N61" s="4"/>
      <c r="O61" s="4"/>
      <c r="P61" s="4"/>
      <c r="Q61" s="4"/>
      <c r="R61" s="4"/>
      <c r="S61" s="4"/>
      <c r="T61" s="4"/>
      <c r="U61" s="4"/>
      <c r="V61" s="4"/>
      <c r="W61" s="4"/>
      <c r="X61" s="4"/>
      <c r="Y61" s="4"/>
      <c r="Z61" s="4"/>
    </row>
    <row r="62" ht="14.25" customHeight="1">
      <c r="A62" s="86">
        <v>53.0</v>
      </c>
      <c r="B62" s="88"/>
      <c r="C62" s="113"/>
      <c r="D62" s="113"/>
      <c r="E62" s="113"/>
      <c r="F62" s="113"/>
      <c r="G62" s="113"/>
      <c r="H62" s="113"/>
      <c r="I62" s="113"/>
      <c r="J62" s="398" t="str">
        <f t="shared" si="37"/>
        <v/>
      </c>
      <c r="K62" s="399" t="str">
        <f t="shared" si="38"/>
        <v/>
      </c>
      <c r="L62" s="4"/>
      <c r="M62" s="4"/>
      <c r="N62" s="4"/>
      <c r="O62" s="4"/>
      <c r="P62" s="4"/>
      <c r="Q62" s="4"/>
      <c r="R62" s="4"/>
      <c r="S62" s="4"/>
      <c r="T62" s="4"/>
      <c r="U62" s="4"/>
      <c r="V62" s="4"/>
      <c r="W62" s="4"/>
      <c r="X62" s="4"/>
      <c r="Y62" s="4"/>
      <c r="Z62" s="4"/>
    </row>
    <row r="63" ht="14.25" customHeight="1">
      <c r="A63" s="86">
        <v>54.0</v>
      </c>
      <c r="B63" s="88"/>
      <c r="C63" s="113"/>
      <c r="D63" s="113"/>
      <c r="E63" s="113"/>
      <c r="F63" s="113"/>
      <c r="G63" s="113"/>
      <c r="H63" s="113"/>
      <c r="I63" s="113"/>
      <c r="J63" s="398" t="str">
        <f t="shared" si="37"/>
        <v/>
      </c>
      <c r="K63" s="399" t="str">
        <f t="shared" si="38"/>
        <v/>
      </c>
      <c r="L63" s="4"/>
      <c r="M63" s="4"/>
      <c r="N63" s="4"/>
      <c r="O63" s="4"/>
      <c r="P63" s="4"/>
      <c r="Q63" s="4"/>
      <c r="R63" s="4"/>
      <c r="S63" s="4"/>
      <c r="T63" s="4"/>
      <c r="U63" s="4"/>
      <c r="V63" s="4"/>
      <c r="W63" s="4"/>
      <c r="X63" s="4"/>
      <c r="Y63" s="4"/>
      <c r="Z63" s="4"/>
    </row>
    <row r="64" ht="14.25" customHeight="1">
      <c r="A64" s="86">
        <v>55.0</v>
      </c>
      <c r="B64" s="88"/>
      <c r="C64" s="113"/>
      <c r="D64" s="113"/>
      <c r="E64" s="113"/>
      <c r="F64" s="113"/>
      <c r="G64" s="113"/>
      <c r="H64" s="113"/>
      <c r="I64" s="113"/>
      <c r="J64" s="398" t="str">
        <f t="shared" si="37"/>
        <v/>
      </c>
      <c r="K64" s="399" t="str">
        <f t="shared" si="38"/>
        <v/>
      </c>
      <c r="L64" s="4"/>
      <c r="M64" s="4"/>
      <c r="N64" s="4"/>
      <c r="O64" s="4"/>
      <c r="P64" s="4"/>
      <c r="Q64" s="4"/>
      <c r="R64" s="4"/>
      <c r="S64" s="4"/>
      <c r="T64" s="4"/>
      <c r="U64" s="4"/>
      <c r="V64" s="4"/>
      <c r="W64" s="4"/>
      <c r="X64" s="4"/>
      <c r="Y64" s="4"/>
      <c r="Z64" s="4"/>
    </row>
    <row r="65" ht="14.25" customHeight="1">
      <c r="A65" s="86">
        <v>56.0</v>
      </c>
      <c r="B65" s="88"/>
      <c r="C65" s="113"/>
      <c r="D65" s="113"/>
      <c r="E65" s="113"/>
      <c r="F65" s="113"/>
      <c r="G65" s="113"/>
      <c r="H65" s="113"/>
      <c r="I65" s="113"/>
      <c r="J65" s="398" t="str">
        <f t="shared" si="37"/>
        <v/>
      </c>
      <c r="K65" s="399" t="str">
        <f t="shared" si="38"/>
        <v/>
      </c>
      <c r="L65" s="4"/>
      <c r="M65" s="4"/>
      <c r="N65" s="4"/>
      <c r="O65" s="4"/>
      <c r="P65" s="4"/>
      <c r="Q65" s="4"/>
      <c r="R65" s="4"/>
      <c r="S65" s="4"/>
      <c r="T65" s="4"/>
      <c r="U65" s="4"/>
      <c r="V65" s="4"/>
      <c r="W65" s="4"/>
      <c r="X65" s="4"/>
      <c r="Y65" s="4"/>
      <c r="Z65" s="4"/>
    </row>
    <row r="66" ht="14.25" customHeight="1">
      <c r="A66" s="86">
        <v>57.0</v>
      </c>
      <c r="B66" s="88"/>
      <c r="C66" s="113"/>
      <c r="D66" s="113"/>
      <c r="E66" s="113"/>
      <c r="F66" s="113"/>
      <c r="G66" s="113"/>
      <c r="H66" s="113"/>
      <c r="I66" s="113"/>
      <c r="J66" s="398" t="str">
        <f t="shared" si="37"/>
        <v/>
      </c>
      <c r="K66" s="399" t="str">
        <f t="shared" si="38"/>
        <v/>
      </c>
      <c r="L66" s="4"/>
      <c r="M66" s="4"/>
      <c r="N66" s="4"/>
      <c r="O66" s="4"/>
      <c r="P66" s="4"/>
      <c r="Q66" s="4"/>
      <c r="R66" s="4"/>
      <c r="S66" s="4"/>
      <c r="T66" s="4"/>
      <c r="U66" s="4"/>
      <c r="V66" s="4"/>
      <c r="W66" s="4"/>
      <c r="X66" s="4"/>
      <c r="Y66" s="4"/>
      <c r="Z66" s="4"/>
    </row>
    <row r="67" ht="14.25" customHeight="1">
      <c r="A67" s="86">
        <v>58.0</v>
      </c>
      <c r="B67" s="88"/>
      <c r="C67" s="113"/>
      <c r="D67" s="113"/>
      <c r="E67" s="113"/>
      <c r="F67" s="113"/>
      <c r="G67" s="113"/>
      <c r="H67" s="113"/>
      <c r="I67" s="113"/>
      <c r="J67" s="398" t="str">
        <f t="shared" si="37"/>
        <v/>
      </c>
      <c r="K67" s="399" t="str">
        <f t="shared" si="38"/>
        <v/>
      </c>
      <c r="L67" s="4"/>
      <c r="M67" s="4"/>
      <c r="N67" s="4"/>
      <c r="O67" s="4"/>
      <c r="P67" s="4"/>
      <c r="Q67" s="4"/>
      <c r="R67" s="4"/>
      <c r="S67" s="4"/>
      <c r="T67" s="4"/>
      <c r="U67" s="4"/>
      <c r="V67" s="4"/>
      <c r="W67" s="4"/>
      <c r="X67" s="4"/>
      <c r="Y67" s="4"/>
      <c r="Z67" s="4"/>
    </row>
    <row r="68" ht="14.25" customHeight="1">
      <c r="A68" s="86">
        <v>59.0</v>
      </c>
      <c r="B68" s="88"/>
      <c r="C68" s="113"/>
      <c r="D68" s="113"/>
      <c r="E68" s="113"/>
      <c r="F68" s="113"/>
      <c r="G68" s="113"/>
      <c r="H68" s="113"/>
      <c r="I68" s="113"/>
      <c r="J68" s="398" t="str">
        <f t="shared" si="37"/>
        <v/>
      </c>
      <c r="K68" s="399" t="str">
        <f t="shared" si="38"/>
        <v/>
      </c>
      <c r="L68" s="4"/>
      <c r="M68" s="4"/>
      <c r="N68" s="4"/>
      <c r="O68" s="4"/>
      <c r="P68" s="4"/>
      <c r="Q68" s="4"/>
      <c r="R68" s="4"/>
      <c r="S68" s="4"/>
      <c r="T68" s="4"/>
      <c r="U68" s="4"/>
      <c r="V68" s="4"/>
      <c r="W68" s="4"/>
      <c r="X68" s="4"/>
      <c r="Y68" s="4"/>
      <c r="Z68" s="4"/>
    </row>
    <row r="69" ht="14.25" customHeight="1">
      <c r="A69" s="86">
        <v>60.0</v>
      </c>
      <c r="B69" s="88"/>
      <c r="C69" s="113"/>
      <c r="D69" s="113"/>
      <c r="E69" s="113"/>
      <c r="F69" s="113"/>
      <c r="G69" s="113"/>
      <c r="H69" s="113"/>
      <c r="I69" s="113"/>
      <c r="J69" s="398" t="str">
        <f t="shared" si="37"/>
        <v/>
      </c>
      <c r="K69" s="399" t="str">
        <f t="shared" si="38"/>
        <v/>
      </c>
      <c r="L69" s="4"/>
      <c r="M69" s="4"/>
      <c r="N69" s="4"/>
      <c r="O69" s="4"/>
      <c r="P69" s="4"/>
      <c r="Q69" s="4"/>
      <c r="R69" s="4"/>
      <c r="S69" s="4"/>
      <c r="T69" s="4"/>
      <c r="U69" s="4"/>
      <c r="V69" s="4"/>
      <c r="W69" s="4"/>
      <c r="X69" s="4"/>
      <c r="Y69" s="4"/>
      <c r="Z69" s="4"/>
    </row>
    <row r="70" ht="14.25" customHeight="1">
      <c r="A70" s="86">
        <v>61.0</v>
      </c>
      <c r="B70" s="88"/>
      <c r="C70" s="113"/>
      <c r="D70" s="113"/>
      <c r="E70" s="113"/>
      <c r="F70" s="113"/>
      <c r="G70" s="113"/>
      <c r="H70" s="113"/>
      <c r="I70" s="113"/>
      <c r="J70" s="398" t="str">
        <f t="shared" si="37"/>
        <v/>
      </c>
      <c r="K70" s="399" t="str">
        <f t="shared" si="38"/>
        <v/>
      </c>
      <c r="L70" s="4"/>
      <c r="M70" s="4"/>
      <c r="N70" s="4"/>
      <c r="O70" s="4"/>
      <c r="P70" s="4"/>
      <c r="Q70" s="4"/>
      <c r="R70" s="4"/>
      <c r="S70" s="4"/>
      <c r="T70" s="4"/>
      <c r="U70" s="4"/>
      <c r="V70" s="4"/>
      <c r="W70" s="4"/>
      <c r="X70" s="4"/>
      <c r="Y70" s="4"/>
      <c r="Z70" s="4"/>
    </row>
    <row r="71" ht="14.25" customHeight="1">
      <c r="A71" s="86">
        <v>62.0</v>
      </c>
      <c r="B71" s="88"/>
      <c r="C71" s="113"/>
      <c r="D71" s="113"/>
      <c r="E71" s="113"/>
      <c r="F71" s="113"/>
      <c r="G71" s="113"/>
      <c r="H71" s="113"/>
      <c r="I71" s="113"/>
      <c r="J71" s="398" t="str">
        <f t="shared" si="37"/>
        <v/>
      </c>
      <c r="K71" s="399" t="str">
        <f t="shared" si="38"/>
        <v/>
      </c>
      <c r="L71" s="4"/>
      <c r="M71" s="4"/>
      <c r="N71" s="4"/>
      <c r="O71" s="4"/>
      <c r="P71" s="4"/>
      <c r="Q71" s="4"/>
      <c r="R71" s="4"/>
      <c r="S71" s="4"/>
      <c r="T71" s="4"/>
      <c r="U71" s="4"/>
      <c r="V71" s="4"/>
      <c r="W71" s="4"/>
      <c r="X71" s="4"/>
      <c r="Y71" s="4"/>
      <c r="Z71" s="4"/>
    </row>
    <row r="72" ht="14.25" customHeight="1">
      <c r="A72" s="86">
        <v>63.0</v>
      </c>
      <c r="B72" s="88"/>
      <c r="C72" s="113"/>
      <c r="D72" s="113"/>
      <c r="E72" s="113"/>
      <c r="F72" s="113"/>
      <c r="G72" s="113"/>
      <c r="H72" s="113"/>
      <c r="I72" s="113"/>
      <c r="J72" s="398" t="str">
        <f t="shared" si="37"/>
        <v/>
      </c>
      <c r="K72" s="399" t="str">
        <f t="shared" si="38"/>
        <v/>
      </c>
      <c r="L72" s="4"/>
      <c r="M72" s="4"/>
      <c r="N72" s="4"/>
      <c r="O72" s="4"/>
      <c r="P72" s="4"/>
      <c r="Q72" s="4"/>
      <c r="R72" s="4"/>
      <c r="S72" s="4"/>
      <c r="T72" s="4"/>
      <c r="U72" s="4"/>
      <c r="V72" s="4"/>
      <c r="W72" s="4"/>
      <c r="X72" s="4"/>
      <c r="Y72" s="4"/>
      <c r="Z72" s="4"/>
    </row>
    <row r="73" ht="14.25" customHeight="1">
      <c r="A73" s="86">
        <v>64.0</v>
      </c>
      <c r="B73" s="88"/>
      <c r="C73" s="113"/>
      <c r="D73" s="113"/>
      <c r="E73" s="113"/>
      <c r="F73" s="113"/>
      <c r="G73" s="113"/>
      <c r="H73" s="113"/>
      <c r="I73" s="113"/>
      <c r="J73" s="398" t="str">
        <f t="shared" si="37"/>
        <v/>
      </c>
      <c r="K73" s="399" t="str">
        <f t="shared" si="38"/>
        <v/>
      </c>
      <c r="L73" s="4"/>
      <c r="M73" s="4"/>
      <c r="N73" s="4"/>
      <c r="O73" s="4"/>
      <c r="P73" s="4"/>
      <c r="Q73" s="4"/>
      <c r="R73" s="4"/>
      <c r="S73" s="4"/>
      <c r="T73" s="4"/>
      <c r="U73" s="4"/>
      <c r="V73" s="4"/>
      <c r="W73" s="4"/>
      <c r="X73" s="4"/>
      <c r="Y73" s="4"/>
      <c r="Z73" s="4"/>
    </row>
    <row r="74" ht="14.25" customHeight="1">
      <c r="A74" s="86">
        <v>65.0</v>
      </c>
      <c r="B74" s="88"/>
      <c r="C74" s="113"/>
      <c r="D74" s="113"/>
      <c r="E74" s="113"/>
      <c r="F74" s="113"/>
      <c r="G74" s="113"/>
      <c r="H74" s="113"/>
      <c r="I74" s="113"/>
      <c r="J74" s="398" t="str">
        <f t="shared" si="37"/>
        <v/>
      </c>
      <c r="K74" s="399" t="str">
        <f t="shared" si="38"/>
        <v/>
      </c>
      <c r="L74" s="4"/>
      <c r="M74" s="4"/>
      <c r="N74" s="4"/>
      <c r="O74" s="4"/>
      <c r="P74" s="4"/>
      <c r="Q74" s="4"/>
      <c r="R74" s="4"/>
      <c r="S74" s="4"/>
      <c r="T74" s="4"/>
      <c r="U74" s="4"/>
      <c r="V74" s="4"/>
      <c r="W74" s="4"/>
      <c r="X74" s="4"/>
      <c r="Y74" s="4"/>
      <c r="Z74" s="4"/>
    </row>
    <row r="75" ht="14.25" customHeight="1">
      <c r="A75" s="86">
        <v>66.0</v>
      </c>
      <c r="B75" s="88"/>
      <c r="C75" s="113"/>
      <c r="D75" s="113"/>
      <c r="E75" s="113"/>
      <c r="F75" s="113"/>
      <c r="G75" s="113"/>
      <c r="H75" s="113"/>
      <c r="I75" s="113"/>
      <c r="J75" s="398" t="str">
        <f t="shared" si="37"/>
        <v/>
      </c>
      <c r="K75" s="399" t="str">
        <f t="shared" si="38"/>
        <v/>
      </c>
      <c r="L75" s="4"/>
      <c r="M75" s="4"/>
      <c r="N75" s="4"/>
      <c r="O75" s="4"/>
      <c r="P75" s="4"/>
      <c r="Q75" s="4"/>
      <c r="R75" s="4"/>
      <c r="S75" s="4"/>
      <c r="T75" s="4"/>
      <c r="U75" s="4"/>
      <c r="V75" s="4"/>
      <c r="W75" s="4"/>
      <c r="X75" s="4"/>
      <c r="Y75" s="4"/>
      <c r="Z75" s="4"/>
    </row>
    <row r="76" ht="14.25" customHeight="1">
      <c r="A76" s="86">
        <v>67.0</v>
      </c>
      <c r="B76" s="88"/>
      <c r="C76" s="113"/>
      <c r="D76" s="113"/>
      <c r="E76" s="113"/>
      <c r="F76" s="113"/>
      <c r="G76" s="113"/>
      <c r="H76" s="113"/>
      <c r="I76" s="113"/>
      <c r="J76" s="398" t="str">
        <f t="shared" si="37"/>
        <v/>
      </c>
      <c r="K76" s="399" t="str">
        <f t="shared" si="38"/>
        <v/>
      </c>
      <c r="L76" s="4"/>
      <c r="M76" s="4"/>
      <c r="N76" s="4"/>
      <c r="O76" s="4"/>
      <c r="P76" s="4"/>
      <c r="Q76" s="4"/>
      <c r="R76" s="4"/>
      <c r="S76" s="4"/>
      <c r="T76" s="4"/>
      <c r="U76" s="4"/>
      <c r="V76" s="4"/>
      <c r="W76" s="4"/>
      <c r="X76" s="4"/>
      <c r="Y76" s="4"/>
      <c r="Z76" s="4"/>
    </row>
    <row r="77" ht="14.25" customHeight="1">
      <c r="A77" s="86">
        <v>68.0</v>
      </c>
      <c r="B77" s="88"/>
      <c r="C77" s="113"/>
      <c r="D77" s="113"/>
      <c r="E77" s="113"/>
      <c r="F77" s="113"/>
      <c r="G77" s="113"/>
      <c r="H77" s="113"/>
      <c r="I77" s="113"/>
      <c r="J77" s="398" t="str">
        <f t="shared" si="37"/>
        <v/>
      </c>
      <c r="K77" s="399" t="str">
        <f t="shared" si="38"/>
        <v/>
      </c>
      <c r="L77" s="4"/>
      <c r="M77" s="4"/>
      <c r="N77" s="4"/>
      <c r="O77" s="4"/>
      <c r="P77" s="4"/>
      <c r="Q77" s="4"/>
      <c r="R77" s="4"/>
      <c r="S77" s="4"/>
      <c r="T77" s="4"/>
      <c r="U77" s="4"/>
      <c r="V77" s="4"/>
      <c r="W77" s="4"/>
      <c r="X77" s="4"/>
      <c r="Y77" s="4"/>
      <c r="Z77" s="4"/>
    </row>
    <row r="78" ht="14.25" customHeight="1">
      <c r="A78" s="86">
        <v>69.0</v>
      </c>
      <c r="B78" s="88"/>
      <c r="C78" s="113"/>
      <c r="D78" s="113"/>
      <c r="E78" s="113"/>
      <c r="F78" s="113"/>
      <c r="G78" s="113"/>
      <c r="H78" s="113"/>
      <c r="I78" s="113"/>
      <c r="J78" s="398" t="str">
        <f t="shared" si="37"/>
        <v/>
      </c>
      <c r="K78" s="399" t="str">
        <f t="shared" si="38"/>
        <v/>
      </c>
      <c r="L78" s="4"/>
      <c r="M78" s="4"/>
      <c r="N78" s="4"/>
      <c r="O78" s="4"/>
      <c r="P78" s="4"/>
      <c r="Q78" s="4"/>
      <c r="R78" s="4"/>
      <c r="S78" s="4"/>
      <c r="T78" s="4"/>
      <c r="U78" s="4"/>
      <c r="V78" s="4"/>
      <c r="W78" s="4"/>
      <c r="X78" s="4"/>
      <c r="Y78" s="4"/>
      <c r="Z78" s="4"/>
    </row>
    <row r="79" ht="14.25" customHeight="1">
      <c r="A79" s="86">
        <v>70.0</v>
      </c>
      <c r="B79" s="88"/>
      <c r="C79" s="113"/>
      <c r="D79" s="113"/>
      <c r="E79" s="113"/>
      <c r="F79" s="113"/>
      <c r="G79" s="113"/>
      <c r="H79" s="113"/>
      <c r="I79" s="113"/>
      <c r="J79" s="398" t="str">
        <f t="shared" si="37"/>
        <v/>
      </c>
      <c r="K79" s="399" t="str">
        <f t="shared" si="38"/>
        <v/>
      </c>
      <c r="L79" s="4"/>
      <c r="M79" s="4"/>
      <c r="N79" s="4"/>
      <c r="O79" s="4"/>
      <c r="P79" s="4"/>
      <c r="Q79" s="4"/>
      <c r="R79" s="4"/>
      <c r="S79" s="4"/>
      <c r="T79" s="4"/>
      <c r="U79" s="4"/>
      <c r="V79" s="4"/>
      <c r="W79" s="4"/>
      <c r="X79" s="4"/>
      <c r="Y79" s="4"/>
      <c r="Z79" s="4"/>
    </row>
    <row r="80" ht="14.25" customHeight="1">
      <c r="A80" s="86">
        <v>71.0</v>
      </c>
      <c r="B80" s="88"/>
      <c r="C80" s="113"/>
      <c r="D80" s="113"/>
      <c r="E80" s="113"/>
      <c r="F80" s="113"/>
      <c r="G80" s="113"/>
      <c r="H80" s="113"/>
      <c r="I80" s="113"/>
      <c r="J80" s="398" t="str">
        <f t="shared" si="37"/>
        <v/>
      </c>
      <c r="K80" s="399" t="str">
        <f t="shared" si="38"/>
        <v/>
      </c>
      <c r="L80" s="4"/>
      <c r="M80" s="4"/>
      <c r="N80" s="4"/>
      <c r="O80" s="4"/>
      <c r="P80" s="4"/>
      <c r="Q80" s="4"/>
      <c r="R80" s="4"/>
      <c r="S80" s="4"/>
      <c r="T80" s="4"/>
      <c r="U80" s="4"/>
      <c r="V80" s="4"/>
      <c r="W80" s="4"/>
      <c r="X80" s="4"/>
      <c r="Y80" s="4"/>
      <c r="Z80" s="4"/>
    </row>
    <row r="81" ht="14.25" customHeight="1">
      <c r="A81" s="86">
        <v>72.0</v>
      </c>
      <c r="B81" s="88"/>
      <c r="C81" s="113"/>
      <c r="D81" s="113"/>
      <c r="E81" s="113"/>
      <c r="F81" s="113"/>
      <c r="G81" s="113"/>
      <c r="H81" s="113"/>
      <c r="I81" s="113"/>
      <c r="J81" s="398" t="str">
        <f t="shared" si="37"/>
        <v/>
      </c>
      <c r="K81" s="399" t="str">
        <f t="shared" si="38"/>
        <v/>
      </c>
      <c r="L81" s="4"/>
      <c r="M81" s="4"/>
      <c r="N81" s="4"/>
      <c r="O81" s="4"/>
      <c r="P81" s="4"/>
      <c r="Q81" s="4"/>
      <c r="R81" s="4"/>
      <c r="S81" s="4"/>
      <c r="T81" s="4"/>
      <c r="U81" s="4"/>
      <c r="V81" s="4"/>
      <c r="W81" s="4"/>
      <c r="X81" s="4"/>
      <c r="Y81" s="4"/>
      <c r="Z81" s="4"/>
    </row>
    <row r="82" ht="14.25" customHeight="1">
      <c r="A82" s="86">
        <v>73.0</v>
      </c>
      <c r="B82" s="88"/>
      <c r="C82" s="113"/>
      <c r="D82" s="113"/>
      <c r="E82" s="113"/>
      <c r="F82" s="113"/>
      <c r="G82" s="113"/>
      <c r="H82" s="113"/>
      <c r="I82" s="113"/>
      <c r="J82" s="398" t="str">
        <f t="shared" si="37"/>
        <v/>
      </c>
      <c r="K82" s="399" t="str">
        <f t="shared" si="38"/>
        <v/>
      </c>
      <c r="L82" s="4"/>
      <c r="M82" s="4"/>
      <c r="N82" s="4"/>
      <c r="O82" s="4"/>
      <c r="P82" s="4"/>
      <c r="Q82" s="4"/>
      <c r="R82" s="4"/>
      <c r="S82" s="4"/>
      <c r="T82" s="4"/>
      <c r="U82" s="4"/>
      <c r="V82" s="4"/>
      <c r="W82" s="4"/>
      <c r="X82" s="4"/>
      <c r="Y82" s="4"/>
      <c r="Z82" s="4"/>
    </row>
    <row r="83" ht="14.25" customHeight="1">
      <c r="A83" s="86">
        <v>74.0</v>
      </c>
      <c r="B83" s="88"/>
      <c r="C83" s="113"/>
      <c r="D83" s="113"/>
      <c r="E83" s="113"/>
      <c r="F83" s="113"/>
      <c r="G83" s="113"/>
      <c r="H83" s="113"/>
      <c r="I83" s="113"/>
      <c r="J83" s="398" t="str">
        <f t="shared" si="37"/>
        <v/>
      </c>
      <c r="K83" s="399" t="str">
        <f t="shared" si="38"/>
        <v/>
      </c>
      <c r="L83" s="4"/>
      <c r="M83" s="4"/>
      <c r="N83" s="4"/>
      <c r="O83" s="4"/>
      <c r="P83" s="4"/>
      <c r="Q83" s="4"/>
      <c r="R83" s="4"/>
      <c r="S83" s="4"/>
      <c r="T83" s="4"/>
      <c r="U83" s="4"/>
      <c r="V83" s="4"/>
      <c r="W83" s="4"/>
      <c r="X83" s="4"/>
      <c r="Y83" s="4"/>
      <c r="Z83" s="4"/>
    </row>
    <row r="84" ht="14.25" customHeight="1">
      <c r="A84" s="86">
        <v>75.0</v>
      </c>
      <c r="B84" s="88"/>
      <c r="C84" s="113"/>
      <c r="D84" s="113"/>
      <c r="E84" s="113"/>
      <c r="F84" s="113"/>
      <c r="G84" s="113"/>
      <c r="H84" s="113"/>
      <c r="I84" s="113"/>
      <c r="J84" s="398" t="str">
        <f t="shared" si="37"/>
        <v/>
      </c>
      <c r="K84" s="399" t="str">
        <f t="shared" si="38"/>
        <v/>
      </c>
      <c r="L84" s="4"/>
      <c r="M84" s="4"/>
      <c r="N84" s="4"/>
      <c r="O84" s="4"/>
      <c r="P84" s="4"/>
      <c r="Q84" s="4"/>
      <c r="R84" s="4"/>
      <c r="S84" s="4"/>
      <c r="T84" s="4"/>
      <c r="U84" s="4"/>
      <c r="V84" s="4"/>
      <c r="W84" s="4"/>
      <c r="X84" s="4"/>
      <c r="Y84" s="4"/>
      <c r="Z84" s="4"/>
    </row>
    <row r="85" ht="14.25" customHeight="1">
      <c r="A85" s="86">
        <v>76.0</v>
      </c>
      <c r="B85" s="88"/>
      <c r="C85" s="113"/>
      <c r="D85" s="113"/>
      <c r="E85" s="113"/>
      <c r="F85" s="113"/>
      <c r="G85" s="113"/>
      <c r="H85" s="113"/>
      <c r="I85" s="113"/>
      <c r="J85" s="398" t="str">
        <f t="shared" si="37"/>
        <v/>
      </c>
      <c r="K85" s="399" t="str">
        <f t="shared" si="38"/>
        <v/>
      </c>
      <c r="L85" s="4"/>
      <c r="M85" s="4"/>
      <c r="N85" s="4"/>
      <c r="O85" s="4"/>
      <c r="P85" s="4"/>
      <c r="Q85" s="4"/>
      <c r="R85" s="4"/>
      <c r="S85" s="4"/>
      <c r="T85" s="4"/>
      <c r="U85" s="4"/>
      <c r="V85" s="4"/>
      <c r="W85" s="4"/>
      <c r="X85" s="4"/>
      <c r="Y85" s="4"/>
      <c r="Z85" s="4"/>
    </row>
    <row r="86" ht="14.25" customHeight="1">
      <c r="A86" s="86">
        <v>77.0</v>
      </c>
      <c r="B86" s="88"/>
      <c r="C86" s="113"/>
      <c r="D86" s="113"/>
      <c r="E86" s="113"/>
      <c r="F86" s="113"/>
      <c r="G86" s="113"/>
      <c r="H86" s="113"/>
      <c r="I86" s="113"/>
      <c r="J86" s="398" t="str">
        <f t="shared" si="37"/>
        <v/>
      </c>
      <c r="K86" s="399" t="str">
        <f t="shared" si="38"/>
        <v/>
      </c>
      <c r="L86" s="4"/>
      <c r="M86" s="4"/>
      <c r="N86" s="4"/>
      <c r="O86" s="4"/>
      <c r="P86" s="4"/>
      <c r="Q86" s="4"/>
      <c r="R86" s="4"/>
      <c r="S86" s="4"/>
      <c r="T86" s="4"/>
      <c r="U86" s="4"/>
      <c r="V86" s="4"/>
      <c r="W86" s="4"/>
      <c r="X86" s="4"/>
      <c r="Y86" s="4"/>
      <c r="Z86" s="4"/>
    </row>
    <row r="87" ht="14.25" customHeight="1">
      <c r="A87" s="86">
        <v>78.0</v>
      </c>
      <c r="B87" s="88"/>
      <c r="C87" s="113"/>
      <c r="D87" s="113"/>
      <c r="E87" s="113"/>
      <c r="F87" s="113"/>
      <c r="G87" s="113"/>
      <c r="H87" s="113"/>
      <c r="I87" s="113"/>
      <c r="J87" s="398" t="str">
        <f t="shared" si="37"/>
        <v/>
      </c>
      <c r="K87" s="399" t="str">
        <f t="shared" si="38"/>
        <v/>
      </c>
      <c r="L87" s="4"/>
      <c r="M87" s="4"/>
      <c r="N87" s="4"/>
      <c r="O87" s="4"/>
      <c r="P87" s="4"/>
      <c r="Q87" s="4"/>
      <c r="R87" s="4"/>
      <c r="S87" s="4"/>
      <c r="T87" s="4"/>
      <c r="U87" s="4"/>
      <c r="V87" s="4"/>
      <c r="W87" s="4"/>
      <c r="X87" s="4"/>
      <c r="Y87" s="4"/>
      <c r="Z87" s="4"/>
    </row>
    <row r="88" ht="14.25" customHeight="1">
      <c r="A88" s="86">
        <v>79.0</v>
      </c>
      <c r="B88" s="88"/>
      <c r="C88" s="113"/>
      <c r="D88" s="113"/>
      <c r="E88" s="113"/>
      <c r="F88" s="113"/>
      <c r="G88" s="113"/>
      <c r="H88" s="113"/>
      <c r="I88" s="113"/>
      <c r="J88" s="398" t="str">
        <f t="shared" si="37"/>
        <v/>
      </c>
      <c r="K88" s="399" t="str">
        <f t="shared" si="38"/>
        <v/>
      </c>
      <c r="L88" s="4"/>
      <c r="M88" s="4"/>
      <c r="N88" s="4"/>
      <c r="O88" s="4"/>
      <c r="P88" s="4"/>
      <c r="Q88" s="4"/>
      <c r="R88" s="4"/>
      <c r="S88" s="4"/>
      <c r="T88" s="4"/>
      <c r="U88" s="4"/>
      <c r="V88" s="4"/>
      <c r="W88" s="4"/>
      <c r="X88" s="4"/>
      <c r="Y88" s="4"/>
      <c r="Z88" s="4"/>
    </row>
    <row r="89" ht="14.25" customHeight="1">
      <c r="A89" s="86">
        <v>80.0</v>
      </c>
      <c r="B89" s="88"/>
      <c r="C89" s="113"/>
      <c r="D89" s="113"/>
      <c r="E89" s="113"/>
      <c r="F89" s="113"/>
      <c r="G89" s="113"/>
      <c r="H89" s="113"/>
      <c r="I89" s="113"/>
      <c r="J89" s="398" t="str">
        <f t="shared" si="37"/>
        <v/>
      </c>
      <c r="K89" s="399" t="str">
        <f t="shared" si="38"/>
        <v/>
      </c>
      <c r="L89" s="4"/>
      <c r="M89" s="4"/>
      <c r="N89" s="4"/>
      <c r="O89" s="4"/>
      <c r="P89" s="4"/>
      <c r="Q89" s="4"/>
      <c r="R89" s="4"/>
      <c r="S89" s="4"/>
      <c r="T89" s="4"/>
      <c r="U89" s="4"/>
      <c r="V89" s="4"/>
      <c r="W89" s="4"/>
      <c r="X89" s="4"/>
      <c r="Y89" s="4"/>
      <c r="Z89" s="4"/>
    </row>
    <row r="90" ht="14.25" customHeight="1">
      <c r="A90" s="86">
        <v>81.0</v>
      </c>
      <c r="B90" s="88"/>
      <c r="C90" s="113"/>
      <c r="D90" s="113"/>
      <c r="E90" s="113"/>
      <c r="F90" s="113"/>
      <c r="G90" s="113"/>
      <c r="H90" s="113"/>
      <c r="I90" s="113"/>
      <c r="J90" s="398" t="str">
        <f t="shared" si="37"/>
        <v/>
      </c>
      <c r="K90" s="399" t="str">
        <f t="shared" si="38"/>
        <v/>
      </c>
      <c r="L90" s="4"/>
      <c r="M90" s="4"/>
      <c r="N90" s="4"/>
      <c r="O90" s="4"/>
      <c r="P90" s="4"/>
      <c r="Q90" s="4"/>
      <c r="R90" s="4"/>
      <c r="S90" s="4"/>
      <c r="T90" s="4"/>
      <c r="U90" s="4"/>
      <c r="V90" s="4"/>
      <c r="W90" s="4"/>
      <c r="X90" s="4"/>
      <c r="Y90" s="4"/>
      <c r="Z90" s="4"/>
    </row>
    <row r="91" ht="14.25" customHeight="1">
      <c r="A91" s="86">
        <v>82.0</v>
      </c>
      <c r="B91" s="88"/>
      <c r="C91" s="113"/>
      <c r="D91" s="113"/>
      <c r="E91" s="113"/>
      <c r="F91" s="113"/>
      <c r="G91" s="113"/>
      <c r="H91" s="113"/>
      <c r="I91" s="113"/>
      <c r="J91" s="398" t="str">
        <f t="shared" si="37"/>
        <v/>
      </c>
      <c r="K91" s="399" t="str">
        <f t="shared" si="38"/>
        <v/>
      </c>
      <c r="L91" s="4"/>
      <c r="M91" s="4"/>
      <c r="N91" s="4"/>
      <c r="O91" s="4"/>
      <c r="P91" s="4"/>
      <c r="Q91" s="4"/>
      <c r="R91" s="4"/>
      <c r="S91" s="4"/>
      <c r="T91" s="4"/>
      <c r="U91" s="4"/>
      <c r="V91" s="4"/>
      <c r="W91" s="4"/>
      <c r="X91" s="4"/>
      <c r="Y91" s="4"/>
      <c r="Z91" s="4"/>
    </row>
    <row r="92" ht="14.25" customHeight="1">
      <c r="A92" s="86">
        <v>83.0</v>
      </c>
      <c r="B92" s="88"/>
      <c r="C92" s="113"/>
      <c r="D92" s="113"/>
      <c r="E92" s="113"/>
      <c r="F92" s="113"/>
      <c r="G92" s="113"/>
      <c r="H92" s="113"/>
      <c r="I92" s="113"/>
      <c r="J92" s="398" t="str">
        <f t="shared" si="37"/>
        <v/>
      </c>
      <c r="K92" s="399" t="str">
        <f t="shared" si="38"/>
        <v/>
      </c>
      <c r="L92" s="4"/>
      <c r="M92" s="4"/>
      <c r="N92" s="4"/>
      <c r="O92" s="4"/>
      <c r="P92" s="4"/>
      <c r="Q92" s="4"/>
      <c r="R92" s="4"/>
      <c r="S92" s="4"/>
      <c r="T92" s="4"/>
      <c r="U92" s="4"/>
      <c r="V92" s="4"/>
      <c r="W92" s="4"/>
      <c r="X92" s="4"/>
      <c r="Y92" s="4"/>
      <c r="Z92" s="4"/>
    </row>
    <row r="93" ht="14.25" customHeight="1">
      <c r="A93" s="86">
        <v>84.0</v>
      </c>
      <c r="B93" s="88"/>
      <c r="C93" s="113"/>
      <c r="D93" s="113"/>
      <c r="E93" s="113"/>
      <c r="F93" s="113"/>
      <c r="G93" s="113"/>
      <c r="H93" s="113"/>
      <c r="I93" s="113"/>
      <c r="J93" s="398" t="str">
        <f t="shared" si="37"/>
        <v/>
      </c>
      <c r="K93" s="399" t="str">
        <f t="shared" si="38"/>
        <v/>
      </c>
      <c r="L93" s="4"/>
      <c r="M93" s="4"/>
      <c r="N93" s="4"/>
      <c r="O93" s="4"/>
      <c r="P93" s="4"/>
      <c r="Q93" s="4"/>
      <c r="R93" s="4"/>
      <c r="S93" s="4"/>
      <c r="T93" s="4"/>
      <c r="U93" s="4"/>
      <c r="V93" s="4"/>
      <c r="W93" s="4"/>
      <c r="X93" s="4"/>
      <c r="Y93" s="4"/>
      <c r="Z93" s="4"/>
    </row>
    <row r="94" ht="14.25" customHeight="1">
      <c r="A94" s="86">
        <v>85.0</v>
      </c>
      <c r="B94" s="88"/>
      <c r="C94" s="113"/>
      <c r="D94" s="113"/>
      <c r="E94" s="113"/>
      <c r="F94" s="113"/>
      <c r="G94" s="113"/>
      <c r="H94" s="113"/>
      <c r="I94" s="113"/>
      <c r="J94" s="398" t="str">
        <f t="shared" si="37"/>
        <v/>
      </c>
      <c r="K94" s="399" t="str">
        <f t="shared" si="38"/>
        <v/>
      </c>
      <c r="L94" s="4"/>
      <c r="M94" s="4"/>
      <c r="N94" s="4"/>
      <c r="O94" s="4"/>
      <c r="P94" s="4"/>
      <c r="Q94" s="4"/>
      <c r="R94" s="4"/>
      <c r="S94" s="4"/>
      <c r="T94" s="4"/>
      <c r="U94" s="4"/>
      <c r="V94" s="4"/>
      <c r="W94" s="4"/>
      <c r="X94" s="4"/>
      <c r="Y94" s="4"/>
      <c r="Z94" s="4"/>
    </row>
    <row r="95" ht="14.25" customHeight="1">
      <c r="A95" s="86">
        <v>86.0</v>
      </c>
      <c r="B95" s="88"/>
      <c r="C95" s="113"/>
      <c r="D95" s="113"/>
      <c r="E95" s="113"/>
      <c r="F95" s="113"/>
      <c r="G95" s="113"/>
      <c r="H95" s="113"/>
      <c r="I95" s="113"/>
      <c r="J95" s="398" t="str">
        <f t="shared" si="37"/>
        <v/>
      </c>
      <c r="K95" s="399" t="str">
        <f t="shared" si="38"/>
        <v/>
      </c>
      <c r="L95" s="4"/>
      <c r="M95" s="4"/>
      <c r="N95" s="4"/>
      <c r="O95" s="4"/>
      <c r="P95" s="4"/>
      <c r="Q95" s="4"/>
      <c r="R95" s="4"/>
      <c r="S95" s="4"/>
      <c r="T95" s="4"/>
      <c r="U95" s="4"/>
      <c r="V95" s="4"/>
      <c r="W95" s="4"/>
      <c r="X95" s="4"/>
      <c r="Y95" s="4"/>
      <c r="Z95" s="4"/>
    </row>
    <row r="96" ht="14.25" customHeight="1">
      <c r="A96" s="86">
        <v>87.0</v>
      </c>
      <c r="B96" s="88"/>
      <c r="C96" s="113"/>
      <c r="D96" s="113"/>
      <c r="E96" s="113"/>
      <c r="F96" s="113"/>
      <c r="G96" s="113"/>
      <c r="H96" s="113"/>
      <c r="I96" s="113"/>
      <c r="J96" s="398" t="str">
        <f t="shared" si="37"/>
        <v/>
      </c>
      <c r="K96" s="399" t="str">
        <f t="shared" si="38"/>
        <v/>
      </c>
      <c r="L96" s="4"/>
      <c r="M96" s="4"/>
      <c r="N96" s="4"/>
      <c r="O96" s="4"/>
      <c r="P96" s="4"/>
      <c r="Q96" s="4"/>
      <c r="R96" s="4"/>
      <c r="S96" s="4"/>
      <c r="T96" s="4"/>
      <c r="U96" s="4"/>
      <c r="V96" s="4"/>
      <c r="W96" s="4"/>
      <c r="X96" s="4"/>
      <c r="Y96" s="4"/>
      <c r="Z96" s="4"/>
    </row>
    <row r="97" ht="14.25" customHeight="1">
      <c r="A97" s="86">
        <v>88.0</v>
      </c>
      <c r="B97" s="88"/>
      <c r="C97" s="113"/>
      <c r="D97" s="113"/>
      <c r="E97" s="113"/>
      <c r="F97" s="113"/>
      <c r="G97" s="113"/>
      <c r="H97" s="113"/>
      <c r="I97" s="113"/>
      <c r="J97" s="398" t="str">
        <f t="shared" si="37"/>
        <v/>
      </c>
      <c r="K97" s="399" t="str">
        <f t="shared" si="38"/>
        <v/>
      </c>
      <c r="L97" s="4"/>
      <c r="M97" s="4"/>
      <c r="N97" s="4"/>
      <c r="O97" s="4"/>
      <c r="P97" s="4"/>
      <c r="Q97" s="4"/>
      <c r="R97" s="4"/>
      <c r="S97" s="4"/>
      <c r="T97" s="4"/>
      <c r="U97" s="4"/>
      <c r="V97" s="4"/>
      <c r="W97" s="4"/>
      <c r="X97" s="4"/>
      <c r="Y97" s="4"/>
      <c r="Z97" s="4"/>
    </row>
    <row r="98" ht="14.25" customHeight="1">
      <c r="A98" s="86">
        <v>89.0</v>
      </c>
      <c r="B98" s="88"/>
      <c r="C98" s="113"/>
      <c r="D98" s="113"/>
      <c r="E98" s="113"/>
      <c r="F98" s="113"/>
      <c r="G98" s="113"/>
      <c r="H98" s="113"/>
      <c r="I98" s="113"/>
      <c r="J98" s="398" t="str">
        <f t="shared" si="37"/>
        <v/>
      </c>
      <c r="K98" s="399" t="str">
        <f t="shared" si="38"/>
        <v/>
      </c>
      <c r="L98" s="4"/>
      <c r="M98" s="4"/>
      <c r="N98" s="4"/>
      <c r="O98" s="4"/>
      <c r="P98" s="4"/>
      <c r="Q98" s="4"/>
      <c r="R98" s="4"/>
      <c r="S98" s="4"/>
      <c r="T98" s="4"/>
      <c r="U98" s="4"/>
      <c r="V98" s="4"/>
      <c r="W98" s="4"/>
      <c r="X98" s="4"/>
      <c r="Y98" s="4"/>
      <c r="Z98" s="4"/>
    </row>
    <row r="99" ht="14.25" customHeight="1">
      <c r="A99" s="86">
        <v>90.0</v>
      </c>
      <c r="B99" s="88"/>
      <c r="C99" s="113"/>
      <c r="D99" s="113"/>
      <c r="E99" s="113"/>
      <c r="F99" s="113"/>
      <c r="G99" s="113"/>
      <c r="H99" s="113"/>
      <c r="I99" s="113"/>
      <c r="J99" s="398" t="str">
        <f t="shared" si="37"/>
        <v/>
      </c>
      <c r="K99" s="399" t="str">
        <f t="shared" si="38"/>
        <v/>
      </c>
      <c r="L99" s="4"/>
      <c r="M99" s="4"/>
      <c r="N99" s="4"/>
      <c r="O99" s="4"/>
      <c r="P99" s="4"/>
      <c r="Q99" s="4"/>
      <c r="R99" s="4"/>
      <c r="S99" s="4"/>
      <c r="T99" s="4"/>
      <c r="U99" s="4"/>
      <c r="V99" s="4"/>
      <c r="W99" s="4"/>
      <c r="X99" s="4"/>
      <c r="Y99" s="4"/>
      <c r="Z99" s="4"/>
    </row>
    <row r="100" ht="14.25" customHeight="1">
      <c r="A100" s="86">
        <v>91.0</v>
      </c>
      <c r="B100" s="88"/>
      <c r="C100" s="113"/>
      <c r="D100" s="113"/>
      <c r="E100" s="113"/>
      <c r="F100" s="113"/>
      <c r="G100" s="113"/>
      <c r="H100" s="113"/>
      <c r="I100" s="113"/>
      <c r="J100" s="398" t="str">
        <f t="shared" si="37"/>
        <v/>
      </c>
      <c r="K100" s="399" t="str">
        <f t="shared" si="38"/>
        <v/>
      </c>
      <c r="L100" s="4"/>
      <c r="M100" s="4"/>
      <c r="N100" s="4"/>
      <c r="O100" s="4"/>
      <c r="P100" s="4"/>
      <c r="Q100" s="4"/>
      <c r="R100" s="4"/>
      <c r="S100" s="4"/>
      <c r="T100" s="4"/>
      <c r="U100" s="4"/>
      <c r="V100" s="4"/>
      <c r="W100" s="4"/>
      <c r="X100" s="4"/>
      <c r="Y100" s="4"/>
      <c r="Z100" s="4"/>
    </row>
    <row r="101" ht="14.25" customHeight="1">
      <c r="A101" s="86">
        <v>92.0</v>
      </c>
      <c r="B101" s="88"/>
      <c r="C101" s="113"/>
      <c r="D101" s="113"/>
      <c r="E101" s="113"/>
      <c r="F101" s="113"/>
      <c r="G101" s="113"/>
      <c r="H101" s="113"/>
      <c r="I101" s="113"/>
      <c r="J101" s="398" t="str">
        <f t="shared" si="37"/>
        <v/>
      </c>
      <c r="K101" s="399" t="str">
        <f t="shared" si="38"/>
        <v/>
      </c>
      <c r="L101" s="4"/>
      <c r="M101" s="4"/>
      <c r="N101" s="4"/>
      <c r="O101" s="4"/>
      <c r="P101" s="4"/>
      <c r="Q101" s="4"/>
      <c r="R101" s="4"/>
      <c r="S101" s="4"/>
      <c r="T101" s="4"/>
      <c r="U101" s="4"/>
      <c r="V101" s="4"/>
      <c r="W101" s="4"/>
      <c r="X101" s="4"/>
      <c r="Y101" s="4"/>
      <c r="Z101" s="4"/>
    </row>
    <row r="102" ht="14.25" customHeight="1">
      <c r="A102" s="86">
        <v>93.0</v>
      </c>
      <c r="B102" s="88"/>
      <c r="C102" s="113"/>
      <c r="D102" s="113"/>
      <c r="E102" s="113"/>
      <c r="F102" s="113"/>
      <c r="G102" s="113"/>
      <c r="H102" s="113"/>
      <c r="I102" s="113"/>
      <c r="J102" s="398" t="str">
        <f t="shared" si="37"/>
        <v/>
      </c>
      <c r="K102" s="399" t="str">
        <f t="shared" si="38"/>
        <v/>
      </c>
      <c r="L102" s="4"/>
      <c r="M102" s="4"/>
      <c r="N102" s="4"/>
      <c r="O102" s="4"/>
      <c r="P102" s="4"/>
      <c r="Q102" s="4"/>
      <c r="R102" s="4"/>
      <c r="S102" s="4"/>
      <c r="T102" s="4"/>
      <c r="U102" s="4"/>
      <c r="V102" s="4"/>
      <c r="W102" s="4"/>
      <c r="X102" s="4"/>
      <c r="Y102" s="4"/>
      <c r="Z102" s="4"/>
    </row>
    <row r="103" ht="14.25" customHeight="1">
      <c r="A103" s="86">
        <v>94.0</v>
      </c>
      <c r="B103" s="88"/>
      <c r="C103" s="113"/>
      <c r="D103" s="113"/>
      <c r="E103" s="113"/>
      <c r="F103" s="113"/>
      <c r="G103" s="113"/>
      <c r="H103" s="113"/>
      <c r="I103" s="113"/>
      <c r="J103" s="398" t="str">
        <f t="shared" si="37"/>
        <v/>
      </c>
      <c r="K103" s="399" t="str">
        <f t="shared" si="38"/>
        <v/>
      </c>
      <c r="L103" s="4"/>
      <c r="M103" s="4"/>
      <c r="N103" s="4"/>
      <c r="O103" s="4"/>
      <c r="P103" s="4"/>
      <c r="Q103" s="4"/>
      <c r="R103" s="4"/>
      <c r="S103" s="4"/>
      <c r="T103" s="4"/>
      <c r="U103" s="4"/>
      <c r="V103" s="4"/>
      <c r="W103" s="4"/>
      <c r="X103" s="4"/>
      <c r="Y103" s="4"/>
      <c r="Z103" s="4"/>
    </row>
    <row r="104" ht="14.25" customHeight="1">
      <c r="A104" s="86">
        <v>95.0</v>
      </c>
      <c r="B104" s="88"/>
      <c r="C104" s="113"/>
      <c r="D104" s="113"/>
      <c r="E104" s="113"/>
      <c r="F104" s="113"/>
      <c r="G104" s="113"/>
      <c r="H104" s="113"/>
      <c r="I104" s="113"/>
      <c r="J104" s="398" t="str">
        <f t="shared" si="37"/>
        <v/>
      </c>
      <c r="K104" s="399" t="str">
        <f t="shared" si="38"/>
        <v/>
      </c>
      <c r="L104" s="4"/>
      <c r="M104" s="4"/>
      <c r="N104" s="4"/>
      <c r="O104" s="4"/>
      <c r="P104" s="4"/>
      <c r="Q104" s="4"/>
      <c r="R104" s="4"/>
      <c r="S104" s="4"/>
      <c r="T104" s="4"/>
      <c r="U104" s="4"/>
      <c r="V104" s="4"/>
      <c r="W104" s="4"/>
      <c r="X104" s="4"/>
      <c r="Y104" s="4"/>
      <c r="Z104" s="4"/>
    </row>
    <row r="105" ht="14.25" customHeight="1">
      <c r="A105" s="86">
        <v>96.0</v>
      </c>
      <c r="B105" s="88"/>
      <c r="C105" s="113"/>
      <c r="D105" s="113"/>
      <c r="E105" s="113"/>
      <c r="F105" s="113"/>
      <c r="G105" s="113"/>
      <c r="H105" s="113"/>
      <c r="I105" s="113"/>
      <c r="J105" s="398" t="str">
        <f t="shared" si="37"/>
        <v/>
      </c>
      <c r="K105" s="399" t="str">
        <f t="shared" si="38"/>
        <v/>
      </c>
      <c r="L105" s="4"/>
      <c r="M105" s="4"/>
      <c r="N105" s="4"/>
      <c r="O105" s="4"/>
      <c r="P105" s="4"/>
      <c r="Q105" s="4"/>
      <c r="R105" s="4"/>
      <c r="S105" s="4"/>
      <c r="T105" s="4"/>
      <c r="U105" s="4"/>
      <c r="V105" s="4"/>
      <c r="W105" s="4"/>
      <c r="X105" s="4"/>
      <c r="Y105" s="4"/>
      <c r="Z105" s="4"/>
    </row>
    <row r="106" ht="14.25" customHeight="1">
      <c r="A106" s="86">
        <v>97.0</v>
      </c>
      <c r="B106" s="88"/>
      <c r="C106" s="113"/>
      <c r="D106" s="113"/>
      <c r="E106" s="113"/>
      <c r="F106" s="113"/>
      <c r="G106" s="113"/>
      <c r="H106" s="113"/>
      <c r="I106" s="113"/>
      <c r="J106" s="398" t="str">
        <f t="shared" si="37"/>
        <v/>
      </c>
      <c r="K106" s="399" t="str">
        <f t="shared" si="38"/>
        <v/>
      </c>
      <c r="L106" s="4"/>
      <c r="M106" s="4"/>
      <c r="N106" s="4"/>
      <c r="O106" s="4"/>
      <c r="P106" s="4"/>
      <c r="Q106" s="4"/>
      <c r="R106" s="4"/>
      <c r="S106" s="4"/>
      <c r="T106" s="4"/>
      <c r="U106" s="4"/>
      <c r="V106" s="4"/>
      <c r="W106" s="4"/>
      <c r="X106" s="4"/>
      <c r="Y106" s="4"/>
      <c r="Z106" s="4"/>
    </row>
    <row r="107" ht="14.25" customHeight="1">
      <c r="A107" s="86">
        <v>98.0</v>
      </c>
      <c r="B107" s="88"/>
      <c r="C107" s="113"/>
      <c r="D107" s="113"/>
      <c r="E107" s="113"/>
      <c r="F107" s="113"/>
      <c r="G107" s="113"/>
      <c r="H107" s="113"/>
      <c r="I107" s="113"/>
      <c r="J107" s="398" t="str">
        <f t="shared" si="37"/>
        <v/>
      </c>
      <c r="K107" s="399" t="str">
        <f t="shared" si="38"/>
        <v/>
      </c>
      <c r="L107" s="4"/>
      <c r="M107" s="4"/>
      <c r="N107" s="4"/>
      <c r="O107" s="4"/>
      <c r="P107" s="4"/>
      <c r="Q107" s="4"/>
      <c r="R107" s="4"/>
      <c r="S107" s="4"/>
      <c r="T107" s="4"/>
      <c r="U107" s="4"/>
      <c r="V107" s="4"/>
      <c r="W107" s="4"/>
      <c r="X107" s="4"/>
      <c r="Y107" s="4"/>
      <c r="Z107" s="4"/>
    </row>
    <row r="108" ht="14.25" customHeight="1">
      <c r="A108" s="86">
        <v>99.0</v>
      </c>
      <c r="B108" s="88"/>
      <c r="C108" s="113"/>
      <c r="D108" s="113"/>
      <c r="E108" s="113"/>
      <c r="F108" s="113"/>
      <c r="G108" s="113"/>
      <c r="H108" s="113"/>
      <c r="I108" s="113"/>
      <c r="J108" s="398" t="str">
        <f t="shared" si="37"/>
        <v/>
      </c>
      <c r="K108" s="400" t="str">
        <f t="shared" si="38"/>
        <v/>
      </c>
      <c r="L108" s="4"/>
      <c r="M108" s="4"/>
      <c r="N108" s="4"/>
      <c r="O108" s="4"/>
      <c r="P108" s="4"/>
      <c r="Q108" s="4"/>
      <c r="R108" s="4"/>
      <c r="S108" s="4"/>
      <c r="T108" s="4"/>
      <c r="U108" s="4"/>
      <c r="V108" s="4"/>
      <c r="W108" s="4"/>
      <c r="X108" s="4"/>
      <c r="Y108" s="4"/>
      <c r="Z108" s="4"/>
    </row>
    <row r="109" ht="14.25" customHeight="1">
      <c r="A109" s="86">
        <v>100.0</v>
      </c>
      <c r="B109" s="88"/>
      <c r="C109" s="113"/>
      <c r="D109" s="113"/>
      <c r="E109" s="113"/>
      <c r="F109" s="113"/>
      <c r="G109" s="113"/>
      <c r="H109" s="113"/>
      <c r="I109" s="113"/>
      <c r="J109" s="398" t="str">
        <f t="shared" si="37"/>
        <v/>
      </c>
      <c r="K109" s="399" t="str">
        <f t="shared" si="38"/>
        <v/>
      </c>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110" t="str">
        <f t="shared" ref="J110:J999" si="39">IF(AND(ISBLANK(D110),ISBLANK(E110),ISBLANK(F110),ISBLANK(G110),ISBLANK(H110),ISBLANK(I110)),"", SUM(D110:I110))</f>
        <v/>
      </c>
      <c r="K110" s="401" t="str">
        <f t="shared" si="38"/>
        <v/>
      </c>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110" t="str">
        <f t="shared" si="39"/>
        <v/>
      </c>
      <c r="K111" s="401" t="str">
        <f t="shared" si="38"/>
        <v/>
      </c>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110" t="str">
        <f t="shared" si="39"/>
        <v/>
      </c>
      <c r="K112" s="401" t="str">
        <f t="shared" si="38"/>
        <v/>
      </c>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110" t="str">
        <f t="shared" si="39"/>
        <v/>
      </c>
      <c r="K113" s="401" t="str">
        <f t="shared" si="38"/>
        <v/>
      </c>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110" t="str">
        <f t="shared" si="39"/>
        <v/>
      </c>
      <c r="K114" s="401" t="str">
        <f t="shared" si="38"/>
        <v/>
      </c>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110" t="str">
        <f t="shared" si="39"/>
        <v/>
      </c>
      <c r="K115" s="401" t="str">
        <f t="shared" si="38"/>
        <v/>
      </c>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110" t="str">
        <f t="shared" si="39"/>
        <v/>
      </c>
      <c r="K116" s="401" t="str">
        <f t="shared" si="38"/>
        <v/>
      </c>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110" t="str">
        <f t="shared" si="39"/>
        <v/>
      </c>
      <c r="K117" s="401" t="str">
        <f t="shared" si="38"/>
        <v/>
      </c>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110" t="str">
        <f t="shared" si="39"/>
        <v/>
      </c>
      <c r="K118" s="401" t="str">
        <f t="shared" si="38"/>
        <v/>
      </c>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110" t="str">
        <f t="shared" si="39"/>
        <v/>
      </c>
      <c r="K119" s="401" t="str">
        <f t="shared" si="38"/>
        <v/>
      </c>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110" t="str">
        <f t="shared" si="39"/>
        <v/>
      </c>
      <c r="K120" s="401" t="str">
        <f t="shared" si="38"/>
        <v/>
      </c>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110" t="str">
        <f t="shared" si="39"/>
        <v/>
      </c>
      <c r="K121" s="401" t="str">
        <f t="shared" si="38"/>
        <v/>
      </c>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110" t="str">
        <f t="shared" si="39"/>
        <v/>
      </c>
      <c r="K122" s="401" t="str">
        <f t="shared" si="38"/>
        <v/>
      </c>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110" t="str">
        <f t="shared" si="39"/>
        <v/>
      </c>
      <c r="K123" s="401" t="str">
        <f t="shared" si="38"/>
        <v/>
      </c>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110" t="str">
        <f t="shared" si="39"/>
        <v/>
      </c>
      <c r="K124" s="401" t="str">
        <f t="shared" si="38"/>
        <v/>
      </c>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110" t="str">
        <f t="shared" si="39"/>
        <v/>
      </c>
      <c r="K125" s="401" t="str">
        <f t="shared" si="38"/>
        <v/>
      </c>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110" t="str">
        <f t="shared" si="39"/>
        <v/>
      </c>
      <c r="K126" s="401" t="str">
        <f t="shared" si="38"/>
        <v/>
      </c>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110" t="str">
        <f t="shared" si="39"/>
        <v/>
      </c>
      <c r="K127" s="401" t="str">
        <f t="shared" si="38"/>
        <v/>
      </c>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110" t="str">
        <f t="shared" si="39"/>
        <v/>
      </c>
      <c r="K128" s="401" t="str">
        <f t="shared" si="38"/>
        <v/>
      </c>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110" t="str">
        <f t="shared" si="39"/>
        <v/>
      </c>
      <c r="K129" s="401" t="str">
        <f t="shared" si="38"/>
        <v/>
      </c>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110" t="str">
        <f t="shared" si="39"/>
        <v/>
      </c>
      <c r="K130" s="401" t="str">
        <f t="shared" si="38"/>
        <v/>
      </c>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110" t="str">
        <f t="shared" si="39"/>
        <v/>
      </c>
      <c r="K131" s="401" t="str">
        <f t="shared" si="38"/>
        <v/>
      </c>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110" t="str">
        <f t="shared" si="39"/>
        <v/>
      </c>
      <c r="K132" s="401" t="str">
        <f t="shared" si="38"/>
        <v/>
      </c>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110" t="str">
        <f t="shared" si="39"/>
        <v/>
      </c>
      <c r="K133" s="401" t="str">
        <f t="shared" si="38"/>
        <v/>
      </c>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110" t="str">
        <f t="shared" si="39"/>
        <v/>
      </c>
      <c r="K134" s="401" t="str">
        <f t="shared" si="38"/>
        <v/>
      </c>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110" t="str">
        <f t="shared" si="39"/>
        <v/>
      </c>
      <c r="K135" s="401" t="str">
        <f t="shared" si="38"/>
        <v/>
      </c>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110" t="str">
        <f t="shared" si="39"/>
        <v/>
      </c>
      <c r="K136" s="401" t="str">
        <f t="shared" si="38"/>
        <v/>
      </c>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110" t="str">
        <f t="shared" si="39"/>
        <v/>
      </c>
      <c r="K137" s="401" t="str">
        <f t="shared" si="38"/>
        <v/>
      </c>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110" t="str">
        <f t="shared" si="39"/>
        <v/>
      </c>
      <c r="K138" s="401" t="str">
        <f t="shared" si="38"/>
        <v/>
      </c>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110" t="str">
        <f t="shared" si="39"/>
        <v/>
      </c>
      <c r="K139" s="401" t="str">
        <f t="shared" si="38"/>
        <v/>
      </c>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110" t="str">
        <f t="shared" si="39"/>
        <v/>
      </c>
      <c r="K140" s="401" t="str">
        <f t="shared" si="38"/>
        <v/>
      </c>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110" t="str">
        <f t="shared" si="39"/>
        <v/>
      </c>
      <c r="K141" s="401" t="str">
        <f t="shared" si="38"/>
        <v/>
      </c>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110" t="str">
        <f t="shared" si="39"/>
        <v/>
      </c>
      <c r="K142" s="401" t="str">
        <f t="shared" si="38"/>
        <v/>
      </c>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110" t="str">
        <f t="shared" si="39"/>
        <v/>
      </c>
      <c r="K143" s="401" t="str">
        <f t="shared" si="38"/>
        <v/>
      </c>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110" t="str">
        <f t="shared" si="39"/>
        <v/>
      </c>
      <c r="K144" s="401" t="str">
        <f t="shared" si="38"/>
        <v/>
      </c>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110" t="str">
        <f t="shared" si="39"/>
        <v/>
      </c>
      <c r="K145" s="401" t="str">
        <f t="shared" si="38"/>
        <v/>
      </c>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110" t="str">
        <f t="shared" si="39"/>
        <v/>
      </c>
      <c r="K146" s="401" t="str">
        <f t="shared" si="38"/>
        <v/>
      </c>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110" t="str">
        <f t="shared" si="39"/>
        <v/>
      </c>
      <c r="K147" s="401" t="str">
        <f t="shared" si="38"/>
        <v/>
      </c>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110" t="str">
        <f t="shared" si="39"/>
        <v/>
      </c>
      <c r="K148" s="401" t="str">
        <f t="shared" si="38"/>
        <v/>
      </c>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110" t="str">
        <f t="shared" si="39"/>
        <v/>
      </c>
      <c r="K149" s="401" t="str">
        <f t="shared" si="38"/>
        <v/>
      </c>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110" t="str">
        <f t="shared" si="39"/>
        <v/>
      </c>
      <c r="K150" s="401" t="str">
        <f t="shared" si="38"/>
        <v/>
      </c>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110" t="str">
        <f t="shared" si="39"/>
        <v/>
      </c>
      <c r="K151" s="401" t="str">
        <f t="shared" si="38"/>
        <v/>
      </c>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110" t="str">
        <f t="shared" si="39"/>
        <v/>
      </c>
      <c r="K152" s="401" t="str">
        <f t="shared" si="38"/>
        <v/>
      </c>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110" t="str">
        <f t="shared" si="39"/>
        <v/>
      </c>
      <c r="K153" s="401" t="str">
        <f t="shared" si="38"/>
        <v/>
      </c>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110" t="str">
        <f t="shared" si="39"/>
        <v/>
      </c>
      <c r="K154" s="401" t="str">
        <f t="shared" si="38"/>
        <v/>
      </c>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110" t="str">
        <f t="shared" si="39"/>
        <v/>
      </c>
      <c r="K155" s="401" t="str">
        <f t="shared" si="38"/>
        <v/>
      </c>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110" t="str">
        <f t="shared" si="39"/>
        <v/>
      </c>
      <c r="K156" s="401" t="str">
        <f t="shared" si="38"/>
        <v/>
      </c>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110" t="str">
        <f t="shared" si="39"/>
        <v/>
      </c>
      <c r="K157" s="401" t="str">
        <f t="shared" si="38"/>
        <v/>
      </c>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110" t="str">
        <f t="shared" si="39"/>
        <v/>
      </c>
      <c r="K158" s="401" t="str">
        <f t="shared" si="38"/>
        <v/>
      </c>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110" t="str">
        <f t="shared" si="39"/>
        <v/>
      </c>
      <c r="K159" s="401" t="str">
        <f t="shared" si="38"/>
        <v/>
      </c>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110" t="str">
        <f t="shared" si="39"/>
        <v/>
      </c>
      <c r="K160" s="401" t="str">
        <f t="shared" si="38"/>
        <v/>
      </c>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110" t="str">
        <f t="shared" si="39"/>
        <v/>
      </c>
      <c r="K161" s="401" t="str">
        <f t="shared" si="38"/>
        <v/>
      </c>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110" t="str">
        <f t="shared" si="39"/>
        <v/>
      </c>
      <c r="K162" s="401" t="str">
        <f t="shared" si="38"/>
        <v/>
      </c>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110" t="str">
        <f t="shared" si="39"/>
        <v/>
      </c>
      <c r="K163" s="401" t="str">
        <f t="shared" si="38"/>
        <v/>
      </c>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110" t="str">
        <f t="shared" si="39"/>
        <v/>
      </c>
      <c r="K164" s="401" t="str">
        <f t="shared" si="38"/>
        <v/>
      </c>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110" t="str">
        <f t="shared" si="39"/>
        <v/>
      </c>
      <c r="K165" s="401" t="str">
        <f t="shared" si="38"/>
        <v/>
      </c>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110" t="str">
        <f t="shared" si="39"/>
        <v/>
      </c>
      <c r="K166" s="401" t="str">
        <f t="shared" si="38"/>
        <v/>
      </c>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110" t="str">
        <f t="shared" si="39"/>
        <v/>
      </c>
      <c r="K167" s="401" t="str">
        <f t="shared" si="38"/>
        <v/>
      </c>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110" t="str">
        <f t="shared" si="39"/>
        <v/>
      </c>
      <c r="K168" s="401" t="str">
        <f t="shared" si="38"/>
        <v/>
      </c>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110" t="str">
        <f t="shared" si="39"/>
        <v/>
      </c>
      <c r="K169" s="401" t="str">
        <f t="shared" si="38"/>
        <v/>
      </c>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110" t="str">
        <f t="shared" si="39"/>
        <v/>
      </c>
      <c r="K170" s="401" t="str">
        <f t="shared" si="38"/>
        <v/>
      </c>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110" t="str">
        <f t="shared" si="39"/>
        <v/>
      </c>
      <c r="K171" s="401" t="str">
        <f t="shared" si="38"/>
        <v/>
      </c>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110" t="str">
        <f t="shared" si="39"/>
        <v/>
      </c>
      <c r="K172" s="401" t="str">
        <f t="shared" si="38"/>
        <v/>
      </c>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110" t="str">
        <f t="shared" si="39"/>
        <v/>
      </c>
      <c r="K173" s="401" t="str">
        <f t="shared" si="38"/>
        <v/>
      </c>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110" t="str">
        <f t="shared" si="39"/>
        <v/>
      </c>
      <c r="K174" s="401" t="str">
        <f t="shared" si="38"/>
        <v/>
      </c>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110" t="str">
        <f t="shared" si="39"/>
        <v/>
      </c>
      <c r="K175" s="401" t="str">
        <f t="shared" si="38"/>
        <v/>
      </c>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110" t="str">
        <f t="shared" si="39"/>
        <v/>
      </c>
      <c r="K176" s="401" t="str">
        <f t="shared" si="38"/>
        <v/>
      </c>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110" t="str">
        <f t="shared" si="39"/>
        <v/>
      </c>
      <c r="K177" s="401" t="str">
        <f t="shared" si="38"/>
        <v/>
      </c>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110" t="str">
        <f t="shared" si="39"/>
        <v/>
      </c>
      <c r="K178" s="401" t="str">
        <f t="shared" si="38"/>
        <v/>
      </c>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110" t="str">
        <f t="shared" si="39"/>
        <v/>
      </c>
      <c r="K179" s="401" t="str">
        <f t="shared" si="38"/>
        <v/>
      </c>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110" t="str">
        <f t="shared" si="39"/>
        <v/>
      </c>
      <c r="K180" s="401" t="str">
        <f t="shared" si="38"/>
        <v/>
      </c>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110" t="str">
        <f t="shared" si="39"/>
        <v/>
      </c>
      <c r="K181" s="401" t="str">
        <f t="shared" si="38"/>
        <v/>
      </c>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110" t="str">
        <f t="shared" si="39"/>
        <v/>
      </c>
      <c r="K182" s="401" t="str">
        <f t="shared" si="38"/>
        <v/>
      </c>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110" t="str">
        <f t="shared" si="39"/>
        <v/>
      </c>
      <c r="K183" s="401" t="str">
        <f t="shared" si="38"/>
        <v/>
      </c>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110" t="str">
        <f t="shared" si="39"/>
        <v/>
      </c>
      <c r="K184" s="401" t="str">
        <f t="shared" si="38"/>
        <v/>
      </c>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110" t="str">
        <f t="shared" si="39"/>
        <v/>
      </c>
      <c r="K185" s="401" t="str">
        <f t="shared" si="38"/>
        <v/>
      </c>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110" t="str">
        <f t="shared" si="39"/>
        <v/>
      </c>
      <c r="K186" s="401" t="str">
        <f t="shared" si="38"/>
        <v/>
      </c>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110" t="str">
        <f t="shared" si="39"/>
        <v/>
      </c>
      <c r="K187" s="401" t="str">
        <f t="shared" si="38"/>
        <v/>
      </c>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110" t="str">
        <f t="shared" si="39"/>
        <v/>
      </c>
      <c r="K188" s="401" t="str">
        <f t="shared" si="38"/>
        <v/>
      </c>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110" t="str">
        <f t="shared" si="39"/>
        <v/>
      </c>
      <c r="K189" s="401" t="str">
        <f t="shared" si="38"/>
        <v/>
      </c>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110" t="str">
        <f t="shared" si="39"/>
        <v/>
      </c>
      <c r="K190" s="401" t="str">
        <f t="shared" si="38"/>
        <v/>
      </c>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110" t="str">
        <f t="shared" si="39"/>
        <v/>
      </c>
      <c r="K191" s="401" t="str">
        <f t="shared" si="38"/>
        <v/>
      </c>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110" t="str">
        <f t="shared" si="39"/>
        <v/>
      </c>
      <c r="K192" s="401" t="str">
        <f t="shared" si="38"/>
        <v/>
      </c>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110" t="str">
        <f t="shared" si="39"/>
        <v/>
      </c>
      <c r="K193" s="401" t="str">
        <f t="shared" si="38"/>
        <v/>
      </c>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110" t="str">
        <f t="shared" si="39"/>
        <v/>
      </c>
      <c r="K194" s="401" t="str">
        <f t="shared" si="38"/>
        <v/>
      </c>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110" t="str">
        <f t="shared" si="39"/>
        <v/>
      </c>
      <c r="K195" s="401" t="str">
        <f t="shared" si="38"/>
        <v/>
      </c>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110" t="str">
        <f t="shared" si="39"/>
        <v/>
      </c>
      <c r="K196" s="401" t="str">
        <f t="shared" si="38"/>
        <v/>
      </c>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110" t="str">
        <f t="shared" si="39"/>
        <v/>
      </c>
      <c r="K197" s="401" t="str">
        <f t="shared" si="38"/>
        <v/>
      </c>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110" t="str">
        <f t="shared" si="39"/>
        <v/>
      </c>
      <c r="K198" s="401" t="str">
        <f t="shared" si="38"/>
        <v/>
      </c>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110" t="str">
        <f t="shared" si="39"/>
        <v/>
      </c>
      <c r="K199" s="401" t="str">
        <f t="shared" si="38"/>
        <v/>
      </c>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110" t="str">
        <f t="shared" si="39"/>
        <v/>
      </c>
      <c r="K200" s="401" t="str">
        <f t="shared" si="38"/>
        <v/>
      </c>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110" t="str">
        <f t="shared" si="39"/>
        <v/>
      </c>
      <c r="K201" s="401" t="str">
        <f t="shared" si="38"/>
        <v/>
      </c>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110" t="str">
        <f t="shared" si="39"/>
        <v/>
      </c>
      <c r="K202" s="401" t="str">
        <f t="shared" si="38"/>
        <v/>
      </c>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110" t="str">
        <f t="shared" si="39"/>
        <v/>
      </c>
      <c r="K203" s="401" t="str">
        <f t="shared" si="38"/>
        <v/>
      </c>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110" t="str">
        <f t="shared" si="39"/>
        <v/>
      </c>
      <c r="K204" s="401" t="str">
        <f t="shared" si="38"/>
        <v/>
      </c>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110" t="str">
        <f t="shared" si="39"/>
        <v/>
      </c>
      <c r="K205" s="401" t="str">
        <f t="shared" si="38"/>
        <v/>
      </c>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110" t="str">
        <f t="shared" si="39"/>
        <v/>
      </c>
      <c r="K206" s="401" t="str">
        <f t="shared" si="38"/>
        <v/>
      </c>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110" t="str">
        <f t="shared" si="39"/>
        <v/>
      </c>
      <c r="K207" s="401" t="str">
        <f t="shared" si="38"/>
        <v/>
      </c>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110" t="str">
        <f t="shared" si="39"/>
        <v/>
      </c>
      <c r="K208" s="401" t="str">
        <f t="shared" si="38"/>
        <v/>
      </c>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110" t="str">
        <f t="shared" si="39"/>
        <v/>
      </c>
      <c r="K209" s="401" t="str">
        <f t="shared" si="38"/>
        <v/>
      </c>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110" t="str">
        <f t="shared" si="39"/>
        <v/>
      </c>
      <c r="K210" s="401" t="str">
        <f t="shared" si="38"/>
        <v/>
      </c>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110" t="str">
        <f t="shared" si="39"/>
        <v/>
      </c>
      <c r="K211" s="401" t="str">
        <f t="shared" si="38"/>
        <v/>
      </c>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110" t="str">
        <f t="shared" si="39"/>
        <v/>
      </c>
      <c r="K212" s="401" t="str">
        <f t="shared" si="38"/>
        <v/>
      </c>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110" t="str">
        <f t="shared" si="39"/>
        <v/>
      </c>
      <c r="K213" s="401" t="str">
        <f t="shared" si="38"/>
        <v/>
      </c>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110" t="str">
        <f t="shared" si="39"/>
        <v/>
      </c>
      <c r="K214" s="401" t="str">
        <f t="shared" si="38"/>
        <v/>
      </c>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110" t="str">
        <f t="shared" si="39"/>
        <v/>
      </c>
      <c r="K215" s="401" t="str">
        <f t="shared" si="38"/>
        <v/>
      </c>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110" t="str">
        <f t="shared" si="39"/>
        <v/>
      </c>
      <c r="K216" s="401" t="str">
        <f t="shared" si="38"/>
        <v/>
      </c>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110" t="str">
        <f t="shared" si="39"/>
        <v/>
      </c>
      <c r="K217" s="401" t="str">
        <f t="shared" si="38"/>
        <v/>
      </c>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110" t="str">
        <f t="shared" si="39"/>
        <v/>
      </c>
      <c r="K218" s="401" t="str">
        <f t="shared" si="38"/>
        <v/>
      </c>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110" t="str">
        <f t="shared" si="39"/>
        <v/>
      </c>
      <c r="K219" s="401" t="str">
        <f t="shared" si="38"/>
        <v/>
      </c>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110" t="str">
        <f t="shared" si="39"/>
        <v/>
      </c>
      <c r="K220" s="401" t="str">
        <f t="shared" si="38"/>
        <v/>
      </c>
      <c r="L220" s="4"/>
      <c r="M220" s="4"/>
      <c r="N220" s="4"/>
      <c r="O220" s="4"/>
      <c r="P220" s="4"/>
      <c r="Q220" s="4"/>
      <c r="R220" s="4"/>
      <c r="S220" s="4"/>
      <c r="T220" s="4"/>
      <c r="U220" s="4"/>
      <c r="V220" s="4"/>
      <c r="W220" s="4"/>
      <c r="X220" s="4"/>
      <c r="Y220" s="4"/>
      <c r="Z220" s="4"/>
    </row>
    <row r="221" ht="14.25" customHeight="1">
      <c r="A221" s="4"/>
      <c r="B221" s="4"/>
      <c r="C221" s="4"/>
      <c r="D221" s="4"/>
      <c r="E221" s="4"/>
      <c r="F221" s="4"/>
      <c r="G221" s="4"/>
      <c r="H221" s="4"/>
      <c r="I221" s="4"/>
      <c r="J221" s="110" t="str">
        <f t="shared" si="39"/>
        <v/>
      </c>
      <c r="K221" s="401" t="str">
        <f t="shared" si="38"/>
        <v/>
      </c>
      <c r="L221" s="4"/>
      <c r="M221" s="4"/>
      <c r="N221" s="4"/>
      <c r="O221" s="4"/>
      <c r="P221" s="4"/>
      <c r="Q221" s="4"/>
      <c r="R221" s="4"/>
      <c r="S221" s="4"/>
      <c r="T221" s="4"/>
      <c r="U221" s="4"/>
      <c r="V221" s="4"/>
      <c r="W221" s="4"/>
      <c r="X221" s="4"/>
      <c r="Y221" s="4"/>
      <c r="Z221" s="4"/>
    </row>
    <row r="222" ht="14.25" customHeight="1">
      <c r="A222" s="4"/>
      <c r="B222" s="4"/>
      <c r="C222" s="4"/>
      <c r="D222" s="4"/>
      <c r="E222" s="4"/>
      <c r="F222" s="4"/>
      <c r="G222" s="4"/>
      <c r="H222" s="4"/>
      <c r="I222" s="4"/>
      <c r="J222" s="110" t="str">
        <f t="shared" si="39"/>
        <v/>
      </c>
      <c r="K222" s="401" t="str">
        <f t="shared" si="38"/>
        <v/>
      </c>
      <c r="L222" s="4"/>
      <c r="M222" s="4"/>
      <c r="N222" s="4"/>
      <c r="O222" s="4"/>
      <c r="P222" s="4"/>
      <c r="Q222" s="4"/>
      <c r="R222" s="4"/>
      <c r="S222" s="4"/>
      <c r="T222" s="4"/>
      <c r="U222" s="4"/>
      <c r="V222" s="4"/>
      <c r="W222" s="4"/>
      <c r="X222" s="4"/>
      <c r="Y222" s="4"/>
      <c r="Z222" s="4"/>
    </row>
    <row r="223" ht="14.25" customHeight="1">
      <c r="A223" s="4"/>
      <c r="B223" s="4"/>
      <c r="C223" s="4"/>
      <c r="D223" s="4"/>
      <c r="E223" s="4"/>
      <c r="F223" s="4"/>
      <c r="G223" s="4"/>
      <c r="H223" s="4"/>
      <c r="I223" s="4"/>
      <c r="J223" s="110" t="str">
        <f t="shared" si="39"/>
        <v/>
      </c>
      <c r="K223" s="401" t="str">
        <f t="shared" si="38"/>
        <v/>
      </c>
      <c r="L223" s="4"/>
      <c r="M223" s="4"/>
      <c r="N223" s="4"/>
      <c r="O223" s="4"/>
      <c r="P223" s="4"/>
      <c r="Q223" s="4"/>
      <c r="R223" s="4"/>
      <c r="S223" s="4"/>
      <c r="T223" s="4"/>
      <c r="U223" s="4"/>
      <c r="V223" s="4"/>
      <c r="W223" s="4"/>
      <c r="X223" s="4"/>
      <c r="Y223" s="4"/>
      <c r="Z223" s="4"/>
    </row>
    <row r="224" ht="14.25" customHeight="1">
      <c r="A224" s="4"/>
      <c r="B224" s="4"/>
      <c r="C224" s="4"/>
      <c r="D224" s="4"/>
      <c r="E224" s="4"/>
      <c r="F224" s="4"/>
      <c r="G224" s="4"/>
      <c r="H224" s="4"/>
      <c r="I224" s="4"/>
      <c r="J224" s="110" t="str">
        <f t="shared" si="39"/>
        <v/>
      </c>
      <c r="K224" s="401" t="str">
        <f t="shared" si="38"/>
        <v/>
      </c>
      <c r="L224" s="4"/>
      <c r="M224" s="4"/>
      <c r="N224" s="4"/>
      <c r="O224" s="4"/>
      <c r="P224" s="4"/>
      <c r="Q224" s="4"/>
      <c r="R224" s="4"/>
      <c r="S224" s="4"/>
      <c r="T224" s="4"/>
      <c r="U224" s="4"/>
      <c r="V224" s="4"/>
      <c r="W224" s="4"/>
      <c r="X224" s="4"/>
      <c r="Y224" s="4"/>
      <c r="Z224" s="4"/>
    </row>
    <row r="225" ht="14.25" customHeight="1">
      <c r="A225" s="4"/>
      <c r="B225" s="4"/>
      <c r="C225" s="4"/>
      <c r="D225" s="4"/>
      <c r="E225" s="4"/>
      <c r="F225" s="4"/>
      <c r="G225" s="4"/>
      <c r="H225" s="4"/>
      <c r="I225" s="4"/>
      <c r="J225" s="110" t="str">
        <f t="shared" si="39"/>
        <v/>
      </c>
      <c r="K225" s="401" t="str">
        <f t="shared" si="38"/>
        <v/>
      </c>
      <c r="L225" s="4"/>
      <c r="M225" s="4"/>
      <c r="N225" s="4"/>
      <c r="O225" s="4"/>
      <c r="P225" s="4"/>
      <c r="Q225" s="4"/>
      <c r="R225" s="4"/>
      <c r="S225" s="4"/>
      <c r="T225" s="4"/>
      <c r="U225" s="4"/>
      <c r="V225" s="4"/>
      <c r="W225" s="4"/>
      <c r="X225" s="4"/>
      <c r="Y225" s="4"/>
      <c r="Z225" s="4"/>
    </row>
    <row r="226" ht="14.25" customHeight="1">
      <c r="A226" s="4"/>
      <c r="B226" s="4"/>
      <c r="C226" s="4"/>
      <c r="D226" s="4"/>
      <c r="E226" s="4"/>
      <c r="F226" s="4"/>
      <c r="G226" s="4"/>
      <c r="H226" s="4"/>
      <c r="I226" s="4"/>
      <c r="J226" s="110" t="str">
        <f t="shared" si="39"/>
        <v/>
      </c>
      <c r="K226" s="401" t="str">
        <f t="shared" si="38"/>
        <v/>
      </c>
      <c r="L226" s="4"/>
      <c r="M226" s="4"/>
      <c r="N226" s="4"/>
      <c r="O226" s="4"/>
      <c r="P226" s="4"/>
      <c r="Q226" s="4"/>
      <c r="R226" s="4"/>
      <c r="S226" s="4"/>
      <c r="T226" s="4"/>
      <c r="U226" s="4"/>
      <c r="V226" s="4"/>
      <c r="W226" s="4"/>
      <c r="X226" s="4"/>
      <c r="Y226" s="4"/>
      <c r="Z226" s="4"/>
    </row>
    <row r="227" ht="14.25" customHeight="1">
      <c r="A227" s="4"/>
      <c r="B227" s="4"/>
      <c r="C227" s="4"/>
      <c r="D227" s="4"/>
      <c r="E227" s="4"/>
      <c r="F227" s="4"/>
      <c r="G227" s="4"/>
      <c r="H227" s="4"/>
      <c r="I227" s="4"/>
      <c r="J227" s="110" t="str">
        <f t="shared" si="39"/>
        <v/>
      </c>
      <c r="K227" s="401" t="str">
        <f t="shared" si="38"/>
        <v/>
      </c>
      <c r="L227" s="4"/>
      <c r="M227" s="4"/>
      <c r="N227" s="4"/>
      <c r="O227" s="4"/>
      <c r="P227" s="4"/>
      <c r="Q227" s="4"/>
      <c r="R227" s="4"/>
      <c r="S227" s="4"/>
      <c r="T227" s="4"/>
      <c r="U227" s="4"/>
      <c r="V227" s="4"/>
      <c r="W227" s="4"/>
      <c r="X227" s="4"/>
      <c r="Y227" s="4"/>
      <c r="Z227" s="4"/>
    </row>
    <row r="228" ht="14.25" customHeight="1">
      <c r="A228" s="4"/>
      <c r="B228" s="4"/>
      <c r="C228" s="4"/>
      <c r="D228" s="4"/>
      <c r="E228" s="4"/>
      <c r="F228" s="4"/>
      <c r="G228" s="4"/>
      <c r="H228" s="4"/>
      <c r="I228" s="4"/>
      <c r="J228" s="110" t="str">
        <f t="shared" si="39"/>
        <v/>
      </c>
      <c r="K228" s="401" t="str">
        <f t="shared" si="38"/>
        <v/>
      </c>
      <c r="L228" s="4"/>
      <c r="M228" s="4"/>
      <c r="N228" s="4"/>
      <c r="O228" s="4"/>
      <c r="P228" s="4"/>
      <c r="Q228" s="4"/>
      <c r="R228" s="4"/>
      <c r="S228" s="4"/>
      <c r="T228" s="4"/>
      <c r="U228" s="4"/>
      <c r="V228" s="4"/>
      <c r="W228" s="4"/>
      <c r="X228" s="4"/>
      <c r="Y228" s="4"/>
      <c r="Z228" s="4"/>
    </row>
    <row r="229" ht="14.25" customHeight="1">
      <c r="A229" s="4"/>
      <c r="B229" s="4"/>
      <c r="C229" s="4"/>
      <c r="D229" s="4"/>
      <c r="E229" s="4"/>
      <c r="F229" s="4"/>
      <c r="G229" s="4"/>
      <c r="H229" s="4"/>
      <c r="I229" s="4"/>
      <c r="J229" s="110" t="str">
        <f t="shared" si="39"/>
        <v/>
      </c>
      <c r="K229" s="401" t="str">
        <f t="shared" si="38"/>
        <v/>
      </c>
      <c r="L229" s="4"/>
      <c r="M229" s="4"/>
      <c r="N229" s="4"/>
      <c r="O229" s="4"/>
      <c r="P229" s="4"/>
      <c r="Q229" s="4"/>
      <c r="R229" s="4"/>
      <c r="S229" s="4"/>
      <c r="T229" s="4"/>
      <c r="U229" s="4"/>
      <c r="V229" s="4"/>
      <c r="W229" s="4"/>
      <c r="X229" s="4"/>
      <c r="Y229" s="4"/>
      <c r="Z229" s="4"/>
    </row>
    <row r="230" ht="14.25" customHeight="1">
      <c r="A230" s="4"/>
      <c r="B230" s="4"/>
      <c r="C230" s="4"/>
      <c r="D230" s="4"/>
      <c r="E230" s="4"/>
      <c r="F230" s="4"/>
      <c r="G230" s="4"/>
      <c r="H230" s="4"/>
      <c r="I230" s="4"/>
      <c r="J230" s="110" t="str">
        <f t="shared" si="39"/>
        <v/>
      </c>
      <c r="K230" s="401" t="str">
        <f t="shared" si="38"/>
        <v/>
      </c>
      <c r="L230" s="4"/>
      <c r="M230" s="4"/>
      <c r="N230" s="4"/>
      <c r="O230" s="4"/>
      <c r="P230" s="4"/>
      <c r="Q230" s="4"/>
      <c r="R230" s="4"/>
      <c r="S230" s="4"/>
      <c r="T230" s="4"/>
      <c r="U230" s="4"/>
      <c r="V230" s="4"/>
      <c r="W230" s="4"/>
      <c r="X230" s="4"/>
      <c r="Y230" s="4"/>
      <c r="Z230" s="4"/>
    </row>
    <row r="231" ht="14.25" customHeight="1">
      <c r="A231" s="4"/>
      <c r="B231" s="4"/>
      <c r="C231" s="4"/>
      <c r="D231" s="4"/>
      <c r="E231" s="4"/>
      <c r="F231" s="4"/>
      <c r="G231" s="4"/>
      <c r="H231" s="4"/>
      <c r="I231" s="4"/>
      <c r="J231" s="110" t="str">
        <f t="shared" si="39"/>
        <v/>
      </c>
      <c r="K231" s="401" t="str">
        <f t="shared" si="38"/>
        <v/>
      </c>
      <c r="L231" s="4"/>
      <c r="M231" s="4"/>
      <c r="N231" s="4"/>
      <c r="O231" s="4"/>
      <c r="P231" s="4"/>
      <c r="Q231" s="4"/>
      <c r="R231" s="4"/>
      <c r="S231" s="4"/>
      <c r="T231" s="4"/>
      <c r="U231" s="4"/>
      <c r="V231" s="4"/>
      <c r="W231" s="4"/>
      <c r="X231" s="4"/>
      <c r="Y231" s="4"/>
      <c r="Z231" s="4"/>
    </row>
    <row r="232" ht="14.25" customHeight="1">
      <c r="A232" s="4"/>
      <c r="B232" s="4"/>
      <c r="C232" s="4"/>
      <c r="D232" s="4"/>
      <c r="E232" s="4"/>
      <c r="F232" s="4"/>
      <c r="G232" s="4"/>
      <c r="H232" s="4"/>
      <c r="I232" s="4"/>
      <c r="J232" s="110" t="str">
        <f t="shared" si="39"/>
        <v/>
      </c>
      <c r="K232" s="401" t="str">
        <f t="shared" si="38"/>
        <v/>
      </c>
      <c r="L232" s="4"/>
      <c r="M232" s="4"/>
      <c r="N232" s="4"/>
      <c r="O232" s="4"/>
      <c r="P232" s="4"/>
      <c r="Q232" s="4"/>
      <c r="R232" s="4"/>
      <c r="S232" s="4"/>
      <c r="T232" s="4"/>
      <c r="U232" s="4"/>
      <c r="V232" s="4"/>
      <c r="W232" s="4"/>
      <c r="X232" s="4"/>
      <c r="Y232" s="4"/>
      <c r="Z232" s="4"/>
    </row>
    <row r="233" ht="14.25" customHeight="1">
      <c r="A233" s="4"/>
      <c r="B233" s="4"/>
      <c r="C233" s="4"/>
      <c r="D233" s="4"/>
      <c r="E233" s="4"/>
      <c r="F233" s="4"/>
      <c r="G233" s="4"/>
      <c r="H233" s="4"/>
      <c r="I233" s="4"/>
      <c r="J233" s="110" t="str">
        <f t="shared" si="39"/>
        <v/>
      </c>
      <c r="K233" s="401" t="str">
        <f t="shared" si="38"/>
        <v/>
      </c>
      <c r="L233" s="4"/>
      <c r="M233" s="4"/>
      <c r="N233" s="4"/>
      <c r="O233" s="4"/>
      <c r="P233" s="4"/>
      <c r="Q233" s="4"/>
      <c r="R233" s="4"/>
      <c r="S233" s="4"/>
      <c r="T233" s="4"/>
      <c r="U233" s="4"/>
      <c r="V233" s="4"/>
      <c r="W233" s="4"/>
      <c r="X233" s="4"/>
      <c r="Y233" s="4"/>
      <c r="Z233" s="4"/>
    </row>
    <row r="234" ht="14.25" customHeight="1">
      <c r="A234" s="4"/>
      <c r="B234" s="4"/>
      <c r="C234" s="4"/>
      <c r="D234" s="4"/>
      <c r="E234" s="4"/>
      <c r="F234" s="4"/>
      <c r="G234" s="4"/>
      <c r="H234" s="4"/>
      <c r="I234" s="4"/>
      <c r="J234" s="110" t="str">
        <f t="shared" si="39"/>
        <v/>
      </c>
      <c r="K234" s="401" t="str">
        <f t="shared" si="38"/>
        <v/>
      </c>
      <c r="L234" s="4"/>
      <c r="M234" s="4"/>
      <c r="N234" s="4"/>
      <c r="O234" s="4"/>
      <c r="P234" s="4"/>
      <c r="Q234" s="4"/>
      <c r="R234" s="4"/>
      <c r="S234" s="4"/>
      <c r="T234" s="4"/>
      <c r="U234" s="4"/>
      <c r="V234" s="4"/>
      <c r="W234" s="4"/>
      <c r="X234" s="4"/>
      <c r="Y234" s="4"/>
      <c r="Z234" s="4"/>
    </row>
    <row r="235" ht="14.25" customHeight="1">
      <c r="A235" s="4"/>
      <c r="B235" s="4"/>
      <c r="C235" s="4"/>
      <c r="D235" s="4"/>
      <c r="E235" s="4"/>
      <c r="F235" s="4"/>
      <c r="G235" s="4"/>
      <c r="H235" s="4"/>
      <c r="I235" s="4"/>
      <c r="J235" s="110" t="str">
        <f t="shared" si="39"/>
        <v/>
      </c>
      <c r="K235" s="401" t="str">
        <f t="shared" si="38"/>
        <v/>
      </c>
      <c r="L235" s="4"/>
      <c r="M235" s="4"/>
      <c r="N235" s="4"/>
      <c r="O235" s="4"/>
      <c r="P235" s="4"/>
      <c r="Q235" s="4"/>
      <c r="R235" s="4"/>
      <c r="S235" s="4"/>
      <c r="T235" s="4"/>
      <c r="U235" s="4"/>
      <c r="V235" s="4"/>
      <c r="W235" s="4"/>
      <c r="X235" s="4"/>
      <c r="Y235" s="4"/>
      <c r="Z235" s="4"/>
    </row>
    <row r="236" ht="14.25" customHeight="1">
      <c r="A236" s="4"/>
      <c r="B236" s="4"/>
      <c r="C236" s="4"/>
      <c r="D236" s="4"/>
      <c r="E236" s="4"/>
      <c r="F236" s="4"/>
      <c r="G236" s="4"/>
      <c r="H236" s="4"/>
      <c r="I236" s="4"/>
      <c r="J236" s="110" t="str">
        <f t="shared" si="39"/>
        <v/>
      </c>
      <c r="K236" s="401" t="str">
        <f t="shared" si="38"/>
        <v/>
      </c>
      <c r="L236" s="4"/>
      <c r="M236" s="4"/>
      <c r="N236" s="4"/>
      <c r="O236" s="4"/>
      <c r="P236" s="4"/>
      <c r="Q236" s="4"/>
      <c r="R236" s="4"/>
      <c r="S236" s="4"/>
      <c r="T236" s="4"/>
      <c r="U236" s="4"/>
      <c r="V236" s="4"/>
      <c r="W236" s="4"/>
      <c r="X236" s="4"/>
      <c r="Y236" s="4"/>
      <c r="Z236" s="4"/>
    </row>
    <row r="237" ht="14.25" customHeight="1">
      <c r="A237" s="4"/>
      <c r="B237" s="4"/>
      <c r="C237" s="4"/>
      <c r="D237" s="4"/>
      <c r="E237" s="4"/>
      <c r="F237" s="4"/>
      <c r="G237" s="4"/>
      <c r="H237" s="4"/>
      <c r="I237" s="4"/>
      <c r="J237" s="110" t="str">
        <f t="shared" si="39"/>
        <v/>
      </c>
      <c r="K237" s="401" t="str">
        <f t="shared" si="38"/>
        <v/>
      </c>
      <c r="L237" s="4"/>
      <c r="M237" s="4"/>
      <c r="N237" s="4"/>
      <c r="O237" s="4"/>
      <c r="P237" s="4"/>
      <c r="Q237" s="4"/>
      <c r="R237" s="4"/>
      <c r="S237" s="4"/>
      <c r="T237" s="4"/>
      <c r="U237" s="4"/>
      <c r="V237" s="4"/>
      <c r="W237" s="4"/>
      <c r="X237" s="4"/>
      <c r="Y237" s="4"/>
      <c r="Z237" s="4"/>
    </row>
    <row r="238" ht="14.25" customHeight="1">
      <c r="A238" s="4"/>
      <c r="B238" s="4"/>
      <c r="C238" s="4"/>
      <c r="D238" s="4"/>
      <c r="E238" s="4"/>
      <c r="F238" s="4"/>
      <c r="G238" s="4"/>
      <c r="H238" s="4"/>
      <c r="I238" s="4"/>
      <c r="J238" s="110" t="str">
        <f t="shared" si="39"/>
        <v/>
      </c>
      <c r="K238" s="401" t="str">
        <f t="shared" si="38"/>
        <v/>
      </c>
      <c r="L238" s="4"/>
      <c r="M238" s="4"/>
      <c r="N238" s="4"/>
      <c r="O238" s="4"/>
      <c r="P238" s="4"/>
      <c r="Q238" s="4"/>
      <c r="R238" s="4"/>
      <c r="S238" s="4"/>
      <c r="T238" s="4"/>
      <c r="U238" s="4"/>
      <c r="V238" s="4"/>
      <c r="W238" s="4"/>
      <c r="X238" s="4"/>
      <c r="Y238" s="4"/>
      <c r="Z238" s="4"/>
    </row>
    <row r="239" ht="14.25" customHeight="1">
      <c r="A239" s="4"/>
      <c r="B239" s="4"/>
      <c r="C239" s="4"/>
      <c r="D239" s="4"/>
      <c r="E239" s="4"/>
      <c r="F239" s="4"/>
      <c r="G239" s="4"/>
      <c r="H239" s="4"/>
      <c r="I239" s="4"/>
      <c r="J239" s="110" t="str">
        <f t="shared" si="39"/>
        <v/>
      </c>
      <c r="K239" s="401" t="str">
        <f t="shared" si="38"/>
        <v/>
      </c>
      <c r="L239" s="4"/>
      <c r="M239" s="4"/>
      <c r="N239" s="4"/>
      <c r="O239" s="4"/>
      <c r="P239" s="4"/>
      <c r="Q239" s="4"/>
      <c r="R239" s="4"/>
      <c r="S239" s="4"/>
      <c r="T239" s="4"/>
      <c r="U239" s="4"/>
      <c r="V239" s="4"/>
      <c r="W239" s="4"/>
      <c r="X239" s="4"/>
      <c r="Y239" s="4"/>
      <c r="Z239" s="4"/>
    </row>
    <row r="240" ht="14.25" customHeight="1">
      <c r="A240" s="4"/>
      <c r="B240" s="4"/>
      <c r="C240" s="4"/>
      <c r="D240" s="4"/>
      <c r="E240" s="4"/>
      <c r="F240" s="4"/>
      <c r="G240" s="4"/>
      <c r="H240" s="4"/>
      <c r="I240" s="4"/>
      <c r="J240" s="110" t="str">
        <f t="shared" si="39"/>
        <v/>
      </c>
      <c r="K240" s="401" t="str">
        <f t="shared" si="38"/>
        <v/>
      </c>
      <c r="L240" s="4"/>
      <c r="M240" s="4"/>
      <c r="N240" s="4"/>
      <c r="O240" s="4"/>
      <c r="P240" s="4"/>
      <c r="Q240" s="4"/>
      <c r="R240" s="4"/>
      <c r="S240" s="4"/>
      <c r="T240" s="4"/>
      <c r="U240" s="4"/>
      <c r="V240" s="4"/>
      <c r="W240" s="4"/>
      <c r="X240" s="4"/>
      <c r="Y240" s="4"/>
      <c r="Z240" s="4"/>
    </row>
    <row r="241" ht="14.25" customHeight="1">
      <c r="A241" s="4"/>
      <c r="B241" s="4"/>
      <c r="C241" s="4"/>
      <c r="D241" s="4"/>
      <c r="E241" s="4"/>
      <c r="F241" s="4"/>
      <c r="G241" s="4"/>
      <c r="H241" s="4"/>
      <c r="I241" s="4"/>
      <c r="J241" s="110" t="str">
        <f t="shared" si="39"/>
        <v/>
      </c>
      <c r="K241" s="401" t="str">
        <f t="shared" si="38"/>
        <v/>
      </c>
      <c r="L241" s="4"/>
      <c r="M241" s="4"/>
      <c r="N241" s="4"/>
      <c r="O241" s="4"/>
      <c r="P241" s="4"/>
      <c r="Q241" s="4"/>
      <c r="R241" s="4"/>
      <c r="S241" s="4"/>
      <c r="T241" s="4"/>
      <c r="U241" s="4"/>
      <c r="V241" s="4"/>
      <c r="W241" s="4"/>
      <c r="X241" s="4"/>
      <c r="Y241" s="4"/>
      <c r="Z241" s="4"/>
    </row>
    <row r="242" ht="14.25" customHeight="1">
      <c r="A242" s="4"/>
      <c r="B242" s="4"/>
      <c r="C242" s="4"/>
      <c r="D242" s="4"/>
      <c r="E242" s="4"/>
      <c r="F242" s="4"/>
      <c r="G242" s="4"/>
      <c r="H242" s="4"/>
      <c r="I242" s="4"/>
      <c r="J242" s="110" t="str">
        <f t="shared" si="39"/>
        <v/>
      </c>
      <c r="K242" s="401" t="str">
        <f t="shared" si="38"/>
        <v/>
      </c>
      <c r="L242" s="4"/>
      <c r="M242" s="4"/>
      <c r="N242" s="4"/>
      <c r="O242" s="4"/>
      <c r="P242" s="4"/>
      <c r="Q242" s="4"/>
      <c r="R242" s="4"/>
      <c r="S242" s="4"/>
      <c r="T242" s="4"/>
      <c r="U242" s="4"/>
      <c r="V242" s="4"/>
      <c r="W242" s="4"/>
      <c r="X242" s="4"/>
      <c r="Y242" s="4"/>
      <c r="Z242" s="4"/>
    </row>
    <row r="243" ht="14.25" customHeight="1">
      <c r="A243" s="4"/>
      <c r="B243" s="4"/>
      <c r="C243" s="4"/>
      <c r="D243" s="4"/>
      <c r="E243" s="4"/>
      <c r="F243" s="4"/>
      <c r="G243" s="4"/>
      <c r="H243" s="4"/>
      <c r="I243" s="4"/>
      <c r="J243" s="110" t="str">
        <f t="shared" si="39"/>
        <v/>
      </c>
      <c r="K243" s="401" t="str">
        <f t="shared" si="38"/>
        <v/>
      </c>
      <c r="L243" s="4"/>
      <c r="M243" s="4"/>
      <c r="N243" s="4"/>
      <c r="O243" s="4"/>
      <c r="P243" s="4"/>
      <c r="Q243" s="4"/>
      <c r="R243" s="4"/>
      <c r="S243" s="4"/>
      <c r="T243" s="4"/>
      <c r="U243" s="4"/>
      <c r="V243" s="4"/>
      <c r="W243" s="4"/>
      <c r="X243" s="4"/>
      <c r="Y243" s="4"/>
      <c r="Z243" s="4"/>
    </row>
    <row r="244" ht="14.25" customHeight="1">
      <c r="A244" s="4"/>
      <c r="B244" s="4"/>
      <c r="C244" s="4"/>
      <c r="D244" s="4"/>
      <c r="E244" s="4"/>
      <c r="F244" s="4"/>
      <c r="G244" s="4"/>
      <c r="H244" s="4"/>
      <c r="I244" s="4"/>
      <c r="J244" s="110" t="str">
        <f t="shared" si="39"/>
        <v/>
      </c>
      <c r="K244" s="401" t="str">
        <f t="shared" si="38"/>
        <v/>
      </c>
      <c r="L244" s="4"/>
      <c r="M244" s="4"/>
      <c r="N244" s="4"/>
      <c r="O244" s="4"/>
      <c r="P244" s="4"/>
      <c r="Q244" s="4"/>
      <c r="R244" s="4"/>
      <c r="S244" s="4"/>
      <c r="T244" s="4"/>
      <c r="U244" s="4"/>
      <c r="V244" s="4"/>
      <c r="W244" s="4"/>
      <c r="X244" s="4"/>
      <c r="Y244" s="4"/>
      <c r="Z244" s="4"/>
    </row>
    <row r="245" ht="14.25" customHeight="1">
      <c r="A245" s="4"/>
      <c r="B245" s="4"/>
      <c r="C245" s="4"/>
      <c r="D245" s="4"/>
      <c r="E245" s="4"/>
      <c r="F245" s="4"/>
      <c r="G245" s="4"/>
      <c r="H245" s="4"/>
      <c r="I245" s="4"/>
      <c r="J245" s="110" t="str">
        <f t="shared" si="39"/>
        <v/>
      </c>
      <c r="K245" s="401" t="str">
        <f t="shared" si="38"/>
        <v/>
      </c>
      <c r="L245" s="4"/>
      <c r="M245" s="4"/>
      <c r="N245" s="4"/>
      <c r="O245" s="4"/>
      <c r="P245" s="4"/>
      <c r="Q245" s="4"/>
      <c r="R245" s="4"/>
      <c r="S245" s="4"/>
      <c r="T245" s="4"/>
      <c r="U245" s="4"/>
      <c r="V245" s="4"/>
      <c r="W245" s="4"/>
      <c r="X245" s="4"/>
      <c r="Y245" s="4"/>
      <c r="Z245" s="4"/>
    </row>
    <row r="246" ht="14.25" customHeight="1">
      <c r="A246" s="4"/>
      <c r="B246" s="4"/>
      <c r="C246" s="4"/>
      <c r="D246" s="4"/>
      <c r="E246" s="4"/>
      <c r="F246" s="4"/>
      <c r="G246" s="4"/>
      <c r="H246" s="4"/>
      <c r="I246" s="4"/>
      <c r="J246" s="110" t="str">
        <f t="shared" si="39"/>
        <v/>
      </c>
      <c r="K246" s="401" t="str">
        <f t="shared" si="38"/>
        <v/>
      </c>
      <c r="L246" s="4"/>
      <c r="M246" s="4"/>
      <c r="N246" s="4"/>
      <c r="O246" s="4"/>
      <c r="P246" s="4"/>
      <c r="Q246" s="4"/>
      <c r="R246" s="4"/>
      <c r="S246" s="4"/>
      <c r="T246" s="4"/>
      <c r="U246" s="4"/>
      <c r="V246" s="4"/>
      <c r="W246" s="4"/>
      <c r="X246" s="4"/>
      <c r="Y246" s="4"/>
      <c r="Z246" s="4"/>
    </row>
    <row r="247" ht="14.25" customHeight="1">
      <c r="A247" s="4"/>
      <c r="B247" s="4"/>
      <c r="C247" s="4"/>
      <c r="D247" s="4"/>
      <c r="E247" s="4"/>
      <c r="F247" s="4"/>
      <c r="G247" s="4"/>
      <c r="H247" s="4"/>
      <c r="I247" s="4"/>
      <c r="J247" s="110" t="str">
        <f t="shared" si="39"/>
        <v/>
      </c>
      <c r="K247" s="401" t="str">
        <f t="shared" si="38"/>
        <v/>
      </c>
      <c r="L247" s="4"/>
      <c r="M247" s="4"/>
      <c r="N247" s="4"/>
      <c r="O247" s="4"/>
      <c r="P247" s="4"/>
      <c r="Q247" s="4"/>
      <c r="R247" s="4"/>
      <c r="S247" s="4"/>
      <c r="T247" s="4"/>
      <c r="U247" s="4"/>
      <c r="V247" s="4"/>
      <c r="W247" s="4"/>
      <c r="X247" s="4"/>
      <c r="Y247" s="4"/>
      <c r="Z247" s="4"/>
    </row>
    <row r="248" ht="14.25" customHeight="1">
      <c r="A248" s="4"/>
      <c r="B248" s="4"/>
      <c r="C248" s="4"/>
      <c r="D248" s="4"/>
      <c r="E248" s="4"/>
      <c r="F248" s="4"/>
      <c r="G248" s="4"/>
      <c r="H248" s="4"/>
      <c r="I248" s="4"/>
      <c r="J248" s="110" t="str">
        <f t="shared" si="39"/>
        <v/>
      </c>
      <c r="K248" s="401" t="str">
        <f t="shared" si="38"/>
        <v/>
      </c>
      <c r="L248" s="4"/>
      <c r="M248" s="4"/>
      <c r="N248" s="4"/>
      <c r="O248" s="4"/>
      <c r="P248" s="4"/>
      <c r="Q248" s="4"/>
      <c r="R248" s="4"/>
      <c r="S248" s="4"/>
      <c r="T248" s="4"/>
      <c r="U248" s="4"/>
      <c r="V248" s="4"/>
      <c r="W248" s="4"/>
      <c r="X248" s="4"/>
      <c r="Y248" s="4"/>
      <c r="Z248" s="4"/>
    </row>
    <row r="249" ht="14.25" customHeight="1">
      <c r="A249" s="4"/>
      <c r="B249" s="4"/>
      <c r="C249" s="4"/>
      <c r="D249" s="4"/>
      <c r="E249" s="4"/>
      <c r="F249" s="4"/>
      <c r="G249" s="4"/>
      <c r="H249" s="4"/>
      <c r="I249" s="4"/>
      <c r="J249" s="110" t="str">
        <f t="shared" si="39"/>
        <v/>
      </c>
      <c r="K249" s="401" t="str">
        <f t="shared" si="38"/>
        <v/>
      </c>
      <c r="L249" s="4"/>
      <c r="M249" s="4"/>
      <c r="N249" s="4"/>
      <c r="O249" s="4"/>
      <c r="P249" s="4"/>
      <c r="Q249" s="4"/>
      <c r="R249" s="4"/>
      <c r="S249" s="4"/>
      <c r="T249" s="4"/>
      <c r="U249" s="4"/>
      <c r="V249" s="4"/>
      <c r="W249" s="4"/>
      <c r="X249" s="4"/>
      <c r="Y249" s="4"/>
      <c r="Z249" s="4"/>
    </row>
    <row r="250" ht="14.25" customHeight="1">
      <c r="A250" s="4"/>
      <c r="B250" s="4"/>
      <c r="C250" s="4"/>
      <c r="D250" s="4"/>
      <c r="E250" s="4"/>
      <c r="F250" s="4"/>
      <c r="G250" s="4"/>
      <c r="H250" s="4"/>
      <c r="I250" s="4"/>
      <c r="J250" s="110" t="str">
        <f t="shared" si="39"/>
        <v/>
      </c>
      <c r="K250" s="401" t="str">
        <f t="shared" si="38"/>
        <v/>
      </c>
      <c r="L250" s="4"/>
      <c r="M250" s="4"/>
      <c r="N250" s="4"/>
      <c r="O250" s="4"/>
      <c r="P250" s="4"/>
      <c r="Q250" s="4"/>
      <c r="R250" s="4"/>
      <c r="S250" s="4"/>
      <c r="T250" s="4"/>
      <c r="U250" s="4"/>
      <c r="V250" s="4"/>
      <c r="W250" s="4"/>
      <c r="X250" s="4"/>
      <c r="Y250" s="4"/>
      <c r="Z250" s="4"/>
    </row>
    <row r="251" ht="14.25" customHeight="1">
      <c r="A251" s="4"/>
      <c r="B251" s="4"/>
      <c r="C251" s="4"/>
      <c r="D251" s="4"/>
      <c r="E251" s="4"/>
      <c r="F251" s="4"/>
      <c r="G251" s="4"/>
      <c r="H251" s="4"/>
      <c r="I251" s="4"/>
      <c r="J251" s="110" t="str">
        <f t="shared" si="39"/>
        <v/>
      </c>
      <c r="K251" s="401" t="str">
        <f t="shared" si="38"/>
        <v/>
      </c>
      <c r="L251" s="4"/>
      <c r="M251" s="4"/>
      <c r="N251" s="4"/>
      <c r="O251" s="4"/>
      <c r="P251" s="4"/>
      <c r="Q251" s="4"/>
      <c r="R251" s="4"/>
      <c r="S251" s="4"/>
      <c r="T251" s="4"/>
      <c r="U251" s="4"/>
      <c r="V251" s="4"/>
      <c r="W251" s="4"/>
      <c r="X251" s="4"/>
      <c r="Y251" s="4"/>
      <c r="Z251" s="4"/>
    </row>
    <row r="252" ht="14.25" customHeight="1">
      <c r="A252" s="4"/>
      <c r="B252" s="4"/>
      <c r="C252" s="4"/>
      <c r="D252" s="4"/>
      <c r="E252" s="4"/>
      <c r="F252" s="4"/>
      <c r="G252" s="4"/>
      <c r="H252" s="4"/>
      <c r="I252" s="4"/>
      <c r="J252" s="110" t="str">
        <f t="shared" si="39"/>
        <v/>
      </c>
      <c r="K252" s="401" t="str">
        <f t="shared" si="38"/>
        <v/>
      </c>
      <c r="L252" s="4"/>
      <c r="M252" s="4"/>
      <c r="N252" s="4"/>
      <c r="O252" s="4"/>
      <c r="P252" s="4"/>
      <c r="Q252" s="4"/>
      <c r="R252" s="4"/>
      <c r="S252" s="4"/>
      <c r="T252" s="4"/>
      <c r="U252" s="4"/>
      <c r="V252" s="4"/>
      <c r="W252" s="4"/>
      <c r="X252" s="4"/>
      <c r="Y252" s="4"/>
      <c r="Z252" s="4"/>
    </row>
    <row r="253" ht="14.25" customHeight="1">
      <c r="A253" s="4"/>
      <c r="B253" s="4"/>
      <c r="C253" s="4"/>
      <c r="D253" s="4"/>
      <c r="E253" s="4"/>
      <c r="F253" s="4"/>
      <c r="G253" s="4"/>
      <c r="H253" s="4"/>
      <c r="I253" s="4"/>
      <c r="J253" s="110" t="str">
        <f t="shared" si="39"/>
        <v/>
      </c>
      <c r="K253" s="401" t="str">
        <f t="shared" si="38"/>
        <v/>
      </c>
      <c r="L253" s="4"/>
      <c r="M253" s="4"/>
      <c r="N253" s="4"/>
      <c r="O253" s="4"/>
      <c r="P253" s="4"/>
      <c r="Q253" s="4"/>
      <c r="R253" s="4"/>
      <c r="S253" s="4"/>
      <c r="T253" s="4"/>
      <c r="U253" s="4"/>
      <c r="V253" s="4"/>
      <c r="W253" s="4"/>
      <c r="X253" s="4"/>
      <c r="Y253" s="4"/>
      <c r="Z253" s="4"/>
    </row>
    <row r="254" ht="14.25" customHeight="1">
      <c r="A254" s="4"/>
      <c r="B254" s="4"/>
      <c r="C254" s="4"/>
      <c r="D254" s="4"/>
      <c r="E254" s="4"/>
      <c r="F254" s="4"/>
      <c r="G254" s="4"/>
      <c r="H254" s="4"/>
      <c r="I254" s="4"/>
      <c r="J254" s="110" t="str">
        <f t="shared" si="39"/>
        <v/>
      </c>
      <c r="K254" s="401" t="str">
        <f t="shared" si="38"/>
        <v/>
      </c>
      <c r="L254" s="4"/>
      <c r="M254" s="4"/>
      <c r="N254" s="4"/>
      <c r="O254" s="4"/>
      <c r="P254" s="4"/>
      <c r="Q254" s="4"/>
      <c r="R254" s="4"/>
      <c r="S254" s="4"/>
      <c r="T254" s="4"/>
      <c r="U254" s="4"/>
      <c r="V254" s="4"/>
      <c r="W254" s="4"/>
      <c r="X254" s="4"/>
      <c r="Y254" s="4"/>
      <c r="Z254" s="4"/>
    </row>
    <row r="255" ht="14.25" customHeight="1">
      <c r="A255" s="4"/>
      <c r="B255" s="4"/>
      <c r="C255" s="4"/>
      <c r="D255" s="4"/>
      <c r="E255" s="4"/>
      <c r="F255" s="4"/>
      <c r="G255" s="4"/>
      <c r="H255" s="4"/>
      <c r="I255" s="4"/>
      <c r="J255" s="110" t="str">
        <f t="shared" si="39"/>
        <v/>
      </c>
      <c r="K255" s="401" t="str">
        <f t="shared" si="38"/>
        <v/>
      </c>
      <c r="L255" s="4"/>
      <c r="M255" s="4"/>
      <c r="N255" s="4"/>
      <c r="O255" s="4"/>
      <c r="P255" s="4"/>
      <c r="Q255" s="4"/>
      <c r="R255" s="4"/>
      <c r="S255" s="4"/>
      <c r="T255" s="4"/>
      <c r="U255" s="4"/>
      <c r="V255" s="4"/>
      <c r="W255" s="4"/>
      <c r="X255" s="4"/>
      <c r="Y255" s="4"/>
      <c r="Z255" s="4"/>
    </row>
    <row r="256" ht="14.25" customHeight="1">
      <c r="A256" s="4"/>
      <c r="B256" s="4"/>
      <c r="C256" s="4"/>
      <c r="D256" s="4"/>
      <c r="E256" s="4"/>
      <c r="F256" s="4"/>
      <c r="G256" s="4"/>
      <c r="H256" s="4"/>
      <c r="I256" s="4"/>
      <c r="J256" s="110" t="str">
        <f t="shared" si="39"/>
        <v/>
      </c>
      <c r="K256" s="401" t="str">
        <f t="shared" si="38"/>
        <v/>
      </c>
      <c r="L256" s="4"/>
      <c r="M256" s="4"/>
      <c r="N256" s="4"/>
      <c r="O256" s="4"/>
      <c r="P256" s="4"/>
      <c r="Q256" s="4"/>
      <c r="R256" s="4"/>
      <c r="S256" s="4"/>
      <c r="T256" s="4"/>
      <c r="U256" s="4"/>
      <c r="V256" s="4"/>
      <c r="W256" s="4"/>
      <c r="X256" s="4"/>
      <c r="Y256" s="4"/>
      <c r="Z256" s="4"/>
    </row>
    <row r="257" ht="14.25" customHeight="1">
      <c r="A257" s="4"/>
      <c r="B257" s="4"/>
      <c r="C257" s="4"/>
      <c r="D257" s="4"/>
      <c r="E257" s="4"/>
      <c r="F257" s="4"/>
      <c r="G257" s="4"/>
      <c r="H257" s="4"/>
      <c r="I257" s="4"/>
      <c r="J257" s="110" t="str">
        <f t="shared" si="39"/>
        <v/>
      </c>
      <c r="K257" s="401" t="str">
        <f t="shared" si="38"/>
        <v/>
      </c>
      <c r="L257" s="4"/>
      <c r="M257" s="4"/>
      <c r="N257" s="4"/>
      <c r="O257" s="4"/>
      <c r="P257" s="4"/>
      <c r="Q257" s="4"/>
      <c r="R257" s="4"/>
      <c r="S257" s="4"/>
      <c r="T257" s="4"/>
      <c r="U257" s="4"/>
      <c r="V257" s="4"/>
      <c r="W257" s="4"/>
      <c r="X257" s="4"/>
      <c r="Y257" s="4"/>
      <c r="Z257" s="4"/>
    </row>
    <row r="258" ht="14.25" customHeight="1">
      <c r="A258" s="4"/>
      <c r="B258" s="4"/>
      <c r="C258" s="4"/>
      <c r="D258" s="4"/>
      <c r="E258" s="4"/>
      <c r="F258" s="4"/>
      <c r="G258" s="4"/>
      <c r="H258" s="4"/>
      <c r="I258" s="4"/>
      <c r="J258" s="110" t="str">
        <f t="shared" si="39"/>
        <v/>
      </c>
      <c r="K258" s="401" t="str">
        <f t="shared" si="38"/>
        <v/>
      </c>
      <c r="L258" s="4"/>
      <c r="M258" s="4"/>
      <c r="N258" s="4"/>
      <c r="O258" s="4"/>
      <c r="P258" s="4"/>
      <c r="Q258" s="4"/>
      <c r="R258" s="4"/>
      <c r="S258" s="4"/>
      <c r="T258" s="4"/>
      <c r="U258" s="4"/>
      <c r="V258" s="4"/>
      <c r="W258" s="4"/>
      <c r="X258" s="4"/>
      <c r="Y258" s="4"/>
      <c r="Z258" s="4"/>
    </row>
    <row r="259" ht="14.25" customHeight="1">
      <c r="A259" s="4"/>
      <c r="B259" s="4"/>
      <c r="C259" s="4"/>
      <c r="D259" s="4"/>
      <c r="E259" s="4"/>
      <c r="F259" s="4"/>
      <c r="G259" s="4"/>
      <c r="H259" s="4"/>
      <c r="I259" s="4"/>
      <c r="J259" s="110" t="str">
        <f t="shared" si="39"/>
        <v/>
      </c>
      <c r="K259" s="401" t="str">
        <f t="shared" si="38"/>
        <v/>
      </c>
      <c r="L259" s="4"/>
      <c r="M259" s="4"/>
      <c r="N259" s="4"/>
      <c r="O259" s="4"/>
      <c r="P259" s="4"/>
      <c r="Q259" s="4"/>
      <c r="R259" s="4"/>
      <c r="S259" s="4"/>
      <c r="T259" s="4"/>
      <c r="U259" s="4"/>
      <c r="V259" s="4"/>
      <c r="W259" s="4"/>
      <c r="X259" s="4"/>
      <c r="Y259" s="4"/>
      <c r="Z259" s="4"/>
    </row>
    <row r="260" ht="14.25" customHeight="1">
      <c r="A260" s="4"/>
      <c r="B260" s="4"/>
      <c r="C260" s="4"/>
      <c r="D260" s="4"/>
      <c r="E260" s="4"/>
      <c r="F260" s="4"/>
      <c r="G260" s="4"/>
      <c r="H260" s="4"/>
      <c r="I260" s="4"/>
      <c r="J260" s="110" t="str">
        <f t="shared" si="39"/>
        <v/>
      </c>
      <c r="K260" s="401" t="str">
        <f t="shared" si="38"/>
        <v/>
      </c>
      <c r="L260" s="4"/>
      <c r="M260" s="4"/>
      <c r="N260" s="4"/>
      <c r="O260" s="4"/>
      <c r="P260" s="4"/>
      <c r="Q260" s="4"/>
      <c r="R260" s="4"/>
      <c r="S260" s="4"/>
      <c r="T260" s="4"/>
      <c r="U260" s="4"/>
      <c r="V260" s="4"/>
      <c r="W260" s="4"/>
      <c r="X260" s="4"/>
      <c r="Y260" s="4"/>
      <c r="Z260" s="4"/>
    </row>
    <row r="261" ht="14.25" customHeight="1">
      <c r="A261" s="4"/>
      <c r="B261" s="4"/>
      <c r="C261" s="4"/>
      <c r="D261" s="4"/>
      <c r="E261" s="4"/>
      <c r="F261" s="4"/>
      <c r="G261" s="4"/>
      <c r="H261" s="4"/>
      <c r="I261" s="4"/>
      <c r="J261" s="110" t="str">
        <f t="shared" si="39"/>
        <v/>
      </c>
      <c r="K261" s="401" t="str">
        <f t="shared" si="38"/>
        <v/>
      </c>
      <c r="L261" s="4"/>
      <c r="M261" s="4"/>
      <c r="N261" s="4"/>
      <c r="O261" s="4"/>
      <c r="P261" s="4"/>
      <c r="Q261" s="4"/>
      <c r="R261" s="4"/>
      <c r="S261" s="4"/>
      <c r="T261" s="4"/>
      <c r="U261" s="4"/>
      <c r="V261" s="4"/>
      <c r="W261" s="4"/>
      <c r="X261" s="4"/>
      <c r="Y261" s="4"/>
      <c r="Z261" s="4"/>
    </row>
    <row r="262" ht="14.25" customHeight="1">
      <c r="A262" s="4"/>
      <c r="B262" s="4"/>
      <c r="C262" s="4"/>
      <c r="D262" s="4"/>
      <c r="E262" s="4"/>
      <c r="F262" s="4"/>
      <c r="G262" s="4"/>
      <c r="H262" s="4"/>
      <c r="I262" s="4"/>
      <c r="J262" s="110" t="str">
        <f t="shared" si="39"/>
        <v/>
      </c>
      <c r="K262" s="401" t="str">
        <f t="shared" si="38"/>
        <v/>
      </c>
      <c r="L262" s="4"/>
      <c r="M262" s="4"/>
      <c r="N262" s="4"/>
      <c r="O262" s="4"/>
      <c r="P262" s="4"/>
      <c r="Q262" s="4"/>
      <c r="R262" s="4"/>
      <c r="S262" s="4"/>
      <c r="T262" s="4"/>
      <c r="U262" s="4"/>
      <c r="V262" s="4"/>
      <c r="W262" s="4"/>
      <c r="X262" s="4"/>
      <c r="Y262" s="4"/>
      <c r="Z262" s="4"/>
    </row>
    <row r="263" ht="14.25" customHeight="1">
      <c r="A263" s="4"/>
      <c r="B263" s="4"/>
      <c r="C263" s="4"/>
      <c r="D263" s="4"/>
      <c r="E263" s="4"/>
      <c r="F263" s="4"/>
      <c r="G263" s="4"/>
      <c r="H263" s="4"/>
      <c r="I263" s="4"/>
      <c r="J263" s="110" t="str">
        <f t="shared" si="39"/>
        <v/>
      </c>
      <c r="K263" s="401" t="str">
        <f t="shared" si="38"/>
        <v/>
      </c>
      <c r="L263" s="4"/>
      <c r="M263" s="4"/>
      <c r="N263" s="4"/>
      <c r="O263" s="4"/>
      <c r="P263" s="4"/>
      <c r="Q263" s="4"/>
      <c r="R263" s="4"/>
      <c r="S263" s="4"/>
      <c r="T263" s="4"/>
      <c r="U263" s="4"/>
      <c r="V263" s="4"/>
      <c r="W263" s="4"/>
      <c r="X263" s="4"/>
      <c r="Y263" s="4"/>
      <c r="Z263" s="4"/>
    </row>
    <row r="264" ht="14.25" customHeight="1">
      <c r="A264" s="4"/>
      <c r="B264" s="4"/>
      <c r="C264" s="4"/>
      <c r="D264" s="4"/>
      <c r="E264" s="4"/>
      <c r="F264" s="4"/>
      <c r="G264" s="4"/>
      <c r="H264" s="4"/>
      <c r="I264" s="4"/>
      <c r="J264" s="110" t="str">
        <f t="shared" si="39"/>
        <v/>
      </c>
      <c r="K264" s="401" t="str">
        <f t="shared" si="38"/>
        <v/>
      </c>
      <c r="L264" s="4"/>
      <c r="M264" s="4"/>
      <c r="N264" s="4"/>
      <c r="O264" s="4"/>
      <c r="P264" s="4"/>
      <c r="Q264" s="4"/>
      <c r="R264" s="4"/>
      <c r="S264" s="4"/>
      <c r="T264" s="4"/>
      <c r="U264" s="4"/>
      <c r="V264" s="4"/>
      <c r="W264" s="4"/>
      <c r="X264" s="4"/>
      <c r="Y264" s="4"/>
      <c r="Z264" s="4"/>
    </row>
    <row r="265" ht="14.25" customHeight="1">
      <c r="A265" s="4"/>
      <c r="B265" s="4"/>
      <c r="C265" s="4"/>
      <c r="D265" s="4"/>
      <c r="E265" s="4"/>
      <c r="F265" s="4"/>
      <c r="G265" s="4"/>
      <c r="H265" s="4"/>
      <c r="I265" s="4"/>
      <c r="J265" s="110" t="str">
        <f t="shared" si="39"/>
        <v/>
      </c>
      <c r="K265" s="401" t="str">
        <f t="shared" si="38"/>
        <v/>
      </c>
      <c r="L265" s="4"/>
      <c r="M265" s="4"/>
      <c r="N265" s="4"/>
      <c r="O265" s="4"/>
      <c r="P265" s="4"/>
      <c r="Q265" s="4"/>
      <c r="R265" s="4"/>
      <c r="S265" s="4"/>
      <c r="T265" s="4"/>
      <c r="U265" s="4"/>
      <c r="V265" s="4"/>
      <c r="W265" s="4"/>
      <c r="X265" s="4"/>
      <c r="Y265" s="4"/>
      <c r="Z265" s="4"/>
    </row>
    <row r="266" ht="14.25" customHeight="1">
      <c r="A266" s="4"/>
      <c r="B266" s="4"/>
      <c r="C266" s="4"/>
      <c r="D266" s="4"/>
      <c r="E266" s="4"/>
      <c r="F266" s="4"/>
      <c r="G266" s="4"/>
      <c r="H266" s="4"/>
      <c r="I266" s="4"/>
      <c r="J266" s="110" t="str">
        <f t="shared" si="39"/>
        <v/>
      </c>
      <c r="K266" s="401" t="str">
        <f t="shared" si="38"/>
        <v/>
      </c>
      <c r="L266" s="4"/>
      <c r="M266" s="4"/>
      <c r="N266" s="4"/>
      <c r="O266" s="4"/>
      <c r="P266" s="4"/>
      <c r="Q266" s="4"/>
      <c r="R266" s="4"/>
      <c r="S266" s="4"/>
      <c r="T266" s="4"/>
      <c r="U266" s="4"/>
      <c r="V266" s="4"/>
      <c r="W266" s="4"/>
      <c r="X266" s="4"/>
      <c r="Y266" s="4"/>
      <c r="Z266" s="4"/>
    </row>
    <row r="267" ht="14.25" customHeight="1">
      <c r="A267" s="4"/>
      <c r="B267" s="4"/>
      <c r="C267" s="4"/>
      <c r="D267" s="4"/>
      <c r="E267" s="4"/>
      <c r="F267" s="4"/>
      <c r="G267" s="4"/>
      <c r="H267" s="4"/>
      <c r="I267" s="4"/>
      <c r="J267" s="110" t="str">
        <f t="shared" si="39"/>
        <v/>
      </c>
      <c r="K267" s="401" t="str">
        <f t="shared" si="38"/>
        <v/>
      </c>
      <c r="L267" s="4"/>
      <c r="M267" s="4"/>
      <c r="N267" s="4"/>
      <c r="O267" s="4"/>
      <c r="P267" s="4"/>
      <c r="Q267" s="4"/>
      <c r="R267" s="4"/>
      <c r="S267" s="4"/>
      <c r="T267" s="4"/>
      <c r="U267" s="4"/>
      <c r="V267" s="4"/>
      <c r="W267" s="4"/>
      <c r="X267" s="4"/>
      <c r="Y267" s="4"/>
      <c r="Z267" s="4"/>
    </row>
    <row r="268" ht="14.25" customHeight="1">
      <c r="A268" s="4"/>
      <c r="B268" s="4"/>
      <c r="C268" s="4"/>
      <c r="D268" s="4"/>
      <c r="E268" s="4"/>
      <c r="F268" s="4"/>
      <c r="G268" s="4"/>
      <c r="H268" s="4"/>
      <c r="I268" s="4"/>
      <c r="J268" s="110" t="str">
        <f t="shared" si="39"/>
        <v/>
      </c>
      <c r="K268" s="401" t="str">
        <f t="shared" si="38"/>
        <v/>
      </c>
      <c r="L268" s="4"/>
      <c r="M268" s="4"/>
      <c r="N268" s="4"/>
      <c r="O268" s="4"/>
      <c r="P268" s="4"/>
      <c r="Q268" s="4"/>
      <c r="R268" s="4"/>
      <c r="S268" s="4"/>
      <c r="T268" s="4"/>
      <c r="U268" s="4"/>
      <c r="V268" s="4"/>
      <c r="W268" s="4"/>
      <c r="X268" s="4"/>
      <c r="Y268" s="4"/>
      <c r="Z268" s="4"/>
    </row>
    <row r="269" ht="14.25" customHeight="1">
      <c r="A269" s="4"/>
      <c r="B269" s="4"/>
      <c r="C269" s="4"/>
      <c r="D269" s="4"/>
      <c r="E269" s="4"/>
      <c r="F269" s="4"/>
      <c r="G269" s="4"/>
      <c r="H269" s="4"/>
      <c r="I269" s="4"/>
      <c r="J269" s="110" t="str">
        <f t="shared" si="39"/>
        <v/>
      </c>
      <c r="K269" s="401" t="str">
        <f t="shared" si="38"/>
        <v/>
      </c>
      <c r="L269" s="4"/>
      <c r="M269" s="4"/>
      <c r="N269" s="4"/>
      <c r="O269" s="4"/>
      <c r="P269" s="4"/>
      <c r="Q269" s="4"/>
      <c r="R269" s="4"/>
      <c r="S269" s="4"/>
      <c r="T269" s="4"/>
      <c r="U269" s="4"/>
      <c r="V269" s="4"/>
      <c r="W269" s="4"/>
      <c r="X269" s="4"/>
      <c r="Y269" s="4"/>
      <c r="Z269" s="4"/>
    </row>
    <row r="270" ht="14.25" customHeight="1">
      <c r="A270" s="4"/>
      <c r="B270" s="4"/>
      <c r="C270" s="4"/>
      <c r="D270" s="4"/>
      <c r="E270" s="4"/>
      <c r="F270" s="4"/>
      <c r="G270" s="4"/>
      <c r="H270" s="4"/>
      <c r="I270" s="4"/>
      <c r="J270" s="110" t="str">
        <f t="shared" si="39"/>
        <v/>
      </c>
      <c r="K270" s="401" t="str">
        <f t="shared" si="38"/>
        <v/>
      </c>
      <c r="L270" s="4"/>
      <c r="M270" s="4"/>
      <c r="N270" s="4"/>
      <c r="O270" s="4"/>
      <c r="P270" s="4"/>
      <c r="Q270" s="4"/>
      <c r="R270" s="4"/>
      <c r="S270" s="4"/>
      <c r="T270" s="4"/>
      <c r="U270" s="4"/>
      <c r="V270" s="4"/>
      <c r="W270" s="4"/>
      <c r="X270" s="4"/>
      <c r="Y270" s="4"/>
      <c r="Z270" s="4"/>
    </row>
    <row r="271" ht="14.25" customHeight="1">
      <c r="A271" s="4"/>
      <c r="B271" s="4"/>
      <c r="C271" s="4"/>
      <c r="D271" s="4"/>
      <c r="E271" s="4"/>
      <c r="F271" s="4"/>
      <c r="G271" s="4"/>
      <c r="H271" s="4"/>
      <c r="I271" s="4"/>
      <c r="J271" s="110" t="str">
        <f t="shared" si="39"/>
        <v/>
      </c>
      <c r="K271" s="401" t="str">
        <f t="shared" si="38"/>
        <v/>
      </c>
      <c r="L271" s="4"/>
      <c r="M271" s="4"/>
      <c r="N271" s="4"/>
      <c r="O271" s="4"/>
      <c r="P271" s="4"/>
      <c r="Q271" s="4"/>
      <c r="R271" s="4"/>
      <c r="S271" s="4"/>
      <c r="T271" s="4"/>
      <c r="U271" s="4"/>
      <c r="V271" s="4"/>
      <c r="W271" s="4"/>
      <c r="X271" s="4"/>
      <c r="Y271" s="4"/>
      <c r="Z271" s="4"/>
    </row>
    <row r="272" ht="14.25" customHeight="1">
      <c r="A272" s="4"/>
      <c r="B272" s="4"/>
      <c r="C272" s="4"/>
      <c r="D272" s="4"/>
      <c r="E272" s="4"/>
      <c r="F272" s="4"/>
      <c r="G272" s="4"/>
      <c r="H272" s="4"/>
      <c r="I272" s="4"/>
      <c r="J272" s="110" t="str">
        <f t="shared" si="39"/>
        <v/>
      </c>
      <c r="K272" s="401" t="str">
        <f t="shared" si="38"/>
        <v/>
      </c>
      <c r="L272" s="4"/>
      <c r="M272" s="4"/>
      <c r="N272" s="4"/>
      <c r="O272" s="4"/>
      <c r="P272" s="4"/>
      <c r="Q272" s="4"/>
      <c r="R272" s="4"/>
      <c r="S272" s="4"/>
      <c r="T272" s="4"/>
      <c r="U272" s="4"/>
      <c r="V272" s="4"/>
      <c r="W272" s="4"/>
      <c r="X272" s="4"/>
      <c r="Y272" s="4"/>
      <c r="Z272" s="4"/>
    </row>
    <row r="273" ht="14.25" customHeight="1">
      <c r="A273" s="4"/>
      <c r="B273" s="4"/>
      <c r="C273" s="4"/>
      <c r="D273" s="4"/>
      <c r="E273" s="4"/>
      <c r="F273" s="4"/>
      <c r="G273" s="4"/>
      <c r="H273" s="4"/>
      <c r="I273" s="4"/>
      <c r="J273" s="110" t="str">
        <f t="shared" si="39"/>
        <v/>
      </c>
      <c r="K273" s="401" t="str">
        <f t="shared" si="38"/>
        <v/>
      </c>
      <c r="L273" s="4"/>
      <c r="M273" s="4"/>
      <c r="N273" s="4"/>
      <c r="O273" s="4"/>
      <c r="P273" s="4"/>
      <c r="Q273" s="4"/>
      <c r="R273" s="4"/>
      <c r="S273" s="4"/>
      <c r="T273" s="4"/>
      <c r="U273" s="4"/>
      <c r="V273" s="4"/>
      <c r="W273" s="4"/>
      <c r="X273" s="4"/>
      <c r="Y273" s="4"/>
      <c r="Z273" s="4"/>
    </row>
    <row r="274" ht="14.25" customHeight="1">
      <c r="A274" s="4"/>
      <c r="B274" s="4"/>
      <c r="C274" s="4"/>
      <c r="D274" s="4"/>
      <c r="E274" s="4"/>
      <c r="F274" s="4"/>
      <c r="G274" s="4"/>
      <c r="H274" s="4"/>
      <c r="I274" s="4"/>
      <c r="J274" s="110" t="str">
        <f t="shared" si="39"/>
        <v/>
      </c>
      <c r="K274" s="401" t="str">
        <f t="shared" si="38"/>
        <v/>
      </c>
      <c r="L274" s="4"/>
      <c r="M274" s="4"/>
      <c r="N274" s="4"/>
      <c r="O274" s="4"/>
      <c r="P274" s="4"/>
      <c r="Q274" s="4"/>
      <c r="R274" s="4"/>
      <c r="S274" s="4"/>
      <c r="T274" s="4"/>
      <c r="U274" s="4"/>
      <c r="V274" s="4"/>
      <c r="W274" s="4"/>
      <c r="X274" s="4"/>
      <c r="Y274" s="4"/>
      <c r="Z274" s="4"/>
    </row>
    <row r="275" ht="14.25" customHeight="1">
      <c r="A275" s="4"/>
      <c r="B275" s="4"/>
      <c r="C275" s="4"/>
      <c r="D275" s="4"/>
      <c r="E275" s="4"/>
      <c r="F275" s="4"/>
      <c r="G275" s="4"/>
      <c r="H275" s="4"/>
      <c r="I275" s="4"/>
      <c r="J275" s="110" t="str">
        <f t="shared" si="39"/>
        <v/>
      </c>
      <c r="K275" s="401" t="str">
        <f t="shared" si="38"/>
        <v/>
      </c>
      <c r="L275" s="4"/>
      <c r="M275" s="4"/>
      <c r="N275" s="4"/>
      <c r="O275" s="4"/>
      <c r="P275" s="4"/>
      <c r="Q275" s="4"/>
      <c r="R275" s="4"/>
      <c r="S275" s="4"/>
      <c r="T275" s="4"/>
      <c r="U275" s="4"/>
      <c r="V275" s="4"/>
      <c r="W275" s="4"/>
      <c r="X275" s="4"/>
      <c r="Y275" s="4"/>
      <c r="Z275" s="4"/>
    </row>
    <row r="276" ht="14.25" customHeight="1">
      <c r="A276" s="4"/>
      <c r="B276" s="4"/>
      <c r="C276" s="4"/>
      <c r="D276" s="4"/>
      <c r="E276" s="4"/>
      <c r="F276" s="4"/>
      <c r="G276" s="4"/>
      <c r="H276" s="4"/>
      <c r="I276" s="4"/>
      <c r="J276" s="110" t="str">
        <f t="shared" si="39"/>
        <v/>
      </c>
      <c r="K276" s="401" t="str">
        <f t="shared" si="38"/>
        <v/>
      </c>
      <c r="L276" s="4"/>
      <c r="M276" s="4"/>
      <c r="N276" s="4"/>
      <c r="O276" s="4"/>
      <c r="P276" s="4"/>
      <c r="Q276" s="4"/>
      <c r="R276" s="4"/>
      <c r="S276" s="4"/>
      <c r="T276" s="4"/>
      <c r="U276" s="4"/>
      <c r="V276" s="4"/>
      <c r="W276" s="4"/>
      <c r="X276" s="4"/>
      <c r="Y276" s="4"/>
      <c r="Z276" s="4"/>
    </row>
    <row r="277" ht="14.25" customHeight="1">
      <c r="A277" s="4"/>
      <c r="B277" s="4"/>
      <c r="C277" s="4"/>
      <c r="D277" s="4"/>
      <c r="E277" s="4"/>
      <c r="F277" s="4"/>
      <c r="G277" s="4"/>
      <c r="H277" s="4"/>
      <c r="I277" s="4"/>
      <c r="J277" s="110" t="str">
        <f t="shared" si="39"/>
        <v/>
      </c>
      <c r="K277" s="401" t="str">
        <f t="shared" si="38"/>
        <v/>
      </c>
      <c r="L277" s="4"/>
      <c r="M277" s="4"/>
      <c r="N277" s="4"/>
      <c r="O277" s="4"/>
      <c r="P277" s="4"/>
      <c r="Q277" s="4"/>
      <c r="R277" s="4"/>
      <c r="S277" s="4"/>
      <c r="T277" s="4"/>
      <c r="U277" s="4"/>
      <c r="V277" s="4"/>
      <c r="W277" s="4"/>
      <c r="X277" s="4"/>
      <c r="Y277" s="4"/>
      <c r="Z277" s="4"/>
    </row>
    <row r="278" ht="14.25" customHeight="1">
      <c r="A278" s="4"/>
      <c r="B278" s="4"/>
      <c r="C278" s="4"/>
      <c r="D278" s="4"/>
      <c r="E278" s="4"/>
      <c r="F278" s="4"/>
      <c r="G278" s="4"/>
      <c r="H278" s="4"/>
      <c r="I278" s="4"/>
      <c r="J278" s="110" t="str">
        <f t="shared" si="39"/>
        <v/>
      </c>
      <c r="K278" s="401" t="str">
        <f t="shared" si="38"/>
        <v/>
      </c>
      <c r="L278" s="4"/>
      <c r="M278" s="4"/>
      <c r="N278" s="4"/>
      <c r="O278" s="4"/>
      <c r="P278" s="4"/>
      <c r="Q278" s="4"/>
      <c r="R278" s="4"/>
      <c r="S278" s="4"/>
      <c r="T278" s="4"/>
      <c r="U278" s="4"/>
      <c r="V278" s="4"/>
      <c r="W278" s="4"/>
      <c r="X278" s="4"/>
      <c r="Y278" s="4"/>
      <c r="Z278" s="4"/>
    </row>
    <row r="279" ht="14.25" customHeight="1">
      <c r="A279" s="4"/>
      <c r="B279" s="4"/>
      <c r="C279" s="4"/>
      <c r="D279" s="4"/>
      <c r="E279" s="4"/>
      <c r="F279" s="4"/>
      <c r="G279" s="4"/>
      <c r="H279" s="4"/>
      <c r="I279" s="4"/>
      <c r="J279" s="110" t="str">
        <f t="shared" si="39"/>
        <v/>
      </c>
      <c r="K279" s="401" t="str">
        <f t="shared" si="38"/>
        <v/>
      </c>
      <c r="L279" s="4"/>
      <c r="M279" s="4"/>
      <c r="N279" s="4"/>
      <c r="O279" s="4"/>
      <c r="P279" s="4"/>
      <c r="Q279" s="4"/>
      <c r="R279" s="4"/>
      <c r="S279" s="4"/>
      <c r="T279" s="4"/>
      <c r="U279" s="4"/>
      <c r="V279" s="4"/>
      <c r="W279" s="4"/>
      <c r="X279" s="4"/>
      <c r="Y279" s="4"/>
      <c r="Z279" s="4"/>
    </row>
    <row r="280" ht="14.25" customHeight="1">
      <c r="A280" s="4"/>
      <c r="B280" s="4"/>
      <c r="C280" s="4"/>
      <c r="D280" s="4"/>
      <c r="E280" s="4"/>
      <c r="F280" s="4"/>
      <c r="G280" s="4"/>
      <c r="H280" s="4"/>
      <c r="I280" s="4"/>
      <c r="J280" s="110" t="str">
        <f t="shared" si="39"/>
        <v/>
      </c>
      <c r="K280" s="401" t="str">
        <f t="shared" si="38"/>
        <v/>
      </c>
      <c r="L280" s="4"/>
      <c r="M280" s="4"/>
      <c r="N280" s="4"/>
      <c r="O280" s="4"/>
      <c r="P280" s="4"/>
      <c r="Q280" s="4"/>
      <c r="R280" s="4"/>
      <c r="S280" s="4"/>
      <c r="T280" s="4"/>
      <c r="U280" s="4"/>
      <c r="V280" s="4"/>
      <c r="W280" s="4"/>
      <c r="X280" s="4"/>
      <c r="Y280" s="4"/>
      <c r="Z280" s="4"/>
    </row>
    <row r="281" ht="14.25" customHeight="1">
      <c r="A281" s="4"/>
      <c r="B281" s="4"/>
      <c r="C281" s="4"/>
      <c r="D281" s="4"/>
      <c r="E281" s="4"/>
      <c r="F281" s="4"/>
      <c r="G281" s="4"/>
      <c r="H281" s="4"/>
      <c r="I281" s="4"/>
      <c r="J281" s="110" t="str">
        <f t="shared" si="39"/>
        <v/>
      </c>
      <c r="K281" s="401" t="str">
        <f t="shared" si="38"/>
        <v/>
      </c>
      <c r="L281" s="4"/>
      <c r="M281" s="4"/>
      <c r="N281" s="4"/>
      <c r="O281" s="4"/>
      <c r="P281" s="4"/>
      <c r="Q281" s="4"/>
      <c r="R281" s="4"/>
      <c r="S281" s="4"/>
      <c r="T281" s="4"/>
      <c r="U281" s="4"/>
      <c r="V281" s="4"/>
      <c r="W281" s="4"/>
      <c r="X281" s="4"/>
      <c r="Y281" s="4"/>
      <c r="Z281" s="4"/>
    </row>
    <row r="282" ht="14.25" customHeight="1">
      <c r="A282" s="4"/>
      <c r="B282" s="4"/>
      <c r="C282" s="4"/>
      <c r="D282" s="4"/>
      <c r="E282" s="4"/>
      <c r="F282" s="4"/>
      <c r="G282" s="4"/>
      <c r="H282" s="4"/>
      <c r="I282" s="4"/>
      <c r="J282" s="110" t="str">
        <f t="shared" si="39"/>
        <v/>
      </c>
      <c r="K282" s="401" t="str">
        <f t="shared" si="38"/>
        <v/>
      </c>
      <c r="L282" s="4"/>
      <c r="M282" s="4"/>
      <c r="N282" s="4"/>
      <c r="O282" s="4"/>
      <c r="P282" s="4"/>
      <c r="Q282" s="4"/>
      <c r="R282" s="4"/>
      <c r="S282" s="4"/>
      <c r="T282" s="4"/>
      <c r="U282" s="4"/>
      <c r="V282" s="4"/>
      <c r="W282" s="4"/>
      <c r="X282" s="4"/>
      <c r="Y282" s="4"/>
      <c r="Z282" s="4"/>
    </row>
    <row r="283" ht="14.25" customHeight="1">
      <c r="A283" s="4"/>
      <c r="B283" s="4"/>
      <c r="C283" s="4"/>
      <c r="D283" s="4"/>
      <c r="E283" s="4"/>
      <c r="F283" s="4"/>
      <c r="G283" s="4"/>
      <c r="H283" s="4"/>
      <c r="I283" s="4"/>
      <c r="J283" s="110" t="str">
        <f t="shared" si="39"/>
        <v/>
      </c>
      <c r="K283" s="401" t="str">
        <f t="shared" si="38"/>
        <v/>
      </c>
      <c r="L283" s="4"/>
      <c r="M283" s="4"/>
      <c r="N283" s="4"/>
      <c r="O283" s="4"/>
      <c r="P283" s="4"/>
      <c r="Q283" s="4"/>
      <c r="R283" s="4"/>
      <c r="S283" s="4"/>
      <c r="T283" s="4"/>
      <c r="U283" s="4"/>
      <c r="V283" s="4"/>
      <c r="W283" s="4"/>
      <c r="X283" s="4"/>
      <c r="Y283" s="4"/>
      <c r="Z283" s="4"/>
    </row>
    <row r="284" ht="14.25" customHeight="1">
      <c r="A284" s="4"/>
      <c r="B284" s="4"/>
      <c r="C284" s="4"/>
      <c r="D284" s="4"/>
      <c r="E284" s="4"/>
      <c r="F284" s="4"/>
      <c r="G284" s="4"/>
      <c r="H284" s="4"/>
      <c r="I284" s="4"/>
      <c r="J284" s="110" t="str">
        <f t="shared" si="39"/>
        <v/>
      </c>
      <c r="K284" s="401" t="str">
        <f t="shared" si="38"/>
        <v/>
      </c>
      <c r="L284" s="4"/>
      <c r="M284" s="4"/>
      <c r="N284" s="4"/>
      <c r="O284" s="4"/>
      <c r="P284" s="4"/>
      <c r="Q284" s="4"/>
      <c r="R284" s="4"/>
      <c r="S284" s="4"/>
      <c r="T284" s="4"/>
      <c r="U284" s="4"/>
      <c r="V284" s="4"/>
      <c r="W284" s="4"/>
      <c r="X284" s="4"/>
      <c r="Y284" s="4"/>
      <c r="Z284" s="4"/>
    </row>
    <row r="285" ht="14.25" customHeight="1">
      <c r="A285" s="4"/>
      <c r="B285" s="4"/>
      <c r="C285" s="4"/>
      <c r="D285" s="4"/>
      <c r="E285" s="4"/>
      <c r="F285" s="4"/>
      <c r="G285" s="4"/>
      <c r="H285" s="4"/>
      <c r="I285" s="4"/>
      <c r="J285" s="110" t="str">
        <f t="shared" si="39"/>
        <v/>
      </c>
      <c r="K285" s="401" t="str">
        <f t="shared" si="38"/>
        <v/>
      </c>
      <c r="L285" s="4"/>
      <c r="M285" s="4"/>
      <c r="N285" s="4"/>
      <c r="O285" s="4"/>
      <c r="P285" s="4"/>
      <c r="Q285" s="4"/>
      <c r="R285" s="4"/>
      <c r="S285" s="4"/>
      <c r="T285" s="4"/>
      <c r="U285" s="4"/>
      <c r="V285" s="4"/>
      <c r="W285" s="4"/>
      <c r="X285" s="4"/>
      <c r="Y285" s="4"/>
      <c r="Z285" s="4"/>
    </row>
    <row r="286" ht="14.25" customHeight="1">
      <c r="A286" s="4"/>
      <c r="B286" s="4"/>
      <c r="C286" s="4"/>
      <c r="D286" s="4"/>
      <c r="E286" s="4"/>
      <c r="F286" s="4"/>
      <c r="G286" s="4"/>
      <c r="H286" s="4"/>
      <c r="I286" s="4"/>
      <c r="J286" s="110" t="str">
        <f t="shared" si="39"/>
        <v/>
      </c>
      <c r="K286" s="401" t="str">
        <f t="shared" si="38"/>
        <v/>
      </c>
      <c r="L286" s="4"/>
      <c r="M286" s="4"/>
      <c r="N286" s="4"/>
      <c r="O286" s="4"/>
      <c r="P286" s="4"/>
      <c r="Q286" s="4"/>
      <c r="R286" s="4"/>
      <c r="S286" s="4"/>
      <c r="T286" s="4"/>
      <c r="U286" s="4"/>
      <c r="V286" s="4"/>
      <c r="W286" s="4"/>
      <c r="X286" s="4"/>
      <c r="Y286" s="4"/>
      <c r="Z286" s="4"/>
    </row>
    <row r="287" ht="14.25" customHeight="1">
      <c r="A287" s="4"/>
      <c r="B287" s="4"/>
      <c r="C287" s="4"/>
      <c r="D287" s="4"/>
      <c r="E287" s="4"/>
      <c r="F287" s="4"/>
      <c r="G287" s="4"/>
      <c r="H287" s="4"/>
      <c r="I287" s="4"/>
      <c r="J287" s="110" t="str">
        <f t="shared" si="39"/>
        <v/>
      </c>
      <c r="K287" s="401" t="str">
        <f t="shared" si="38"/>
        <v/>
      </c>
      <c r="L287" s="4"/>
      <c r="M287" s="4"/>
      <c r="N287" s="4"/>
      <c r="O287" s="4"/>
      <c r="P287" s="4"/>
      <c r="Q287" s="4"/>
      <c r="R287" s="4"/>
      <c r="S287" s="4"/>
      <c r="T287" s="4"/>
      <c r="U287" s="4"/>
      <c r="V287" s="4"/>
      <c r="W287" s="4"/>
      <c r="X287" s="4"/>
      <c r="Y287" s="4"/>
      <c r="Z287" s="4"/>
    </row>
    <row r="288" ht="14.25" customHeight="1">
      <c r="A288" s="4"/>
      <c r="B288" s="4"/>
      <c r="C288" s="4"/>
      <c r="D288" s="4"/>
      <c r="E288" s="4"/>
      <c r="F288" s="4"/>
      <c r="G288" s="4"/>
      <c r="H288" s="4"/>
      <c r="I288" s="4"/>
      <c r="J288" s="110" t="str">
        <f t="shared" si="39"/>
        <v/>
      </c>
      <c r="K288" s="401" t="str">
        <f t="shared" si="38"/>
        <v/>
      </c>
      <c r="L288" s="4"/>
      <c r="M288" s="4"/>
      <c r="N288" s="4"/>
      <c r="O288" s="4"/>
      <c r="P288" s="4"/>
      <c r="Q288" s="4"/>
      <c r="R288" s="4"/>
      <c r="S288" s="4"/>
      <c r="T288" s="4"/>
      <c r="U288" s="4"/>
      <c r="V288" s="4"/>
      <c r="W288" s="4"/>
      <c r="X288" s="4"/>
      <c r="Y288" s="4"/>
      <c r="Z288" s="4"/>
    </row>
    <row r="289" ht="14.25" customHeight="1">
      <c r="A289" s="4"/>
      <c r="B289" s="4"/>
      <c r="C289" s="4"/>
      <c r="D289" s="4"/>
      <c r="E289" s="4"/>
      <c r="F289" s="4"/>
      <c r="G289" s="4"/>
      <c r="H289" s="4"/>
      <c r="I289" s="4"/>
      <c r="J289" s="110" t="str">
        <f t="shared" si="39"/>
        <v/>
      </c>
      <c r="K289" s="401" t="str">
        <f t="shared" si="38"/>
        <v/>
      </c>
      <c r="L289" s="4"/>
      <c r="M289" s="4"/>
      <c r="N289" s="4"/>
      <c r="O289" s="4"/>
      <c r="P289" s="4"/>
      <c r="Q289" s="4"/>
      <c r="R289" s="4"/>
      <c r="S289" s="4"/>
      <c r="T289" s="4"/>
      <c r="U289" s="4"/>
      <c r="V289" s="4"/>
      <c r="W289" s="4"/>
      <c r="X289" s="4"/>
      <c r="Y289" s="4"/>
      <c r="Z289" s="4"/>
    </row>
    <row r="290" ht="14.25" customHeight="1">
      <c r="A290" s="4"/>
      <c r="B290" s="4"/>
      <c r="C290" s="4"/>
      <c r="D290" s="4"/>
      <c r="E290" s="4"/>
      <c r="F290" s="4"/>
      <c r="G290" s="4"/>
      <c r="H290" s="4"/>
      <c r="I290" s="4"/>
      <c r="J290" s="110" t="str">
        <f t="shared" si="39"/>
        <v/>
      </c>
      <c r="K290" s="401" t="str">
        <f t="shared" si="38"/>
        <v/>
      </c>
      <c r="L290" s="4"/>
      <c r="M290" s="4"/>
      <c r="N290" s="4"/>
      <c r="O290" s="4"/>
      <c r="P290" s="4"/>
      <c r="Q290" s="4"/>
      <c r="R290" s="4"/>
      <c r="S290" s="4"/>
      <c r="T290" s="4"/>
      <c r="U290" s="4"/>
      <c r="V290" s="4"/>
      <c r="W290" s="4"/>
      <c r="X290" s="4"/>
      <c r="Y290" s="4"/>
      <c r="Z290" s="4"/>
    </row>
    <row r="291" ht="14.25" customHeight="1">
      <c r="A291" s="4"/>
      <c r="B291" s="4"/>
      <c r="C291" s="4"/>
      <c r="D291" s="4"/>
      <c r="E291" s="4"/>
      <c r="F291" s="4"/>
      <c r="G291" s="4"/>
      <c r="H291" s="4"/>
      <c r="I291" s="4"/>
      <c r="J291" s="110" t="str">
        <f t="shared" si="39"/>
        <v/>
      </c>
      <c r="K291" s="401" t="str">
        <f t="shared" si="38"/>
        <v/>
      </c>
      <c r="L291" s="4"/>
      <c r="M291" s="4"/>
      <c r="N291" s="4"/>
      <c r="O291" s="4"/>
      <c r="P291" s="4"/>
      <c r="Q291" s="4"/>
      <c r="R291" s="4"/>
      <c r="S291" s="4"/>
      <c r="T291" s="4"/>
      <c r="U291" s="4"/>
      <c r="V291" s="4"/>
      <c r="W291" s="4"/>
      <c r="X291" s="4"/>
      <c r="Y291" s="4"/>
      <c r="Z291" s="4"/>
    </row>
    <row r="292" ht="14.25" customHeight="1">
      <c r="A292" s="4"/>
      <c r="B292" s="4"/>
      <c r="C292" s="4"/>
      <c r="D292" s="4"/>
      <c r="E292" s="4"/>
      <c r="F292" s="4"/>
      <c r="G292" s="4"/>
      <c r="H292" s="4"/>
      <c r="I292" s="4"/>
      <c r="J292" s="110" t="str">
        <f t="shared" si="39"/>
        <v/>
      </c>
      <c r="K292" s="401" t="str">
        <f t="shared" si="38"/>
        <v/>
      </c>
      <c r="L292" s="4"/>
      <c r="M292" s="4"/>
      <c r="N292" s="4"/>
      <c r="O292" s="4"/>
      <c r="P292" s="4"/>
      <c r="Q292" s="4"/>
      <c r="R292" s="4"/>
      <c r="S292" s="4"/>
      <c r="T292" s="4"/>
      <c r="U292" s="4"/>
      <c r="V292" s="4"/>
      <c r="W292" s="4"/>
      <c r="X292" s="4"/>
      <c r="Y292" s="4"/>
      <c r="Z292" s="4"/>
    </row>
    <row r="293" ht="14.25" customHeight="1">
      <c r="A293" s="4"/>
      <c r="B293" s="4"/>
      <c r="C293" s="4"/>
      <c r="D293" s="4"/>
      <c r="E293" s="4"/>
      <c r="F293" s="4"/>
      <c r="G293" s="4"/>
      <c r="H293" s="4"/>
      <c r="I293" s="4"/>
      <c r="J293" s="110" t="str">
        <f t="shared" si="39"/>
        <v/>
      </c>
      <c r="K293" s="401" t="str">
        <f t="shared" si="38"/>
        <v/>
      </c>
      <c r="L293" s="4"/>
      <c r="M293" s="4"/>
      <c r="N293" s="4"/>
      <c r="O293" s="4"/>
      <c r="P293" s="4"/>
      <c r="Q293" s="4"/>
      <c r="R293" s="4"/>
      <c r="S293" s="4"/>
      <c r="T293" s="4"/>
      <c r="U293" s="4"/>
      <c r="V293" s="4"/>
      <c r="W293" s="4"/>
      <c r="X293" s="4"/>
      <c r="Y293" s="4"/>
      <c r="Z293" s="4"/>
    </row>
    <row r="294" ht="14.25" customHeight="1">
      <c r="A294" s="4"/>
      <c r="B294" s="4"/>
      <c r="C294" s="4"/>
      <c r="D294" s="4"/>
      <c r="E294" s="4"/>
      <c r="F294" s="4"/>
      <c r="G294" s="4"/>
      <c r="H294" s="4"/>
      <c r="I294" s="4"/>
      <c r="J294" s="110" t="str">
        <f t="shared" si="39"/>
        <v/>
      </c>
      <c r="K294" s="401" t="str">
        <f t="shared" si="38"/>
        <v/>
      </c>
      <c r="L294" s="4"/>
      <c r="M294" s="4"/>
      <c r="N294" s="4"/>
      <c r="O294" s="4"/>
      <c r="P294" s="4"/>
      <c r="Q294" s="4"/>
      <c r="R294" s="4"/>
      <c r="S294" s="4"/>
      <c r="T294" s="4"/>
      <c r="U294" s="4"/>
      <c r="V294" s="4"/>
      <c r="W294" s="4"/>
      <c r="X294" s="4"/>
      <c r="Y294" s="4"/>
      <c r="Z294" s="4"/>
    </row>
    <row r="295" ht="14.25" customHeight="1">
      <c r="A295" s="4"/>
      <c r="B295" s="4"/>
      <c r="C295" s="4"/>
      <c r="D295" s="4"/>
      <c r="E295" s="4"/>
      <c r="F295" s="4"/>
      <c r="G295" s="4"/>
      <c r="H295" s="4"/>
      <c r="I295" s="4"/>
      <c r="J295" s="110" t="str">
        <f t="shared" si="39"/>
        <v/>
      </c>
      <c r="K295" s="401" t="str">
        <f t="shared" si="38"/>
        <v/>
      </c>
      <c r="L295" s="4"/>
      <c r="M295" s="4"/>
      <c r="N295" s="4"/>
      <c r="O295" s="4"/>
      <c r="P295" s="4"/>
      <c r="Q295" s="4"/>
      <c r="R295" s="4"/>
      <c r="S295" s="4"/>
      <c r="T295" s="4"/>
      <c r="U295" s="4"/>
      <c r="V295" s="4"/>
      <c r="W295" s="4"/>
      <c r="X295" s="4"/>
      <c r="Y295" s="4"/>
      <c r="Z295" s="4"/>
    </row>
    <row r="296" ht="14.25" customHeight="1">
      <c r="A296" s="4"/>
      <c r="B296" s="4"/>
      <c r="C296" s="4"/>
      <c r="D296" s="4"/>
      <c r="E296" s="4"/>
      <c r="F296" s="4"/>
      <c r="G296" s="4"/>
      <c r="H296" s="4"/>
      <c r="I296" s="4"/>
      <c r="J296" s="110" t="str">
        <f t="shared" si="39"/>
        <v/>
      </c>
      <c r="K296" s="401" t="str">
        <f t="shared" si="38"/>
        <v/>
      </c>
      <c r="L296" s="4"/>
      <c r="M296" s="4"/>
      <c r="N296" s="4"/>
      <c r="O296" s="4"/>
      <c r="P296" s="4"/>
      <c r="Q296" s="4"/>
      <c r="R296" s="4"/>
      <c r="S296" s="4"/>
      <c r="T296" s="4"/>
      <c r="U296" s="4"/>
      <c r="V296" s="4"/>
      <c r="W296" s="4"/>
      <c r="X296" s="4"/>
      <c r="Y296" s="4"/>
      <c r="Z296" s="4"/>
    </row>
    <row r="297" ht="14.25" customHeight="1">
      <c r="A297" s="4"/>
      <c r="B297" s="4"/>
      <c r="C297" s="4"/>
      <c r="D297" s="4"/>
      <c r="E297" s="4"/>
      <c r="F297" s="4"/>
      <c r="G297" s="4"/>
      <c r="H297" s="4"/>
      <c r="I297" s="4"/>
      <c r="J297" s="110" t="str">
        <f t="shared" si="39"/>
        <v/>
      </c>
      <c r="K297" s="401" t="str">
        <f t="shared" si="38"/>
        <v/>
      </c>
      <c r="L297" s="4"/>
      <c r="M297" s="4"/>
      <c r="N297" s="4"/>
      <c r="O297" s="4"/>
      <c r="P297" s="4"/>
      <c r="Q297" s="4"/>
      <c r="R297" s="4"/>
      <c r="S297" s="4"/>
      <c r="T297" s="4"/>
      <c r="U297" s="4"/>
      <c r="V297" s="4"/>
      <c r="W297" s="4"/>
      <c r="X297" s="4"/>
      <c r="Y297" s="4"/>
      <c r="Z297" s="4"/>
    </row>
    <row r="298" ht="14.25" customHeight="1">
      <c r="A298" s="4"/>
      <c r="B298" s="4"/>
      <c r="C298" s="4"/>
      <c r="D298" s="4"/>
      <c r="E298" s="4"/>
      <c r="F298" s="4"/>
      <c r="G298" s="4"/>
      <c r="H298" s="4"/>
      <c r="I298" s="4"/>
      <c r="J298" s="110" t="str">
        <f t="shared" si="39"/>
        <v/>
      </c>
      <c r="K298" s="401" t="str">
        <f t="shared" si="38"/>
        <v/>
      </c>
      <c r="L298" s="4"/>
      <c r="M298" s="4"/>
      <c r="N298" s="4"/>
      <c r="O298" s="4"/>
      <c r="P298" s="4"/>
      <c r="Q298" s="4"/>
      <c r="R298" s="4"/>
      <c r="S298" s="4"/>
      <c r="T298" s="4"/>
      <c r="U298" s="4"/>
      <c r="V298" s="4"/>
      <c r="W298" s="4"/>
      <c r="X298" s="4"/>
      <c r="Y298" s="4"/>
      <c r="Z298" s="4"/>
    </row>
    <row r="299" ht="14.25" customHeight="1">
      <c r="A299" s="4"/>
      <c r="B299" s="4"/>
      <c r="C299" s="4"/>
      <c r="D299" s="4"/>
      <c r="E299" s="4"/>
      <c r="F299" s="4"/>
      <c r="G299" s="4"/>
      <c r="H299" s="4"/>
      <c r="I299" s="4"/>
      <c r="J299" s="110" t="str">
        <f t="shared" si="39"/>
        <v/>
      </c>
      <c r="K299" s="401" t="str">
        <f t="shared" si="38"/>
        <v/>
      </c>
      <c r="L299" s="4"/>
      <c r="M299" s="4"/>
      <c r="N299" s="4"/>
      <c r="O299" s="4"/>
      <c r="P299" s="4"/>
      <c r="Q299" s="4"/>
      <c r="R299" s="4"/>
      <c r="S299" s="4"/>
      <c r="T299" s="4"/>
      <c r="U299" s="4"/>
      <c r="V299" s="4"/>
      <c r="W299" s="4"/>
      <c r="X299" s="4"/>
      <c r="Y299" s="4"/>
      <c r="Z299" s="4"/>
    </row>
    <row r="300" ht="14.25" customHeight="1">
      <c r="A300" s="4"/>
      <c r="B300" s="4"/>
      <c r="C300" s="4"/>
      <c r="D300" s="4"/>
      <c r="E300" s="4"/>
      <c r="F300" s="4"/>
      <c r="G300" s="4"/>
      <c r="H300" s="4"/>
      <c r="I300" s="4"/>
      <c r="J300" s="110" t="str">
        <f t="shared" si="39"/>
        <v/>
      </c>
      <c r="K300" s="401" t="str">
        <f t="shared" si="38"/>
        <v/>
      </c>
      <c r="L300" s="4"/>
      <c r="M300" s="4"/>
      <c r="N300" s="4"/>
      <c r="O300" s="4"/>
      <c r="P300" s="4"/>
      <c r="Q300" s="4"/>
      <c r="R300" s="4"/>
      <c r="S300" s="4"/>
      <c r="T300" s="4"/>
      <c r="U300" s="4"/>
      <c r="V300" s="4"/>
      <c r="W300" s="4"/>
      <c r="X300" s="4"/>
      <c r="Y300" s="4"/>
      <c r="Z300" s="4"/>
    </row>
    <row r="301" ht="14.25" customHeight="1">
      <c r="A301" s="4"/>
      <c r="B301" s="4"/>
      <c r="C301" s="4"/>
      <c r="D301" s="4"/>
      <c r="E301" s="4"/>
      <c r="F301" s="4"/>
      <c r="G301" s="4"/>
      <c r="H301" s="4"/>
      <c r="I301" s="4"/>
      <c r="J301" s="110" t="str">
        <f t="shared" si="39"/>
        <v/>
      </c>
      <c r="K301" s="401" t="str">
        <f t="shared" si="38"/>
        <v/>
      </c>
      <c r="L301" s="4"/>
      <c r="M301" s="4"/>
      <c r="N301" s="4"/>
      <c r="O301" s="4"/>
      <c r="P301" s="4"/>
      <c r="Q301" s="4"/>
      <c r="R301" s="4"/>
      <c r="S301" s="4"/>
      <c r="T301" s="4"/>
      <c r="U301" s="4"/>
      <c r="V301" s="4"/>
      <c r="W301" s="4"/>
      <c r="X301" s="4"/>
      <c r="Y301" s="4"/>
      <c r="Z301" s="4"/>
    </row>
    <row r="302" ht="14.25" customHeight="1">
      <c r="A302" s="4"/>
      <c r="B302" s="4"/>
      <c r="C302" s="4"/>
      <c r="D302" s="4"/>
      <c r="E302" s="4"/>
      <c r="F302" s="4"/>
      <c r="G302" s="4"/>
      <c r="H302" s="4"/>
      <c r="I302" s="4"/>
      <c r="J302" s="110" t="str">
        <f t="shared" si="39"/>
        <v/>
      </c>
      <c r="K302" s="401" t="str">
        <f t="shared" si="38"/>
        <v/>
      </c>
      <c r="L302" s="4"/>
      <c r="M302" s="4"/>
      <c r="N302" s="4"/>
      <c r="O302" s="4"/>
      <c r="P302" s="4"/>
      <c r="Q302" s="4"/>
      <c r="R302" s="4"/>
      <c r="S302" s="4"/>
      <c r="T302" s="4"/>
      <c r="U302" s="4"/>
      <c r="V302" s="4"/>
      <c r="W302" s="4"/>
      <c r="X302" s="4"/>
      <c r="Y302" s="4"/>
      <c r="Z302" s="4"/>
    </row>
    <row r="303" ht="14.25" customHeight="1">
      <c r="A303" s="4"/>
      <c r="B303" s="4"/>
      <c r="C303" s="4"/>
      <c r="D303" s="4"/>
      <c r="E303" s="4"/>
      <c r="F303" s="4"/>
      <c r="G303" s="4"/>
      <c r="H303" s="4"/>
      <c r="I303" s="4"/>
      <c r="J303" s="110" t="str">
        <f t="shared" si="39"/>
        <v/>
      </c>
      <c r="K303" s="401" t="str">
        <f t="shared" si="38"/>
        <v/>
      </c>
      <c r="L303" s="4"/>
      <c r="M303" s="4"/>
      <c r="N303" s="4"/>
      <c r="O303" s="4"/>
      <c r="P303" s="4"/>
      <c r="Q303" s="4"/>
      <c r="R303" s="4"/>
      <c r="S303" s="4"/>
      <c r="T303" s="4"/>
      <c r="U303" s="4"/>
      <c r="V303" s="4"/>
      <c r="W303" s="4"/>
      <c r="X303" s="4"/>
      <c r="Y303" s="4"/>
      <c r="Z303" s="4"/>
    </row>
    <row r="304" ht="14.25" customHeight="1">
      <c r="A304" s="4"/>
      <c r="B304" s="4"/>
      <c r="C304" s="4"/>
      <c r="D304" s="4"/>
      <c r="E304" s="4"/>
      <c r="F304" s="4"/>
      <c r="G304" s="4"/>
      <c r="H304" s="4"/>
      <c r="I304" s="4"/>
      <c r="J304" s="110" t="str">
        <f t="shared" si="39"/>
        <v/>
      </c>
      <c r="K304" s="401" t="str">
        <f t="shared" si="38"/>
        <v/>
      </c>
      <c r="L304" s="4"/>
      <c r="M304" s="4"/>
      <c r="N304" s="4"/>
      <c r="O304" s="4"/>
      <c r="P304" s="4"/>
      <c r="Q304" s="4"/>
      <c r="R304" s="4"/>
      <c r="S304" s="4"/>
      <c r="T304" s="4"/>
      <c r="U304" s="4"/>
      <c r="V304" s="4"/>
      <c r="W304" s="4"/>
      <c r="X304" s="4"/>
      <c r="Y304" s="4"/>
      <c r="Z304" s="4"/>
    </row>
    <row r="305" ht="14.25" customHeight="1">
      <c r="A305" s="4"/>
      <c r="B305" s="4"/>
      <c r="C305" s="4"/>
      <c r="D305" s="4"/>
      <c r="E305" s="4"/>
      <c r="F305" s="4"/>
      <c r="G305" s="4"/>
      <c r="H305" s="4"/>
      <c r="I305" s="4"/>
      <c r="J305" s="110" t="str">
        <f t="shared" si="39"/>
        <v/>
      </c>
      <c r="K305" s="401" t="str">
        <f t="shared" si="38"/>
        <v/>
      </c>
      <c r="L305" s="4"/>
      <c r="M305" s="4"/>
      <c r="N305" s="4"/>
      <c r="O305" s="4"/>
      <c r="P305" s="4"/>
      <c r="Q305" s="4"/>
      <c r="R305" s="4"/>
      <c r="S305" s="4"/>
      <c r="T305" s="4"/>
      <c r="U305" s="4"/>
      <c r="V305" s="4"/>
      <c r="W305" s="4"/>
      <c r="X305" s="4"/>
      <c r="Y305" s="4"/>
      <c r="Z305" s="4"/>
    </row>
    <row r="306" ht="14.25" customHeight="1">
      <c r="A306" s="4"/>
      <c r="B306" s="4"/>
      <c r="C306" s="4"/>
      <c r="D306" s="4"/>
      <c r="E306" s="4"/>
      <c r="F306" s="4"/>
      <c r="G306" s="4"/>
      <c r="H306" s="4"/>
      <c r="I306" s="4"/>
      <c r="J306" s="110" t="str">
        <f t="shared" si="39"/>
        <v/>
      </c>
      <c r="K306" s="401" t="str">
        <f t="shared" si="38"/>
        <v/>
      </c>
      <c r="L306" s="4"/>
      <c r="M306" s="4"/>
      <c r="N306" s="4"/>
      <c r="O306" s="4"/>
      <c r="P306" s="4"/>
      <c r="Q306" s="4"/>
      <c r="R306" s="4"/>
      <c r="S306" s="4"/>
      <c r="T306" s="4"/>
      <c r="U306" s="4"/>
      <c r="V306" s="4"/>
      <c r="W306" s="4"/>
      <c r="X306" s="4"/>
      <c r="Y306" s="4"/>
      <c r="Z306" s="4"/>
    </row>
    <row r="307" ht="14.25" customHeight="1">
      <c r="A307" s="4"/>
      <c r="B307" s="4"/>
      <c r="C307" s="4"/>
      <c r="D307" s="4"/>
      <c r="E307" s="4"/>
      <c r="F307" s="4"/>
      <c r="G307" s="4"/>
      <c r="H307" s="4"/>
      <c r="I307" s="4"/>
      <c r="J307" s="110" t="str">
        <f t="shared" si="39"/>
        <v/>
      </c>
      <c r="K307" s="401" t="str">
        <f t="shared" si="38"/>
        <v/>
      </c>
      <c r="L307" s="4"/>
      <c r="M307" s="4"/>
      <c r="N307" s="4"/>
      <c r="O307" s="4"/>
      <c r="P307" s="4"/>
      <c r="Q307" s="4"/>
      <c r="R307" s="4"/>
      <c r="S307" s="4"/>
      <c r="T307" s="4"/>
      <c r="U307" s="4"/>
      <c r="V307" s="4"/>
      <c r="W307" s="4"/>
      <c r="X307" s="4"/>
      <c r="Y307" s="4"/>
      <c r="Z307" s="4"/>
    </row>
    <row r="308" ht="14.25" customHeight="1">
      <c r="A308" s="4"/>
      <c r="B308" s="4"/>
      <c r="C308" s="4"/>
      <c r="D308" s="4"/>
      <c r="E308" s="4"/>
      <c r="F308" s="4"/>
      <c r="G308" s="4"/>
      <c r="H308" s="4"/>
      <c r="I308" s="4"/>
      <c r="J308" s="110" t="str">
        <f t="shared" si="39"/>
        <v/>
      </c>
      <c r="K308" s="401" t="str">
        <f t="shared" si="38"/>
        <v/>
      </c>
      <c r="L308" s="4"/>
      <c r="M308" s="4"/>
      <c r="N308" s="4"/>
      <c r="O308" s="4"/>
      <c r="P308" s="4"/>
      <c r="Q308" s="4"/>
      <c r="R308" s="4"/>
      <c r="S308" s="4"/>
      <c r="T308" s="4"/>
      <c r="U308" s="4"/>
      <c r="V308" s="4"/>
      <c r="W308" s="4"/>
      <c r="X308" s="4"/>
      <c r="Y308" s="4"/>
      <c r="Z308" s="4"/>
    </row>
    <row r="309" ht="14.25" customHeight="1">
      <c r="A309" s="4"/>
      <c r="B309" s="4"/>
      <c r="C309" s="4"/>
      <c r="D309" s="4"/>
      <c r="E309" s="4"/>
      <c r="F309" s="4"/>
      <c r="G309" s="4"/>
      <c r="H309" s="4"/>
      <c r="I309" s="4"/>
      <c r="J309" s="110" t="str">
        <f t="shared" si="39"/>
        <v/>
      </c>
      <c r="K309" s="401" t="str">
        <f t="shared" si="38"/>
        <v/>
      </c>
      <c r="L309" s="4"/>
      <c r="M309" s="4"/>
      <c r="N309" s="4"/>
      <c r="O309" s="4"/>
      <c r="P309" s="4"/>
      <c r="Q309" s="4"/>
      <c r="R309" s="4"/>
      <c r="S309" s="4"/>
      <c r="T309" s="4"/>
      <c r="U309" s="4"/>
      <c r="V309" s="4"/>
      <c r="W309" s="4"/>
      <c r="X309" s="4"/>
      <c r="Y309" s="4"/>
      <c r="Z309" s="4"/>
    </row>
    <row r="310" ht="14.25" customHeight="1">
      <c r="A310" s="4"/>
      <c r="B310" s="4"/>
      <c r="C310" s="4"/>
      <c r="D310" s="4"/>
      <c r="E310" s="4"/>
      <c r="F310" s="4"/>
      <c r="G310" s="4"/>
      <c r="H310" s="4"/>
      <c r="I310" s="4"/>
      <c r="J310" s="110" t="str">
        <f t="shared" si="39"/>
        <v/>
      </c>
      <c r="K310" s="401" t="str">
        <f t="shared" si="38"/>
        <v/>
      </c>
      <c r="L310" s="4"/>
      <c r="M310" s="4"/>
      <c r="N310" s="4"/>
      <c r="O310" s="4"/>
      <c r="P310" s="4"/>
      <c r="Q310" s="4"/>
      <c r="R310" s="4"/>
      <c r="S310" s="4"/>
      <c r="T310" s="4"/>
      <c r="U310" s="4"/>
      <c r="V310" s="4"/>
      <c r="W310" s="4"/>
      <c r="X310" s="4"/>
      <c r="Y310" s="4"/>
      <c r="Z310" s="4"/>
    </row>
    <row r="311" ht="14.25" customHeight="1">
      <c r="A311" s="4"/>
      <c r="B311" s="4"/>
      <c r="C311" s="4"/>
      <c r="D311" s="4"/>
      <c r="E311" s="4"/>
      <c r="F311" s="4"/>
      <c r="G311" s="4"/>
      <c r="H311" s="4"/>
      <c r="I311" s="4"/>
      <c r="J311" s="110" t="str">
        <f t="shared" si="39"/>
        <v/>
      </c>
      <c r="K311" s="401" t="str">
        <f t="shared" si="38"/>
        <v/>
      </c>
      <c r="L311" s="4"/>
      <c r="M311" s="4"/>
      <c r="N311" s="4"/>
      <c r="O311" s="4"/>
      <c r="P311" s="4"/>
      <c r="Q311" s="4"/>
      <c r="R311" s="4"/>
      <c r="S311" s="4"/>
      <c r="T311" s="4"/>
      <c r="U311" s="4"/>
      <c r="V311" s="4"/>
      <c r="W311" s="4"/>
      <c r="X311" s="4"/>
      <c r="Y311" s="4"/>
      <c r="Z311" s="4"/>
    </row>
    <row r="312" ht="14.25" customHeight="1">
      <c r="A312" s="4"/>
      <c r="B312" s="4"/>
      <c r="C312" s="4"/>
      <c r="D312" s="4"/>
      <c r="E312" s="4"/>
      <c r="F312" s="4"/>
      <c r="G312" s="4"/>
      <c r="H312" s="4"/>
      <c r="I312" s="4"/>
      <c r="J312" s="110" t="str">
        <f t="shared" si="39"/>
        <v/>
      </c>
      <c r="K312" s="401" t="str">
        <f t="shared" si="38"/>
        <v/>
      </c>
      <c r="L312" s="4"/>
      <c r="M312" s="4"/>
      <c r="N312" s="4"/>
      <c r="O312" s="4"/>
      <c r="P312" s="4"/>
      <c r="Q312" s="4"/>
      <c r="R312" s="4"/>
      <c r="S312" s="4"/>
      <c r="T312" s="4"/>
      <c r="U312" s="4"/>
      <c r="V312" s="4"/>
      <c r="W312" s="4"/>
      <c r="X312" s="4"/>
      <c r="Y312" s="4"/>
      <c r="Z312" s="4"/>
    </row>
    <row r="313" ht="14.25" customHeight="1">
      <c r="A313" s="4"/>
      <c r="B313" s="4"/>
      <c r="C313" s="4"/>
      <c r="D313" s="4"/>
      <c r="E313" s="4"/>
      <c r="F313" s="4"/>
      <c r="G313" s="4"/>
      <c r="H313" s="4"/>
      <c r="I313" s="4"/>
      <c r="J313" s="110" t="str">
        <f t="shared" si="39"/>
        <v/>
      </c>
      <c r="K313" s="401" t="str">
        <f t="shared" si="38"/>
        <v/>
      </c>
      <c r="L313" s="4"/>
      <c r="M313" s="4"/>
      <c r="N313" s="4"/>
      <c r="O313" s="4"/>
      <c r="P313" s="4"/>
      <c r="Q313" s="4"/>
      <c r="R313" s="4"/>
      <c r="S313" s="4"/>
      <c r="T313" s="4"/>
      <c r="U313" s="4"/>
      <c r="V313" s="4"/>
      <c r="W313" s="4"/>
      <c r="X313" s="4"/>
      <c r="Y313" s="4"/>
      <c r="Z313" s="4"/>
    </row>
    <row r="314" ht="14.25" customHeight="1">
      <c r="A314" s="4"/>
      <c r="B314" s="4"/>
      <c r="C314" s="4"/>
      <c r="D314" s="4"/>
      <c r="E314" s="4"/>
      <c r="F314" s="4"/>
      <c r="G314" s="4"/>
      <c r="H314" s="4"/>
      <c r="I314" s="4"/>
      <c r="J314" s="110" t="str">
        <f t="shared" si="39"/>
        <v/>
      </c>
      <c r="K314" s="401" t="str">
        <f t="shared" si="38"/>
        <v/>
      </c>
      <c r="L314" s="4"/>
      <c r="M314" s="4"/>
      <c r="N314" s="4"/>
      <c r="O314" s="4"/>
      <c r="P314" s="4"/>
      <c r="Q314" s="4"/>
      <c r="R314" s="4"/>
      <c r="S314" s="4"/>
      <c r="T314" s="4"/>
      <c r="U314" s="4"/>
      <c r="V314" s="4"/>
      <c r="W314" s="4"/>
      <c r="X314" s="4"/>
      <c r="Y314" s="4"/>
      <c r="Z314" s="4"/>
    </row>
    <row r="315" ht="14.25" customHeight="1">
      <c r="A315" s="4"/>
      <c r="B315" s="4"/>
      <c r="C315" s="4"/>
      <c r="D315" s="4"/>
      <c r="E315" s="4"/>
      <c r="F315" s="4"/>
      <c r="G315" s="4"/>
      <c r="H315" s="4"/>
      <c r="I315" s="4"/>
      <c r="J315" s="110" t="str">
        <f t="shared" si="39"/>
        <v/>
      </c>
      <c r="K315" s="401" t="str">
        <f t="shared" si="38"/>
        <v/>
      </c>
      <c r="L315" s="4"/>
      <c r="M315" s="4"/>
      <c r="N315" s="4"/>
      <c r="O315" s="4"/>
      <c r="P315" s="4"/>
      <c r="Q315" s="4"/>
      <c r="R315" s="4"/>
      <c r="S315" s="4"/>
      <c r="T315" s="4"/>
      <c r="U315" s="4"/>
      <c r="V315" s="4"/>
      <c r="W315" s="4"/>
      <c r="X315" s="4"/>
      <c r="Y315" s="4"/>
      <c r="Z315" s="4"/>
    </row>
    <row r="316" ht="14.25" customHeight="1">
      <c r="A316" s="4"/>
      <c r="B316" s="4"/>
      <c r="C316" s="4"/>
      <c r="D316" s="4"/>
      <c r="E316" s="4"/>
      <c r="F316" s="4"/>
      <c r="G316" s="4"/>
      <c r="H316" s="4"/>
      <c r="I316" s="4"/>
      <c r="J316" s="110" t="str">
        <f t="shared" si="39"/>
        <v/>
      </c>
      <c r="K316" s="401" t="str">
        <f t="shared" si="38"/>
        <v/>
      </c>
      <c r="L316" s="4"/>
      <c r="M316" s="4"/>
      <c r="N316" s="4"/>
      <c r="O316" s="4"/>
      <c r="P316" s="4"/>
      <c r="Q316" s="4"/>
      <c r="R316" s="4"/>
      <c r="S316" s="4"/>
      <c r="T316" s="4"/>
      <c r="U316" s="4"/>
      <c r="V316" s="4"/>
      <c r="W316" s="4"/>
      <c r="X316" s="4"/>
      <c r="Y316" s="4"/>
      <c r="Z316" s="4"/>
    </row>
    <row r="317" ht="14.25" customHeight="1">
      <c r="A317" s="4"/>
      <c r="B317" s="4"/>
      <c r="C317" s="4"/>
      <c r="D317" s="4"/>
      <c r="E317" s="4"/>
      <c r="F317" s="4"/>
      <c r="G317" s="4"/>
      <c r="H317" s="4"/>
      <c r="I317" s="4"/>
      <c r="J317" s="110" t="str">
        <f t="shared" si="39"/>
        <v/>
      </c>
      <c r="K317" s="401" t="str">
        <f t="shared" si="38"/>
        <v/>
      </c>
      <c r="L317" s="4"/>
      <c r="M317" s="4"/>
      <c r="N317" s="4"/>
      <c r="O317" s="4"/>
      <c r="P317" s="4"/>
      <c r="Q317" s="4"/>
      <c r="R317" s="4"/>
      <c r="S317" s="4"/>
      <c r="T317" s="4"/>
      <c r="U317" s="4"/>
      <c r="V317" s="4"/>
      <c r="W317" s="4"/>
      <c r="X317" s="4"/>
      <c r="Y317" s="4"/>
      <c r="Z317" s="4"/>
    </row>
    <row r="318" ht="14.25" customHeight="1">
      <c r="A318" s="4"/>
      <c r="B318" s="4"/>
      <c r="C318" s="4"/>
      <c r="D318" s="4"/>
      <c r="E318" s="4"/>
      <c r="F318" s="4"/>
      <c r="G318" s="4"/>
      <c r="H318" s="4"/>
      <c r="I318" s="4"/>
      <c r="J318" s="110" t="str">
        <f t="shared" si="39"/>
        <v/>
      </c>
      <c r="K318" s="401" t="str">
        <f t="shared" si="38"/>
        <v/>
      </c>
      <c r="L318" s="4"/>
      <c r="M318" s="4"/>
      <c r="N318" s="4"/>
      <c r="O318" s="4"/>
      <c r="P318" s="4"/>
      <c r="Q318" s="4"/>
      <c r="R318" s="4"/>
      <c r="S318" s="4"/>
      <c r="T318" s="4"/>
      <c r="U318" s="4"/>
      <c r="V318" s="4"/>
      <c r="W318" s="4"/>
      <c r="X318" s="4"/>
      <c r="Y318" s="4"/>
      <c r="Z318" s="4"/>
    </row>
    <row r="319" ht="14.25" customHeight="1">
      <c r="A319" s="4"/>
      <c r="B319" s="4"/>
      <c r="C319" s="4"/>
      <c r="D319" s="4"/>
      <c r="E319" s="4"/>
      <c r="F319" s="4"/>
      <c r="G319" s="4"/>
      <c r="H319" s="4"/>
      <c r="I319" s="4"/>
      <c r="J319" s="110" t="str">
        <f t="shared" si="39"/>
        <v/>
      </c>
      <c r="K319" s="401" t="str">
        <f t="shared" si="38"/>
        <v/>
      </c>
      <c r="L319" s="4"/>
      <c r="M319" s="4"/>
      <c r="N319" s="4"/>
      <c r="O319" s="4"/>
      <c r="P319" s="4"/>
      <c r="Q319" s="4"/>
      <c r="R319" s="4"/>
      <c r="S319" s="4"/>
      <c r="T319" s="4"/>
      <c r="U319" s="4"/>
      <c r="V319" s="4"/>
      <c r="W319" s="4"/>
      <c r="X319" s="4"/>
      <c r="Y319" s="4"/>
      <c r="Z319" s="4"/>
    </row>
    <row r="320" ht="14.25" customHeight="1">
      <c r="A320" s="4"/>
      <c r="B320" s="4"/>
      <c r="C320" s="4"/>
      <c r="D320" s="4"/>
      <c r="E320" s="4"/>
      <c r="F320" s="4"/>
      <c r="G320" s="4"/>
      <c r="H320" s="4"/>
      <c r="I320" s="4"/>
      <c r="J320" s="110" t="str">
        <f t="shared" si="39"/>
        <v/>
      </c>
      <c r="K320" s="401" t="str">
        <f t="shared" si="38"/>
        <v/>
      </c>
      <c r="L320" s="4"/>
      <c r="M320" s="4"/>
      <c r="N320" s="4"/>
      <c r="O320" s="4"/>
      <c r="P320" s="4"/>
      <c r="Q320" s="4"/>
      <c r="R320" s="4"/>
      <c r="S320" s="4"/>
      <c r="T320" s="4"/>
      <c r="U320" s="4"/>
      <c r="V320" s="4"/>
      <c r="W320" s="4"/>
      <c r="X320" s="4"/>
      <c r="Y320" s="4"/>
      <c r="Z320" s="4"/>
    </row>
    <row r="321" ht="14.25" customHeight="1">
      <c r="A321" s="4"/>
      <c r="B321" s="4"/>
      <c r="C321" s="4"/>
      <c r="D321" s="4"/>
      <c r="E321" s="4"/>
      <c r="F321" s="4"/>
      <c r="G321" s="4"/>
      <c r="H321" s="4"/>
      <c r="I321" s="4"/>
      <c r="J321" s="110" t="str">
        <f t="shared" si="39"/>
        <v/>
      </c>
      <c r="K321" s="401" t="str">
        <f t="shared" si="38"/>
        <v/>
      </c>
      <c r="L321" s="4"/>
      <c r="M321" s="4"/>
      <c r="N321" s="4"/>
      <c r="O321" s="4"/>
      <c r="P321" s="4"/>
      <c r="Q321" s="4"/>
      <c r="R321" s="4"/>
      <c r="S321" s="4"/>
      <c r="T321" s="4"/>
      <c r="U321" s="4"/>
      <c r="V321" s="4"/>
      <c r="W321" s="4"/>
      <c r="X321" s="4"/>
      <c r="Y321" s="4"/>
      <c r="Z321" s="4"/>
    </row>
    <row r="322" ht="14.25" customHeight="1">
      <c r="A322" s="4"/>
      <c r="B322" s="4"/>
      <c r="C322" s="4"/>
      <c r="D322" s="4"/>
      <c r="E322" s="4"/>
      <c r="F322" s="4"/>
      <c r="G322" s="4"/>
      <c r="H322" s="4"/>
      <c r="I322" s="4"/>
      <c r="J322" s="110" t="str">
        <f t="shared" si="39"/>
        <v/>
      </c>
      <c r="K322" s="401" t="str">
        <f t="shared" si="38"/>
        <v/>
      </c>
      <c r="L322" s="4"/>
      <c r="M322" s="4"/>
      <c r="N322" s="4"/>
      <c r="O322" s="4"/>
      <c r="P322" s="4"/>
      <c r="Q322" s="4"/>
      <c r="R322" s="4"/>
      <c r="S322" s="4"/>
      <c r="T322" s="4"/>
      <c r="U322" s="4"/>
      <c r="V322" s="4"/>
      <c r="W322" s="4"/>
      <c r="X322" s="4"/>
      <c r="Y322" s="4"/>
      <c r="Z322" s="4"/>
    </row>
    <row r="323" ht="14.25" customHeight="1">
      <c r="A323" s="4"/>
      <c r="B323" s="4"/>
      <c r="C323" s="4"/>
      <c r="D323" s="4"/>
      <c r="E323" s="4"/>
      <c r="F323" s="4"/>
      <c r="G323" s="4"/>
      <c r="H323" s="4"/>
      <c r="I323" s="4"/>
      <c r="J323" s="110" t="str">
        <f t="shared" si="39"/>
        <v/>
      </c>
      <c r="K323" s="401" t="str">
        <f t="shared" si="38"/>
        <v/>
      </c>
      <c r="L323" s="4"/>
      <c r="M323" s="4"/>
      <c r="N323" s="4"/>
      <c r="O323" s="4"/>
      <c r="P323" s="4"/>
      <c r="Q323" s="4"/>
      <c r="R323" s="4"/>
      <c r="S323" s="4"/>
      <c r="T323" s="4"/>
      <c r="U323" s="4"/>
      <c r="V323" s="4"/>
      <c r="W323" s="4"/>
      <c r="X323" s="4"/>
      <c r="Y323" s="4"/>
      <c r="Z323" s="4"/>
    </row>
    <row r="324" ht="14.25" customHeight="1">
      <c r="A324" s="4"/>
      <c r="B324" s="4"/>
      <c r="C324" s="4"/>
      <c r="D324" s="4"/>
      <c r="E324" s="4"/>
      <c r="F324" s="4"/>
      <c r="G324" s="4"/>
      <c r="H324" s="4"/>
      <c r="I324" s="4"/>
      <c r="J324" s="110" t="str">
        <f t="shared" si="39"/>
        <v/>
      </c>
      <c r="K324" s="401" t="str">
        <f t="shared" si="38"/>
        <v/>
      </c>
      <c r="L324" s="4"/>
      <c r="M324" s="4"/>
      <c r="N324" s="4"/>
      <c r="O324" s="4"/>
      <c r="P324" s="4"/>
      <c r="Q324" s="4"/>
      <c r="R324" s="4"/>
      <c r="S324" s="4"/>
      <c r="T324" s="4"/>
      <c r="U324" s="4"/>
      <c r="V324" s="4"/>
      <c r="W324" s="4"/>
      <c r="X324" s="4"/>
      <c r="Y324" s="4"/>
      <c r="Z324" s="4"/>
    </row>
    <row r="325" ht="14.25" customHeight="1">
      <c r="A325" s="4"/>
      <c r="B325" s="4"/>
      <c r="C325" s="4"/>
      <c r="D325" s="4"/>
      <c r="E325" s="4"/>
      <c r="F325" s="4"/>
      <c r="G325" s="4"/>
      <c r="H325" s="4"/>
      <c r="I325" s="4"/>
      <c r="J325" s="110" t="str">
        <f t="shared" si="39"/>
        <v/>
      </c>
      <c r="K325" s="401" t="str">
        <f t="shared" si="38"/>
        <v/>
      </c>
      <c r="L325" s="4"/>
      <c r="M325" s="4"/>
      <c r="N325" s="4"/>
      <c r="O325" s="4"/>
      <c r="P325" s="4"/>
      <c r="Q325" s="4"/>
      <c r="R325" s="4"/>
      <c r="S325" s="4"/>
      <c r="T325" s="4"/>
      <c r="U325" s="4"/>
      <c r="V325" s="4"/>
      <c r="W325" s="4"/>
      <c r="X325" s="4"/>
      <c r="Y325" s="4"/>
      <c r="Z325" s="4"/>
    </row>
    <row r="326" ht="14.25" customHeight="1">
      <c r="A326" s="4"/>
      <c r="B326" s="4"/>
      <c r="C326" s="4"/>
      <c r="D326" s="4"/>
      <c r="E326" s="4"/>
      <c r="F326" s="4"/>
      <c r="G326" s="4"/>
      <c r="H326" s="4"/>
      <c r="I326" s="4"/>
      <c r="J326" s="110" t="str">
        <f t="shared" si="39"/>
        <v/>
      </c>
      <c r="K326" s="401" t="str">
        <f t="shared" si="38"/>
        <v/>
      </c>
      <c r="L326" s="4"/>
      <c r="M326" s="4"/>
      <c r="N326" s="4"/>
      <c r="O326" s="4"/>
      <c r="P326" s="4"/>
      <c r="Q326" s="4"/>
      <c r="R326" s="4"/>
      <c r="S326" s="4"/>
      <c r="T326" s="4"/>
      <c r="U326" s="4"/>
      <c r="V326" s="4"/>
      <c r="W326" s="4"/>
      <c r="X326" s="4"/>
      <c r="Y326" s="4"/>
      <c r="Z326" s="4"/>
    </row>
    <row r="327" ht="14.25" customHeight="1">
      <c r="A327" s="4"/>
      <c r="B327" s="4"/>
      <c r="C327" s="4"/>
      <c r="D327" s="4"/>
      <c r="E327" s="4"/>
      <c r="F327" s="4"/>
      <c r="G327" s="4"/>
      <c r="H327" s="4"/>
      <c r="I327" s="4"/>
      <c r="J327" s="110" t="str">
        <f t="shared" si="39"/>
        <v/>
      </c>
      <c r="K327" s="401" t="str">
        <f t="shared" si="38"/>
        <v/>
      </c>
      <c r="L327" s="4"/>
      <c r="M327" s="4"/>
      <c r="N327" s="4"/>
      <c r="O327" s="4"/>
      <c r="P327" s="4"/>
      <c r="Q327" s="4"/>
      <c r="R327" s="4"/>
      <c r="S327" s="4"/>
      <c r="T327" s="4"/>
      <c r="U327" s="4"/>
      <c r="V327" s="4"/>
      <c r="W327" s="4"/>
      <c r="X327" s="4"/>
      <c r="Y327" s="4"/>
      <c r="Z327" s="4"/>
    </row>
    <row r="328" ht="14.25" customHeight="1">
      <c r="A328" s="4"/>
      <c r="B328" s="4"/>
      <c r="C328" s="4"/>
      <c r="D328" s="4"/>
      <c r="E328" s="4"/>
      <c r="F328" s="4"/>
      <c r="G328" s="4"/>
      <c r="H328" s="4"/>
      <c r="I328" s="4"/>
      <c r="J328" s="110" t="str">
        <f t="shared" si="39"/>
        <v/>
      </c>
      <c r="K328" s="401" t="str">
        <f t="shared" si="38"/>
        <v/>
      </c>
      <c r="L328" s="4"/>
      <c r="M328" s="4"/>
      <c r="N328" s="4"/>
      <c r="O328" s="4"/>
      <c r="P328" s="4"/>
      <c r="Q328" s="4"/>
      <c r="R328" s="4"/>
      <c r="S328" s="4"/>
      <c r="T328" s="4"/>
      <c r="U328" s="4"/>
      <c r="V328" s="4"/>
      <c r="W328" s="4"/>
      <c r="X328" s="4"/>
      <c r="Y328" s="4"/>
      <c r="Z328" s="4"/>
    </row>
    <row r="329" ht="14.25" customHeight="1">
      <c r="A329" s="4"/>
      <c r="B329" s="4"/>
      <c r="C329" s="4"/>
      <c r="D329" s="4"/>
      <c r="E329" s="4"/>
      <c r="F329" s="4"/>
      <c r="G329" s="4"/>
      <c r="H329" s="4"/>
      <c r="I329" s="4"/>
      <c r="J329" s="110" t="str">
        <f t="shared" si="39"/>
        <v/>
      </c>
      <c r="K329" s="401" t="str">
        <f t="shared" si="38"/>
        <v/>
      </c>
      <c r="L329" s="4"/>
      <c r="M329" s="4"/>
      <c r="N329" s="4"/>
      <c r="O329" s="4"/>
      <c r="P329" s="4"/>
      <c r="Q329" s="4"/>
      <c r="R329" s="4"/>
      <c r="S329" s="4"/>
      <c r="T329" s="4"/>
      <c r="U329" s="4"/>
      <c r="V329" s="4"/>
      <c r="W329" s="4"/>
      <c r="X329" s="4"/>
      <c r="Y329" s="4"/>
      <c r="Z329" s="4"/>
    </row>
    <row r="330" ht="14.25" customHeight="1">
      <c r="A330" s="4"/>
      <c r="B330" s="4"/>
      <c r="C330" s="4"/>
      <c r="D330" s="4"/>
      <c r="E330" s="4"/>
      <c r="F330" s="4"/>
      <c r="G330" s="4"/>
      <c r="H330" s="4"/>
      <c r="I330" s="4"/>
      <c r="J330" s="110" t="str">
        <f t="shared" si="39"/>
        <v/>
      </c>
      <c r="K330" s="401" t="str">
        <f t="shared" si="38"/>
        <v/>
      </c>
      <c r="L330" s="4"/>
      <c r="M330" s="4"/>
      <c r="N330" s="4"/>
      <c r="O330" s="4"/>
      <c r="P330" s="4"/>
      <c r="Q330" s="4"/>
      <c r="R330" s="4"/>
      <c r="S330" s="4"/>
      <c r="T330" s="4"/>
      <c r="U330" s="4"/>
      <c r="V330" s="4"/>
      <c r="W330" s="4"/>
      <c r="X330" s="4"/>
      <c r="Y330" s="4"/>
      <c r="Z330" s="4"/>
    </row>
    <row r="331" ht="14.25" customHeight="1">
      <c r="A331" s="4"/>
      <c r="B331" s="4"/>
      <c r="C331" s="4"/>
      <c r="D331" s="4"/>
      <c r="E331" s="4"/>
      <c r="F331" s="4"/>
      <c r="G331" s="4"/>
      <c r="H331" s="4"/>
      <c r="I331" s="4"/>
      <c r="J331" s="110" t="str">
        <f t="shared" si="39"/>
        <v/>
      </c>
      <c r="K331" s="401" t="str">
        <f t="shared" si="38"/>
        <v/>
      </c>
      <c r="L331" s="4"/>
      <c r="M331" s="4"/>
      <c r="N331" s="4"/>
      <c r="O331" s="4"/>
      <c r="P331" s="4"/>
      <c r="Q331" s="4"/>
      <c r="R331" s="4"/>
      <c r="S331" s="4"/>
      <c r="T331" s="4"/>
      <c r="U331" s="4"/>
      <c r="V331" s="4"/>
      <c r="W331" s="4"/>
      <c r="X331" s="4"/>
      <c r="Y331" s="4"/>
      <c r="Z331" s="4"/>
    </row>
    <row r="332" ht="14.25" customHeight="1">
      <c r="A332" s="4"/>
      <c r="B332" s="4"/>
      <c r="C332" s="4"/>
      <c r="D332" s="4"/>
      <c r="E332" s="4"/>
      <c r="F332" s="4"/>
      <c r="G332" s="4"/>
      <c r="H332" s="4"/>
      <c r="I332" s="4"/>
      <c r="J332" s="110" t="str">
        <f t="shared" si="39"/>
        <v/>
      </c>
      <c r="K332" s="401" t="str">
        <f t="shared" si="38"/>
        <v/>
      </c>
      <c r="L332" s="4"/>
      <c r="M332" s="4"/>
      <c r="N332" s="4"/>
      <c r="O332" s="4"/>
      <c r="P332" s="4"/>
      <c r="Q332" s="4"/>
      <c r="R332" s="4"/>
      <c r="S332" s="4"/>
      <c r="T332" s="4"/>
      <c r="U332" s="4"/>
      <c r="V332" s="4"/>
      <c r="W332" s="4"/>
      <c r="X332" s="4"/>
      <c r="Y332" s="4"/>
      <c r="Z332" s="4"/>
    </row>
    <row r="333" ht="14.25" customHeight="1">
      <c r="A333" s="4"/>
      <c r="B333" s="4"/>
      <c r="C333" s="4"/>
      <c r="D333" s="4"/>
      <c r="E333" s="4"/>
      <c r="F333" s="4"/>
      <c r="G333" s="4"/>
      <c r="H333" s="4"/>
      <c r="I333" s="4"/>
      <c r="J333" s="110" t="str">
        <f t="shared" si="39"/>
        <v/>
      </c>
      <c r="K333" s="401" t="str">
        <f t="shared" si="38"/>
        <v/>
      </c>
      <c r="L333" s="4"/>
      <c r="M333" s="4"/>
      <c r="N333" s="4"/>
      <c r="O333" s="4"/>
      <c r="P333" s="4"/>
      <c r="Q333" s="4"/>
      <c r="R333" s="4"/>
      <c r="S333" s="4"/>
      <c r="T333" s="4"/>
      <c r="U333" s="4"/>
      <c r="V333" s="4"/>
      <c r="W333" s="4"/>
      <c r="X333" s="4"/>
      <c r="Y333" s="4"/>
      <c r="Z333" s="4"/>
    </row>
    <row r="334" ht="14.25" customHeight="1">
      <c r="A334" s="4"/>
      <c r="B334" s="4"/>
      <c r="C334" s="4"/>
      <c r="D334" s="4"/>
      <c r="E334" s="4"/>
      <c r="F334" s="4"/>
      <c r="G334" s="4"/>
      <c r="H334" s="4"/>
      <c r="I334" s="4"/>
      <c r="J334" s="110" t="str">
        <f t="shared" si="39"/>
        <v/>
      </c>
      <c r="K334" s="401" t="str">
        <f t="shared" si="38"/>
        <v/>
      </c>
      <c r="L334" s="4"/>
      <c r="M334" s="4"/>
      <c r="N334" s="4"/>
      <c r="O334" s="4"/>
      <c r="P334" s="4"/>
      <c r="Q334" s="4"/>
      <c r="R334" s="4"/>
      <c r="S334" s="4"/>
      <c r="T334" s="4"/>
      <c r="U334" s="4"/>
      <c r="V334" s="4"/>
      <c r="W334" s="4"/>
      <c r="X334" s="4"/>
      <c r="Y334" s="4"/>
      <c r="Z334" s="4"/>
    </row>
    <row r="335" ht="14.25" customHeight="1">
      <c r="A335" s="4"/>
      <c r="B335" s="4"/>
      <c r="C335" s="4"/>
      <c r="D335" s="4"/>
      <c r="E335" s="4"/>
      <c r="F335" s="4"/>
      <c r="G335" s="4"/>
      <c r="H335" s="4"/>
      <c r="I335" s="4"/>
      <c r="J335" s="110" t="str">
        <f t="shared" si="39"/>
        <v/>
      </c>
      <c r="K335" s="401" t="str">
        <f t="shared" si="38"/>
        <v/>
      </c>
      <c r="L335" s="4"/>
      <c r="M335" s="4"/>
      <c r="N335" s="4"/>
      <c r="O335" s="4"/>
      <c r="P335" s="4"/>
      <c r="Q335" s="4"/>
      <c r="R335" s="4"/>
      <c r="S335" s="4"/>
      <c r="T335" s="4"/>
      <c r="U335" s="4"/>
      <c r="V335" s="4"/>
      <c r="W335" s="4"/>
      <c r="X335" s="4"/>
      <c r="Y335" s="4"/>
      <c r="Z335" s="4"/>
    </row>
    <row r="336" ht="14.25" customHeight="1">
      <c r="A336" s="4"/>
      <c r="B336" s="4"/>
      <c r="C336" s="4"/>
      <c r="D336" s="4"/>
      <c r="E336" s="4"/>
      <c r="F336" s="4"/>
      <c r="G336" s="4"/>
      <c r="H336" s="4"/>
      <c r="I336" s="4"/>
      <c r="J336" s="110" t="str">
        <f t="shared" si="39"/>
        <v/>
      </c>
      <c r="K336" s="401" t="str">
        <f t="shared" si="38"/>
        <v/>
      </c>
      <c r="L336" s="4"/>
      <c r="M336" s="4"/>
      <c r="N336" s="4"/>
      <c r="O336" s="4"/>
      <c r="P336" s="4"/>
      <c r="Q336" s="4"/>
      <c r="R336" s="4"/>
      <c r="S336" s="4"/>
      <c r="T336" s="4"/>
      <c r="U336" s="4"/>
      <c r="V336" s="4"/>
      <c r="W336" s="4"/>
      <c r="X336" s="4"/>
      <c r="Y336" s="4"/>
      <c r="Z336" s="4"/>
    </row>
    <row r="337" ht="14.25" customHeight="1">
      <c r="A337" s="4"/>
      <c r="B337" s="4"/>
      <c r="C337" s="4"/>
      <c r="D337" s="4"/>
      <c r="E337" s="4"/>
      <c r="F337" s="4"/>
      <c r="G337" s="4"/>
      <c r="H337" s="4"/>
      <c r="I337" s="4"/>
      <c r="J337" s="110" t="str">
        <f t="shared" si="39"/>
        <v/>
      </c>
      <c r="K337" s="401" t="str">
        <f t="shared" si="38"/>
        <v/>
      </c>
      <c r="L337" s="4"/>
      <c r="M337" s="4"/>
      <c r="N337" s="4"/>
      <c r="O337" s="4"/>
      <c r="P337" s="4"/>
      <c r="Q337" s="4"/>
      <c r="R337" s="4"/>
      <c r="S337" s="4"/>
      <c r="T337" s="4"/>
      <c r="U337" s="4"/>
      <c r="V337" s="4"/>
      <c r="W337" s="4"/>
      <c r="X337" s="4"/>
      <c r="Y337" s="4"/>
      <c r="Z337" s="4"/>
    </row>
    <row r="338" ht="14.25" customHeight="1">
      <c r="A338" s="4"/>
      <c r="B338" s="4"/>
      <c r="C338" s="4"/>
      <c r="D338" s="4"/>
      <c r="E338" s="4"/>
      <c r="F338" s="4"/>
      <c r="G338" s="4"/>
      <c r="H338" s="4"/>
      <c r="I338" s="4"/>
      <c r="J338" s="110" t="str">
        <f t="shared" si="39"/>
        <v/>
      </c>
      <c r="K338" s="401" t="str">
        <f t="shared" si="38"/>
        <v/>
      </c>
      <c r="L338" s="4"/>
      <c r="M338" s="4"/>
      <c r="N338" s="4"/>
      <c r="O338" s="4"/>
      <c r="P338" s="4"/>
      <c r="Q338" s="4"/>
      <c r="R338" s="4"/>
      <c r="S338" s="4"/>
      <c r="T338" s="4"/>
      <c r="U338" s="4"/>
      <c r="V338" s="4"/>
      <c r="W338" s="4"/>
      <c r="X338" s="4"/>
      <c r="Y338" s="4"/>
      <c r="Z338" s="4"/>
    </row>
    <row r="339" ht="14.25" customHeight="1">
      <c r="A339" s="4"/>
      <c r="B339" s="4"/>
      <c r="C339" s="4"/>
      <c r="D339" s="4"/>
      <c r="E339" s="4"/>
      <c r="F339" s="4"/>
      <c r="G339" s="4"/>
      <c r="H339" s="4"/>
      <c r="I339" s="4"/>
      <c r="J339" s="110" t="str">
        <f t="shared" si="39"/>
        <v/>
      </c>
      <c r="K339" s="401" t="str">
        <f t="shared" si="38"/>
        <v/>
      </c>
      <c r="L339" s="4"/>
      <c r="M339" s="4"/>
      <c r="N339" s="4"/>
      <c r="O339" s="4"/>
      <c r="P339" s="4"/>
      <c r="Q339" s="4"/>
      <c r="R339" s="4"/>
      <c r="S339" s="4"/>
      <c r="T339" s="4"/>
      <c r="U339" s="4"/>
      <c r="V339" s="4"/>
      <c r="W339" s="4"/>
      <c r="X339" s="4"/>
      <c r="Y339" s="4"/>
      <c r="Z339" s="4"/>
    </row>
    <row r="340" ht="14.25" customHeight="1">
      <c r="A340" s="4"/>
      <c r="B340" s="4"/>
      <c r="C340" s="4"/>
      <c r="D340" s="4"/>
      <c r="E340" s="4"/>
      <c r="F340" s="4"/>
      <c r="G340" s="4"/>
      <c r="H340" s="4"/>
      <c r="I340" s="4"/>
      <c r="J340" s="110" t="str">
        <f t="shared" si="39"/>
        <v/>
      </c>
      <c r="K340" s="401" t="str">
        <f t="shared" si="38"/>
        <v/>
      </c>
      <c r="L340" s="4"/>
      <c r="M340" s="4"/>
      <c r="N340" s="4"/>
      <c r="O340" s="4"/>
      <c r="P340" s="4"/>
      <c r="Q340" s="4"/>
      <c r="R340" s="4"/>
      <c r="S340" s="4"/>
      <c r="T340" s="4"/>
      <c r="U340" s="4"/>
      <c r="V340" s="4"/>
      <c r="W340" s="4"/>
      <c r="X340" s="4"/>
      <c r="Y340" s="4"/>
      <c r="Z340" s="4"/>
    </row>
    <row r="341" ht="14.25" customHeight="1">
      <c r="A341" s="4"/>
      <c r="B341" s="4"/>
      <c r="C341" s="4"/>
      <c r="D341" s="4"/>
      <c r="E341" s="4"/>
      <c r="F341" s="4"/>
      <c r="G341" s="4"/>
      <c r="H341" s="4"/>
      <c r="I341" s="4"/>
      <c r="J341" s="110" t="str">
        <f t="shared" si="39"/>
        <v/>
      </c>
      <c r="K341" s="401" t="str">
        <f t="shared" si="38"/>
        <v/>
      </c>
      <c r="L341" s="4"/>
      <c r="M341" s="4"/>
      <c r="N341" s="4"/>
      <c r="O341" s="4"/>
      <c r="P341" s="4"/>
      <c r="Q341" s="4"/>
      <c r="R341" s="4"/>
      <c r="S341" s="4"/>
      <c r="T341" s="4"/>
      <c r="U341" s="4"/>
      <c r="V341" s="4"/>
      <c r="W341" s="4"/>
      <c r="X341" s="4"/>
      <c r="Y341" s="4"/>
      <c r="Z341" s="4"/>
    </row>
    <row r="342" ht="14.25" customHeight="1">
      <c r="A342" s="4"/>
      <c r="B342" s="4"/>
      <c r="C342" s="4"/>
      <c r="D342" s="4"/>
      <c r="E342" s="4"/>
      <c r="F342" s="4"/>
      <c r="G342" s="4"/>
      <c r="H342" s="4"/>
      <c r="I342" s="4"/>
      <c r="J342" s="110" t="str">
        <f t="shared" si="39"/>
        <v/>
      </c>
      <c r="K342" s="401" t="str">
        <f t="shared" si="38"/>
        <v/>
      </c>
      <c r="L342" s="4"/>
      <c r="M342" s="4"/>
      <c r="N342" s="4"/>
      <c r="O342" s="4"/>
      <c r="P342" s="4"/>
      <c r="Q342" s="4"/>
      <c r="R342" s="4"/>
      <c r="S342" s="4"/>
      <c r="T342" s="4"/>
      <c r="U342" s="4"/>
      <c r="V342" s="4"/>
      <c r="W342" s="4"/>
      <c r="X342" s="4"/>
      <c r="Y342" s="4"/>
      <c r="Z342" s="4"/>
    </row>
    <row r="343" ht="14.25" customHeight="1">
      <c r="A343" s="4"/>
      <c r="B343" s="4"/>
      <c r="C343" s="4"/>
      <c r="D343" s="4"/>
      <c r="E343" s="4"/>
      <c r="F343" s="4"/>
      <c r="G343" s="4"/>
      <c r="H343" s="4"/>
      <c r="I343" s="4"/>
      <c r="J343" s="110" t="str">
        <f t="shared" si="39"/>
        <v/>
      </c>
      <c r="K343" s="401" t="str">
        <f t="shared" si="38"/>
        <v/>
      </c>
      <c r="L343" s="4"/>
      <c r="M343" s="4"/>
      <c r="N343" s="4"/>
      <c r="O343" s="4"/>
      <c r="P343" s="4"/>
      <c r="Q343" s="4"/>
      <c r="R343" s="4"/>
      <c r="S343" s="4"/>
      <c r="T343" s="4"/>
      <c r="U343" s="4"/>
      <c r="V343" s="4"/>
      <c r="W343" s="4"/>
      <c r="X343" s="4"/>
      <c r="Y343" s="4"/>
      <c r="Z343" s="4"/>
    </row>
    <row r="344" ht="14.25" customHeight="1">
      <c r="A344" s="4"/>
      <c r="B344" s="4"/>
      <c r="C344" s="4"/>
      <c r="D344" s="4"/>
      <c r="E344" s="4"/>
      <c r="F344" s="4"/>
      <c r="G344" s="4"/>
      <c r="H344" s="4"/>
      <c r="I344" s="4"/>
      <c r="J344" s="110" t="str">
        <f t="shared" si="39"/>
        <v/>
      </c>
      <c r="K344" s="401" t="str">
        <f t="shared" si="38"/>
        <v/>
      </c>
      <c r="L344" s="4"/>
      <c r="M344" s="4"/>
      <c r="N344" s="4"/>
      <c r="O344" s="4"/>
      <c r="P344" s="4"/>
      <c r="Q344" s="4"/>
      <c r="R344" s="4"/>
      <c r="S344" s="4"/>
      <c r="T344" s="4"/>
      <c r="U344" s="4"/>
      <c r="V344" s="4"/>
      <c r="W344" s="4"/>
      <c r="X344" s="4"/>
      <c r="Y344" s="4"/>
      <c r="Z344" s="4"/>
    </row>
    <row r="345" ht="14.25" customHeight="1">
      <c r="A345" s="4"/>
      <c r="B345" s="4"/>
      <c r="C345" s="4"/>
      <c r="D345" s="4"/>
      <c r="E345" s="4"/>
      <c r="F345" s="4"/>
      <c r="G345" s="4"/>
      <c r="H345" s="4"/>
      <c r="I345" s="4"/>
      <c r="J345" s="110" t="str">
        <f t="shared" si="39"/>
        <v/>
      </c>
      <c r="K345" s="401" t="str">
        <f t="shared" si="38"/>
        <v/>
      </c>
      <c r="L345" s="4"/>
      <c r="M345" s="4"/>
      <c r="N345" s="4"/>
      <c r="O345" s="4"/>
      <c r="P345" s="4"/>
      <c r="Q345" s="4"/>
      <c r="R345" s="4"/>
      <c r="S345" s="4"/>
      <c r="T345" s="4"/>
      <c r="U345" s="4"/>
      <c r="V345" s="4"/>
      <c r="W345" s="4"/>
      <c r="X345" s="4"/>
      <c r="Y345" s="4"/>
      <c r="Z345" s="4"/>
    </row>
    <row r="346" ht="14.25" customHeight="1">
      <c r="A346" s="4"/>
      <c r="B346" s="4"/>
      <c r="C346" s="4"/>
      <c r="D346" s="4"/>
      <c r="E346" s="4"/>
      <c r="F346" s="4"/>
      <c r="G346" s="4"/>
      <c r="H346" s="4"/>
      <c r="I346" s="4"/>
      <c r="J346" s="110" t="str">
        <f t="shared" si="39"/>
        <v/>
      </c>
      <c r="K346" s="401" t="str">
        <f t="shared" si="38"/>
        <v/>
      </c>
      <c r="L346" s="4"/>
      <c r="M346" s="4"/>
      <c r="N346" s="4"/>
      <c r="O346" s="4"/>
      <c r="P346" s="4"/>
      <c r="Q346" s="4"/>
      <c r="R346" s="4"/>
      <c r="S346" s="4"/>
      <c r="T346" s="4"/>
      <c r="U346" s="4"/>
      <c r="V346" s="4"/>
      <c r="W346" s="4"/>
      <c r="X346" s="4"/>
      <c r="Y346" s="4"/>
      <c r="Z346" s="4"/>
    </row>
    <row r="347" ht="14.25" customHeight="1">
      <c r="A347" s="4"/>
      <c r="B347" s="4"/>
      <c r="C347" s="4"/>
      <c r="D347" s="4"/>
      <c r="E347" s="4"/>
      <c r="F347" s="4"/>
      <c r="G347" s="4"/>
      <c r="H347" s="4"/>
      <c r="I347" s="4"/>
      <c r="J347" s="110" t="str">
        <f t="shared" si="39"/>
        <v/>
      </c>
      <c r="K347" s="401" t="str">
        <f t="shared" si="38"/>
        <v/>
      </c>
      <c r="L347" s="4"/>
      <c r="M347" s="4"/>
      <c r="N347" s="4"/>
      <c r="O347" s="4"/>
      <c r="P347" s="4"/>
      <c r="Q347" s="4"/>
      <c r="R347" s="4"/>
      <c r="S347" s="4"/>
      <c r="T347" s="4"/>
      <c r="U347" s="4"/>
      <c r="V347" s="4"/>
      <c r="W347" s="4"/>
      <c r="X347" s="4"/>
      <c r="Y347" s="4"/>
      <c r="Z347" s="4"/>
    </row>
    <row r="348" ht="14.25" customHeight="1">
      <c r="A348" s="4"/>
      <c r="B348" s="4"/>
      <c r="C348" s="4"/>
      <c r="D348" s="4"/>
      <c r="E348" s="4"/>
      <c r="F348" s="4"/>
      <c r="G348" s="4"/>
      <c r="H348" s="4"/>
      <c r="I348" s="4"/>
      <c r="J348" s="110" t="str">
        <f t="shared" si="39"/>
        <v/>
      </c>
      <c r="K348" s="401" t="str">
        <f t="shared" si="38"/>
        <v/>
      </c>
      <c r="L348" s="4"/>
      <c r="M348" s="4"/>
      <c r="N348" s="4"/>
      <c r="O348" s="4"/>
      <c r="P348" s="4"/>
      <c r="Q348" s="4"/>
      <c r="R348" s="4"/>
      <c r="S348" s="4"/>
      <c r="T348" s="4"/>
      <c r="U348" s="4"/>
      <c r="V348" s="4"/>
      <c r="W348" s="4"/>
      <c r="X348" s="4"/>
      <c r="Y348" s="4"/>
      <c r="Z348" s="4"/>
    </row>
    <row r="349" ht="14.25" customHeight="1">
      <c r="A349" s="4"/>
      <c r="B349" s="4"/>
      <c r="C349" s="4"/>
      <c r="D349" s="4"/>
      <c r="E349" s="4"/>
      <c r="F349" s="4"/>
      <c r="G349" s="4"/>
      <c r="H349" s="4"/>
      <c r="I349" s="4"/>
      <c r="J349" s="110" t="str">
        <f t="shared" si="39"/>
        <v/>
      </c>
      <c r="K349" s="401" t="str">
        <f t="shared" si="38"/>
        <v/>
      </c>
      <c r="L349" s="4"/>
      <c r="M349" s="4"/>
      <c r="N349" s="4"/>
      <c r="O349" s="4"/>
      <c r="P349" s="4"/>
      <c r="Q349" s="4"/>
      <c r="R349" s="4"/>
      <c r="S349" s="4"/>
      <c r="T349" s="4"/>
      <c r="U349" s="4"/>
      <c r="V349" s="4"/>
      <c r="W349" s="4"/>
      <c r="X349" s="4"/>
      <c r="Y349" s="4"/>
      <c r="Z349" s="4"/>
    </row>
    <row r="350" ht="14.25" customHeight="1">
      <c r="A350" s="4"/>
      <c r="B350" s="4"/>
      <c r="C350" s="4"/>
      <c r="D350" s="4"/>
      <c r="E350" s="4"/>
      <c r="F350" s="4"/>
      <c r="G350" s="4"/>
      <c r="H350" s="4"/>
      <c r="I350" s="4"/>
      <c r="J350" s="110" t="str">
        <f t="shared" si="39"/>
        <v/>
      </c>
      <c r="K350" s="401" t="str">
        <f t="shared" si="38"/>
        <v/>
      </c>
      <c r="L350" s="4"/>
      <c r="M350" s="4"/>
      <c r="N350" s="4"/>
      <c r="O350" s="4"/>
      <c r="P350" s="4"/>
      <c r="Q350" s="4"/>
      <c r="R350" s="4"/>
      <c r="S350" s="4"/>
      <c r="T350" s="4"/>
      <c r="U350" s="4"/>
      <c r="V350" s="4"/>
      <c r="W350" s="4"/>
      <c r="X350" s="4"/>
      <c r="Y350" s="4"/>
      <c r="Z350" s="4"/>
    </row>
    <row r="351" ht="14.25" customHeight="1">
      <c r="A351" s="4"/>
      <c r="B351" s="4"/>
      <c r="C351" s="4"/>
      <c r="D351" s="4"/>
      <c r="E351" s="4"/>
      <c r="F351" s="4"/>
      <c r="G351" s="4"/>
      <c r="H351" s="4"/>
      <c r="I351" s="4"/>
      <c r="J351" s="110" t="str">
        <f t="shared" si="39"/>
        <v/>
      </c>
      <c r="K351" s="401" t="str">
        <f t="shared" si="38"/>
        <v/>
      </c>
      <c r="L351" s="4"/>
      <c r="M351" s="4"/>
      <c r="N351" s="4"/>
      <c r="O351" s="4"/>
      <c r="P351" s="4"/>
      <c r="Q351" s="4"/>
      <c r="R351" s="4"/>
      <c r="S351" s="4"/>
      <c r="T351" s="4"/>
      <c r="U351" s="4"/>
      <c r="V351" s="4"/>
      <c r="W351" s="4"/>
      <c r="X351" s="4"/>
      <c r="Y351" s="4"/>
      <c r="Z351" s="4"/>
    </row>
    <row r="352" ht="14.25" customHeight="1">
      <c r="A352" s="4"/>
      <c r="B352" s="4"/>
      <c r="C352" s="4"/>
      <c r="D352" s="4"/>
      <c r="E352" s="4"/>
      <c r="F352" s="4"/>
      <c r="G352" s="4"/>
      <c r="H352" s="4"/>
      <c r="I352" s="4"/>
      <c r="J352" s="110" t="str">
        <f t="shared" si="39"/>
        <v/>
      </c>
      <c r="K352" s="401" t="str">
        <f t="shared" si="38"/>
        <v/>
      </c>
      <c r="L352" s="4"/>
      <c r="M352" s="4"/>
      <c r="N352" s="4"/>
      <c r="O352" s="4"/>
      <c r="P352" s="4"/>
      <c r="Q352" s="4"/>
      <c r="R352" s="4"/>
      <c r="S352" s="4"/>
      <c r="T352" s="4"/>
      <c r="U352" s="4"/>
      <c r="V352" s="4"/>
      <c r="W352" s="4"/>
      <c r="X352" s="4"/>
      <c r="Y352" s="4"/>
      <c r="Z352" s="4"/>
    </row>
    <row r="353" ht="14.25" customHeight="1">
      <c r="A353" s="4"/>
      <c r="B353" s="4"/>
      <c r="C353" s="4"/>
      <c r="D353" s="4"/>
      <c r="E353" s="4"/>
      <c r="F353" s="4"/>
      <c r="G353" s="4"/>
      <c r="H353" s="4"/>
      <c r="I353" s="4"/>
      <c r="J353" s="110" t="str">
        <f t="shared" si="39"/>
        <v/>
      </c>
      <c r="K353" s="401" t="str">
        <f t="shared" si="38"/>
        <v/>
      </c>
      <c r="L353" s="4"/>
      <c r="M353" s="4"/>
      <c r="N353" s="4"/>
      <c r="O353" s="4"/>
      <c r="P353" s="4"/>
      <c r="Q353" s="4"/>
      <c r="R353" s="4"/>
      <c r="S353" s="4"/>
      <c r="T353" s="4"/>
      <c r="U353" s="4"/>
      <c r="V353" s="4"/>
      <c r="W353" s="4"/>
      <c r="X353" s="4"/>
      <c r="Y353" s="4"/>
      <c r="Z353" s="4"/>
    </row>
    <row r="354" ht="14.25" customHeight="1">
      <c r="A354" s="4"/>
      <c r="B354" s="4"/>
      <c r="C354" s="4"/>
      <c r="D354" s="4"/>
      <c r="E354" s="4"/>
      <c r="F354" s="4"/>
      <c r="G354" s="4"/>
      <c r="H354" s="4"/>
      <c r="I354" s="4"/>
      <c r="J354" s="110" t="str">
        <f t="shared" si="39"/>
        <v/>
      </c>
      <c r="K354" s="401" t="str">
        <f t="shared" si="38"/>
        <v/>
      </c>
      <c r="L354" s="4"/>
      <c r="M354" s="4"/>
      <c r="N354" s="4"/>
      <c r="O354" s="4"/>
      <c r="P354" s="4"/>
      <c r="Q354" s="4"/>
      <c r="R354" s="4"/>
      <c r="S354" s="4"/>
      <c r="T354" s="4"/>
      <c r="U354" s="4"/>
      <c r="V354" s="4"/>
      <c r="W354" s="4"/>
      <c r="X354" s="4"/>
      <c r="Y354" s="4"/>
      <c r="Z354" s="4"/>
    </row>
    <row r="355" ht="14.25" customHeight="1">
      <c r="A355" s="4"/>
      <c r="B355" s="4"/>
      <c r="C355" s="4"/>
      <c r="D355" s="4"/>
      <c r="E355" s="4"/>
      <c r="F355" s="4"/>
      <c r="G355" s="4"/>
      <c r="H355" s="4"/>
      <c r="I355" s="4"/>
      <c r="J355" s="110" t="str">
        <f t="shared" si="39"/>
        <v/>
      </c>
      <c r="K355" s="401" t="str">
        <f t="shared" si="38"/>
        <v/>
      </c>
      <c r="L355" s="4"/>
      <c r="M355" s="4"/>
      <c r="N355" s="4"/>
      <c r="O355" s="4"/>
      <c r="P355" s="4"/>
      <c r="Q355" s="4"/>
      <c r="R355" s="4"/>
      <c r="S355" s="4"/>
      <c r="T355" s="4"/>
      <c r="U355" s="4"/>
      <c r="V355" s="4"/>
      <c r="W355" s="4"/>
      <c r="X355" s="4"/>
      <c r="Y355" s="4"/>
      <c r="Z355" s="4"/>
    </row>
    <row r="356" ht="14.25" customHeight="1">
      <c r="A356" s="4"/>
      <c r="B356" s="4"/>
      <c r="C356" s="4"/>
      <c r="D356" s="4"/>
      <c r="E356" s="4"/>
      <c r="F356" s="4"/>
      <c r="G356" s="4"/>
      <c r="H356" s="4"/>
      <c r="I356" s="4"/>
      <c r="J356" s="110" t="str">
        <f t="shared" si="39"/>
        <v/>
      </c>
      <c r="K356" s="401" t="str">
        <f t="shared" si="38"/>
        <v/>
      </c>
      <c r="L356" s="4"/>
      <c r="M356" s="4"/>
      <c r="N356" s="4"/>
      <c r="O356" s="4"/>
      <c r="P356" s="4"/>
      <c r="Q356" s="4"/>
      <c r="R356" s="4"/>
      <c r="S356" s="4"/>
      <c r="T356" s="4"/>
      <c r="U356" s="4"/>
      <c r="V356" s="4"/>
      <c r="W356" s="4"/>
      <c r="X356" s="4"/>
      <c r="Y356" s="4"/>
      <c r="Z356" s="4"/>
    </row>
    <row r="357" ht="14.25" customHeight="1">
      <c r="A357" s="4"/>
      <c r="B357" s="4"/>
      <c r="C357" s="4"/>
      <c r="D357" s="4"/>
      <c r="E357" s="4"/>
      <c r="F357" s="4"/>
      <c r="G357" s="4"/>
      <c r="H357" s="4"/>
      <c r="I357" s="4"/>
      <c r="J357" s="110" t="str">
        <f t="shared" si="39"/>
        <v/>
      </c>
      <c r="K357" s="401" t="str">
        <f t="shared" si="38"/>
        <v/>
      </c>
      <c r="L357" s="4"/>
      <c r="M357" s="4"/>
      <c r="N357" s="4"/>
      <c r="O357" s="4"/>
      <c r="P357" s="4"/>
      <c r="Q357" s="4"/>
      <c r="R357" s="4"/>
      <c r="S357" s="4"/>
      <c r="T357" s="4"/>
      <c r="U357" s="4"/>
      <c r="V357" s="4"/>
      <c r="W357" s="4"/>
      <c r="X357" s="4"/>
      <c r="Y357" s="4"/>
      <c r="Z357" s="4"/>
    </row>
    <row r="358" ht="14.25" customHeight="1">
      <c r="A358" s="4"/>
      <c r="B358" s="4"/>
      <c r="C358" s="4"/>
      <c r="D358" s="4"/>
      <c r="E358" s="4"/>
      <c r="F358" s="4"/>
      <c r="G358" s="4"/>
      <c r="H358" s="4"/>
      <c r="I358" s="4"/>
      <c r="J358" s="110" t="str">
        <f t="shared" si="39"/>
        <v/>
      </c>
      <c r="K358" s="401" t="str">
        <f t="shared" si="38"/>
        <v/>
      </c>
      <c r="L358" s="4"/>
      <c r="M358" s="4"/>
      <c r="N358" s="4"/>
      <c r="O358" s="4"/>
      <c r="P358" s="4"/>
      <c r="Q358" s="4"/>
      <c r="R358" s="4"/>
      <c r="S358" s="4"/>
      <c r="T358" s="4"/>
      <c r="U358" s="4"/>
      <c r="V358" s="4"/>
      <c r="W358" s="4"/>
      <c r="X358" s="4"/>
      <c r="Y358" s="4"/>
      <c r="Z358" s="4"/>
    </row>
    <row r="359" ht="14.25" customHeight="1">
      <c r="A359" s="4"/>
      <c r="B359" s="4"/>
      <c r="C359" s="4"/>
      <c r="D359" s="4"/>
      <c r="E359" s="4"/>
      <c r="F359" s="4"/>
      <c r="G359" s="4"/>
      <c r="H359" s="4"/>
      <c r="I359" s="4"/>
      <c r="J359" s="110" t="str">
        <f t="shared" si="39"/>
        <v/>
      </c>
      <c r="K359" s="401" t="str">
        <f t="shared" si="38"/>
        <v/>
      </c>
      <c r="L359" s="4"/>
      <c r="M359" s="4"/>
      <c r="N359" s="4"/>
      <c r="O359" s="4"/>
      <c r="P359" s="4"/>
      <c r="Q359" s="4"/>
      <c r="R359" s="4"/>
      <c r="S359" s="4"/>
      <c r="T359" s="4"/>
      <c r="U359" s="4"/>
      <c r="V359" s="4"/>
      <c r="W359" s="4"/>
      <c r="X359" s="4"/>
      <c r="Y359" s="4"/>
      <c r="Z359" s="4"/>
    </row>
    <row r="360" ht="14.25" customHeight="1">
      <c r="A360" s="4"/>
      <c r="B360" s="4"/>
      <c r="C360" s="4"/>
      <c r="D360" s="4"/>
      <c r="E360" s="4"/>
      <c r="F360" s="4"/>
      <c r="G360" s="4"/>
      <c r="H360" s="4"/>
      <c r="I360" s="4"/>
      <c r="J360" s="110" t="str">
        <f t="shared" si="39"/>
        <v/>
      </c>
      <c r="K360" s="401" t="str">
        <f t="shared" si="38"/>
        <v/>
      </c>
      <c r="L360" s="4"/>
      <c r="M360" s="4"/>
      <c r="N360" s="4"/>
      <c r="O360" s="4"/>
      <c r="P360" s="4"/>
      <c r="Q360" s="4"/>
      <c r="R360" s="4"/>
      <c r="S360" s="4"/>
      <c r="T360" s="4"/>
      <c r="U360" s="4"/>
      <c r="V360" s="4"/>
      <c r="W360" s="4"/>
      <c r="X360" s="4"/>
      <c r="Y360" s="4"/>
      <c r="Z360" s="4"/>
    </row>
    <row r="361" ht="14.25" customHeight="1">
      <c r="A361" s="4"/>
      <c r="B361" s="4"/>
      <c r="C361" s="4"/>
      <c r="D361" s="4"/>
      <c r="E361" s="4"/>
      <c r="F361" s="4"/>
      <c r="G361" s="4"/>
      <c r="H361" s="4"/>
      <c r="I361" s="4"/>
      <c r="J361" s="110" t="str">
        <f t="shared" si="39"/>
        <v/>
      </c>
      <c r="K361" s="401" t="str">
        <f t="shared" si="38"/>
        <v/>
      </c>
      <c r="L361" s="4"/>
      <c r="M361" s="4"/>
      <c r="N361" s="4"/>
      <c r="O361" s="4"/>
      <c r="P361" s="4"/>
      <c r="Q361" s="4"/>
      <c r="R361" s="4"/>
      <c r="S361" s="4"/>
      <c r="T361" s="4"/>
      <c r="U361" s="4"/>
      <c r="V361" s="4"/>
      <c r="W361" s="4"/>
      <c r="X361" s="4"/>
      <c r="Y361" s="4"/>
      <c r="Z361" s="4"/>
    </row>
    <row r="362" ht="14.25" customHeight="1">
      <c r="A362" s="4"/>
      <c r="B362" s="4"/>
      <c r="C362" s="4"/>
      <c r="D362" s="4"/>
      <c r="E362" s="4"/>
      <c r="F362" s="4"/>
      <c r="G362" s="4"/>
      <c r="H362" s="4"/>
      <c r="I362" s="4"/>
      <c r="J362" s="110" t="str">
        <f t="shared" si="39"/>
        <v/>
      </c>
      <c r="K362" s="401" t="str">
        <f t="shared" si="38"/>
        <v/>
      </c>
      <c r="L362" s="4"/>
      <c r="M362" s="4"/>
      <c r="N362" s="4"/>
      <c r="O362" s="4"/>
      <c r="P362" s="4"/>
      <c r="Q362" s="4"/>
      <c r="R362" s="4"/>
      <c r="S362" s="4"/>
      <c r="T362" s="4"/>
      <c r="U362" s="4"/>
      <c r="V362" s="4"/>
      <c r="W362" s="4"/>
      <c r="X362" s="4"/>
      <c r="Y362" s="4"/>
      <c r="Z362" s="4"/>
    </row>
    <row r="363" ht="14.25" customHeight="1">
      <c r="A363" s="4"/>
      <c r="B363" s="4"/>
      <c r="C363" s="4"/>
      <c r="D363" s="4"/>
      <c r="E363" s="4"/>
      <c r="F363" s="4"/>
      <c r="G363" s="4"/>
      <c r="H363" s="4"/>
      <c r="I363" s="4"/>
      <c r="J363" s="110" t="str">
        <f t="shared" si="39"/>
        <v/>
      </c>
      <c r="K363" s="401" t="str">
        <f t="shared" si="38"/>
        <v/>
      </c>
      <c r="L363" s="4"/>
      <c r="M363" s="4"/>
      <c r="N363" s="4"/>
      <c r="O363" s="4"/>
      <c r="P363" s="4"/>
      <c r="Q363" s="4"/>
      <c r="R363" s="4"/>
      <c r="S363" s="4"/>
      <c r="T363" s="4"/>
      <c r="U363" s="4"/>
      <c r="V363" s="4"/>
      <c r="W363" s="4"/>
      <c r="X363" s="4"/>
      <c r="Y363" s="4"/>
      <c r="Z363" s="4"/>
    </row>
    <row r="364" ht="14.25" customHeight="1">
      <c r="A364" s="4"/>
      <c r="B364" s="4"/>
      <c r="C364" s="4"/>
      <c r="D364" s="4"/>
      <c r="E364" s="4"/>
      <c r="F364" s="4"/>
      <c r="G364" s="4"/>
      <c r="H364" s="4"/>
      <c r="I364" s="4"/>
      <c r="J364" s="110" t="str">
        <f t="shared" si="39"/>
        <v/>
      </c>
      <c r="K364" s="401" t="str">
        <f t="shared" si="38"/>
        <v/>
      </c>
      <c r="L364" s="4"/>
      <c r="M364" s="4"/>
      <c r="N364" s="4"/>
      <c r="O364" s="4"/>
      <c r="P364" s="4"/>
      <c r="Q364" s="4"/>
      <c r="R364" s="4"/>
      <c r="S364" s="4"/>
      <c r="T364" s="4"/>
      <c r="U364" s="4"/>
      <c r="V364" s="4"/>
      <c r="W364" s="4"/>
      <c r="X364" s="4"/>
      <c r="Y364" s="4"/>
      <c r="Z364" s="4"/>
    </row>
    <row r="365" ht="14.25" customHeight="1">
      <c r="A365" s="4"/>
      <c r="B365" s="4"/>
      <c r="C365" s="4"/>
      <c r="D365" s="4"/>
      <c r="E365" s="4"/>
      <c r="F365" s="4"/>
      <c r="G365" s="4"/>
      <c r="H365" s="4"/>
      <c r="I365" s="4"/>
      <c r="J365" s="110" t="str">
        <f t="shared" si="39"/>
        <v/>
      </c>
      <c r="K365" s="401" t="str">
        <f t="shared" si="38"/>
        <v/>
      </c>
      <c r="L365" s="4"/>
      <c r="M365" s="4"/>
      <c r="N365" s="4"/>
      <c r="O365" s="4"/>
      <c r="P365" s="4"/>
      <c r="Q365" s="4"/>
      <c r="R365" s="4"/>
      <c r="S365" s="4"/>
      <c r="T365" s="4"/>
      <c r="U365" s="4"/>
      <c r="V365" s="4"/>
      <c r="W365" s="4"/>
      <c r="X365" s="4"/>
      <c r="Y365" s="4"/>
      <c r="Z365" s="4"/>
    </row>
    <row r="366" ht="14.25" customHeight="1">
      <c r="A366" s="4"/>
      <c r="B366" s="4"/>
      <c r="C366" s="4"/>
      <c r="D366" s="4"/>
      <c r="E366" s="4"/>
      <c r="F366" s="4"/>
      <c r="G366" s="4"/>
      <c r="H366" s="4"/>
      <c r="I366" s="4"/>
      <c r="J366" s="110" t="str">
        <f t="shared" si="39"/>
        <v/>
      </c>
      <c r="K366" s="401" t="str">
        <f t="shared" si="38"/>
        <v/>
      </c>
      <c r="L366" s="4"/>
      <c r="M366" s="4"/>
      <c r="N366" s="4"/>
      <c r="O366" s="4"/>
      <c r="P366" s="4"/>
      <c r="Q366" s="4"/>
      <c r="R366" s="4"/>
      <c r="S366" s="4"/>
      <c r="T366" s="4"/>
      <c r="U366" s="4"/>
      <c r="V366" s="4"/>
      <c r="W366" s="4"/>
      <c r="X366" s="4"/>
      <c r="Y366" s="4"/>
      <c r="Z366" s="4"/>
    </row>
    <row r="367" ht="14.25" customHeight="1">
      <c r="A367" s="4"/>
      <c r="B367" s="4"/>
      <c r="C367" s="4"/>
      <c r="D367" s="4"/>
      <c r="E367" s="4"/>
      <c r="F367" s="4"/>
      <c r="G367" s="4"/>
      <c r="H367" s="4"/>
      <c r="I367" s="4"/>
      <c r="J367" s="110" t="str">
        <f t="shared" si="39"/>
        <v/>
      </c>
      <c r="K367" s="401" t="str">
        <f t="shared" si="38"/>
        <v/>
      </c>
      <c r="L367" s="4"/>
      <c r="M367" s="4"/>
      <c r="N367" s="4"/>
      <c r="O367" s="4"/>
      <c r="P367" s="4"/>
      <c r="Q367" s="4"/>
      <c r="R367" s="4"/>
      <c r="S367" s="4"/>
      <c r="T367" s="4"/>
      <c r="U367" s="4"/>
      <c r="V367" s="4"/>
      <c r="W367" s="4"/>
      <c r="X367" s="4"/>
      <c r="Y367" s="4"/>
      <c r="Z367" s="4"/>
    </row>
    <row r="368" ht="14.25" customHeight="1">
      <c r="A368" s="4"/>
      <c r="B368" s="4"/>
      <c r="C368" s="4"/>
      <c r="D368" s="4"/>
      <c r="E368" s="4"/>
      <c r="F368" s="4"/>
      <c r="G368" s="4"/>
      <c r="H368" s="4"/>
      <c r="I368" s="4"/>
      <c r="J368" s="110" t="str">
        <f t="shared" si="39"/>
        <v/>
      </c>
      <c r="K368" s="401" t="str">
        <f t="shared" si="38"/>
        <v/>
      </c>
      <c r="L368" s="4"/>
      <c r="M368" s="4"/>
      <c r="N368" s="4"/>
      <c r="O368" s="4"/>
      <c r="P368" s="4"/>
      <c r="Q368" s="4"/>
      <c r="R368" s="4"/>
      <c r="S368" s="4"/>
      <c r="T368" s="4"/>
      <c r="U368" s="4"/>
      <c r="V368" s="4"/>
      <c r="W368" s="4"/>
      <c r="X368" s="4"/>
      <c r="Y368" s="4"/>
      <c r="Z368" s="4"/>
    </row>
    <row r="369" ht="14.25" customHeight="1">
      <c r="A369" s="4"/>
      <c r="B369" s="4"/>
      <c r="C369" s="4"/>
      <c r="D369" s="4"/>
      <c r="E369" s="4"/>
      <c r="F369" s="4"/>
      <c r="G369" s="4"/>
      <c r="H369" s="4"/>
      <c r="I369" s="4"/>
      <c r="J369" s="110" t="str">
        <f t="shared" si="39"/>
        <v/>
      </c>
      <c r="K369" s="401" t="str">
        <f t="shared" si="38"/>
        <v/>
      </c>
      <c r="L369" s="4"/>
      <c r="M369" s="4"/>
      <c r="N369" s="4"/>
      <c r="O369" s="4"/>
      <c r="P369" s="4"/>
      <c r="Q369" s="4"/>
      <c r="R369" s="4"/>
      <c r="S369" s="4"/>
      <c r="T369" s="4"/>
      <c r="U369" s="4"/>
      <c r="V369" s="4"/>
      <c r="W369" s="4"/>
      <c r="X369" s="4"/>
      <c r="Y369" s="4"/>
      <c r="Z369" s="4"/>
    </row>
    <row r="370" ht="14.25" customHeight="1">
      <c r="A370" s="4"/>
      <c r="B370" s="4"/>
      <c r="C370" s="4"/>
      <c r="D370" s="4"/>
      <c r="E370" s="4"/>
      <c r="F370" s="4"/>
      <c r="G370" s="4"/>
      <c r="H370" s="4"/>
      <c r="I370" s="4"/>
      <c r="J370" s="110" t="str">
        <f t="shared" si="39"/>
        <v/>
      </c>
      <c r="K370" s="401" t="str">
        <f t="shared" si="38"/>
        <v/>
      </c>
      <c r="L370" s="4"/>
      <c r="M370" s="4"/>
      <c r="N370" s="4"/>
      <c r="O370" s="4"/>
      <c r="P370" s="4"/>
      <c r="Q370" s="4"/>
      <c r="R370" s="4"/>
      <c r="S370" s="4"/>
      <c r="T370" s="4"/>
      <c r="U370" s="4"/>
      <c r="V370" s="4"/>
      <c r="W370" s="4"/>
      <c r="X370" s="4"/>
      <c r="Y370" s="4"/>
      <c r="Z370" s="4"/>
    </row>
    <row r="371" ht="14.25" customHeight="1">
      <c r="A371" s="4"/>
      <c r="B371" s="4"/>
      <c r="C371" s="4"/>
      <c r="D371" s="4"/>
      <c r="E371" s="4"/>
      <c r="F371" s="4"/>
      <c r="G371" s="4"/>
      <c r="H371" s="4"/>
      <c r="I371" s="4"/>
      <c r="J371" s="110" t="str">
        <f t="shared" si="39"/>
        <v/>
      </c>
      <c r="K371" s="401" t="str">
        <f t="shared" si="38"/>
        <v/>
      </c>
      <c r="L371" s="4"/>
      <c r="M371" s="4"/>
      <c r="N371" s="4"/>
      <c r="O371" s="4"/>
      <c r="P371" s="4"/>
      <c r="Q371" s="4"/>
      <c r="R371" s="4"/>
      <c r="S371" s="4"/>
      <c r="T371" s="4"/>
      <c r="U371" s="4"/>
      <c r="V371" s="4"/>
      <c r="W371" s="4"/>
      <c r="X371" s="4"/>
      <c r="Y371" s="4"/>
      <c r="Z371" s="4"/>
    </row>
    <row r="372" ht="14.25" customHeight="1">
      <c r="A372" s="4"/>
      <c r="B372" s="4"/>
      <c r="C372" s="4"/>
      <c r="D372" s="4"/>
      <c r="E372" s="4"/>
      <c r="F372" s="4"/>
      <c r="G372" s="4"/>
      <c r="H372" s="4"/>
      <c r="I372" s="4"/>
      <c r="J372" s="110" t="str">
        <f t="shared" si="39"/>
        <v/>
      </c>
      <c r="K372" s="401" t="str">
        <f t="shared" si="38"/>
        <v/>
      </c>
      <c r="L372" s="4"/>
      <c r="M372" s="4"/>
      <c r="N372" s="4"/>
      <c r="O372" s="4"/>
      <c r="P372" s="4"/>
      <c r="Q372" s="4"/>
      <c r="R372" s="4"/>
      <c r="S372" s="4"/>
      <c r="T372" s="4"/>
      <c r="U372" s="4"/>
      <c r="V372" s="4"/>
      <c r="W372" s="4"/>
      <c r="X372" s="4"/>
      <c r="Y372" s="4"/>
      <c r="Z372" s="4"/>
    </row>
    <row r="373" ht="14.25" customHeight="1">
      <c r="A373" s="4"/>
      <c r="B373" s="4"/>
      <c r="C373" s="4"/>
      <c r="D373" s="4"/>
      <c r="E373" s="4"/>
      <c r="F373" s="4"/>
      <c r="G373" s="4"/>
      <c r="H373" s="4"/>
      <c r="I373" s="4"/>
      <c r="J373" s="110" t="str">
        <f t="shared" si="39"/>
        <v/>
      </c>
      <c r="K373" s="401" t="str">
        <f t="shared" si="38"/>
        <v/>
      </c>
      <c r="L373" s="4"/>
      <c r="M373" s="4"/>
      <c r="N373" s="4"/>
      <c r="O373" s="4"/>
      <c r="P373" s="4"/>
      <c r="Q373" s="4"/>
      <c r="R373" s="4"/>
      <c r="S373" s="4"/>
      <c r="T373" s="4"/>
      <c r="U373" s="4"/>
      <c r="V373" s="4"/>
      <c r="W373" s="4"/>
      <c r="X373" s="4"/>
      <c r="Y373" s="4"/>
      <c r="Z373" s="4"/>
    </row>
    <row r="374" ht="14.25" customHeight="1">
      <c r="A374" s="4"/>
      <c r="B374" s="4"/>
      <c r="C374" s="4"/>
      <c r="D374" s="4"/>
      <c r="E374" s="4"/>
      <c r="F374" s="4"/>
      <c r="G374" s="4"/>
      <c r="H374" s="4"/>
      <c r="I374" s="4"/>
      <c r="J374" s="110" t="str">
        <f t="shared" si="39"/>
        <v/>
      </c>
      <c r="K374" s="401" t="str">
        <f t="shared" si="38"/>
        <v/>
      </c>
      <c r="L374" s="4"/>
      <c r="M374" s="4"/>
      <c r="N374" s="4"/>
      <c r="O374" s="4"/>
      <c r="P374" s="4"/>
      <c r="Q374" s="4"/>
      <c r="R374" s="4"/>
      <c r="S374" s="4"/>
      <c r="T374" s="4"/>
      <c r="U374" s="4"/>
      <c r="V374" s="4"/>
      <c r="W374" s="4"/>
      <c r="X374" s="4"/>
      <c r="Y374" s="4"/>
      <c r="Z374" s="4"/>
    </row>
    <row r="375" ht="14.25" customHeight="1">
      <c r="A375" s="4"/>
      <c r="B375" s="4"/>
      <c r="C375" s="4"/>
      <c r="D375" s="4"/>
      <c r="E375" s="4"/>
      <c r="F375" s="4"/>
      <c r="G375" s="4"/>
      <c r="H375" s="4"/>
      <c r="I375" s="4"/>
      <c r="J375" s="110" t="str">
        <f t="shared" si="39"/>
        <v/>
      </c>
      <c r="K375" s="401" t="str">
        <f t="shared" si="38"/>
        <v/>
      </c>
      <c r="L375" s="4"/>
      <c r="M375" s="4"/>
      <c r="N375" s="4"/>
      <c r="O375" s="4"/>
      <c r="P375" s="4"/>
      <c r="Q375" s="4"/>
      <c r="R375" s="4"/>
      <c r="S375" s="4"/>
      <c r="T375" s="4"/>
      <c r="U375" s="4"/>
      <c r="V375" s="4"/>
      <c r="W375" s="4"/>
      <c r="X375" s="4"/>
      <c r="Y375" s="4"/>
      <c r="Z375" s="4"/>
    </row>
    <row r="376" ht="14.25" customHeight="1">
      <c r="A376" s="4"/>
      <c r="B376" s="4"/>
      <c r="C376" s="4"/>
      <c r="D376" s="4"/>
      <c r="E376" s="4"/>
      <c r="F376" s="4"/>
      <c r="G376" s="4"/>
      <c r="H376" s="4"/>
      <c r="I376" s="4"/>
      <c r="J376" s="110" t="str">
        <f t="shared" si="39"/>
        <v/>
      </c>
      <c r="K376" s="401" t="str">
        <f t="shared" si="38"/>
        <v/>
      </c>
      <c r="L376" s="4"/>
      <c r="M376" s="4"/>
      <c r="N376" s="4"/>
      <c r="O376" s="4"/>
      <c r="P376" s="4"/>
      <c r="Q376" s="4"/>
      <c r="R376" s="4"/>
      <c r="S376" s="4"/>
      <c r="T376" s="4"/>
      <c r="U376" s="4"/>
      <c r="V376" s="4"/>
      <c r="W376" s="4"/>
      <c r="X376" s="4"/>
      <c r="Y376" s="4"/>
      <c r="Z376" s="4"/>
    </row>
    <row r="377" ht="14.25" customHeight="1">
      <c r="A377" s="4"/>
      <c r="B377" s="4"/>
      <c r="C377" s="4"/>
      <c r="D377" s="4"/>
      <c r="E377" s="4"/>
      <c r="F377" s="4"/>
      <c r="G377" s="4"/>
      <c r="H377" s="4"/>
      <c r="I377" s="4"/>
      <c r="J377" s="110" t="str">
        <f t="shared" si="39"/>
        <v/>
      </c>
      <c r="K377" s="401" t="str">
        <f t="shared" si="38"/>
        <v/>
      </c>
      <c r="L377" s="4"/>
      <c r="M377" s="4"/>
      <c r="N377" s="4"/>
      <c r="O377" s="4"/>
      <c r="P377" s="4"/>
      <c r="Q377" s="4"/>
      <c r="R377" s="4"/>
      <c r="S377" s="4"/>
      <c r="T377" s="4"/>
      <c r="U377" s="4"/>
      <c r="V377" s="4"/>
      <c r="W377" s="4"/>
      <c r="X377" s="4"/>
      <c r="Y377" s="4"/>
      <c r="Z377" s="4"/>
    </row>
    <row r="378" ht="14.25" customHeight="1">
      <c r="A378" s="4"/>
      <c r="B378" s="4"/>
      <c r="C378" s="4"/>
      <c r="D378" s="4"/>
      <c r="E378" s="4"/>
      <c r="F378" s="4"/>
      <c r="G378" s="4"/>
      <c r="H378" s="4"/>
      <c r="I378" s="4"/>
      <c r="J378" s="110" t="str">
        <f t="shared" si="39"/>
        <v/>
      </c>
      <c r="K378" s="401" t="str">
        <f t="shared" si="38"/>
        <v/>
      </c>
      <c r="L378" s="4"/>
      <c r="M378" s="4"/>
      <c r="N378" s="4"/>
      <c r="O378" s="4"/>
      <c r="P378" s="4"/>
      <c r="Q378" s="4"/>
      <c r="R378" s="4"/>
      <c r="S378" s="4"/>
      <c r="T378" s="4"/>
      <c r="U378" s="4"/>
      <c r="V378" s="4"/>
      <c r="W378" s="4"/>
      <c r="X378" s="4"/>
      <c r="Y378" s="4"/>
      <c r="Z378" s="4"/>
    </row>
    <row r="379" ht="14.25" customHeight="1">
      <c r="A379" s="4"/>
      <c r="B379" s="4"/>
      <c r="C379" s="4"/>
      <c r="D379" s="4"/>
      <c r="E379" s="4"/>
      <c r="F379" s="4"/>
      <c r="G379" s="4"/>
      <c r="H379" s="4"/>
      <c r="I379" s="4"/>
      <c r="J379" s="110" t="str">
        <f t="shared" si="39"/>
        <v/>
      </c>
      <c r="K379" s="401" t="str">
        <f t="shared" si="38"/>
        <v/>
      </c>
      <c r="L379" s="4"/>
      <c r="M379" s="4"/>
      <c r="N379" s="4"/>
      <c r="O379" s="4"/>
      <c r="P379" s="4"/>
      <c r="Q379" s="4"/>
      <c r="R379" s="4"/>
      <c r="S379" s="4"/>
      <c r="T379" s="4"/>
      <c r="U379" s="4"/>
      <c r="V379" s="4"/>
      <c r="W379" s="4"/>
      <c r="X379" s="4"/>
      <c r="Y379" s="4"/>
      <c r="Z379" s="4"/>
    </row>
    <row r="380" ht="14.25" customHeight="1">
      <c r="A380" s="4"/>
      <c r="B380" s="4"/>
      <c r="C380" s="4"/>
      <c r="D380" s="4"/>
      <c r="E380" s="4"/>
      <c r="F380" s="4"/>
      <c r="G380" s="4"/>
      <c r="H380" s="4"/>
      <c r="I380" s="4"/>
      <c r="J380" s="110" t="str">
        <f t="shared" si="39"/>
        <v/>
      </c>
      <c r="K380" s="401" t="str">
        <f t="shared" si="38"/>
        <v/>
      </c>
      <c r="L380" s="4"/>
      <c r="M380" s="4"/>
      <c r="N380" s="4"/>
      <c r="O380" s="4"/>
      <c r="P380" s="4"/>
      <c r="Q380" s="4"/>
      <c r="R380" s="4"/>
      <c r="S380" s="4"/>
      <c r="T380" s="4"/>
      <c r="U380" s="4"/>
      <c r="V380" s="4"/>
      <c r="W380" s="4"/>
      <c r="X380" s="4"/>
      <c r="Y380" s="4"/>
      <c r="Z380" s="4"/>
    </row>
    <row r="381" ht="14.25" customHeight="1">
      <c r="A381" s="4"/>
      <c r="B381" s="4"/>
      <c r="C381" s="4"/>
      <c r="D381" s="4"/>
      <c r="E381" s="4"/>
      <c r="F381" s="4"/>
      <c r="G381" s="4"/>
      <c r="H381" s="4"/>
      <c r="I381" s="4"/>
      <c r="J381" s="110" t="str">
        <f t="shared" si="39"/>
        <v/>
      </c>
      <c r="K381" s="401" t="str">
        <f t="shared" si="38"/>
        <v/>
      </c>
      <c r="L381" s="4"/>
      <c r="M381" s="4"/>
      <c r="N381" s="4"/>
      <c r="O381" s="4"/>
      <c r="P381" s="4"/>
      <c r="Q381" s="4"/>
      <c r="R381" s="4"/>
      <c r="S381" s="4"/>
      <c r="T381" s="4"/>
      <c r="U381" s="4"/>
      <c r="V381" s="4"/>
      <c r="W381" s="4"/>
      <c r="X381" s="4"/>
      <c r="Y381" s="4"/>
      <c r="Z381" s="4"/>
    </row>
    <row r="382" ht="14.25" customHeight="1">
      <c r="A382" s="4"/>
      <c r="B382" s="4"/>
      <c r="C382" s="4"/>
      <c r="D382" s="4"/>
      <c r="E382" s="4"/>
      <c r="F382" s="4"/>
      <c r="G382" s="4"/>
      <c r="H382" s="4"/>
      <c r="I382" s="4"/>
      <c r="J382" s="110" t="str">
        <f t="shared" si="39"/>
        <v/>
      </c>
      <c r="K382" s="401" t="str">
        <f t="shared" si="38"/>
        <v/>
      </c>
      <c r="L382" s="4"/>
      <c r="M382" s="4"/>
      <c r="N382" s="4"/>
      <c r="O382" s="4"/>
      <c r="P382" s="4"/>
      <c r="Q382" s="4"/>
      <c r="R382" s="4"/>
      <c r="S382" s="4"/>
      <c r="T382" s="4"/>
      <c r="U382" s="4"/>
      <c r="V382" s="4"/>
      <c r="W382" s="4"/>
      <c r="X382" s="4"/>
      <c r="Y382" s="4"/>
      <c r="Z382" s="4"/>
    </row>
    <row r="383" ht="14.25" customHeight="1">
      <c r="A383" s="4"/>
      <c r="B383" s="4"/>
      <c r="C383" s="4"/>
      <c r="D383" s="4"/>
      <c r="E383" s="4"/>
      <c r="F383" s="4"/>
      <c r="G383" s="4"/>
      <c r="H383" s="4"/>
      <c r="I383" s="4"/>
      <c r="J383" s="110" t="str">
        <f t="shared" si="39"/>
        <v/>
      </c>
      <c r="K383" s="401" t="str">
        <f t="shared" si="38"/>
        <v/>
      </c>
      <c r="L383" s="4"/>
      <c r="M383" s="4"/>
      <c r="N383" s="4"/>
      <c r="O383" s="4"/>
      <c r="P383" s="4"/>
      <c r="Q383" s="4"/>
      <c r="R383" s="4"/>
      <c r="S383" s="4"/>
      <c r="T383" s="4"/>
      <c r="U383" s="4"/>
      <c r="V383" s="4"/>
      <c r="W383" s="4"/>
      <c r="X383" s="4"/>
      <c r="Y383" s="4"/>
      <c r="Z383" s="4"/>
    </row>
    <row r="384" ht="14.25" customHeight="1">
      <c r="A384" s="4"/>
      <c r="B384" s="4"/>
      <c r="C384" s="4"/>
      <c r="D384" s="4"/>
      <c r="E384" s="4"/>
      <c r="F384" s="4"/>
      <c r="G384" s="4"/>
      <c r="H384" s="4"/>
      <c r="I384" s="4"/>
      <c r="J384" s="110" t="str">
        <f t="shared" si="39"/>
        <v/>
      </c>
      <c r="K384" s="401" t="str">
        <f t="shared" si="38"/>
        <v/>
      </c>
      <c r="L384" s="4"/>
      <c r="M384" s="4"/>
      <c r="N384" s="4"/>
      <c r="O384" s="4"/>
      <c r="P384" s="4"/>
      <c r="Q384" s="4"/>
      <c r="R384" s="4"/>
      <c r="S384" s="4"/>
      <c r="T384" s="4"/>
      <c r="U384" s="4"/>
      <c r="V384" s="4"/>
      <c r="W384" s="4"/>
      <c r="X384" s="4"/>
      <c r="Y384" s="4"/>
      <c r="Z384" s="4"/>
    </row>
    <row r="385" ht="14.25" customHeight="1">
      <c r="A385" s="4"/>
      <c r="B385" s="4"/>
      <c r="C385" s="4"/>
      <c r="D385" s="4"/>
      <c r="E385" s="4"/>
      <c r="F385" s="4"/>
      <c r="G385" s="4"/>
      <c r="H385" s="4"/>
      <c r="I385" s="4"/>
      <c r="J385" s="110" t="str">
        <f t="shared" si="39"/>
        <v/>
      </c>
      <c r="K385" s="401" t="str">
        <f t="shared" si="38"/>
        <v/>
      </c>
      <c r="L385" s="4"/>
      <c r="M385" s="4"/>
      <c r="N385" s="4"/>
      <c r="O385" s="4"/>
      <c r="P385" s="4"/>
      <c r="Q385" s="4"/>
      <c r="R385" s="4"/>
      <c r="S385" s="4"/>
      <c r="T385" s="4"/>
      <c r="U385" s="4"/>
      <c r="V385" s="4"/>
      <c r="W385" s="4"/>
      <c r="X385" s="4"/>
      <c r="Y385" s="4"/>
      <c r="Z385" s="4"/>
    </row>
    <row r="386" ht="14.25" customHeight="1">
      <c r="A386" s="4"/>
      <c r="B386" s="4"/>
      <c r="C386" s="4"/>
      <c r="D386" s="4"/>
      <c r="E386" s="4"/>
      <c r="F386" s="4"/>
      <c r="G386" s="4"/>
      <c r="H386" s="4"/>
      <c r="I386" s="4"/>
      <c r="J386" s="110" t="str">
        <f t="shared" si="39"/>
        <v/>
      </c>
      <c r="K386" s="401" t="str">
        <f t="shared" si="38"/>
        <v/>
      </c>
      <c r="L386" s="4"/>
      <c r="M386" s="4"/>
      <c r="N386" s="4"/>
      <c r="O386" s="4"/>
      <c r="P386" s="4"/>
      <c r="Q386" s="4"/>
      <c r="R386" s="4"/>
      <c r="S386" s="4"/>
      <c r="T386" s="4"/>
      <c r="U386" s="4"/>
      <c r="V386" s="4"/>
      <c r="W386" s="4"/>
      <c r="X386" s="4"/>
      <c r="Y386" s="4"/>
      <c r="Z386" s="4"/>
    </row>
    <row r="387" ht="14.25" customHeight="1">
      <c r="A387" s="4"/>
      <c r="B387" s="4"/>
      <c r="C387" s="4"/>
      <c r="D387" s="4"/>
      <c r="E387" s="4"/>
      <c r="F387" s="4"/>
      <c r="G387" s="4"/>
      <c r="H387" s="4"/>
      <c r="I387" s="4"/>
      <c r="J387" s="110" t="str">
        <f t="shared" si="39"/>
        <v/>
      </c>
      <c r="K387" s="401" t="str">
        <f t="shared" si="38"/>
        <v/>
      </c>
      <c r="L387" s="4"/>
      <c r="M387" s="4"/>
      <c r="N387" s="4"/>
      <c r="O387" s="4"/>
      <c r="P387" s="4"/>
      <c r="Q387" s="4"/>
      <c r="R387" s="4"/>
      <c r="S387" s="4"/>
      <c r="T387" s="4"/>
      <c r="U387" s="4"/>
      <c r="V387" s="4"/>
      <c r="W387" s="4"/>
      <c r="X387" s="4"/>
      <c r="Y387" s="4"/>
      <c r="Z387" s="4"/>
    </row>
    <row r="388" ht="14.25" customHeight="1">
      <c r="A388" s="4"/>
      <c r="B388" s="4"/>
      <c r="C388" s="4"/>
      <c r="D388" s="4"/>
      <c r="E388" s="4"/>
      <c r="F388" s="4"/>
      <c r="G388" s="4"/>
      <c r="H388" s="4"/>
      <c r="I388" s="4"/>
      <c r="J388" s="110" t="str">
        <f t="shared" si="39"/>
        <v/>
      </c>
      <c r="K388" s="401" t="str">
        <f t="shared" si="38"/>
        <v/>
      </c>
      <c r="L388" s="4"/>
      <c r="M388" s="4"/>
      <c r="N388" s="4"/>
      <c r="O388" s="4"/>
      <c r="P388" s="4"/>
      <c r="Q388" s="4"/>
      <c r="R388" s="4"/>
      <c r="S388" s="4"/>
      <c r="T388" s="4"/>
      <c r="U388" s="4"/>
      <c r="V388" s="4"/>
      <c r="W388" s="4"/>
      <c r="X388" s="4"/>
      <c r="Y388" s="4"/>
      <c r="Z388" s="4"/>
    </row>
    <row r="389" ht="14.25" customHeight="1">
      <c r="A389" s="4"/>
      <c r="B389" s="4"/>
      <c r="C389" s="4"/>
      <c r="D389" s="4"/>
      <c r="E389" s="4"/>
      <c r="F389" s="4"/>
      <c r="G389" s="4"/>
      <c r="H389" s="4"/>
      <c r="I389" s="4"/>
      <c r="J389" s="110" t="str">
        <f t="shared" si="39"/>
        <v/>
      </c>
      <c r="K389" s="401" t="str">
        <f t="shared" si="38"/>
        <v/>
      </c>
      <c r="L389" s="4"/>
      <c r="M389" s="4"/>
      <c r="N389" s="4"/>
      <c r="O389" s="4"/>
      <c r="P389" s="4"/>
      <c r="Q389" s="4"/>
      <c r="R389" s="4"/>
      <c r="S389" s="4"/>
      <c r="T389" s="4"/>
      <c r="U389" s="4"/>
      <c r="V389" s="4"/>
      <c r="W389" s="4"/>
      <c r="X389" s="4"/>
      <c r="Y389" s="4"/>
      <c r="Z389" s="4"/>
    </row>
    <row r="390" ht="14.25" customHeight="1">
      <c r="A390" s="4"/>
      <c r="B390" s="4"/>
      <c r="C390" s="4"/>
      <c r="D390" s="4"/>
      <c r="E390" s="4"/>
      <c r="F390" s="4"/>
      <c r="G390" s="4"/>
      <c r="H390" s="4"/>
      <c r="I390" s="4"/>
      <c r="J390" s="110" t="str">
        <f t="shared" si="39"/>
        <v/>
      </c>
      <c r="K390" s="401" t="str">
        <f t="shared" si="38"/>
        <v/>
      </c>
      <c r="L390" s="4"/>
      <c r="M390" s="4"/>
      <c r="N390" s="4"/>
      <c r="O390" s="4"/>
      <c r="P390" s="4"/>
      <c r="Q390" s="4"/>
      <c r="R390" s="4"/>
      <c r="S390" s="4"/>
      <c r="T390" s="4"/>
      <c r="U390" s="4"/>
      <c r="V390" s="4"/>
      <c r="W390" s="4"/>
      <c r="X390" s="4"/>
      <c r="Y390" s="4"/>
      <c r="Z390" s="4"/>
    </row>
    <row r="391" ht="14.25" customHeight="1">
      <c r="A391" s="4"/>
      <c r="B391" s="4"/>
      <c r="C391" s="4"/>
      <c r="D391" s="4"/>
      <c r="E391" s="4"/>
      <c r="F391" s="4"/>
      <c r="G391" s="4"/>
      <c r="H391" s="4"/>
      <c r="I391" s="4"/>
      <c r="J391" s="110" t="str">
        <f t="shared" si="39"/>
        <v/>
      </c>
      <c r="K391" s="401" t="str">
        <f t="shared" si="38"/>
        <v/>
      </c>
      <c r="L391" s="4"/>
      <c r="M391" s="4"/>
      <c r="N391" s="4"/>
      <c r="O391" s="4"/>
      <c r="P391" s="4"/>
      <c r="Q391" s="4"/>
      <c r="R391" s="4"/>
      <c r="S391" s="4"/>
      <c r="T391" s="4"/>
      <c r="U391" s="4"/>
      <c r="V391" s="4"/>
      <c r="W391" s="4"/>
      <c r="X391" s="4"/>
      <c r="Y391" s="4"/>
      <c r="Z391" s="4"/>
    </row>
    <row r="392" ht="14.25" customHeight="1">
      <c r="A392" s="4"/>
      <c r="B392" s="4"/>
      <c r="C392" s="4"/>
      <c r="D392" s="4"/>
      <c r="E392" s="4"/>
      <c r="F392" s="4"/>
      <c r="G392" s="4"/>
      <c r="H392" s="4"/>
      <c r="I392" s="4"/>
      <c r="J392" s="110" t="str">
        <f t="shared" si="39"/>
        <v/>
      </c>
      <c r="K392" s="401" t="str">
        <f t="shared" si="38"/>
        <v/>
      </c>
      <c r="L392" s="4"/>
      <c r="M392" s="4"/>
      <c r="N392" s="4"/>
      <c r="O392" s="4"/>
      <c r="P392" s="4"/>
      <c r="Q392" s="4"/>
      <c r="R392" s="4"/>
      <c r="S392" s="4"/>
      <c r="T392" s="4"/>
      <c r="U392" s="4"/>
      <c r="V392" s="4"/>
      <c r="W392" s="4"/>
      <c r="X392" s="4"/>
      <c r="Y392" s="4"/>
      <c r="Z392" s="4"/>
    </row>
    <row r="393" ht="14.25" customHeight="1">
      <c r="A393" s="4"/>
      <c r="B393" s="4"/>
      <c r="C393" s="4"/>
      <c r="D393" s="4"/>
      <c r="E393" s="4"/>
      <c r="F393" s="4"/>
      <c r="G393" s="4"/>
      <c r="H393" s="4"/>
      <c r="I393" s="4"/>
      <c r="J393" s="110" t="str">
        <f t="shared" si="39"/>
        <v/>
      </c>
      <c r="K393" s="401" t="str">
        <f t="shared" si="38"/>
        <v/>
      </c>
      <c r="L393" s="4"/>
      <c r="M393" s="4"/>
      <c r="N393" s="4"/>
      <c r="O393" s="4"/>
      <c r="P393" s="4"/>
      <c r="Q393" s="4"/>
      <c r="R393" s="4"/>
      <c r="S393" s="4"/>
      <c r="T393" s="4"/>
      <c r="U393" s="4"/>
      <c r="V393" s="4"/>
      <c r="W393" s="4"/>
      <c r="X393" s="4"/>
      <c r="Y393" s="4"/>
      <c r="Z393" s="4"/>
    </row>
    <row r="394" ht="14.25" customHeight="1">
      <c r="A394" s="4"/>
      <c r="B394" s="4"/>
      <c r="C394" s="4"/>
      <c r="D394" s="4"/>
      <c r="E394" s="4"/>
      <c r="F394" s="4"/>
      <c r="G394" s="4"/>
      <c r="H394" s="4"/>
      <c r="I394" s="4"/>
      <c r="J394" s="110" t="str">
        <f t="shared" si="39"/>
        <v/>
      </c>
      <c r="K394" s="401" t="str">
        <f t="shared" si="38"/>
        <v/>
      </c>
      <c r="L394" s="4"/>
      <c r="M394" s="4"/>
      <c r="N394" s="4"/>
      <c r="O394" s="4"/>
      <c r="P394" s="4"/>
      <c r="Q394" s="4"/>
      <c r="R394" s="4"/>
      <c r="S394" s="4"/>
      <c r="T394" s="4"/>
      <c r="U394" s="4"/>
      <c r="V394" s="4"/>
      <c r="W394" s="4"/>
      <c r="X394" s="4"/>
      <c r="Y394" s="4"/>
      <c r="Z394" s="4"/>
    </row>
    <row r="395" ht="14.25" customHeight="1">
      <c r="A395" s="4"/>
      <c r="B395" s="4"/>
      <c r="C395" s="4"/>
      <c r="D395" s="4"/>
      <c r="E395" s="4"/>
      <c r="F395" s="4"/>
      <c r="G395" s="4"/>
      <c r="H395" s="4"/>
      <c r="I395" s="4"/>
      <c r="J395" s="110" t="str">
        <f t="shared" si="39"/>
        <v/>
      </c>
      <c r="K395" s="401" t="str">
        <f t="shared" si="38"/>
        <v/>
      </c>
      <c r="L395" s="4"/>
      <c r="M395" s="4"/>
      <c r="N395" s="4"/>
      <c r="O395" s="4"/>
      <c r="P395" s="4"/>
      <c r="Q395" s="4"/>
      <c r="R395" s="4"/>
      <c r="S395" s="4"/>
      <c r="T395" s="4"/>
      <c r="U395" s="4"/>
      <c r="V395" s="4"/>
      <c r="W395" s="4"/>
      <c r="X395" s="4"/>
      <c r="Y395" s="4"/>
      <c r="Z395" s="4"/>
    </row>
    <row r="396" ht="14.25" customHeight="1">
      <c r="A396" s="4"/>
      <c r="B396" s="4"/>
      <c r="C396" s="4"/>
      <c r="D396" s="4"/>
      <c r="E396" s="4"/>
      <c r="F396" s="4"/>
      <c r="G396" s="4"/>
      <c r="H396" s="4"/>
      <c r="I396" s="4"/>
      <c r="J396" s="110" t="str">
        <f t="shared" si="39"/>
        <v/>
      </c>
      <c r="K396" s="401" t="str">
        <f t="shared" si="38"/>
        <v/>
      </c>
      <c r="L396" s="4"/>
      <c r="M396" s="4"/>
      <c r="N396" s="4"/>
      <c r="O396" s="4"/>
      <c r="P396" s="4"/>
      <c r="Q396" s="4"/>
      <c r="R396" s="4"/>
      <c r="S396" s="4"/>
      <c r="T396" s="4"/>
      <c r="U396" s="4"/>
      <c r="V396" s="4"/>
      <c r="W396" s="4"/>
      <c r="X396" s="4"/>
      <c r="Y396" s="4"/>
      <c r="Z396" s="4"/>
    </row>
    <row r="397" ht="14.25" customHeight="1">
      <c r="A397" s="4"/>
      <c r="B397" s="4"/>
      <c r="C397" s="4"/>
      <c r="D397" s="4"/>
      <c r="E397" s="4"/>
      <c r="F397" s="4"/>
      <c r="G397" s="4"/>
      <c r="H397" s="4"/>
      <c r="I397" s="4"/>
      <c r="J397" s="110" t="str">
        <f t="shared" si="39"/>
        <v/>
      </c>
      <c r="K397" s="401" t="str">
        <f t="shared" si="38"/>
        <v/>
      </c>
      <c r="L397" s="4"/>
      <c r="M397" s="4"/>
      <c r="N397" s="4"/>
      <c r="O397" s="4"/>
      <c r="P397" s="4"/>
      <c r="Q397" s="4"/>
      <c r="R397" s="4"/>
      <c r="S397" s="4"/>
      <c r="T397" s="4"/>
      <c r="U397" s="4"/>
      <c r="V397" s="4"/>
      <c r="W397" s="4"/>
      <c r="X397" s="4"/>
      <c r="Y397" s="4"/>
      <c r="Z397" s="4"/>
    </row>
    <row r="398" ht="14.25" customHeight="1">
      <c r="A398" s="4"/>
      <c r="B398" s="4"/>
      <c r="C398" s="4"/>
      <c r="D398" s="4"/>
      <c r="E398" s="4"/>
      <c r="F398" s="4"/>
      <c r="G398" s="4"/>
      <c r="H398" s="4"/>
      <c r="I398" s="4"/>
      <c r="J398" s="110" t="str">
        <f t="shared" si="39"/>
        <v/>
      </c>
      <c r="K398" s="401" t="str">
        <f t="shared" si="38"/>
        <v/>
      </c>
      <c r="L398" s="4"/>
      <c r="M398" s="4"/>
      <c r="N398" s="4"/>
      <c r="O398" s="4"/>
      <c r="P398" s="4"/>
      <c r="Q398" s="4"/>
      <c r="R398" s="4"/>
      <c r="S398" s="4"/>
      <c r="T398" s="4"/>
      <c r="U398" s="4"/>
      <c r="V398" s="4"/>
      <c r="W398" s="4"/>
      <c r="X398" s="4"/>
      <c r="Y398" s="4"/>
      <c r="Z398" s="4"/>
    </row>
    <row r="399" ht="14.25" customHeight="1">
      <c r="A399" s="4"/>
      <c r="B399" s="4"/>
      <c r="C399" s="4"/>
      <c r="D399" s="4"/>
      <c r="E399" s="4"/>
      <c r="F399" s="4"/>
      <c r="G399" s="4"/>
      <c r="H399" s="4"/>
      <c r="I399" s="4"/>
      <c r="J399" s="110" t="str">
        <f t="shared" si="39"/>
        <v/>
      </c>
      <c r="K399" s="401" t="str">
        <f t="shared" si="38"/>
        <v/>
      </c>
      <c r="L399" s="4"/>
      <c r="M399" s="4"/>
      <c r="N399" s="4"/>
      <c r="O399" s="4"/>
      <c r="P399" s="4"/>
      <c r="Q399" s="4"/>
      <c r="R399" s="4"/>
      <c r="S399" s="4"/>
      <c r="T399" s="4"/>
      <c r="U399" s="4"/>
      <c r="V399" s="4"/>
      <c r="W399" s="4"/>
      <c r="X399" s="4"/>
      <c r="Y399" s="4"/>
      <c r="Z399" s="4"/>
    </row>
    <row r="400" ht="14.25" customHeight="1">
      <c r="A400" s="4"/>
      <c r="B400" s="4"/>
      <c r="C400" s="4"/>
      <c r="D400" s="4"/>
      <c r="E400" s="4"/>
      <c r="F400" s="4"/>
      <c r="G400" s="4"/>
      <c r="H400" s="4"/>
      <c r="I400" s="4"/>
      <c r="J400" s="110" t="str">
        <f t="shared" si="39"/>
        <v/>
      </c>
      <c r="K400" s="401" t="str">
        <f t="shared" si="38"/>
        <v/>
      </c>
      <c r="L400" s="4"/>
      <c r="M400" s="4"/>
      <c r="N400" s="4"/>
      <c r="O400" s="4"/>
      <c r="P400" s="4"/>
      <c r="Q400" s="4"/>
      <c r="R400" s="4"/>
      <c r="S400" s="4"/>
      <c r="T400" s="4"/>
      <c r="U400" s="4"/>
      <c r="V400" s="4"/>
      <c r="W400" s="4"/>
      <c r="X400" s="4"/>
      <c r="Y400" s="4"/>
      <c r="Z400" s="4"/>
    </row>
    <row r="401" ht="14.25" customHeight="1">
      <c r="A401" s="4"/>
      <c r="B401" s="4"/>
      <c r="C401" s="4"/>
      <c r="D401" s="4"/>
      <c r="E401" s="4"/>
      <c r="F401" s="4"/>
      <c r="G401" s="4"/>
      <c r="H401" s="4"/>
      <c r="I401" s="4"/>
      <c r="J401" s="110" t="str">
        <f t="shared" si="39"/>
        <v/>
      </c>
      <c r="K401" s="401" t="str">
        <f t="shared" si="38"/>
        <v/>
      </c>
      <c r="L401" s="4"/>
      <c r="M401" s="4"/>
      <c r="N401" s="4"/>
      <c r="O401" s="4"/>
      <c r="P401" s="4"/>
      <c r="Q401" s="4"/>
      <c r="R401" s="4"/>
      <c r="S401" s="4"/>
      <c r="T401" s="4"/>
      <c r="U401" s="4"/>
      <c r="V401" s="4"/>
      <c r="W401" s="4"/>
      <c r="X401" s="4"/>
      <c r="Y401" s="4"/>
      <c r="Z401" s="4"/>
    </row>
    <row r="402" ht="14.25" customHeight="1">
      <c r="A402" s="4"/>
      <c r="B402" s="4"/>
      <c r="C402" s="4"/>
      <c r="D402" s="4"/>
      <c r="E402" s="4"/>
      <c r="F402" s="4"/>
      <c r="G402" s="4"/>
      <c r="H402" s="4"/>
      <c r="I402" s="4"/>
      <c r="J402" s="110" t="str">
        <f t="shared" si="39"/>
        <v/>
      </c>
      <c r="K402" s="401" t="str">
        <f t="shared" si="38"/>
        <v/>
      </c>
      <c r="L402" s="4"/>
      <c r="M402" s="4"/>
      <c r="N402" s="4"/>
      <c r="O402" s="4"/>
      <c r="P402" s="4"/>
      <c r="Q402" s="4"/>
      <c r="R402" s="4"/>
      <c r="S402" s="4"/>
      <c r="T402" s="4"/>
      <c r="U402" s="4"/>
      <c r="V402" s="4"/>
      <c r="W402" s="4"/>
      <c r="X402" s="4"/>
      <c r="Y402" s="4"/>
      <c r="Z402" s="4"/>
    </row>
    <row r="403" ht="14.25" customHeight="1">
      <c r="A403" s="4"/>
      <c r="B403" s="4"/>
      <c r="C403" s="4"/>
      <c r="D403" s="4"/>
      <c r="E403" s="4"/>
      <c r="F403" s="4"/>
      <c r="G403" s="4"/>
      <c r="H403" s="4"/>
      <c r="I403" s="4"/>
      <c r="J403" s="110" t="str">
        <f t="shared" si="39"/>
        <v/>
      </c>
      <c r="K403" s="401" t="str">
        <f t="shared" si="38"/>
        <v/>
      </c>
      <c r="L403" s="4"/>
      <c r="M403" s="4"/>
      <c r="N403" s="4"/>
      <c r="O403" s="4"/>
      <c r="P403" s="4"/>
      <c r="Q403" s="4"/>
      <c r="R403" s="4"/>
      <c r="S403" s="4"/>
      <c r="T403" s="4"/>
      <c r="U403" s="4"/>
      <c r="V403" s="4"/>
      <c r="W403" s="4"/>
      <c r="X403" s="4"/>
      <c r="Y403" s="4"/>
      <c r="Z403" s="4"/>
    </row>
    <row r="404" ht="14.25" customHeight="1">
      <c r="A404" s="4"/>
      <c r="B404" s="4"/>
      <c r="C404" s="4"/>
      <c r="D404" s="4"/>
      <c r="E404" s="4"/>
      <c r="F404" s="4"/>
      <c r="G404" s="4"/>
      <c r="H404" s="4"/>
      <c r="I404" s="4"/>
      <c r="J404" s="110" t="str">
        <f t="shared" si="39"/>
        <v/>
      </c>
      <c r="K404" s="401" t="str">
        <f t="shared" si="38"/>
        <v/>
      </c>
      <c r="L404" s="4"/>
      <c r="M404" s="4"/>
      <c r="N404" s="4"/>
      <c r="O404" s="4"/>
      <c r="P404" s="4"/>
      <c r="Q404" s="4"/>
      <c r="R404" s="4"/>
      <c r="S404" s="4"/>
      <c r="T404" s="4"/>
      <c r="U404" s="4"/>
      <c r="V404" s="4"/>
      <c r="W404" s="4"/>
      <c r="X404" s="4"/>
      <c r="Y404" s="4"/>
      <c r="Z404" s="4"/>
    </row>
    <row r="405" ht="14.25" customHeight="1">
      <c r="A405" s="4"/>
      <c r="B405" s="4"/>
      <c r="C405" s="4"/>
      <c r="D405" s="4"/>
      <c r="E405" s="4"/>
      <c r="F405" s="4"/>
      <c r="G405" s="4"/>
      <c r="H405" s="4"/>
      <c r="I405" s="4"/>
      <c r="J405" s="110" t="str">
        <f t="shared" si="39"/>
        <v/>
      </c>
      <c r="K405" s="401" t="str">
        <f t="shared" si="38"/>
        <v/>
      </c>
      <c r="L405" s="4"/>
      <c r="M405" s="4"/>
      <c r="N405" s="4"/>
      <c r="O405" s="4"/>
      <c r="P405" s="4"/>
      <c r="Q405" s="4"/>
      <c r="R405" s="4"/>
      <c r="S405" s="4"/>
      <c r="T405" s="4"/>
      <c r="U405" s="4"/>
      <c r="V405" s="4"/>
      <c r="W405" s="4"/>
      <c r="X405" s="4"/>
      <c r="Y405" s="4"/>
      <c r="Z405" s="4"/>
    </row>
    <row r="406" ht="14.25" customHeight="1">
      <c r="A406" s="4"/>
      <c r="B406" s="4"/>
      <c r="C406" s="4"/>
      <c r="D406" s="4"/>
      <c r="E406" s="4"/>
      <c r="F406" s="4"/>
      <c r="G406" s="4"/>
      <c r="H406" s="4"/>
      <c r="I406" s="4"/>
      <c r="J406" s="110" t="str">
        <f t="shared" si="39"/>
        <v/>
      </c>
      <c r="K406" s="401" t="str">
        <f t="shared" si="38"/>
        <v/>
      </c>
      <c r="L406" s="4"/>
      <c r="M406" s="4"/>
      <c r="N406" s="4"/>
      <c r="O406" s="4"/>
      <c r="P406" s="4"/>
      <c r="Q406" s="4"/>
      <c r="R406" s="4"/>
      <c r="S406" s="4"/>
      <c r="T406" s="4"/>
      <c r="U406" s="4"/>
      <c r="V406" s="4"/>
      <c r="W406" s="4"/>
      <c r="X406" s="4"/>
      <c r="Y406" s="4"/>
      <c r="Z406" s="4"/>
    </row>
    <row r="407" ht="14.25" customHeight="1">
      <c r="A407" s="4"/>
      <c r="B407" s="4"/>
      <c r="C407" s="4"/>
      <c r="D407" s="4"/>
      <c r="E407" s="4"/>
      <c r="F407" s="4"/>
      <c r="G407" s="4"/>
      <c r="H407" s="4"/>
      <c r="I407" s="4"/>
      <c r="J407" s="110" t="str">
        <f t="shared" si="39"/>
        <v/>
      </c>
      <c r="K407" s="401" t="str">
        <f t="shared" si="38"/>
        <v/>
      </c>
      <c r="L407" s="4"/>
      <c r="M407" s="4"/>
      <c r="N407" s="4"/>
      <c r="O407" s="4"/>
      <c r="P407" s="4"/>
      <c r="Q407" s="4"/>
      <c r="R407" s="4"/>
      <c r="S407" s="4"/>
      <c r="T407" s="4"/>
      <c r="U407" s="4"/>
      <c r="V407" s="4"/>
      <c r="W407" s="4"/>
      <c r="X407" s="4"/>
      <c r="Y407" s="4"/>
      <c r="Z407" s="4"/>
    </row>
    <row r="408" ht="14.25" customHeight="1">
      <c r="A408" s="4"/>
      <c r="B408" s="4"/>
      <c r="C408" s="4"/>
      <c r="D408" s="4"/>
      <c r="E408" s="4"/>
      <c r="F408" s="4"/>
      <c r="G408" s="4"/>
      <c r="H408" s="4"/>
      <c r="I408" s="4"/>
      <c r="J408" s="110" t="str">
        <f t="shared" si="39"/>
        <v/>
      </c>
      <c r="K408" s="401" t="str">
        <f t="shared" si="38"/>
        <v/>
      </c>
      <c r="L408" s="4"/>
      <c r="M408" s="4"/>
      <c r="N408" s="4"/>
      <c r="O408" s="4"/>
      <c r="P408" s="4"/>
      <c r="Q408" s="4"/>
      <c r="R408" s="4"/>
      <c r="S408" s="4"/>
      <c r="T408" s="4"/>
      <c r="U408" s="4"/>
      <c r="V408" s="4"/>
      <c r="W408" s="4"/>
      <c r="X408" s="4"/>
      <c r="Y408" s="4"/>
      <c r="Z408" s="4"/>
    </row>
    <row r="409" ht="14.25" customHeight="1">
      <c r="A409" s="4"/>
      <c r="B409" s="4"/>
      <c r="C409" s="4"/>
      <c r="D409" s="4"/>
      <c r="E409" s="4"/>
      <c r="F409" s="4"/>
      <c r="G409" s="4"/>
      <c r="H409" s="4"/>
      <c r="I409" s="4"/>
      <c r="J409" s="110" t="str">
        <f t="shared" si="39"/>
        <v/>
      </c>
      <c r="K409" s="401" t="str">
        <f t="shared" si="38"/>
        <v/>
      </c>
      <c r="L409" s="4"/>
      <c r="M409" s="4"/>
      <c r="N409" s="4"/>
      <c r="O409" s="4"/>
      <c r="P409" s="4"/>
      <c r="Q409" s="4"/>
      <c r="R409" s="4"/>
      <c r="S409" s="4"/>
      <c r="T409" s="4"/>
      <c r="U409" s="4"/>
      <c r="V409" s="4"/>
      <c r="W409" s="4"/>
      <c r="X409" s="4"/>
      <c r="Y409" s="4"/>
      <c r="Z409" s="4"/>
    </row>
    <row r="410" ht="14.25" customHeight="1">
      <c r="A410" s="4"/>
      <c r="B410" s="4"/>
      <c r="C410" s="4"/>
      <c r="D410" s="4"/>
      <c r="E410" s="4"/>
      <c r="F410" s="4"/>
      <c r="G410" s="4"/>
      <c r="H410" s="4"/>
      <c r="I410" s="4"/>
      <c r="J410" s="110" t="str">
        <f t="shared" si="39"/>
        <v/>
      </c>
      <c r="K410" s="401" t="str">
        <f t="shared" si="38"/>
        <v/>
      </c>
      <c r="L410" s="4"/>
      <c r="M410" s="4"/>
      <c r="N410" s="4"/>
      <c r="O410" s="4"/>
      <c r="P410" s="4"/>
      <c r="Q410" s="4"/>
      <c r="R410" s="4"/>
      <c r="S410" s="4"/>
      <c r="T410" s="4"/>
      <c r="U410" s="4"/>
      <c r="V410" s="4"/>
      <c r="W410" s="4"/>
      <c r="X410" s="4"/>
      <c r="Y410" s="4"/>
      <c r="Z410" s="4"/>
    </row>
    <row r="411" ht="14.25" customHeight="1">
      <c r="A411" s="4"/>
      <c r="B411" s="4"/>
      <c r="C411" s="4"/>
      <c r="D411" s="4"/>
      <c r="E411" s="4"/>
      <c r="F411" s="4"/>
      <c r="G411" s="4"/>
      <c r="H411" s="4"/>
      <c r="I411" s="4"/>
      <c r="J411" s="110" t="str">
        <f t="shared" si="39"/>
        <v/>
      </c>
      <c r="K411" s="401" t="str">
        <f t="shared" si="38"/>
        <v/>
      </c>
      <c r="L411" s="4"/>
      <c r="M411" s="4"/>
      <c r="N411" s="4"/>
      <c r="O411" s="4"/>
      <c r="P411" s="4"/>
      <c r="Q411" s="4"/>
      <c r="R411" s="4"/>
      <c r="S411" s="4"/>
      <c r="T411" s="4"/>
      <c r="U411" s="4"/>
      <c r="V411" s="4"/>
      <c r="W411" s="4"/>
      <c r="X411" s="4"/>
      <c r="Y411" s="4"/>
      <c r="Z411" s="4"/>
    </row>
    <row r="412" ht="14.25" customHeight="1">
      <c r="A412" s="4"/>
      <c r="B412" s="4"/>
      <c r="C412" s="4"/>
      <c r="D412" s="4"/>
      <c r="E412" s="4"/>
      <c r="F412" s="4"/>
      <c r="G412" s="4"/>
      <c r="H412" s="4"/>
      <c r="I412" s="4"/>
      <c r="J412" s="110" t="str">
        <f t="shared" si="39"/>
        <v/>
      </c>
      <c r="K412" s="401" t="str">
        <f t="shared" si="38"/>
        <v/>
      </c>
      <c r="L412" s="4"/>
      <c r="M412" s="4"/>
      <c r="N412" s="4"/>
      <c r="O412" s="4"/>
      <c r="P412" s="4"/>
      <c r="Q412" s="4"/>
      <c r="R412" s="4"/>
      <c r="S412" s="4"/>
      <c r="T412" s="4"/>
      <c r="U412" s="4"/>
      <c r="V412" s="4"/>
      <c r="W412" s="4"/>
      <c r="X412" s="4"/>
      <c r="Y412" s="4"/>
      <c r="Z412" s="4"/>
    </row>
    <row r="413" ht="14.25" customHeight="1">
      <c r="A413" s="4"/>
      <c r="B413" s="4"/>
      <c r="C413" s="4"/>
      <c r="D413" s="4"/>
      <c r="E413" s="4"/>
      <c r="F413" s="4"/>
      <c r="G413" s="4"/>
      <c r="H413" s="4"/>
      <c r="I413" s="4"/>
      <c r="J413" s="110" t="str">
        <f t="shared" si="39"/>
        <v/>
      </c>
      <c r="K413" s="401" t="str">
        <f t="shared" si="38"/>
        <v/>
      </c>
      <c r="L413" s="4"/>
      <c r="M413" s="4"/>
      <c r="N413" s="4"/>
      <c r="O413" s="4"/>
      <c r="P413" s="4"/>
      <c r="Q413" s="4"/>
      <c r="R413" s="4"/>
      <c r="S413" s="4"/>
      <c r="T413" s="4"/>
      <c r="U413" s="4"/>
      <c r="V413" s="4"/>
      <c r="W413" s="4"/>
      <c r="X413" s="4"/>
      <c r="Y413" s="4"/>
      <c r="Z413" s="4"/>
    </row>
    <row r="414" ht="14.25" customHeight="1">
      <c r="A414" s="4"/>
      <c r="B414" s="4"/>
      <c r="C414" s="4"/>
      <c r="D414" s="4"/>
      <c r="E414" s="4"/>
      <c r="F414" s="4"/>
      <c r="G414" s="4"/>
      <c r="H414" s="4"/>
      <c r="I414" s="4"/>
      <c r="J414" s="110" t="str">
        <f t="shared" si="39"/>
        <v/>
      </c>
      <c r="K414" s="401" t="str">
        <f t="shared" si="38"/>
        <v/>
      </c>
      <c r="L414" s="4"/>
      <c r="M414" s="4"/>
      <c r="N414" s="4"/>
      <c r="O414" s="4"/>
      <c r="P414" s="4"/>
      <c r="Q414" s="4"/>
      <c r="R414" s="4"/>
      <c r="S414" s="4"/>
      <c r="T414" s="4"/>
      <c r="U414" s="4"/>
      <c r="V414" s="4"/>
      <c r="W414" s="4"/>
      <c r="X414" s="4"/>
      <c r="Y414" s="4"/>
      <c r="Z414" s="4"/>
    </row>
    <row r="415" ht="14.25" customHeight="1">
      <c r="A415" s="4"/>
      <c r="B415" s="4"/>
      <c r="C415" s="4"/>
      <c r="D415" s="4"/>
      <c r="E415" s="4"/>
      <c r="F415" s="4"/>
      <c r="G415" s="4"/>
      <c r="H415" s="4"/>
      <c r="I415" s="4"/>
      <c r="J415" s="110" t="str">
        <f t="shared" si="39"/>
        <v/>
      </c>
      <c r="K415" s="401" t="str">
        <f t="shared" si="38"/>
        <v/>
      </c>
      <c r="L415" s="4"/>
      <c r="M415" s="4"/>
      <c r="N415" s="4"/>
      <c r="O415" s="4"/>
      <c r="P415" s="4"/>
      <c r="Q415" s="4"/>
      <c r="R415" s="4"/>
      <c r="S415" s="4"/>
      <c r="T415" s="4"/>
      <c r="U415" s="4"/>
      <c r="V415" s="4"/>
      <c r="W415" s="4"/>
      <c r="X415" s="4"/>
      <c r="Y415" s="4"/>
      <c r="Z415" s="4"/>
    </row>
    <row r="416" ht="14.25" customHeight="1">
      <c r="A416" s="4"/>
      <c r="B416" s="4"/>
      <c r="C416" s="4"/>
      <c r="D416" s="4"/>
      <c r="E416" s="4"/>
      <c r="F416" s="4"/>
      <c r="G416" s="4"/>
      <c r="H416" s="4"/>
      <c r="I416" s="4"/>
      <c r="J416" s="110" t="str">
        <f t="shared" si="39"/>
        <v/>
      </c>
      <c r="K416" s="401" t="str">
        <f t="shared" si="38"/>
        <v/>
      </c>
      <c r="L416" s="4"/>
      <c r="M416" s="4"/>
      <c r="N416" s="4"/>
      <c r="O416" s="4"/>
      <c r="P416" s="4"/>
      <c r="Q416" s="4"/>
      <c r="R416" s="4"/>
      <c r="S416" s="4"/>
      <c r="T416" s="4"/>
      <c r="U416" s="4"/>
      <c r="V416" s="4"/>
      <c r="W416" s="4"/>
      <c r="X416" s="4"/>
      <c r="Y416" s="4"/>
      <c r="Z416" s="4"/>
    </row>
    <row r="417" ht="14.25" customHeight="1">
      <c r="A417" s="4"/>
      <c r="B417" s="4"/>
      <c r="C417" s="4"/>
      <c r="D417" s="4"/>
      <c r="E417" s="4"/>
      <c r="F417" s="4"/>
      <c r="G417" s="4"/>
      <c r="H417" s="4"/>
      <c r="I417" s="4"/>
      <c r="J417" s="110" t="str">
        <f t="shared" si="39"/>
        <v/>
      </c>
      <c r="K417" s="401" t="str">
        <f t="shared" si="38"/>
        <v/>
      </c>
      <c r="L417" s="4"/>
      <c r="M417" s="4"/>
      <c r="N417" s="4"/>
      <c r="O417" s="4"/>
      <c r="P417" s="4"/>
      <c r="Q417" s="4"/>
      <c r="R417" s="4"/>
      <c r="S417" s="4"/>
      <c r="T417" s="4"/>
      <c r="U417" s="4"/>
      <c r="V417" s="4"/>
      <c r="W417" s="4"/>
      <c r="X417" s="4"/>
      <c r="Y417" s="4"/>
      <c r="Z417" s="4"/>
    </row>
    <row r="418" ht="14.25" customHeight="1">
      <c r="A418" s="4"/>
      <c r="B418" s="4"/>
      <c r="C418" s="4"/>
      <c r="D418" s="4"/>
      <c r="E418" s="4"/>
      <c r="F418" s="4"/>
      <c r="G418" s="4"/>
      <c r="H418" s="4"/>
      <c r="I418" s="4"/>
      <c r="J418" s="110" t="str">
        <f t="shared" si="39"/>
        <v/>
      </c>
      <c r="K418" s="401" t="str">
        <f t="shared" si="38"/>
        <v/>
      </c>
      <c r="L418" s="4"/>
      <c r="M418" s="4"/>
      <c r="N418" s="4"/>
      <c r="O418" s="4"/>
      <c r="P418" s="4"/>
      <c r="Q418" s="4"/>
      <c r="R418" s="4"/>
      <c r="S418" s="4"/>
      <c r="T418" s="4"/>
      <c r="U418" s="4"/>
      <c r="V418" s="4"/>
      <c r="W418" s="4"/>
      <c r="X418" s="4"/>
      <c r="Y418" s="4"/>
      <c r="Z418" s="4"/>
    </row>
    <row r="419" ht="14.25" customHeight="1">
      <c r="A419" s="4"/>
      <c r="B419" s="4"/>
      <c r="C419" s="4"/>
      <c r="D419" s="4"/>
      <c r="E419" s="4"/>
      <c r="F419" s="4"/>
      <c r="G419" s="4"/>
      <c r="H419" s="4"/>
      <c r="I419" s="4"/>
      <c r="J419" s="110" t="str">
        <f t="shared" si="39"/>
        <v/>
      </c>
      <c r="K419" s="401" t="str">
        <f t="shared" si="38"/>
        <v/>
      </c>
      <c r="L419" s="4"/>
      <c r="M419" s="4"/>
      <c r="N419" s="4"/>
      <c r="O419" s="4"/>
      <c r="P419" s="4"/>
      <c r="Q419" s="4"/>
      <c r="R419" s="4"/>
      <c r="S419" s="4"/>
      <c r="T419" s="4"/>
      <c r="U419" s="4"/>
      <c r="V419" s="4"/>
      <c r="W419" s="4"/>
      <c r="X419" s="4"/>
      <c r="Y419" s="4"/>
      <c r="Z419" s="4"/>
    </row>
    <row r="420" ht="14.25" customHeight="1">
      <c r="A420" s="4"/>
      <c r="B420" s="4"/>
      <c r="C420" s="4"/>
      <c r="D420" s="4"/>
      <c r="E420" s="4"/>
      <c r="F420" s="4"/>
      <c r="G420" s="4"/>
      <c r="H420" s="4"/>
      <c r="I420" s="4"/>
      <c r="J420" s="110" t="str">
        <f t="shared" si="39"/>
        <v/>
      </c>
      <c r="K420" s="401" t="str">
        <f t="shared" si="38"/>
        <v/>
      </c>
      <c r="L420" s="4"/>
      <c r="M420" s="4"/>
      <c r="N420" s="4"/>
      <c r="O420" s="4"/>
      <c r="P420" s="4"/>
      <c r="Q420" s="4"/>
      <c r="R420" s="4"/>
      <c r="S420" s="4"/>
      <c r="T420" s="4"/>
      <c r="U420" s="4"/>
      <c r="V420" s="4"/>
      <c r="W420" s="4"/>
      <c r="X420" s="4"/>
      <c r="Y420" s="4"/>
      <c r="Z420" s="4"/>
    </row>
    <row r="421" ht="14.25" customHeight="1">
      <c r="A421" s="4"/>
      <c r="B421" s="4"/>
      <c r="C421" s="4"/>
      <c r="D421" s="4"/>
      <c r="E421" s="4"/>
      <c r="F421" s="4"/>
      <c r="G421" s="4"/>
      <c r="H421" s="4"/>
      <c r="I421" s="4"/>
      <c r="J421" s="110" t="str">
        <f t="shared" si="39"/>
        <v/>
      </c>
      <c r="K421" s="401" t="str">
        <f t="shared" si="38"/>
        <v/>
      </c>
      <c r="L421" s="4"/>
      <c r="M421" s="4"/>
      <c r="N421" s="4"/>
      <c r="O421" s="4"/>
      <c r="P421" s="4"/>
      <c r="Q421" s="4"/>
      <c r="R421" s="4"/>
      <c r="S421" s="4"/>
      <c r="T421" s="4"/>
      <c r="U421" s="4"/>
      <c r="V421" s="4"/>
      <c r="W421" s="4"/>
      <c r="X421" s="4"/>
      <c r="Y421" s="4"/>
      <c r="Z421" s="4"/>
    </row>
    <row r="422" ht="14.25" customHeight="1">
      <c r="A422" s="4"/>
      <c r="B422" s="4"/>
      <c r="C422" s="4"/>
      <c r="D422" s="4"/>
      <c r="E422" s="4"/>
      <c r="F422" s="4"/>
      <c r="G422" s="4"/>
      <c r="H422" s="4"/>
      <c r="I422" s="4"/>
      <c r="J422" s="110" t="str">
        <f t="shared" si="39"/>
        <v/>
      </c>
      <c r="K422" s="401" t="str">
        <f t="shared" si="38"/>
        <v/>
      </c>
      <c r="L422" s="4"/>
      <c r="M422" s="4"/>
      <c r="N422" s="4"/>
      <c r="O422" s="4"/>
      <c r="P422" s="4"/>
      <c r="Q422" s="4"/>
      <c r="R422" s="4"/>
      <c r="S422" s="4"/>
      <c r="T422" s="4"/>
      <c r="U422" s="4"/>
      <c r="V422" s="4"/>
      <c r="W422" s="4"/>
      <c r="X422" s="4"/>
      <c r="Y422" s="4"/>
      <c r="Z422" s="4"/>
    </row>
    <row r="423" ht="14.25" customHeight="1">
      <c r="A423" s="4"/>
      <c r="B423" s="4"/>
      <c r="C423" s="4"/>
      <c r="D423" s="4"/>
      <c r="E423" s="4"/>
      <c r="F423" s="4"/>
      <c r="G423" s="4"/>
      <c r="H423" s="4"/>
      <c r="I423" s="4"/>
      <c r="J423" s="110" t="str">
        <f t="shared" si="39"/>
        <v/>
      </c>
      <c r="K423" s="401" t="str">
        <f t="shared" si="38"/>
        <v/>
      </c>
      <c r="L423" s="4"/>
      <c r="M423" s="4"/>
      <c r="N423" s="4"/>
      <c r="O423" s="4"/>
      <c r="P423" s="4"/>
      <c r="Q423" s="4"/>
      <c r="R423" s="4"/>
      <c r="S423" s="4"/>
      <c r="T423" s="4"/>
      <c r="U423" s="4"/>
      <c r="V423" s="4"/>
      <c r="W423" s="4"/>
      <c r="X423" s="4"/>
      <c r="Y423" s="4"/>
      <c r="Z423" s="4"/>
    </row>
    <row r="424" ht="14.25" customHeight="1">
      <c r="A424" s="4"/>
      <c r="B424" s="4"/>
      <c r="C424" s="4"/>
      <c r="D424" s="4"/>
      <c r="E424" s="4"/>
      <c r="F424" s="4"/>
      <c r="G424" s="4"/>
      <c r="H424" s="4"/>
      <c r="I424" s="4"/>
      <c r="J424" s="110" t="str">
        <f t="shared" si="39"/>
        <v/>
      </c>
      <c r="K424" s="401" t="str">
        <f t="shared" si="38"/>
        <v/>
      </c>
      <c r="L424" s="4"/>
      <c r="M424" s="4"/>
      <c r="N424" s="4"/>
      <c r="O424" s="4"/>
      <c r="P424" s="4"/>
      <c r="Q424" s="4"/>
      <c r="R424" s="4"/>
      <c r="S424" s="4"/>
      <c r="T424" s="4"/>
      <c r="U424" s="4"/>
      <c r="V424" s="4"/>
      <c r="W424" s="4"/>
      <c r="X424" s="4"/>
      <c r="Y424" s="4"/>
      <c r="Z424" s="4"/>
    </row>
    <row r="425" ht="14.25" customHeight="1">
      <c r="A425" s="4"/>
      <c r="B425" s="4"/>
      <c r="C425" s="4"/>
      <c r="D425" s="4"/>
      <c r="E425" s="4"/>
      <c r="F425" s="4"/>
      <c r="G425" s="4"/>
      <c r="H425" s="4"/>
      <c r="I425" s="4"/>
      <c r="J425" s="110" t="str">
        <f t="shared" si="39"/>
        <v/>
      </c>
      <c r="K425" s="401" t="str">
        <f t="shared" si="38"/>
        <v/>
      </c>
      <c r="L425" s="4"/>
      <c r="M425" s="4"/>
      <c r="N425" s="4"/>
      <c r="O425" s="4"/>
      <c r="P425" s="4"/>
      <c r="Q425" s="4"/>
      <c r="R425" s="4"/>
      <c r="S425" s="4"/>
      <c r="T425" s="4"/>
      <c r="U425" s="4"/>
      <c r="V425" s="4"/>
      <c r="W425" s="4"/>
      <c r="X425" s="4"/>
      <c r="Y425" s="4"/>
      <c r="Z425" s="4"/>
    </row>
    <row r="426" ht="14.25" customHeight="1">
      <c r="A426" s="4"/>
      <c r="B426" s="4"/>
      <c r="C426" s="4"/>
      <c r="D426" s="4"/>
      <c r="E426" s="4"/>
      <c r="F426" s="4"/>
      <c r="G426" s="4"/>
      <c r="H426" s="4"/>
      <c r="I426" s="4"/>
      <c r="J426" s="110" t="str">
        <f t="shared" si="39"/>
        <v/>
      </c>
      <c r="K426" s="401" t="str">
        <f t="shared" si="38"/>
        <v/>
      </c>
      <c r="L426" s="4"/>
      <c r="M426" s="4"/>
      <c r="N426" s="4"/>
      <c r="O426" s="4"/>
      <c r="P426" s="4"/>
      <c r="Q426" s="4"/>
      <c r="R426" s="4"/>
      <c r="S426" s="4"/>
      <c r="T426" s="4"/>
      <c r="U426" s="4"/>
      <c r="V426" s="4"/>
      <c r="W426" s="4"/>
      <c r="X426" s="4"/>
      <c r="Y426" s="4"/>
      <c r="Z426" s="4"/>
    </row>
    <row r="427" ht="14.25" customHeight="1">
      <c r="A427" s="4"/>
      <c r="B427" s="4"/>
      <c r="C427" s="4"/>
      <c r="D427" s="4"/>
      <c r="E427" s="4"/>
      <c r="F427" s="4"/>
      <c r="G427" s="4"/>
      <c r="H427" s="4"/>
      <c r="I427" s="4"/>
      <c r="J427" s="110" t="str">
        <f t="shared" si="39"/>
        <v/>
      </c>
      <c r="K427" s="401" t="str">
        <f t="shared" si="38"/>
        <v/>
      </c>
      <c r="L427" s="4"/>
      <c r="M427" s="4"/>
      <c r="N427" s="4"/>
      <c r="O427" s="4"/>
      <c r="P427" s="4"/>
      <c r="Q427" s="4"/>
      <c r="R427" s="4"/>
      <c r="S427" s="4"/>
      <c r="T427" s="4"/>
      <c r="U427" s="4"/>
      <c r="V427" s="4"/>
      <c r="W427" s="4"/>
      <c r="X427" s="4"/>
      <c r="Y427" s="4"/>
      <c r="Z427" s="4"/>
    </row>
    <row r="428" ht="14.25" customHeight="1">
      <c r="A428" s="4"/>
      <c r="B428" s="4"/>
      <c r="C428" s="4"/>
      <c r="D428" s="4"/>
      <c r="E428" s="4"/>
      <c r="F428" s="4"/>
      <c r="G428" s="4"/>
      <c r="H428" s="4"/>
      <c r="I428" s="4"/>
      <c r="J428" s="110" t="str">
        <f t="shared" si="39"/>
        <v/>
      </c>
      <c r="K428" s="401" t="str">
        <f t="shared" si="38"/>
        <v/>
      </c>
      <c r="L428" s="4"/>
      <c r="M428" s="4"/>
      <c r="N428" s="4"/>
      <c r="O428" s="4"/>
      <c r="P428" s="4"/>
      <c r="Q428" s="4"/>
      <c r="R428" s="4"/>
      <c r="S428" s="4"/>
      <c r="T428" s="4"/>
      <c r="U428" s="4"/>
      <c r="V428" s="4"/>
      <c r="W428" s="4"/>
      <c r="X428" s="4"/>
      <c r="Y428" s="4"/>
      <c r="Z428" s="4"/>
    </row>
    <row r="429" ht="14.25" customHeight="1">
      <c r="A429" s="4"/>
      <c r="B429" s="4"/>
      <c r="C429" s="4"/>
      <c r="D429" s="4"/>
      <c r="E429" s="4"/>
      <c r="F429" s="4"/>
      <c r="G429" s="4"/>
      <c r="H429" s="4"/>
      <c r="I429" s="4"/>
      <c r="J429" s="110" t="str">
        <f t="shared" si="39"/>
        <v/>
      </c>
      <c r="K429" s="401" t="str">
        <f t="shared" si="38"/>
        <v/>
      </c>
      <c r="L429" s="4"/>
      <c r="M429" s="4"/>
      <c r="N429" s="4"/>
      <c r="O429" s="4"/>
      <c r="P429" s="4"/>
      <c r="Q429" s="4"/>
      <c r="R429" s="4"/>
      <c r="S429" s="4"/>
      <c r="T429" s="4"/>
      <c r="U429" s="4"/>
      <c r="V429" s="4"/>
      <c r="W429" s="4"/>
      <c r="X429" s="4"/>
      <c r="Y429" s="4"/>
      <c r="Z429" s="4"/>
    </row>
    <row r="430" ht="14.25" customHeight="1">
      <c r="A430" s="4"/>
      <c r="B430" s="4"/>
      <c r="C430" s="4"/>
      <c r="D430" s="4"/>
      <c r="E430" s="4"/>
      <c r="F430" s="4"/>
      <c r="G430" s="4"/>
      <c r="H430" s="4"/>
      <c r="I430" s="4"/>
      <c r="J430" s="110" t="str">
        <f t="shared" si="39"/>
        <v/>
      </c>
      <c r="K430" s="401" t="str">
        <f t="shared" si="38"/>
        <v/>
      </c>
      <c r="L430" s="4"/>
      <c r="M430" s="4"/>
      <c r="N430" s="4"/>
      <c r="O430" s="4"/>
      <c r="P430" s="4"/>
      <c r="Q430" s="4"/>
      <c r="R430" s="4"/>
      <c r="S430" s="4"/>
      <c r="T430" s="4"/>
      <c r="U430" s="4"/>
      <c r="V430" s="4"/>
      <c r="W430" s="4"/>
      <c r="X430" s="4"/>
      <c r="Y430" s="4"/>
      <c r="Z430" s="4"/>
    </row>
    <row r="431" ht="14.25" customHeight="1">
      <c r="A431" s="4"/>
      <c r="B431" s="4"/>
      <c r="C431" s="4"/>
      <c r="D431" s="4"/>
      <c r="E431" s="4"/>
      <c r="F431" s="4"/>
      <c r="G431" s="4"/>
      <c r="H431" s="4"/>
      <c r="I431" s="4"/>
      <c r="J431" s="110" t="str">
        <f t="shared" si="39"/>
        <v/>
      </c>
      <c r="K431" s="401" t="str">
        <f t="shared" si="38"/>
        <v/>
      </c>
      <c r="L431" s="4"/>
      <c r="M431" s="4"/>
      <c r="N431" s="4"/>
      <c r="O431" s="4"/>
      <c r="P431" s="4"/>
      <c r="Q431" s="4"/>
      <c r="R431" s="4"/>
      <c r="S431" s="4"/>
      <c r="T431" s="4"/>
      <c r="U431" s="4"/>
      <c r="V431" s="4"/>
      <c r="W431" s="4"/>
      <c r="X431" s="4"/>
      <c r="Y431" s="4"/>
      <c r="Z431" s="4"/>
    </row>
    <row r="432" ht="14.25" customHeight="1">
      <c r="A432" s="4"/>
      <c r="B432" s="4"/>
      <c r="C432" s="4"/>
      <c r="D432" s="4"/>
      <c r="E432" s="4"/>
      <c r="F432" s="4"/>
      <c r="G432" s="4"/>
      <c r="H432" s="4"/>
      <c r="I432" s="4"/>
      <c r="J432" s="110" t="str">
        <f t="shared" si="39"/>
        <v/>
      </c>
      <c r="K432" s="401" t="str">
        <f t="shared" si="38"/>
        <v/>
      </c>
      <c r="L432" s="4"/>
      <c r="M432" s="4"/>
      <c r="N432" s="4"/>
      <c r="O432" s="4"/>
      <c r="P432" s="4"/>
      <c r="Q432" s="4"/>
      <c r="R432" s="4"/>
      <c r="S432" s="4"/>
      <c r="T432" s="4"/>
      <c r="U432" s="4"/>
      <c r="V432" s="4"/>
      <c r="W432" s="4"/>
      <c r="X432" s="4"/>
      <c r="Y432" s="4"/>
      <c r="Z432" s="4"/>
    </row>
    <row r="433" ht="14.25" customHeight="1">
      <c r="A433" s="4"/>
      <c r="B433" s="4"/>
      <c r="C433" s="4"/>
      <c r="D433" s="4"/>
      <c r="E433" s="4"/>
      <c r="F433" s="4"/>
      <c r="G433" s="4"/>
      <c r="H433" s="4"/>
      <c r="I433" s="4"/>
      <c r="J433" s="110" t="str">
        <f t="shared" si="39"/>
        <v/>
      </c>
      <c r="K433" s="401" t="str">
        <f t="shared" si="38"/>
        <v/>
      </c>
      <c r="L433" s="4"/>
      <c r="M433" s="4"/>
      <c r="N433" s="4"/>
      <c r="O433" s="4"/>
      <c r="P433" s="4"/>
      <c r="Q433" s="4"/>
      <c r="R433" s="4"/>
      <c r="S433" s="4"/>
      <c r="T433" s="4"/>
      <c r="U433" s="4"/>
      <c r="V433" s="4"/>
      <c r="W433" s="4"/>
      <c r="X433" s="4"/>
      <c r="Y433" s="4"/>
      <c r="Z433" s="4"/>
    </row>
    <row r="434" ht="14.25" customHeight="1">
      <c r="A434" s="4"/>
      <c r="B434" s="4"/>
      <c r="C434" s="4"/>
      <c r="D434" s="4"/>
      <c r="E434" s="4"/>
      <c r="F434" s="4"/>
      <c r="G434" s="4"/>
      <c r="H434" s="4"/>
      <c r="I434" s="4"/>
      <c r="J434" s="110" t="str">
        <f t="shared" si="39"/>
        <v/>
      </c>
      <c r="K434" s="401" t="str">
        <f t="shared" si="38"/>
        <v/>
      </c>
      <c r="L434" s="4"/>
      <c r="M434" s="4"/>
      <c r="N434" s="4"/>
      <c r="O434" s="4"/>
      <c r="P434" s="4"/>
      <c r="Q434" s="4"/>
      <c r="R434" s="4"/>
      <c r="S434" s="4"/>
      <c r="T434" s="4"/>
      <c r="U434" s="4"/>
      <c r="V434" s="4"/>
      <c r="W434" s="4"/>
      <c r="X434" s="4"/>
      <c r="Y434" s="4"/>
      <c r="Z434" s="4"/>
    </row>
    <row r="435" ht="14.25" customHeight="1">
      <c r="A435" s="4"/>
      <c r="B435" s="4"/>
      <c r="C435" s="4"/>
      <c r="D435" s="4"/>
      <c r="E435" s="4"/>
      <c r="F435" s="4"/>
      <c r="G435" s="4"/>
      <c r="H435" s="4"/>
      <c r="I435" s="4"/>
      <c r="J435" s="110" t="str">
        <f t="shared" si="39"/>
        <v/>
      </c>
      <c r="K435" s="401" t="str">
        <f t="shared" si="38"/>
        <v/>
      </c>
      <c r="L435" s="4"/>
      <c r="M435" s="4"/>
      <c r="N435" s="4"/>
      <c r="O435" s="4"/>
      <c r="P435" s="4"/>
      <c r="Q435" s="4"/>
      <c r="R435" s="4"/>
      <c r="S435" s="4"/>
      <c r="T435" s="4"/>
      <c r="U435" s="4"/>
      <c r="V435" s="4"/>
      <c r="W435" s="4"/>
      <c r="X435" s="4"/>
      <c r="Y435" s="4"/>
      <c r="Z435" s="4"/>
    </row>
    <row r="436" ht="14.25" customHeight="1">
      <c r="A436" s="4"/>
      <c r="B436" s="4"/>
      <c r="C436" s="4"/>
      <c r="D436" s="4"/>
      <c r="E436" s="4"/>
      <c r="F436" s="4"/>
      <c r="G436" s="4"/>
      <c r="H436" s="4"/>
      <c r="I436" s="4"/>
      <c r="J436" s="110" t="str">
        <f t="shared" si="39"/>
        <v/>
      </c>
      <c r="K436" s="401" t="str">
        <f t="shared" si="38"/>
        <v/>
      </c>
      <c r="L436" s="4"/>
      <c r="M436" s="4"/>
      <c r="N436" s="4"/>
      <c r="O436" s="4"/>
      <c r="P436" s="4"/>
      <c r="Q436" s="4"/>
      <c r="R436" s="4"/>
      <c r="S436" s="4"/>
      <c r="T436" s="4"/>
      <c r="U436" s="4"/>
      <c r="V436" s="4"/>
      <c r="W436" s="4"/>
      <c r="X436" s="4"/>
      <c r="Y436" s="4"/>
      <c r="Z436" s="4"/>
    </row>
    <row r="437" ht="14.25" customHeight="1">
      <c r="A437" s="4"/>
      <c r="B437" s="4"/>
      <c r="C437" s="4"/>
      <c r="D437" s="4"/>
      <c r="E437" s="4"/>
      <c r="F437" s="4"/>
      <c r="G437" s="4"/>
      <c r="H437" s="4"/>
      <c r="I437" s="4"/>
      <c r="J437" s="110" t="str">
        <f t="shared" si="39"/>
        <v/>
      </c>
      <c r="K437" s="401" t="str">
        <f t="shared" si="38"/>
        <v/>
      </c>
      <c r="L437" s="4"/>
      <c r="M437" s="4"/>
      <c r="N437" s="4"/>
      <c r="O437" s="4"/>
      <c r="P437" s="4"/>
      <c r="Q437" s="4"/>
      <c r="R437" s="4"/>
      <c r="S437" s="4"/>
      <c r="T437" s="4"/>
      <c r="U437" s="4"/>
      <c r="V437" s="4"/>
      <c r="W437" s="4"/>
      <c r="X437" s="4"/>
      <c r="Y437" s="4"/>
      <c r="Z437" s="4"/>
    </row>
    <row r="438" ht="14.25" customHeight="1">
      <c r="A438" s="4"/>
      <c r="B438" s="4"/>
      <c r="C438" s="4"/>
      <c r="D438" s="4"/>
      <c r="E438" s="4"/>
      <c r="F438" s="4"/>
      <c r="G438" s="4"/>
      <c r="H438" s="4"/>
      <c r="I438" s="4"/>
      <c r="J438" s="110" t="str">
        <f t="shared" si="39"/>
        <v/>
      </c>
      <c r="K438" s="401" t="str">
        <f t="shared" si="38"/>
        <v/>
      </c>
      <c r="L438" s="4"/>
      <c r="M438" s="4"/>
      <c r="N438" s="4"/>
      <c r="O438" s="4"/>
      <c r="P438" s="4"/>
      <c r="Q438" s="4"/>
      <c r="R438" s="4"/>
      <c r="S438" s="4"/>
      <c r="T438" s="4"/>
      <c r="U438" s="4"/>
      <c r="V438" s="4"/>
      <c r="W438" s="4"/>
      <c r="X438" s="4"/>
      <c r="Y438" s="4"/>
      <c r="Z438" s="4"/>
    </row>
    <row r="439" ht="14.25" customHeight="1">
      <c r="A439" s="4"/>
      <c r="B439" s="4"/>
      <c r="C439" s="4"/>
      <c r="D439" s="4"/>
      <c r="E439" s="4"/>
      <c r="F439" s="4"/>
      <c r="G439" s="4"/>
      <c r="H439" s="4"/>
      <c r="I439" s="4"/>
      <c r="J439" s="110" t="str">
        <f t="shared" si="39"/>
        <v/>
      </c>
      <c r="K439" s="401" t="str">
        <f t="shared" si="38"/>
        <v/>
      </c>
      <c r="L439" s="4"/>
      <c r="M439" s="4"/>
      <c r="N439" s="4"/>
      <c r="O439" s="4"/>
      <c r="P439" s="4"/>
      <c r="Q439" s="4"/>
      <c r="R439" s="4"/>
      <c r="S439" s="4"/>
      <c r="T439" s="4"/>
      <c r="U439" s="4"/>
      <c r="V439" s="4"/>
      <c r="W439" s="4"/>
      <c r="X439" s="4"/>
      <c r="Y439" s="4"/>
      <c r="Z439" s="4"/>
    </row>
    <row r="440" ht="14.25" customHeight="1">
      <c r="A440" s="4"/>
      <c r="B440" s="4"/>
      <c r="C440" s="4"/>
      <c r="D440" s="4"/>
      <c r="E440" s="4"/>
      <c r="F440" s="4"/>
      <c r="G440" s="4"/>
      <c r="H440" s="4"/>
      <c r="I440" s="4"/>
      <c r="J440" s="110" t="str">
        <f t="shared" si="39"/>
        <v/>
      </c>
      <c r="K440" s="401" t="str">
        <f t="shared" si="38"/>
        <v/>
      </c>
      <c r="L440" s="4"/>
      <c r="M440" s="4"/>
      <c r="N440" s="4"/>
      <c r="O440" s="4"/>
      <c r="P440" s="4"/>
      <c r="Q440" s="4"/>
      <c r="R440" s="4"/>
      <c r="S440" s="4"/>
      <c r="T440" s="4"/>
      <c r="U440" s="4"/>
      <c r="V440" s="4"/>
      <c r="W440" s="4"/>
      <c r="X440" s="4"/>
      <c r="Y440" s="4"/>
      <c r="Z440" s="4"/>
    </row>
    <row r="441" ht="14.25" customHeight="1">
      <c r="A441" s="4"/>
      <c r="B441" s="4"/>
      <c r="C441" s="4"/>
      <c r="D441" s="4"/>
      <c r="E441" s="4"/>
      <c r="F441" s="4"/>
      <c r="G441" s="4"/>
      <c r="H441" s="4"/>
      <c r="I441" s="4"/>
      <c r="J441" s="110" t="str">
        <f t="shared" si="39"/>
        <v/>
      </c>
      <c r="K441" s="401" t="str">
        <f t="shared" si="38"/>
        <v/>
      </c>
      <c r="L441" s="4"/>
      <c r="M441" s="4"/>
      <c r="N441" s="4"/>
      <c r="O441" s="4"/>
      <c r="P441" s="4"/>
      <c r="Q441" s="4"/>
      <c r="R441" s="4"/>
      <c r="S441" s="4"/>
      <c r="T441" s="4"/>
      <c r="U441" s="4"/>
      <c r="V441" s="4"/>
      <c r="W441" s="4"/>
      <c r="X441" s="4"/>
      <c r="Y441" s="4"/>
      <c r="Z441" s="4"/>
    </row>
    <row r="442" ht="14.25" customHeight="1">
      <c r="A442" s="4"/>
      <c r="B442" s="4"/>
      <c r="C442" s="4"/>
      <c r="D442" s="4"/>
      <c r="E442" s="4"/>
      <c r="F442" s="4"/>
      <c r="G442" s="4"/>
      <c r="H442" s="4"/>
      <c r="I442" s="4"/>
      <c r="J442" s="110" t="str">
        <f t="shared" si="39"/>
        <v/>
      </c>
      <c r="K442" s="401" t="str">
        <f t="shared" si="38"/>
        <v/>
      </c>
      <c r="L442" s="4"/>
      <c r="M442" s="4"/>
      <c r="N442" s="4"/>
      <c r="O442" s="4"/>
      <c r="P442" s="4"/>
      <c r="Q442" s="4"/>
      <c r="R442" s="4"/>
      <c r="S442" s="4"/>
      <c r="T442" s="4"/>
      <c r="U442" s="4"/>
      <c r="V442" s="4"/>
      <c r="W442" s="4"/>
      <c r="X442" s="4"/>
      <c r="Y442" s="4"/>
      <c r="Z442" s="4"/>
    </row>
    <row r="443" ht="14.25" customHeight="1">
      <c r="A443" s="4"/>
      <c r="B443" s="4"/>
      <c r="C443" s="4"/>
      <c r="D443" s="4"/>
      <c r="E443" s="4"/>
      <c r="F443" s="4"/>
      <c r="G443" s="4"/>
      <c r="H443" s="4"/>
      <c r="I443" s="4"/>
      <c r="J443" s="110" t="str">
        <f t="shared" si="39"/>
        <v/>
      </c>
      <c r="K443" s="401" t="str">
        <f t="shared" si="38"/>
        <v/>
      </c>
      <c r="L443" s="4"/>
      <c r="M443" s="4"/>
      <c r="N443" s="4"/>
      <c r="O443" s="4"/>
      <c r="P443" s="4"/>
      <c r="Q443" s="4"/>
      <c r="R443" s="4"/>
      <c r="S443" s="4"/>
      <c r="T443" s="4"/>
      <c r="U443" s="4"/>
      <c r="V443" s="4"/>
      <c r="W443" s="4"/>
      <c r="X443" s="4"/>
      <c r="Y443" s="4"/>
      <c r="Z443" s="4"/>
    </row>
    <row r="444" ht="14.25" customHeight="1">
      <c r="A444" s="4"/>
      <c r="B444" s="4"/>
      <c r="C444" s="4"/>
      <c r="D444" s="4"/>
      <c r="E444" s="4"/>
      <c r="F444" s="4"/>
      <c r="G444" s="4"/>
      <c r="H444" s="4"/>
      <c r="I444" s="4"/>
      <c r="J444" s="110" t="str">
        <f t="shared" si="39"/>
        <v/>
      </c>
      <c r="K444" s="401" t="str">
        <f t="shared" si="38"/>
        <v/>
      </c>
      <c r="L444" s="4"/>
      <c r="M444" s="4"/>
      <c r="N444" s="4"/>
      <c r="O444" s="4"/>
      <c r="P444" s="4"/>
      <c r="Q444" s="4"/>
      <c r="R444" s="4"/>
      <c r="S444" s="4"/>
      <c r="T444" s="4"/>
      <c r="U444" s="4"/>
      <c r="V444" s="4"/>
      <c r="W444" s="4"/>
      <c r="X444" s="4"/>
      <c r="Y444" s="4"/>
      <c r="Z444" s="4"/>
    </row>
    <row r="445" ht="14.25" customHeight="1">
      <c r="A445" s="4"/>
      <c r="B445" s="4"/>
      <c r="C445" s="4"/>
      <c r="D445" s="4"/>
      <c r="E445" s="4"/>
      <c r="F445" s="4"/>
      <c r="G445" s="4"/>
      <c r="H445" s="4"/>
      <c r="I445" s="4"/>
      <c r="J445" s="110" t="str">
        <f t="shared" si="39"/>
        <v/>
      </c>
      <c r="K445" s="401" t="str">
        <f t="shared" si="38"/>
        <v/>
      </c>
      <c r="L445" s="4"/>
      <c r="M445" s="4"/>
      <c r="N445" s="4"/>
      <c r="O445" s="4"/>
      <c r="P445" s="4"/>
      <c r="Q445" s="4"/>
      <c r="R445" s="4"/>
      <c r="S445" s="4"/>
      <c r="T445" s="4"/>
      <c r="U445" s="4"/>
      <c r="V445" s="4"/>
      <c r="W445" s="4"/>
      <c r="X445" s="4"/>
      <c r="Y445" s="4"/>
      <c r="Z445" s="4"/>
    </row>
    <row r="446" ht="14.25" customHeight="1">
      <c r="A446" s="4"/>
      <c r="B446" s="4"/>
      <c r="C446" s="4"/>
      <c r="D446" s="4"/>
      <c r="E446" s="4"/>
      <c r="F446" s="4"/>
      <c r="G446" s="4"/>
      <c r="H446" s="4"/>
      <c r="I446" s="4"/>
      <c r="J446" s="110" t="str">
        <f t="shared" si="39"/>
        <v/>
      </c>
      <c r="K446" s="401" t="str">
        <f t="shared" si="38"/>
        <v/>
      </c>
      <c r="L446" s="4"/>
      <c r="M446" s="4"/>
      <c r="N446" s="4"/>
      <c r="O446" s="4"/>
      <c r="P446" s="4"/>
      <c r="Q446" s="4"/>
      <c r="R446" s="4"/>
      <c r="S446" s="4"/>
      <c r="T446" s="4"/>
      <c r="U446" s="4"/>
      <c r="V446" s="4"/>
      <c r="W446" s="4"/>
      <c r="X446" s="4"/>
      <c r="Y446" s="4"/>
      <c r="Z446" s="4"/>
    </row>
    <row r="447" ht="14.25" customHeight="1">
      <c r="A447" s="4"/>
      <c r="B447" s="4"/>
      <c r="C447" s="4"/>
      <c r="D447" s="4"/>
      <c r="E447" s="4"/>
      <c r="F447" s="4"/>
      <c r="G447" s="4"/>
      <c r="H447" s="4"/>
      <c r="I447" s="4"/>
      <c r="J447" s="110" t="str">
        <f t="shared" si="39"/>
        <v/>
      </c>
      <c r="K447" s="401" t="str">
        <f t="shared" si="38"/>
        <v/>
      </c>
      <c r="L447" s="4"/>
      <c r="M447" s="4"/>
      <c r="N447" s="4"/>
      <c r="O447" s="4"/>
      <c r="P447" s="4"/>
      <c r="Q447" s="4"/>
      <c r="R447" s="4"/>
      <c r="S447" s="4"/>
      <c r="T447" s="4"/>
      <c r="U447" s="4"/>
      <c r="V447" s="4"/>
      <c r="W447" s="4"/>
      <c r="X447" s="4"/>
      <c r="Y447" s="4"/>
      <c r="Z447" s="4"/>
    </row>
    <row r="448" ht="14.25" customHeight="1">
      <c r="A448" s="4"/>
      <c r="B448" s="4"/>
      <c r="C448" s="4"/>
      <c r="D448" s="4"/>
      <c r="E448" s="4"/>
      <c r="F448" s="4"/>
      <c r="G448" s="4"/>
      <c r="H448" s="4"/>
      <c r="I448" s="4"/>
      <c r="J448" s="110" t="str">
        <f t="shared" si="39"/>
        <v/>
      </c>
      <c r="K448" s="401" t="str">
        <f t="shared" si="38"/>
        <v/>
      </c>
      <c r="L448" s="4"/>
      <c r="M448" s="4"/>
      <c r="N448" s="4"/>
      <c r="O448" s="4"/>
      <c r="P448" s="4"/>
      <c r="Q448" s="4"/>
      <c r="R448" s="4"/>
      <c r="S448" s="4"/>
      <c r="T448" s="4"/>
      <c r="U448" s="4"/>
      <c r="V448" s="4"/>
      <c r="W448" s="4"/>
      <c r="X448" s="4"/>
      <c r="Y448" s="4"/>
      <c r="Z448" s="4"/>
    </row>
    <row r="449" ht="14.25" customHeight="1">
      <c r="A449" s="4"/>
      <c r="B449" s="4"/>
      <c r="C449" s="4"/>
      <c r="D449" s="4"/>
      <c r="E449" s="4"/>
      <c r="F449" s="4"/>
      <c r="G449" s="4"/>
      <c r="H449" s="4"/>
      <c r="I449" s="4"/>
      <c r="J449" s="110" t="str">
        <f t="shared" si="39"/>
        <v/>
      </c>
      <c r="K449" s="401" t="str">
        <f t="shared" si="38"/>
        <v/>
      </c>
      <c r="L449" s="4"/>
      <c r="M449" s="4"/>
      <c r="N449" s="4"/>
      <c r="O449" s="4"/>
      <c r="P449" s="4"/>
      <c r="Q449" s="4"/>
      <c r="R449" s="4"/>
      <c r="S449" s="4"/>
      <c r="T449" s="4"/>
      <c r="U449" s="4"/>
      <c r="V449" s="4"/>
      <c r="W449" s="4"/>
      <c r="X449" s="4"/>
      <c r="Y449" s="4"/>
      <c r="Z449" s="4"/>
    </row>
    <row r="450" ht="14.25" customHeight="1">
      <c r="A450" s="4"/>
      <c r="B450" s="4"/>
      <c r="C450" s="4"/>
      <c r="D450" s="4"/>
      <c r="E450" s="4"/>
      <c r="F450" s="4"/>
      <c r="G450" s="4"/>
      <c r="H450" s="4"/>
      <c r="I450" s="4"/>
      <c r="J450" s="110" t="str">
        <f t="shared" si="39"/>
        <v/>
      </c>
      <c r="K450" s="401" t="str">
        <f t="shared" si="38"/>
        <v/>
      </c>
      <c r="L450" s="4"/>
      <c r="M450" s="4"/>
      <c r="N450" s="4"/>
      <c r="O450" s="4"/>
      <c r="P450" s="4"/>
      <c r="Q450" s="4"/>
      <c r="R450" s="4"/>
      <c r="S450" s="4"/>
      <c r="T450" s="4"/>
      <c r="U450" s="4"/>
      <c r="V450" s="4"/>
      <c r="W450" s="4"/>
      <c r="X450" s="4"/>
      <c r="Y450" s="4"/>
      <c r="Z450" s="4"/>
    </row>
    <row r="451" ht="14.25" customHeight="1">
      <c r="A451" s="4"/>
      <c r="B451" s="4"/>
      <c r="C451" s="4"/>
      <c r="D451" s="4"/>
      <c r="E451" s="4"/>
      <c r="F451" s="4"/>
      <c r="G451" s="4"/>
      <c r="H451" s="4"/>
      <c r="I451" s="4"/>
      <c r="J451" s="110" t="str">
        <f t="shared" si="39"/>
        <v/>
      </c>
      <c r="K451" s="401" t="str">
        <f t="shared" si="38"/>
        <v/>
      </c>
      <c r="L451" s="4"/>
      <c r="M451" s="4"/>
      <c r="N451" s="4"/>
      <c r="O451" s="4"/>
      <c r="P451" s="4"/>
      <c r="Q451" s="4"/>
      <c r="R451" s="4"/>
      <c r="S451" s="4"/>
      <c r="T451" s="4"/>
      <c r="U451" s="4"/>
      <c r="V451" s="4"/>
      <c r="W451" s="4"/>
      <c r="X451" s="4"/>
      <c r="Y451" s="4"/>
      <c r="Z451" s="4"/>
    </row>
    <row r="452" ht="14.25" customHeight="1">
      <c r="A452" s="4"/>
      <c r="B452" s="4"/>
      <c r="C452" s="4"/>
      <c r="D452" s="4"/>
      <c r="E452" s="4"/>
      <c r="F452" s="4"/>
      <c r="G452" s="4"/>
      <c r="H452" s="4"/>
      <c r="I452" s="4"/>
      <c r="J452" s="110" t="str">
        <f t="shared" si="39"/>
        <v/>
      </c>
      <c r="K452" s="401" t="str">
        <f t="shared" si="38"/>
        <v/>
      </c>
      <c r="L452" s="4"/>
      <c r="M452" s="4"/>
      <c r="N452" s="4"/>
      <c r="O452" s="4"/>
      <c r="P452" s="4"/>
      <c r="Q452" s="4"/>
      <c r="R452" s="4"/>
      <c r="S452" s="4"/>
      <c r="T452" s="4"/>
      <c r="U452" s="4"/>
      <c r="V452" s="4"/>
      <c r="W452" s="4"/>
      <c r="X452" s="4"/>
      <c r="Y452" s="4"/>
      <c r="Z452" s="4"/>
    </row>
    <row r="453" ht="14.25" customHeight="1">
      <c r="A453" s="4"/>
      <c r="B453" s="4"/>
      <c r="C453" s="4"/>
      <c r="D453" s="4"/>
      <c r="E453" s="4"/>
      <c r="F453" s="4"/>
      <c r="G453" s="4"/>
      <c r="H453" s="4"/>
      <c r="I453" s="4"/>
      <c r="J453" s="110" t="str">
        <f t="shared" si="39"/>
        <v/>
      </c>
      <c r="K453" s="401" t="str">
        <f t="shared" si="38"/>
        <v/>
      </c>
      <c r="L453" s="4"/>
      <c r="M453" s="4"/>
      <c r="N453" s="4"/>
      <c r="O453" s="4"/>
      <c r="P453" s="4"/>
      <c r="Q453" s="4"/>
      <c r="R453" s="4"/>
      <c r="S453" s="4"/>
      <c r="T453" s="4"/>
      <c r="U453" s="4"/>
      <c r="V453" s="4"/>
      <c r="W453" s="4"/>
      <c r="X453" s="4"/>
      <c r="Y453" s="4"/>
      <c r="Z453" s="4"/>
    </row>
    <row r="454" ht="14.25" customHeight="1">
      <c r="A454" s="4"/>
      <c r="B454" s="4"/>
      <c r="C454" s="4"/>
      <c r="D454" s="4"/>
      <c r="E454" s="4"/>
      <c r="F454" s="4"/>
      <c r="G454" s="4"/>
      <c r="H454" s="4"/>
      <c r="I454" s="4"/>
      <c r="J454" s="110" t="str">
        <f t="shared" si="39"/>
        <v/>
      </c>
      <c r="K454" s="401" t="str">
        <f t="shared" si="38"/>
        <v/>
      </c>
      <c r="L454" s="4"/>
      <c r="M454" s="4"/>
      <c r="N454" s="4"/>
      <c r="O454" s="4"/>
      <c r="P454" s="4"/>
      <c r="Q454" s="4"/>
      <c r="R454" s="4"/>
      <c r="S454" s="4"/>
      <c r="T454" s="4"/>
      <c r="U454" s="4"/>
      <c r="V454" s="4"/>
      <c r="W454" s="4"/>
      <c r="X454" s="4"/>
      <c r="Y454" s="4"/>
      <c r="Z454" s="4"/>
    </row>
    <row r="455" ht="14.25" customHeight="1">
      <c r="A455" s="4"/>
      <c r="B455" s="4"/>
      <c r="C455" s="4"/>
      <c r="D455" s="4"/>
      <c r="E455" s="4"/>
      <c r="F455" s="4"/>
      <c r="G455" s="4"/>
      <c r="H455" s="4"/>
      <c r="I455" s="4"/>
      <c r="J455" s="110" t="str">
        <f t="shared" si="39"/>
        <v/>
      </c>
      <c r="K455" s="401" t="str">
        <f t="shared" si="38"/>
        <v/>
      </c>
      <c r="L455" s="4"/>
      <c r="M455" s="4"/>
      <c r="N455" s="4"/>
      <c r="O455" s="4"/>
      <c r="P455" s="4"/>
      <c r="Q455" s="4"/>
      <c r="R455" s="4"/>
      <c r="S455" s="4"/>
      <c r="T455" s="4"/>
      <c r="U455" s="4"/>
      <c r="V455" s="4"/>
      <c r="W455" s="4"/>
      <c r="X455" s="4"/>
      <c r="Y455" s="4"/>
      <c r="Z455" s="4"/>
    </row>
    <row r="456" ht="14.25" customHeight="1">
      <c r="A456" s="4"/>
      <c r="B456" s="4"/>
      <c r="C456" s="4"/>
      <c r="D456" s="4"/>
      <c r="E456" s="4"/>
      <c r="F456" s="4"/>
      <c r="G456" s="4"/>
      <c r="H456" s="4"/>
      <c r="I456" s="4"/>
      <c r="J456" s="110" t="str">
        <f t="shared" si="39"/>
        <v/>
      </c>
      <c r="K456" s="401" t="str">
        <f t="shared" si="38"/>
        <v/>
      </c>
      <c r="L456" s="4"/>
      <c r="M456" s="4"/>
      <c r="N456" s="4"/>
      <c r="O456" s="4"/>
      <c r="P456" s="4"/>
      <c r="Q456" s="4"/>
      <c r="R456" s="4"/>
      <c r="S456" s="4"/>
      <c r="T456" s="4"/>
      <c r="U456" s="4"/>
      <c r="V456" s="4"/>
      <c r="W456" s="4"/>
      <c r="X456" s="4"/>
      <c r="Y456" s="4"/>
      <c r="Z456" s="4"/>
    </row>
    <row r="457" ht="14.25" customHeight="1">
      <c r="A457" s="4"/>
      <c r="B457" s="4"/>
      <c r="C457" s="4"/>
      <c r="D457" s="4"/>
      <c r="E457" s="4"/>
      <c r="F457" s="4"/>
      <c r="G457" s="4"/>
      <c r="H457" s="4"/>
      <c r="I457" s="4"/>
      <c r="J457" s="110" t="str">
        <f t="shared" si="39"/>
        <v/>
      </c>
      <c r="K457" s="401" t="str">
        <f t="shared" si="38"/>
        <v/>
      </c>
      <c r="L457" s="4"/>
      <c r="M457" s="4"/>
      <c r="N457" s="4"/>
      <c r="O457" s="4"/>
      <c r="P457" s="4"/>
      <c r="Q457" s="4"/>
      <c r="R457" s="4"/>
      <c r="S457" s="4"/>
      <c r="T457" s="4"/>
      <c r="U457" s="4"/>
      <c r="V457" s="4"/>
      <c r="W457" s="4"/>
      <c r="X457" s="4"/>
      <c r="Y457" s="4"/>
      <c r="Z457" s="4"/>
    </row>
    <row r="458" ht="14.25" customHeight="1">
      <c r="A458" s="4"/>
      <c r="B458" s="4"/>
      <c r="C458" s="4"/>
      <c r="D458" s="4"/>
      <c r="E458" s="4"/>
      <c r="F458" s="4"/>
      <c r="G458" s="4"/>
      <c r="H458" s="4"/>
      <c r="I458" s="4"/>
      <c r="J458" s="110" t="str">
        <f t="shared" si="39"/>
        <v/>
      </c>
      <c r="K458" s="401" t="str">
        <f t="shared" si="38"/>
        <v/>
      </c>
      <c r="L458" s="4"/>
      <c r="M458" s="4"/>
      <c r="N458" s="4"/>
      <c r="O458" s="4"/>
      <c r="P458" s="4"/>
      <c r="Q458" s="4"/>
      <c r="R458" s="4"/>
      <c r="S458" s="4"/>
      <c r="T458" s="4"/>
      <c r="U458" s="4"/>
      <c r="V458" s="4"/>
      <c r="W458" s="4"/>
      <c r="X458" s="4"/>
      <c r="Y458" s="4"/>
      <c r="Z458" s="4"/>
    </row>
    <row r="459" ht="14.25" customHeight="1">
      <c r="A459" s="4"/>
      <c r="B459" s="4"/>
      <c r="C459" s="4"/>
      <c r="D459" s="4"/>
      <c r="E459" s="4"/>
      <c r="F459" s="4"/>
      <c r="G459" s="4"/>
      <c r="H459" s="4"/>
      <c r="I459" s="4"/>
      <c r="J459" s="110" t="str">
        <f t="shared" si="39"/>
        <v/>
      </c>
      <c r="K459" s="401" t="str">
        <f t="shared" si="38"/>
        <v/>
      </c>
      <c r="L459" s="4"/>
      <c r="M459" s="4"/>
      <c r="N459" s="4"/>
      <c r="O459" s="4"/>
      <c r="P459" s="4"/>
      <c r="Q459" s="4"/>
      <c r="R459" s="4"/>
      <c r="S459" s="4"/>
      <c r="T459" s="4"/>
      <c r="U459" s="4"/>
      <c r="V459" s="4"/>
      <c r="W459" s="4"/>
      <c r="X459" s="4"/>
      <c r="Y459" s="4"/>
      <c r="Z459" s="4"/>
    </row>
    <row r="460" ht="14.25" customHeight="1">
      <c r="A460" s="4"/>
      <c r="B460" s="4"/>
      <c r="C460" s="4"/>
      <c r="D460" s="4"/>
      <c r="E460" s="4"/>
      <c r="F460" s="4"/>
      <c r="G460" s="4"/>
      <c r="H460" s="4"/>
      <c r="I460" s="4"/>
      <c r="J460" s="110" t="str">
        <f t="shared" si="39"/>
        <v/>
      </c>
      <c r="K460" s="401" t="str">
        <f t="shared" si="38"/>
        <v/>
      </c>
      <c r="L460" s="4"/>
      <c r="M460" s="4"/>
      <c r="N460" s="4"/>
      <c r="O460" s="4"/>
      <c r="P460" s="4"/>
      <c r="Q460" s="4"/>
      <c r="R460" s="4"/>
      <c r="S460" s="4"/>
      <c r="T460" s="4"/>
      <c r="U460" s="4"/>
      <c r="V460" s="4"/>
      <c r="W460" s="4"/>
      <c r="X460" s="4"/>
      <c r="Y460" s="4"/>
      <c r="Z460" s="4"/>
    </row>
    <row r="461" ht="14.25" customHeight="1">
      <c r="A461" s="4"/>
      <c r="B461" s="4"/>
      <c r="C461" s="4"/>
      <c r="D461" s="4"/>
      <c r="E461" s="4"/>
      <c r="F461" s="4"/>
      <c r="G461" s="4"/>
      <c r="H461" s="4"/>
      <c r="I461" s="4"/>
      <c r="J461" s="110" t="str">
        <f t="shared" si="39"/>
        <v/>
      </c>
      <c r="K461" s="401" t="str">
        <f t="shared" si="38"/>
        <v/>
      </c>
      <c r="L461" s="4"/>
      <c r="M461" s="4"/>
      <c r="N461" s="4"/>
      <c r="O461" s="4"/>
      <c r="P461" s="4"/>
      <c r="Q461" s="4"/>
      <c r="R461" s="4"/>
      <c r="S461" s="4"/>
      <c r="T461" s="4"/>
      <c r="U461" s="4"/>
      <c r="V461" s="4"/>
      <c r="W461" s="4"/>
      <c r="X461" s="4"/>
      <c r="Y461" s="4"/>
      <c r="Z461" s="4"/>
    </row>
    <row r="462" ht="14.25" customHeight="1">
      <c r="A462" s="4"/>
      <c r="B462" s="4"/>
      <c r="C462" s="4"/>
      <c r="D462" s="4"/>
      <c r="E462" s="4"/>
      <c r="F462" s="4"/>
      <c r="G462" s="4"/>
      <c r="H462" s="4"/>
      <c r="I462" s="4"/>
      <c r="J462" s="110" t="str">
        <f t="shared" si="39"/>
        <v/>
      </c>
      <c r="K462" s="401" t="str">
        <f t="shared" si="38"/>
        <v/>
      </c>
      <c r="L462" s="4"/>
      <c r="M462" s="4"/>
      <c r="N462" s="4"/>
      <c r="O462" s="4"/>
      <c r="P462" s="4"/>
      <c r="Q462" s="4"/>
      <c r="R462" s="4"/>
      <c r="S462" s="4"/>
      <c r="T462" s="4"/>
      <c r="U462" s="4"/>
      <c r="V462" s="4"/>
      <c r="W462" s="4"/>
      <c r="X462" s="4"/>
      <c r="Y462" s="4"/>
      <c r="Z462" s="4"/>
    </row>
    <row r="463" ht="14.25" customHeight="1">
      <c r="A463" s="4"/>
      <c r="B463" s="4"/>
      <c r="C463" s="4"/>
      <c r="D463" s="4"/>
      <c r="E463" s="4"/>
      <c r="F463" s="4"/>
      <c r="G463" s="4"/>
      <c r="H463" s="4"/>
      <c r="I463" s="4"/>
      <c r="J463" s="110" t="str">
        <f t="shared" si="39"/>
        <v/>
      </c>
      <c r="K463" s="401" t="str">
        <f t="shared" si="38"/>
        <v/>
      </c>
      <c r="L463" s="4"/>
      <c r="M463" s="4"/>
      <c r="N463" s="4"/>
      <c r="O463" s="4"/>
      <c r="P463" s="4"/>
      <c r="Q463" s="4"/>
      <c r="R463" s="4"/>
      <c r="S463" s="4"/>
      <c r="T463" s="4"/>
      <c r="U463" s="4"/>
      <c r="V463" s="4"/>
      <c r="W463" s="4"/>
      <c r="X463" s="4"/>
      <c r="Y463" s="4"/>
      <c r="Z463" s="4"/>
    </row>
    <row r="464" ht="14.25" customHeight="1">
      <c r="A464" s="4"/>
      <c r="B464" s="4"/>
      <c r="C464" s="4"/>
      <c r="D464" s="4"/>
      <c r="E464" s="4"/>
      <c r="F464" s="4"/>
      <c r="G464" s="4"/>
      <c r="H464" s="4"/>
      <c r="I464" s="4"/>
      <c r="J464" s="110" t="str">
        <f t="shared" si="39"/>
        <v/>
      </c>
      <c r="K464" s="401" t="str">
        <f t="shared" si="38"/>
        <v/>
      </c>
      <c r="L464" s="4"/>
      <c r="M464" s="4"/>
      <c r="N464" s="4"/>
      <c r="O464" s="4"/>
      <c r="P464" s="4"/>
      <c r="Q464" s="4"/>
      <c r="R464" s="4"/>
      <c r="S464" s="4"/>
      <c r="T464" s="4"/>
      <c r="U464" s="4"/>
      <c r="V464" s="4"/>
      <c r="W464" s="4"/>
      <c r="X464" s="4"/>
      <c r="Y464" s="4"/>
      <c r="Z464" s="4"/>
    </row>
    <row r="465" ht="14.25" customHeight="1">
      <c r="A465" s="4"/>
      <c r="B465" s="4"/>
      <c r="C465" s="4"/>
      <c r="D465" s="4"/>
      <c r="E465" s="4"/>
      <c r="F465" s="4"/>
      <c r="G465" s="4"/>
      <c r="H465" s="4"/>
      <c r="I465" s="4"/>
      <c r="J465" s="110" t="str">
        <f t="shared" si="39"/>
        <v/>
      </c>
      <c r="K465" s="401" t="str">
        <f t="shared" si="38"/>
        <v/>
      </c>
      <c r="L465" s="4"/>
      <c r="M465" s="4"/>
      <c r="N465" s="4"/>
      <c r="O465" s="4"/>
      <c r="P465" s="4"/>
      <c r="Q465" s="4"/>
      <c r="R465" s="4"/>
      <c r="S465" s="4"/>
      <c r="T465" s="4"/>
      <c r="U465" s="4"/>
      <c r="V465" s="4"/>
      <c r="W465" s="4"/>
      <c r="X465" s="4"/>
      <c r="Y465" s="4"/>
      <c r="Z465" s="4"/>
    </row>
    <row r="466" ht="14.25" customHeight="1">
      <c r="A466" s="4"/>
      <c r="B466" s="4"/>
      <c r="C466" s="4"/>
      <c r="D466" s="4"/>
      <c r="E466" s="4"/>
      <c r="F466" s="4"/>
      <c r="G466" s="4"/>
      <c r="H466" s="4"/>
      <c r="I466" s="4"/>
      <c r="J466" s="110" t="str">
        <f t="shared" si="39"/>
        <v/>
      </c>
      <c r="K466" s="401" t="str">
        <f t="shared" si="38"/>
        <v/>
      </c>
      <c r="L466" s="4"/>
      <c r="M466" s="4"/>
      <c r="N466" s="4"/>
      <c r="O466" s="4"/>
      <c r="P466" s="4"/>
      <c r="Q466" s="4"/>
      <c r="R466" s="4"/>
      <c r="S466" s="4"/>
      <c r="T466" s="4"/>
      <c r="U466" s="4"/>
      <c r="V466" s="4"/>
      <c r="W466" s="4"/>
      <c r="X466" s="4"/>
      <c r="Y466" s="4"/>
      <c r="Z466" s="4"/>
    </row>
    <row r="467" ht="14.25" customHeight="1">
      <c r="A467" s="4"/>
      <c r="B467" s="4"/>
      <c r="C467" s="4"/>
      <c r="D467" s="4"/>
      <c r="E467" s="4"/>
      <c r="F467" s="4"/>
      <c r="G467" s="4"/>
      <c r="H467" s="4"/>
      <c r="I467" s="4"/>
      <c r="J467" s="110" t="str">
        <f t="shared" si="39"/>
        <v/>
      </c>
      <c r="K467" s="401" t="str">
        <f t="shared" si="38"/>
        <v/>
      </c>
      <c r="L467" s="4"/>
      <c r="M467" s="4"/>
      <c r="N467" s="4"/>
      <c r="O467" s="4"/>
      <c r="P467" s="4"/>
      <c r="Q467" s="4"/>
      <c r="R467" s="4"/>
      <c r="S467" s="4"/>
      <c r="T467" s="4"/>
      <c r="U467" s="4"/>
      <c r="V467" s="4"/>
      <c r="W467" s="4"/>
      <c r="X467" s="4"/>
      <c r="Y467" s="4"/>
      <c r="Z467" s="4"/>
    </row>
    <row r="468" ht="14.25" customHeight="1">
      <c r="A468" s="4"/>
      <c r="B468" s="4"/>
      <c r="C468" s="4"/>
      <c r="D468" s="4"/>
      <c r="E468" s="4"/>
      <c r="F468" s="4"/>
      <c r="G468" s="4"/>
      <c r="H468" s="4"/>
      <c r="I468" s="4"/>
      <c r="J468" s="110" t="str">
        <f t="shared" si="39"/>
        <v/>
      </c>
      <c r="K468" s="401" t="str">
        <f t="shared" si="38"/>
        <v/>
      </c>
      <c r="L468" s="4"/>
      <c r="M468" s="4"/>
      <c r="N468" s="4"/>
      <c r="O468" s="4"/>
      <c r="P468" s="4"/>
      <c r="Q468" s="4"/>
      <c r="R468" s="4"/>
      <c r="S468" s="4"/>
      <c r="T468" s="4"/>
      <c r="U468" s="4"/>
      <c r="V468" s="4"/>
      <c r="W468" s="4"/>
      <c r="X468" s="4"/>
      <c r="Y468" s="4"/>
      <c r="Z468" s="4"/>
    </row>
    <row r="469" ht="14.25" customHeight="1">
      <c r="A469" s="4"/>
      <c r="B469" s="4"/>
      <c r="C469" s="4"/>
      <c r="D469" s="4"/>
      <c r="E469" s="4"/>
      <c r="F469" s="4"/>
      <c r="G469" s="4"/>
      <c r="H469" s="4"/>
      <c r="I469" s="4"/>
      <c r="J469" s="110" t="str">
        <f t="shared" si="39"/>
        <v/>
      </c>
      <c r="K469" s="401" t="str">
        <f t="shared" si="38"/>
        <v/>
      </c>
      <c r="L469" s="4"/>
      <c r="M469" s="4"/>
      <c r="N469" s="4"/>
      <c r="O469" s="4"/>
      <c r="P469" s="4"/>
      <c r="Q469" s="4"/>
      <c r="R469" s="4"/>
      <c r="S469" s="4"/>
      <c r="T469" s="4"/>
      <c r="U469" s="4"/>
      <c r="V469" s="4"/>
      <c r="W469" s="4"/>
      <c r="X469" s="4"/>
      <c r="Y469" s="4"/>
      <c r="Z469" s="4"/>
    </row>
    <row r="470" ht="14.25" customHeight="1">
      <c r="A470" s="4"/>
      <c r="B470" s="4"/>
      <c r="C470" s="4"/>
      <c r="D470" s="4"/>
      <c r="E470" s="4"/>
      <c r="F470" s="4"/>
      <c r="G470" s="4"/>
      <c r="H470" s="4"/>
      <c r="I470" s="4"/>
      <c r="J470" s="110" t="str">
        <f t="shared" si="39"/>
        <v/>
      </c>
      <c r="K470" s="401" t="str">
        <f t="shared" si="38"/>
        <v/>
      </c>
      <c r="L470" s="4"/>
      <c r="M470" s="4"/>
      <c r="N470" s="4"/>
      <c r="O470" s="4"/>
      <c r="P470" s="4"/>
      <c r="Q470" s="4"/>
      <c r="R470" s="4"/>
      <c r="S470" s="4"/>
      <c r="T470" s="4"/>
      <c r="U470" s="4"/>
      <c r="V470" s="4"/>
      <c r="W470" s="4"/>
      <c r="X470" s="4"/>
      <c r="Y470" s="4"/>
      <c r="Z470" s="4"/>
    </row>
    <row r="471" ht="14.25" customHeight="1">
      <c r="A471" s="4"/>
      <c r="B471" s="4"/>
      <c r="C471" s="4"/>
      <c r="D471" s="4"/>
      <c r="E471" s="4"/>
      <c r="F471" s="4"/>
      <c r="G471" s="4"/>
      <c r="H471" s="4"/>
      <c r="I471" s="4"/>
      <c r="J471" s="110" t="str">
        <f t="shared" si="39"/>
        <v/>
      </c>
      <c r="K471" s="401" t="str">
        <f t="shared" si="38"/>
        <v/>
      </c>
      <c r="L471" s="4"/>
      <c r="M471" s="4"/>
      <c r="N471" s="4"/>
      <c r="O471" s="4"/>
      <c r="P471" s="4"/>
      <c r="Q471" s="4"/>
      <c r="R471" s="4"/>
      <c r="S471" s="4"/>
      <c r="T471" s="4"/>
      <c r="U471" s="4"/>
      <c r="V471" s="4"/>
      <c r="W471" s="4"/>
      <c r="X471" s="4"/>
      <c r="Y471" s="4"/>
      <c r="Z471" s="4"/>
    </row>
    <row r="472" ht="14.25" customHeight="1">
      <c r="A472" s="4"/>
      <c r="B472" s="4"/>
      <c r="C472" s="4"/>
      <c r="D472" s="4"/>
      <c r="E472" s="4"/>
      <c r="F472" s="4"/>
      <c r="G472" s="4"/>
      <c r="H472" s="4"/>
      <c r="I472" s="4"/>
      <c r="J472" s="110" t="str">
        <f t="shared" si="39"/>
        <v/>
      </c>
      <c r="K472" s="401" t="str">
        <f t="shared" si="38"/>
        <v/>
      </c>
      <c r="L472" s="4"/>
      <c r="M472" s="4"/>
      <c r="N472" s="4"/>
      <c r="O472" s="4"/>
      <c r="P472" s="4"/>
      <c r="Q472" s="4"/>
      <c r="R472" s="4"/>
      <c r="S472" s="4"/>
      <c r="T472" s="4"/>
      <c r="U472" s="4"/>
      <c r="V472" s="4"/>
      <c r="W472" s="4"/>
      <c r="X472" s="4"/>
      <c r="Y472" s="4"/>
      <c r="Z472" s="4"/>
    </row>
    <row r="473" ht="14.25" customHeight="1">
      <c r="A473" s="4"/>
      <c r="B473" s="4"/>
      <c r="C473" s="4"/>
      <c r="D473" s="4"/>
      <c r="E473" s="4"/>
      <c r="F473" s="4"/>
      <c r="G473" s="4"/>
      <c r="H473" s="4"/>
      <c r="I473" s="4"/>
      <c r="J473" s="110" t="str">
        <f t="shared" si="39"/>
        <v/>
      </c>
      <c r="K473" s="401" t="str">
        <f t="shared" si="38"/>
        <v/>
      </c>
      <c r="L473" s="4"/>
      <c r="M473" s="4"/>
      <c r="N473" s="4"/>
      <c r="O473" s="4"/>
      <c r="P473" s="4"/>
      <c r="Q473" s="4"/>
      <c r="R473" s="4"/>
      <c r="S473" s="4"/>
      <c r="T473" s="4"/>
      <c r="U473" s="4"/>
      <c r="V473" s="4"/>
      <c r="W473" s="4"/>
      <c r="X473" s="4"/>
      <c r="Y473" s="4"/>
      <c r="Z473" s="4"/>
    </row>
    <row r="474" ht="14.25" customHeight="1">
      <c r="A474" s="4"/>
      <c r="B474" s="4"/>
      <c r="C474" s="4"/>
      <c r="D474" s="4"/>
      <c r="E474" s="4"/>
      <c r="F474" s="4"/>
      <c r="G474" s="4"/>
      <c r="H474" s="4"/>
      <c r="I474" s="4"/>
      <c r="J474" s="110" t="str">
        <f t="shared" si="39"/>
        <v/>
      </c>
      <c r="K474" s="401" t="str">
        <f t="shared" si="38"/>
        <v/>
      </c>
      <c r="L474" s="4"/>
      <c r="M474" s="4"/>
      <c r="N474" s="4"/>
      <c r="O474" s="4"/>
      <c r="P474" s="4"/>
      <c r="Q474" s="4"/>
      <c r="R474" s="4"/>
      <c r="S474" s="4"/>
      <c r="T474" s="4"/>
      <c r="U474" s="4"/>
      <c r="V474" s="4"/>
      <c r="W474" s="4"/>
      <c r="X474" s="4"/>
      <c r="Y474" s="4"/>
      <c r="Z474" s="4"/>
    </row>
    <row r="475" ht="14.25" customHeight="1">
      <c r="A475" s="4"/>
      <c r="B475" s="4"/>
      <c r="C475" s="4"/>
      <c r="D475" s="4"/>
      <c r="E475" s="4"/>
      <c r="F475" s="4"/>
      <c r="G475" s="4"/>
      <c r="H475" s="4"/>
      <c r="I475" s="4"/>
      <c r="J475" s="110" t="str">
        <f t="shared" si="39"/>
        <v/>
      </c>
      <c r="K475" s="401" t="str">
        <f t="shared" si="38"/>
        <v/>
      </c>
      <c r="L475" s="4"/>
      <c r="M475" s="4"/>
      <c r="N475" s="4"/>
      <c r="O475" s="4"/>
      <c r="P475" s="4"/>
      <c r="Q475" s="4"/>
      <c r="R475" s="4"/>
      <c r="S475" s="4"/>
      <c r="T475" s="4"/>
      <c r="U475" s="4"/>
      <c r="V475" s="4"/>
      <c r="W475" s="4"/>
      <c r="X475" s="4"/>
      <c r="Y475" s="4"/>
      <c r="Z475" s="4"/>
    </row>
    <row r="476" ht="14.25" customHeight="1">
      <c r="A476" s="4"/>
      <c r="B476" s="4"/>
      <c r="C476" s="4"/>
      <c r="D476" s="4"/>
      <c r="E476" s="4"/>
      <c r="F476" s="4"/>
      <c r="G476" s="4"/>
      <c r="H476" s="4"/>
      <c r="I476" s="4"/>
      <c r="J476" s="110" t="str">
        <f t="shared" si="39"/>
        <v/>
      </c>
      <c r="K476" s="401" t="str">
        <f t="shared" si="38"/>
        <v/>
      </c>
      <c r="L476" s="4"/>
      <c r="M476" s="4"/>
      <c r="N476" s="4"/>
      <c r="O476" s="4"/>
      <c r="P476" s="4"/>
      <c r="Q476" s="4"/>
      <c r="R476" s="4"/>
      <c r="S476" s="4"/>
      <c r="T476" s="4"/>
      <c r="U476" s="4"/>
      <c r="V476" s="4"/>
      <c r="W476" s="4"/>
      <c r="X476" s="4"/>
      <c r="Y476" s="4"/>
      <c r="Z476" s="4"/>
    </row>
    <row r="477" ht="14.25" customHeight="1">
      <c r="A477" s="4"/>
      <c r="B477" s="4"/>
      <c r="C477" s="4"/>
      <c r="D477" s="4"/>
      <c r="E477" s="4"/>
      <c r="F477" s="4"/>
      <c r="G477" s="4"/>
      <c r="H477" s="4"/>
      <c r="I477" s="4"/>
      <c r="J477" s="110" t="str">
        <f t="shared" si="39"/>
        <v/>
      </c>
      <c r="K477" s="401" t="str">
        <f t="shared" si="38"/>
        <v/>
      </c>
      <c r="L477" s="4"/>
      <c r="M477" s="4"/>
      <c r="N477" s="4"/>
      <c r="O477" s="4"/>
      <c r="P477" s="4"/>
      <c r="Q477" s="4"/>
      <c r="R477" s="4"/>
      <c r="S477" s="4"/>
      <c r="T477" s="4"/>
      <c r="U477" s="4"/>
      <c r="V477" s="4"/>
      <c r="W477" s="4"/>
      <c r="X477" s="4"/>
      <c r="Y477" s="4"/>
      <c r="Z477" s="4"/>
    </row>
    <row r="478" ht="14.25" customHeight="1">
      <c r="A478" s="4"/>
      <c r="B478" s="4"/>
      <c r="C478" s="4"/>
      <c r="D478" s="4"/>
      <c r="E478" s="4"/>
      <c r="F478" s="4"/>
      <c r="G478" s="4"/>
      <c r="H478" s="4"/>
      <c r="I478" s="4"/>
      <c r="J478" s="110" t="str">
        <f t="shared" si="39"/>
        <v/>
      </c>
      <c r="K478" s="401" t="str">
        <f t="shared" si="38"/>
        <v/>
      </c>
      <c r="L478" s="4"/>
      <c r="M478" s="4"/>
      <c r="N478" s="4"/>
      <c r="O478" s="4"/>
      <c r="P478" s="4"/>
      <c r="Q478" s="4"/>
      <c r="R478" s="4"/>
      <c r="S478" s="4"/>
      <c r="T478" s="4"/>
      <c r="U478" s="4"/>
      <c r="V478" s="4"/>
      <c r="W478" s="4"/>
      <c r="X478" s="4"/>
      <c r="Y478" s="4"/>
      <c r="Z478" s="4"/>
    </row>
    <row r="479" ht="14.25" customHeight="1">
      <c r="A479" s="4"/>
      <c r="B479" s="4"/>
      <c r="C479" s="4"/>
      <c r="D479" s="4"/>
      <c r="E479" s="4"/>
      <c r="F479" s="4"/>
      <c r="G479" s="4"/>
      <c r="H479" s="4"/>
      <c r="I479" s="4"/>
      <c r="J479" s="110" t="str">
        <f t="shared" si="39"/>
        <v/>
      </c>
      <c r="K479" s="401" t="str">
        <f t="shared" si="38"/>
        <v/>
      </c>
      <c r="L479" s="4"/>
      <c r="M479" s="4"/>
      <c r="N479" s="4"/>
      <c r="O479" s="4"/>
      <c r="P479" s="4"/>
      <c r="Q479" s="4"/>
      <c r="R479" s="4"/>
      <c r="S479" s="4"/>
      <c r="T479" s="4"/>
      <c r="U479" s="4"/>
      <c r="V479" s="4"/>
      <c r="W479" s="4"/>
      <c r="X479" s="4"/>
      <c r="Y479" s="4"/>
      <c r="Z479" s="4"/>
    </row>
    <row r="480" ht="14.25" customHeight="1">
      <c r="A480" s="4"/>
      <c r="B480" s="4"/>
      <c r="C480" s="4"/>
      <c r="D480" s="4"/>
      <c r="E480" s="4"/>
      <c r="F480" s="4"/>
      <c r="G480" s="4"/>
      <c r="H480" s="4"/>
      <c r="I480" s="4"/>
      <c r="J480" s="110" t="str">
        <f t="shared" si="39"/>
        <v/>
      </c>
      <c r="K480" s="401" t="str">
        <f t="shared" si="38"/>
        <v/>
      </c>
      <c r="L480" s="4"/>
      <c r="M480" s="4"/>
      <c r="N480" s="4"/>
      <c r="O480" s="4"/>
      <c r="P480" s="4"/>
      <c r="Q480" s="4"/>
      <c r="R480" s="4"/>
      <c r="S480" s="4"/>
      <c r="T480" s="4"/>
      <c r="U480" s="4"/>
      <c r="V480" s="4"/>
      <c r="W480" s="4"/>
      <c r="X480" s="4"/>
      <c r="Y480" s="4"/>
      <c r="Z480" s="4"/>
    </row>
    <row r="481" ht="14.25" customHeight="1">
      <c r="A481" s="4"/>
      <c r="B481" s="4"/>
      <c r="C481" s="4"/>
      <c r="D481" s="4"/>
      <c r="E481" s="4"/>
      <c r="F481" s="4"/>
      <c r="G481" s="4"/>
      <c r="H481" s="4"/>
      <c r="I481" s="4"/>
      <c r="J481" s="110" t="str">
        <f t="shared" si="39"/>
        <v/>
      </c>
      <c r="K481" s="401" t="str">
        <f t="shared" si="38"/>
        <v/>
      </c>
      <c r="L481" s="4"/>
      <c r="M481" s="4"/>
      <c r="N481" s="4"/>
      <c r="O481" s="4"/>
      <c r="P481" s="4"/>
      <c r="Q481" s="4"/>
      <c r="R481" s="4"/>
      <c r="S481" s="4"/>
      <c r="T481" s="4"/>
      <c r="U481" s="4"/>
      <c r="V481" s="4"/>
      <c r="W481" s="4"/>
      <c r="X481" s="4"/>
      <c r="Y481" s="4"/>
      <c r="Z481" s="4"/>
    </row>
    <row r="482" ht="14.25" customHeight="1">
      <c r="A482" s="4"/>
      <c r="B482" s="4"/>
      <c r="C482" s="4"/>
      <c r="D482" s="4"/>
      <c r="E482" s="4"/>
      <c r="F482" s="4"/>
      <c r="G482" s="4"/>
      <c r="H482" s="4"/>
      <c r="I482" s="4"/>
      <c r="J482" s="110" t="str">
        <f t="shared" si="39"/>
        <v/>
      </c>
      <c r="K482" s="401" t="str">
        <f t="shared" si="38"/>
        <v/>
      </c>
      <c r="L482" s="4"/>
      <c r="M482" s="4"/>
      <c r="N482" s="4"/>
      <c r="O482" s="4"/>
      <c r="P482" s="4"/>
      <c r="Q482" s="4"/>
      <c r="R482" s="4"/>
      <c r="S482" s="4"/>
      <c r="T482" s="4"/>
      <c r="U482" s="4"/>
      <c r="V482" s="4"/>
      <c r="W482" s="4"/>
      <c r="X482" s="4"/>
      <c r="Y482" s="4"/>
      <c r="Z482" s="4"/>
    </row>
    <row r="483" ht="14.25" customHeight="1">
      <c r="A483" s="4"/>
      <c r="B483" s="4"/>
      <c r="C483" s="4"/>
      <c r="D483" s="4"/>
      <c r="E483" s="4"/>
      <c r="F483" s="4"/>
      <c r="G483" s="4"/>
      <c r="H483" s="4"/>
      <c r="I483" s="4"/>
      <c r="J483" s="110" t="str">
        <f t="shared" si="39"/>
        <v/>
      </c>
      <c r="K483" s="401" t="str">
        <f t="shared" si="38"/>
        <v/>
      </c>
      <c r="L483" s="4"/>
      <c r="M483" s="4"/>
      <c r="N483" s="4"/>
      <c r="O483" s="4"/>
      <c r="P483" s="4"/>
      <c r="Q483" s="4"/>
      <c r="R483" s="4"/>
      <c r="S483" s="4"/>
      <c r="T483" s="4"/>
      <c r="U483" s="4"/>
      <c r="V483" s="4"/>
      <c r="W483" s="4"/>
      <c r="X483" s="4"/>
      <c r="Y483" s="4"/>
      <c r="Z483" s="4"/>
    </row>
    <row r="484" ht="14.25" customHeight="1">
      <c r="A484" s="4"/>
      <c r="B484" s="4"/>
      <c r="C484" s="4"/>
      <c r="D484" s="4"/>
      <c r="E484" s="4"/>
      <c r="F484" s="4"/>
      <c r="G484" s="4"/>
      <c r="H484" s="4"/>
      <c r="I484" s="4"/>
      <c r="J484" s="110" t="str">
        <f t="shared" si="39"/>
        <v/>
      </c>
      <c r="K484" s="401" t="str">
        <f t="shared" si="38"/>
        <v/>
      </c>
      <c r="L484" s="4"/>
      <c r="M484" s="4"/>
      <c r="N484" s="4"/>
      <c r="O484" s="4"/>
      <c r="P484" s="4"/>
      <c r="Q484" s="4"/>
      <c r="R484" s="4"/>
      <c r="S484" s="4"/>
      <c r="T484" s="4"/>
      <c r="U484" s="4"/>
      <c r="V484" s="4"/>
      <c r="W484" s="4"/>
      <c r="X484" s="4"/>
      <c r="Y484" s="4"/>
      <c r="Z484" s="4"/>
    </row>
    <row r="485" ht="14.25" customHeight="1">
      <c r="A485" s="4"/>
      <c r="B485" s="4"/>
      <c r="C485" s="4"/>
      <c r="D485" s="4"/>
      <c r="E485" s="4"/>
      <c r="F485" s="4"/>
      <c r="G485" s="4"/>
      <c r="H485" s="4"/>
      <c r="I485" s="4"/>
      <c r="J485" s="110" t="str">
        <f t="shared" si="39"/>
        <v/>
      </c>
      <c r="K485" s="401" t="str">
        <f t="shared" si="38"/>
        <v/>
      </c>
      <c r="L485" s="4"/>
      <c r="M485" s="4"/>
      <c r="N485" s="4"/>
      <c r="O485" s="4"/>
      <c r="P485" s="4"/>
      <c r="Q485" s="4"/>
      <c r="R485" s="4"/>
      <c r="S485" s="4"/>
      <c r="T485" s="4"/>
      <c r="U485" s="4"/>
      <c r="V485" s="4"/>
      <c r="W485" s="4"/>
      <c r="X485" s="4"/>
      <c r="Y485" s="4"/>
      <c r="Z485" s="4"/>
    </row>
    <row r="486" ht="14.25" customHeight="1">
      <c r="A486" s="4"/>
      <c r="B486" s="4"/>
      <c r="C486" s="4"/>
      <c r="D486" s="4"/>
      <c r="E486" s="4"/>
      <c r="F486" s="4"/>
      <c r="G486" s="4"/>
      <c r="H486" s="4"/>
      <c r="I486" s="4"/>
      <c r="J486" s="110" t="str">
        <f t="shared" si="39"/>
        <v/>
      </c>
      <c r="K486" s="401" t="str">
        <f t="shared" si="38"/>
        <v/>
      </c>
      <c r="L486" s="4"/>
      <c r="M486" s="4"/>
      <c r="N486" s="4"/>
      <c r="O486" s="4"/>
      <c r="P486" s="4"/>
      <c r="Q486" s="4"/>
      <c r="R486" s="4"/>
      <c r="S486" s="4"/>
      <c r="T486" s="4"/>
      <c r="U486" s="4"/>
      <c r="V486" s="4"/>
      <c r="W486" s="4"/>
      <c r="X486" s="4"/>
      <c r="Y486" s="4"/>
      <c r="Z486" s="4"/>
    </row>
    <row r="487" ht="14.25" customHeight="1">
      <c r="A487" s="4"/>
      <c r="B487" s="4"/>
      <c r="C487" s="4"/>
      <c r="D487" s="4"/>
      <c r="E487" s="4"/>
      <c r="F487" s="4"/>
      <c r="G487" s="4"/>
      <c r="H487" s="4"/>
      <c r="I487" s="4"/>
      <c r="J487" s="110" t="str">
        <f t="shared" si="39"/>
        <v/>
      </c>
      <c r="K487" s="401" t="str">
        <f t="shared" si="38"/>
        <v/>
      </c>
      <c r="L487" s="4"/>
      <c r="M487" s="4"/>
      <c r="N487" s="4"/>
      <c r="O487" s="4"/>
      <c r="P487" s="4"/>
      <c r="Q487" s="4"/>
      <c r="R487" s="4"/>
      <c r="S487" s="4"/>
      <c r="T487" s="4"/>
      <c r="U487" s="4"/>
      <c r="V487" s="4"/>
      <c r="W487" s="4"/>
      <c r="X487" s="4"/>
      <c r="Y487" s="4"/>
      <c r="Z487" s="4"/>
    </row>
    <row r="488" ht="14.25" customHeight="1">
      <c r="A488" s="4"/>
      <c r="B488" s="4"/>
      <c r="C488" s="4"/>
      <c r="D488" s="4"/>
      <c r="E488" s="4"/>
      <c r="F488" s="4"/>
      <c r="G488" s="4"/>
      <c r="H488" s="4"/>
      <c r="I488" s="4"/>
      <c r="J488" s="110" t="str">
        <f t="shared" si="39"/>
        <v/>
      </c>
      <c r="K488" s="401" t="str">
        <f t="shared" si="38"/>
        <v/>
      </c>
      <c r="L488" s="4"/>
      <c r="M488" s="4"/>
      <c r="N488" s="4"/>
      <c r="O488" s="4"/>
      <c r="P488" s="4"/>
      <c r="Q488" s="4"/>
      <c r="R488" s="4"/>
      <c r="S488" s="4"/>
      <c r="T488" s="4"/>
      <c r="U488" s="4"/>
      <c r="V488" s="4"/>
      <c r="W488" s="4"/>
      <c r="X488" s="4"/>
      <c r="Y488" s="4"/>
      <c r="Z488" s="4"/>
    </row>
    <row r="489" ht="14.25" customHeight="1">
      <c r="A489" s="4"/>
      <c r="B489" s="4"/>
      <c r="C489" s="4"/>
      <c r="D489" s="4"/>
      <c r="E489" s="4"/>
      <c r="F489" s="4"/>
      <c r="G489" s="4"/>
      <c r="H489" s="4"/>
      <c r="I489" s="4"/>
      <c r="J489" s="110" t="str">
        <f t="shared" si="39"/>
        <v/>
      </c>
      <c r="K489" s="401" t="str">
        <f t="shared" si="38"/>
        <v/>
      </c>
      <c r="L489" s="4"/>
      <c r="M489" s="4"/>
      <c r="N489" s="4"/>
      <c r="O489" s="4"/>
      <c r="P489" s="4"/>
      <c r="Q489" s="4"/>
      <c r="R489" s="4"/>
      <c r="S489" s="4"/>
      <c r="T489" s="4"/>
      <c r="U489" s="4"/>
      <c r="V489" s="4"/>
      <c r="W489" s="4"/>
      <c r="X489" s="4"/>
      <c r="Y489" s="4"/>
      <c r="Z489" s="4"/>
    </row>
    <row r="490" ht="14.25" customHeight="1">
      <c r="A490" s="4"/>
      <c r="B490" s="4"/>
      <c r="C490" s="4"/>
      <c r="D490" s="4"/>
      <c r="E490" s="4"/>
      <c r="F490" s="4"/>
      <c r="G490" s="4"/>
      <c r="H490" s="4"/>
      <c r="I490" s="4"/>
      <c r="J490" s="110" t="str">
        <f t="shared" si="39"/>
        <v/>
      </c>
      <c r="K490" s="401" t="str">
        <f t="shared" si="38"/>
        <v/>
      </c>
      <c r="L490" s="4"/>
      <c r="M490" s="4"/>
      <c r="N490" s="4"/>
      <c r="O490" s="4"/>
      <c r="P490" s="4"/>
      <c r="Q490" s="4"/>
      <c r="R490" s="4"/>
      <c r="S490" s="4"/>
      <c r="T490" s="4"/>
      <c r="U490" s="4"/>
      <c r="V490" s="4"/>
      <c r="W490" s="4"/>
      <c r="X490" s="4"/>
      <c r="Y490" s="4"/>
      <c r="Z490" s="4"/>
    </row>
    <row r="491" ht="14.25" customHeight="1">
      <c r="A491" s="4"/>
      <c r="B491" s="4"/>
      <c r="C491" s="4"/>
      <c r="D491" s="4"/>
      <c r="E491" s="4"/>
      <c r="F491" s="4"/>
      <c r="G491" s="4"/>
      <c r="H491" s="4"/>
      <c r="I491" s="4"/>
      <c r="J491" s="110" t="str">
        <f t="shared" si="39"/>
        <v/>
      </c>
      <c r="K491" s="401" t="str">
        <f t="shared" si="38"/>
        <v/>
      </c>
      <c r="L491" s="4"/>
      <c r="M491" s="4"/>
      <c r="N491" s="4"/>
      <c r="O491" s="4"/>
      <c r="P491" s="4"/>
      <c r="Q491" s="4"/>
      <c r="R491" s="4"/>
      <c r="S491" s="4"/>
      <c r="T491" s="4"/>
      <c r="U491" s="4"/>
      <c r="V491" s="4"/>
      <c r="W491" s="4"/>
      <c r="X491" s="4"/>
      <c r="Y491" s="4"/>
      <c r="Z491" s="4"/>
    </row>
    <row r="492" ht="14.25" customHeight="1">
      <c r="A492" s="4"/>
      <c r="B492" s="4"/>
      <c r="C492" s="4"/>
      <c r="D492" s="4"/>
      <c r="E492" s="4"/>
      <c r="F492" s="4"/>
      <c r="G492" s="4"/>
      <c r="H492" s="4"/>
      <c r="I492" s="4"/>
      <c r="J492" s="110" t="str">
        <f t="shared" si="39"/>
        <v/>
      </c>
      <c r="K492" s="401" t="str">
        <f t="shared" si="38"/>
        <v/>
      </c>
      <c r="L492" s="4"/>
      <c r="M492" s="4"/>
      <c r="N492" s="4"/>
      <c r="O492" s="4"/>
      <c r="P492" s="4"/>
      <c r="Q492" s="4"/>
      <c r="R492" s="4"/>
      <c r="S492" s="4"/>
      <c r="T492" s="4"/>
      <c r="U492" s="4"/>
      <c r="V492" s="4"/>
      <c r="W492" s="4"/>
      <c r="X492" s="4"/>
      <c r="Y492" s="4"/>
      <c r="Z492" s="4"/>
    </row>
    <row r="493" ht="14.25" customHeight="1">
      <c r="A493" s="4"/>
      <c r="B493" s="4"/>
      <c r="C493" s="4"/>
      <c r="D493" s="4"/>
      <c r="E493" s="4"/>
      <c r="F493" s="4"/>
      <c r="G493" s="4"/>
      <c r="H493" s="4"/>
      <c r="I493" s="4"/>
      <c r="J493" s="110" t="str">
        <f t="shared" si="39"/>
        <v/>
      </c>
      <c r="K493" s="401" t="str">
        <f t="shared" si="38"/>
        <v/>
      </c>
      <c r="L493" s="4"/>
      <c r="M493" s="4"/>
      <c r="N493" s="4"/>
      <c r="O493" s="4"/>
      <c r="P493" s="4"/>
      <c r="Q493" s="4"/>
      <c r="R493" s="4"/>
      <c r="S493" s="4"/>
      <c r="T493" s="4"/>
      <c r="U493" s="4"/>
      <c r="V493" s="4"/>
      <c r="W493" s="4"/>
      <c r="X493" s="4"/>
      <c r="Y493" s="4"/>
      <c r="Z493" s="4"/>
    </row>
    <row r="494" ht="14.25" customHeight="1">
      <c r="A494" s="4"/>
      <c r="B494" s="4"/>
      <c r="C494" s="4"/>
      <c r="D494" s="4"/>
      <c r="E494" s="4"/>
      <c r="F494" s="4"/>
      <c r="G494" s="4"/>
      <c r="H494" s="4"/>
      <c r="I494" s="4"/>
      <c r="J494" s="110" t="str">
        <f t="shared" si="39"/>
        <v/>
      </c>
      <c r="K494" s="401" t="str">
        <f t="shared" si="38"/>
        <v/>
      </c>
      <c r="L494" s="4"/>
      <c r="M494" s="4"/>
      <c r="N494" s="4"/>
      <c r="O494" s="4"/>
      <c r="P494" s="4"/>
      <c r="Q494" s="4"/>
      <c r="R494" s="4"/>
      <c r="S494" s="4"/>
      <c r="T494" s="4"/>
      <c r="U494" s="4"/>
      <c r="V494" s="4"/>
      <c r="W494" s="4"/>
      <c r="X494" s="4"/>
      <c r="Y494" s="4"/>
      <c r="Z494" s="4"/>
    </row>
    <row r="495" ht="14.25" customHeight="1">
      <c r="A495" s="4"/>
      <c r="B495" s="4"/>
      <c r="C495" s="4"/>
      <c r="D495" s="4"/>
      <c r="E495" s="4"/>
      <c r="F495" s="4"/>
      <c r="G495" s="4"/>
      <c r="H495" s="4"/>
      <c r="I495" s="4"/>
      <c r="J495" s="110" t="str">
        <f t="shared" si="39"/>
        <v/>
      </c>
      <c r="K495" s="401" t="str">
        <f t="shared" si="38"/>
        <v/>
      </c>
      <c r="L495" s="4"/>
      <c r="M495" s="4"/>
      <c r="N495" s="4"/>
      <c r="O495" s="4"/>
      <c r="P495" s="4"/>
      <c r="Q495" s="4"/>
      <c r="R495" s="4"/>
      <c r="S495" s="4"/>
      <c r="T495" s="4"/>
      <c r="U495" s="4"/>
      <c r="V495" s="4"/>
      <c r="W495" s="4"/>
      <c r="X495" s="4"/>
      <c r="Y495" s="4"/>
      <c r="Z495" s="4"/>
    </row>
    <row r="496" ht="14.25" customHeight="1">
      <c r="A496" s="4"/>
      <c r="B496" s="4"/>
      <c r="C496" s="4"/>
      <c r="D496" s="4"/>
      <c r="E496" s="4"/>
      <c r="F496" s="4"/>
      <c r="G496" s="4"/>
      <c r="H496" s="4"/>
      <c r="I496" s="4"/>
      <c r="J496" s="110" t="str">
        <f t="shared" si="39"/>
        <v/>
      </c>
      <c r="K496" s="401" t="str">
        <f t="shared" si="38"/>
        <v/>
      </c>
      <c r="L496" s="4"/>
      <c r="M496" s="4"/>
      <c r="N496" s="4"/>
      <c r="O496" s="4"/>
      <c r="P496" s="4"/>
      <c r="Q496" s="4"/>
      <c r="R496" s="4"/>
      <c r="S496" s="4"/>
      <c r="T496" s="4"/>
      <c r="U496" s="4"/>
      <c r="V496" s="4"/>
      <c r="W496" s="4"/>
      <c r="X496" s="4"/>
      <c r="Y496" s="4"/>
      <c r="Z496" s="4"/>
    </row>
    <row r="497" ht="14.25" customHeight="1">
      <c r="A497" s="4"/>
      <c r="B497" s="4"/>
      <c r="C497" s="4"/>
      <c r="D497" s="4"/>
      <c r="E497" s="4"/>
      <c r="F497" s="4"/>
      <c r="G497" s="4"/>
      <c r="H497" s="4"/>
      <c r="I497" s="4"/>
      <c r="J497" s="110" t="str">
        <f t="shared" si="39"/>
        <v/>
      </c>
      <c r="K497" s="401" t="str">
        <f t="shared" si="38"/>
        <v/>
      </c>
      <c r="L497" s="4"/>
      <c r="M497" s="4"/>
      <c r="N497" s="4"/>
      <c r="O497" s="4"/>
      <c r="P497" s="4"/>
      <c r="Q497" s="4"/>
      <c r="R497" s="4"/>
      <c r="S497" s="4"/>
      <c r="T497" s="4"/>
      <c r="U497" s="4"/>
      <c r="V497" s="4"/>
      <c r="W497" s="4"/>
      <c r="X497" s="4"/>
      <c r="Y497" s="4"/>
      <c r="Z497" s="4"/>
    </row>
    <row r="498" ht="14.25" customHeight="1">
      <c r="A498" s="4"/>
      <c r="B498" s="4"/>
      <c r="C498" s="4"/>
      <c r="D498" s="4"/>
      <c r="E498" s="4"/>
      <c r="F498" s="4"/>
      <c r="G498" s="4"/>
      <c r="H498" s="4"/>
      <c r="I498" s="4"/>
      <c r="J498" s="110" t="str">
        <f t="shared" si="39"/>
        <v/>
      </c>
      <c r="K498" s="401" t="str">
        <f t="shared" si="38"/>
        <v/>
      </c>
      <c r="L498" s="4"/>
      <c r="M498" s="4"/>
      <c r="N498" s="4"/>
      <c r="O498" s="4"/>
      <c r="P498" s="4"/>
      <c r="Q498" s="4"/>
      <c r="R498" s="4"/>
      <c r="S498" s="4"/>
      <c r="T498" s="4"/>
      <c r="U498" s="4"/>
      <c r="V498" s="4"/>
      <c r="W498" s="4"/>
      <c r="X498" s="4"/>
      <c r="Y498" s="4"/>
      <c r="Z498" s="4"/>
    </row>
    <row r="499" ht="14.25" customHeight="1">
      <c r="A499" s="4"/>
      <c r="B499" s="4"/>
      <c r="C499" s="4"/>
      <c r="D499" s="4"/>
      <c r="E499" s="4"/>
      <c r="F499" s="4"/>
      <c r="G499" s="4"/>
      <c r="H499" s="4"/>
      <c r="I499" s="4"/>
      <c r="J499" s="110" t="str">
        <f t="shared" si="39"/>
        <v/>
      </c>
      <c r="K499" s="401" t="str">
        <f t="shared" si="38"/>
        <v/>
      </c>
      <c r="L499" s="4"/>
      <c r="M499" s="4"/>
      <c r="N499" s="4"/>
      <c r="O499" s="4"/>
      <c r="P499" s="4"/>
      <c r="Q499" s="4"/>
      <c r="R499" s="4"/>
      <c r="S499" s="4"/>
      <c r="T499" s="4"/>
      <c r="U499" s="4"/>
      <c r="V499" s="4"/>
      <c r="W499" s="4"/>
      <c r="X499" s="4"/>
      <c r="Y499" s="4"/>
      <c r="Z499" s="4"/>
    </row>
    <row r="500" ht="14.25" customHeight="1">
      <c r="A500" s="4"/>
      <c r="B500" s="4"/>
      <c r="C500" s="4"/>
      <c r="D500" s="4"/>
      <c r="E500" s="4"/>
      <c r="F500" s="4"/>
      <c r="G500" s="4"/>
      <c r="H500" s="4"/>
      <c r="I500" s="4"/>
      <c r="J500" s="110" t="str">
        <f t="shared" si="39"/>
        <v/>
      </c>
      <c r="K500" s="401" t="str">
        <f t="shared" si="38"/>
        <v/>
      </c>
      <c r="L500" s="4"/>
      <c r="M500" s="4"/>
      <c r="N500" s="4"/>
      <c r="O500" s="4"/>
      <c r="P500" s="4"/>
      <c r="Q500" s="4"/>
      <c r="R500" s="4"/>
      <c r="S500" s="4"/>
      <c r="T500" s="4"/>
      <c r="U500" s="4"/>
      <c r="V500" s="4"/>
      <c r="W500" s="4"/>
      <c r="X500" s="4"/>
      <c r="Y500" s="4"/>
      <c r="Z500" s="4"/>
    </row>
    <row r="501" ht="14.25" customHeight="1">
      <c r="A501" s="4"/>
      <c r="B501" s="4"/>
      <c r="C501" s="4"/>
      <c r="D501" s="4"/>
      <c r="E501" s="4"/>
      <c r="F501" s="4"/>
      <c r="G501" s="4"/>
      <c r="H501" s="4"/>
      <c r="I501" s="4"/>
      <c r="J501" s="110" t="str">
        <f t="shared" si="39"/>
        <v/>
      </c>
      <c r="K501" s="401" t="str">
        <f t="shared" si="38"/>
        <v/>
      </c>
      <c r="L501" s="4"/>
      <c r="M501" s="4"/>
      <c r="N501" s="4"/>
      <c r="O501" s="4"/>
      <c r="P501" s="4"/>
      <c r="Q501" s="4"/>
      <c r="R501" s="4"/>
      <c r="S501" s="4"/>
      <c r="T501" s="4"/>
      <c r="U501" s="4"/>
      <c r="V501" s="4"/>
      <c r="W501" s="4"/>
      <c r="X501" s="4"/>
      <c r="Y501" s="4"/>
      <c r="Z501" s="4"/>
    </row>
    <row r="502" ht="14.25" customHeight="1">
      <c r="A502" s="4"/>
      <c r="B502" s="4"/>
      <c r="C502" s="4"/>
      <c r="D502" s="4"/>
      <c r="E502" s="4"/>
      <c r="F502" s="4"/>
      <c r="G502" s="4"/>
      <c r="H502" s="4"/>
      <c r="I502" s="4"/>
      <c r="J502" s="110" t="str">
        <f t="shared" si="39"/>
        <v/>
      </c>
      <c r="K502" s="401" t="str">
        <f t="shared" si="38"/>
        <v/>
      </c>
      <c r="L502" s="4"/>
      <c r="M502" s="4"/>
      <c r="N502" s="4"/>
      <c r="O502" s="4"/>
      <c r="P502" s="4"/>
      <c r="Q502" s="4"/>
      <c r="R502" s="4"/>
      <c r="S502" s="4"/>
      <c r="T502" s="4"/>
      <c r="U502" s="4"/>
      <c r="V502" s="4"/>
      <c r="W502" s="4"/>
      <c r="X502" s="4"/>
      <c r="Y502" s="4"/>
      <c r="Z502" s="4"/>
    </row>
    <row r="503" ht="14.25" customHeight="1">
      <c r="A503" s="4"/>
      <c r="B503" s="4"/>
      <c r="C503" s="4"/>
      <c r="D503" s="4"/>
      <c r="E503" s="4"/>
      <c r="F503" s="4"/>
      <c r="G503" s="4"/>
      <c r="H503" s="4"/>
      <c r="I503" s="4"/>
      <c r="J503" s="110" t="str">
        <f t="shared" si="39"/>
        <v/>
      </c>
      <c r="K503" s="401" t="str">
        <f t="shared" si="38"/>
        <v/>
      </c>
      <c r="L503" s="4"/>
      <c r="M503" s="4"/>
      <c r="N503" s="4"/>
      <c r="O503" s="4"/>
      <c r="P503" s="4"/>
      <c r="Q503" s="4"/>
      <c r="R503" s="4"/>
      <c r="S503" s="4"/>
      <c r="T503" s="4"/>
      <c r="U503" s="4"/>
      <c r="V503" s="4"/>
      <c r="W503" s="4"/>
      <c r="X503" s="4"/>
      <c r="Y503" s="4"/>
      <c r="Z503" s="4"/>
    </row>
    <row r="504" ht="14.25" customHeight="1">
      <c r="A504" s="4"/>
      <c r="B504" s="4"/>
      <c r="C504" s="4"/>
      <c r="D504" s="4"/>
      <c r="E504" s="4"/>
      <c r="F504" s="4"/>
      <c r="G504" s="4"/>
      <c r="H504" s="4"/>
      <c r="I504" s="4"/>
      <c r="J504" s="110" t="str">
        <f t="shared" si="39"/>
        <v/>
      </c>
      <c r="K504" s="401" t="str">
        <f t="shared" si="38"/>
        <v/>
      </c>
      <c r="L504" s="4"/>
      <c r="M504" s="4"/>
      <c r="N504" s="4"/>
      <c r="O504" s="4"/>
      <c r="P504" s="4"/>
      <c r="Q504" s="4"/>
      <c r="R504" s="4"/>
      <c r="S504" s="4"/>
      <c r="T504" s="4"/>
      <c r="U504" s="4"/>
      <c r="V504" s="4"/>
      <c r="W504" s="4"/>
      <c r="X504" s="4"/>
      <c r="Y504" s="4"/>
      <c r="Z504" s="4"/>
    </row>
    <row r="505" ht="14.25" customHeight="1">
      <c r="A505" s="4"/>
      <c r="B505" s="4"/>
      <c r="C505" s="4"/>
      <c r="D505" s="4"/>
      <c r="E505" s="4"/>
      <c r="F505" s="4"/>
      <c r="G505" s="4"/>
      <c r="H505" s="4"/>
      <c r="I505" s="4"/>
      <c r="J505" s="110" t="str">
        <f t="shared" si="39"/>
        <v/>
      </c>
      <c r="K505" s="401" t="str">
        <f t="shared" si="38"/>
        <v/>
      </c>
      <c r="L505" s="4"/>
      <c r="M505" s="4"/>
      <c r="N505" s="4"/>
      <c r="O505" s="4"/>
      <c r="P505" s="4"/>
      <c r="Q505" s="4"/>
      <c r="R505" s="4"/>
      <c r="S505" s="4"/>
      <c r="T505" s="4"/>
      <c r="U505" s="4"/>
      <c r="V505" s="4"/>
      <c r="W505" s="4"/>
      <c r="X505" s="4"/>
      <c r="Y505" s="4"/>
      <c r="Z505" s="4"/>
    </row>
    <row r="506" ht="14.25" customHeight="1">
      <c r="A506" s="4"/>
      <c r="B506" s="4"/>
      <c r="C506" s="4"/>
      <c r="D506" s="4"/>
      <c r="E506" s="4"/>
      <c r="F506" s="4"/>
      <c r="G506" s="4"/>
      <c r="H506" s="4"/>
      <c r="I506" s="4"/>
      <c r="J506" s="110" t="str">
        <f t="shared" si="39"/>
        <v/>
      </c>
      <c r="K506" s="401" t="str">
        <f t="shared" si="38"/>
        <v/>
      </c>
      <c r="L506" s="4"/>
      <c r="M506" s="4"/>
      <c r="N506" s="4"/>
      <c r="O506" s="4"/>
      <c r="P506" s="4"/>
      <c r="Q506" s="4"/>
      <c r="R506" s="4"/>
      <c r="S506" s="4"/>
      <c r="T506" s="4"/>
      <c r="U506" s="4"/>
      <c r="V506" s="4"/>
      <c r="W506" s="4"/>
      <c r="X506" s="4"/>
      <c r="Y506" s="4"/>
      <c r="Z506" s="4"/>
    </row>
    <row r="507" ht="14.25" customHeight="1">
      <c r="A507" s="4"/>
      <c r="B507" s="4"/>
      <c r="C507" s="4"/>
      <c r="D507" s="4"/>
      <c r="E507" s="4"/>
      <c r="F507" s="4"/>
      <c r="G507" s="4"/>
      <c r="H507" s="4"/>
      <c r="I507" s="4"/>
      <c r="J507" s="110" t="str">
        <f t="shared" si="39"/>
        <v/>
      </c>
      <c r="K507" s="401" t="str">
        <f t="shared" si="38"/>
        <v/>
      </c>
      <c r="L507" s="4"/>
      <c r="M507" s="4"/>
      <c r="N507" s="4"/>
      <c r="O507" s="4"/>
      <c r="P507" s="4"/>
      <c r="Q507" s="4"/>
      <c r="R507" s="4"/>
      <c r="S507" s="4"/>
      <c r="T507" s="4"/>
      <c r="U507" s="4"/>
      <c r="V507" s="4"/>
      <c r="W507" s="4"/>
      <c r="X507" s="4"/>
      <c r="Y507" s="4"/>
      <c r="Z507" s="4"/>
    </row>
    <row r="508" ht="14.25" customHeight="1">
      <c r="A508" s="4"/>
      <c r="B508" s="4"/>
      <c r="C508" s="4"/>
      <c r="D508" s="4"/>
      <c r="E508" s="4"/>
      <c r="F508" s="4"/>
      <c r="G508" s="4"/>
      <c r="H508" s="4"/>
      <c r="I508" s="4"/>
      <c r="J508" s="110" t="str">
        <f t="shared" si="39"/>
        <v/>
      </c>
      <c r="K508" s="401" t="str">
        <f t="shared" si="38"/>
        <v/>
      </c>
      <c r="L508" s="4"/>
      <c r="M508" s="4"/>
      <c r="N508" s="4"/>
      <c r="O508" s="4"/>
      <c r="P508" s="4"/>
      <c r="Q508" s="4"/>
      <c r="R508" s="4"/>
      <c r="S508" s="4"/>
      <c r="T508" s="4"/>
      <c r="U508" s="4"/>
      <c r="V508" s="4"/>
      <c r="W508" s="4"/>
      <c r="X508" s="4"/>
      <c r="Y508" s="4"/>
      <c r="Z508" s="4"/>
    </row>
    <row r="509" ht="14.25" customHeight="1">
      <c r="A509" s="4"/>
      <c r="B509" s="4"/>
      <c r="C509" s="4"/>
      <c r="D509" s="4"/>
      <c r="E509" s="4"/>
      <c r="F509" s="4"/>
      <c r="G509" s="4"/>
      <c r="H509" s="4"/>
      <c r="I509" s="4"/>
      <c r="J509" s="110" t="str">
        <f t="shared" si="39"/>
        <v/>
      </c>
      <c r="K509" s="401" t="str">
        <f t="shared" si="38"/>
        <v/>
      </c>
      <c r="L509" s="4"/>
      <c r="M509" s="4"/>
      <c r="N509" s="4"/>
      <c r="O509" s="4"/>
      <c r="P509" s="4"/>
      <c r="Q509" s="4"/>
      <c r="R509" s="4"/>
      <c r="S509" s="4"/>
      <c r="T509" s="4"/>
      <c r="U509" s="4"/>
      <c r="V509" s="4"/>
      <c r="W509" s="4"/>
      <c r="X509" s="4"/>
      <c r="Y509" s="4"/>
      <c r="Z509" s="4"/>
    </row>
    <row r="510" ht="14.25" customHeight="1">
      <c r="A510" s="4"/>
      <c r="B510" s="4"/>
      <c r="C510" s="4"/>
      <c r="D510" s="4"/>
      <c r="E510" s="4"/>
      <c r="F510" s="4"/>
      <c r="G510" s="4"/>
      <c r="H510" s="4"/>
      <c r="I510" s="4"/>
      <c r="J510" s="110" t="str">
        <f t="shared" si="39"/>
        <v/>
      </c>
      <c r="K510" s="401" t="str">
        <f t="shared" si="38"/>
        <v/>
      </c>
      <c r="L510" s="4"/>
      <c r="M510" s="4"/>
      <c r="N510" s="4"/>
      <c r="O510" s="4"/>
      <c r="P510" s="4"/>
      <c r="Q510" s="4"/>
      <c r="R510" s="4"/>
      <c r="S510" s="4"/>
      <c r="T510" s="4"/>
      <c r="U510" s="4"/>
      <c r="V510" s="4"/>
      <c r="W510" s="4"/>
      <c r="X510" s="4"/>
      <c r="Y510" s="4"/>
      <c r="Z510" s="4"/>
    </row>
    <row r="511" ht="14.25" customHeight="1">
      <c r="A511" s="4"/>
      <c r="B511" s="4"/>
      <c r="C511" s="4"/>
      <c r="D511" s="4"/>
      <c r="E511" s="4"/>
      <c r="F511" s="4"/>
      <c r="G511" s="4"/>
      <c r="H511" s="4"/>
      <c r="I511" s="4"/>
      <c r="J511" s="110" t="str">
        <f t="shared" si="39"/>
        <v/>
      </c>
      <c r="K511" s="401" t="str">
        <f t="shared" si="38"/>
        <v/>
      </c>
      <c r="L511" s="4"/>
      <c r="M511" s="4"/>
      <c r="N511" s="4"/>
      <c r="O511" s="4"/>
      <c r="P511" s="4"/>
      <c r="Q511" s="4"/>
      <c r="R511" s="4"/>
      <c r="S511" s="4"/>
      <c r="T511" s="4"/>
      <c r="U511" s="4"/>
      <c r="V511" s="4"/>
      <c r="W511" s="4"/>
      <c r="X511" s="4"/>
      <c r="Y511" s="4"/>
      <c r="Z511" s="4"/>
    </row>
    <row r="512" ht="14.25" customHeight="1">
      <c r="A512" s="4"/>
      <c r="B512" s="4"/>
      <c r="C512" s="4"/>
      <c r="D512" s="4"/>
      <c r="E512" s="4"/>
      <c r="F512" s="4"/>
      <c r="G512" s="4"/>
      <c r="H512" s="4"/>
      <c r="I512" s="4"/>
      <c r="J512" s="110" t="str">
        <f t="shared" si="39"/>
        <v/>
      </c>
      <c r="K512" s="401" t="str">
        <f t="shared" si="38"/>
        <v/>
      </c>
      <c r="L512" s="4"/>
      <c r="M512" s="4"/>
      <c r="N512" s="4"/>
      <c r="O512" s="4"/>
      <c r="P512" s="4"/>
      <c r="Q512" s="4"/>
      <c r="R512" s="4"/>
      <c r="S512" s="4"/>
      <c r="T512" s="4"/>
      <c r="U512" s="4"/>
      <c r="V512" s="4"/>
      <c r="W512" s="4"/>
      <c r="X512" s="4"/>
      <c r="Y512" s="4"/>
      <c r="Z512" s="4"/>
    </row>
    <row r="513" ht="14.25" customHeight="1">
      <c r="A513" s="4"/>
      <c r="B513" s="4"/>
      <c r="C513" s="4"/>
      <c r="D513" s="4"/>
      <c r="E513" s="4"/>
      <c r="F513" s="4"/>
      <c r="G513" s="4"/>
      <c r="H513" s="4"/>
      <c r="I513" s="4"/>
      <c r="J513" s="110" t="str">
        <f t="shared" si="39"/>
        <v/>
      </c>
      <c r="K513" s="401" t="str">
        <f t="shared" si="38"/>
        <v/>
      </c>
      <c r="L513" s="4"/>
      <c r="M513" s="4"/>
      <c r="N513" s="4"/>
      <c r="O513" s="4"/>
      <c r="P513" s="4"/>
      <c r="Q513" s="4"/>
      <c r="R513" s="4"/>
      <c r="S513" s="4"/>
      <c r="T513" s="4"/>
      <c r="U513" s="4"/>
      <c r="V513" s="4"/>
      <c r="W513" s="4"/>
      <c r="X513" s="4"/>
      <c r="Y513" s="4"/>
      <c r="Z513" s="4"/>
    </row>
    <row r="514" ht="14.25" customHeight="1">
      <c r="A514" s="4"/>
      <c r="B514" s="4"/>
      <c r="C514" s="4"/>
      <c r="D514" s="4"/>
      <c r="E514" s="4"/>
      <c r="F514" s="4"/>
      <c r="G514" s="4"/>
      <c r="H514" s="4"/>
      <c r="I514" s="4"/>
      <c r="J514" s="110" t="str">
        <f t="shared" si="39"/>
        <v/>
      </c>
      <c r="K514" s="401" t="str">
        <f t="shared" si="38"/>
        <v/>
      </c>
      <c r="L514" s="4"/>
      <c r="M514" s="4"/>
      <c r="N514" s="4"/>
      <c r="O514" s="4"/>
      <c r="P514" s="4"/>
      <c r="Q514" s="4"/>
      <c r="R514" s="4"/>
      <c r="S514" s="4"/>
      <c r="T514" s="4"/>
      <c r="U514" s="4"/>
      <c r="V514" s="4"/>
      <c r="W514" s="4"/>
      <c r="X514" s="4"/>
      <c r="Y514" s="4"/>
      <c r="Z514" s="4"/>
    </row>
    <row r="515" ht="14.25" customHeight="1">
      <c r="A515" s="4"/>
      <c r="B515" s="4"/>
      <c r="C515" s="4"/>
      <c r="D515" s="4"/>
      <c r="E515" s="4"/>
      <c r="F515" s="4"/>
      <c r="G515" s="4"/>
      <c r="H515" s="4"/>
      <c r="I515" s="4"/>
      <c r="J515" s="110" t="str">
        <f t="shared" si="39"/>
        <v/>
      </c>
      <c r="K515" s="401" t="str">
        <f t="shared" si="38"/>
        <v/>
      </c>
      <c r="L515" s="4"/>
      <c r="M515" s="4"/>
      <c r="N515" s="4"/>
      <c r="O515" s="4"/>
      <c r="P515" s="4"/>
      <c r="Q515" s="4"/>
      <c r="R515" s="4"/>
      <c r="S515" s="4"/>
      <c r="T515" s="4"/>
      <c r="U515" s="4"/>
      <c r="V515" s="4"/>
      <c r="W515" s="4"/>
      <c r="X515" s="4"/>
      <c r="Y515" s="4"/>
      <c r="Z515" s="4"/>
    </row>
    <row r="516" ht="14.25" customHeight="1">
      <c r="A516" s="4"/>
      <c r="B516" s="4"/>
      <c r="C516" s="4"/>
      <c r="D516" s="4"/>
      <c r="E516" s="4"/>
      <c r="F516" s="4"/>
      <c r="G516" s="4"/>
      <c r="H516" s="4"/>
      <c r="I516" s="4"/>
      <c r="J516" s="110" t="str">
        <f t="shared" si="39"/>
        <v/>
      </c>
      <c r="K516" s="401" t="str">
        <f t="shared" si="38"/>
        <v/>
      </c>
      <c r="L516" s="4"/>
      <c r="M516" s="4"/>
      <c r="N516" s="4"/>
      <c r="O516" s="4"/>
      <c r="P516" s="4"/>
      <c r="Q516" s="4"/>
      <c r="R516" s="4"/>
      <c r="S516" s="4"/>
      <c r="T516" s="4"/>
      <c r="U516" s="4"/>
      <c r="V516" s="4"/>
      <c r="W516" s="4"/>
      <c r="X516" s="4"/>
      <c r="Y516" s="4"/>
      <c r="Z516" s="4"/>
    </row>
    <row r="517" ht="14.25" customHeight="1">
      <c r="A517" s="4"/>
      <c r="B517" s="4"/>
      <c r="C517" s="4"/>
      <c r="D517" s="4"/>
      <c r="E517" s="4"/>
      <c r="F517" s="4"/>
      <c r="G517" s="4"/>
      <c r="H517" s="4"/>
      <c r="I517" s="4"/>
      <c r="J517" s="110" t="str">
        <f t="shared" si="39"/>
        <v/>
      </c>
      <c r="K517" s="401" t="str">
        <f t="shared" si="38"/>
        <v/>
      </c>
      <c r="L517" s="4"/>
      <c r="M517" s="4"/>
      <c r="N517" s="4"/>
      <c r="O517" s="4"/>
      <c r="P517" s="4"/>
      <c r="Q517" s="4"/>
      <c r="R517" s="4"/>
      <c r="S517" s="4"/>
      <c r="T517" s="4"/>
      <c r="U517" s="4"/>
      <c r="V517" s="4"/>
      <c r="W517" s="4"/>
      <c r="X517" s="4"/>
      <c r="Y517" s="4"/>
      <c r="Z517" s="4"/>
    </row>
    <row r="518" ht="14.25" customHeight="1">
      <c r="A518" s="4"/>
      <c r="B518" s="4"/>
      <c r="C518" s="4"/>
      <c r="D518" s="4"/>
      <c r="E518" s="4"/>
      <c r="F518" s="4"/>
      <c r="G518" s="4"/>
      <c r="H518" s="4"/>
      <c r="I518" s="4"/>
      <c r="J518" s="110" t="str">
        <f t="shared" si="39"/>
        <v/>
      </c>
      <c r="K518" s="401" t="str">
        <f t="shared" si="38"/>
        <v/>
      </c>
      <c r="L518" s="4"/>
      <c r="M518" s="4"/>
      <c r="N518" s="4"/>
      <c r="O518" s="4"/>
      <c r="P518" s="4"/>
      <c r="Q518" s="4"/>
      <c r="R518" s="4"/>
      <c r="S518" s="4"/>
      <c r="T518" s="4"/>
      <c r="U518" s="4"/>
      <c r="V518" s="4"/>
      <c r="W518" s="4"/>
      <c r="X518" s="4"/>
      <c r="Y518" s="4"/>
      <c r="Z518" s="4"/>
    </row>
    <row r="519" ht="14.25" customHeight="1">
      <c r="A519" s="4"/>
      <c r="B519" s="4"/>
      <c r="C519" s="4"/>
      <c r="D519" s="4"/>
      <c r="E519" s="4"/>
      <c r="F519" s="4"/>
      <c r="G519" s="4"/>
      <c r="H519" s="4"/>
      <c r="I519" s="4"/>
      <c r="J519" s="110" t="str">
        <f t="shared" si="39"/>
        <v/>
      </c>
      <c r="K519" s="401" t="str">
        <f t="shared" si="38"/>
        <v/>
      </c>
      <c r="L519" s="4"/>
      <c r="M519" s="4"/>
      <c r="N519" s="4"/>
      <c r="O519" s="4"/>
      <c r="P519" s="4"/>
      <c r="Q519" s="4"/>
      <c r="R519" s="4"/>
      <c r="S519" s="4"/>
      <c r="T519" s="4"/>
      <c r="U519" s="4"/>
      <c r="V519" s="4"/>
      <c r="W519" s="4"/>
      <c r="X519" s="4"/>
      <c r="Y519" s="4"/>
      <c r="Z519" s="4"/>
    </row>
    <row r="520" ht="14.25" customHeight="1">
      <c r="A520" s="4"/>
      <c r="B520" s="4"/>
      <c r="C520" s="4"/>
      <c r="D520" s="4"/>
      <c r="E520" s="4"/>
      <c r="F520" s="4"/>
      <c r="G520" s="4"/>
      <c r="H520" s="4"/>
      <c r="I520" s="4"/>
      <c r="J520" s="110" t="str">
        <f t="shared" si="39"/>
        <v/>
      </c>
      <c r="K520" s="401" t="str">
        <f t="shared" si="38"/>
        <v/>
      </c>
      <c r="L520" s="4"/>
      <c r="M520" s="4"/>
      <c r="N520" s="4"/>
      <c r="O520" s="4"/>
      <c r="P520" s="4"/>
      <c r="Q520" s="4"/>
      <c r="R520" s="4"/>
      <c r="S520" s="4"/>
      <c r="T520" s="4"/>
      <c r="U520" s="4"/>
      <c r="V520" s="4"/>
      <c r="W520" s="4"/>
      <c r="X520" s="4"/>
      <c r="Y520" s="4"/>
      <c r="Z520" s="4"/>
    </row>
    <row r="521" ht="14.25" customHeight="1">
      <c r="A521" s="4"/>
      <c r="B521" s="4"/>
      <c r="C521" s="4"/>
      <c r="D521" s="4"/>
      <c r="E521" s="4"/>
      <c r="F521" s="4"/>
      <c r="G521" s="4"/>
      <c r="H521" s="4"/>
      <c r="I521" s="4"/>
      <c r="J521" s="110" t="str">
        <f t="shared" si="39"/>
        <v/>
      </c>
      <c r="K521" s="401" t="str">
        <f t="shared" si="38"/>
        <v/>
      </c>
      <c r="L521" s="4"/>
      <c r="M521" s="4"/>
      <c r="N521" s="4"/>
      <c r="O521" s="4"/>
      <c r="P521" s="4"/>
      <c r="Q521" s="4"/>
      <c r="R521" s="4"/>
      <c r="S521" s="4"/>
      <c r="T521" s="4"/>
      <c r="U521" s="4"/>
      <c r="V521" s="4"/>
      <c r="W521" s="4"/>
      <c r="X521" s="4"/>
      <c r="Y521" s="4"/>
      <c r="Z521" s="4"/>
    </row>
    <row r="522" ht="14.25" customHeight="1">
      <c r="A522" s="4"/>
      <c r="B522" s="4"/>
      <c r="C522" s="4"/>
      <c r="D522" s="4"/>
      <c r="E522" s="4"/>
      <c r="F522" s="4"/>
      <c r="G522" s="4"/>
      <c r="H522" s="4"/>
      <c r="I522" s="4"/>
      <c r="J522" s="110" t="str">
        <f t="shared" si="39"/>
        <v/>
      </c>
      <c r="K522" s="401" t="str">
        <f t="shared" si="38"/>
        <v/>
      </c>
      <c r="L522" s="4"/>
      <c r="M522" s="4"/>
      <c r="N522" s="4"/>
      <c r="O522" s="4"/>
      <c r="P522" s="4"/>
      <c r="Q522" s="4"/>
      <c r="R522" s="4"/>
      <c r="S522" s="4"/>
      <c r="T522" s="4"/>
      <c r="U522" s="4"/>
      <c r="V522" s="4"/>
      <c r="W522" s="4"/>
      <c r="X522" s="4"/>
      <c r="Y522" s="4"/>
      <c r="Z522" s="4"/>
    </row>
    <row r="523" ht="14.25" customHeight="1">
      <c r="A523" s="4"/>
      <c r="B523" s="4"/>
      <c r="C523" s="4"/>
      <c r="D523" s="4"/>
      <c r="E523" s="4"/>
      <c r="F523" s="4"/>
      <c r="G523" s="4"/>
      <c r="H523" s="4"/>
      <c r="I523" s="4"/>
      <c r="J523" s="110" t="str">
        <f t="shared" si="39"/>
        <v/>
      </c>
      <c r="K523" s="401" t="str">
        <f t="shared" si="38"/>
        <v/>
      </c>
      <c r="L523" s="4"/>
      <c r="M523" s="4"/>
      <c r="N523" s="4"/>
      <c r="O523" s="4"/>
      <c r="P523" s="4"/>
      <c r="Q523" s="4"/>
      <c r="R523" s="4"/>
      <c r="S523" s="4"/>
      <c r="T523" s="4"/>
      <c r="U523" s="4"/>
      <c r="V523" s="4"/>
      <c r="W523" s="4"/>
      <c r="X523" s="4"/>
      <c r="Y523" s="4"/>
      <c r="Z523" s="4"/>
    </row>
    <row r="524" ht="14.25" customHeight="1">
      <c r="A524" s="4"/>
      <c r="B524" s="4"/>
      <c r="C524" s="4"/>
      <c r="D524" s="4"/>
      <c r="E524" s="4"/>
      <c r="F524" s="4"/>
      <c r="G524" s="4"/>
      <c r="H524" s="4"/>
      <c r="I524" s="4"/>
      <c r="J524" s="110" t="str">
        <f t="shared" si="39"/>
        <v/>
      </c>
      <c r="K524" s="401" t="str">
        <f t="shared" si="38"/>
        <v/>
      </c>
      <c r="L524" s="4"/>
      <c r="M524" s="4"/>
      <c r="N524" s="4"/>
      <c r="O524" s="4"/>
      <c r="P524" s="4"/>
      <c r="Q524" s="4"/>
      <c r="R524" s="4"/>
      <c r="S524" s="4"/>
      <c r="T524" s="4"/>
      <c r="U524" s="4"/>
      <c r="V524" s="4"/>
      <c r="W524" s="4"/>
      <c r="X524" s="4"/>
      <c r="Y524" s="4"/>
      <c r="Z524" s="4"/>
    </row>
    <row r="525" ht="14.25" customHeight="1">
      <c r="A525" s="4"/>
      <c r="B525" s="4"/>
      <c r="C525" s="4"/>
      <c r="D525" s="4"/>
      <c r="E525" s="4"/>
      <c r="F525" s="4"/>
      <c r="G525" s="4"/>
      <c r="H525" s="4"/>
      <c r="I525" s="4"/>
      <c r="J525" s="110" t="str">
        <f t="shared" si="39"/>
        <v/>
      </c>
      <c r="K525" s="401" t="str">
        <f t="shared" si="38"/>
        <v/>
      </c>
      <c r="L525" s="4"/>
      <c r="M525" s="4"/>
      <c r="N525" s="4"/>
      <c r="O525" s="4"/>
      <c r="P525" s="4"/>
      <c r="Q525" s="4"/>
      <c r="R525" s="4"/>
      <c r="S525" s="4"/>
      <c r="T525" s="4"/>
      <c r="U525" s="4"/>
      <c r="V525" s="4"/>
      <c r="W525" s="4"/>
      <c r="X525" s="4"/>
      <c r="Y525" s="4"/>
      <c r="Z525" s="4"/>
    </row>
    <row r="526" ht="14.25" customHeight="1">
      <c r="A526" s="4"/>
      <c r="B526" s="4"/>
      <c r="C526" s="4"/>
      <c r="D526" s="4"/>
      <c r="E526" s="4"/>
      <c r="F526" s="4"/>
      <c r="G526" s="4"/>
      <c r="H526" s="4"/>
      <c r="I526" s="4"/>
      <c r="J526" s="110" t="str">
        <f t="shared" si="39"/>
        <v/>
      </c>
      <c r="K526" s="401" t="str">
        <f t="shared" si="38"/>
        <v/>
      </c>
      <c r="L526" s="4"/>
      <c r="M526" s="4"/>
      <c r="N526" s="4"/>
      <c r="O526" s="4"/>
      <c r="P526" s="4"/>
      <c r="Q526" s="4"/>
      <c r="R526" s="4"/>
      <c r="S526" s="4"/>
      <c r="T526" s="4"/>
      <c r="U526" s="4"/>
      <c r="V526" s="4"/>
      <c r="W526" s="4"/>
      <c r="X526" s="4"/>
      <c r="Y526" s="4"/>
      <c r="Z526" s="4"/>
    </row>
    <row r="527" ht="14.25" customHeight="1">
      <c r="A527" s="4"/>
      <c r="B527" s="4"/>
      <c r="C527" s="4"/>
      <c r="D527" s="4"/>
      <c r="E527" s="4"/>
      <c r="F527" s="4"/>
      <c r="G527" s="4"/>
      <c r="H527" s="4"/>
      <c r="I527" s="4"/>
      <c r="J527" s="110" t="str">
        <f t="shared" si="39"/>
        <v/>
      </c>
      <c r="K527" s="401" t="str">
        <f t="shared" si="38"/>
        <v/>
      </c>
      <c r="L527" s="4"/>
      <c r="M527" s="4"/>
      <c r="N527" s="4"/>
      <c r="O527" s="4"/>
      <c r="P527" s="4"/>
      <c r="Q527" s="4"/>
      <c r="R527" s="4"/>
      <c r="S527" s="4"/>
      <c r="T527" s="4"/>
      <c r="U527" s="4"/>
      <c r="V527" s="4"/>
      <c r="W527" s="4"/>
      <c r="X527" s="4"/>
      <c r="Y527" s="4"/>
      <c r="Z527" s="4"/>
    </row>
    <row r="528" ht="14.25" customHeight="1">
      <c r="A528" s="4"/>
      <c r="B528" s="4"/>
      <c r="C528" s="4"/>
      <c r="D528" s="4"/>
      <c r="E528" s="4"/>
      <c r="F528" s="4"/>
      <c r="G528" s="4"/>
      <c r="H528" s="4"/>
      <c r="I528" s="4"/>
      <c r="J528" s="110" t="str">
        <f t="shared" si="39"/>
        <v/>
      </c>
      <c r="K528" s="401" t="str">
        <f t="shared" si="38"/>
        <v/>
      </c>
      <c r="L528" s="4"/>
      <c r="M528" s="4"/>
      <c r="N528" s="4"/>
      <c r="O528" s="4"/>
      <c r="P528" s="4"/>
      <c r="Q528" s="4"/>
      <c r="R528" s="4"/>
      <c r="S528" s="4"/>
      <c r="T528" s="4"/>
      <c r="U528" s="4"/>
      <c r="V528" s="4"/>
      <c r="W528" s="4"/>
      <c r="X528" s="4"/>
      <c r="Y528" s="4"/>
      <c r="Z528" s="4"/>
    </row>
    <row r="529" ht="14.25" customHeight="1">
      <c r="A529" s="4"/>
      <c r="B529" s="4"/>
      <c r="C529" s="4"/>
      <c r="D529" s="4"/>
      <c r="E529" s="4"/>
      <c r="F529" s="4"/>
      <c r="G529" s="4"/>
      <c r="H529" s="4"/>
      <c r="I529" s="4"/>
      <c r="J529" s="110" t="str">
        <f t="shared" si="39"/>
        <v/>
      </c>
      <c r="K529" s="401" t="str">
        <f t="shared" si="38"/>
        <v/>
      </c>
      <c r="L529" s="4"/>
      <c r="M529" s="4"/>
      <c r="N529" s="4"/>
      <c r="O529" s="4"/>
      <c r="P529" s="4"/>
      <c r="Q529" s="4"/>
      <c r="R529" s="4"/>
      <c r="S529" s="4"/>
      <c r="T529" s="4"/>
      <c r="U529" s="4"/>
      <c r="V529" s="4"/>
      <c r="W529" s="4"/>
      <c r="X529" s="4"/>
      <c r="Y529" s="4"/>
      <c r="Z529" s="4"/>
    </row>
    <row r="530" ht="14.25" customHeight="1">
      <c r="A530" s="4"/>
      <c r="B530" s="4"/>
      <c r="C530" s="4"/>
      <c r="D530" s="4"/>
      <c r="E530" s="4"/>
      <c r="F530" s="4"/>
      <c r="G530" s="4"/>
      <c r="H530" s="4"/>
      <c r="I530" s="4"/>
      <c r="J530" s="110" t="str">
        <f t="shared" si="39"/>
        <v/>
      </c>
      <c r="K530" s="401" t="str">
        <f t="shared" si="38"/>
        <v/>
      </c>
      <c r="L530" s="4"/>
      <c r="M530" s="4"/>
      <c r="N530" s="4"/>
      <c r="O530" s="4"/>
      <c r="P530" s="4"/>
      <c r="Q530" s="4"/>
      <c r="R530" s="4"/>
      <c r="S530" s="4"/>
      <c r="T530" s="4"/>
      <c r="U530" s="4"/>
      <c r="V530" s="4"/>
      <c r="W530" s="4"/>
      <c r="X530" s="4"/>
      <c r="Y530" s="4"/>
      <c r="Z530" s="4"/>
    </row>
    <row r="531" ht="14.25" customHeight="1">
      <c r="A531" s="4"/>
      <c r="B531" s="4"/>
      <c r="C531" s="4"/>
      <c r="D531" s="4"/>
      <c r="E531" s="4"/>
      <c r="F531" s="4"/>
      <c r="G531" s="4"/>
      <c r="H531" s="4"/>
      <c r="I531" s="4"/>
      <c r="J531" s="110" t="str">
        <f t="shared" si="39"/>
        <v/>
      </c>
      <c r="K531" s="401" t="str">
        <f t="shared" si="38"/>
        <v/>
      </c>
      <c r="L531" s="4"/>
      <c r="M531" s="4"/>
      <c r="N531" s="4"/>
      <c r="O531" s="4"/>
      <c r="P531" s="4"/>
      <c r="Q531" s="4"/>
      <c r="R531" s="4"/>
      <c r="S531" s="4"/>
      <c r="T531" s="4"/>
      <c r="U531" s="4"/>
      <c r="V531" s="4"/>
      <c r="W531" s="4"/>
      <c r="X531" s="4"/>
      <c r="Y531" s="4"/>
      <c r="Z531" s="4"/>
    </row>
    <row r="532" ht="14.25" customHeight="1">
      <c r="A532" s="4"/>
      <c r="B532" s="4"/>
      <c r="C532" s="4"/>
      <c r="D532" s="4"/>
      <c r="E532" s="4"/>
      <c r="F532" s="4"/>
      <c r="G532" s="4"/>
      <c r="H532" s="4"/>
      <c r="I532" s="4"/>
      <c r="J532" s="110" t="str">
        <f t="shared" si="39"/>
        <v/>
      </c>
      <c r="K532" s="401" t="str">
        <f t="shared" si="38"/>
        <v/>
      </c>
      <c r="L532" s="4"/>
      <c r="M532" s="4"/>
      <c r="N532" s="4"/>
      <c r="O532" s="4"/>
      <c r="P532" s="4"/>
      <c r="Q532" s="4"/>
      <c r="R532" s="4"/>
      <c r="S532" s="4"/>
      <c r="T532" s="4"/>
      <c r="U532" s="4"/>
      <c r="V532" s="4"/>
      <c r="W532" s="4"/>
      <c r="X532" s="4"/>
      <c r="Y532" s="4"/>
      <c r="Z532" s="4"/>
    </row>
    <row r="533" ht="14.25" customHeight="1">
      <c r="A533" s="4"/>
      <c r="B533" s="4"/>
      <c r="C533" s="4"/>
      <c r="D533" s="4"/>
      <c r="E533" s="4"/>
      <c r="F533" s="4"/>
      <c r="G533" s="4"/>
      <c r="H533" s="4"/>
      <c r="I533" s="4"/>
      <c r="J533" s="110" t="str">
        <f t="shared" si="39"/>
        <v/>
      </c>
      <c r="K533" s="401" t="str">
        <f t="shared" si="38"/>
        <v/>
      </c>
      <c r="L533" s="4"/>
      <c r="M533" s="4"/>
      <c r="N533" s="4"/>
      <c r="O533" s="4"/>
      <c r="P533" s="4"/>
      <c r="Q533" s="4"/>
      <c r="R533" s="4"/>
      <c r="S533" s="4"/>
      <c r="T533" s="4"/>
      <c r="U533" s="4"/>
      <c r="V533" s="4"/>
      <c r="W533" s="4"/>
      <c r="X533" s="4"/>
      <c r="Y533" s="4"/>
      <c r="Z533" s="4"/>
    </row>
    <row r="534" ht="14.25" customHeight="1">
      <c r="A534" s="4"/>
      <c r="B534" s="4"/>
      <c r="C534" s="4"/>
      <c r="D534" s="4"/>
      <c r="E534" s="4"/>
      <c r="F534" s="4"/>
      <c r="G534" s="4"/>
      <c r="H534" s="4"/>
      <c r="I534" s="4"/>
      <c r="J534" s="110" t="str">
        <f t="shared" si="39"/>
        <v/>
      </c>
      <c r="K534" s="401" t="str">
        <f t="shared" si="38"/>
        <v/>
      </c>
      <c r="L534" s="4"/>
      <c r="M534" s="4"/>
      <c r="N534" s="4"/>
      <c r="O534" s="4"/>
      <c r="P534" s="4"/>
      <c r="Q534" s="4"/>
      <c r="R534" s="4"/>
      <c r="S534" s="4"/>
      <c r="T534" s="4"/>
      <c r="U534" s="4"/>
      <c r="V534" s="4"/>
      <c r="W534" s="4"/>
      <c r="X534" s="4"/>
      <c r="Y534" s="4"/>
      <c r="Z534" s="4"/>
    </row>
    <row r="535" ht="14.25" customHeight="1">
      <c r="A535" s="4"/>
      <c r="B535" s="4"/>
      <c r="C535" s="4"/>
      <c r="D535" s="4"/>
      <c r="E535" s="4"/>
      <c r="F535" s="4"/>
      <c r="G535" s="4"/>
      <c r="H535" s="4"/>
      <c r="I535" s="4"/>
      <c r="J535" s="110" t="str">
        <f t="shared" si="39"/>
        <v/>
      </c>
      <c r="K535" s="401" t="str">
        <f t="shared" si="38"/>
        <v/>
      </c>
      <c r="L535" s="4"/>
      <c r="M535" s="4"/>
      <c r="N535" s="4"/>
      <c r="O535" s="4"/>
      <c r="P535" s="4"/>
      <c r="Q535" s="4"/>
      <c r="R535" s="4"/>
      <c r="S535" s="4"/>
      <c r="T535" s="4"/>
      <c r="U535" s="4"/>
      <c r="V535" s="4"/>
      <c r="W535" s="4"/>
      <c r="X535" s="4"/>
      <c r="Y535" s="4"/>
      <c r="Z535" s="4"/>
    </row>
    <row r="536" ht="14.25" customHeight="1">
      <c r="A536" s="4"/>
      <c r="B536" s="4"/>
      <c r="C536" s="4"/>
      <c r="D536" s="4"/>
      <c r="E536" s="4"/>
      <c r="F536" s="4"/>
      <c r="G536" s="4"/>
      <c r="H536" s="4"/>
      <c r="I536" s="4"/>
      <c r="J536" s="110" t="str">
        <f t="shared" si="39"/>
        <v/>
      </c>
      <c r="K536" s="401" t="str">
        <f t="shared" si="38"/>
        <v/>
      </c>
      <c r="L536" s="4"/>
      <c r="M536" s="4"/>
      <c r="N536" s="4"/>
      <c r="O536" s="4"/>
      <c r="P536" s="4"/>
      <c r="Q536" s="4"/>
      <c r="R536" s="4"/>
      <c r="S536" s="4"/>
      <c r="T536" s="4"/>
      <c r="U536" s="4"/>
      <c r="V536" s="4"/>
      <c r="W536" s="4"/>
      <c r="X536" s="4"/>
      <c r="Y536" s="4"/>
      <c r="Z536" s="4"/>
    </row>
    <row r="537" ht="14.25" customHeight="1">
      <c r="A537" s="4"/>
      <c r="B537" s="4"/>
      <c r="C537" s="4"/>
      <c r="D537" s="4"/>
      <c r="E537" s="4"/>
      <c r="F537" s="4"/>
      <c r="G537" s="4"/>
      <c r="H537" s="4"/>
      <c r="I537" s="4"/>
      <c r="J537" s="110" t="str">
        <f t="shared" si="39"/>
        <v/>
      </c>
      <c r="K537" s="401" t="str">
        <f t="shared" si="38"/>
        <v/>
      </c>
      <c r="L537" s="4"/>
      <c r="M537" s="4"/>
      <c r="N537" s="4"/>
      <c r="O537" s="4"/>
      <c r="P537" s="4"/>
      <c r="Q537" s="4"/>
      <c r="R537" s="4"/>
      <c r="S537" s="4"/>
      <c r="T537" s="4"/>
      <c r="U537" s="4"/>
      <c r="V537" s="4"/>
      <c r="W537" s="4"/>
      <c r="X537" s="4"/>
      <c r="Y537" s="4"/>
      <c r="Z537" s="4"/>
    </row>
    <row r="538" ht="14.25" customHeight="1">
      <c r="A538" s="4"/>
      <c r="B538" s="4"/>
      <c r="C538" s="4"/>
      <c r="D538" s="4"/>
      <c r="E538" s="4"/>
      <c r="F538" s="4"/>
      <c r="G538" s="4"/>
      <c r="H538" s="4"/>
      <c r="I538" s="4"/>
      <c r="J538" s="110" t="str">
        <f t="shared" si="39"/>
        <v/>
      </c>
      <c r="K538" s="401" t="str">
        <f t="shared" si="38"/>
        <v/>
      </c>
      <c r="L538" s="4"/>
      <c r="M538" s="4"/>
      <c r="N538" s="4"/>
      <c r="O538" s="4"/>
      <c r="P538" s="4"/>
      <c r="Q538" s="4"/>
      <c r="R538" s="4"/>
      <c r="S538" s="4"/>
      <c r="T538" s="4"/>
      <c r="U538" s="4"/>
      <c r="V538" s="4"/>
      <c r="W538" s="4"/>
      <c r="X538" s="4"/>
      <c r="Y538" s="4"/>
      <c r="Z538" s="4"/>
    </row>
    <row r="539" ht="14.25" customHeight="1">
      <c r="A539" s="4"/>
      <c r="B539" s="4"/>
      <c r="C539" s="4"/>
      <c r="D539" s="4"/>
      <c r="E539" s="4"/>
      <c r="F539" s="4"/>
      <c r="G539" s="4"/>
      <c r="H539" s="4"/>
      <c r="I539" s="4"/>
      <c r="J539" s="110" t="str">
        <f t="shared" si="39"/>
        <v/>
      </c>
      <c r="K539" s="401" t="str">
        <f t="shared" si="38"/>
        <v/>
      </c>
      <c r="L539" s="4"/>
      <c r="M539" s="4"/>
      <c r="N539" s="4"/>
      <c r="O539" s="4"/>
      <c r="P539" s="4"/>
      <c r="Q539" s="4"/>
      <c r="R539" s="4"/>
      <c r="S539" s="4"/>
      <c r="T539" s="4"/>
      <c r="U539" s="4"/>
      <c r="V539" s="4"/>
      <c r="W539" s="4"/>
      <c r="X539" s="4"/>
      <c r="Y539" s="4"/>
      <c r="Z539" s="4"/>
    </row>
    <row r="540" ht="14.25" customHeight="1">
      <c r="A540" s="4"/>
      <c r="B540" s="4"/>
      <c r="C540" s="4"/>
      <c r="D540" s="4"/>
      <c r="E540" s="4"/>
      <c r="F540" s="4"/>
      <c r="G540" s="4"/>
      <c r="H540" s="4"/>
      <c r="I540" s="4"/>
      <c r="J540" s="110" t="str">
        <f t="shared" si="39"/>
        <v/>
      </c>
      <c r="K540" s="401" t="str">
        <f t="shared" si="38"/>
        <v/>
      </c>
      <c r="L540" s="4"/>
      <c r="M540" s="4"/>
      <c r="N540" s="4"/>
      <c r="O540" s="4"/>
      <c r="P540" s="4"/>
      <c r="Q540" s="4"/>
      <c r="R540" s="4"/>
      <c r="S540" s="4"/>
      <c r="T540" s="4"/>
      <c r="U540" s="4"/>
      <c r="V540" s="4"/>
      <c r="W540" s="4"/>
      <c r="X540" s="4"/>
      <c r="Y540" s="4"/>
      <c r="Z540" s="4"/>
    </row>
    <row r="541" ht="14.25" customHeight="1">
      <c r="A541" s="4"/>
      <c r="B541" s="4"/>
      <c r="C541" s="4"/>
      <c r="D541" s="4"/>
      <c r="E541" s="4"/>
      <c r="F541" s="4"/>
      <c r="G541" s="4"/>
      <c r="H541" s="4"/>
      <c r="I541" s="4"/>
      <c r="J541" s="110" t="str">
        <f t="shared" si="39"/>
        <v/>
      </c>
      <c r="K541" s="401" t="str">
        <f t="shared" si="38"/>
        <v/>
      </c>
      <c r="L541" s="4"/>
      <c r="M541" s="4"/>
      <c r="N541" s="4"/>
      <c r="O541" s="4"/>
      <c r="P541" s="4"/>
      <c r="Q541" s="4"/>
      <c r="R541" s="4"/>
      <c r="S541" s="4"/>
      <c r="T541" s="4"/>
      <c r="U541" s="4"/>
      <c r="V541" s="4"/>
      <c r="W541" s="4"/>
      <c r="X541" s="4"/>
      <c r="Y541" s="4"/>
      <c r="Z541" s="4"/>
    </row>
    <row r="542" ht="14.25" customHeight="1">
      <c r="A542" s="4"/>
      <c r="B542" s="4"/>
      <c r="C542" s="4"/>
      <c r="D542" s="4"/>
      <c r="E542" s="4"/>
      <c r="F542" s="4"/>
      <c r="G542" s="4"/>
      <c r="H542" s="4"/>
      <c r="I542" s="4"/>
      <c r="J542" s="110" t="str">
        <f t="shared" si="39"/>
        <v/>
      </c>
      <c r="K542" s="401" t="str">
        <f t="shared" si="38"/>
        <v/>
      </c>
      <c r="L542" s="4"/>
      <c r="M542" s="4"/>
      <c r="N542" s="4"/>
      <c r="O542" s="4"/>
      <c r="P542" s="4"/>
      <c r="Q542" s="4"/>
      <c r="R542" s="4"/>
      <c r="S542" s="4"/>
      <c r="T542" s="4"/>
      <c r="U542" s="4"/>
      <c r="V542" s="4"/>
      <c r="W542" s="4"/>
      <c r="X542" s="4"/>
      <c r="Y542" s="4"/>
      <c r="Z542" s="4"/>
    </row>
    <row r="543" ht="14.25" customHeight="1">
      <c r="A543" s="4"/>
      <c r="B543" s="4"/>
      <c r="C543" s="4"/>
      <c r="D543" s="4"/>
      <c r="E543" s="4"/>
      <c r="F543" s="4"/>
      <c r="G543" s="4"/>
      <c r="H543" s="4"/>
      <c r="I543" s="4"/>
      <c r="J543" s="110" t="str">
        <f t="shared" si="39"/>
        <v/>
      </c>
      <c r="K543" s="401" t="str">
        <f t="shared" si="38"/>
        <v/>
      </c>
      <c r="L543" s="4"/>
      <c r="M543" s="4"/>
      <c r="N543" s="4"/>
      <c r="O543" s="4"/>
      <c r="P543" s="4"/>
      <c r="Q543" s="4"/>
      <c r="R543" s="4"/>
      <c r="S543" s="4"/>
      <c r="T543" s="4"/>
      <c r="U543" s="4"/>
      <c r="V543" s="4"/>
      <c r="W543" s="4"/>
      <c r="X543" s="4"/>
      <c r="Y543" s="4"/>
      <c r="Z543" s="4"/>
    </row>
    <row r="544" ht="14.25" customHeight="1">
      <c r="A544" s="4"/>
      <c r="B544" s="4"/>
      <c r="C544" s="4"/>
      <c r="D544" s="4"/>
      <c r="E544" s="4"/>
      <c r="F544" s="4"/>
      <c r="G544" s="4"/>
      <c r="H544" s="4"/>
      <c r="I544" s="4"/>
      <c r="J544" s="110" t="str">
        <f t="shared" si="39"/>
        <v/>
      </c>
      <c r="K544" s="401" t="str">
        <f t="shared" si="38"/>
        <v/>
      </c>
      <c r="L544" s="4"/>
      <c r="M544" s="4"/>
      <c r="N544" s="4"/>
      <c r="O544" s="4"/>
      <c r="P544" s="4"/>
      <c r="Q544" s="4"/>
      <c r="R544" s="4"/>
      <c r="S544" s="4"/>
      <c r="T544" s="4"/>
      <c r="U544" s="4"/>
      <c r="V544" s="4"/>
      <c r="W544" s="4"/>
      <c r="X544" s="4"/>
      <c r="Y544" s="4"/>
      <c r="Z544" s="4"/>
    </row>
    <row r="545" ht="14.25" customHeight="1">
      <c r="A545" s="4"/>
      <c r="B545" s="4"/>
      <c r="C545" s="4"/>
      <c r="D545" s="4"/>
      <c r="E545" s="4"/>
      <c r="F545" s="4"/>
      <c r="G545" s="4"/>
      <c r="H545" s="4"/>
      <c r="I545" s="4"/>
      <c r="J545" s="110" t="str">
        <f t="shared" si="39"/>
        <v/>
      </c>
      <c r="K545" s="401" t="str">
        <f t="shared" si="38"/>
        <v/>
      </c>
      <c r="L545" s="4"/>
      <c r="M545" s="4"/>
      <c r="N545" s="4"/>
      <c r="O545" s="4"/>
      <c r="P545" s="4"/>
      <c r="Q545" s="4"/>
      <c r="R545" s="4"/>
      <c r="S545" s="4"/>
      <c r="T545" s="4"/>
      <c r="U545" s="4"/>
      <c r="V545" s="4"/>
      <c r="W545" s="4"/>
      <c r="X545" s="4"/>
      <c r="Y545" s="4"/>
      <c r="Z545" s="4"/>
    </row>
    <row r="546" ht="14.25" customHeight="1">
      <c r="A546" s="4"/>
      <c r="B546" s="4"/>
      <c r="C546" s="4"/>
      <c r="D546" s="4"/>
      <c r="E546" s="4"/>
      <c r="F546" s="4"/>
      <c r="G546" s="4"/>
      <c r="H546" s="4"/>
      <c r="I546" s="4"/>
      <c r="J546" s="110" t="str">
        <f t="shared" si="39"/>
        <v/>
      </c>
      <c r="K546" s="401" t="str">
        <f t="shared" si="38"/>
        <v/>
      </c>
      <c r="L546" s="4"/>
      <c r="M546" s="4"/>
      <c r="N546" s="4"/>
      <c r="O546" s="4"/>
      <c r="P546" s="4"/>
      <c r="Q546" s="4"/>
      <c r="R546" s="4"/>
      <c r="S546" s="4"/>
      <c r="T546" s="4"/>
      <c r="U546" s="4"/>
      <c r="V546" s="4"/>
      <c r="W546" s="4"/>
      <c r="X546" s="4"/>
      <c r="Y546" s="4"/>
      <c r="Z546" s="4"/>
    </row>
    <row r="547" ht="14.25" customHeight="1">
      <c r="A547" s="4"/>
      <c r="B547" s="4"/>
      <c r="C547" s="4"/>
      <c r="D547" s="4"/>
      <c r="E547" s="4"/>
      <c r="F547" s="4"/>
      <c r="G547" s="4"/>
      <c r="H547" s="4"/>
      <c r="I547" s="4"/>
      <c r="J547" s="110" t="str">
        <f t="shared" si="39"/>
        <v/>
      </c>
      <c r="K547" s="401" t="str">
        <f t="shared" si="38"/>
        <v/>
      </c>
      <c r="L547" s="4"/>
      <c r="M547" s="4"/>
      <c r="N547" s="4"/>
      <c r="O547" s="4"/>
      <c r="P547" s="4"/>
      <c r="Q547" s="4"/>
      <c r="R547" s="4"/>
      <c r="S547" s="4"/>
      <c r="T547" s="4"/>
      <c r="U547" s="4"/>
      <c r="V547" s="4"/>
      <c r="W547" s="4"/>
      <c r="X547" s="4"/>
      <c r="Y547" s="4"/>
      <c r="Z547" s="4"/>
    </row>
    <row r="548" ht="14.25" customHeight="1">
      <c r="A548" s="4"/>
      <c r="B548" s="4"/>
      <c r="C548" s="4"/>
      <c r="D548" s="4"/>
      <c r="E548" s="4"/>
      <c r="F548" s="4"/>
      <c r="G548" s="4"/>
      <c r="H548" s="4"/>
      <c r="I548" s="4"/>
      <c r="J548" s="110" t="str">
        <f t="shared" si="39"/>
        <v/>
      </c>
      <c r="K548" s="401" t="str">
        <f t="shared" si="38"/>
        <v/>
      </c>
      <c r="L548" s="4"/>
      <c r="M548" s="4"/>
      <c r="N548" s="4"/>
      <c r="O548" s="4"/>
      <c r="P548" s="4"/>
      <c r="Q548" s="4"/>
      <c r="R548" s="4"/>
      <c r="S548" s="4"/>
      <c r="T548" s="4"/>
      <c r="U548" s="4"/>
      <c r="V548" s="4"/>
      <c r="W548" s="4"/>
      <c r="X548" s="4"/>
      <c r="Y548" s="4"/>
      <c r="Z548" s="4"/>
    </row>
    <row r="549" ht="14.25" customHeight="1">
      <c r="A549" s="4"/>
      <c r="B549" s="4"/>
      <c r="C549" s="4"/>
      <c r="D549" s="4"/>
      <c r="E549" s="4"/>
      <c r="F549" s="4"/>
      <c r="G549" s="4"/>
      <c r="H549" s="4"/>
      <c r="I549" s="4"/>
      <c r="J549" s="110" t="str">
        <f t="shared" si="39"/>
        <v/>
      </c>
      <c r="K549" s="401" t="str">
        <f t="shared" si="38"/>
        <v/>
      </c>
      <c r="L549" s="4"/>
      <c r="M549" s="4"/>
      <c r="N549" s="4"/>
      <c r="O549" s="4"/>
      <c r="P549" s="4"/>
      <c r="Q549" s="4"/>
      <c r="R549" s="4"/>
      <c r="S549" s="4"/>
      <c r="T549" s="4"/>
      <c r="U549" s="4"/>
      <c r="V549" s="4"/>
      <c r="W549" s="4"/>
      <c r="X549" s="4"/>
      <c r="Y549" s="4"/>
      <c r="Z549" s="4"/>
    </row>
    <row r="550" ht="14.25" customHeight="1">
      <c r="A550" s="4"/>
      <c r="B550" s="4"/>
      <c r="C550" s="4"/>
      <c r="D550" s="4"/>
      <c r="E550" s="4"/>
      <c r="F550" s="4"/>
      <c r="G550" s="4"/>
      <c r="H550" s="4"/>
      <c r="I550" s="4"/>
      <c r="J550" s="110" t="str">
        <f t="shared" si="39"/>
        <v/>
      </c>
      <c r="K550" s="401" t="str">
        <f t="shared" si="38"/>
        <v/>
      </c>
      <c r="L550" s="4"/>
      <c r="M550" s="4"/>
      <c r="N550" s="4"/>
      <c r="O550" s="4"/>
      <c r="P550" s="4"/>
      <c r="Q550" s="4"/>
      <c r="R550" s="4"/>
      <c r="S550" s="4"/>
      <c r="T550" s="4"/>
      <c r="U550" s="4"/>
      <c r="V550" s="4"/>
      <c r="W550" s="4"/>
      <c r="X550" s="4"/>
      <c r="Y550" s="4"/>
      <c r="Z550" s="4"/>
    </row>
    <row r="551" ht="14.25" customHeight="1">
      <c r="A551" s="4"/>
      <c r="B551" s="4"/>
      <c r="C551" s="4"/>
      <c r="D551" s="4"/>
      <c r="E551" s="4"/>
      <c r="F551" s="4"/>
      <c r="G551" s="4"/>
      <c r="H551" s="4"/>
      <c r="I551" s="4"/>
      <c r="J551" s="110" t="str">
        <f t="shared" si="39"/>
        <v/>
      </c>
      <c r="K551" s="401" t="str">
        <f t="shared" si="38"/>
        <v/>
      </c>
      <c r="L551" s="4"/>
      <c r="M551" s="4"/>
      <c r="N551" s="4"/>
      <c r="O551" s="4"/>
      <c r="P551" s="4"/>
      <c r="Q551" s="4"/>
      <c r="R551" s="4"/>
      <c r="S551" s="4"/>
      <c r="T551" s="4"/>
      <c r="U551" s="4"/>
      <c r="V551" s="4"/>
      <c r="W551" s="4"/>
      <c r="X551" s="4"/>
      <c r="Y551" s="4"/>
      <c r="Z551" s="4"/>
    </row>
    <row r="552" ht="14.25" customHeight="1">
      <c r="A552" s="4"/>
      <c r="B552" s="4"/>
      <c r="C552" s="4"/>
      <c r="D552" s="4"/>
      <c r="E552" s="4"/>
      <c r="F552" s="4"/>
      <c r="G552" s="4"/>
      <c r="H552" s="4"/>
      <c r="I552" s="4"/>
      <c r="J552" s="110" t="str">
        <f t="shared" si="39"/>
        <v/>
      </c>
      <c r="K552" s="401" t="str">
        <f t="shared" si="38"/>
        <v/>
      </c>
      <c r="L552" s="4"/>
      <c r="M552" s="4"/>
      <c r="N552" s="4"/>
      <c r="O552" s="4"/>
      <c r="P552" s="4"/>
      <c r="Q552" s="4"/>
      <c r="R552" s="4"/>
      <c r="S552" s="4"/>
      <c r="T552" s="4"/>
      <c r="U552" s="4"/>
      <c r="V552" s="4"/>
      <c r="W552" s="4"/>
      <c r="X552" s="4"/>
      <c r="Y552" s="4"/>
      <c r="Z552" s="4"/>
    </row>
    <row r="553" ht="14.25" customHeight="1">
      <c r="A553" s="4"/>
      <c r="B553" s="4"/>
      <c r="C553" s="4"/>
      <c r="D553" s="4"/>
      <c r="E553" s="4"/>
      <c r="F553" s="4"/>
      <c r="G553" s="4"/>
      <c r="H553" s="4"/>
      <c r="I553" s="4"/>
      <c r="J553" s="110" t="str">
        <f t="shared" si="39"/>
        <v/>
      </c>
      <c r="K553" s="401" t="str">
        <f t="shared" si="38"/>
        <v/>
      </c>
      <c r="L553" s="4"/>
      <c r="M553" s="4"/>
      <c r="N553" s="4"/>
      <c r="O553" s="4"/>
      <c r="P553" s="4"/>
      <c r="Q553" s="4"/>
      <c r="R553" s="4"/>
      <c r="S553" s="4"/>
      <c r="T553" s="4"/>
      <c r="U553" s="4"/>
      <c r="V553" s="4"/>
      <c r="W553" s="4"/>
      <c r="X553" s="4"/>
      <c r="Y553" s="4"/>
      <c r="Z553" s="4"/>
    </row>
    <row r="554" ht="14.25" customHeight="1">
      <c r="A554" s="4"/>
      <c r="B554" s="4"/>
      <c r="C554" s="4"/>
      <c r="D554" s="4"/>
      <c r="E554" s="4"/>
      <c r="F554" s="4"/>
      <c r="G554" s="4"/>
      <c r="H554" s="4"/>
      <c r="I554" s="4"/>
      <c r="J554" s="110" t="str">
        <f t="shared" si="39"/>
        <v/>
      </c>
      <c r="K554" s="401" t="str">
        <f t="shared" si="38"/>
        <v/>
      </c>
      <c r="L554" s="4"/>
      <c r="M554" s="4"/>
      <c r="N554" s="4"/>
      <c r="O554" s="4"/>
      <c r="P554" s="4"/>
      <c r="Q554" s="4"/>
      <c r="R554" s="4"/>
      <c r="S554" s="4"/>
      <c r="T554" s="4"/>
      <c r="U554" s="4"/>
      <c r="V554" s="4"/>
      <c r="W554" s="4"/>
      <c r="X554" s="4"/>
      <c r="Y554" s="4"/>
      <c r="Z554" s="4"/>
    </row>
    <row r="555" ht="14.25" customHeight="1">
      <c r="A555" s="4"/>
      <c r="B555" s="4"/>
      <c r="C555" s="4"/>
      <c r="D555" s="4"/>
      <c r="E555" s="4"/>
      <c r="F555" s="4"/>
      <c r="G555" s="4"/>
      <c r="H555" s="4"/>
      <c r="I555" s="4"/>
      <c r="J555" s="110" t="str">
        <f t="shared" si="39"/>
        <v/>
      </c>
      <c r="K555" s="401" t="str">
        <f t="shared" si="38"/>
        <v/>
      </c>
      <c r="L555" s="4"/>
      <c r="M555" s="4"/>
      <c r="N555" s="4"/>
      <c r="O555" s="4"/>
      <c r="P555" s="4"/>
      <c r="Q555" s="4"/>
      <c r="R555" s="4"/>
      <c r="S555" s="4"/>
      <c r="T555" s="4"/>
      <c r="U555" s="4"/>
      <c r="V555" s="4"/>
      <c r="W555" s="4"/>
      <c r="X555" s="4"/>
      <c r="Y555" s="4"/>
      <c r="Z555" s="4"/>
    </row>
    <row r="556" ht="14.25" customHeight="1">
      <c r="A556" s="4"/>
      <c r="B556" s="4"/>
      <c r="C556" s="4"/>
      <c r="D556" s="4"/>
      <c r="E556" s="4"/>
      <c r="F556" s="4"/>
      <c r="G556" s="4"/>
      <c r="H556" s="4"/>
      <c r="I556" s="4"/>
      <c r="J556" s="110" t="str">
        <f t="shared" si="39"/>
        <v/>
      </c>
      <c r="K556" s="401" t="str">
        <f t="shared" si="38"/>
        <v/>
      </c>
      <c r="L556" s="4"/>
      <c r="M556" s="4"/>
      <c r="N556" s="4"/>
      <c r="O556" s="4"/>
      <c r="P556" s="4"/>
      <c r="Q556" s="4"/>
      <c r="R556" s="4"/>
      <c r="S556" s="4"/>
      <c r="T556" s="4"/>
      <c r="U556" s="4"/>
      <c r="V556" s="4"/>
      <c r="W556" s="4"/>
      <c r="X556" s="4"/>
      <c r="Y556" s="4"/>
      <c r="Z556" s="4"/>
    </row>
    <row r="557" ht="14.25" customHeight="1">
      <c r="A557" s="4"/>
      <c r="B557" s="4"/>
      <c r="C557" s="4"/>
      <c r="D557" s="4"/>
      <c r="E557" s="4"/>
      <c r="F557" s="4"/>
      <c r="G557" s="4"/>
      <c r="H557" s="4"/>
      <c r="I557" s="4"/>
      <c r="J557" s="110" t="str">
        <f t="shared" si="39"/>
        <v/>
      </c>
      <c r="K557" s="401" t="str">
        <f t="shared" si="38"/>
        <v/>
      </c>
      <c r="L557" s="4"/>
      <c r="M557" s="4"/>
      <c r="N557" s="4"/>
      <c r="O557" s="4"/>
      <c r="P557" s="4"/>
      <c r="Q557" s="4"/>
      <c r="R557" s="4"/>
      <c r="S557" s="4"/>
      <c r="T557" s="4"/>
      <c r="U557" s="4"/>
      <c r="V557" s="4"/>
      <c r="W557" s="4"/>
      <c r="X557" s="4"/>
      <c r="Y557" s="4"/>
      <c r="Z557" s="4"/>
    </row>
    <row r="558" ht="14.25" customHeight="1">
      <c r="A558" s="4"/>
      <c r="B558" s="4"/>
      <c r="C558" s="4"/>
      <c r="D558" s="4"/>
      <c r="E558" s="4"/>
      <c r="F558" s="4"/>
      <c r="G558" s="4"/>
      <c r="H558" s="4"/>
      <c r="I558" s="4"/>
      <c r="J558" s="110" t="str">
        <f t="shared" si="39"/>
        <v/>
      </c>
      <c r="K558" s="401" t="str">
        <f t="shared" si="38"/>
        <v/>
      </c>
      <c r="L558" s="4"/>
      <c r="M558" s="4"/>
      <c r="N558" s="4"/>
      <c r="O558" s="4"/>
      <c r="P558" s="4"/>
      <c r="Q558" s="4"/>
      <c r="R558" s="4"/>
      <c r="S558" s="4"/>
      <c r="T558" s="4"/>
      <c r="U558" s="4"/>
      <c r="V558" s="4"/>
      <c r="W558" s="4"/>
      <c r="X558" s="4"/>
      <c r="Y558" s="4"/>
      <c r="Z558" s="4"/>
    </row>
    <row r="559" ht="14.25" customHeight="1">
      <c r="A559" s="4"/>
      <c r="B559" s="4"/>
      <c r="C559" s="4"/>
      <c r="D559" s="4"/>
      <c r="E559" s="4"/>
      <c r="F559" s="4"/>
      <c r="G559" s="4"/>
      <c r="H559" s="4"/>
      <c r="I559" s="4"/>
      <c r="J559" s="110" t="str">
        <f t="shared" si="39"/>
        <v/>
      </c>
      <c r="K559" s="401" t="str">
        <f t="shared" si="38"/>
        <v/>
      </c>
      <c r="L559" s="4"/>
      <c r="M559" s="4"/>
      <c r="N559" s="4"/>
      <c r="O559" s="4"/>
      <c r="P559" s="4"/>
      <c r="Q559" s="4"/>
      <c r="R559" s="4"/>
      <c r="S559" s="4"/>
      <c r="T559" s="4"/>
      <c r="U559" s="4"/>
      <c r="V559" s="4"/>
      <c r="W559" s="4"/>
      <c r="X559" s="4"/>
      <c r="Y559" s="4"/>
      <c r="Z559" s="4"/>
    </row>
    <row r="560" ht="14.25" customHeight="1">
      <c r="A560" s="4"/>
      <c r="B560" s="4"/>
      <c r="C560" s="4"/>
      <c r="D560" s="4"/>
      <c r="E560" s="4"/>
      <c r="F560" s="4"/>
      <c r="G560" s="4"/>
      <c r="H560" s="4"/>
      <c r="I560" s="4"/>
      <c r="J560" s="110" t="str">
        <f t="shared" si="39"/>
        <v/>
      </c>
      <c r="K560" s="401" t="str">
        <f t="shared" si="38"/>
        <v/>
      </c>
      <c r="L560" s="4"/>
      <c r="M560" s="4"/>
      <c r="N560" s="4"/>
      <c r="O560" s="4"/>
      <c r="P560" s="4"/>
      <c r="Q560" s="4"/>
      <c r="R560" s="4"/>
      <c r="S560" s="4"/>
      <c r="T560" s="4"/>
      <c r="U560" s="4"/>
      <c r="V560" s="4"/>
      <c r="W560" s="4"/>
      <c r="X560" s="4"/>
      <c r="Y560" s="4"/>
      <c r="Z560" s="4"/>
    </row>
    <row r="561" ht="14.25" customHeight="1">
      <c r="A561" s="4"/>
      <c r="B561" s="4"/>
      <c r="C561" s="4"/>
      <c r="D561" s="4"/>
      <c r="E561" s="4"/>
      <c r="F561" s="4"/>
      <c r="G561" s="4"/>
      <c r="H561" s="4"/>
      <c r="I561" s="4"/>
      <c r="J561" s="110" t="str">
        <f t="shared" si="39"/>
        <v/>
      </c>
      <c r="K561" s="401" t="str">
        <f t="shared" si="38"/>
        <v/>
      </c>
      <c r="L561" s="4"/>
      <c r="M561" s="4"/>
      <c r="N561" s="4"/>
      <c r="O561" s="4"/>
      <c r="P561" s="4"/>
      <c r="Q561" s="4"/>
      <c r="R561" s="4"/>
      <c r="S561" s="4"/>
      <c r="T561" s="4"/>
      <c r="U561" s="4"/>
      <c r="V561" s="4"/>
      <c r="W561" s="4"/>
      <c r="X561" s="4"/>
      <c r="Y561" s="4"/>
      <c r="Z561" s="4"/>
    </row>
    <row r="562" ht="14.25" customHeight="1">
      <c r="A562" s="4"/>
      <c r="B562" s="4"/>
      <c r="C562" s="4"/>
      <c r="D562" s="4"/>
      <c r="E562" s="4"/>
      <c r="F562" s="4"/>
      <c r="G562" s="4"/>
      <c r="H562" s="4"/>
      <c r="I562" s="4"/>
      <c r="J562" s="110" t="str">
        <f t="shared" si="39"/>
        <v/>
      </c>
      <c r="K562" s="401" t="str">
        <f t="shared" si="38"/>
        <v/>
      </c>
      <c r="L562" s="4"/>
      <c r="M562" s="4"/>
      <c r="N562" s="4"/>
      <c r="O562" s="4"/>
      <c r="P562" s="4"/>
      <c r="Q562" s="4"/>
      <c r="R562" s="4"/>
      <c r="S562" s="4"/>
      <c r="T562" s="4"/>
      <c r="U562" s="4"/>
      <c r="V562" s="4"/>
      <c r="W562" s="4"/>
      <c r="X562" s="4"/>
      <c r="Y562" s="4"/>
      <c r="Z562" s="4"/>
    </row>
    <row r="563" ht="14.25" customHeight="1">
      <c r="A563" s="4"/>
      <c r="B563" s="4"/>
      <c r="C563" s="4"/>
      <c r="D563" s="4"/>
      <c r="E563" s="4"/>
      <c r="F563" s="4"/>
      <c r="G563" s="4"/>
      <c r="H563" s="4"/>
      <c r="I563" s="4"/>
      <c r="J563" s="110" t="str">
        <f t="shared" si="39"/>
        <v/>
      </c>
      <c r="K563" s="401" t="str">
        <f t="shared" si="38"/>
        <v/>
      </c>
      <c r="L563" s="4"/>
      <c r="M563" s="4"/>
      <c r="N563" s="4"/>
      <c r="O563" s="4"/>
      <c r="P563" s="4"/>
      <c r="Q563" s="4"/>
      <c r="R563" s="4"/>
      <c r="S563" s="4"/>
      <c r="T563" s="4"/>
      <c r="U563" s="4"/>
      <c r="V563" s="4"/>
      <c r="W563" s="4"/>
      <c r="X563" s="4"/>
      <c r="Y563" s="4"/>
      <c r="Z563" s="4"/>
    </row>
    <row r="564" ht="14.25" customHeight="1">
      <c r="A564" s="4"/>
      <c r="B564" s="4"/>
      <c r="C564" s="4"/>
      <c r="D564" s="4"/>
      <c r="E564" s="4"/>
      <c r="F564" s="4"/>
      <c r="G564" s="4"/>
      <c r="H564" s="4"/>
      <c r="I564" s="4"/>
      <c r="J564" s="110" t="str">
        <f t="shared" si="39"/>
        <v/>
      </c>
      <c r="K564" s="401" t="str">
        <f t="shared" si="38"/>
        <v/>
      </c>
      <c r="L564" s="4"/>
      <c r="M564" s="4"/>
      <c r="N564" s="4"/>
      <c r="O564" s="4"/>
      <c r="P564" s="4"/>
      <c r="Q564" s="4"/>
      <c r="R564" s="4"/>
      <c r="S564" s="4"/>
      <c r="T564" s="4"/>
      <c r="U564" s="4"/>
      <c r="V564" s="4"/>
      <c r="W564" s="4"/>
      <c r="X564" s="4"/>
      <c r="Y564" s="4"/>
      <c r="Z564" s="4"/>
    </row>
    <row r="565" ht="14.25" customHeight="1">
      <c r="A565" s="4"/>
      <c r="B565" s="4"/>
      <c r="C565" s="4"/>
      <c r="D565" s="4"/>
      <c r="E565" s="4"/>
      <c r="F565" s="4"/>
      <c r="G565" s="4"/>
      <c r="H565" s="4"/>
      <c r="I565" s="4"/>
      <c r="J565" s="110" t="str">
        <f t="shared" si="39"/>
        <v/>
      </c>
      <c r="K565" s="401" t="str">
        <f t="shared" si="38"/>
        <v/>
      </c>
      <c r="L565" s="4"/>
      <c r="M565" s="4"/>
      <c r="N565" s="4"/>
      <c r="O565" s="4"/>
      <c r="P565" s="4"/>
      <c r="Q565" s="4"/>
      <c r="R565" s="4"/>
      <c r="S565" s="4"/>
      <c r="T565" s="4"/>
      <c r="U565" s="4"/>
      <c r="V565" s="4"/>
      <c r="W565" s="4"/>
      <c r="X565" s="4"/>
      <c r="Y565" s="4"/>
      <c r="Z565" s="4"/>
    </row>
    <row r="566" ht="14.25" customHeight="1">
      <c r="A566" s="4"/>
      <c r="B566" s="4"/>
      <c r="C566" s="4"/>
      <c r="D566" s="4"/>
      <c r="E566" s="4"/>
      <c r="F566" s="4"/>
      <c r="G566" s="4"/>
      <c r="H566" s="4"/>
      <c r="I566" s="4"/>
      <c r="J566" s="110" t="str">
        <f t="shared" si="39"/>
        <v/>
      </c>
      <c r="K566" s="401" t="str">
        <f t="shared" si="38"/>
        <v/>
      </c>
      <c r="L566" s="4"/>
      <c r="M566" s="4"/>
      <c r="N566" s="4"/>
      <c r="O566" s="4"/>
      <c r="P566" s="4"/>
      <c r="Q566" s="4"/>
      <c r="R566" s="4"/>
      <c r="S566" s="4"/>
      <c r="T566" s="4"/>
      <c r="U566" s="4"/>
      <c r="V566" s="4"/>
      <c r="W566" s="4"/>
      <c r="X566" s="4"/>
      <c r="Y566" s="4"/>
      <c r="Z566" s="4"/>
    </row>
    <row r="567" ht="14.25" customHeight="1">
      <c r="A567" s="4"/>
      <c r="B567" s="4"/>
      <c r="C567" s="4"/>
      <c r="D567" s="4"/>
      <c r="E567" s="4"/>
      <c r="F567" s="4"/>
      <c r="G567" s="4"/>
      <c r="H567" s="4"/>
      <c r="I567" s="4"/>
      <c r="J567" s="110" t="str">
        <f t="shared" si="39"/>
        <v/>
      </c>
      <c r="K567" s="401" t="str">
        <f t="shared" si="38"/>
        <v/>
      </c>
      <c r="L567" s="4"/>
      <c r="M567" s="4"/>
      <c r="N567" s="4"/>
      <c r="O567" s="4"/>
      <c r="P567" s="4"/>
      <c r="Q567" s="4"/>
      <c r="R567" s="4"/>
      <c r="S567" s="4"/>
      <c r="T567" s="4"/>
      <c r="U567" s="4"/>
      <c r="V567" s="4"/>
      <c r="W567" s="4"/>
      <c r="X567" s="4"/>
      <c r="Y567" s="4"/>
      <c r="Z567" s="4"/>
    </row>
    <row r="568" ht="14.25" customHeight="1">
      <c r="A568" s="4"/>
      <c r="B568" s="4"/>
      <c r="C568" s="4"/>
      <c r="D568" s="4"/>
      <c r="E568" s="4"/>
      <c r="F568" s="4"/>
      <c r="G568" s="4"/>
      <c r="H568" s="4"/>
      <c r="I568" s="4"/>
      <c r="J568" s="110" t="str">
        <f t="shared" si="39"/>
        <v/>
      </c>
      <c r="K568" s="401" t="str">
        <f t="shared" si="38"/>
        <v/>
      </c>
      <c r="L568" s="4"/>
      <c r="M568" s="4"/>
      <c r="N568" s="4"/>
      <c r="O568" s="4"/>
      <c r="P568" s="4"/>
      <c r="Q568" s="4"/>
      <c r="R568" s="4"/>
      <c r="S568" s="4"/>
      <c r="T568" s="4"/>
      <c r="U568" s="4"/>
      <c r="V568" s="4"/>
      <c r="W568" s="4"/>
      <c r="X568" s="4"/>
      <c r="Y568" s="4"/>
      <c r="Z568" s="4"/>
    </row>
    <row r="569" ht="14.25" customHeight="1">
      <c r="A569" s="4"/>
      <c r="B569" s="4"/>
      <c r="C569" s="4"/>
      <c r="D569" s="4"/>
      <c r="E569" s="4"/>
      <c r="F569" s="4"/>
      <c r="G569" s="4"/>
      <c r="H569" s="4"/>
      <c r="I569" s="4"/>
      <c r="J569" s="110" t="str">
        <f t="shared" si="39"/>
        <v/>
      </c>
      <c r="K569" s="401" t="str">
        <f t="shared" si="38"/>
        <v/>
      </c>
      <c r="L569" s="4"/>
      <c r="M569" s="4"/>
      <c r="N569" s="4"/>
      <c r="O569" s="4"/>
      <c r="P569" s="4"/>
      <c r="Q569" s="4"/>
      <c r="R569" s="4"/>
      <c r="S569" s="4"/>
      <c r="T569" s="4"/>
      <c r="U569" s="4"/>
      <c r="V569" s="4"/>
      <c r="W569" s="4"/>
      <c r="X569" s="4"/>
      <c r="Y569" s="4"/>
      <c r="Z569" s="4"/>
    </row>
    <row r="570" ht="14.25" customHeight="1">
      <c r="A570" s="4"/>
      <c r="B570" s="4"/>
      <c r="C570" s="4"/>
      <c r="D570" s="4"/>
      <c r="E570" s="4"/>
      <c r="F570" s="4"/>
      <c r="G570" s="4"/>
      <c r="H570" s="4"/>
      <c r="I570" s="4"/>
      <c r="J570" s="110" t="str">
        <f t="shared" si="39"/>
        <v/>
      </c>
      <c r="K570" s="401" t="str">
        <f t="shared" si="38"/>
        <v/>
      </c>
      <c r="L570" s="4"/>
      <c r="M570" s="4"/>
      <c r="N570" s="4"/>
      <c r="O570" s="4"/>
      <c r="P570" s="4"/>
      <c r="Q570" s="4"/>
      <c r="R570" s="4"/>
      <c r="S570" s="4"/>
      <c r="T570" s="4"/>
      <c r="U570" s="4"/>
      <c r="V570" s="4"/>
      <c r="W570" s="4"/>
      <c r="X570" s="4"/>
      <c r="Y570" s="4"/>
      <c r="Z570" s="4"/>
    </row>
    <row r="571" ht="14.25" customHeight="1">
      <c r="A571" s="4"/>
      <c r="B571" s="4"/>
      <c r="C571" s="4"/>
      <c r="D571" s="4"/>
      <c r="E571" s="4"/>
      <c r="F571" s="4"/>
      <c r="G571" s="4"/>
      <c r="H571" s="4"/>
      <c r="I571" s="4"/>
      <c r="J571" s="110" t="str">
        <f t="shared" si="39"/>
        <v/>
      </c>
      <c r="K571" s="401" t="str">
        <f t="shared" si="38"/>
        <v/>
      </c>
      <c r="L571" s="4"/>
      <c r="M571" s="4"/>
      <c r="N571" s="4"/>
      <c r="O571" s="4"/>
      <c r="P571" s="4"/>
      <c r="Q571" s="4"/>
      <c r="R571" s="4"/>
      <c r="S571" s="4"/>
      <c r="T571" s="4"/>
      <c r="U571" s="4"/>
      <c r="V571" s="4"/>
      <c r="W571" s="4"/>
      <c r="X571" s="4"/>
      <c r="Y571" s="4"/>
      <c r="Z571" s="4"/>
    </row>
    <row r="572" ht="14.25" customHeight="1">
      <c r="A572" s="4"/>
      <c r="B572" s="4"/>
      <c r="C572" s="4"/>
      <c r="D572" s="4"/>
      <c r="E572" s="4"/>
      <c r="F572" s="4"/>
      <c r="G572" s="4"/>
      <c r="H572" s="4"/>
      <c r="I572" s="4"/>
      <c r="J572" s="110" t="str">
        <f t="shared" si="39"/>
        <v/>
      </c>
      <c r="K572" s="401" t="str">
        <f t="shared" si="38"/>
        <v/>
      </c>
      <c r="L572" s="4"/>
      <c r="M572" s="4"/>
      <c r="N572" s="4"/>
      <c r="O572" s="4"/>
      <c r="P572" s="4"/>
      <c r="Q572" s="4"/>
      <c r="R572" s="4"/>
      <c r="S572" s="4"/>
      <c r="T572" s="4"/>
      <c r="U572" s="4"/>
      <c r="V572" s="4"/>
      <c r="W572" s="4"/>
      <c r="X572" s="4"/>
      <c r="Y572" s="4"/>
      <c r="Z572" s="4"/>
    </row>
    <row r="573" ht="14.25" customHeight="1">
      <c r="A573" s="4"/>
      <c r="B573" s="4"/>
      <c r="C573" s="4"/>
      <c r="D573" s="4"/>
      <c r="E573" s="4"/>
      <c r="F573" s="4"/>
      <c r="G573" s="4"/>
      <c r="H573" s="4"/>
      <c r="I573" s="4"/>
      <c r="J573" s="110" t="str">
        <f t="shared" si="39"/>
        <v/>
      </c>
      <c r="K573" s="401" t="str">
        <f t="shared" si="38"/>
        <v/>
      </c>
      <c r="L573" s="4"/>
      <c r="M573" s="4"/>
      <c r="N573" s="4"/>
      <c r="O573" s="4"/>
      <c r="P573" s="4"/>
      <c r="Q573" s="4"/>
      <c r="R573" s="4"/>
      <c r="S573" s="4"/>
      <c r="T573" s="4"/>
      <c r="U573" s="4"/>
      <c r="V573" s="4"/>
      <c r="W573" s="4"/>
      <c r="X573" s="4"/>
      <c r="Y573" s="4"/>
      <c r="Z573" s="4"/>
    </row>
    <row r="574" ht="14.25" customHeight="1">
      <c r="A574" s="4"/>
      <c r="B574" s="4"/>
      <c r="C574" s="4"/>
      <c r="D574" s="4"/>
      <c r="E574" s="4"/>
      <c r="F574" s="4"/>
      <c r="G574" s="4"/>
      <c r="H574" s="4"/>
      <c r="I574" s="4"/>
      <c r="J574" s="110" t="str">
        <f t="shared" si="39"/>
        <v/>
      </c>
      <c r="K574" s="401" t="str">
        <f t="shared" si="38"/>
        <v/>
      </c>
      <c r="L574" s="4"/>
      <c r="M574" s="4"/>
      <c r="N574" s="4"/>
      <c r="O574" s="4"/>
      <c r="P574" s="4"/>
      <c r="Q574" s="4"/>
      <c r="R574" s="4"/>
      <c r="S574" s="4"/>
      <c r="T574" s="4"/>
      <c r="U574" s="4"/>
      <c r="V574" s="4"/>
      <c r="W574" s="4"/>
      <c r="X574" s="4"/>
      <c r="Y574" s="4"/>
      <c r="Z574" s="4"/>
    </row>
    <row r="575" ht="14.25" customHeight="1">
      <c r="A575" s="4"/>
      <c r="B575" s="4"/>
      <c r="C575" s="4"/>
      <c r="D575" s="4"/>
      <c r="E575" s="4"/>
      <c r="F575" s="4"/>
      <c r="G575" s="4"/>
      <c r="H575" s="4"/>
      <c r="I575" s="4"/>
      <c r="J575" s="110" t="str">
        <f t="shared" si="39"/>
        <v/>
      </c>
      <c r="K575" s="401" t="str">
        <f t="shared" si="38"/>
        <v/>
      </c>
      <c r="L575" s="4"/>
      <c r="M575" s="4"/>
      <c r="N575" s="4"/>
      <c r="O575" s="4"/>
      <c r="P575" s="4"/>
      <c r="Q575" s="4"/>
      <c r="R575" s="4"/>
      <c r="S575" s="4"/>
      <c r="T575" s="4"/>
      <c r="U575" s="4"/>
      <c r="V575" s="4"/>
      <c r="W575" s="4"/>
      <c r="X575" s="4"/>
      <c r="Y575" s="4"/>
      <c r="Z575" s="4"/>
    </row>
    <row r="576" ht="14.25" customHeight="1">
      <c r="A576" s="4"/>
      <c r="B576" s="4"/>
      <c r="C576" s="4"/>
      <c r="D576" s="4"/>
      <c r="E576" s="4"/>
      <c r="F576" s="4"/>
      <c r="G576" s="4"/>
      <c r="H576" s="4"/>
      <c r="I576" s="4"/>
      <c r="J576" s="110" t="str">
        <f t="shared" si="39"/>
        <v/>
      </c>
      <c r="K576" s="401" t="str">
        <f t="shared" si="38"/>
        <v/>
      </c>
      <c r="L576" s="4"/>
      <c r="M576" s="4"/>
      <c r="N576" s="4"/>
      <c r="O576" s="4"/>
      <c r="P576" s="4"/>
      <c r="Q576" s="4"/>
      <c r="R576" s="4"/>
      <c r="S576" s="4"/>
      <c r="T576" s="4"/>
      <c r="U576" s="4"/>
      <c r="V576" s="4"/>
      <c r="W576" s="4"/>
      <c r="X576" s="4"/>
      <c r="Y576" s="4"/>
      <c r="Z576" s="4"/>
    </row>
    <row r="577" ht="14.25" customHeight="1">
      <c r="A577" s="4"/>
      <c r="B577" s="4"/>
      <c r="C577" s="4"/>
      <c r="D577" s="4"/>
      <c r="E577" s="4"/>
      <c r="F577" s="4"/>
      <c r="G577" s="4"/>
      <c r="H577" s="4"/>
      <c r="I577" s="4"/>
      <c r="J577" s="110" t="str">
        <f t="shared" si="39"/>
        <v/>
      </c>
      <c r="K577" s="401" t="str">
        <f t="shared" si="38"/>
        <v/>
      </c>
      <c r="L577" s="4"/>
      <c r="M577" s="4"/>
      <c r="N577" s="4"/>
      <c r="O577" s="4"/>
      <c r="P577" s="4"/>
      <c r="Q577" s="4"/>
      <c r="R577" s="4"/>
      <c r="S577" s="4"/>
      <c r="T577" s="4"/>
      <c r="U577" s="4"/>
      <c r="V577" s="4"/>
      <c r="W577" s="4"/>
      <c r="X577" s="4"/>
      <c r="Y577" s="4"/>
      <c r="Z577" s="4"/>
    </row>
    <row r="578" ht="14.25" customHeight="1">
      <c r="A578" s="4"/>
      <c r="B578" s="4"/>
      <c r="C578" s="4"/>
      <c r="D578" s="4"/>
      <c r="E578" s="4"/>
      <c r="F578" s="4"/>
      <c r="G578" s="4"/>
      <c r="H578" s="4"/>
      <c r="I578" s="4"/>
      <c r="J578" s="110" t="str">
        <f t="shared" si="39"/>
        <v/>
      </c>
      <c r="K578" s="401" t="str">
        <f t="shared" si="38"/>
        <v/>
      </c>
      <c r="L578" s="4"/>
      <c r="M578" s="4"/>
      <c r="N578" s="4"/>
      <c r="O578" s="4"/>
      <c r="P578" s="4"/>
      <c r="Q578" s="4"/>
      <c r="R578" s="4"/>
      <c r="S578" s="4"/>
      <c r="T578" s="4"/>
      <c r="U578" s="4"/>
      <c r="V578" s="4"/>
      <c r="W578" s="4"/>
      <c r="X578" s="4"/>
      <c r="Y578" s="4"/>
      <c r="Z578" s="4"/>
    </row>
    <row r="579" ht="14.25" customHeight="1">
      <c r="A579" s="4"/>
      <c r="B579" s="4"/>
      <c r="C579" s="4"/>
      <c r="D579" s="4"/>
      <c r="E579" s="4"/>
      <c r="F579" s="4"/>
      <c r="G579" s="4"/>
      <c r="H579" s="4"/>
      <c r="I579" s="4"/>
      <c r="J579" s="110" t="str">
        <f t="shared" si="39"/>
        <v/>
      </c>
      <c r="K579" s="401" t="str">
        <f t="shared" si="38"/>
        <v/>
      </c>
      <c r="L579" s="4"/>
      <c r="M579" s="4"/>
      <c r="N579" s="4"/>
      <c r="O579" s="4"/>
      <c r="P579" s="4"/>
      <c r="Q579" s="4"/>
      <c r="R579" s="4"/>
      <c r="S579" s="4"/>
      <c r="T579" s="4"/>
      <c r="U579" s="4"/>
      <c r="V579" s="4"/>
      <c r="W579" s="4"/>
      <c r="X579" s="4"/>
      <c r="Y579" s="4"/>
      <c r="Z579" s="4"/>
    </row>
    <row r="580" ht="14.25" customHeight="1">
      <c r="A580" s="4"/>
      <c r="B580" s="4"/>
      <c r="C580" s="4"/>
      <c r="D580" s="4"/>
      <c r="E580" s="4"/>
      <c r="F580" s="4"/>
      <c r="G580" s="4"/>
      <c r="H580" s="4"/>
      <c r="I580" s="4"/>
      <c r="J580" s="110" t="str">
        <f t="shared" si="39"/>
        <v/>
      </c>
      <c r="K580" s="401" t="str">
        <f t="shared" si="38"/>
        <v/>
      </c>
      <c r="L580" s="4"/>
      <c r="M580" s="4"/>
      <c r="N580" s="4"/>
      <c r="O580" s="4"/>
      <c r="P580" s="4"/>
      <c r="Q580" s="4"/>
      <c r="R580" s="4"/>
      <c r="S580" s="4"/>
      <c r="T580" s="4"/>
      <c r="U580" s="4"/>
      <c r="V580" s="4"/>
      <c r="W580" s="4"/>
      <c r="X580" s="4"/>
      <c r="Y580" s="4"/>
      <c r="Z580" s="4"/>
    </row>
    <row r="581" ht="14.25" customHeight="1">
      <c r="A581" s="4"/>
      <c r="B581" s="4"/>
      <c r="C581" s="4"/>
      <c r="D581" s="4"/>
      <c r="E581" s="4"/>
      <c r="F581" s="4"/>
      <c r="G581" s="4"/>
      <c r="H581" s="4"/>
      <c r="I581" s="4"/>
      <c r="J581" s="110" t="str">
        <f t="shared" si="39"/>
        <v/>
      </c>
      <c r="K581" s="401" t="str">
        <f t="shared" si="38"/>
        <v/>
      </c>
      <c r="L581" s="4"/>
      <c r="M581" s="4"/>
      <c r="N581" s="4"/>
      <c r="O581" s="4"/>
      <c r="P581" s="4"/>
      <c r="Q581" s="4"/>
      <c r="R581" s="4"/>
      <c r="S581" s="4"/>
      <c r="T581" s="4"/>
      <c r="U581" s="4"/>
      <c r="V581" s="4"/>
      <c r="W581" s="4"/>
      <c r="X581" s="4"/>
      <c r="Y581" s="4"/>
      <c r="Z581" s="4"/>
    </row>
    <row r="582" ht="14.25" customHeight="1">
      <c r="A582" s="4"/>
      <c r="B582" s="4"/>
      <c r="C582" s="4"/>
      <c r="D582" s="4"/>
      <c r="E582" s="4"/>
      <c r="F582" s="4"/>
      <c r="G582" s="4"/>
      <c r="H582" s="4"/>
      <c r="I582" s="4"/>
      <c r="J582" s="110" t="str">
        <f t="shared" si="39"/>
        <v/>
      </c>
      <c r="K582" s="401" t="str">
        <f t="shared" si="38"/>
        <v/>
      </c>
      <c r="L582" s="4"/>
      <c r="M582" s="4"/>
      <c r="N582" s="4"/>
      <c r="O582" s="4"/>
      <c r="P582" s="4"/>
      <c r="Q582" s="4"/>
      <c r="R582" s="4"/>
      <c r="S582" s="4"/>
      <c r="T582" s="4"/>
      <c r="U582" s="4"/>
      <c r="V582" s="4"/>
      <c r="W582" s="4"/>
      <c r="X582" s="4"/>
      <c r="Y582" s="4"/>
      <c r="Z582" s="4"/>
    </row>
    <row r="583" ht="14.25" customHeight="1">
      <c r="A583" s="4"/>
      <c r="B583" s="4"/>
      <c r="C583" s="4"/>
      <c r="D583" s="4"/>
      <c r="E583" s="4"/>
      <c r="F583" s="4"/>
      <c r="G583" s="4"/>
      <c r="H583" s="4"/>
      <c r="I583" s="4"/>
      <c r="J583" s="110" t="str">
        <f t="shared" si="39"/>
        <v/>
      </c>
      <c r="K583" s="401" t="str">
        <f t="shared" si="38"/>
        <v/>
      </c>
      <c r="L583" s="4"/>
      <c r="M583" s="4"/>
      <c r="N583" s="4"/>
      <c r="O583" s="4"/>
      <c r="P583" s="4"/>
      <c r="Q583" s="4"/>
      <c r="R583" s="4"/>
      <c r="S583" s="4"/>
      <c r="T583" s="4"/>
      <c r="U583" s="4"/>
      <c r="V583" s="4"/>
      <c r="W583" s="4"/>
      <c r="X583" s="4"/>
      <c r="Y583" s="4"/>
      <c r="Z583" s="4"/>
    </row>
    <row r="584" ht="14.25" customHeight="1">
      <c r="A584" s="4"/>
      <c r="B584" s="4"/>
      <c r="C584" s="4"/>
      <c r="D584" s="4"/>
      <c r="E584" s="4"/>
      <c r="F584" s="4"/>
      <c r="G584" s="4"/>
      <c r="H584" s="4"/>
      <c r="I584" s="4"/>
      <c r="J584" s="110" t="str">
        <f t="shared" si="39"/>
        <v/>
      </c>
      <c r="K584" s="401" t="str">
        <f t="shared" si="38"/>
        <v/>
      </c>
      <c r="L584" s="4"/>
      <c r="M584" s="4"/>
      <c r="N584" s="4"/>
      <c r="O584" s="4"/>
      <c r="P584" s="4"/>
      <c r="Q584" s="4"/>
      <c r="R584" s="4"/>
      <c r="S584" s="4"/>
      <c r="T584" s="4"/>
      <c r="U584" s="4"/>
      <c r="V584" s="4"/>
      <c r="W584" s="4"/>
      <c r="X584" s="4"/>
      <c r="Y584" s="4"/>
      <c r="Z584" s="4"/>
    </row>
    <row r="585" ht="14.25" customHeight="1">
      <c r="A585" s="4"/>
      <c r="B585" s="4"/>
      <c r="C585" s="4"/>
      <c r="D585" s="4"/>
      <c r="E585" s="4"/>
      <c r="F585" s="4"/>
      <c r="G585" s="4"/>
      <c r="H585" s="4"/>
      <c r="I585" s="4"/>
      <c r="J585" s="110" t="str">
        <f t="shared" si="39"/>
        <v/>
      </c>
      <c r="K585" s="401" t="str">
        <f t="shared" si="38"/>
        <v/>
      </c>
      <c r="L585" s="4"/>
      <c r="M585" s="4"/>
      <c r="N585" s="4"/>
      <c r="O585" s="4"/>
      <c r="P585" s="4"/>
      <c r="Q585" s="4"/>
      <c r="R585" s="4"/>
      <c r="S585" s="4"/>
      <c r="T585" s="4"/>
      <c r="U585" s="4"/>
      <c r="V585" s="4"/>
      <c r="W585" s="4"/>
      <c r="X585" s="4"/>
      <c r="Y585" s="4"/>
      <c r="Z585" s="4"/>
    </row>
    <row r="586" ht="14.25" customHeight="1">
      <c r="A586" s="4"/>
      <c r="B586" s="4"/>
      <c r="C586" s="4"/>
      <c r="D586" s="4"/>
      <c r="E586" s="4"/>
      <c r="F586" s="4"/>
      <c r="G586" s="4"/>
      <c r="H586" s="4"/>
      <c r="I586" s="4"/>
      <c r="J586" s="110" t="str">
        <f t="shared" si="39"/>
        <v/>
      </c>
      <c r="K586" s="401" t="str">
        <f t="shared" si="38"/>
        <v/>
      </c>
      <c r="L586" s="4"/>
      <c r="M586" s="4"/>
      <c r="N586" s="4"/>
      <c r="O586" s="4"/>
      <c r="P586" s="4"/>
      <c r="Q586" s="4"/>
      <c r="R586" s="4"/>
      <c r="S586" s="4"/>
      <c r="T586" s="4"/>
      <c r="U586" s="4"/>
      <c r="V586" s="4"/>
      <c r="W586" s="4"/>
      <c r="X586" s="4"/>
      <c r="Y586" s="4"/>
      <c r="Z586" s="4"/>
    </row>
    <row r="587" ht="14.25" customHeight="1">
      <c r="A587" s="4"/>
      <c r="B587" s="4"/>
      <c r="C587" s="4"/>
      <c r="D587" s="4"/>
      <c r="E587" s="4"/>
      <c r="F587" s="4"/>
      <c r="G587" s="4"/>
      <c r="H587" s="4"/>
      <c r="I587" s="4"/>
      <c r="J587" s="110" t="str">
        <f t="shared" si="39"/>
        <v/>
      </c>
      <c r="K587" s="401" t="str">
        <f t="shared" si="38"/>
        <v/>
      </c>
      <c r="L587" s="4"/>
      <c r="M587" s="4"/>
      <c r="N587" s="4"/>
      <c r="O587" s="4"/>
      <c r="P587" s="4"/>
      <c r="Q587" s="4"/>
      <c r="R587" s="4"/>
      <c r="S587" s="4"/>
      <c r="T587" s="4"/>
      <c r="U587" s="4"/>
      <c r="V587" s="4"/>
      <c r="W587" s="4"/>
      <c r="X587" s="4"/>
      <c r="Y587" s="4"/>
      <c r="Z587" s="4"/>
    </row>
    <row r="588" ht="14.25" customHeight="1">
      <c r="A588" s="4"/>
      <c r="B588" s="4"/>
      <c r="C588" s="4"/>
      <c r="D588" s="4"/>
      <c r="E588" s="4"/>
      <c r="F588" s="4"/>
      <c r="G588" s="4"/>
      <c r="H588" s="4"/>
      <c r="I588" s="4"/>
      <c r="J588" s="110" t="str">
        <f t="shared" si="39"/>
        <v/>
      </c>
      <c r="K588" s="401" t="str">
        <f t="shared" si="38"/>
        <v/>
      </c>
      <c r="L588" s="4"/>
      <c r="M588" s="4"/>
      <c r="N588" s="4"/>
      <c r="O588" s="4"/>
      <c r="P588" s="4"/>
      <c r="Q588" s="4"/>
      <c r="R588" s="4"/>
      <c r="S588" s="4"/>
      <c r="T588" s="4"/>
      <c r="U588" s="4"/>
      <c r="V588" s="4"/>
      <c r="W588" s="4"/>
      <c r="X588" s="4"/>
      <c r="Y588" s="4"/>
      <c r="Z588" s="4"/>
    </row>
    <row r="589" ht="14.25" customHeight="1">
      <c r="A589" s="4"/>
      <c r="B589" s="4"/>
      <c r="C589" s="4"/>
      <c r="D589" s="4"/>
      <c r="E589" s="4"/>
      <c r="F589" s="4"/>
      <c r="G589" s="4"/>
      <c r="H589" s="4"/>
      <c r="I589" s="4"/>
      <c r="J589" s="110" t="str">
        <f t="shared" si="39"/>
        <v/>
      </c>
      <c r="K589" s="401" t="str">
        <f t="shared" si="38"/>
        <v/>
      </c>
      <c r="L589" s="4"/>
      <c r="M589" s="4"/>
      <c r="N589" s="4"/>
      <c r="O589" s="4"/>
      <c r="P589" s="4"/>
      <c r="Q589" s="4"/>
      <c r="R589" s="4"/>
      <c r="S589" s="4"/>
      <c r="T589" s="4"/>
      <c r="U589" s="4"/>
      <c r="V589" s="4"/>
      <c r="W589" s="4"/>
      <c r="X589" s="4"/>
      <c r="Y589" s="4"/>
      <c r="Z589" s="4"/>
    </row>
    <row r="590" ht="14.25" customHeight="1">
      <c r="A590" s="4"/>
      <c r="B590" s="4"/>
      <c r="C590" s="4"/>
      <c r="D590" s="4"/>
      <c r="E590" s="4"/>
      <c r="F590" s="4"/>
      <c r="G590" s="4"/>
      <c r="H590" s="4"/>
      <c r="I590" s="4"/>
      <c r="J590" s="110" t="str">
        <f t="shared" si="39"/>
        <v/>
      </c>
      <c r="K590" s="401" t="str">
        <f t="shared" si="38"/>
        <v/>
      </c>
      <c r="L590" s="4"/>
      <c r="M590" s="4"/>
      <c r="N590" s="4"/>
      <c r="O590" s="4"/>
      <c r="P590" s="4"/>
      <c r="Q590" s="4"/>
      <c r="R590" s="4"/>
      <c r="S590" s="4"/>
      <c r="T590" s="4"/>
      <c r="U590" s="4"/>
      <c r="V590" s="4"/>
      <c r="W590" s="4"/>
      <c r="X590" s="4"/>
      <c r="Y590" s="4"/>
      <c r="Z590" s="4"/>
    </row>
    <row r="591" ht="14.25" customHeight="1">
      <c r="A591" s="4"/>
      <c r="B591" s="4"/>
      <c r="C591" s="4"/>
      <c r="D591" s="4"/>
      <c r="E591" s="4"/>
      <c r="F591" s="4"/>
      <c r="G591" s="4"/>
      <c r="H591" s="4"/>
      <c r="I591" s="4"/>
      <c r="J591" s="110" t="str">
        <f t="shared" si="39"/>
        <v/>
      </c>
      <c r="K591" s="401" t="str">
        <f t="shared" si="38"/>
        <v/>
      </c>
      <c r="L591" s="4"/>
      <c r="M591" s="4"/>
      <c r="N591" s="4"/>
      <c r="O591" s="4"/>
      <c r="P591" s="4"/>
      <c r="Q591" s="4"/>
      <c r="R591" s="4"/>
      <c r="S591" s="4"/>
      <c r="T591" s="4"/>
      <c r="U591" s="4"/>
      <c r="V591" s="4"/>
      <c r="W591" s="4"/>
      <c r="X591" s="4"/>
      <c r="Y591" s="4"/>
      <c r="Z591" s="4"/>
    </row>
    <row r="592" ht="14.25" customHeight="1">
      <c r="A592" s="4"/>
      <c r="B592" s="4"/>
      <c r="C592" s="4"/>
      <c r="D592" s="4"/>
      <c r="E592" s="4"/>
      <c r="F592" s="4"/>
      <c r="G592" s="4"/>
      <c r="H592" s="4"/>
      <c r="I592" s="4"/>
      <c r="J592" s="110" t="str">
        <f t="shared" si="39"/>
        <v/>
      </c>
      <c r="K592" s="401" t="str">
        <f t="shared" si="38"/>
        <v/>
      </c>
      <c r="L592" s="4"/>
      <c r="M592" s="4"/>
      <c r="N592" s="4"/>
      <c r="O592" s="4"/>
      <c r="P592" s="4"/>
      <c r="Q592" s="4"/>
      <c r="R592" s="4"/>
      <c r="S592" s="4"/>
      <c r="T592" s="4"/>
      <c r="U592" s="4"/>
      <c r="V592" s="4"/>
      <c r="W592" s="4"/>
      <c r="X592" s="4"/>
      <c r="Y592" s="4"/>
      <c r="Z592" s="4"/>
    </row>
    <row r="593" ht="14.25" customHeight="1">
      <c r="A593" s="4"/>
      <c r="B593" s="4"/>
      <c r="C593" s="4"/>
      <c r="D593" s="4"/>
      <c r="E593" s="4"/>
      <c r="F593" s="4"/>
      <c r="G593" s="4"/>
      <c r="H593" s="4"/>
      <c r="I593" s="4"/>
      <c r="J593" s="110" t="str">
        <f t="shared" si="39"/>
        <v/>
      </c>
      <c r="K593" s="401" t="str">
        <f t="shared" si="38"/>
        <v/>
      </c>
      <c r="L593" s="4"/>
      <c r="M593" s="4"/>
      <c r="N593" s="4"/>
      <c r="O593" s="4"/>
      <c r="P593" s="4"/>
      <c r="Q593" s="4"/>
      <c r="R593" s="4"/>
      <c r="S593" s="4"/>
      <c r="T593" s="4"/>
      <c r="U593" s="4"/>
      <c r="V593" s="4"/>
      <c r="W593" s="4"/>
      <c r="X593" s="4"/>
      <c r="Y593" s="4"/>
      <c r="Z593" s="4"/>
    </row>
    <row r="594" ht="14.25" customHeight="1">
      <c r="A594" s="4"/>
      <c r="B594" s="4"/>
      <c r="C594" s="4"/>
      <c r="D594" s="4"/>
      <c r="E594" s="4"/>
      <c r="F594" s="4"/>
      <c r="G594" s="4"/>
      <c r="H594" s="4"/>
      <c r="I594" s="4"/>
      <c r="J594" s="110" t="str">
        <f t="shared" si="39"/>
        <v/>
      </c>
      <c r="K594" s="401" t="str">
        <f t="shared" si="38"/>
        <v/>
      </c>
      <c r="L594" s="4"/>
      <c r="M594" s="4"/>
      <c r="N594" s="4"/>
      <c r="O594" s="4"/>
      <c r="P594" s="4"/>
      <c r="Q594" s="4"/>
      <c r="R594" s="4"/>
      <c r="S594" s="4"/>
      <c r="T594" s="4"/>
      <c r="U594" s="4"/>
      <c r="V594" s="4"/>
      <c r="W594" s="4"/>
      <c r="X594" s="4"/>
      <c r="Y594" s="4"/>
      <c r="Z594" s="4"/>
    </row>
    <row r="595" ht="14.25" customHeight="1">
      <c r="A595" s="4"/>
      <c r="B595" s="4"/>
      <c r="C595" s="4"/>
      <c r="D595" s="4"/>
      <c r="E595" s="4"/>
      <c r="F595" s="4"/>
      <c r="G595" s="4"/>
      <c r="H595" s="4"/>
      <c r="I595" s="4"/>
      <c r="J595" s="110" t="str">
        <f t="shared" si="39"/>
        <v/>
      </c>
      <c r="K595" s="401" t="str">
        <f t="shared" si="38"/>
        <v/>
      </c>
      <c r="L595" s="4"/>
      <c r="M595" s="4"/>
      <c r="N595" s="4"/>
      <c r="O595" s="4"/>
      <c r="P595" s="4"/>
      <c r="Q595" s="4"/>
      <c r="R595" s="4"/>
      <c r="S595" s="4"/>
      <c r="T595" s="4"/>
      <c r="U595" s="4"/>
      <c r="V595" s="4"/>
      <c r="W595" s="4"/>
      <c r="X595" s="4"/>
      <c r="Y595" s="4"/>
      <c r="Z595" s="4"/>
    </row>
    <row r="596" ht="14.25" customHeight="1">
      <c r="A596" s="4"/>
      <c r="B596" s="4"/>
      <c r="C596" s="4"/>
      <c r="D596" s="4"/>
      <c r="E596" s="4"/>
      <c r="F596" s="4"/>
      <c r="G596" s="4"/>
      <c r="H596" s="4"/>
      <c r="I596" s="4"/>
      <c r="J596" s="110" t="str">
        <f t="shared" si="39"/>
        <v/>
      </c>
      <c r="K596" s="401" t="str">
        <f t="shared" si="38"/>
        <v/>
      </c>
      <c r="L596" s="4"/>
      <c r="M596" s="4"/>
      <c r="N596" s="4"/>
      <c r="O596" s="4"/>
      <c r="P596" s="4"/>
      <c r="Q596" s="4"/>
      <c r="R596" s="4"/>
      <c r="S596" s="4"/>
      <c r="T596" s="4"/>
      <c r="U596" s="4"/>
      <c r="V596" s="4"/>
      <c r="W596" s="4"/>
      <c r="X596" s="4"/>
      <c r="Y596" s="4"/>
      <c r="Z596" s="4"/>
    </row>
    <row r="597" ht="14.25" customHeight="1">
      <c r="A597" s="4"/>
      <c r="B597" s="4"/>
      <c r="C597" s="4"/>
      <c r="D597" s="4"/>
      <c r="E597" s="4"/>
      <c r="F597" s="4"/>
      <c r="G597" s="4"/>
      <c r="H597" s="4"/>
      <c r="I597" s="4"/>
      <c r="J597" s="110" t="str">
        <f t="shared" si="39"/>
        <v/>
      </c>
      <c r="K597" s="401" t="str">
        <f t="shared" si="38"/>
        <v/>
      </c>
      <c r="L597" s="4"/>
      <c r="M597" s="4"/>
      <c r="N597" s="4"/>
      <c r="O597" s="4"/>
      <c r="P597" s="4"/>
      <c r="Q597" s="4"/>
      <c r="R597" s="4"/>
      <c r="S597" s="4"/>
      <c r="T597" s="4"/>
      <c r="U597" s="4"/>
      <c r="V597" s="4"/>
      <c r="W597" s="4"/>
      <c r="X597" s="4"/>
      <c r="Y597" s="4"/>
      <c r="Z597" s="4"/>
    </row>
    <row r="598" ht="14.25" customHeight="1">
      <c r="A598" s="4"/>
      <c r="B598" s="4"/>
      <c r="C598" s="4"/>
      <c r="D598" s="4"/>
      <c r="E598" s="4"/>
      <c r="F598" s="4"/>
      <c r="G598" s="4"/>
      <c r="H598" s="4"/>
      <c r="I598" s="4"/>
      <c r="J598" s="110" t="str">
        <f t="shared" si="39"/>
        <v/>
      </c>
      <c r="K598" s="401" t="str">
        <f t="shared" si="38"/>
        <v/>
      </c>
      <c r="L598" s="4"/>
      <c r="M598" s="4"/>
      <c r="N598" s="4"/>
      <c r="O598" s="4"/>
      <c r="P598" s="4"/>
      <c r="Q598" s="4"/>
      <c r="R598" s="4"/>
      <c r="S598" s="4"/>
      <c r="T598" s="4"/>
      <c r="U598" s="4"/>
      <c r="V598" s="4"/>
      <c r="W598" s="4"/>
      <c r="X598" s="4"/>
      <c r="Y598" s="4"/>
      <c r="Z598" s="4"/>
    </row>
    <row r="599" ht="14.25" customHeight="1">
      <c r="A599" s="4"/>
      <c r="B599" s="4"/>
      <c r="C599" s="4"/>
      <c r="D599" s="4"/>
      <c r="E599" s="4"/>
      <c r="F599" s="4"/>
      <c r="G599" s="4"/>
      <c r="H599" s="4"/>
      <c r="I599" s="4"/>
      <c r="J599" s="110" t="str">
        <f t="shared" si="39"/>
        <v/>
      </c>
      <c r="K599" s="401" t="str">
        <f t="shared" si="38"/>
        <v/>
      </c>
      <c r="L599" s="4"/>
      <c r="M599" s="4"/>
      <c r="N599" s="4"/>
      <c r="O599" s="4"/>
      <c r="P599" s="4"/>
      <c r="Q599" s="4"/>
      <c r="R599" s="4"/>
      <c r="S599" s="4"/>
      <c r="T599" s="4"/>
      <c r="U599" s="4"/>
      <c r="V599" s="4"/>
      <c r="W599" s="4"/>
      <c r="X599" s="4"/>
      <c r="Y599" s="4"/>
      <c r="Z599" s="4"/>
    </row>
    <row r="600" ht="14.25" customHeight="1">
      <c r="A600" s="4"/>
      <c r="B600" s="4"/>
      <c r="C600" s="4"/>
      <c r="D600" s="4"/>
      <c r="E600" s="4"/>
      <c r="F600" s="4"/>
      <c r="G600" s="4"/>
      <c r="H600" s="4"/>
      <c r="I600" s="4"/>
      <c r="J600" s="110" t="str">
        <f t="shared" si="39"/>
        <v/>
      </c>
      <c r="K600" s="401" t="str">
        <f t="shared" si="38"/>
        <v/>
      </c>
      <c r="L600" s="4"/>
      <c r="M600" s="4"/>
      <c r="N600" s="4"/>
      <c r="O600" s="4"/>
      <c r="P600" s="4"/>
      <c r="Q600" s="4"/>
      <c r="R600" s="4"/>
      <c r="S600" s="4"/>
      <c r="T600" s="4"/>
      <c r="U600" s="4"/>
      <c r="V600" s="4"/>
      <c r="W600" s="4"/>
      <c r="X600" s="4"/>
      <c r="Y600" s="4"/>
      <c r="Z600" s="4"/>
    </row>
    <row r="601" ht="14.25" customHeight="1">
      <c r="A601" s="4"/>
      <c r="B601" s="4"/>
      <c r="C601" s="4"/>
      <c r="D601" s="4"/>
      <c r="E601" s="4"/>
      <c r="F601" s="4"/>
      <c r="G601" s="4"/>
      <c r="H601" s="4"/>
      <c r="I601" s="4"/>
      <c r="J601" s="110" t="str">
        <f t="shared" si="39"/>
        <v/>
      </c>
      <c r="K601" s="401" t="str">
        <f t="shared" si="38"/>
        <v/>
      </c>
      <c r="L601" s="4"/>
      <c r="M601" s="4"/>
      <c r="N601" s="4"/>
      <c r="O601" s="4"/>
      <c r="P601" s="4"/>
      <c r="Q601" s="4"/>
      <c r="R601" s="4"/>
      <c r="S601" s="4"/>
      <c r="T601" s="4"/>
      <c r="U601" s="4"/>
      <c r="V601" s="4"/>
      <c r="W601" s="4"/>
      <c r="X601" s="4"/>
      <c r="Y601" s="4"/>
      <c r="Z601" s="4"/>
    </row>
    <row r="602" ht="14.25" customHeight="1">
      <c r="A602" s="4"/>
      <c r="B602" s="4"/>
      <c r="C602" s="4"/>
      <c r="D602" s="4"/>
      <c r="E602" s="4"/>
      <c r="F602" s="4"/>
      <c r="G602" s="4"/>
      <c r="H602" s="4"/>
      <c r="I602" s="4"/>
      <c r="J602" s="110" t="str">
        <f t="shared" si="39"/>
        <v/>
      </c>
      <c r="K602" s="401" t="str">
        <f t="shared" si="38"/>
        <v/>
      </c>
      <c r="L602" s="4"/>
      <c r="M602" s="4"/>
      <c r="N602" s="4"/>
      <c r="O602" s="4"/>
      <c r="P602" s="4"/>
      <c r="Q602" s="4"/>
      <c r="R602" s="4"/>
      <c r="S602" s="4"/>
      <c r="T602" s="4"/>
      <c r="U602" s="4"/>
      <c r="V602" s="4"/>
      <c r="W602" s="4"/>
      <c r="X602" s="4"/>
      <c r="Y602" s="4"/>
      <c r="Z602" s="4"/>
    </row>
    <row r="603" ht="14.25" customHeight="1">
      <c r="A603" s="4"/>
      <c r="B603" s="4"/>
      <c r="C603" s="4"/>
      <c r="D603" s="4"/>
      <c r="E603" s="4"/>
      <c r="F603" s="4"/>
      <c r="G603" s="4"/>
      <c r="H603" s="4"/>
      <c r="I603" s="4"/>
      <c r="J603" s="110" t="str">
        <f t="shared" si="39"/>
        <v/>
      </c>
      <c r="K603" s="401" t="str">
        <f t="shared" si="38"/>
        <v/>
      </c>
      <c r="L603" s="4"/>
      <c r="M603" s="4"/>
      <c r="N603" s="4"/>
      <c r="O603" s="4"/>
      <c r="P603" s="4"/>
      <c r="Q603" s="4"/>
      <c r="R603" s="4"/>
      <c r="S603" s="4"/>
      <c r="T603" s="4"/>
      <c r="U603" s="4"/>
      <c r="V603" s="4"/>
      <c r="W603" s="4"/>
      <c r="X603" s="4"/>
      <c r="Y603" s="4"/>
      <c r="Z603" s="4"/>
    </row>
    <row r="604" ht="14.25" customHeight="1">
      <c r="A604" s="4"/>
      <c r="B604" s="4"/>
      <c r="C604" s="4"/>
      <c r="D604" s="4"/>
      <c r="E604" s="4"/>
      <c r="F604" s="4"/>
      <c r="G604" s="4"/>
      <c r="H604" s="4"/>
      <c r="I604" s="4"/>
      <c r="J604" s="110" t="str">
        <f t="shared" si="39"/>
        <v/>
      </c>
      <c r="K604" s="401" t="str">
        <f t="shared" si="38"/>
        <v/>
      </c>
      <c r="L604" s="4"/>
      <c r="M604" s="4"/>
      <c r="N604" s="4"/>
      <c r="O604" s="4"/>
      <c r="P604" s="4"/>
      <c r="Q604" s="4"/>
      <c r="R604" s="4"/>
      <c r="S604" s="4"/>
      <c r="T604" s="4"/>
      <c r="U604" s="4"/>
      <c r="V604" s="4"/>
      <c r="W604" s="4"/>
      <c r="X604" s="4"/>
      <c r="Y604" s="4"/>
      <c r="Z604" s="4"/>
    </row>
    <row r="605" ht="14.25" customHeight="1">
      <c r="A605" s="4"/>
      <c r="B605" s="4"/>
      <c r="C605" s="4"/>
      <c r="D605" s="4"/>
      <c r="E605" s="4"/>
      <c r="F605" s="4"/>
      <c r="G605" s="4"/>
      <c r="H605" s="4"/>
      <c r="I605" s="4"/>
      <c r="J605" s="110" t="str">
        <f t="shared" si="39"/>
        <v/>
      </c>
      <c r="K605" s="401" t="str">
        <f t="shared" si="38"/>
        <v/>
      </c>
      <c r="L605" s="4"/>
      <c r="M605" s="4"/>
      <c r="N605" s="4"/>
      <c r="O605" s="4"/>
      <c r="P605" s="4"/>
      <c r="Q605" s="4"/>
      <c r="R605" s="4"/>
      <c r="S605" s="4"/>
      <c r="T605" s="4"/>
      <c r="U605" s="4"/>
      <c r="V605" s="4"/>
      <c r="W605" s="4"/>
      <c r="X605" s="4"/>
      <c r="Y605" s="4"/>
      <c r="Z605" s="4"/>
    </row>
    <row r="606" ht="14.25" customHeight="1">
      <c r="A606" s="4"/>
      <c r="B606" s="4"/>
      <c r="C606" s="4"/>
      <c r="D606" s="4"/>
      <c r="E606" s="4"/>
      <c r="F606" s="4"/>
      <c r="G606" s="4"/>
      <c r="H606" s="4"/>
      <c r="I606" s="4"/>
      <c r="J606" s="110" t="str">
        <f t="shared" si="39"/>
        <v/>
      </c>
      <c r="K606" s="401" t="str">
        <f t="shared" si="38"/>
        <v/>
      </c>
      <c r="L606" s="4"/>
      <c r="M606" s="4"/>
      <c r="N606" s="4"/>
      <c r="O606" s="4"/>
      <c r="P606" s="4"/>
      <c r="Q606" s="4"/>
      <c r="R606" s="4"/>
      <c r="S606" s="4"/>
      <c r="T606" s="4"/>
      <c r="U606" s="4"/>
      <c r="V606" s="4"/>
      <c r="W606" s="4"/>
      <c r="X606" s="4"/>
      <c r="Y606" s="4"/>
      <c r="Z606" s="4"/>
    </row>
    <row r="607" ht="14.25" customHeight="1">
      <c r="A607" s="4"/>
      <c r="B607" s="4"/>
      <c r="C607" s="4"/>
      <c r="D607" s="4"/>
      <c r="E607" s="4"/>
      <c r="F607" s="4"/>
      <c r="G607" s="4"/>
      <c r="H607" s="4"/>
      <c r="I607" s="4"/>
      <c r="J607" s="110" t="str">
        <f t="shared" si="39"/>
        <v/>
      </c>
      <c r="K607" s="401" t="str">
        <f t="shared" si="38"/>
        <v/>
      </c>
      <c r="L607" s="4"/>
      <c r="M607" s="4"/>
      <c r="N607" s="4"/>
      <c r="O607" s="4"/>
      <c r="P607" s="4"/>
      <c r="Q607" s="4"/>
      <c r="R607" s="4"/>
      <c r="S607" s="4"/>
      <c r="T607" s="4"/>
      <c r="U607" s="4"/>
      <c r="V607" s="4"/>
      <c r="W607" s="4"/>
      <c r="X607" s="4"/>
      <c r="Y607" s="4"/>
      <c r="Z607" s="4"/>
    </row>
    <row r="608" ht="14.25" customHeight="1">
      <c r="A608" s="4"/>
      <c r="B608" s="4"/>
      <c r="C608" s="4"/>
      <c r="D608" s="4"/>
      <c r="E608" s="4"/>
      <c r="F608" s="4"/>
      <c r="G608" s="4"/>
      <c r="H608" s="4"/>
      <c r="I608" s="4"/>
      <c r="J608" s="110" t="str">
        <f t="shared" si="39"/>
        <v/>
      </c>
      <c r="K608" s="401" t="str">
        <f t="shared" si="38"/>
        <v/>
      </c>
      <c r="L608" s="4"/>
      <c r="M608" s="4"/>
      <c r="N608" s="4"/>
      <c r="O608" s="4"/>
      <c r="P608" s="4"/>
      <c r="Q608" s="4"/>
      <c r="R608" s="4"/>
      <c r="S608" s="4"/>
      <c r="T608" s="4"/>
      <c r="U608" s="4"/>
      <c r="V608" s="4"/>
      <c r="W608" s="4"/>
      <c r="X608" s="4"/>
      <c r="Y608" s="4"/>
      <c r="Z608" s="4"/>
    </row>
    <row r="609" ht="14.25" customHeight="1">
      <c r="A609" s="4"/>
      <c r="B609" s="4"/>
      <c r="C609" s="4"/>
      <c r="D609" s="4"/>
      <c r="E609" s="4"/>
      <c r="F609" s="4"/>
      <c r="G609" s="4"/>
      <c r="H609" s="4"/>
      <c r="I609" s="4"/>
      <c r="J609" s="110" t="str">
        <f t="shared" si="39"/>
        <v/>
      </c>
      <c r="K609" s="401" t="str">
        <f t="shared" si="38"/>
        <v/>
      </c>
      <c r="L609" s="4"/>
      <c r="M609" s="4"/>
      <c r="N609" s="4"/>
      <c r="O609" s="4"/>
      <c r="P609" s="4"/>
      <c r="Q609" s="4"/>
      <c r="R609" s="4"/>
      <c r="S609" s="4"/>
      <c r="T609" s="4"/>
      <c r="U609" s="4"/>
      <c r="V609" s="4"/>
      <c r="W609" s="4"/>
      <c r="X609" s="4"/>
      <c r="Y609" s="4"/>
      <c r="Z609" s="4"/>
    </row>
    <row r="610" ht="14.25" customHeight="1">
      <c r="A610" s="4"/>
      <c r="B610" s="4"/>
      <c r="C610" s="4"/>
      <c r="D610" s="4"/>
      <c r="E610" s="4"/>
      <c r="F610" s="4"/>
      <c r="G610" s="4"/>
      <c r="H610" s="4"/>
      <c r="I610" s="4"/>
      <c r="J610" s="110" t="str">
        <f t="shared" si="39"/>
        <v/>
      </c>
      <c r="K610" s="401" t="str">
        <f t="shared" si="38"/>
        <v/>
      </c>
      <c r="L610" s="4"/>
      <c r="M610" s="4"/>
      <c r="N610" s="4"/>
      <c r="O610" s="4"/>
      <c r="P610" s="4"/>
      <c r="Q610" s="4"/>
      <c r="R610" s="4"/>
      <c r="S610" s="4"/>
      <c r="T610" s="4"/>
      <c r="U610" s="4"/>
      <c r="V610" s="4"/>
      <c r="W610" s="4"/>
      <c r="X610" s="4"/>
      <c r="Y610" s="4"/>
      <c r="Z610" s="4"/>
    </row>
    <row r="611" ht="14.25" customHeight="1">
      <c r="A611" s="4"/>
      <c r="B611" s="4"/>
      <c r="C611" s="4"/>
      <c r="D611" s="4"/>
      <c r="E611" s="4"/>
      <c r="F611" s="4"/>
      <c r="G611" s="4"/>
      <c r="H611" s="4"/>
      <c r="I611" s="4"/>
      <c r="J611" s="110" t="str">
        <f t="shared" si="39"/>
        <v/>
      </c>
      <c r="K611" s="401" t="str">
        <f t="shared" si="38"/>
        <v/>
      </c>
      <c r="L611" s="4"/>
      <c r="M611" s="4"/>
      <c r="N611" s="4"/>
      <c r="O611" s="4"/>
      <c r="P611" s="4"/>
      <c r="Q611" s="4"/>
      <c r="R611" s="4"/>
      <c r="S611" s="4"/>
      <c r="T611" s="4"/>
      <c r="U611" s="4"/>
      <c r="V611" s="4"/>
      <c r="W611" s="4"/>
      <c r="X611" s="4"/>
      <c r="Y611" s="4"/>
      <c r="Z611" s="4"/>
    </row>
    <row r="612" ht="14.25" customHeight="1">
      <c r="A612" s="4"/>
      <c r="B612" s="4"/>
      <c r="C612" s="4"/>
      <c r="D612" s="4"/>
      <c r="E612" s="4"/>
      <c r="F612" s="4"/>
      <c r="G612" s="4"/>
      <c r="H612" s="4"/>
      <c r="I612" s="4"/>
      <c r="J612" s="110" t="str">
        <f t="shared" si="39"/>
        <v/>
      </c>
      <c r="K612" s="401" t="str">
        <f t="shared" si="38"/>
        <v/>
      </c>
      <c r="L612" s="4"/>
      <c r="M612" s="4"/>
      <c r="N612" s="4"/>
      <c r="O612" s="4"/>
      <c r="P612" s="4"/>
      <c r="Q612" s="4"/>
      <c r="R612" s="4"/>
      <c r="S612" s="4"/>
      <c r="T612" s="4"/>
      <c r="U612" s="4"/>
      <c r="V612" s="4"/>
      <c r="W612" s="4"/>
      <c r="X612" s="4"/>
      <c r="Y612" s="4"/>
      <c r="Z612" s="4"/>
    </row>
    <row r="613" ht="14.25" customHeight="1">
      <c r="A613" s="4"/>
      <c r="B613" s="4"/>
      <c r="C613" s="4"/>
      <c r="D613" s="4"/>
      <c r="E613" s="4"/>
      <c r="F613" s="4"/>
      <c r="G613" s="4"/>
      <c r="H613" s="4"/>
      <c r="I613" s="4"/>
      <c r="J613" s="110" t="str">
        <f t="shared" si="39"/>
        <v/>
      </c>
      <c r="K613" s="401" t="str">
        <f t="shared" si="38"/>
        <v/>
      </c>
      <c r="L613" s="4"/>
      <c r="M613" s="4"/>
      <c r="N613" s="4"/>
      <c r="O613" s="4"/>
      <c r="P613" s="4"/>
      <c r="Q613" s="4"/>
      <c r="R613" s="4"/>
      <c r="S613" s="4"/>
      <c r="T613" s="4"/>
      <c r="U613" s="4"/>
      <c r="V613" s="4"/>
      <c r="W613" s="4"/>
      <c r="X613" s="4"/>
      <c r="Y613" s="4"/>
      <c r="Z613" s="4"/>
    </row>
    <row r="614" ht="14.25" customHeight="1">
      <c r="A614" s="4"/>
      <c r="B614" s="4"/>
      <c r="C614" s="4"/>
      <c r="D614" s="4"/>
      <c r="E614" s="4"/>
      <c r="F614" s="4"/>
      <c r="G614" s="4"/>
      <c r="H614" s="4"/>
      <c r="I614" s="4"/>
      <c r="J614" s="110" t="str">
        <f t="shared" si="39"/>
        <v/>
      </c>
      <c r="K614" s="401" t="str">
        <f t="shared" si="38"/>
        <v/>
      </c>
      <c r="L614" s="4"/>
      <c r="M614" s="4"/>
      <c r="N614" s="4"/>
      <c r="O614" s="4"/>
      <c r="P614" s="4"/>
      <c r="Q614" s="4"/>
      <c r="R614" s="4"/>
      <c r="S614" s="4"/>
      <c r="T614" s="4"/>
      <c r="U614" s="4"/>
      <c r="V614" s="4"/>
      <c r="W614" s="4"/>
      <c r="X614" s="4"/>
      <c r="Y614" s="4"/>
      <c r="Z614" s="4"/>
    </row>
    <row r="615" ht="14.25" customHeight="1">
      <c r="A615" s="4"/>
      <c r="B615" s="4"/>
      <c r="C615" s="4"/>
      <c r="D615" s="4"/>
      <c r="E615" s="4"/>
      <c r="F615" s="4"/>
      <c r="G615" s="4"/>
      <c r="H615" s="4"/>
      <c r="I615" s="4"/>
      <c r="J615" s="110" t="str">
        <f t="shared" si="39"/>
        <v/>
      </c>
      <c r="K615" s="401" t="str">
        <f t="shared" si="38"/>
        <v/>
      </c>
      <c r="L615" s="4"/>
      <c r="M615" s="4"/>
      <c r="N615" s="4"/>
      <c r="O615" s="4"/>
      <c r="P615" s="4"/>
      <c r="Q615" s="4"/>
      <c r="R615" s="4"/>
      <c r="S615" s="4"/>
      <c r="T615" s="4"/>
      <c r="U615" s="4"/>
      <c r="V615" s="4"/>
      <c r="W615" s="4"/>
      <c r="X615" s="4"/>
      <c r="Y615" s="4"/>
      <c r="Z615" s="4"/>
    </row>
    <row r="616" ht="14.25" customHeight="1">
      <c r="A616" s="4"/>
      <c r="B616" s="4"/>
      <c r="C616" s="4"/>
      <c r="D616" s="4"/>
      <c r="E616" s="4"/>
      <c r="F616" s="4"/>
      <c r="G616" s="4"/>
      <c r="H616" s="4"/>
      <c r="I616" s="4"/>
      <c r="J616" s="110" t="str">
        <f t="shared" si="39"/>
        <v/>
      </c>
      <c r="K616" s="401" t="str">
        <f t="shared" si="38"/>
        <v/>
      </c>
      <c r="L616" s="4"/>
      <c r="M616" s="4"/>
      <c r="N616" s="4"/>
      <c r="O616" s="4"/>
      <c r="P616" s="4"/>
      <c r="Q616" s="4"/>
      <c r="R616" s="4"/>
      <c r="S616" s="4"/>
      <c r="T616" s="4"/>
      <c r="U616" s="4"/>
      <c r="V616" s="4"/>
      <c r="W616" s="4"/>
      <c r="X616" s="4"/>
      <c r="Y616" s="4"/>
      <c r="Z616" s="4"/>
    </row>
    <row r="617" ht="14.25" customHeight="1">
      <c r="A617" s="4"/>
      <c r="B617" s="4"/>
      <c r="C617" s="4"/>
      <c r="D617" s="4"/>
      <c r="E617" s="4"/>
      <c r="F617" s="4"/>
      <c r="G617" s="4"/>
      <c r="H617" s="4"/>
      <c r="I617" s="4"/>
      <c r="J617" s="110" t="str">
        <f t="shared" si="39"/>
        <v/>
      </c>
      <c r="K617" s="401" t="str">
        <f t="shared" si="38"/>
        <v/>
      </c>
      <c r="L617" s="4"/>
      <c r="M617" s="4"/>
      <c r="N617" s="4"/>
      <c r="O617" s="4"/>
      <c r="P617" s="4"/>
      <c r="Q617" s="4"/>
      <c r="R617" s="4"/>
      <c r="S617" s="4"/>
      <c r="T617" s="4"/>
      <c r="U617" s="4"/>
      <c r="V617" s="4"/>
      <c r="W617" s="4"/>
      <c r="X617" s="4"/>
      <c r="Y617" s="4"/>
      <c r="Z617" s="4"/>
    </row>
    <row r="618" ht="14.25" customHeight="1">
      <c r="A618" s="4"/>
      <c r="B618" s="4"/>
      <c r="C618" s="4"/>
      <c r="D618" s="4"/>
      <c r="E618" s="4"/>
      <c r="F618" s="4"/>
      <c r="G618" s="4"/>
      <c r="H618" s="4"/>
      <c r="I618" s="4"/>
      <c r="J618" s="110" t="str">
        <f t="shared" si="39"/>
        <v/>
      </c>
      <c r="K618" s="401" t="str">
        <f t="shared" si="38"/>
        <v/>
      </c>
      <c r="L618" s="4"/>
      <c r="M618" s="4"/>
      <c r="N618" s="4"/>
      <c r="O618" s="4"/>
      <c r="P618" s="4"/>
      <c r="Q618" s="4"/>
      <c r="R618" s="4"/>
      <c r="S618" s="4"/>
      <c r="T618" s="4"/>
      <c r="U618" s="4"/>
      <c r="V618" s="4"/>
      <c r="W618" s="4"/>
      <c r="X618" s="4"/>
      <c r="Y618" s="4"/>
      <c r="Z618" s="4"/>
    </row>
    <row r="619" ht="14.25" customHeight="1">
      <c r="A619" s="4"/>
      <c r="B619" s="4"/>
      <c r="C619" s="4"/>
      <c r="D619" s="4"/>
      <c r="E619" s="4"/>
      <c r="F619" s="4"/>
      <c r="G619" s="4"/>
      <c r="H619" s="4"/>
      <c r="I619" s="4"/>
      <c r="J619" s="110" t="str">
        <f t="shared" si="39"/>
        <v/>
      </c>
      <c r="K619" s="401" t="str">
        <f t="shared" si="38"/>
        <v/>
      </c>
      <c r="L619" s="4"/>
      <c r="M619" s="4"/>
      <c r="N619" s="4"/>
      <c r="O619" s="4"/>
      <c r="P619" s="4"/>
      <c r="Q619" s="4"/>
      <c r="R619" s="4"/>
      <c r="S619" s="4"/>
      <c r="T619" s="4"/>
      <c r="U619" s="4"/>
      <c r="V619" s="4"/>
      <c r="W619" s="4"/>
      <c r="X619" s="4"/>
      <c r="Y619" s="4"/>
      <c r="Z619" s="4"/>
    </row>
    <row r="620" ht="14.25" customHeight="1">
      <c r="A620" s="4"/>
      <c r="B620" s="4"/>
      <c r="C620" s="4"/>
      <c r="D620" s="4"/>
      <c r="E620" s="4"/>
      <c r="F620" s="4"/>
      <c r="G620" s="4"/>
      <c r="H620" s="4"/>
      <c r="I620" s="4"/>
      <c r="J620" s="110" t="str">
        <f t="shared" si="39"/>
        <v/>
      </c>
      <c r="K620" s="401" t="str">
        <f t="shared" si="38"/>
        <v/>
      </c>
      <c r="L620" s="4"/>
      <c r="M620" s="4"/>
      <c r="N620" s="4"/>
      <c r="O620" s="4"/>
      <c r="P620" s="4"/>
      <c r="Q620" s="4"/>
      <c r="R620" s="4"/>
      <c r="S620" s="4"/>
      <c r="T620" s="4"/>
      <c r="U620" s="4"/>
      <c r="V620" s="4"/>
      <c r="W620" s="4"/>
      <c r="X620" s="4"/>
      <c r="Y620" s="4"/>
      <c r="Z620" s="4"/>
    </row>
    <row r="621" ht="14.25" customHeight="1">
      <c r="A621" s="4"/>
      <c r="B621" s="4"/>
      <c r="C621" s="4"/>
      <c r="D621" s="4"/>
      <c r="E621" s="4"/>
      <c r="F621" s="4"/>
      <c r="G621" s="4"/>
      <c r="H621" s="4"/>
      <c r="I621" s="4"/>
      <c r="J621" s="110" t="str">
        <f t="shared" si="39"/>
        <v/>
      </c>
      <c r="K621" s="401" t="str">
        <f t="shared" si="38"/>
        <v/>
      </c>
      <c r="L621" s="4"/>
      <c r="M621" s="4"/>
      <c r="N621" s="4"/>
      <c r="O621" s="4"/>
      <c r="P621" s="4"/>
      <c r="Q621" s="4"/>
      <c r="R621" s="4"/>
      <c r="S621" s="4"/>
      <c r="T621" s="4"/>
      <c r="U621" s="4"/>
      <c r="V621" s="4"/>
      <c r="W621" s="4"/>
      <c r="X621" s="4"/>
      <c r="Y621" s="4"/>
      <c r="Z621" s="4"/>
    </row>
    <row r="622" ht="14.25" customHeight="1">
      <c r="A622" s="4"/>
      <c r="B622" s="4"/>
      <c r="C622" s="4"/>
      <c r="D622" s="4"/>
      <c r="E622" s="4"/>
      <c r="F622" s="4"/>
      <c r="G622" s="4"/>
      <c r="H622" s="4"/>
      <c r="I622" s="4"/>
      <c r="J622" s="110" t="str">
        <f t="shared" si="39"/>
        <v/>
      </c>
      <c r="K622" s="401" t="str">
        <f t="shared" si="38"/>
        <v/>
      </c>
      <c r="L622" s="4"/>
      <c r="M622" s="4"/>
      <c r="N622" s="4"/>
      <c r="O622" s="4"/>
      <c r="P622" s="4"/>
      <c r="Q622" s="4"/>
      <c r="R622" s="4"/>
      <c r="S622" s="4"/>
      <c r="T622" s="4"/>
      <c r="U622" s="4"/>
      <c r="V622" s="4"/>
      <c r="W622" s="4"/>
      <c r="X622" s="4"/>
      <c r="Y622" s="4"/>
      <c r="Z622" s="4"/>
    </row>
    <row r="623" ht="14.25" customHeight="1">
      <c r="A623" s="4"/>
      <c r="B623" s="4"/>
      <c r="C623" s="4"/>
      <c r="D623" s="4"/>
      <c r="E623" s="4"/>
      <c r="F623" s="4"/>
      <c r="G623" s="4"/>
      <c r="H623" s="4"/>
      <c r="I623" s="4"/>
      <c r="J623" s="110" t="str">
        <f t="shared" si="39"/>
        <v/>
      </c>
      <c r="K623" s="401" t="str">
        <f t="shared" si="38"/>
        <v/>
      </c>
      <c r="L623" s="4"/>
      <c r="M623" s="4"/>
      <c r="N623" s="4"/>
      <c r="O623" s="4"/>
      <c r="P623" s="4"/>
      <c r="Q623" s="4"/>
      <c r="R623" s="4"/>
      <c r="S623" s="4"/>
      <c r="T623" s="4"/>
      <c r="U623" s="4"/>
      <c r="V623" s="4"/>
      <c r="W623" s="4"/>
      <c r="X623" s="4"/>
      <c r="Y623" s="4"/>
      <c r="Z623" s="4"/>
    </row>
    <row r="624" ht="14.25" customHeight="1">
      <c r="A624" s="4"/>
      <c r="B624" s="4"/>
      <c r="C624" s="4"/>
      <c r="D624" s="4"/>
      <c r="E624" s="4"/>
      <c r="F624" s="4"/>
      <c r="G624" s="4"/>
      <c r="H624" s="4"/>
      <c r="I624" s="4"/>
      <c r="J624" s="110" t="str">
        <f t="shared" si="39"/>
        <v/>
      </c>
      <c r="K624" s="401" t="str">
        <f t="shared" si="38"/>
        <v/>
      </c>
      <c r="L624" s="4"/>
      <c r="M624" s="4"/>
      <c r="N624" s="4"/>
      <c r="O624" s="4"/>
      <c r="P624" s="4"/>
      <c r="Q624" s="4"/>
      <c r="R624" s="4"/>
      <c r="S624" s="4"/>
      <c r="T624" s="4"/>
      <c r="U624" s="4"/>
      <c r="V624" s="4"/>
      <c r="W624" s="4"/>
      <c r="X624" s="4"/>
      <c r="Y624" s="4"/>
      <c r="Z624" s="4"/>
    </row>
    <row r="625" ht="14.25" customHeight="1">
      <c r="A625" s="4"/>
      <c r="B625" s="4"/>
      <c r="C625" s="4"/>
      <c r="D625" s="4"/>
      <c r="E625" s="4"/>
      <c r="F625" s="4"/>
      <c r="G625" s="4"/>
      <c r="H625" s="4"/>
      <c r="I625" s="4"/>
      <c r="J625" s="110" t="str">
        <f t="shared" si="39"/>
        <v/>
      </c>
      <c r="K625" s="401" t="str">
        <f t="shared" si="38"/>
        <v/>
      </c>
      <c r="L625" s="4"/>
      <c r="M625" s="4"/>
      <c r="N625" s="4"/>
      <c r="O625" s="4"/>
      <c r="P625" s="4"/>
      <c r="Q625" s="4"/>
      <c r="R625" s="4"/>
      <c r="S625" s="4"/>
      <c r="T625" s="4"/>
      <c r="U625" s="4"/>
      <c r="V625" s="4"/>
      <c r="W625" s="4"/>
      <c r="X625" s="4"/>
      <c r="Y625" s="4"/>
      <c r="Z625" s="4"/>
    </row>
    <row r="626" ht="14.25" customHeight="1">
      <c r="A626" s="4"/>
      <c r="B626" s="4"/>
      <c r="C626" s="4"/>
      <c r="D626" s="4"/>
      <c r="E626" s="4"/>
      <c r="F626" s="4"/>
      <c r="G626" s="4"/>
      <c r="H626" s="4"/>
      <c r="I626" s="4"/>
      <c r="J626" s="110" t="str">
        <f t="shared" si="39"/>
        <v/>
      </c>
      <c r="K626" s="401" t="str">
        <f t="shared" si="38"/>
        <v/>
      </c>
      <c r="L626" s="4"/>
      <c r="M626" s="4"/>
      <c r="N626" s="4"/>
      <c r="O626" s="4"/>
      <c r="P626" s="4"/>
      <c r="Q626" s="4"/>
      <c r="R626" s="4"/>
      <c r="S626" s="4"/>
      <c r="T626" s="4"/>
      <c r="U626" s="4"/>
      <c r="V626" s="4"/>
      <c r="W626" s="4"/>
      <c r="X626" s="4"/>
      <c r="Y626" s="4"/>
      <c r="Z626" s="4"/>
    </row>
    <row r="627" ht="14.25" customHeight="1">
      <c r="A627" s="4"/>
      <c r="B627" s="4"/>
      <c r="C627" s="4"/>
      <c r="D627" s="4"/>
      <c r="E627" s="4"/>
      <c r="F627" s="4"/>
      <c r="G627" s="4"/>
      <c r="H627" s="4"/>
      <c r="I627" s="4"/>
      <c r="J627" s="110" t="str">
        <f t="shared" si="39"/>
        <v/>
      </c>
      <c r="K627" s="401" t="str">
        <f t="shared" si="38"/>
        <v/>
      </c>
      <c r="L627" s="4"/>
      <c r="M627" s="4"/>
      <c r="N627" s="4"/>
      <c r="O627" s="4"/>
      <c r="P627" s="4"/>
      <c r="Q627" s="4"/>
      <c r="R627" s="4"/>
      <c r="S627" s="4"/>
      <c r="T627" s="4"/>
      <c r="U627" s="4"/>
      <c r="V627" s="4"/>
      <c r="W627" s="4"/>
      <c r="X627" s="4"/>
      <c r="Y627" s="4"/>
      <c r="Z627" s="4"/>
    </row>
    <row r="628" ht="14.25" customHeight="1">
      <c r="A628" s="4"/>
      <c r="B628" s="4"/>
      <c r="C628" s="4"/>
      <c r="D628" s="4"/>
      <c r="E628" s="4"/>
      <c r="F628" s="4"/>
      <c r="G628" s="4"/>
      <c r="H628" s="4"/>
      <c r="I628" s="4"/>
      <c r="J628" s="110" t="str">
        <f t="shared" si="39"/>
        <v/>
      </c>
      <c r="K628" s="401" t="str">
        <f t="shared" si="38"/>
        <v/>
      </c>
      <c r="L628" s="4"/>
      <c r="M628" s="4"/>
      <c r="N628" s="4"/>
      <c r="O628" s="4"/>
      <c r="P628" s="4"/>
      <c r="Q628" s="4"/>
      <c r="R628" s="4"/>
      <c r="S628" s="4"/>
      <c r="T628" s="4"/>
      <c r="U628" s="4"/>
      <c r="V628" s="4"/>
      <c r="W628" s="4"/>
      <c r="X628" s="4"/>
      <c r="Y628" s="4"/>
      <c r="Z628" s="4"/>
    </row>
    <row r="629" ht="14.25" customHeight="1">
      <c r="A629" s="4"/>
      <c r="B629" s="4"/>
      <c r="C629" s="4"/>
      <c r="D629" s="4"/>
      <c r="E629" s="4"/>
      <c r="F629" s="4"/>
      <c r="G629" s="4"/>
      <c r="H629" s="4"/>
      <c r="I629" s="4"/>
      <c r="J629" s="110" t="str">
        <f t="shared" si="39"/>
        <v/>
      </c>
      <c r="K629" s="401" t="str">
        <f t="shared" si="38"/>
        <v/>
      </c>
      <c r="L629" s="4"/>
      <c r="M629" s="4"/>
      <c r="N629" s="4"/>
      <c r="O629" s="4"/>
      <c r="P629" s="4"/>
      <c r="Q629" s="4"/>
      <c r="R629" s="4"/>
      <c r="S629" s="4"/>
      <c r="T629" s="4"/>
      <c r="U629" s="4"/>
      <c r="V629" s="4"/>
      <c r="W629" s="4"/>
      <c r="X629" s="4"/>
      <c r="Y629" s="4"/>
      <c r="Z629" s="4"/>
    </row>
    <row r="630" ht="14.25" customHeight="1">
      <c r="A630" s="4"/>
      <c r="B630" s="4"/>
      <c r="C630" s="4"/>
      <c r="D630" s="4"/>
      <c r="E630" s="4"/>
      <c r="F630" s="4"/>
      <c r="G630" s="4"/>
      <c r="H630" s="4"/>
      <c r="I630" s="4"/>
      <c r="J630" s="110" t="str">
        <f t="shared" si="39"/>
        <v/>
      </c>
      <c r="K630" s="401" t="str">
        <f t="shared" si="38"/>
        <v/>
      </c>
      <c r="L630" s="4"/>
      <c r="M630" s="4"/>
      <c r="N630" s="4"/>
      <c r="O630" s="4"/>
      <c r="P630" s="4"/>
      <c r="Q630" s="4"/>
      <c r="R630" s="4"/>
      <c r="S630" s="4"/>
      <c r="T630" s="4"/>
      <c r="U630" s="4"/>
      <c r="V630" s="4"/>
      <c r="W630" s="4"/>
      <c r="X630" s="4"/>
      <c r="Y630" s="4"/>
      <c r="Z630" s="4"/>
    </row>
    <row r="631" ht="14.25" customHeight="1">
      <c r="A631" s="4"/>
      <c r="B631" s="4"/>
      <c r="C631" s="4"/>
      <c r="D631" s="4"/>
      <c r="E631" s="4"/>
      <c r="F631" s="4"/>
      <c r="G631" s="4"/>
      <c r="H631" s="4"/>
      <c r="I631" s="4"/>
      <c r="J631" s="110" t="str">
        <f t="shared" si="39"/>
        <v/>
      </c>
      <c r="K631" s="401" t="str">
        <f t="shared" si="38"/>
        <v/>
      </c>
      <c r="L631" s="4"/>
      <c r="M631" s="4"/>
      <c r="N631" s="4"/>
      <c r="O631" s="4"/>
      <c r="P631" s="4"/>
      <c r="Q631" s="4"/>
      <c r="R631" s="4"/>
      <c r="S631" s="4"/>
      <c r="T631" s="4"/>
      <c r="U631" s="4"/>
      <c r="V631" s="4"/>
      <c r="W631" s="4"/>
      <c r="X631" s="4"/>
      <c r="Y631" s="4"/>
      <c r="Z631" s="4"/>
    </row>
    <row r="632" ht="14.25" customHeight="1">
      <c r="A632" s="4"/>
      <c r="B632" s="4"/>
      <c r="C632" s="4"/>
      <c r="D632" s="4"/>
      <c r="E632" s="4"/>
      <c r="F632" s="4"/>
      <c r="G632" s="4"/>
      <c r="H632" s="4"/>
      <c r="I632" s="4"/>
      <c r="J632" s="110" t="str">
        <f t="shared" si="39"/>
        <v/>
      </c>
      <c r="K632" s="401" t="str">
        <f t="shared" si="38"/>
        <v/>
      </c>
      <c r="L632" s="4"/>
      <c r="M632" s="4"/>
      <c r="N632" s="4"/>
      <c r="O632" s="4"/>
      <c r="P632" s="4"/>
      <c r="Q632" s="4"/>
      <c r="R632" s="4"/>
      <c r="S632" s="4"/>
      <c r="T632" s="4"/>
      <c r="U632" s="4"/>
      <c r="V632" s="4"/>
      <c r="W632" s="4"/>
      <c r="X632" s="4"/>
      <c r="Y632" s="4"/>
      <c r="Z632" s="4"/>
    </row>
    <row r="633" ht="14.25" customHeight="1">
      <c r="A633" s="4"/>
      <c r="B633" s="4"/>
      <c r="C633" s="4"/>
      <c r="D633" s="4"/>
      <c r="E633" s="4"/>
      <c r="F633" s="4"/>
      <c r="G633" s="4"/>
      <c r="H633" s="4"/>
      <c r="I633" s="4"/>
      <c r="J633" s="110" t="str">
        <f t="shared" si="39"/>
        <v/>
      </c>
      <c r="K633" s="401" t="str">
        <f t="shared" si="38"/>
        <v/>
      </c>
      <c r="L633" s="4"/>
      <c r="M633" s="4"/>
      <c r="N633" s="4"/>
      <c r="O633" s="4"/>
      <c r="P633" s="4"/>
      <c r="Q633" s="4"/>
      <c r="R633" s="4"/>
      <c r="S633" s="4"/>
      <c r="T633" s="4"/>
      <c r="U633" s="4"/>
      <c r="V633" s="4"/>
      <c r="W633" s="4"/>
      <c r="X633" s="4"/>
      <c r="Y633" s="4"/>
      <c r="Z633" s="4"/>
    </row>
    <row r="634" ht="14.25" customHeight="1">
      <c r="A634" s="4"/>
      <c r="B634" s="4"/>
      <c r="C634" s="4"/>
      <c r="D634" s="4"/>
      <c r="E634" s="4"/>
      <c r="F634" s="4"/>
      <c r="G634" s="4"/>
      <c r="H634" s="4"/>
      <c r="I634" s="4"/>
      <c r="J634" s="110" t="str">
        <f t="shared" si="39"/>
        <v/>
      </c>
      <c r="K634" s="401" t="str">
        <f t="shared" si="38"/>
        <v/>
      </c>
      <c r="L634" s="4"/>
      <c r="M634" s="4"/>
      <c r="N634" s="4"/>
      <c r="O634" s="4"/>
      <c r="P634" s="4"/>
      <c r="Q634" s="4"/>
      <c r="R634" s="4"/>
      <c r="S634" s="4"/>
      <c r="T634" s="4"/>
      <c r="U634" s="4"/>
      <c r="V634" s="4"/>
      <c r="W634" s="4"/>
      <c r="X634" s="4"/>
      <c r="Y634" s="4"/>
      <c r="Z634" s="4"/>
    </row>
    <row r="635" ht="14.25" customHeight="1">
      <c r="A635" s="4"/>
      <c r="B635" s="4"/>
      <c r="C635" s="4"/>
      <c r="D635" s="4"/>
      <c r="E635" s="4"/>
      <c r="F635" s="4"/>
      <c r="G635" s="4"/>
      <c r="H635" s="4"/>
      <c r="I635" s="4"/>
      <c r="J635" s="110" t="str">
        <f t="shared" si="39"/>
        <v/>
      </c>
      <c r="K635" s="401" t="str">
        <f t="shared" si="38"/>
        <v/>
      </c>
      <c r="L635" s="4"/>
      <c r="M635" s="4"/>
      <c r="N635" s="4"/>
      <c r="O635" s="4"/>
      <c r="P635" s="4"/>
      <c r="Q635" s="4"/>
      <c r="R635" s="4"/>
      <c r="S635" s="4"/>
      <c r="T635" s="4"/>
      <c r="U635" s="4"/>
      <c r="V635" s="4"/>
      <c r="W635" s="4"/>
      <c r="X635" s="4"/>
      <c r="Y635" s="4"/>
      <c r="Z635" s="4"/>
    </row>
    <row r="636" ht="14.25" customHeight="1">
      <c r="A636" s="4"/>
      <c r="B636" s="4"/>
      <c r="C636" s="4"/>
      <c r="D636" s="4"/>
      <c r="E636" s="4"/>
      <c r="F636" s="4"/>
      <c r="G636" s="4"/>
      <c r="H636" s="4"/>
      <c r="I636" s="4"/>
      <c r="J636" s="110" t="str">
        <f t="shared" si="39"/>
        <v/>
      </c>
      <c r="K636" s="401" t="str">
        <f t="shared" si="38"/>
        <v/>
      </c>
      <c r="L636" s="4"/>
      <c r="M636" s="4"/>
      <c r="N636" s="4"/>
      <c r="O636" s="4"/>
      <c r="P636" s="4"/>
      <c r="Q636" s="4"/>
      <c r="R636" s="4"/>
      <c r="S636" s="4"/>
      <c r="T636" s="4"/>
      <c r="U636" s="4"/>
      <c r="V636" s="4"/>
      <c r="W636" s="4"/>
      <c r="X636" s="4"/>
      <c r="Y636" s="4"/>
      <c r="Z636" s="4"/>
    </row>
    <row r="637" ht="14.25" customHeight="1">
      <c r="A637" s="4"/>
      <c r="B637" s="4"/>
      <c r="C637" s="4"/>
      <c r="D637" s="4"/>
      <c r="E637" s="4"/>
      <c r="F637" s="4"/>
      <c r="G637" s="4"/>
      <c r="H637" s="4"/>
      <c r="I637" s="4"/>
      <c r="J637" s="110" t="str">
        <f t="shared" si="39"/>
        <v/>
      </c>
      <c r="K637" s="401" t="str">
        <f t="shared" si="38"/>
        <v/>
      </c>
      <c r="L637" s="4"/>
      <c r="M637" s="4"/>
      <c r="N637" s="4"/>
      <c r="O637" s="4"/>
      <c r="P637" s="4"/>
      <c r="Q637" s="4"/>
      <c r="R637" s="4"/>
      <c r="S637" s="4"/>
      <c r="T637" s="4"/>
      <c r="U637" s="4"/>
      <c r="V637" s="4"/>
      <c r="W637" s="4"/>
      <c r="X637" s="4"/>
      <c r="Y637" s="4"/>
      <c r="Z637" s="4"/>
    </row>
    <row r="638" ht="14.25" customHeight="1">
      <c r="A638" s="4"/>
      <c r="B638" s="4"/>
      <c r="C638" s="4"/>
      <c r="D638" s="4"/>
      <c r="E638" s="4"/>
      <c r="F638" s="4"/>
      <c r="G638" s="4"/>
      <c r="H638" s="4"/>
      <c r="I638" s="4"/>
      <c r="J638" s="110" t="str">
        <f t="shared" si="39"/>
        <v/>
      </c>
      <c r="K638" s="401" t="str">
        <f t="shared" si="38"/>
        <v/>
      </c>
      <c r="L638" s="4"/>
      <c r="M638" s="4"/>
      <c r="N638" s="4"/>
      <c r="O638" s="4"/>
      <c r="P638" s="4"/>
      <c r="Q638" s="4"/>
      <c r="R638" s="4"/>
      <c r="S638" s="4"/>
      <c r="T638" s="4"/>
      <c r="U638" s="4"/>
      <c r="V638" s="4"/>
      <c r="W638" s="4"/>
      <c r="X638" s="4"/>
      <c r="Y638" s="4"/>
      <c r="Z638" s="4"/>
    </row>
    <row r="639" ht="14.25" customHeight="1">
      <c r="A639" s="4"/>
      <c r="B639" s="4"/>
      <c r="C639" s="4"/>
      <c r="D639" s="4"/>
      <c r="E639" s="4"/>
      <c r="F639" s="4"/>
      <c r="G639" s="4"/>
      <c r="H639" s="4"/>
      <c r="I639" s="4"/>
      <c r="J639" s="110" t="str">
        <f t="shared" si="39"/>
        <v/>
      </c>
      <c r="K639" s="401" t="str">
        <f t="shared" si="38"/>
        <v/>
      </c>
      <c r="L639" s="4"/>
      <c r="M639" s="4"/>
      <c r="N639" s="4"/>
      <c r="O639" s="4"/>
      <c r="P639" s="4"/>
      <c r="Q639" s="4"/>
      <c r="R639" s="4"/>
      <c r="S639" s="4"/>
      <c r="T639" s="4"/>
      <c r="U639" s="4"/>
      <c r="V639" s="4"/>
      <c r="W639" s="4"/>
      <c r="X639" s="4"/>
      <c r="Y639" s="4"/>
      <c r="Z639" s="4"/>
    </row>
    <row r="640" ht="14.25" customHeight="1">
      <c r="A640" s="4"/>
      <c r="B640" s="4"/>
      <c r="C640" s="4"/>
      <c r="D640" s="4"/>
      <c r="E640" s="4"/>
      <c r="F640" s="4"/>
      <c r="G640" s="4"/>
      <c r="H640" s="4"/>
      <c r="I640" s="4"/>
      <c r="J640" s="110" t="str">
        <f t="shared" si="39"/>
        <v/>
      </c>
      <c r="K640" s="401" t="str">
        <f t="shared" si="38"/>
        <v/>
      </c>
      <c r="L640" s="4"/>
      <c r="M640" s="4"/>
      <c r="N640" s="4"/>
      <c r="O640" s="4"/>
      <c r="P640" s="4"/>
      <c r="Q640" s="4"/>
      <c r="R640" s="4"/>
      <c r="S640" s="4"/>
      <c r="T640" s="4"/>
      <c r="U640" s="4"/>
      <c r="V640" s="4"/>
      <c r="W640" s="4"/>
      <c r="X640" s="4"/>
      <c r="Y640" s="4"/>
      <c r="Z640" s="4"/>
    </row>
    <row r="641" ht="14.25" customHeight="1">
      <c r="A641" s="4"/>
      <c r="B641" s="4"/>
      <c r="C641" s="4"/>
      <c r="D641" s="4"/>
      <c r="E641" s="4"/>
      <c r="F641" s="4"/>
      <c r="G641" s="4"/>
      <c r="H641" s="4"/>
      <c r="I641" s="4"/>
      <c r="J641" s="110" t="str">
        <f t="shared" si="39"/>
        <v/>
      </c>
      <c r="K641" s="401" t="str">
        <f t="shared" si="38"/>
        <v/>
      </c>
      <c r="L641" s="4"/>
      <c r="M641" s="4"/>
      <c r="N641" s="4"/>
      <c r="O641" s="4"/>
      <c r="P641" s="4"/>
      <c r="Q641" s="4"/>
      <c r="R641" s="4"/>
      <c r="S641" s="4"/>
      <c r="T641" s="4"/>
      <c r="U641" s="4"/>
      <c r="V641" s="4"/>
      <c r="W641" s="4"/>
      <c r="X641" s="4"/>
      <c r="Y641" s="4"/>
      <c r="Z641" s="4"/>
    </row>
    <row r="642" ht="14.25" customHeight="1">
      <c r="A642" s="4"/>
      <c r="B642" s="4"/>
      <c r="C642" s="4"/>
      <c r="D642" s="4"/>
      <c r="E642" s="4"/>
      <c r="F642" s="4"/>
      <c r="G642" s="4"/>
      <c r="H642" s="4"/>
      <c r="I642" s="4"/>
      <c r="J642" s="110" t="str">
        <f t="shared" si="39"/>
        <v/>
      </c>
      <c r="K642" s="401" t="str">
        <f t="shared" si="38"/>
        <v/>
      </c>
      <c r="L642" s="4"/>
      <c r="M642" s="4"/>
      <c r="N642" s="4"/>
      <c r="O642" s="4"/>
      <c r="P642" s="4"/>
      <c r="Q642" s="4"/>
      <c r="R642" s="4"/>
      <c r="S642" s="4"/>
      <c r="T642" s="4"/>
      <c r="U642" s="4"/>
      <c r="V642" s="4"/>
      <c r="W642" s="4"/>
      <c r="X642" s="4"/>
      <c r="Y642" s="4"/>
      <c r="Z642" s="4"/>
    </row>
    <row r="643" ht="14.25" customHeight="1">
      <c r="A643" s="4"/>
      <c r="B643" s="4"/>
      <c r="C643" s="4"/>
      <c r="D643" s="4"/>
      <c r="E643" s="4"/>
      <c r="F643" s="4"/>
      <c r="G643" s="4"/>
      <c r="H643" s="4"/>
      <c r="I643" s="4"/>
      <c r="J643" s="110" t="str">
        <f t="shared" si="39"/>
        <v/>
      </c>
      <c r="K643" s="401" t="str">
        <f t="shared" si="38"/>
        <v/>
      </c>
      <c r="L643" s="4"/>
      <c r="M643" s="4"/>
      <c r="N643" s="4"/>
      <c r="O643" s="4"/>
      <c r="P643" s="4"/>
      <c r="Q643" s="4"/>
      <c r="R643" s="4"/>
      <c r="S643" s="4"/>
      <c r="T643" s="4"/>
      <c r="U643" s="4"/>
      <c r="V643" s="4"/>
      <c r="W643" s="4"/>
      <c r="X643" s="4"/>
      <c r="Y643" s="4"/>
      <c r="Z643" s="4"/>
    </row>
    <row r="644" ht="14.25" customHeight="1">
      <c r="A644" s="4"/>
      <c r="B644" s="4"/>
      <c r="C644" s="4"/>
      <c r="D644" s="4"/>
      <c r="E644" s="4"/>
      <c r="F644" s="4"/>
      <c r="G644" s="4"/>
      <c r="H644" s="4"/>
      <c r="I644" s="4"/>
      <c r="J644" s="110" t="str">
        <f t="shared" si="39"/>
        <v/>
      </c>
      <c r="K644" s="401" t="str">
        <f t="shared" si="38"/>
        <v/>
      </c>
      <c r="L644" s="4"/>
      <c r="M644" s="4"/>
      <c r="N644" s="4"/>
      <c r="O644" s="4"/>
      <c r="P644" s="4"/>
      <c r="Q644" s="4"/>
      <c r="R644" s="4"/>
      <c r="S644" s="4"/>
      <c r="T644" s="4"/>
      <c r="U644" s="4"/>
      <c r="V644" s="4"/>
      <c r="W644" s="4"/>
      <c r="X644" s="4"/>
      <c r="Y644" s="4"/>
      <c r="Z644" s="4"/>
    </row>
    <row r="645" ht="14.25" customHeight="1">
      <c r="A645" s="4"/>
      <c r="B645" s="4"/>
      <c r="C645" s="4"/>
      <c r="D645" s="4"/>
      <c r="E645" s="4"/>
      <c r="F645" s="4"/>
      <c r="G645" s="4"/>
      <c r="H645" s="4"/>
      <c r="I645" s="4"/>
      <c r="J645" s="110" t="str">
        <f t="shared" si="39"/>
        <v/>
      </c>
      <c r="K645" s="401" t="str">
        <f t="shared" si="38"/>
        <v/>
      </c>
      <c r="L645" s="4"/>
      <c r="M645" s="4"/>
      <c r="N645" s="4"/>
      <c r="O645" s="4"/>
      <c r="P645" s="4"/>
      <c r="Q645" s="4"/>
      <c r="R645" s="4"/>
      <c r="S645" s="4"/>
      <c r="T645" s="4"/>
      <c r="U645" s="4"/>
      <c r="V645" s="4"/>
      <c r="W645" s="4"/>
      <c r="X645" s="4"/>
      <c r="Y645" s="4"/>
      <c r="Z645" s="4"/>
    </row>
    <row r="646" ht="14.25" customHeight="1">
      <c r="A646" s="4"/>
      <c r="B646" s="4"/>
      <c r="C646" s="4"/>
      <c r="D646" s="4"/>
      <c r="E646" s="4"/>
      <c r="F646" s="4"/>
      <c r="G646" s="4"/>
      <c r="H646" s="4"/>
      <c r="I646" s="4"/>
      <c r="J646" s="110" t="str">
        <f t="shared" si="39"/>
        <v/>
      </c>
      <c r="K646" s="401" t="str">
        <f t="shared" si="38"/>
        <v/>
      </c>
      <c r="L646" s="4"/>
      <c r="M646" s="4"/>
      <c r="N646" s="4"/>
      <c r="O646" s="4"/>
      <c r="P646" s="4"/>
      <c r="Q646" s="4"/>
      <c r="R646" s="4"/>
      <c r="S646" s="4"/>
      <c r="T646" s="4"/>
      <c r="U646" s="4"/>
      <c r="V646" s="4"/>
      <c r="W646" s="4"/>
      <c r="X646" s="4"/>
      <c r="Y646" s="4"/>
      <c r="Z646" s="4"/>
    </row>
    <row r="647" ht="14.25" customHeight="1">
      <c r="A647" s="4"/>
      <c r="B647" s="4"/>
      <c r="C647" s="4"/>
      <c r="D647" s="4"/>
      <c r="E647" s="4"/>
      <c r="F647" s="4"/>
      <c r="G647" s="4"/>
      <c r="H647" s="4"/>
      <c r="I647" s="4"/>
      <c r="J647" s="110" t="str">
        <f t="shared" si="39"/>
        <v/>
      </c>
      <c r="K647" s="401" t="str">
        <f t="shared" si="38"/>
        <v/>
      </c>
      <c r="L647" s="4"/>
      <c r="M647" s="4"/>
      <c r="N647" s="4"/>
      <c r="O647" s="4"/>
      <c r="P647" s="4"/>
      <c r="Q647" s="4"/>
      <c r="R647" s="4"/>
      <c r="S647" s="4"/>
      <c r="T647" s="4"/>
      <c r="U647" s="4"/>
      <c r="V647" s="4"/>
      <c r="W647" s="4"/>
      <c r="X647" s="4"/>
      <c r="Y647" s="4"/>
      <c r="Z647" s="4"/>
    </row>
    <row r="648" ht="14.25" customHeight="1">
      <c r="A648" s="4"/>
      <c r="B648" s="4"/>
      <c r="C648" s="4"/>
      <c r="D648" s="4"/>
      <c r="E648" s="4"/>
      <c r="F648" s="4"/>
      <c r="G648" s="4"/>
      <c r="H648" s="4"/>
      <c r="I648" s="4"/>
      <c r="J648" s="110" t="str">
        <f t="shared" si="39"/>
        <v/>
      </c>
      <c r="K648" s="401" t="str">
        <f t="shared" si="38"/>
        <v/>
      </c>
      <c r="L648" s="4"/>
      <c r="M648" s="4"/>
      <c r="N648" s="4"/>
      <c r="O648" s="4"/>
      <c r="P648" s="4"/>
      <c r="Q648" s="4"/>
      <c r="R648" s="4"/>
      <c r="S648" s="4"/>
      <c r="T648" s="4"/>
      <c r="U648" s="4"/>
      <c r="V648" s="4"/>
      <c r="W648" s="4"/>
      <c r="X648" s="4"/>
      <c r="Y648" s="4"/>
      <c r="Z648" s="4"/>
    </row>
    <row r="649" ht="14.25" customHeight="1">
      <c r="A649" s="4"/>
      <c r="B649" s="4"/>
      <c r="C649" s="4"/>
      <c r="D649" s="4"/>
      <c r="E649" s="4"/>
      <c r="F649" s="4"/>
      <c r="G649" s="4"/>
      <c r="H649" s="4"/>
      <c r="I649" s="4"/>
      <c r="J649" s="110" t="str">
        <f t="shared" si="39"/>
        <v/>
      </c>
      <c r="K649" s="401" t="str">
        <f t="shared" si="38"/>
        <v/>
      </c>
      <c r="L649" s="4"/>
      <c r="M649" s="4"/>
      <c r="N649" s="4"/>
      <c r="O649" s="4"/>
      <c r="P649" s="4"/>
      <c r="Q649" s="4"/>
      <c r="R649" s="4"/>
      <c r="S649" s="4"/>
      <c r="T649" s="4"/>
      <c r="U649" s="4"/>
      <c r="V649" s="4"/>
      <c r="W649" s="4"/>
      <c r="X649" s="4"/>
      <c r="Y649" s="4"/>
      <c r="Z649" s="4"/>
    </row>
    <row r="650" ht="14.25" customHeight="1">
      <c r="A650" s="4"/>
      <c r="B650" s="4"/>
      <c r="C650" s="4"/>
      <c r="D650" s="4"/>
      <c r="E650" s="4"/>
      <c r="F650" s="4"/>
      <c r="G650" s="4"/>
      <c r="H650" s="4"/>
      <c r="I650" s="4"/>
      <c r="J650" s="110" t="str">
        <f t="shared" si="39"/>
        <v/>
      </c>
      <c r="K650" s="401" t="str">
        <f t="shared" si="38"/>
        <v/>
      </c>
      <c r="L650" s="4"/>
      <c r="M650" s="4"/>
      <c r="N650" s="4"/>
      <c r="O650" s="4"/>
      <c r="P650" s="4"/>
      <c r="Q650" s="4"/>
      <c r="R650" s="4"/>
      <c r="S650" s="4"/>
      <c r="T650" s="4"/>
      <c r="U650" s="4"/>
      <c r="V650" s="4"/>
      <c r="W650" s="4"/>
      <c r="X650" s="4"/>
      <c r="Y650" s="4"/>
      <c r="Z650" s="4"/>
    </row>
    <row r="651" ht="14.25" customHeight="1">
      <c r="A651" s="4"/>
      <c r="B651" s="4"/>
      <c r="C651" s="4"/>
      <c r="D651" s="4"/>
      <c r="E651" s="4"/>
      <c r="F651" s="4"/>
      <c r="G651" s="4"/>
      <c r="H651" s="4"/>
      <c r="I651" s="4"/>
      <c r="J651" s="110" t="str">
        <f t="shared" si="39"/>
        <v/>
      </c>
      <c r="K651" s="401" t="str">
        <f t="shared" si="38"/>
        <v/>
      </c>
      <c r="L651" s="4"/>
      <c r="M651" s="4"/>
      <c r="N651" s="4"/>
      <c r="O651" s="4"/>
      <c r="P651" s="4"/>
      <c r="Q651" s="4"/>
      <c r="R651" s="4"/>
      <c r="S651" s="4"/>
      <c r="T651" s="4"/>
      <c r="U651" s="4"/>
      <c r="V651" s="4"/>
      <c r="W651" s="4"/>
      <c r="X651" s="4"/>
      <c r="Y651" s="4"/>
      <c r="Z651" s="4"/>
    </row>
    <row r="652" ht="14.25" customHeight="1">
      <c r="A652" s="4"/>
      <c r="B652" s="4"/>
      <c r="C652" s="4"/>
      <c r="D652" s="4"/>
      <c r="E652" s="4"/>
      <c r="F652" s="4"/>
      <c r="G652" s="4"/>
      <c r="H652" s="4"/>
      <c r="I652" s="4"/>
      <c r="J652" s="110" t="str">
        <f t="shared" si="39"/>
        <v/>
      </c>
      <c r="K652" s="401" t="str">
        <f t="shared" si="38"/>
        <v/>
      </c>
      <c r="L652" s="4"/>
      <c r="M652" s="4"/>
      <c r="N652" s="4"/>
      <c r="O652" s="4"/>
      <c r="P652" s="4"/>
      <c r="Q652" s="4"/>
      <c r="R652" s="4"/>
      <c r="S652" s="4"/>
      <c r="T652" s="4"/>
      <c r="U652" s="4"/>
      <c r="V652" s="4"/>
      <c r="W652" s="4"/>
      <c r="X652" s="4"/>
      <c r="Y652" s="4"/>
      <c r="Z652" s="4"/>
    </row>
    <row r="653" ht="14.25" customHeight="1">
      <c r="A653" s="4"/>
      <c r="B653" s="4"/>
      <c r="C653" s="4"/>
      <c r="D653" s="4"/>
      <c r="E653" s="4"/>
      <c r="F653" s="4"/>
      <c r="G653" s="4"/>
      <c r="H653" s="4"/>
      <c r="I653" s="4"/>
      <c r="J653" s="110" t="str">
        <f t="shared" si="39"/>
        <v/>
      </c>
      <c r="K653" s="401" t="str">
        <f t="shared" si="38"/>
        <v/>
      </c>
      <c r="L653" s="4"/>
      <c r="M653" s="4"/>
      <c r="N653" s="4"/>
      <c r="O653" s="4"/>
      <c r="P653" s="4"/>
      <c r="Q653" s="4"/>
      <c r="R653" s="4"/>
      <c r="S653" s="4"/>
      <c r="T653" s="4"/>
      <c r="U653" s="4"/>
      <c r="V653" s="4"/>
      <c r="W653" s="4"/>
      <c r="X653" s="4"/>
      <c r="Y653" s="4"/>
      <c r="Z653" s="4"/>
    </row>
    <row r="654" ht="14.25" customHeight="1">
      <c r="A654" s="4"/>
      <c r="B654" s="4"/>
      <c r="C654" s="4"/>
      <c r="D654" s="4"/>
      <c r="E654" s="4"/>
      <c r="F654" s="4"/>
      <c r="G654" s="4"/>
      <c r="H654" s="4"/>
      <c r="I654" s="4"/>
      <c r="J654" s="110" t="str">
        <f t="shared" si="39"/>
        <v/>
      </c>
      <c r="K654" s="401" t="str">
        <f t="shared" si="38"/>
        <v/>
      </c>
      <c r="L654" s="4"/>
      <c r="M654" s="4"/>
      <c r="N654" s="4"/>
      <c r="O654" s="4"/>
      <c r="P654" s="4"/>
      <c r="Q654" s="4"/>
      <c r="R654" s="4"/>
      <c r="S654" s="4"/>
      <c r="T654" s="4"/>
      <c r="U654" s="4"/>
      <c r="V654" s="4"/>
      <c r="W654" s="4"/>
      <c r="X654" s="4"/>
      <c r="Y654" s="4"/>
      <c r="Z654" s="4"/>
    </row>
    <row r="655" ht="14.25" customHeight="1">
      <c r="A655" s="4"/>
      <c r="B655" s="4"/>
      <c r="C655" s="4"/>
      <c r="D655" s="4"/>
      <c r="E655" s="4"/>
      <c r="F655" s="4"/>
      <c r="G655" s="4"/>
      <c r="H655" s="4"/>
      <c r="I655" s="4"/>
      <c r="J655" s="110" t="str">
        <f t="shared" si="39"/>
        <v/>
      </c>
      <c r="K655" s="401" t="str">
        <f t="shared" si="38"/>
        <v/>
      </c>
      <c r="L655" s="4"/>
      <c r="M655" s="4"/>
      <c r="N655" s="4"/>
      <c r="O655" s="4"/>
      <c r="P655" s="4"/>
      <c r="Q655" s="4"/>
      <c r="R655" s="4"/>
      <c r="S655" s="4"/>
      <c r="T655" s="4"/>
      <c r="U655" s="4"/>
      <c r="V655" s="4"/>
      <c r="W655" s="4"/>
      <c r="X655" s="4"/>
      <c r="Y655" s="4"/>
      <c r="Z655" s="4"/>
    </row>
    <row r="656" ht="14.25" customHeight="1">
      <c r="A656" s="4"/>
      <c r="B656" s="4"/>
      <c r="C656" s="4"/>
      <c r="D656" s="4"/>
      <c r="E656" s="4"/>
      <c r="F656" s="4"/>
      <c r="G656" s="4"/>
      <c r="H656" s="4"/>
      <c r="I656" s="4"/>
      <c r="J656" s="110" t="str">
        <f t="shared" si="39"/>
        <v/>
      </c>
      <c r="K656" s="401" t="str">
        <f t="shared" si="38"/>
        <v/>
      </c>
      <c r="L656" s="4"/>
      <c r="M656" s="4"/>
      <c r="N656" s="4"/>
      <c r="O656" s="4"/>
      <c r="P656" s="4"/>
      <c r="Q656" s="4"/>
      <c r="R656" s="4"/>
      <c r="S656" s="4"/>
      <c r="T656" s="4"/>
      <c r="U656" s="4"/>
      <c r="V656" s="4"/>
      <c r="W656" s="4"/>
      <c r="X656" s="4"/>
      <c r="Y656" s="4"/>
      <c r="Z656" s="4"/>
    </row>
    <row r="657" ht="14.25" customHeight="1">
      <c r="A657" s="4"/>
      <c r="B657" s="4"/>
      <c r="C657" s="4"/>
      <c r="D657" s="4"/>
      <c r="E657" s="4"/>
      <c r="F657" s="4"/>
      <c r="G657" s="4"/>
      <c r="H657" s="4"/>
      <c r="I657" s="4"/>
      <c r="J657" s="110" t="str">
        <f t="shared" si="39"/>
        <v/>
      </c>
      <c r="K657" s="401" t="str">
        <f t="shared" si="38"/>
        <v/>
      </c>
      <c r="L657" s="4"/>
      <c r="M657" s="4"/>
      <c r="N657" s="4"/>
      <c r="O657" s="4"/>
      <c r="P657" s="4"/>
      <c r="Q657" s="4"/>
      <c r="R657" s="4"/>
      <c r="S657" s="4"/>
      <c r="T657" s="4"/>
      <c r="U657" s="4"/>
      <c r="V657" s="4"/>
      <c r="W657" s="4"/>
      <c r="X657" s="4"/>
      <c r="Y657" s="4"/>
      <c r="Z657" s="4"/>
    </row>
    <row r="658" ht="14.25" customHeight="1">
      <c r="A658" s="4"/>
      <c r="B658" s="4"/>
      <c r="C658" s="4"/>
      <c r="D658" s="4"/>
      <c r="E658" s="4"/>
      <c r="F658" s="4"/>
      <c r="G658" s="4"/>
      <c r="H658" s="4"/>
      <c r="I658" s="4"/>
      <c r="J658" s="110" t="str">
        <f t="shared" si="39"/>
        <v/>
      </c>
      <c r="K658" s="401" t="str">
        <f t="shared" si="38"/>
        <v/>
      </c>
      <c r="L658" s="4"/>
      <c r="M658" s="4"/>
      <c r="N658" s="4"/>
      <c r="O658" s="4"/>
      <c r="P658" s="4"/>
      <c r="Q658" s="4"/>
      <c r="R658" s="4"/>
      <c r="S658" s="4"/>
      <c r="T658" s="4"/>
      <c r="U658" s="4"/>
      <c r="V658" s="4"/>
      <c r="W658" s="4"/>
      <c r="X658" s="4"/>
      <c r="Y658" s="4"/>
      <c r="Z658" s="4"/>
    </row>
    <row r="659" ht="14.25" customHeight="1">
      <c r="A659" s="4"/>
      <c r="B659" s="4"/>
      <c r="C659" s="4"/>
      <c r="D659" s="4"/>
      <c r="E659" s="4"/>
      <c r="F659" s="4"/>
      <c r="G659" s="4"/>
      <c r="H659" s="4"/>
      <c r="I659" s="4"/>
      <c r="J659" s="110" t="str">
        <f t="shared" si="39"/>
        <v/>
      </c>
      <c r="K659" s="401" t="str">
        <f t="shared" si="38"/>
        <v/>
      </c>
      <c r="L659" s="4"/>
      <c r="M659" s="4"/>
      <c r="N659" s="4"/>
      <c r="O659" s="4"/>
      <c r="P659" s="4"/>
      <c r="Q659" s="4"/>
      <c r="R659" s="4"/>
      <c r="S659" s="4"/>
      <c r="T659" s="4"/>
      <c r="U659" s="4"/>
      <c r="V659" s="4"/>
      <c r="W659" s="4"/>
      <c r="X659" s="4"/>
      <c r="Y659" s="4"/>
      <c r="Z659" s="4"/>
    </row>
    <row r="660" ht="14.25" customHeight="1">
      <c r="A660" s="4"/>
      <c r="B660" s="4"/>
      <c r="C660" s="4"/>
      <c r="D660" s="4"/>
      <c r="E660" s="4"/>
      <c r="F660" s="4"/>
      <c r="G660" s="4"/>
      <c r="H660" s="4"/>
      <c r="I660" s="4"/>
      <c r="J660" s="110" t="str">
        <f t="shared" si="39"/>
        <v/>
      </c>
      <c r="K660" s="401" t="str">
        <f t="shared" si="38"/>
        <v/>
      </c>
      <c r="L660" s="4"/>
      <c r="M660" s="4"/>
      <c r="N660" s="4"/>
      <c r="O660" s="4"/>
      <c r="P660" s="4"/>
      <c r="Q660" s="4"/>
      <c r="R660" s="4"/>
      <c r="S660" s="4"/>
      <c r="T660" s="4"/>
      <c r="U660" s="4"/>
      <c r="V660" s="4"/>
      <c r="W660" s="4"/>
      <c r="X660" s="4"/>
      <c r="Y660" s="4"/>
      <c r="Z660" s="4"/>
    </row>
    <row r="661" ht="14.25" customHeight="1">
      <c r="A661" s="4"/>
      <c r="B661" s="4"/>
      <c r="C661" s="4"/>
      <c r="D661" s="4"/>
      <c r="E661" s="4"/>
      <c r="F661" s="4"/>
      <c r="G661" s="4"/>
      <c r="H661" s="4"/>
      <c r="I661" s="4"/>
      <c r="J661" s="110" t="str">
        <f t="shared" si="39"/>
        <v/>
      </c>
      <c r="K661" s="401" t="str">
        <f t="shared" si="38"/>
        <v/>
      </c>
      <c r="L661" s="4"/>
      <c r="M661" s="4"/>
      <c r="N661" s="4"/>
      <c r="O661" s="4"/>
      <c r="P661" s="4"/>
      <c r="Q661" s="4"/>
      <c r="R661" s="4"/>
      <c r="S661" s="4"/>
      <c r="T661" s="4"/>
      <c r="U661" s="4"/>
      <c r="V661" s="4"/>
      <c r="W661" s="4"/>
      <c r="X661" s="4"/>
      <c r="Y661" s="4"/>
      <c r="Z661" s="4"/>
    </row>
    <row r="662" ht="14.25" customHeight="1">
      <c r="A662" s="4"/>
      <c r="B662" s="4"/>
      <c r="C662" s="4"/>
      <c r="D662" s="4"/>
      <c r="E662" s="4"/>
      <c r="F662" s="4"/>
      <c r="G662" s="4"/>
      <c r="H662" s="4"/>
      <c r="I662" s="4"/>
      <c r="J662" s="110" t="str">
        <f t="shared" si="39"/>
        <v/>
      </c>
      <c r="K662" s="401" t="str">
        <f t="shared" si="38"/>
        <v/>
      </c>
      <c r="L662" s="4"/>
      <c r="M662" s="4"/>
      <c r="N662" s="4"/>
      <c r="O662" s="4"/>
      <c r="P662" s="4"/>
      <c r="Q662" s="4"/>
      <c r="R662" s="4"/>
      <c r="S662" s="4"/>
      <c r="T662" s="4"/>
      <c r="U662" s="4"/>
      <c r="V662" s="4"/>
      <c r="W662" s="4"/>
      <c r="X662" s="4"/>
      <c r="Y662" s="4"/>
      <c r="Z662" s="4"/>
    </row>
    <row r="663" ht="14.25" customHeight="1">
      <c r="A663" s="4"/>
      <c r="B663" s="4"/>
      <c r="C663" s="4"/>
      <c r="D663" s="4"/>
      <c r="E663" s="4"/>
      <c r="F663" s="4"/>
      <c r="G663" s="4"/>
      <c r="H663" s="4"/>
      <c r="I663" s="4"/>
      <c r="J663" s="110" t="str">
        <f t="shared" si="39"/>
        <v/>
      </c>
      <c r="K663" s="401" t="str">
        <f t="shared" si="38"/>
        <v/>
      </c>
      <c r="L663" s="4"/>
      <c r="M663" s="4"/>
      <c r="N663" s="4"/>
      <c r="O663" s="4"/>
      <c r="P663" s="4"/>
      <c r="Q663" s="4"/>
      <c r="R663" s="4"/>
      <c r="S663" s="4"/>
      <c r="T663" s="4"/>
      <c r="U663" s="4"/>
      <c r="V663" s="4"/>
      <c r="W663" s="4"/>
      <c r="X663" s="4"/>
      <c r="Y663" s="4"/>
      <c r="Z663" s="4"/>
    </row>
    <row r="664" ht="14.25" customHeight="1">
      <c r="A664" s="4"/>
      <c r="B664" s="4"/>
      <c r="C664" s="4"/>
      <c r="D664" s="4"/>
      <c r="E664" s="4"/>
      <c r="F664" s="4"/>
      <c r="G664" s="4"/>
      <c r="H664" s="4"/>
      <c r="I664" s="4"/>
      <c r="J664" s="110" t="str">
        <f t="shared" si="39"/>
        <v/>
      </c>
      <c r="K664" s="401" t="str">
        <f t="shared" si="38"/>
        <v/>
      </c>
      <c r="L664" s="4"/>
      <c r="M664" s="4"/>
      <c r="N664" s="4"/>
      <c r="O664" s="4"/>
      <c r="P664" s="4"/>
      <c r="Q664" s="4"/>
      <c r="R664" s="4"/>
      <c r="S664" s="4"/>
      <c r="T664" s="4"/>
      <c r="U664" s="4"/>
      <c r="V664" s="4"/>
      <c r="W664" s="4"/>
      <c r="X664" s="4"/>
      <c r="Y664" s="4"/>
      <c r="Z664" s="4"/>
    </row>
    <row r="665" ht="14.25" customHeight="1">
      <c r="A665" s="4"/>
      <c r="B665" s="4"/>
      <c r="C665" s="4"/>
      <c r="D665" s="4"/>
      <c r="E665" s="4"/>
      <c r="F665" s="4"/>
      <c r="G665" s="4"/>
      <c r="H665" s="4"/>
      <c r="I665" s="4"/>
      <c r="J665" s="110" t="str">
        <f t="shared" si="39"/>
        <v/>
      </c>
      <c r="K665" s="401" t="str">
        <f t="shared" si="38"/>
        <v/>
      </c>
      <c r="L665" s="4"/>
      <c r="M665" s="4"/>
      <c r="N665" s="4"/>
      <c r="O665" s="4"/>
      <c r="P665" s="4"/>
      <c r="Q665" s="4"/>
      <c r="R665" s="4"/>
      <c r="S665" s="4"/>
      <c r="T665" s="4"/>
      <c r="U665" s="4"/>
      <c r="V665" s="4"/>
      <c r="W665" s="4"/>
      <c r="X665" s="4"/>
      <c r="Y665" s="4"/>
      <c r="Z665" s="4"/>
    </row>
    <row r="666" ht="14.25" customHeight="1">
      <c r="A666" s="4"/>
      <c r="B666" s="4"/>
      <c r="C666" s="4"/>
      <c r="D666" s="4"/>
      <c r="E666" s="4"/>
      <c r="F666" s="4"/>
      <c r="G666" s="4"/>
      <c r="H666" s="4"/>
      <c r="I666" s="4"/>
      <c r="J666" s="110" t="str">
        <f t="shared" si="39"/>
        <v/>
      </c>
      <c r="K666" s="401" t="str">
        <f t="shared" si="38"/>
        <v/>
      </c>
      <c r="L666" s="4"/>
      <c r="M666" s="4"/>
      <c r="N666" s="4"/>
      <c r="O666" s="4"/>
      <c r="P666" s="4"/>
      <c r="Q666" s="4"/>
      <c r="R666" s="4"/>
      <c r="S666" s="4"/>
      <c r="T666" s="4"/>
      <c r="U666" s="4"/>
      <c r="V666" s="4"/>
      <c r="W666" s="4"/>
      <c r="X666" s="4"/>
      <c r="Y666" s="4"/>
      <c r="Z666" s="4"/>
    </row>
    <row r="667" ht="14.25" customHeight="1">
      <c r="A667" s="4"/>
      <c r="B667" s="4"/>
      <c r="C667" s="4"/>
      <c r="D667" s="4"/>
      <c r="E667" s="4"/>
      <c r="F667" s="4"/>
      <c r="G667" s="4"/>
      <c r="H667" s="4"/>
      <c r="I667" s="4"/>
      <c r="J667" s="110" t="str">
        <f t="shared" si="39"/>
        <v/>
      </c>
      <c r="K667" s="401" t="str">
        <f t="shared" si="38"/>
        <v/>
      </c>
      <c r="L667" s="4"/>
      <c r="M667" s="4"/>
      <c r="N667" s="4"/>
      <c r="O667" s="4"/>
      <c r="P667" s="4"/>
      <c r="Q667" s="4"/>
      <c r="R667" s="4"/>
      <c r="S667" s="4"/>
      <c r="T667" s="4"/>
      <c r="U667" s="4"/>
      <c r="V667" s="4"/>
      <c r="W667" s="4"/>
      <c r="X667" s="4"/>
      <c r="Y667" s="4"/>
      <c r="Z667" s="4"/>
    </row>
    <row r="668" ht="14.25" customHeight="1">
      <c r="A668" s="4"/>
      <c r="B668" s="4"/>
      <c r="C668" s="4"/>
      <c r="D668" s="4"/>
      <c r="E668" s="4"/>
      <c r="F668" s="4"/>
      <c r="G668" s="4"/>
      <c r="H668" s="4"/>
      <c r="I668" s="4"/>
      <c r="J668" s="110" t="str">
        <f t="shared" si="39"/>
        <v/>
      </c>
      <c r="K668" s="401" t="str">
        <f t="shared" si="38"/>
        <v/>
      </c>
      <c r="L668" s="4"/>
      <c r="M668" s="4"/>
      <c r="N668" s="4"/>
      <c r="O668" s="4"/>
      <c r="P668" s="4"/>
      <c r="Q668" s="4"/>
      <c r="R668" s="4"/>
      <c r="S668" s="4"/>
      <c r="T668" s="4"/>
      <c r="U668" s="4"/>
      <c r="V668" s="4"/>
      <c r="W668" s="4"/>
      <c r="X668" s="4"/>
      <c r="Y668" s="4"/>
      <c r="Z668" s="4"/>
    </row>
    <row r="669" ht="14.25" customHeight="1">
      <c r="A669" s="4"/>
      <c r="B669" s="4"/>
      <c r="C669" s="4"/>
      <c r="D669" s="4"/>
      <c r="E669" s="4"/>
      <c r="F669" s="4"/>
      <c r="G669" s="4"/>
      <c r="H669" s="4"/>
      <c r="I669" s="4"/>
      <c r="J669" s="110" t="str">
        <f t="shared" si="39"/>
        <v/>
      </c>
      <c r="K669" s="401" t="str">
        <f t="shared" si="38"/>
        <v/>
      </c>
      <c r="L669" s="4"/>
      <c r="M669" s="4"/>
      <c r="N669" s="4"/>
      <c r="O669" s="4"/>
      <c r="P669" s="4"/>
      <c r="Q669" s="4"/>
      <c r="R669" s="4"/>
      <c r="S669" s="4"/>
      <c r="T669" s="4"/>
      <c r="U669" s="4"/>
      <c r="V669" s="4"/>
      <c r="W669" s="4"/>
      <c r="X669" s="4"/>
      <c r="Y669" s="4"/>
      <c r="Z669" s="4"/>
    </row>
    <row r="670" ht="14.25" customHeight="1">
      <c r="A670" s="4"/>
      <c r="B670" s="4"/>
      <c r="C670" s="4"/>
      <c r="D670" s="4"/>
      <c r="E670" s="4"/>
      <c r="F670" s="4"/>
      <c r="G670" s="4"/>
      <c r="H670" s="4"/>
      <c r="I670" s="4"/>
      <c r="J670" s="110" t="str">
        <f t="shared" si="39"/>
        <v/>
      </c>
      <c r="K670" s="401" t="str">
        <f t="shared" si="38"/>
        <v/>
      </c>
      <c r="L670" s="4"/>
      <c r="M670" s="4"/>
      <c r="N670" s="4"/>
      <c r="O670" s="4"/>
      <c r="P670" s="4"/>
      <c r="Q670" s="4"/>
      <c r="R670" s="4"/>
      <c r="S670" s="4"/>
      <c r="T670" s="4"/>
      <c r="U670" s="4"/>
      <c r="V670" s="4"/>
      <c r="W670" s="4"/>
      <c r="X670" s="4"/>
      <c r="Y670" s="4"/>
      <c r="Z670" s="4"/>
    </row>
    <row r="671" ht="14.25" customHeight="1">
      <c r="A671" s="4"/>
      <c r="B671" s="4"/>
      <c r="C671" s="4"/>
      <c r="D671" s="4"/>
      <c r="E671" s="4"/>
      <c r="F671" s="4"/>
      <c r="G671" s="4"/>
      <c r="H671" s="4"/>
      <c r="I671" s="4"/>
      <c r="J671" s="110" t="str">
        <f t="shared" si="39"/>
        <v/>
      </c>
      <c r="K671" s="401" t="str">
        <f t="shared" si="38"/>
        <v/>
      </c>
      <c r="L671" s="4"/>
      <c r="M671" s="4"/>
      <c r="N671" s="4"/>
      <c r="O671" s="4"/>
      <c r="P671" s="4"/>
      <c r="Q671" s="4"/>
      <c r="R671" s="4"/>
      <c r="S671" s="4"/>
      <c r="T671" s="4"/>
      <c r="U671" s="4"/>
      <c r="V671" s="4"/>
      <c r="W671" s="4"/>
      <c r="X671" s="4"/>
      <c r="Y671" s="4"/>
      <c r="Z671" s="4"/>
    </row>
    <row r="672" ht="14.25" customHeight="1">
      <c r="A672" s="4"/>
      <c r="B672" s="4"/>
      <c r="C672" s="4"/>
      <c r="D672" s="4"/>
      <c r="E672" s="4"/>
      <c r="F672" s="4"/>
      <c r="G672" s="4"/>
      <c r="H672" s="4"/>
      <c r="I672" s="4"/>
      <c r="J672" s="110" t="str">
        <f t="shared" si="39"/>
        <v/>
      </c>
      <c r="K672" s="401" t="str">
        <f t="shared" si="38"/>
        <v/>
      </c>
      <c r="L672" s="4"/>
      <c r="M672" s="4"/>
      <c r="N672" s="4"/>
      <c r="O672" s="4"/>
      <c r="P672" s="4"/>
      <c r="Q672" s="4"/>
      <c r="R672" s="4"/>
      <c r="S672" s="4"/>
      <c r="T672" s="4"/>
      <c r="U672" s="4"/>
      <c r="V672" s="4"/>
      <c r="W672" s="4"/>
      <c r="X672" s="4"/>
      <c r="Y672" s="4"/>
      <c r="Z672" s="4"/>
    </row>
    <row r="673" ht="14.25" customHeight="1">
      <c r="A673" s="4"/>
      <c r="B673" s="4"/>
      <c r="C673" s="4"/>
      <c r="D673" s="4"/>
      <c r="E673" s="4"/>
      <c r="F673" s="4"/>
      <c r="G673" s="4"/>
      <c r="H673" s="4"/>
      <c r="I673" s="4"/>
      <c r="J673" s="110" t="str">
        <f t="shared" si="39"/>
        <v/>
      </c>
      <c r="K673" s="401" t="str">
        <f t="shared" si="38"/>
        <v/>
      </c>
      <c r="L673" s="4"/>
      <c r="M673" s="4"/>
      <c r="N673" s="4"/>
      <c r="O673" s="4"/>
      <c r="P673" s="4"/>
      <c r="Q673" s="4"/>
      <c r="R673" s="4"/>
      <c r="S673" s="4"/>
      <c r="T673" s="4"/>
      <c r="U673" s="4"/>
      <c r="V673" s="4"/>
      <c r="W673" s="4"/>
      <c r="X673" s="4"/>
      <c r="Y673" s="4"/>
      <c r="Z673" s="4"/>
    </row>
    <row r="674" ht="14.25" customHeight="1">
      <c r="A674" s="4"/>
      <c r="B674" s="4"/>
      <c r="C674" s="4"/>
      <c r="D674" s="4"/>
      <c r="E674" s="4"/>
      <c r="F674" s="4"/>
      <c r="G674" s="4"/>
      <c r="H674" s="4"/>
      <c r="I674" s="4"/>
      <c r="J674" s="110" t="str">
        <f t="shared" si="39"/>
        <v/>
      </c>
      <c r="K674" s="401" t="str">
        <f t="shared" si="38"/>
        <v/>
      </c>
      <c r="L674" s="4"/>
      <c r="M674" s="4"/>
      <c r="N674" s="4"/>
      <c r="O674" s="4"/>
      <c r="P674" s="4"/>
      <c r="Q674" s="4"/>
      <c r="R674" s="4"/>
      <c r="S674" s="4"/>
      <c r="T674" s="4"/>
      <c r="U674" s="4"/>
      <c r="V674" s="4"/>
      <c r="W674" s="4"/>
      <c r="X674" s="4"/>
      <c r="Y674" s="4"/>
      <c r="Z674" s="4"/>
    </row>
    <row r="675" ht="14.25" customHeight="1">
      <c r="A675" s="4"/>
      <c r="B675" s="4"/>
      <c r="C675" s="4"/>
      <c r="D675" s="4"/>
      <c r="E675" s="4"/>
      <c r="F675" s="4"/>
      <c r="G675" s="4"/>
      <c r="H675" s="4"/>
      <c r="I675" s="4"/>
      <c r="J675" s="110" t="str">
        <f t="shared" si="39"/>
        <v/>
      </c>
      <c r="K675" s="401" t="str">
        <f t="shared" si="38"/>
        <v/>
      </c>
      <c r="L675" s="4"/>
      <c r="M675" s="4"/>
      <c r="N675" s="4"/>
      <c r="O675" s="4"/>
      <c r="P675" s="4"/>
      <c r="Q675" s="4"/>
      <c r="R675" s="4"/>
      <c r="S675" s="4"/>
      <c r="T675" s="4"/>
      <c r="U675" s="4"/>
      <c r="V675" s="4"/>
      <c r="W675" s="4"/>
      <c r="X675" s="4"/>
      <c r="Y675" s="4"/>
      <c r="Z675" s="4"/>
    </row>
    <row r="676" ht="14.25" customHeight="1">
      <c r="A676" s="4"/>
      <c r="B676" s="4"/>
      <c r="C676" s="4"/>
      <c r="D676" s="4"/>
      <c r="E676" s="4"/>
      <c r="F676" s="4"/>
      <c r="G676" s="4"/>
      <c r="H676" s="4"/>
      <c r="I676" s="4"/>
      <c r="J676" s="110" t="str">
        <f t="shared" si="39"/>
        <v/>
      </c>
      <c r="K676" s="401" t="str">
        <f t="shared" si="38"/>
        <v/>
      </c>
      <c r="L676" s="4"/>
      <c r="M676" s="4"/>
      <c r="N676" s="4"/>
      <c r="O676" s="4"/>
      <c r="P676" s="4"/>
      <c r="Q676" s="4"/>
      <c r="R676" s="4"/>
      <c r="S676" s="4"/>
      <c r="T676" s="4"/>
      <c r="U676" s="4"/>
      <c r="V676" s="4"/>
      <c r="W676" s="4"/>
      <c r="X676" s="4"/>
      <c r="Y676" s="4"/>
      <c r="Z676" s="4"/>
    </row>
    <row r="677" ht="14.25" customHeight="1">
      <c r="A677" s="4"/>
      <c r="B677" s="4"/>
      <c r="C677" s="4"/>
      <c r="D677" s="4"/>
      <c r="E677" s="4"/>
      <c r="F677" s="4"/>
      <c r="G677" s="4"/>
      <c r="H677" s="4"/>
      <c r="I677" s="4"/>
      <c r="J677" s="110" t="str">
        <f t="shared" si="39"/>
        <v/>
      </c>
      <c r="K677" s="401" t="str">
        <f t="shared" si="38"/>
        <v/>
      </c>
      <c r="L677" s="4"/>
      <c r="M677" s="4"/>
      <c r="N677" s="4"/>
      <c r="O677" s="4"/>
      <c r="P677" s="4"/>
      <c r="Q677" s="4"/>
      <c r="R677" s="4"/>
      <c r="S677" s="4"/>
      <c r="T677" s="4"/>
      <c r="U677" s="4"/>
      <c r="V677" s="4"/>
      <c r="W677" s="4"/>
      <c r="X677" s="4"/>
      <c r="Y677" s="4"/>
      <c r="Z677" s="4"/>
    </row>
    <row r="678" ht="14.25" customHeight="1">
      <c r="A678" s="4"/>
      <c r="B678" s="4"/>
      <c r="C678" s="4"/>
      <c r="D678" s="4"/>
      <c r="E678" s="4"/>
      <c r="F678" s="4"/>
      <c r="G678" s="4"/>
      <c r="H678" s="4"/>
      <c r="I678" s="4"/>
      <c r="J678" s="110" t="str">
        <f t="shared" si="39"/>
        <v/>
      </c>
      <c r="K678" s="401" t="str">
        <f t="shared" si="38"/>
        <v/>
      </c>
      <c r="L678" s="4"/>
      <c r="M678" s="4"/>
      <c r="N678" s="4"/>
      <c r="O678" s="4"/>
      <c r="P678" s="4"/>
      <c r="Q678" s="4"/>
      <c r="R678" s="4"/>
      <c r="S678" s="4"/>
      <c r="T678" s="4"/>
      <c r="U678" s="4"/>
      <c r="V678" s="4"/>
      <c r="W678" s="4"/>
      <c r="X678" s="4"/>
      <c r="Y678" s="4"/>
      <c r="Z678" s="4"/>
    </row>
    <row r="679" ht="14.25" customHeight="1">
      <c r="A679" s="4"/>
      <c r="B679" s="4"/>
      <c r="C679" s="4"/>
      <c r="D679" s="4"/>
      <c r="E679" s="4"/>
      <c r="F679" s="4"/>
      <c r="G679" s="4"/>
      <c r="H679" s="4"/>
      <c r="I679" s="4"/>
      <c r="J679" s="110" t="str">
        <f t="shared" si="39"/>
        <v/>
      </c>
      <c r="K679" s="401" t="str">
        <f t="shared" si="38"/>
        <v/>
      </c>
      <c r="L679" s="4"/>
      <c r="M679" s="4"/>
      <c r="N679" s="4"/>
      <c r="O679" s="4"/>
      <c r="P679" s="4"/>
      <c r="Q679" s="4"/>
      <c r="R679" s="4"/>
      <c r="S679" s="4"/>
      <c r="T679" s="4"/>
      <c r="U679" s="4"/>
      <c r="V679" s="4"/>
      <c r="W679" s="4"/>
      <c r="X679" s="4"/>
      <c r="Y679" s="4"/>
      <c r="Z679" s="4"/>
    </row>
    <row r="680" ht="14.25" customHeight="1">
      <c r="A680" s="4"/>
      <c r="B680" s="4"/>
      <c r="C680" s="4"/>
      <c r="D680" s="4"/>
      <c r="E680" s="4"/>
      <c r="F680" s="4"/>
      <c r="G680" s="4"/>
      <c r="H680" s="4"/>
      <c r="I680" s="4"/>
      <c r="J680" s="110" t="str">
        <f t="shared" si="39"/>
        <v/>
      </c>
      <c r="K680" s="401" t="str">
        <f t="shared" si="38"/>
        <v/>
      </c>
      <c r="L680" s="4"/>
      <c r="M680" s="4"/>
      <c r="N680" s="4"/>
      <c r="O680" s="4"/>
      <c r="P680" s="4"/>
      <c r="Q680" s="4"/>
      <c r="R680" s="4"/>
      <c r="S680" s="4"/>
      <c r="T680" s="4"/>
      <c r="U680" s="4"/>
      <c r="V680" s="4"/>
      <c r="W680" s="4"/>
      <c r="X680" s="4"/>
      <c r="Y680" s="4"/>
      <c r="Z680" s="4"/>
    </row>
    <row r="681" ht="14.25" customHeight="1">
      <c r="A681" s="4"/>
      <c r="B681" s="4"/>
      <c r="C681" s="4"/>
      <c r="D681" s="4"/>
      <c r="E681" s="4"/>
      <c r="F681" s="4"/>
      <c r="G681" s="4"/>
      <c r="H681" s="4"/>
      <c r="I681" s="4"/>
      <c r="J681" s="110" t="str">
        <f t="shared" si="39"/>
        <v/>
      </c>
      <c r="K681" s="401" t="str">
        <f t="shared" si="38"/>
        <v/>
      </c>
      <c r="L681" s="4"/>
      <c r="M681" s="4"/>
      <c r="N681" s="4"/>
      <c r="O681" s="4"/>
      <c r="P681" s="4"/>
      <c r="Q681" s="4"/>
      <c r="R681" s="4"/>
      <c r="S681" s="4"/>
      <c r="T681" s="4"/>
      <c r="U681" s="4"/>
      <c r="V681" s="4"/>
      <c r="W681" s="4"/>
      <c r="X681" s="4"/>
      <c r="Y681" s="4"/>
      <c r="Z681" s="4"/>
    </row>
    <row r="682" ht="14.25" customHeight="1">
      <c r="A682" s="4"/>
      <c r="B682" s="4"/>
      <c r="C682" s="4"/>
      <c r="D682" s="4"/>
      <c r="E682" s="4"/>
      <c r="F682" s="4"/>
      <c r="G682" s="4"/>
      <c r="H682" s="4"/>
      <c r="I682" s="4"/>
      <c r="J682" s="110" t="str">
        <f t="shared" si="39"/>
        <v/>
      </c>
      <c r="K682" s="401" t="str">
        <f t="shared" si="38"/>
        <v/>
      </c>
      <c r="L682" s="4"/>
      <c r="M682" s="4"/>
      <c r="N682" s="4"/>
      <c r="O682" s="4"/>
      <c r="P682" s="4"/>
      <c r="Q682" s="4"/>
      <c r="R682" s="4"/>
      <c r="S682" s="4"/>
      <c r="T682" s="4"/>
      <c r="U682" s="4"/>
      <c r="V682" s="4"/>
      <c r="W682" s="4"/>
      <c r="X682" s="4"/>
      <c r="Y682" s="4"/>
      <c r="Z682" s="4"/>
    </row>
    <row r="683" ht="14.25" customHeight="1">
      <c r="A683" s="4"/>
      <c r="B683" s="4"/>
      <c r="C683" s="4"/>
      <c r="D683" s="4"/>
      <c r="E683" s="4"/>
      <c r="F683" s="4"/>
      <c r="G683" s="4"/>
      <c r="H683" s="4"/>
      <c r="I683" s="4"/>
      <c r="J683" s="110" t="str">
        <f t="shared" si="39"/>
        <v/>
      </c>
      <c r="K683" s="401" t="str">
        <f t="shared" si="38"/>
        <v/>
      </c>
      <c r="L683" s="4"/>
      <c r="M683" s="4"/>
      <c r="N683" s="4"/>
      <c r="O683" s="4"/>
      <c r="P683" s="4"/>
      <c r="Q683" s="4"/>
      <c r="R683" s="4"/>
      <c r="S683" s="4"/>
      <c r="T683" s="4"/>
      <c r="U683" s="4"/>
      <c r="V683" s="4"/>
      <c r="W683" s="4"/>
      <c r="X683" s="4"/>
      <c r="Y683" s="4"/>
      <c r="Z683" s="4"/>
    </row>
    <row r="684" ht="14.25" customHeight="1">
      <c r="A684" s="4"/>
      <c r="B684" s="4"/>
      <c r="C684" s="4"/>
      <c r="D684" s="4"/>
      <c r="E684" s="4"/>
      <c r="F684" s="4"/>
      <c r="G684" s="4"/>
      <c r="H684" s="4"/>
      <c r="I684" s="4"/>
      <c r="J684" s="110" t="str">
        <f t="shared" si="39"/>
        <v/>
      </c>
      <c r="K684" s="401" t="str">
        <f t="shared" si="38"/>
        <v/>
      </c>
      <c r="L684" s="4"/>
      <c r="M684" s="4"/>
      <c r="N684" s="4"/>
      <c r="O684" s="4"/>
      <c r="P684" s="4"/>
      <c r="Q684" s="4"/>
      <c r="R684" s="4"/>
      <c r="S684" s="4"/>
      <c r="T684" s="4"/>
      <c r="U684" s="4"/>
      <c r="V684" s="4"/>
      <c r="W684" s="4"/>
      <c r="X684" s="4"/>
      <c r="Y684" s="4"/>
      <c r="Z684" s="4"/>
    </row>
    <row r="685" ht="14.25" customHeight="1">
      <c r="A685" s="4"/>
      <c r="B685" s="4"/>
      <c r="C685" s="4"/>
      <c r="D685" s="4"/>
      <c r="E685" s="4"/>
      <c r="F685" s="4"/>
      <c r="G685" s="4"/>
      <c r="H685" s="4"/>
      <c r="I685" s="4"/>
      <c r="J685" s="110" t="str">
        <f t="shared" si="39"/>
        <v/>
      </c>
      <c r="K685" s="401" t="str">
        <f t="shared" si="38"/>
        <v/>
      </c>
      <c r="L685" s="4"/>
      <c r="M685" s="4"/>
      <c r="N685" s="4"/>
      <c r="O685" s="4"/>
      <c r="P685" s="4"/>
      <c r="Q685" s="4"/>
      <c r="R685" s="4"/>
      <c r="S685" s="4"/>
      <c r="T685" s="4"/>
      <c r="U685" s="4"/>
      <c r="V685" s="4"/>
      <c r="W685" s="4"/>
      <c r="X685" s="4"/>
      <c r="Y685" s="4"/>
      <c r="Z685" s="4"/>
    </row>
    <row r="686" ht="14.25" customHeight="1">
      <c r="A686" s="4"/>
      <c r="B686" s="4"/>
      <c r="C686" s="4"/>
      <c r="D686" s="4"/>
      <c r="E686" s="4"/>
      <c r="F686" s="4"/>
      <c r="G686" s="4"/>
      <c r="H686" s="4"/>
      <c r="I686" s="4"/>
      <c r="J686" s="110" t="str">
        <f t="shared" si="39"/>
        <v/>
      </c>
      <c r="K686" s="401" t="str">
        <f t="shared" si="38"/>
        <v/>
      </c>
      <c r="L686" s="4"/>
      <c r="M686" s="4"/>
      <c r="N686" s="4"/>
      <c r="O686" s="4"/>
      <c r="P686" s="4"/>
      <c r="Q686" s="4"/>
      <c r="R686" s="4"/>
      <c r="S686" s="4"/>
      <c r="T686" s="4"/>
      <c r="U686" s="4"/>
      <c r="V686" s="4"/>
      <c r="W686" s="4"/>
      <c r="X686" s="4"/>
      <c r="Y686" s="4"/>
      <c r="Z686" s="4"/>
    </row>
    <row r="687" ht="14.25" customHeight="1">
      <c r="A687" s="4"/>
      <c r="B687" s="4"/>
      <c r="C687" s="4"/>
      <c r="D687" s="4"/>
      <c r="E687" s="4"/>
      <c r="F687" s="4"/>
      <c r="G687" s="4"/>
      <c r="H687" s="4"/>
      <c r="I687" s="4"/>
      <c r="J687" s="110" t="str">
        <f t="shared" si="39"/>
        <v/>
      </c>
      <c r="K687" s="401" t="str">
        <f t="shared" si="38"/>
        <v/>
      </c>
      <c r="L687" s="4"/>
      <c r="M687" s="4"/>
      <c r="N687" s="4"/>
      <c r="O687" s="4"/>
      <c r="P687" s="4"/>
      <c r="Q687" s="4"/>
      <c r="R687" s="4"/>
      <c r="S687" s="4"/>
      <c r="T687" s="4"/>
      <c r="U687" s="4"/>
      <c r="V687" s="4"/>
      <c r="W687" s="4"/>
      <c r="X687" s="4"/>
      <c r="Y687" s="4"/>
      <c r="Z687" s="4"/>
    </row>
    <row r="688" ht="14.25" customHeight="1">
      <c r="A688" s="4"/>
      <c r="B688" s="4"/>
      <c r="C688" s="4"/>
      <c r="D688" s="4"/>
      <c r="E688" s="4"/>
      <c r="F688" s="4"/>
      <c r="G688" s="4"/>
      <c r="H688" s="4"/>
      <c r="I688" s="4"/>
      <c r="J688" s="110" t="str">
        <f t="shared" si="39"/>
        <v/>
      </c>
      <c r="K688" s="401" t="str">
        <f t="shared" si="38"/>
        <v/>
      </c>
      <c r="L688" s="4"/>
      <c r="M688" s="4"/>
      <c r="N688" s="4"/>
      <c r="O688" s="4"/>
      <c r="P688" s="4"/>
      <c r="Q688" s="4"/>
      <c r="R688" s="4"/>
      <c r="S688" s="4"/>
      <c r="T688" s="4"/>
      <c r="U688" s="4"/>
      <c r="V688" s="4"/>
      <c r="W688" s="4"/>
      <c r="X688" s="4"/>
      <c r="Y688" s="4"/>
      <c r="Z688" s="4"/>
    </row>
    <row r="689" ht="14.25" customHeight="1">
      <c r="A689" s="4"/>
      <c r="B689" s="4"/>
      <c r="C689" s="4"/>
      <c r="D689" s="4"/>
      <c r="E689" s="4"/>
      <c r="F689" s="4"/>
      <c r="G689" s="4"/>
      <c r="H689" s="4"/>
      <c r="I689" s="4"/>
      <c r="J689" s="110" t="str">
        <f t="shared" si="39"/>
        <v/>
      </c>
      <c r="K689" s="401" t="str">
        <f t="shared" si="38"/>
        <v/>
      </c>
      <c r="L689" s="4"/>
      <c r="M689" s="4"/>
      <c r="N689" s="4"/>
      <c r="O689" s="4"/>
      <c r="P689" s="4"/>
      <c r="Q689" s="4"/>
      <c r="R689" s="4"/>
      <c r="S689" s="4"/>
      <c r="T689" s="4"/>
      <c r="U689" s="4"/>
      <c r="V689" s="4"/>
      <c r="W689" s="4"/>
      <c r="X689" s="4"/>
      <c r="Y689" s="4"/>
      <c r="Z689" s="4"/>
    </row>
    <row r="690" ht="14.25" customHeight="1">
      <c r="A690" s="4"/>
      <c r="B690" s="4"/>
      <c r="C690" s="4"/>
      <c r="D690" s="4"/>
      <c r="E690" s="4"/>
      <c r="F690" s="4"/>
      <c r="G690" s="4"/>
      <c r="H690" s="4"/>
      <c r="I690" s="4"/>
      <c r="J690" s="110" t="str">
        <f t="shared" si="39"/>
        <v/>
      </c>
      <c r="K690" s="401" t="str">
        <f t="shared" si="38"/>
        <v/>
      </c>
      <c r="L690" s="4"/>
      <c r="M690" s="4"/>
      <c r="N690" s="4"/>
      <c r="O690" s="4"/>
      <c r="P690" s="4"/>
      <c r="Q690" s="4"/>
      <c r="R690" s="4"/>
      <c r="S690" s="4"/>
      <c r="T690" s="4"/>
      <c r="U690" s="4"/>
      <c r="V690" s="4"/>
      <c r="W690" s="4"/>
      <c r="X690" s="4"/>
      <c r="Y690" s="4"/>
      <c r="Z690" s="4"/>
    </row>
    <row r="691" ht="14.25" customHeight="1">
      <c r="A691" s="4"/>
      <c r="B691" s="4"/>
      <c r="C691" s="4"/>
      <c r="D691" s="4"/>
      <c r="E691" s="4"/>
      <c r="F691" s="4"/>
      <c r="G691" s="4"/>
      <c r="H691" s="4"/>
      <c r="I691" s="4"/>
      <c r="J691" s="110" t="str">
        <f t="shared" si="39"/>
        <v/>
      </c>
      <c r="K691" s="401" t="str">
        <f t="shared" si="38"/>
        <v/>
      </c>
      <c r="L691" s="4"/>
      <c r="M691" s="4"/>
      <c r="N691" s="4"/>
      <c r="O691" s="4"/>
      <c r="P691" s="4"/>
      <c r="Q691" s="4"/>
      <c r="R691" s="4"/>
      <c r="S691" s="4"/>
      <c r="T691" s="4"/>
      <c r="U691" s="4"/>
      <c r="V691" s="4"/>
      <c r="W691" s="4"/>
      <c r="X691" s="4"/>
      <c r="Y691" s="4"/>
      <c r="Z691" s="4"/>
    </row>
    <row r="692" ht="14.25" customHeight="1">
      <c r="A692" s="4"/>
      <c r="B692" s="4"/>
      <c r="C692" s="4"/>
      <c r="D692" s="4"/>
      <c r="E692" s="4"/>
      <c r="F692" s="4"/>
      <c r="G692" s="4"/>
      <c r="H692" s="4"/>
      <c r="I692" s="4"/>
      <c r="J692" s="110" t="str">
        <f t="shared" si="39"/>
        <v/>
      </c>
      <c r="K692" s="401" t="str">
        <f t="shared" si="38"/>
        <v/>
      </c>
      <c r="L692" s="4"/>
      <c r="M692" s="4"/>
      <c r="N692" s="4"/>
      <c r="O692" s="4"/>
      <c r="P692" s="4"/>
      <c r="Q692" s="4"/>
      <c r="R692" s="4"/>
      <c r="S692" s="4"/>
      <c r="T692" s="4"/>
      <c r="U692" s="4"/>
      <c r="V692" s="4"/>
      <c r="W692" s="4"/>
      <c r="X692" s="4"/>
      <c r="Y692" s="4"/>
      <c r="Z692" s="4"/>
    </row>
    <row r="693" ht="14.25" customHeight="1">
      <c r="A693" s="4"/>
      <c r="B693" s="4"/>
      <c r="C693" s="4"/>
      <c r="D693" s="4"/>
      <c r="E693" s="4"/>
      <c r="F693" s="4"/>
      <c r="G693" s="4"/>
      <c r="H693" s="4"/>
      <c r="I693" s="4"/>
      <c r="J693" s="110" t="str">
        <f t="shared" si="39"/>
        <v/>
      </c>
      <c r="K693" s="401" t="str">
        <f t="shared" si="38"/>
        <v/>
      </c>
      <c r="L693" s="4"/>
      <c r="M693" s="4"/>
      <c r="N693" s="4"/>
      <c r="O693" s="4"/>
      <c r="P693" s="4"/>
      <c r="Q693" s="4"/>
      <c r="R693" s="4"/>
      <c r="S693" s="4"/>
      <c r="T693" s="4"/>
      <c r="U693" s="4"/>
      <c r="V693" s="4"/>
      <c r="W693" s="4"/>
      <c r="X693" s="4"/>
      <c r="Y693" s="4"/>
      <c r="Z693" s="4"/>
    </row>
    <row r="694" ht="14.25" customHeight="1">
      <c r="A694" s="4"/>
      <c r="B694" s="4"/>
      <c r="C694" s="4"/>
      <c r="D694" s="4"/>
      <c r="E694" s="4"/>
      <c r="F694" s="4"/>
      <c r="G694" s="4"/>
      <c r="H694" s="4"/>
      <c r="I694" s="4"/>
      <c r="J694" s="110" t="str">
        <f t="shared" si="39"/>
        <v/>
      </c>
      <c r="K694" s="401" t="str">
        <f t="shared" si="38"/>
        <v/>
      </c>
      <c r="L694" s="4"/>
      <c r="M694" s="4"/>
      <c r="N694" s="4"/>
      <c r="O694" s="4"/>
      <c r="P694" s="4"/>
      <c r="Q694" s="4"/>
      <c r="R694" s="4"/>
      <c r="S694" s="4"/>
      <c r="T694" s="4"/>
      <c r="U694" s="4"/>
      <c r="V694" s="4"/>
      <c r="W694" s="4"/>
      <c r="X694" s="4"/>
      <c r="Y694" s="4"/>
      <c r="Z694" s="4"/>
    </row>
    <row r="695" ht="14.25" customHeight="1">
      <c r="A695" s="4"/>
      <c r="B695" s="4"/>
      <c r="C695" s="4"/>
      <c r="D695" s="4"/>
      <c r="E695" s="4"/>
      <c r="F695" s="4"/>
      <c r="G695" s="4"/>
      <c r="H695" s="4"/>
      <c r="I695" s="4"/>
      <c r="J695" s="110" t="str">
        <f t="shared" si="39"/>
        <v/>
      </c>
      <c r="K695" s="401" t="str">
        <f t="shared" si="38"/>
        <v/>
      </c>
      <c r="L695" s="4"/>
      <c r="M695" s="4"/>
      <c r="N695" s="4"/>
      <c r="O695" s="4"/>
      <c r="P695" s="4"/>
      <c r="Q695" s="4"/>
      <c r="R695" s="4"/>
      <c r="S695" s="4"/>
      <c r="T695" s="4"/>
      <c r="U695" s="4"/>
      <c r="V695" s="4"/>
      <c r="W695" s="4"/>
      <c r="X695" s="4"/>
      <c r="Y695" s="4"/>
      <c r="Z695" s="4"/>
    </row>
    <row r="696" ht="14.25" customHeight="1">
      <c r="A696" s="4"/>
      <c r="B696" s="4"/>
      <c r="C696" s="4"/>
      <c r="D696" s="4"/>
      <c r="E696" s="4"/>
      <c r="F696" s="4"/>
      <c r="G696" s="4"/>
      <c r="H696" s="4"/>
      <c r="I696" s="4"/>
      <c r="J696" s="110" t="str">
        <f t="shared" si="39"/>
        <v/>
      </c>
      <c r="K696" s="401" t="str">
        <f t="shared" si="38"/>
        <v/>
      </c>
      <c r="L696" s="4"/>
      <c r="M696" s="4"/>
      <c r="N696" s="4"/>
      <c r="O696" s="4"/>
      <c r="P696" s="4"/>
      <c r="Q696" s="4"/>
      <c r="R696" s="4"/>
      <c r="S696" s="4"/>
      <c r="T696" s="4"/>
      <c r="U696" s="4"/>
      <c r="V696" s="4"/>
      <c r="W696" s="4"/>
      <c r="X696" s="4"/>
      <c r="Y696" s="4"/>
      <c r="Z696" s="4"/>
    </row>
    <row r="697" ht="14.25" customHeight="1">
      <c r="A697" s="4"/>
      <c r="B697" s="4"/>
      <c r="C697" s="4"/>
      <c r="D697" s="4"/>
      <c r="E697" s="4"/>
      <c r="F697" s="4"/>
      <c r="G697" s="4"/>
      <c r="H697" s="4"/>
      <c r="I697" s="4"/>
      <c r="J697" s="110" t="str">
        <f t="shared" si="39"/>
        <v/>
      </c>
      <c r="K697" s="401" t="str">
        <f t="shared" si="38"/>
        <v/>
      </c>
      <c r="L697" s="4"/>
      <c r="M697" s="4"/>
      <c r="N697" s="4"/>
      <c r="O697" s="4"/>
      <c r="P697" s="4"/>
      <c r="Q697" s="4"/>
      <c r="R697" s="4"/>
      <c r="S697" s="4"/>
      <c r="T697" s="4"/>
      <c r="U697" s="4"/>
      <c r="V697" s="4"/>
      <c r="W697" s="4"/>
      <c r="X697" s="4"/>
      <c r="Y697" s="4"/>
      <c r="Z697" s="4"/>
    </row>
    <row r="698" ht="14.25" customHeight="1">
      <c r="A698" s="4"/>
      <c r="B698" s="4"/>
      <c r="C698" s="4"/>
      <c r="D698" s="4"/>
      <c r="E698" s="4"/>
      <c r="F698" s="4"/>
      <c r="G698" s="4"/>
      <c r="H698" s="4"/>
      <c r="I698" s="4"/>
      <c r="J698" s="110" t="str">
        <f t="shared" si="39"/>
        <v/>
      </c>
      <c r="K698" s="401" t="str">
        <f t="shared" si="38"/>
        <v/>
      </c>
      <c r="L698" s="4"/>
      <c r="M698" s="4"/>
      <c r="N698" s="4"/>
      <c r="O698" s="4"/>
      <c r="P698" s="4"/>
      <c r="Q698" s="4"/>
      <c r="R698" s="4"/>
      <c r="S698" s="4"/>
      <c r="T698" s="4"/>
      <c r="U698" s="4"/>
      <c r="V698" s="4"/>
      <c r="W698" s="4"/>
      <c r="X698" s="4"/>
      <c r="Y698" s="4"/>
      <c r="Z698" s="4"/>
    </row>
    <row r="699" ht="14.25" customHeight="1">
      <c r="A699" s="4"/>
      <c r="B699" s="4"/>
      <c r="C699" s="4"/>
      <c r="D699" s="4"/>
      <c r="E699" s="4"/>
      <c r="F699" s="4"/>
      <c r="G699" s="4"/>
      <c r="H699" s="4"/>
      <c r="I699" s="4"/>
      <c r="J699" s="110" t="str">
        <f t="shared" si="39"/>
        <v/>
      </c>
      <c r="K699" s="401" t="str">
        <f t="shared" si="38"/>
        <v/>
      </c>
      <c r="L699" s="4"/>
      <c r="M699" s="4"/>
      <c r="N699" s="4"/>
      <c r="O699" s="4"/>
      <c r="P699" s="4"/>
      <c r="Q699" s="4"/>
      <c r="R699" s="4"/>
      <c r="S699" s="4"/>
      <c r="T699" s="4"/>
      <c r="U699" s="4"/>
      <c r="V699" s="4"/>
      <c r="W699" s="4"/>
      <c r="X699" s="4"/>
      <c r="Y699" s="4"/>
      <c r="Z699" s="4"/>
    </row>
    <row r="700" ht="14.25" customHeight="1">
      <c r="A700" s="4"/>
      <c r="B700" s="4"/>
      <c r="C700" s="4"/>
      <c r="D700" s="4"/>
      <c r="E700" s="4"/>
      <c r="F700" s="4"/>
      <c r="G700" s="4"/>
      <c r="H700" s="4"/>
      <c r="I700" s="4"/>
      <c r="J700" s="110" t="str">
        <f t="shared" si="39"/>
        <v/>
      </c>
      <c r="K700" s="401" t="str">
        <f t="shared" si="38"/>
        <v/>
      </c>
      <c r="L700" s="4"/>
      <c r="M700" s="4"/>
      <c r="N700" s="4"/>
      <c r="O700" s="4"/>
      <c r="P700" s="4"/>
      <c r="Q700" s="4"/>
      <c r="R700" s="4"/>
      <c r="S700" s="4"/>
      <c r="T700" s="4"/>
      <c r="U700" s="4"/>
      <c r="V700" s="4"/>
      <c r="W700" s="4"/>
      <c r="X700" s="4"/>
      <c r="Y700" s="4"/>
      <c r="Z700" s="4"/>
    </row>
    <row r="701" ht="14.25" customHeight="1">
      <c r="A701" s="4"/>
      <c r="B701" s="4"/>
      <c r="C701" s="4"/>
      <c r="D701" s="4"/>
      <c r="E701" s="4"/>
      <c r="F701" s="4"/>
      <c r="G701" s="4"/>
      <c r="H701" s="4"/>
      <c r="I701" s="4"/>
      <c r="J701" s="110" t="str">
        <f t="shared" si="39"/>
        <v/>
      </c>
      <c r="K701" s="401" t="str">
        <f t="shared" si="38"/>
        <v/>
      </c>
      <c r="L701" s="4"/>
      <c r="M701" s="4"/>
      <c r="N701" s="4"/>
      <c r="O701" s="4"/>
      <c r="P701" s="4"/>
      <c r="Q701" s="4"/>
      <c r="R701" s="4"/>
      <c r="S701" s="4"/>
      <c r="T701" s="4"/>
      <c r="U701" s="4"/>
      <c r="V701" s="4"/>
      <c r="W701" s="4"/>
      <c r="X701" s="4"/>
      <c r="Y701" s="4"/>
      <c r="Z701" s="4"/>
    </row>
    <row r="702" ht="14.25" customHeight="1">
      <c r="A702" s="4"/>
      <c r="B702" s="4"/>
      <c r="C702" s="4"/>
      <c r="D702" s="4"/>
      <c r="E702" s="4"/>
      <c r="F702" s="4"/>
      <c r="G702" s="4"/>
      <c r="H702" s="4"/>
      <c r="I702" s="4"/>
      <c r="J702" s="110" t="str">
        <f t="shared" si="39"/>
        <v/>
      </c>
      <c r="K702" s="401" t="str">
        <f t="shared" si="38"/>
        <v/>
      </c>
      <c r="L702" s="4"/>
      <c r="M702" s="4"/>
      <c r="N702" s="4"/>
      <c r="O702" s="4"/>
      <c r="P702" s="4"/>
      <c r="Q702" s="4"/>
      <c r="R702" s="4"/>
      <c r="S702" s="4"/>
      <c r="T702" s="4"/>
      <c r="U702" s="4"/>
      <c r="V702" s="4"/>
      <c r="W702" s="4"/>
      <c r="X702" s="4"/>
      <c r="Y702" s="4"/>
      <c r="Z702" s="4"/>
    </row>
    <row r="703" ht="14.25" customHeight="1">
      <c r="A703" s="4"/>
      <c r="B703" s="4"/>
      <c r="C703" s="4"/>
      <c r="D703" s="4"/>
      <c r="E703" s="4"/>
      <c r="F703" s="4"/>
      <c r="G703" s="4"/>
      <c r="H703" s="4"/>
      <c r="I703" s="4"/>
      <c r="J703" s="110" t="str">
        <f t="shared" si="39"/>
        <v/>
      </c>
      <c r="K703" s="401" t="str">
        <f t="shared" si="38"/>
        <v/>
      </c>
      <c r="L703" s="4"/>
      <c r="M703" s="4"/>
      <c r="N703" s="4"/>
      <c r="O703" s="4"/>
      <c r="P703" s="4"/>
      <c r="Q703" s="4"/>
      <c r="R703" s="4"/>
      <c r="S703" s="4"/>
      <c r="T703" s="4"/>
      <c r="U703" s="4"/>
      <c r="V703" s="4"/>
      <c r="W703" s="4"/>
      <c r="X703" s="4"/>
      <c r="Y703" s="4"/>
      <c r="Z703" s="4"/>
    </row>
    <row r="704" ht="14.25" customHeight="1">
      <c r="A704" s="4"/>
      <c r="B704" s="4"/>
      <c r="C704" s="4"/>
      <c r="D704" s="4"/>
      <c r="E704" s="4"/>
      <c r="F704" s="4"/>
      <c r="G704" s="4"/>
      <c r="H704" s="4"/>
      <c r="I704" s="4"/>
      <c r="J704" s="110" t="str">
        <f t="shared" si="39"/>
        <v/>
      </c>
      <c r="K704" s="401" t="str">
        <f t="shared" si="38"/>
        <v/>
      </c>
      <c r="L704" s="4"/>
      <c r="M704" s="4"/>
      <c r="N704" s="4"/>
      <c r="O704" s="4"/>
      <c r="P704" s="4"/>
      <c r="Q704" s="4"/>
      <c r="R704" s="4"/>
      <c r="S704" s="4"/>
      <c r="T704" s="4"/>
      <c r="U704" s="4"/>
      <c r="V704" s="4"/>
      <c r="W704" s="4"/>
      <c r="X704" s="4"/>
      <c r="Y704" s="4"/>
      <c r="Z704" s="4"/>
    </row>
    <row r="705" ht="14.25" customHeight="1">
      <c r="A705" s="4"/>
      <c r="B705" s="4"/>
      <c r="C705" s="4"/>
      <c r="D705" s="4"/>
      <c r="E705" s="4"/>
      <c r="F705" s="4"/>
      <c r="G705" s="4"/>
      <c r="H705" s="4"/>
      <c r="I705" s="4"/>
      <c r="J705" s="110" t="str">
        <f t="shared" si="39"/>
        <v/>
      </c>
      <c r="K705" s="401" t="str">
        <f t="shared" si="38"/>
        <v/>
      </c>
      <c r="L705" s="4"/>
      <c r="M705" s="4"/>
      <c r="N705" s="4"/>
      <c r="O705" s="4"/>
      <c r="P705" s="4"/>
      <c r="Q705" s="4"/>
      <c r="R705" s="4"/>
      <c r="S705" s="4"/>
      <c r="T705" s="4"/>
      <c r="U705" s="4"/>
      <c r="V705" s="4"/>
      <c r="W705" s="4"/>
      <c r="X705" s="4"/>
      <c r="Y705" s="4"/>
      <c r="Z705" s="4"/>
    </row>
    <row r="706" ht="14.25" customHeight="1">
      <c r="A706" s="4"/>
      <c r="B706" s="4"/>
      <c r="C706" s="4"/>
      <c r="D706" s="4"/>
      <c r="E706" s="4"/>
      <c r="F706" s="4"/>
      <c r="G706" s="4"/>
      <c r="H706" s="4"/>
      <c r="I706" s="4"/>
      <c r="J706" s="110" t="str">
        <f t="shared" si="39"/>
        <v/>
      </c>
      <c r="K706" s="401" t="str">
        <f t="shared" si="38"/>
        <v/>
      </c>
      <c r="L706" s="4"/>
      <c r="M706" s="4"/>
      <c r="N706" s="4"/>
      <c r="O706" s="4"/>
      <c r="P706" s="4"/>
      <c r="Q706" s="4"/>
      <c r="R706" s="4"/>
      <c r="S706" s="4"/>
      <c r="T706" s="4"/>
      <c r="U706" s="4"/>
      <c r="V706" s="4"/>
      <c r="W706" s="4"/>
      <c r="X706" s="4"/>
      <c r="Y706" s="4"/>
      <c r="Z706" s="4"/>
    </row>
    <row r="707" ht="14.25" customHeight="1">
      <c r="A707" s="4"/>
      <c r="B707" s="4"/>
      <c r="C707" s="4"/>
      <c r="D707" s="4"/>
      <c r="E707" s="4"/>
      <c r="F707" s="4"/>
      <c r="G707" s="4"/>
      <c r="H707" s="4"/>
      <c r="I707" s="4"/>
      <c r="J707" s="110" t="str">
        <f t="shared" si="39"/>
        <v/>
      </c>
      <c r="K707" s="401" t="str">
        <f t="shared" si="38"/>
        <v/>
      </c>
      <c r="L707" s="4"/>
      <c r="M707" s="4"/>
      <c r="N707" s="4"/>
      <c r="O707" s="4"/>
      <c r="P707" s="4"/>
      <c r="Q707" s="4"/>
      <c r="R707" s="4"/>
      <c r="S707" s="4"/>
      <c r="T707" s="4"/>
      <c r="U707" s="4"/>
      <c r="V707" s="4"/>
      <c r="W707" s="4"/>
      <c r="X707" s="4"/>
      <c r="Y707" s="4"/>
      <c r="Z707" s="4"/>
    </row>
    <row r="708" ht="14.25" customHeight="1">
      <c r="A708" s="4"/>
      <c r="B708" s="4"/>
      <c r="C708" s="4"/>
      <c r="D708" s="4"/>
      <c r="E708" s="4"/>
      <c r="F708" s="4"/>
      <c r="G708" s="4"/>
      <c r="H708" s="4"/>
      <c r="I708" s="4"/>
      <c r="J708" s="110" t="str">
        <f t="shared" si="39"/>
        <v/>
      </c>
      <c r="K708" s="401" t="str">
        <f t="shared" si="38"/>
        <v/>
      </c>
      <c r="L708" s="4"/>
      <c r="M708" s="4"/>
      <c r="N708" s="4"/>
      <c r="O708" s="4"/>
      <c r="P708" s="4"/>
      <c r="Q708" s="4"/>
      <c r="R708" s="4"/>
      <c r="S708" s="4"/>
      <c r="T708" s="4"/>
      <c r="U708" s="4"/>
      <c r="V708" s="4"/>
      <c r="W708" s="4"/>
      <c r="X708" s="4"/>
      <c r="Y708" s="4"/>
      <c r="Z708" s="4"/>
    </row>
    <row r="709" ht="14.25" customHeight="1">
      <c r="A709" s="4"/>
      <c r="B709" s="4"/>
      <c r="C709" s="4"/>
      <c r="D709" s="4"/>
      <c r="E709" s="4"/>
      <c r="F709" s="4"/>
      <c r="G709" s="4"/>
      <c r="H709" s="4"/>
      <c r="I709" s="4"/>
      <c r="J709" s="110" t="str">
        <f t="shared" si="39"/>
        <v/>
      </c>
      <c r="K709" s="401" t="str">
        <f t="shared" si="38"/>
        <v/>
      </c>
      <c r="L709" s="4"/>
      <c r="M709" s="4"/>
      <c r="N709" s="4"/>
      <c r="O709" s="4"/>
      <c r="P709" s="4"/>
      <c r="Q709" s="4"/>
      <c r="R709" s="4"/>
      <c r="S709" s="4"/>
      <c r="T709" s="4"/>
      <c r="U709" s="4"/>
      <c r="V709" s="4"/>
      <c r="W709" s="4"/>
      <c r="X709" s="4"/>
      <c r="Y709" s="4"/>
      <c r="Z709" s="4"/>
    </row>
    <row r="710" ht="14.25" customHeight="1">
      <c r="A710" s="4"/>
      <c r="B710" s="4"/>
      <c r="C710" s="4"/>
      <c r="D710" s="4"/>
      <c r="E710" s="4"/>
      <c r="F710" s="4"/>
      <c r="G710" s="4"/>
      <c r="H710" s="4"/>
      <c r="I710" s="4"/>
      <c r="J710" s="110" t="str">
        <f t="shared" si="39"/>
        <v/>
      </c>
      <c r="K710" s="401" t="str">
        <f t="shared" si="38"/>
        <v/>
      </c>
      <c r="L710" s="4"/>
      <c r="M710" s="4"/>
      <c r="N710" s="4"/>
      <c r="O710" s="4"/>
      <c r="P710" s="4"/>
      <c r="Q710" s="4"/>
      <c r="R710" s="4"/>
      <c r="S710" s="4"/>
      <c r="T710" s="4"/>
      <c r="U710" s="4"/>
      <c r="V710" s="4"/>
      <c r="W710" s="4"/>
      <c r="X710" s="4"/>
      <c r="Y710" s="4"/>
      <c r="Z710" s="4"/>
    </row>
    <row r="711" ht="14.25" customHeight="1">
      <c r="A711" s="4"/>
      <c r="B711" s="4"/>
      <c r="C711" s="4"/>
      <c r="D711" s="4"/>
      <c r="E711" s="4"/>
      <c r="F711" s="4"/>
      <c r="G711" s="4"/>
      <c r="H711" s="4"/>
      <c r="I711" s="4"/>
      <c r="J711" s="110" t="str">
        <f t="shared" si="39"/>
        <v/>
      </c>
      <c r="K711" s="401" t="str">
        <f t="shared" si="38"/>
        <v/>
      </c>
      <c r="L711" s="4"/>
      <c r="M711" s="4"/>
      <c r="N711" s="4"/>
      <c r="O711" s="4"/>
      <c r="P711" s="4"/>
      <c r="Q711" s="4"/>
      <c r="R711" s="4"/>
      <c r="S711" s="4"/>
      <c r="T711" s="4"/>
      <c r="U711" s="4"/>
      <c r="V711" s="4"/>
      <c r="W711" s="4"/>
      <c r="X711" s="4"/>
      <c r="Y711" s="4"/>
      <c r="Z711" s="4"/>
    </row>
    <row r="712" ht="14.25" customHeight="1">
      <c r="A712" s="4"/>
      <c r="B712" s="4"/>
      <c r="C712" s="4"/>
      <c r="D712" s="4"/>
      <c r="E712" s="4"/>
      <c r="F712" s="4"/>
      <c r="G712" s="4"/>
      <c r="H712" s="4"/>
      <c r="I712" s="4"/>
      <c r="J712" s="110" t="str">
        <f t="shared" si="39"/>
        <v/>
      </c>
      <c r="K712" s="401" t="str">
        <f t="shared" si="38"/>
        <v/>
      </c>
      <c r="L712" s="4"/>
      <c r="M712" s="4"/>
      <c r="N712" s="4"/>
      <c r="O712" s="4"/>
      <c r="P712" s="4"/>
      <c r="Q712" s="4"/>
      <c r="R712" s="4"/>
      <c r="S712" s="4"/>
      <c r="T712" s="4"/>
      <c r="U712" s="4"/>
      <c r="V712" s="4"/>
      <c r="W712" s="4"/>
      <c r="X712" s="4"/>
      <c r="Y712" s="4"/>
      <c r="Z712" s="4"/>
    </row>
    <row r="713" ht="14.25" customHeight="1">
      <c r="A713" s="4"/>
      <c r="B713" s="4"/>
      <c r="C713" s="4"/>
      <c r="D713" s="4"/>
      <c r="E713" s="4"/>
      <c r="F713" s="4"/>
      <c r="G713" s="4"/>
      <c r="H713" s="4"/>
      <c r="I713" s="4"/>
      <c r="J713" s="110" t="str">
        <f t="shared" si="39"/>
        <v/>
      </c>
      <c r="K713" s="401" t="str">
        <f t="shared" si="38"/>
        <v/>
      </c>
      <c r="L713" s="4"/>
      <c r="M713" s="4"/>
      <c r="N713" s="4"/>
      <c r="O713" s="4"/>
      <c r="P713" s="4"/>
      <c r="Q713" s="4"/>
      <c r="R713" s="4"/>
      <c r="S713" s="4"/>
      <c r="T713" s="4"/>
      <c r="U713" s="4"/>
      <c r="V713" s="4"/>
      <c r="W713" s="4"/>
      <c r="X713" s="4"/>
      <c r="Y713" s="4"/>
      <c r="Z713" s="4"/>
    </row>
    <row r="714" ht="14.25" customHeight="1">
      <c r="A714" s="4"/>
      <c r="B714" s="4"/>
      <c r="C714" s="4"/>
      <c r="D714" s="4"/>
      <c r="E714" s="4"/>
      <c r="F714" s="4"/>
      <c r="G714" s="4"/>
      <c r="H714" s="4"/>
      <c r="I714" s="4"/>
      <c r="J714" s="110" t="str">
        <f t="shared" si="39"/>
        <v/>
      </c>
      <c r="K714" s="401" t="str">
        <f t="shared" si="38"/>
        <v/>
      </c>
      <c r="L714" s="4"/>
      <c r="M714" s="4"/>
      <c r="N714" s="4"/>
      <c r="O714" s="4"/>
      <c r="P714" s="4"/>
      <c r="Q714" s="4"/>
      <c r="R714" s="4"/>
      <c r="S714" s="4"/>
      <c r="T714" s="4"/>
      <c r="U714" s="4"/>
      <c r="V714" s="4"/>
      <c r="W714" s="4"/>
      <c r="X714" s="4"/>
      <c r="Y714" s="4"/>
      <c r="Z714" s="4"/>
    </row>
    <row r="715" ht="14.25" customHeight="1">
      <c r="A715" s="4"/>
      <c r="B715" s="4"/>
      <c r="C715" s="4"/>
      <c r="D715" s="4"/>
      <c r="E715" s="4"/>
      <c r="F715" s="4"/>
      <c r="G715" s="4"/>
      <c r="H715" s="4"/>
      <c r="I715" s="4"/>
      <c r="J715" s="110" t="str">
        <f t="shared" si="39"/>
        <v/>
      </c>
      <c r="K715" s="401" t="str">
        <f t="shared" si="38"/>
        <v/>
      </c>
      <c r="L715" s="4"/>
      <c r="M715" s="4"/>
      <c r="N715" s="4"/>
      <c r="O715" s="4"/>
      <c r="P715" s="4"/>
      <c r="Q715" s="4"/>
      <c r="R715" s="4"/>
      <c r="S715" s="4"/>
      <c r="T715" s="4"/>
      <c r="U715" s="4"/>
      <c r="V715" s="4"/>
      <c r="W715" s="4"/>
      <c r="X715" s="4"/>
      <c r="Y715" s="4"/>
      <c r="Z715" s="4"/>
    </row>
    <row r="716" ht="14.25" customHeight="1">
      <c r="A716" s="4"/>
      <c r="B716" s="4"/>
      <c r="C716" s="4"/>
      <c r="D716" s="4"/>
      <c r="E716" s="4"/>
      <c r="F716" s="4"/>
      <c r="G716" s="4"/>
      <c r="H716" s="4"/>
      <c r="I716" s="4"/>
      <c r="J716" s="110" t="str">
        <f t="shared" si="39"/>
        <v/>
      </c>
      <c r="K716" s="401" t="str">
        <f t="shared" si="38"/>
        <v/>
      </c>
      <c r="L716" s="4"/>
      <c r="M716" s="4"/>
      <c r="N716" s="4"/>
      <c r="O716" s="4"/>
      <c r="P716" s="4"/>
      <c r="Q716" s="4"/>
      <c r="R716" s="4"/>
      <c r="S716" s="4"/>
      <c r="T716" s="4"/>
      <c r="U716" s="4"/>
      <c r="V716" s="4"/>
      <c r="W716" s="4"/>
      <c r="X716" s="4"/>
      <c r="Y716" s="4"/>
      <c r="Z716" s="4"/>
    </row>
    <row r="717" ht="14.25" customHeight="1">
      <c r="A717" s="4"/>
      <c r="B717" s="4"/>
      <c r="C717" s="4"/>
      <c r="D717" s="4"/>
      <c r="E717" s="4"/>
      <c r="F717" s="4"/>
      <c r="G717" s="4"/>
      <c r="H717" s="4"/>
      <c r="I717" s="4"/>
      <c r="J717" s="110" t="str">
        <f t="shared" si="39"/>
        <v/>
      </c>
      <c r="K717" s="401" t="str">
        <f t="shared" si="38"/>
        <v/>
      </c>
      <c r="L717" s="4"/>
      <c r="M717" s="4"/>
      <c r="N717" s="4"/>
      <c r="O717" s="4"/>
      <c r="P717" s="4"/>
      <c r="Q717" s="4"/>
      <c r="R717" s="4"/>
      <c r="S717" s="4"/>
      <c r="T717" s="4"/>
      <c r="U717" s="4"/>
      <c r="V717" s="4"/>
      <c r="W717" s="4"/>
      <c r="X717" s="4"/>
      <c r="Y717" s="4"/>
      <c r="Z717" s="4"/>
    </row>
    <row r="718" ht="14.25" customHeight="1">
      <c r="A718" s="4"/>
      <c r="B718" s="4"/>
      <c r="C718" s="4"/>
      <c r="D718" s="4"/>
      <c r="E718" s="4"/>
      <c r="F718" s="4"/>
      <c r="G718" s="4"/>
      <c r="H718" s="4"/>
      <c r="I718" s="4"/>
      <c r="J718" s="110" t="str">
        <f t="shared" si="39"/>
        <v/>
      </c>
      <c r="K718" s="401" t="str">
        <f t="shared" si="38"/>
        <v/>
      </c>
      <c r="L718" s="4"/>
      <c r="M718" s="4"/>
      <c r="N718" s="4"/>
      <c r="O718" s="4"/>
      <c r="P718" s="4"/>
      <c r="Q718" s="4"/>
      <c r="R718" s="4"/>
      <c r="S718" s="4"/>
      <c r="T718" s="4"/>
      <c r="U718" s="4"/>
      <c r="V718" s="4"/>
      <c r="W718" s="4"/>
      <c r="X718" s="4"/>
      <c r="Y718" s="4"/>
      <c r="Z718" s="4"/>
    </row>
    <row r="719" ht="14.25" customHeight="1">
      <c r="A719" s="4"/>
      <c r="B719" s="4"/>
      <c r="C719" s="4"/>
      <c r="D719" s="4"/>
      <c r="E719" s="4"/>
      <c r="F719" s="4"/>
      <c r="G719" s="4"/>
      <c r="H719" s="4"/>
      <c r="I719" s="4"/>
      <c r="J719" s="110" t="str">
        <f t="shared" si="39"/>
        <v/>
      </c>
      <c r="K719" s="401" t="str">
        <f t="shared" si="38"/>
        <v/>
      </c>
      <c r="L719" s="4"/>
      <c r="M719" s="4"/>
      <c r="N719" s="4"/>
      <c r="O719" s="4"/>
      <c r="P719" s="4"/>
      <c r="Q719" s="4"/>
      <c r="R719" s="4"/>
      <c r="S719" s="4"/>
      <c r="T719" s="4"/>
      <c r="U719" s="4"/>
      <c r="V719" s="4"/>
      <c r="W719" s="4"/>
      <c r="X719" s="4"/>
      <c r="Y719" s="4"/>
      <c r="Z719" s="4"/>
    </row>
    <row r="720" ht="14.25" customHeight="1">
      <c r="A720" s="4"/>
      <c r="B720" s="4"/>
      <c r="C720" s="4"/>
      <c r="D720" s="4"/>
      <c r="E720" s="4"/>
      <c r="F720" s="4"/>
      <c r="G720" s="4"/>
      <c r="H720" s="4"/>
      <c r="I720" s="4"/>
      <c r="J720" s="110" t="str">
        <f t="shared" si="39"/>
        <v/>
      </c>
      <c r="K720" s="401" t="str">
        <f t="shared" si="38"/>
        <v/>
      </c>
      <c r="L720" s="4"/>
      <c r="M720" s="4"/>
      <c r="N720" s="4"/>
      <c r="O720" s="4"/>
      <c r="P720" s="4"/>
      <c r="Q720" s="4"/>
      <c r="R720" s="4"/>
      <c r="S720" s="4"/>
      <c r="T720" s="4"/>
      <c r="U720" s="4"/>
      <c r="V720" s="4"/>
      <c r="W720" s="4"/>
      <c r="X720" s="4"/>
      <c r="Y720" s="4"/>
      <c r="Z720" s="4"/>
    </row>
    <row r="721" ht="14.25" customHeight="1">
      <c r="A721" s="4"/>
      <c r="B721" s="4"/>
      <c r="C721" s="4"/>
      <c r="D721" s="4"/>
      <c r="E721" s="4"/>
      <c r="F721" s="4"/>
      <c r="G721" s="4"/>
      <c r="H721" s="4"/>
      <c r="I721" s="4"/>
      <c r="J721" s="110" t="str">
        <f t="shared" si="39"/>
        <v/>
      </c>
      <c r="K721" s="401" t="str">
        <f t="shared" si="38"/>
        <v/>
      </c>
      <c r="L721" s="4"/>
      <c r="M721" s="4"/>
      <c r="N721" s="4"/>
      <c r="O721" s="4"/>
      <c r="P721" s="4"/>
      <c r="Q721" s="4"/>
      <c r="R721" s="4"/>
      <c r="S721" s="4"/>
      <c r="T721" s="4"/>
      <c r="U721" s="4"/>
      <c r="V721" s="4"/>
      <c r="W721" s="4"/>
      <c r="X721" s="4"/>
      <c r="Y721" s="4"/>
      <c r="Z721" s="4"/>
    </row>
    <row r="722" ht="14.25" customHeight="1">
      <c r="A722" s="4"/>
      <c r="B722" s="4"/>
      <c r="C722" s="4"/>
      <c r="D722" s="4"/>
      <c r="E722" s="4"/>
      <c r="F722" s="4"/>
      <c r="G722" s="4"/>
      <c r="H722" s="4"/>
      <c r="I722" s="4"/>
      <c r="J722" s="110" t="str">
        <f t="shared" si="39"/>
        <v/>
      </c>
      <c r="K722" s="401" t="str">
        <f t="shared" si="38"/>
        <v/>
      </c>
      <c r="L722" s="4"/>
      <c r="M722" s="4"/>
      <c r="N722" s="4"/>
      <c r="O722" s="4"/>
      <c r="P722" s="4"/>
      <c r="Q722" s="4"/>
      <c r="R722" s="4"/>
      <c r="S722" s="4"/>
      <c r="T722" s="4"/>
      <c r="U722" s="4"/>
      <c r="V722" s="4"/>
      <c r="W722" s="4"/>
      <c r="X722" s="4"/>
      <c r="Y722" s="4"/>
      <c r="Z722" s="4"/>
    </row>
    <row r="723" ht="14.25" customHeight="1">
      <c r="A723" s="4"/>
      <c r="B723" s="4"/>
      <c r="C723" s="4"/>
      <c r="D723" s="4"/>
      <c r="E723" s="4"/>
      <c r="F723" s="4"/>
      <c r="G723" s="4"/>
      <c r="H723" s="4"/>
      <c r="I723" s="4"/>
      <c r="J723" s="110" t="str">
        <f t="shared" si="39"/>
        <v/>
      </c>
      <c r="K723" s="401" t="str">
        <f t="shared" si="38"/>
        <v/>
      </c>
      <c r="L723" s="4"/>
      <c r="M723" s="4"/>
      <c r="N723" s="4"/>
      <c r="O723" s="4"/>
      <c r="P723" s="4"/>
      <c r="Q723" s="4"/>
      <c r="R723" s="4"/>
      <c r="S723" s="4"/>
      <c r="T723" s="4"/>
      <c r="U723" s="4"/>
      <c r="V723" s="4"/>
      <c r="W723" s="4"/>
      <c r="X723" s="4"/>
      <c r="Y723" s="4"/>
      <c r="Z723" s="4"/>
    </row>
    <row r="724" ht="14.25" customHeight="1">
      <c r="A724" s="4"/>
      <c r="B724" s="4"/>
      <c r="C724" s="4"/>
      <c r="D724" s="4"/>
      <c r="E724" s="4"/>
      <c r="F724" s="4"/>
      <c r="G724" s="4"/>
      <c r="H724" s="4"/>
      <c r="I724" s="4"/>
      <c r="J724" s="110" t="str">
        <f t="shared" si="39"/>
        <v/>
      </c>
      <c r="K724" s="401" t="str">
        <f t="shared" si="38"/>
        <v/>
      </c>
      <c r="L724" s="4"/>
      <c r="M724" s="4"/>
      <c r="N724" s="4"/>
      <c r="O724" s="4"/>
      <c r="P724" s="4"/>
      <c r="Q724" s="4"/>
      <c r="R724" s="4"/>
      <c r="S724" s="4"/>
      <c r="T724" s="4"/>
      <c r="U724" s="4"/>
      <c r="V724" s="4"/>
      <c r="W724" s="4"/>
      <c r="X724" s="4"/>
      <c r="Y724" s="4"/>
      <c r="Z724" s="4"/>
    </row>
    <row r="725" ht="14.25" customHeight="1">
      <c r="A725" s="4"/>
      <c r="B725" s="4"/>
      <c r="C725" s="4"/>
      <c r="D725" s="4"/>
      <c r="E725" s="4"/>
      <c r="F725" s="4"/>
      <c r="G725" s="4"/>
      <c r="H725" s="4"/>
      <c r="I725" s="4"/>
      <c r="J725" s="110" t="str">
        <f t="shared" si="39"/>
        <v/>
      </c>
      <c r="K725" s="401" t="str">
        <f t="shared" si="38"/>
        <v/>
      </c>
      <c r="L725" s="4"/>
      <c r="M725" s="4"/>
      <c r="N725" s="4"/>
      <c r="O725" s="4"/>
      <c r="P725" s="4"/>
      <c r="Q725" s="4"/>
      <c r="R725" s="4"/>
      <c r="S725" s="4"/>
      <c r="T725" s="4"/>
      <c r="U725" s="4"/>
      <c r="V725" s="4"/>
      <c r="W725" s="4"/>
      <c r="X725" s="4"/>
      <c r="Y725" s="4"/>
      <c r="Z725" s="4"/>
    </row>
    <row r="726" ht="14.25" customHeight="1">
      <c r="A726" s="4"/>
      <c r="B726" s="4"/>
      <c r="C726" s="4"/>
      <c r="D726" s="4"/>
      <c r="E726" s="4"/>
      <c r="F726" s="4"/>
      <c r="G726" s="4"/>
      <c r="H726" s="4"/>
      <c r="I726" s="4"/>
      <c r="J726" s="110" t="str">
        <f t="shared" si="39"/>
        <v/>
      </c>
      <c r="K726" s="401" t="str">
        <f t="shared" si="38"/>
        <v/>
      </c>
      <c r="L726" s="4"/>
      <c r="M726" s="4"/>
      <c r="N726" s="4"/>
      <c r="O726" s="4"/>
      <c r="P726" s="4"/>
      <c r="Q726" s="4"/>
      <c r="R726" s="4"/>
      <c r="S726" s="4"/>
      <c r="T726" s="4"/>
      <c r="U726" s="4"/>
      <c r="V726" s="4"/>
      <c r="W726" s="4"/>
      <c r="X726" s="4"/>
      <c r="Y726" s="4"/>
      <c r="Z726" s="4"/>
    </row>
    <row r="727" ht="14.25" customHeight="1">
      <c r="A727" s="4"/>
      <c r="B727" s="4"/>
      <c r="C727" s="4"/>
      <c r="D727" s="4"/>
      <c r="E727" s="4"/>
      <c r="F727" s="4"/>
      <c r="G727" s="4"/>
      <c r="H727" s="4"/>
      <c r="I727" s="4"/>
      <c r="J727" s="110" t="str">
        <f t="shared" si="39"/>
        <v/>
      </c>
      <c r="K727" s="401" t="str">
        <f t="shared" si="38"/>
        <v/>
      </c>
      <c r="L727" s="4"/>
      <c r="M727" s="4"/>
      <c r="N727" s="4"/>
      <c r="O727" s="4"/>
      <c r="P727" s="4"/>
      <c r="Q727" s="4"/>
      <c r="R727" s="4"/>
      <c r="S727" s="4"/>
      <c r="T727" s="4"/>
      <c r="U727" s="4"/>
      <c r="V727" s="4"/>
      <c r="W727" s="4"/>
      <c r="X727" s="4"/>
      <c r="Y727" s="4"/>
      <c r="Z727" s="4"/>
    </row>
    <row r="728" ht="14.25" customHeight="1">
      <c r="A728" s="4"/>
      <c r="B728" s="4"/>
      <c r="C728" s="4"/>
      <c r="D728" s="4"/>
      <c r="E728" s="4"/>
      <c r="F728" s="4"/>
      <c r="G728" s="4"/>
      <c r="H728" s="4"/>
      <c r="I728" s="4"/>
      <c r="J728" s="110" t="str">
        <f t="shared" si="39"/>
        <v/>
      </c>
      <c r="K728" s="401" t="str">
        <f t="shared" si="38"/>
        <v/>
      </c>
      <c r="L728" s="4"/>
      <c r="M728" s="4"/>
      <c r="N728" s="4"/>
      <c r="O728" s="4"/>
      <c r="P728" s="4"/>
      <c r="Q728" s="4"/>
      <c r="R728" s="4"/>
      <c r="S728" s="4"/>
      <c r="T728" s="4"/>
      <c r="U728" s="4"/>
      <c r="V728" s="4"/>
      <c r="W728" s="4"/>
      <c r="X728" s="4"/>
      <c r="Y728" s="4"/>
      <c r="Z728" s="4"/>
    </row>
    <row r="729" ht="14.25" customHeight="1">
      <c r="A729" s="4"/>
      <c r="B729" s="4"/>
      <c r="C729" s="4"/>
      <c r="D729" s="4"/>
      <c r="E729" s="4"/>
      <c r="F729" s="4"/>
      <c r="G729" s="4"/>
      <c r="H729" s="4"/>
      <c r="I729" s="4"/>
      <c r="J729" s="110" t="str">
        <f t="shared" si="39"/>
        <v/>
      </c>
      <c r="K729" s="401" t="str">
        <f t="shared" si="38"/>
        <v/>
      </c>
      <c r="L729" s="4"/>
      <c r="M729" s="4"/>
      <c r="N729" s="4"/>
      <c r="O729" s="4"/>
      <c r="P729" s="4"/>
      <c r="Q729" s="4"/>
      <c r="R729" s="4"/>
      <c r="S729" s="4"/>
      <c r="T729" s="4"/>
      <c r="U729" s="4"/>
      <c r="V729" s="4"/>
      <c r="W729" s="4"/>
      <c r="X729" s="4"/>
      <c r="Y729" s="4"/>
      <c r="Z729" s="4"/>
    </row>
    <row r="730" ht="14.25" customHeight="1">
      <c r="A730" s="4"/>
      <c r="B730" s="4"/>
      <c r="C730" s="4"/>
      <c r="D730" s="4"/>
      <c r="E730" s="4"/>
      <c r="F730" s="4"/>
      <c r="G730" s="4"/>
      <c r="H730" s="4"/>
      <c r="I730" s="4"/>
      <c r="J730" s="110" t="str">
        <f t="shared" si="39"/>
        <v/>
      </c>
      <c r="K730" s="401" t="str">
        <f t="shared" si="38"/>
        <v/>
      </c>
      <c r="L730" s="4"/>
      <c r="M730" s="4"/>
      <c r="N730" s="4"/>
      <c r="O730" s="4"/>
      <c r="P730" s="4"/>
      <c r="Q730" s="4"/>
      <c r="R730" s="4"/>
      <c r="S730" s="4"/>
      <c r="T730" s="4"/>
      <c r="U730" s="4"/>
      <c r="V730" s="4"/>
      <c r="W730" s="4"/>
      <c r="X730" s="4"/>
      <c r="Y730" s="4"/>
      <c r="Z730" s="4"/>
    </row>
    <row r="731" ht="14.25" customHeight="1">
      <c r="A731" s="4"/>
      <c r="B731" s="4"/>
      <c r="C731" s="4"/>
      <c r="D731" s="4"/>
      <c r="E731" s="4"/>
      <c r="F731" s="4"/>
      <c r="G731" s="4"/>
      <c r="H731" s="4"/>
      <c r="I731" s="4"/>
      <c r="J731" s="110" t="str">
        <f t="shared" si="39"/>
        <v/>
      </c>
      <c r="K731" s="401" t="str">
        <f t="shared" si="38"/>
        <v/>
      </c>
      <c r="L731" s="4"/>
      <c r="M731" s="4"/>
      <c r="N731" s="4"/>
      <c r="O731" s="4"/>
      <c r="P731" s="4"/>
      <c r="Q731" s="4"/>
      <c r="R731" s="4"/>
      <c r="S731" s="4"/>
      <c r="T731" s="4"/>
      <c r="U731" s="4"/>
      <c r="V731" s="4"/>
      <c r="W731" s="4"/>
      <c r="X731" s="4"/>
      <c r="Y731" s="4"/>
      <c r="Z731" s="4"/>
    </row>
    <row r="732" ht="14.25" customHeight="1">
      <c r="A732" s="4"/>
      <c r="B732" s="4"/>
      <c r="C732" s="4"/>
      <c r="D732" s="4"/>
      <c r="E732" s="4"/>
      <c r="F732" s="4"/>
      <c r="G732" s="4"/>
      <c r="H732" s="4"/>
      <c r="I732" s="4"/>
      <c r="J732" s="110" t="str">
        <f t="shared" si="39"/>
        <v/>
      </c>
      <c r="K732" s="401" t="str">
        <f t="shared" si="38"/>
        <v/>
      </c>
      <c r="L732" s="4"/>
      <c r="M732" s="4"/>
      <c r="N732" s="4"/>
      <c r="O732" s="4"/>
      <c r="P732" s="4"/>
      <c r="Q732" s="4"/>
      <c r="R732" s="4"/>
      <c r="S732" s="4"/>
      <c r="T732" s="4"/>
      <c r="U732" s="4"/>
      <c r="V732" s="4"/>
      <c r="W732" s="4"/>
      <c r="X732" s="4"/>
      <c r="Y732" s="4"/>
      <c r="Z732" s="4"/>
    </row>
    <row r="733" ht="14.25" customHeight="1">
      <c r="A733" s="4"/>
      <c r="B733" s="4"/>
      <c r="C733" s="4"/>
      <c r="D733" s="4"/>
      <c r="E733" s="4"/>
      <c r="F733" s="4"/>
      <c r="G733" s="4"/>
      <c r="H733" s="4"/>
      <c r="I733" s="4"/>
      <c r="J733" s="110" t="str">
        <f t="shared" si="39"/>
        <v/>
      </c>
      <c r="K733" s="401" t="str">
        <f t="shared" si="38"/>
        <v/>
      </c>
      <c r="L733" s="4"/>
      <c r="M733" s="4"/>
      <c r="N733" s="4"/>
      <c r="O733" s="4"/>
      <c r="P733" s="4"/>
      <c r="Q733" s="4"/>
      <c r="R733" s="4"/>
      <c r="S733" s="4"/>
      <c r="T733" s="4"/>
      <c r="U733" s="4"/>
      <c r="V733" s="4"/>
      <c r="W733" s="4"/>
      <c r="X733" s="4"/>
      <c r="Y733" s="4"/>
      <c r="Z733" s="4"/>
    </row>
    <row r="734" ht="14.25" customHeight="1">
      <c r="A734" s="4"/>
      <c r="B734" s="4"/>
      <c r="C734" s="4"/>
      <c r="D734" s="4"/>
      <c r="E734" s="4"/>
      <c r="F734" s="4"/>
      <c r="G734" s="4"/>
      <c r="H734" s="4"/>
      <c r="I734" s="4"/>
      <c r="J734" s="110" t="str">
        <f t="shared" si="39"/>
        <v/>
      </c>
      <c r="K734" s="401" t="str">
        <f t="shared" si="38"/>
        <v/>
      </c>
      <c r="L734" s="4"/>
      <c r="M734" s="4"/>
      <c r="N734" s="4"/>
      <c r="O734" s="4"/>
      <c r="P734" s="4"/>
      <c r="Q734" s="4"/>
      <c r="R734" s="4"/>
      <c r="S734" s="4"/>
      <c r="T734" s="4"/>
      <c r="U734" s="4"/>
      <c r="V734" s="4"/>
      <c r="W734" s="4"/>
      <c r="X734" s="4"/>
      <c r="Y734" s="4"/>
      <c r="Z734" s="4"/>
    </row>
    <row r="735" ht="14.25" customHeight="1">
      <c r="A735" s="4"/>
      <c r="B735" s="4"/>
      <c r="C735" s="4"/>
      <c r="D735" s="4"/>
      <c r="E735" s="4"/>
      <c r="F735" s="4"/>
      <c r="G735" s="4"/>
      <c r="H735" s="4"/>
      <c r="I735" s="4"/>
      <c r="J735" s="110" t="str">
        <f t="shared" si="39"/>
        <v/>
      </c>
      <c r="K735" s="401" t="str">
        <f t="shared" si="38"/>
        <v/>
      </c>
      <c r="L735" s="4"/>
      <c r="M735" s="4"/>
      <c r="N735" s="4"/>
      <c r="O735" s="4"/>
      <c r="P735" s="4"/>
      <c r="Q735" s="4"/>
      <c r="R735" s="4"/>
      <c r="S735" s="4"/>
      <c r="T735" s="4"/>
      <c r="U735" s="4"/>
      <c r="V735" s="4"/>
      <c r="W735" s="4"/>
      <c r="X735" s="4"/>
      <c r="Y735" s="4"/>
      <c r="Z735" s="4"/>
    </row>
    <row r="736" ht="14.25" customHeight="1">
      <c r="A736" s="4"/>
      <c r="B736" s="4"/>
      <c r="C736" s="4"/>
      <c r="D736" s="4"/>
      <c r="E736" s="4"/>
      <c r="F736" s="4"/>
      <c r="G736" s="4"/>
      <c r="H736" s="4"/>
      <c r="I736" s="4"/>
      <c r="J736" s="110" t="str">
        <f t="shared" si="39"/>
        <v/>
      </c>
      <c r="K736" s="401" t="str">
        <f t="shared" si="38"/>
        <v/>
      </c>
      <c r="L736" s="4"/>
      <c r="M736" s="4"/>
      <c r="N736" s="4"/>
      <c r="O736" s="4"/>
      <c r="P736" s="4"/>
      <c r="Q736" s="4"/>
      <c r="R736" s="4"/>
      <c r="S736" s="4"/>
      <c r="T736" s="4"/>
      <c r="U736" s="4"/>
      <c r="V736" s="4"/>
      <c r="W736" s="4"/>
      <c r="X736" s="4"/>
      <c r="Y736" s="4"/>
      <c r="Z736" s="4"/>
    </row>
    <row r="737" ht="14.25" customHeight="1">
      <c r="A737" s="4"/>
      <c r="B737" s="4"/>
      <c r="C737" s="4"/>
      <c r="D737" s="4"/>
      <c r="E737" s="4"/>
      <c r="F737" s="4"/>
      <c r="G737" s="4"/>
      <c r="H737" s="4"/>
      <c r="I737" s="4"/>
      <c r="J737" s="110" t="str">
        <f t="shared" si="39"/>
        <v/>
      </c>
      <c r="K737" s="401" t="str">
        <f t="shared" si="38"/>
        <v/>
      </c>
      <c r="L737" s="4"/>
      <c r="M737" s="4"/>
      <c r="N737" s="4"/>
      <c r="O737" s="4"/>
      <c r="P737" s="4"/>
      <c r="Q737" s="4"/>
      <c r="R737" s="4"/>
      <c r="S737" s="4"/>
      <c r="T737" s="4"/>
      <c r="U737" s="4"/>
      <c r="V737" s="4"/>
      <c r="W737" s="4"/>
      <c r="X737" s="4"/>
      <c r="Y737" s="4"/>
      <c r="Z737" s="4"/>
    </row>
    <row r="738" ht="14.25" customHeight="1">
      <c r="A738" s="4"/>
      <c r="B738" s="4"/>
      <c r="C738" s="4"/>
      <c r="D738" s="4"/>
      <c r="E738" s="4"/>
      <c r="F738" s="4"/>
      <c r="G738" s="4"/>
      <c r="H738" s="4"/>
      <c r="I738" s="4"/>
      <c r="J738" s="110" t="str">
        <f t="shared" si="39"/>
        <v/>
      </c>
      <c r="K738" s="401" t="str">
        <f t="shared" si="38"/>
        <v/>
      </c>
      <c r="L738" s="4"/>
      <c r="M738" s="4"/>
      <c r="N738" s="4"/>
      <c r="O738" s="4"/>
      <c r="P738" s="4"/>
      <c r="Q738" s="4"/>
      <c r="R738" s="4"/>
      <c r="S738" s="4"/>
      <c r="T738" s="4"/>
      <c r="U738" s="4"/>
      <c r="V738" s="4"/>
      <c r="W738" s="4"/>
      <c r="X738" s="4"/>
      <c r="Y738" s="4"/>
      <c r="Z738" s="4"/>
    </row>
    <row r="739" ht="14.25" customHeight="1">
      <c r="A739" s="4"/>
      <c r="B739" s="4"/>
      <c r="C739" s="4"/>
      <c r="D739" s="4"/>
      <c r="E739" s="4"/>
      <c r="F739" s="4"/>
      <c r="G739" s="4"/>
      <c r="H739" s="4"/>
      <c r="I739" s="4"/>
      <c r="J739" s="110" t="str">
        <f t="shared" si="39"/>
        <v/>
      </c>
      <c r="K739" s="401" t="str">
        <f t="shared" si="38"/>
        <v/>
      </c>
      <c r="L739" s="4"/>
      <c r="M739" s="4"/>
      <c r="N739" s="4"/>
      <c r="O739" s="4"/>
      <c r="P739" s="4"/>
      <c r="Q739" s="4"/>
      <c r="R739" s="4"/>
      <c r="S739" s="4"/>
      <c r="T739" s="4"/>
      <c r="U739" s="4"/>
      <c r="V739" s="4"/>
      <c r="W739" s="4"/>
      <c r="X739" s="4"/>
      <c r="Y739" s="4"/>
      <c r="Z739" s="4"/>
    </row>
    <row r="740" ht="14.25" customHeight="1">
      <c r="A740" s="4"/>
      <c r="B740" s="4"/>
      <c r="C740" s="4"/>
      <c r="D740" s="4"/>
      <c r="E740" s="4"/>
      <c r="F740" s="4"/>
      <c r="G740" s="4"/>
      <c r="H740" s="4"/>
      <c r="I740" s="4"/>
      <c r="J740" s="110" t="str">
        <f t="shared" si="39"/>
        <v/>
      </c>
      <c r="K740" s="401" t="str">
        <f t="shared" si="38"/>
        <v/>
      </c>
      <c r="L740" s="4"/>
      <c r="M740" s="4"/>
      <c r="N740" s="4"/>
      <c r="O740" s="4"/>
      <c r="P740" s="4"/>
      <c r="Q740" s="4"/>
      <c r="R740" s="4"/>
      <c r="S740" s="4"/>
      <c r="T740" s="4"/>
      <c r="U740" s="4"/>
      <c r="V740" s="4"/>
      <c r="W740" s="4"/>
      <c r="X740" s="4"/>
      <c r="Y740" s="4"/>
      <c r="Z740" s="4"/>
    </row>
    <row r="741" ht="14.25" customHeight="1">
      <c r="A741" s="4"/>
      <c r="B741" s="4"/>
      <c r="C741" s="4"/>
      <c r="D741" s="4"/>
      <c r="E741" s="4"/>
      <c r="F741" s="4"/>
      <c r="G741" s="4"/>
      <c r="H741" s="4"/>
      <c r="I741" s="4"/>
      <c r="J741" s="110" t="str">
        <f t="shared" si="39"/>
        <v/>
      </c>
      <c r="K741" s="401" t="str">
        <f t="shared" si="38"/>
        <v/>
      </c>
      <c r="L741" s="4"/>
      <c r="M741" s="4"/>
      <c r="N741" s="4"/>
      <c r="O741" s="4"/>
      <c r="P741" s="4"/>
      <c r="Q741" s="4"/>
      <c r="R741" s="4"/>
      <c r="S741" s="4"/>
      <c r="T741" s="4"/>
      <c r="U741" s="4"/>
      <c r="V741" s="4"/>
      <c r="W741" s="4"/>
      <c r="X741" s="4"/>
      <c r="Y741" s="4"/>
      <c r="Z741" s="4"/>
    </row>
    <row r="742" ht="14.25" customHeight="1">
      <c r="A742" s="4"/>
      <c r="B742" s="4"/>
      <c r="C742" s="4"/>
      <c r="D742" s="4"/>
      <c r="E742" s="4"/>
      <c r="F742" s="4"/>
      <c r="G742" s="4"/>
      <c r="H742" s="4"/>
      <c r="I742" s="4"/>
      <c r="J742" s="110" t="str">
        <f t="shared" si="39"/>
        <v/>
      </c>
      <c r="K742" s="401" t="str">
        <f t="shared" si="38"/>
        <v/>
      </c>
      <c r="L742" s="4"/>
      <c r="M742" s="4"/>
      <c r="N742" s="4"/>
      <c r="O742" s="4"/>
      <c r="P742" s="4"/>
      <c r="Q742" s="4"/>
      <c r="R742" s="4"/>
      <c r="S742" s="4"/>
      <c r="T742" s="4"/>
      <c r="U742" s="4"/>
      <c r="V742" s="4"/>
      <c r="W742" s="4"/>
      <c r="X742" s="4"/>
      <c r="Y742" s="4"/>
      <c r="Z742" s="4"/>
    </row>
    <row r="743" ht="14.25" customHeight="1">
      <c r="A743" s="4"/>
      <c r="B743" s="4"/>
      <c r="C743" s="4"/>
      <c r="D743" s="4"/>
      <c r="E743" s="4"/>
      <c r="F743" s="4"/>
      <c r="G743" s="4"/>
      <c r="H743" s="4"/>
      <c r="I743" s="4"/>
      <c r="J743" s="110" t="str">
        <f t="shared" si="39"/>
        <v/>
      </c>
      <c r="K743" s="401" t="str">
        <f t="shared" si="38"/>
        <v/>
      </c>
      <c r="L743" s="4"/>
      <c r="M743" s="4"/>
      <c r="N743" s="4"/>
      <c r="O743" s="4"/>
      <c r="P743" s="4"/>
      <c r="Q743" s="4"/>
      <c r="R743" s="4"/>
      <c r="S743" s="4"/>
      <c r="T743" s="4"/>
      <c r="U743" s="4"/>
      <c r="V743" s="4"/>
      <c r="W743" s="4"/>
      <c r="X743" s="4"/>
      <c r="Y743" s="4"/>
      <c r="Z743" s="4"/>
    </row>
    <row r="744" ht="14.25" customHeight="1">
      <c r="A744" s="4"/>
      <c r="B744" s="4"/>
      <c r="C744" s="4"/>
      <c r="D744" s="4"/>
      <c r="E744" s="4"/>
      <c r="F744" s="4"/>
      <c r="G744" s="4"/>
      <c r="H744" s="4"/>
      <c r="I744" s="4"/>
      <c r="J744" s="110" t="str">
        <f t="shared" si="39"/>
        <v/>
      </c>
      <c r="K744" s="401" t="str">
        <f t="shared" si="38"/>
        <v/>
      </c>
      <c r="L744" s="4"/>
      <c r="M744" s="4"/>
      <c r="N744" s="4"/>
      <c r="O744" s="4"/>
      <c r="P744" s="4"/>
      <c r="Q744" s="4"/>
      <c r="R744" s="4"/>
      <c r="S744" s="4"/>
      <c r="T744" s="4"/>
      <c r="U744" s="4"/>
      <c r="V744" s="4"/>
      <c r="W744" s="4"/>
      <c r="X744" s="4"/>
      <c r="Y744" s="4"/>
      <c r="Z744" s="4"/>
    </row>
    <row r="745" ht="14.25" customHeight="1">
      <c r="A745" s="4"/>
      <c r="B745" s="4"/>
      <c r="C745" s="4"/>
      <c r="D745" s="4"/>
      <c r="E745" s="4"/>
      <c r="F745" s="4"/>
      <c r="G745" s="4"/>
      <c r="H745" s="4"/>
      <c r="I745" s="4"/>
      <c r="J745" s="110" t="str">
        <f t="shared" si="39"/>
        <v/>
      </c>
      <c r="K745" s="401" t="str">
        <f t="shared" si="38"/>
        <v/>
      </c>
      <c r="L745" s="4"/>
      <c r="M745" s="4"/>
      <c r="N745" s="4"/>
      <c r="O745" s="4"/>
      <c r="P745" s="4"/>
      <c r="Q745" s="4"/>
      <c r="R745" s="4"/>
      <c r="S745" s="4"/>
      <c r="T745" s="4"/>
      <c r="U745" s="4"/>
      <c r="V745" s="4"/>
      <c r="W745" s="4"/>
      <c r="X745" s="4"/>
      <c r="Y745" s="4"/>
      <c r="Z745" s="4"/>
    </row>
    <row r="746" ht="14.25" customHeight="1">
      <c r="A746" s="4"/>
      <c r="B746" s="4"/>
      <c r="C746" s="4"/>
      <c r="D746" s="4"/>
      <c r="E746" s="4"/>
      <c r="F746" s="4"/>
      <c r="G746" s="4"/>
      <c r="H746" s="4"/>
      <c r="I746" s="4"/>
      <c r="J746" s="110" t="str">
        <f t="shared" si="39"/>
        <v/>
      </c>
      <c r="K746" s="401" t="str">
        <f t="shared" si="38"/>
        <v/>
      </c>
      <c r="L746" s="4"/>
      <c r="M746" s="4"/>
      <c r="N746" s="4"/>
      <c r="O746" s="4"/>
      <c r="P746" s="4"/>
      <c r="Q746" s="4"/>
      <c r="R746" s="4"/>
      <c r="S746" s="4"/>
      <c r="T746" s="4"/>
      <c r="U746" s="4"/>
      <c r="V746" s="4"/>
      <c r="W746" s="4"/>
      <c r="X746" s="4"/>
      <c r="Y746" s="4"/>
      <c r="Z746" s="4"/>
    </row>
    <row r="747" ht="14.25" customHeight="1">
      <c r="A747" s="4"/>
      <c r="B747" s="4"/>
      <c r="C747" s="4"/>
      <c r="D747" s="4"/>
      <c r="E747" s="4"/>
      <c r="F747" s="4"/>
      <c r="G747" s="4"/>
      <c r="H747" s="4"/>
      <c r="I747" s="4"/>
      <c r="J747" s="110" t="str">
        <f t="shared" si="39"/>
        <v/>
      </c>
      <c r="K747" s="401" t="str">
        <f t="shared" si="38"/>
        <v/>
      </c>
      <c r="L747" s="4"/>
      <c r="M747" s="4"/>
      <c r="N747" s="4"/>
      <c r="O747" s="4"/>
      <c r="P747" s="4"/>
      <c r="Q747" s="4"/>
      <c r="R747" s="4"/>
      <c r="S747" s="4"/>
      <c r="T747" s="4"/>
      <c r="U747" s="4"/>
      <c r="V747" s="4"/>
      <c r="W747" s="4"/>
      <c r="X747" s="4"/>
      <c r="Y747" s="4"/>
      <c r="Z747" s="4"/>
    </row>
    <row r="748" ht="14.25" customHeight="1">
      <c r="A748" s="4"/>
      <c r="B748" s="4"/>
      <c r="C748" s="4"/>
      <c r="D748" s="4"/>
      <c r="E748" s="4"/>
      <c r="F748" s="4"/>
      <c r="G748" s="4"/>
      <c r="H748" s="4"/>
      <c r="I748" s="4"/>
      <c r="J748" s="110" t="str">
        <f t="shared" si="39"/>
        <v/>
      </c>
      <c r="K748" s="401" t="str">
        <f t="shared" si="38"/>
        <v/>
      </c>
      <c r="L748" s="4"/>
      <c r="M748" s="4"/>
      <c r="N748" s="4"/>
      <c r="O748" s="4"/>
      <c r="P748" s="4"/>
      <c r="Q748" s="4"/>
      <c r="R748" s="4"/>
      <c r="S748" s="4"/>
      <c r="T748" s="4"/>
      <c r="U748" s="4"/>
      <c r="V748" s="4"/>
      <c r="W748" s="4"/>
      <c r="X748" s="4"/>
      <c r="Y748" s="4"/>
      <c r="Z748" s="4"/>
    </row>
    <row r="749" ht="14.25" customHeight="1">
      <c r="A749" s="4"/>
      <c r="B749" s="4"/>
      <c r="C749" s="4"/>
      <c r="D749" s="4"/>
      <c r="E749" s="4"/>
      <c r="F749" s="4"/>
      <c r="G749" s="4"/>
      <c r="H749" s="4"/>
      <c r="I749" s="4"/>
      <c r="J749" s="110" t="str">
        <f t="shared" si="39"/>
        <v/>
      </c>
      <c r="K749" s="401" t="str">
        <f t="shared" si="38"/>
        <v/>
      </c>
      <c r="L749" s="4"/>
      <c r="M749" s="4"/>
      <c r="N749" s="4"/>
      <c r="O749" s="4"/>
      <c r="P749" s="4"/>
      <c r="Q749" s="4"/>
      <c r="R749" s="4"/>
      <c r="S749" s="4"/>
      <c r="T749" s="4"/>
      <c r="U749" s="4"/>
      <c r="V749" s="4"/>
      <c r="W749" s="4"/>
      <c r="X749" s="4"/>
      <c r="Y749" s="4"/>
      <c r="Z749" s="4"/>
    </row>
    <row r="750" ht="14.25" customHeight="1">
      <c r="A750" s="4"/>
      <c r="B750" s="4"/>
      <c r="C750" s="4"/>
      <c r="D750" s="4"/>
      <c r="E750" s="4"/>
      <c r="F750" s="4"/>
      <c r="G750" s="4"/>
      <c r="H750" s="4"/>
      <c r="I750" s="4"/>
      <c r="J750" s="110" t="str">
        <f t="shared" si="39"/>
        <v/>
      </c>
      <c r="K750" s="401" t="str">
        <f t="shared" si="38"/>
        <v/>
      </c>
      <c r="L750" s="4"/>
      <c r="M750" s="4"/>
      <c r="N750" s="4"/>
      <c r="O750" s="4"/>
      <c r="P750" s="4"/>
      <c r="Q750" s="4"/>
      <c r="R750" s="4"/>
      <c r="S750" s="4"/>
      <c r="T750" s="4"/>
      <c r="U750" s="4"/>
      <c r="V750" s="4"/>
      <c r="W750" s="4"/>
      <c r="X750" s="4"/>
      <c r="Y750" s="4"/>
      <c r="Z750" s="4"/>
    </row>
    <row r="751" ht="14.25" customHeight="1">
      <c r="A751" s="4"/>
      <c r="B751" s="4"/>
      <c r="C751" s="4"/>
      <c r="D751" s="4"/>
      <c r="E751" s="4"/>
      <c r="F751" s="4"/>
      <c r="G751" s="4"/>
      <c r="H751" s="4"/>
      <c r="I751" s="4"/>
      <c r="J751" s="110" t="str">
        <f t="shared" si="39"/>
        <v/>
      </c>
      <c r="K751" s="401" t="str">
        <f t="shared" si="38"/>
        <v/>
      </c>
      <c r="L751" s="4"/>
      <c r="M751" s="4"/>
      <c r="N751" s="4"/>
      <c r="O751" s="4"/>
      <c r="P751" s="4"/>
      <c r="Q751" s="4"/>
      <c r="R751" s="4"/>
      <c r="S751" s="4"/>
      <c r="T751" s="4"/>
      <c r="U751" s="4"/>
      <c r="V751" s="4"/>
      <c r="W751" s="4"/>
      <c r="X751" s="4"/>
      <c r="Y751" s="4"/>
      <c r="Z751" s="4"/>
    </row>
    <row r="752" ht="14.25" customHeight="1">
      <c r="A752" s="4"/>
      <c r="B752" s="4"/>
      <c r="C752" s="4"/>
      <c r="D752" s="4"/>
      <c r="E752" s="4"/>
      <c r="F752" s="4"/>
      <c r="G752" s="4"/>
      <c r="H752" s="4"/>
      <c r="I752" s="4"/>
      <c r="J752" s="110" t="str">
        <f t="shared" si="39"/>
        <v/>
      </c>
      <c r="K752" s="401" t="str">
        <f t="shared" si="38"/>
        <v/>
      </c>
      <c r="L752" s="4"/>
      <c r="M752" s="4"/>
      <c r="N752" s="4"/>
      <c r="O752" s="4"/>
      <c r="P752" s="4"/>
      <c r="Q752" s="4"/>
      <c r="R752" s="4"/>
      <c r="S752" s="4"/>
      <c r="T752" s="4"/>
      <c r="U752" s="4"/>
      <c r="V752" s="4"/>
      <c r="W752" s="4"/>
      <c r="X752" s="4"/>
      <c r="Y752" s="4"/>
      <c r="Z752" s="4"/>
    </row>
    <row r="753" ht="14.25" customHeight="1">
      <c r="A753" s="4"/>
      <c r="B753" s="4"/>
      <c r="C753" s="4"/>
      <c r="D753" s="4"/>
      <c r="E753" s="4"/>
      <c r="F753" s="4"/>
      <c r="G753" s="4"/>
      <c r="H753" s="4"/>
      <c r="I753" s="4"/>
      <c r="J753" s="110" t="str">
        <f t="shared" si="39"/>
        <v/>
      </c>
      <c r="K753" s="401" t="str">
        <f t="shared" si="38"/>
        <v/>
      </c>
      <c r="L753" s="4"/>
      <c r="M753" s="4"/>
      <c r="N753" s="4"/>
      <c r="O753" s="4"/>
      <c r="P753" s="4"/>
      <c r="Q753" s="4"/>
      <c r="R753" s="4"/>
      <c r="S753" s="4"/>
      <c r="T753" s="4"/>
      <c r="U753" s="4"/>
      <c r="V753" s="4"/>
      <c r="W753" s="4"/>
      <c r="X753" s="4"/>
      <c r="Y753" s="4"/>
      <c r="Z753" s="4"/>
    </row>
    <row r="754" ht="14.25" customHeight="1">
      <c r="A754" s="4"/>
      <c r="B754" s="4"/>
      <c r="C754" s="4"/>
      <c r="D754" s="4"/>
      <c r="E754" s="4"/>
      <c r="F754" s="4"/>
      <c r="G754" s="4"/>
      <c r="H754" s="4"/>
      <c r="I754" s="4"/>
      <c r="J754" s="110" t="str">
        <f t="shared" si="39"/>
        <v/>
      </c>
      <c r="K754" s="401" t="str">
        <f t="shared" si="38"/>
        <v/>
      </c>
      <c r="L754" s="4"/>
      <c r="M754" s="4"/>
      <c r="N754" s="4"/>
      <c r="O754" s="4"/>
      <c r="P754" s="4"/>
      <c r="Q754" s="4"/>
      <c r="R754" s="4"/>
      <c r="S754" s="4"/>
      <c r="T754" s="4"/>
      <c r="U754" s="4"/>
      <c r="V754" s="4"/>
      <c r="W754" s="4"/>
      <c r="X754" s="4"/>
      <c r="Y754" s="4"/>
      <c r="Z754" s="4"/>
    </row>
    <row r="755" ht="14.25" customHeight="1">
      <c r="A755" s="4"/>
      <c r="B755" s="4"/>
      <c r="C755" s="4"/>
      <c r="D755" s="4"/>
      <c r="E755" s="4"/>
      <c r="F755" s="4"/>
      <c r="G755" s="4"/>
      <c r="H755" s="4"/>
      <c r="I755" s="4"/>
      <c r="J755" s="110" t="str">
        <f t="shared" si="39"/>
        <v/>
      </c>
      <c r="K755" s="401" t="str">
        <f t="shared" si="38"/>
        <v/>
      </c>
      <c r="L755" s="4"/>
      <c r="M755" s="4"/>
      <c r="N755" s="4"/>
      <c r="O755" s="4"/>
      <c r="P755" s="4"/>
      <c r="Q755" s="4"/>
      <c r="R755" s="4"/>
      <c r="S755" s="4"/>
      <c r="T755" s="4"/>
      <c r="U755" s="4"/>
      <c r="V755" s="4"/>
      <c r="W755" s="4"/>
      <c r="X755" s="4"/>
      <c r="Y755" s="4"/>
      <c r="Z755" s="4"/>
    </row>
    <row r="756" ht="14.25" customHeight="1">
      <c r="A756" s="4"/>
      <c r="B756" s="4"/>
      <c r="C756" s="4"/>
      <c r="D756" s="4"/>
      <c r="E756" s="4"/>
      <c r="F756" s="4"/>
      <c r="G756" s="4"/>
      <c r="H756" s="4"/>
      <c r="I756" s="4"/>
      <c r="J756" s="110" t="str">
        <f t="shared" si="39"/>
        <v/>
      </c>
      <c r="K756" s="401" t="str">
        <f t="shared" si="38"/>
        <v/>
      </c>
      <c r="L756" s="4"/>
      <c r="M756" s="4"/>
      <c r="N756" s="4"/>
      <c r="O756" s="4"/>
      <c r="P756" s="4"/>
      <c r="Q756" s="4"/>
      <c r="R756" s="4"/>
      <c r="S756" s="4"/>
      <c r="T756" s="4"/>
      <c r="U756" s="4"/>
      <c r="V756" s="4"/>
      <c r="W756" s="4"/>
      <c r="X756" s="4"/>
      <c r="Y756" s="4"/>
      <c r="Z756" s="4"/>
    </row>
    <row r="757" ht="14.25" customHeight="1">
      <c r="A757" s="4"/>
      <c r="B757" s="4"/>
      <c r="C757" s="4"/>
      <c r="D757" s="4"/>
      <c r="E757" s="4"/>
      <c r="F757" s="4"/>
      <c r="G757" s="4"/>
      <c r="H757" s="4"/>
      <c r="I757" s="4"/>
      <c r="J757" s="110" t="str">
        <f t="shared" si="39"/>
        <v/>
      </c>
      <c r="K757" s="401" t="str">
        <f t="shared" si="38"/>
        <v/>
      </c>
      <c r="L757" s="4"/>
      <c r="M757" s="4"/>
      <c r="N757" s="4"/>
      <c r="O757" s="4"/>
      <c r="P757" s="4"/>
      <c r="Q757" s="4"/>
      <c r="R757" s="4"/>
      <c r="S757" s="4"/>
      <c r="T757" s="4"/>
      <c r="U757" s="4"/>
      <c r="V757" s="4"/>
      <c r="W757" s="4"/>
      <c r="X757" s="4"/>
      <c r="Y757" s="4"/>
      <c r="Z757" s="4"/>
    </row>
    <row r="758" ht="14.25" customHeight="1">
      <c r="A758" s="4"/>
      <c r="B758" s="4"/>
      <c r="C758" s="4"/>
      <c r="D758" s="4"/>
      <c r="E758" s="4"/>
      <c r="F758" s="4"/>
      <c r="G758" s="4"/>
      <c r="H758" s="4"/>
      <c r="I758" s="4"/>
      <c r="J758" s="110" t="str">
        <f t="shared" si="39"/>
        <v/>
      </c>
      <c r="K758" s="401" t="str">
        <f t="shared" si="38"/>
        <v/>
      </c>
      <c r="L758" s="4"/>
      <c r="M758" s="4"/>
      <c r="N758" s="4"/>
      <c r="O758" s="4"/>
      <c r="P758" s="4"/>
      <c r="Q758" s="4"/>
      <c r="R758" s="4"/>
      <c r="S758" s="4"/>
      <c r="T758" s="4"/>
      <c r="U758" s="4"/>
      <c r="V758" s="4"/>
      <c r="W758" s="4"/>
      <c r="X758" s="4"/>
      <c r="Y758" s="4"/>
      <c r="Z758" s="4"/>
    </row>
    <row r="759" ht="14.25" customHeight="1">
      <c r="A759" s="4"/>
      <c r="B759" s="4"/>
      <c r="C759" s="4"/>
      <c r="D759" s="4"/>
      <c r="E759" s="4"/>
      <c r="F759" s="4"/>
      <c r="G759" s="4"/>
      <c r="H759" s="4"/>
      <c r="I759" s="4"/>
      <c r="J759" s="110" t="str">
        <f t="shared" si="39"/>
        <v/>
      </c>
      <c r="K759" s="401" t="str">
        <f t="shared" si="38"/>
        <v/>
      </c>
      <c r="L759" s="4"/>
      <c r="M759" s="4"/>
      <c r="N759" s="4"/>
      <c r="O759" s="4"/>
      <c r="P759" s="4"/>
      <c r="Q759" s="4"/>
      <c r="R759" s="4"/>
      <c r="S759" s="4"/>
      <c r="T759" s="4"/>
      <c r="U759" s="4"/>
      <c r="V759" s="4"/>
      <c r="W759" s="4"/>
      <c r="X759" s="4"/>
      <c r="Y759" s="4"/>
      <c r="Z759" s="4"/>
    </row>
    <row r="760" ht="14.25" customHeight="1">
      <c r="A760" s="4"/>
      <c r="B760" s="4"/>
      <c r="C760" s="4"/>
      <c r="D760" s="4"/>
      <c r="E760" s="4"/>
      <c r="F760" s="4"/>
      <c r="G760" s="4"/>
      <c r="H760" s="4"/>
      <c r="I760" s="4"/>
      <c r="J760" s="110" t="str">
        <f t="shared" si="39"/>
        <v/>
      </c>
      <c r="K760" s="401" t="str">
        <f t="shared" si="38"/>
        <v/>
      </c>
      <c r="L760" s="4"/>
      <c r="M760" s="4"/>
      <c r="N760" s="4"/>
      <c r="O760" s="4"/>
      <c r="P760" s="4"/>
      <c r="Q760" s="4"/>
      <c r="R760" s="4"/>
      <c r="S760" s="4"/>
      <c r="T760" s="4"/>
      <c r="U760" s="4"/>
      <c r="V760" s="4"/>
      <c r="W760" s="4"/>
      <c r="X760" s="4"/>
      <c r="Y760" s="4"/>
      <c r="Z760" s="4"/>
    </row>
    <row r="761" ht="14.25" customHeight="1">
      <c r="A761" s="4"/>
      <c r="B761" s="4"/>
      <c r="C761" s="4"/>
      <c r="D761" s="4"/>
      <c r="E761" s="4"/>
      <c r="F761" s="4"/>
      <c r="G761" s="4"/>
      <c r="H761" s="4"/>
      <c r="I761" s="4"/>
      <c r="J761" s="110" t="str">
        <f t="shared" si="39"/>
        <v/>
      </c>
      <c r="K761" s="401" t="str">
        <f t="shared" si="38"/>
        <v/>
      </c>
      <c r="L761" s="4"/>
      <c r="M761" s="4"/>
      <c r="N761" s="4"/>
      <c r="O761" s="4"/>
      <c r="P761" s="4"/>
      <c r="Q761" s="4"/>
      <c r="R761" s="4"/>
      <c r="S761" s="4"/>
      <c r="T761" s="4"/>
      <c r="U761" s="4"/>
      <c r="V761" s="4"/>
      <c r="W761" s="4"/>
      <c r="X761" s="4"/>
      <c r="Y761" s="4"/>
      <c r="Z761" s="4"/>
    </row>
    <row r="762" ht="14.25" customHeight="1">
      <c r="A762" s="4"/>
      <c r="B762" s="4"/>
      <c r="C762" s="4"/>
      <c r="D762" s="4"/>
      <c r="E762" s="4"/>
      <c r="F762" s="4"/>
      <c r="G762" s="4"/>
      <c r="H762" s="4"/>
      <c r="I762" s="4"/>
      <c r="J762" s="110" t="str">
        <f t="shared" si="39"/>
        <v/>
      </c>
      <c r="K762" s="401" t="str">
        <f t="shared" si="38"/>
        <v/>
      </c>
      <c r="L762" s="4"/>
      <c r="M762" s="4"/>
      <c r="N762" s="4"/>
      <c r="O762" s="4"/>
      <c r="P762" s="4"/>
      <c r="Q762" s="4"/>
      <c r="R762" s="4"/>
      <c r="S762" s="4"/>
      <c r="T762" s="4"/>
      <c r="U762" s="4"/>
      <c r="V762" s="4"/>
      <c r="W762" s="4"/>
      <c r="X762" s="4"/>
      <c r="Y762" s="4"/>
      <c r="Z762" s="4"/>
    </row>
    <row r="763" ht="14.25" customHeight="1">
      <c r="A763" s="4"/>
      <c r="B763" s="4"/>
      <c r="C763" s="4"/>
      <c r="D763" s="4"/>
      <c r="E763" s="4"/>
      <c r="F763" s="4"/>
      <c r="G763" s="4"/>
      <c r="H763" s="4"/>
      <c r="I763" s="4"/>
      <c r="J763" s="110" t="str">
        <f t="shared" si="39"/>
        <v/>
      </c>
      <c r="K763" s="401" t="str">
        <f t="shared" si="38"/>
        <v/>
      </c>
      <c r="L763" s="4"/>
      <c r="M763" s="4"/>
      <c r="N763" s="4"/>
      <c r="O763" s="4"/>
      <c r="P763" s="4"/>
      <c r="Q763" s="4"/>
      <c r="R763" s="4"/>
      <c r="S763" s="4"/>
      <c r="T763" s="4"/>
      <c r="U763" s="4"/>
      <c r="V763" s="4"/>
      <c r="W763" s="4"/>
      <c r="X763" s="4"/>
      <c r="Y763" s="4"/>
      <c r="Z763" s="4"/>
    </row>
    <row r="764" ht="14.25" customHeight="1">
      <c r="A764" s="4"/>
      <c r="B764" s="4"/>
      <c r="C764" s="4"/>
      <c r="D764" s="4"/>
      <c r="E764" s="4"/>
      <c r="F764" s="4"/>
      <c r="G764" s="4"/>
      <c r="H764" s="4"/>
      <c r="I764" s="4"/>
      <c r="J764" s="110" t="str">
        <f t="shared" si="39"/>
        <v/>
      </c>
      <c r="K764" s="401" t="str">
        <f t="shared" si="38"/>
        <v/>
      </c>
      <c r="L764" s="4"/>
      <c r="M764" s="4"/>
      <c r="N764" s="4"/>
      <c r="O764" s="4"/>
      <c r="P764" s="4"/>
      <c r="Q764" s="4"/>
      <c r="R764" s="4"/>
      <c r="S764" s="4"/>
      <c r="T764" s="4"/>
      <c r="U764" s="4"/>
      <c r="V764" s="4"/>
      <c r="W764" s="4"/>
      <c r="X764" s="4"/>
      <c r="Y764" s="4"/>
      <c r="Z764" s="4"/>
    </row>
    <row r="765" ht="14.25" customHeight="1">
      <c r="A765" s="4"/>
      <c r="B765" s="4"/>
      <c r="C765" s="4"/>
      <c r="D765" s="4"/>
      <c r="E765" s="4"/>
      <c r="F765" s="4"/>
      <c r="G765" s="4"/>
      <c r="H765" s="4"/>
      <c r="I765" s="4"/>
      <c r="J765" s="110" t="str">
        <f t="shared" si="39"/>
        <v/>
      </c>
      <c r="K765" s="401" t="str">
        <f t="shared" si="38"/>
        <v/>
      </c>
      <c r="L765" s="4"/>
      <c r="M765" s="4"/>
      <c r="N765" s="4"/>
      <c r="O765" s="4"/>
      <c r="P765" s="4"/>
      <c r="Q765" s="4"/>
      <c r="R765" s="4"/>
      <c r="S765" s="4"/>
      <c r="T765" s="4"/>
      <c r="U765" s="4"/>
      <c r="V765" s="4"/>
      <c r="W765" s="4"/>
      <c r="X765" s="4"/>
      <c r="Y765" s="4"/>
      <c r="Z765" s="4"/>
    </row>
    <row r="766" ht="14.25" customHeight="1">
      <c r="A766" s="4"/>
      <c r="B766" s="4"/>
      <c r="C766" s="4"/>
      <c r="D766" s="4"/>
      <c r="E766" s="4"/>
      <c r="F766" s="4"/>
      <c r="G766" s="4"/>
      <c r="H766" s="4"/>
      <c r="I766" s="4"/>
      <c r="J766" s="110" t="str">
        <f t="shared" si="39"/>
        <v/>
      </c>
      <c r="K766" s="401" t="str">
        <f t="shared" si="38"/>
        <v/>
      </c>
      <c r="L766" s="4"/>
      <c r="M766" s="4"/>
      <c r="N766" s="4"/>
      <c r="O766" s="4"/>
      <c r="P766" s="4"/>
      <c r="Q766" s="4"/>
      <c r="R766" s="4"/>
      <c r="S766" s="4"/>
      <c r="T766" s="4"/>
      <c r="U766" s="4"/>
      <c r="V766" s="4"/>
      <c r="W766" s="4"/>
      <c r="X766" s="4"/>
      <c r="Y766" s="4"/>
      <c r="Z766" s="4"/>
    </row>
    <row r="767" ht="14.25" customHeight="1">
      <c r="A767" s="4"/>
      <c r="B767" s="4"/>
      <c r="C767" s="4"/>
      <c r="D767" s="4"/>
      <c r="E767" s="4"/>
      <c r="F767" s="4"/>
      <c r="G767" s="4"/>
      <c r="H767" s="4"/>
      <c r="I767" s="4"/>
      <c r="J767" s="110" t="str">
        <f t="shared" si="39"/>
        <v/>
      </c>
      <c r="K767" s="401" t="str">
        <f t="shared" si="38"/>
        <v/>
      </c>
      <c r="L767" s="4"/>
      <c r="M767" s="4"/>
      <c r="N767" s="4"/>
      <c r="O767" s="4"/>
      <c r="P767" s="4"/>
      <c r="Q767" s="4"/>
      <c r="R767" s="4"/>
      <c r="S767" s="4"/>
      <c r="T767" s="4"/>
      <c r="U767" s="4"/>
      <c r="V767" s="4"/>
      <c r="W767" s="4"/>
      <c r="X767" s="4"/>
      <c r="Y767" s="4"/>
      <c r="Z767" s="4"/>
    </row>
    <row r="768" ht="14.25" customHeight="1">
      <c r="A768" s="4"/>
      <c r="B768" s="4"/>
      <c r="C768" s="4"/>
      <c r="D768" s="4"/>
      <c r="E768" s="4"/>
      <c r="F768" s="4"/>
      <c r="G768" s="4"/>
      <c r="H768" s="4"/>
      <c r="I768" s="4"/>
      <c r="J768" s="110" t="str">
        <f t="shared" si="39"/>
        <v/>
      </c>
      <c r="K768" s="401" t="str">
        <f t="shared" si="38"/>
        <v/>
      </c>
      <c r="L768" s="4"/>
      <c r="M768" s="4"/>
      <c r="N768" s="4"/>
      <c r="O768" s="4"/>
      <c r="P768" s="4"/>
      <c r="Q768" s="4"/>
      <c r="R768" s="4"/>
      <c r="S768" s="4"/>
      <c r="T768" s="4"/>
      <c r="U768" s="4"/>
      <c r="V768" s="4"/>
      <c r="W768" s="4"/>
      <c r="X768" s="4"/>
      <c r="Y768" s="4"/>
      <c r="Z768" s="4"/>
    </row>
    <row r="769" ht="14.25" customHeight="1">
      <c r="A769" s="4"/>
      <c r="B769" s="4"/>
      <c r="C769" s="4"/>
      <c r="D769" s="4"/>
      <c r="E769" s="4"/>
      <c r="F769" s="4"/>
      <c r="G769" s="4"/>
      <c r="H769" s="4"/>
      <c r="I769" s="4"/>
      <c r="J769" s="110" t="str">
        <f t="shared" si="39"/>
        <v/>
      </c>
      <c r="K769" s="401" t="str">
        <f t="shared" si="38"/>
        <v/>
      </c>
      <c r="L769" s="4"/>
      <c r="M769" s="4"/>
      <c r="N769" s="4"/>
      <c r="O769" s="4"/>
      <c r="P769" s="4"/>
      <c r="Q769" s="4"/>
      <c r="R769" s="4"/>
      <c r="S769" s="4"/>
      <c r="T769" s="4"/>
      <c r="U769" s="4"/>
      <c r="V769" s="4"/>
      <c r="W769" s="4"/>
      <c r="X769" s="4"/>
      <c r="Y769" s="4"/>
      <c r="Z769" s="4"/>
    </row>
    <row r="770" ht="14.25" customHeight="1">
      <c r="A770" s="4"/>
      <c r="B770" s="4"/>
      <c r="C770" s="4"/>
      <c r="D770" s="4"/>
      <c r="E770" s="4"/>
      <c r="F770" s="4"/>
      <c r="G770" s="4"/>
      <c r="H770" s="4"/>
      <c r="I770" s="4"/>
      <c r="J770" s="110" t="str">
        <f t="shared" si="39"/>
        <v/>
      </c>
      <c r="K770" s="401" t="str">
        <f t="shared" si="38"/>
        <v/>
      </c>
      <c r="L770" s="4"/>
      <c r="M770" s="4"/>
      <c r="N770" s="4"/>
      <c r="O770" s="4"/>
      <c r="P770" s="4"/>
      <c r="Q770" s="4"/>
      <c r="R770" s="4"/>
      <c r="S770" s="4"/>
      <c r="T770" s="4"/>
      <c r="U770" s="4"/>
      <c r="V770" s="4"/>
      <c r="W770" s="4"/>
      <c r="X770" s="4"/>
      <c r="Y770" s="4"/>
      <c r="Z770" s="4"/>
    </row>
    <row r="771" ht="14.25" customHeight="1">
      <c r="A771" s="4"/>
      <c r="B771" s="4"/>
      <c r="C771" s="4"/>
      <c r="D771" s="4"/>
      <c r="E771" s="4"/>
      <c r="F771" s="4"/>
      <c r="G771" s="4"/>
      <c r="H771" s="4"/>
      <c r="I771" s="4"/>
      <c r="J771" s="110" t="str">
        <f t="shared" si="39"/>
        <v/>
      </c>
      <c r="K771" s="401" t="str">
        <f t="shared" si="38"/>
        <v/>
      </c>
      <c r="L771" s="4"/>
      <c r="M771" s="4"/>
      <c r="N771" s="4"/>
      <c r="O771" s="4"/>
      <c r="P771" s="4"/>
      <c r="Q771" s="4"/>
      <c r="R771" s="4"/>
      <c r="S771" s="4"/>
      <c r="T771" s="4"/>
      <c r="U771" s="4"/>
      <c r="V771" s="4"/>
      <c r="W771" s="4"/>
      <c r="X771" s="4"/>
      <c r="Y771" s="4"/>
      <c r="Z771" s="4"/>
    </row>
    <row r="772" ht="14.25" customHeight="1">
      <c r="A772" s="4"/>
      <c r="B772" s="4"/>
      <c r="C772" s="4"/>
      <c r="D772" s="4"/>
      <c r="E772" s="4"/>
      <c r="F772" s="4"/>
      <c r="G772" s="4"/>
      <c r="H772" s="4"/>
      <c r="I772" s="4"/>
      <c r="J772" s="110" t="str">
        <f t="shared" si="39"/>
        <v/>
      </c>
      <c r="K772" s="401" t="str">
        <f t="shared" si="38"/>
        <v/>
      </c>
      <c r="L772" s="4"/>
      <c r="M772" s="4"/>
      <c r="N772" s="4"/>
      <c r="O772" s="4"/>
      <c r="P772" s="4"/>
      <c r="Q772" s="4"/>
      <c r="R772" s="4"/>
      <c r="S772" s="4"/>
      <c r="T772" s="4"/>
      <c r="U772" s="4"/>
      <c r="V772" s="4"/>
      <c r="W772" s="4"/>
      <c r="X772" s="4"/>
      <c r="Y772" s="4"/>
      <c r="Z772" s="4"/>
    </row>
    <row r="773" ht="14.25" customHeight="1">
      <c r="A773" s="4"/>
      <c r="B773" s="4"/>
      <c r="C773" s="4"/>
      <c r="D773" s="4"/>
      <c r="E773" s="4"/>
      <c r="F773" s="4"/>
      <c r="G773" s="4"/>
      <c r="H773" s="4"/>
      <c r="I773" s="4"/>
      <c r="J773" s="110" t="str">
        <f t="shared" si="39"/>
        <v/>
      </c>
      <c r="K773" s="401" t="str">
        <f t="shared" si="38"/>
        <v/>
      </c>
      <c r="L773" s="4"/>
      <c r="M773" s="4"/>
      <c r="N773" s="4"/>
      <c r="O773" s="4"/>
      <c r="P773" s="4"/>
      <c r="Q773" s="4"/>
      <c r="R773" s="4"/>
      <c r="S773" s="4"/>
      <c r="T773" s="4"/>
      <c r="U773" s="4"/>
      <c r="V773" s="4"/>
      <c r="W773" s="4"/>
      <c r="X773" s="4"/>
      <c r="Y773" s="4"/>
      <c r="Z773" s="4"/>
    </row>
    <row r="774" ht="14.25" customHeight="1">
      <c r="A774" s="4"/>
      <c r="B774" s="4"/>
      <c r="C774" s="4"/>
      <c r="D774" s="4"/>
      <c r="E774" s="4"/>
      <c r="F774" s="4"/>
      <c r="G774" s="4"/>
      <c r="H774" s="4"/>
      <c r="I774" s="4"/>
      <c r="J774" s="110" t="str">
        <f t="shared" si="39"/>
        <v/>
      </c>
      <c r="K774" s="401" t="str">
        <f t="shared" si="38"/>
        <v/>
      </c>
      <c r="L774" s="4"/>
      <c r="M774" s="4"/>
      <c r="N774" s="4"/>
      <c r="O774" s="4"/>
      <c r="P774" s="4"/>
      <c r="Q774" s="4"/>
      <c r="R774" s="4"/>
      <c r="S774" s="4"/>
      <c r="T774" s="4"/>
      <c r="U774" s="4"/>
      <c r="V774" s="4"/>
      <c r="W774" s="4"/>
      <c r="X774" s="4"/>
      <c r="Y774" s="4"/>
      <c r="Z774" s="4"/>
    </row>
    <row r="775" ht="14.25" customHeight="1">
      <c r="A775" s="4"/>
      <c r="B775" s="4"/>
      <c r="C775" s="4"/>
      <c r="D775" s="4"/>
      <c r="E775" s="4"/>
      <c r="F775" s="4"/>
      <c r="G775" s="4"/>
      <c r="H775" s="4"/>
      <c r="I775" s="4"/>
      <c r="J775" s="110" t="str">
        <f t="shared" si="39"/>
        <v/>
      </c>
      <c r="K775" s="401" t="str">
        <f t="shared" si="38"/>
        <v/>
      </c>
      <c r="L775" s="4"/>
      <c r="M775" s="4"/>
      <c r="N775" s="4"/>
      <c r="O775" s="4"/>
      <c r="P775" s="4"/>
      <c r="Q775" s="4"/>
      <c r="R775" s="4"/>
      <c r="S775" s="4"/>
      <c r="T775" s="4"/>
      <c r="U775" s="4"/>
      <c r="V775" s="4"/>
      <c r="W775" s="4"/>
      <c r="X775" s="4"/>
      <c r="Y775" s="4"/>
      <c r="Z775" s="4"/>
    </row>
    <row r="776" ht="14.25" customHeight="1">
      <c r="A776" s="4"/>
      <c r="B776" s="4"/>
      <c r="C776" s="4"/>
      <c r="D776" s="4"/>
      <c r="E776" s="4"/>
      <c r="F776" s="4"/>
      <c r="G776" s="4"/>
      <c r="H776" s="4"/>
      <c r="I776" s="4"/>
      <c r="J776" s="110" t="str">
        <f t="shared" si="39"/>
        <v/>
      </c>
      <c r="K776" s="401" t="str">
        <f t="shared" si="38"/>
        <v/>
      </c>
      <c r="L776" s="4"/>
      <c r="M776" s="4"/>
      <c r="N776" s="4"/>
      <c r="O776" s="4"/>
      <c r="P776" s="4"/>
      <c r="Q776" s="4"/>
      <c r="R776" s="4"/>
      <c r="S776" s="4"/>
      <c r="T776" s="4"/>
      <c r="U776" s="4"/>
      <c r="V776" s="4"/>
      <c r="W776" s="4"/>
      <c r="X776" s="4"/>
      <c r="Y776" s="4"/>
      <c r="Z776" s="4"/>
    </row>
    <row r="777" ht="14.25" customHeight="1">
      <c r="A777" s="4"/>
      <c r="B777" s="4"/>
      <c r="C777" s="4"/>
      <c r="D777" s="4"/>
      <c r="E777" s="4"/>
      <c r="F777" s="4"/>
      <c r="G777" s="4"/>
      <c r="H777" s="4"/>
      <c r="I777" s="4"/>
      <c r="J777" s="110" t="str">
        <f t="shared" si="39"/>
        <v/>
      </c>
      <c r="K777" s="401" t="str">
        <f t="shared" si="38"/>
        <v/>
      </c>
      <c r="L777" s="4"/>
      <c r="M777" s="4"/>
      <c r="N777" s="4"/>
      <c r="O777" s="4"/>
      <c r="P777" s="4"/>
      <c r="Q777" s="4"/>
      <c r="R777" s="4"/>
      <c r="S777" s="4"/>
      <c r="T777" s="4"/>
      <c r="U777" s="4"/>
      <c r="V777" s="4"/>
      <c r="W777" s="4"/>
      <c r="X777" s="4"/>
      <c r="Y777" s="4"/>
      <c r="Z777" s="4"/>
    </row>
    <row r="778" ht="14.25" customHeight="1">
      <c r="A778" s="4"/>
      <c r="B778" s="4"/>
      <c r="C778" s="4"/>
      <c r="D778" s="4"/>
      <c r="E778" s="4"/>
      <c r="F778" s="4"/>
      <c r="G778" s="4"/>
      <c r="H778" s="4"/>
      <c r="I778" s="4"/>
      <c r="J778" s="110" t="str">
        <f t="shared" si="39"/>
        <v/>
      </c>
      <c r="K778" s="401" t="str">
        <f t="shared" si="38"/>
        <v/>
      </c>
      <c r="L778" s="4"/>
      <c r="M778" s="4"/>
      <c r="N778" s="4"/>
      <c r="O778" s="4"/>
      <c r="P778" s="4"/>
      <c r="Q778" s="4"/>
      <c r="R778" s="4"/>
      <c r="S778" s="4"/>
      <c r="T778" s="4"/>
      <c r="U778" s="4"/>
      <c r="V778" s="4"/>
      <c r="W778" s="4"/>
      <c r="X778" s="4"/>
      <c r="Y778" s="4"/>
      <c r="Z778" s="4"/>
    </row>
    <row r="779" ht="14.25" customHeight="1">
      <c r="A779" s="4"/>
      <c r="B779" s="4"/>
      <c r="C779" s="4"/>
      <c r="D779" s="4"/>
      <c r="E779" s="4"/>
      <c r="F779" s="4"/>
      <c r="G779" s="4"/>
      <c r="H779" s="4"/>
      <c r="I779" s="4"/>
      <c r="J779" s="110" t="str">
        <f t="shared" si="39"/>
        <v/>
      </c>
      <c r="K779" s="401" t="str">
        <f t="shared" si="38"/>
        <v/>
      </c>
      <c r="L779" s="4"/>
      <c r="M779" s="4"/>
      <c r="N779" s="4"/>
      <c r="O779" s="4"/>
      <c r="P779" s="4"/>
      <c r="Q779" s="4"/>
      <c r="R779" s="4"/>
      <c r="S779" s="4"/>
      <c r="T779" s="4"/>
      <c r="U779" s="4"/>
      <c r="V779" s="4"/>
      <c r="W779" s="4"/>
      <c r="X779" s="4"/>
      <c r="Y779" s="4"/>
      <c r="Z779" s="4"/>
    </row>
    <row r="780" ht="14.25" customHeight="1">
      <c r="A780" s="4"/>
      <c r="B780" s="4"/>
      <c r="C780" s="4"/>
      <c r="D780" s="4"/>
      <c r="E780" s="4"/>
      <c r="F780" s="4"/>
      <c r="G780" s="4"/>
      <c r="H780" s="4"/>
      <c r="I780" s="4"/>
      <c r="J780" s="110" t="str">
        <f t="shared" si="39"/>
        <v/>
      </c>
      <c r="K780" s="401" t="str">
        <f t="shared" si="38"/>
        <v/>
      </c>
      <c r="L780" s="4"/>
      <c r="M780" s="4"/>
      <c r="N780" s="4"/>
      <c r="O780" s="4"/>
      <c r="P780" s="4"/>
      <c r="Q780" s="4"/>
      <c r="R780" s="4"/>
      <c r="S780" s="4"/>
      <c r="T780" s="4"/>
      <c r="U780" s="4"/>
      <c r="V780" s="4"/>
      <c r="W780" s="4"/>
      <c r="X780" s="4"/>
      <c r="Y780" s="4"/>
      <c r="Z780" s="4"/>
    </row>
    <row r="781" ht="14.25" customHeight="1">
      <c r="A781" s="4"/>
      <c r="B781" s="4"/>
      <c r="C781" s="4"/>
      <c r="D781" s="4"/>
      <c r="E781" s="4"/>
      <c r="F781" s="4"/>
      <c r="G781" s="4"/>
      <c r="H781" s="4"/>
      <c r="I781" s="4"/>
      <c r="J781" s="110" t="str">
        <f t="shared" si="39"/>
        <v/>
      </c>
      <c r="K781" s="401" t="str">
        <f t="shared" si="38"/>
        <v/>
      </c>
      <c r="L781" s="4"/>
      <c r="M781" s="4"/>
      <c r="N781" s="4"/>
      <c r="O781" s="4"/>
      <c r="P781" s="4"/>
      <c r="Q781" s="4"/>
      <c r="R781" s="4"/>
      <c r="S781" s="4"/>
      <c r="T781" s="4"/>
      <c r="U781" s="4"/>
      <c r="V781" s="4"/>
      <c r="W781" s="4"/>
      <c r="X781" s="4"/>
      <c r="Y781" s="4"/>
      <c r="Z781" s="4"/>
    </row>
    <row r="782" ht="14.25" customHeight="1">
      <c r="A782" s="4"/>
      <c r="B782" s="4"/>
      <c r="C782" s="4"/>
      <c r="D782" s="4"/>
      <c r="E782" s="4"/>
      <c r="F782" s="4"/>
      <c r="G782" s="4"/>
      <c r="H782" s="4"/>
      <c r="I782" s="4"/>
      <c r="J782" s="110" t="str">
        <f t="shared" si="39"/>
        <v/>
      </c>
      <c r="K782" s="401" t="str">
        <f t="shared" si="38"/>
        <v/>
      </c>
      <c r="L782" s="4"/>
      <c r="M782" s="4"/>
      <c r="N782" s="4"/>
      <c r="O782" s="4"/>
      <c r="P782" s="4"/>
      <c r="Q782" s="4"/>
      <c r="R782" s="4"/>
      <c r="S782" s="4"/>
      <c r="T782" s="4"/>
      <c r="U782" s="4"/>
      <c r="V782" s="4"/>
      <c r="W782" s="4"/>
      <c r="X782" s="4"/>
      <c r="Y782" s="4"/>
      <c r="Z782" s="4"/>
    </row>
    <row r="783" ht="14.25" customHeight="1">
      <c r="A783" s="4"/>
      <c r="B783" s="4"/>
      <c r="C783" s="4"/>
      <c r="D783" s="4"/>
      <c r="E783" s="4"/>
      <c r="F783" s="4"/>
      <c r="G783" s="4"/>
      <c r="H783" s="4"/>
      <c r="I783" s="4"/>
      <c r="J783" s="110" t="str">
        <f t="shared" si="39"/>
        <v/>
      </c>
      <c r="K783" s="401" t="str">
        <f t="shared" si="38"/>
        <v/>
      </c>
      <c r="L783" s="4"/>
      <c r="M783" s="4"/>
      <c r="N783" s="4"/>
      <c r="O783" s="4"/>
      <c r="P783" s="4"/>
      <c r="Q783" s="4"/>
      <c r="R783" s="4"/>
      <c r="S783" s="4"/>
      <c r="T783" s="4"/>
      <c r="U783" s="4"/>
      <c r="V783" s="4"/>
      <c r="W783" s="4"/>
      <c r="X783" s="4"/>
      <c r="Y783" s="4"/>
      <c r="Z783" s="4"/>
    </row>
    <row r="784" ht="14.25" customHeight="1">
      <c r="A784" s="4"/>
      <c r="B784" s="4"/>
      <c r="C784" s="4"/>
      <c r="D784" s="4"/>
      <c r="E784" s="4"/>
      <c r="F784" s="4"/>
      <c r="G784" s="4"/>
      <c r="H784" s="4"/>
      <c r="I784" s="4"/>
      <c r="J784" s="110" t="str">
        <f t="shared" si="39"/>
        <v/>
      </c>
      <c r="K784" s="401" t="str">
        <f t="shared" si="38"/>
        <v/>
      </c>
      <c r="L784" s="4"/>
      <c r="M784" s="4"/>
      <c r="N784" s="4"/>
      <c r="O784" s="4"/>
      <c r="P784" s="4"/>
      <c r="Q784" s="4"/>
      <c r="R784" s="4"/>
      <c r="S784" s="4"/>
      <c r="T784" s="4"/>
      <c r="U784" s="4"/>
      <c r="V784" s="4"/>
      <c r="W784" s="4"/>
      <c r="X784" s="4"/>
      <c r="Y784" s="4"/>
      <c r="Z784" s="4"/>
    </row>
    <row r="785" ht="14.25" customHeight="1">
      <c r="A785" s="4"/>
      <c r="B785" s="4"/>
      <c r="C785" s="4"/>
      <c r="D785" s="4"/>
      <c r="E785" s="4"/>
      <c r="F785" s="4"/>
      <c r="G785" s="4"/>
      <c r="H785" s="4"/>
      <c r="I785" s="4"/>
      <c r="J785" s="110" t="str">
        <f t="shared" si="39"/>
        <v/>
      </c>
      <c r="K785" s="401" t="str">
        <f t="shared" si="38"/>
        <v/>
      </c>
      <c r="L785" s="4"/>
      <c r="M785" s="4"/>
      <c r="N785" s="4"/>
      <c r="O785" s="4"/>
      <c r="P785" s="4"/>
      <c r="Q785" s="4"/>
      <c r="R785" s="4"/>
      <c r="S785" s="4"/>
      <c r="T785" s="4"/>
      <c r="U785" s="4"/>
      <c r="V785" s="4"/>
      <c r="W785" s="4"/>
      <c r="X785" s="4"/>
      <c r="Y785" s="4"/>
      <c r="Z785" s="4"/>
    </row>
    <row r="786" ht="14.25" customHeight="1">
      <c r="A786" s="4"/>
      <c r="B786" s="4"/>
      <c r="C786" s="4"/>
      <c r="D786" s="4"/>
      <c r="E786" s="4"/>
      <c r="F786" s="4"/>
      <c r="G786" s="4"/>
      <c r="H786" s="4"/>
      <c r="I786" s="4"/>
      <c r="J786" s="110" t="str">
        <f t="shared" si="39"/>
        <v/>
      </c>
      <c r="K786" s="401" t="str">
        <f t="shared" si="38"/>
        <v/>
      </c>
      <c r="L786" s="4"/>
      <c r="M786" s="4"/>
      <c r="N786" s="4"/>
      <c r="O786" s="4"/>
      <c r="P786" s="4"/>
      <c r="Q786" s="4"/>
      <c r="R786" s="4"/>
      <c r="S786" s="4"/>
      <c r="T786" s="4"/>
      <c r="U786" s="4"/>
      <c r="V786" s="4"/>
      <c r="W786" s="4"/>
      <c r="X786" s="4"/>
      <c r="Y786" s="4"/>
      <c r="Z786" s="4"/>
    </row>
    <row r="787" ht="14.25" customHeight="1">
      <c r="A787" s="4"/>
      <c r="B787" s="4"/>
      <c r="C787" s="4"/>
      <c r="D787" s="4"/>
      <c r="E787" s="4"/>
      <c r="F787" s="4"/>
      <c r="G787" s="4"/>
      <c r="H787" s="4"/>
      <c r="I787" s="4"/>
      <c r="J787" s="110" t="str">
        <f t="shared" si="39"/>
        <v/>
      </c>
      <c r="K787" s="401" t="str">
        <f t="shared" si="38"/>
        <v/>
      </c>
      <c r="L787" s="4"/>
      <c r="M787" s="4"/>
      <c r="N787" s="4"/>
      <c r="O787" s="4"/>
      <c r="P787" s="4"/>
      <c r="Q787" s="4"/>
      <c r="R787" s="4"/>
      <c r="S787" s="4"/>
      <c r="T787" s="4"/>
      <c r="U787" s="4"/>
      <c r="V787" s="4"/>
      <c r="W787" s="4"/>
      <c r="X787" s="4"/>
      <c r="Y787" s="4"/>
      <c r="Z787" s="4"/>
    </row>
    <row r="788" ht="14.25" customHeight="1">
      <c r="A788" s="4"/>
      <c r="B788" s="4"/>
      <c r="C788" s="4"/>
      <c r="D788" s="4"/>
      <c r="E788" s="4"/>
      <c r="F788" s="4"/>
      <c r="G788" s="4"/>
      <c r="H788" s="4"/>
      <c r="I788" s="4"/>
      <c r="J788" s="110" t="str">
        <f t="shared" si="39"/>
        <v/>
      </c>
      <c r="K788" s="401" t="str">
        <f t="shared" si="38"/>
        <v/>
      </c>
      <c r="L788" s="4"/>
      <c r="M788" s="4"/>
      <c r="N788" s="4"/>
      <c r="O788" s="4"/>
      <c r="P788" s="4"/>
      <c r="Q788" s="4"/>
      <c r="R788" s="4"/>
      <c r="S788" s="4"/>
      <c r="T788" s="4"/>
      <c r="U788" s="4"/>
      <c r="V788" s="4"/>
      <c r="W788" s="4"/>
      <c r="X788" s="4"/>
      <c r="Y788" s="4"/>
      <c r="Z788" s="4"/>
    </row>
    <row r="789" ht="14.25" customHeight="1">
      <c r="A789" s="4"/>
      <c r="B789" s="4"/>
      <c r="C789" s="4"/>
      <c r="D789" s="4"/>
      <c r="E789" s="4"/>
      <c r="F789" s="4"/>
      <c r="G789" s="4"/>
      <c r="H789" s="4"/>
      <c r="I789" s="4"/>
      <c r="J789" s="110" t="str">
        <f t="shared" si="39"/>
        <v/>
      </c>
      <c r="K789" s="401" t="str">
        <f t="shared" si="38"/>
        <v/>
      </c>
      <c r="L789" s="4"/>
      <c r="M789" s="4"/>
      <c r="N789" s="4"/>
      <c r="O789" s="4"/>
      <c r="P789" s="4"/>
      <c r="Q789" s="4"/>
      <c r="R789" s="4"/>
      <c r="S789" s="4"/>
      <c r="T789" s="4"/>
      <c r="U789" s="4"/>
      <c r="V789" s="4"/>
      <c r="W789" s="4"/>
      <c r="X789" s="4"/>
      <c r="Y789" s="4"/>
      <c r="Z789" s="4"/>
    </row>
    <row r="790" ht="14.25" customHeight="1">
      <c r="A790" s="4"/>
      <c r="B790" s="4"/>
      <c r="C790" s="4"/>
      <c r="D790" s="4"/>
      <c r="E790" s="4"/>
      <c r="F790" s="4"/>
      <c r="G790" s="4"/>
      <c r="H790" s="4"/>
      <c r="I790" s="4"/>
      <c r="J790" s="110" t="str">
        <f t="shared" si="39"/>
        <v/>
      </c>
      <c r="K790" s="401" t="str">
        <f t="shared" si="38"/>
        <v/>
      </c>
      <c r="L790" s="4"/>
      <c r="M790" s="4"/>
      <c r="N790" s="4"/>
      <c r="O790" s="4"/>
      <c r="P790" s="4"/>
      <c r="Q790" s="4"/>
      <c r="R790" s="4"/>
      <c r="S790" s="4"/>
      <c r="T790" s="4"/>
      <c r="U790" s="4"/>
      <c r="V790" s="4"/>
      <c r="W790" s="4"/>
      <c r="X790" s="4"/>
      <c r="Y790" s="4"/>
      <c r="Z790" s="4"/>
    </row>
    <row r="791" ht="14.25" customHeight="1">
      <c r="A791" s="4"/>
      <c r="B791" s="4"/>
      <c r="C791" s="4"/>
      <c r="D791" s="4"/>
      <c r="E791" s="4"/>
      <c r="F791" s="4"/>
      <c r="G791" s="4"/>
      <c r="H791" s="4"/>
      <c r="I791" s="4"/>
      <c r="J791" s="110" t="str">
        <f t="shared" si="39"/>
        <v/>
      </c>
      <c r="K791" s="401" t="str">
        <f t="shared" si="38"/>
        <v/>
      </c>
      <c r="L791" s="4"/>
      <c r="M791" s="4"/>
      <c r="N791" s="4"/>
      <c r="O791" s="4"/>
      <c r="P791" s="4"/>
      <c r="Q791" s="4"/>
      <c r="R791" s="4"/>
      <c r="S791" s="4"/>
      <c r="T791" s="4"/>
      <c r="U791" s="4"/>
      <c r="V791" s="4"/>
      <c r="W791" s="4"/>
      <c r="X791" s="4"/>
      <c r="Y791" s="4"/>
      <c r="Z791" s="4"/>
    </row>
    <row r="792" ht="14.25" customHeight="1">
      <c r="A792" s="4"/>
      <c r="B792" s="4"/>
      <c r="C792" s="4"/>
      <c r="D792" s="4"/>
      <c r="E792" s="4"/>
      <c r="F792" s="4"/>
      <c r="G792" s="4"/>
      <c r="H792" s="4"/>
      <c r="I792" s="4"/>
      <c r="J792" s="110" t="str">
        <f t="shared" si="39"/>
        <v/>
      </c>
      <c r="K792" s="401" t="str">
        <f t="shared" si="38"/>
        <v/>
      </c>
      <c r="L792" s="4"/>
      <c r="M792" s="4"/>
      <c r="N792" s="4"/>
      <c r="O792" s="4"/>
      <c r="P792" s="4"/>
      <c r="Q792" s="4"/>
      <c r="R792" s="4"/>
      <c r="S792" s="4"/>
      <c r="T792" s="4"/>
      <c r="U792" s="4"/>
      <c r="V792" s="4"/>
      <c r="W792" s="4"/>
      <c r="X792" s="4"/>
      <c r="Y792" s="4"/>
      <c r="Z792" s="4"/>
    </row>
    <row r="793" ht="14.25" customHeight="1">
      <c r="A793" s="4"/>
      <c r="B793" s="4"/>
      <c r="C793" s="4"/>
      <c r="D793" s="4"/>
      <c r="E793" s="4"/>
      <c r="F793" s="4"/>
      <c r="G793" s="4"/>
      <c r="H793" s="4"/>
      <c r="I793" s="4"/>
      <c r="J793" s="110" t="str">
        <f t="shared" si="39"/>
        <v/>
      </c>
      <c r="K793" s="401" t="str">
        <f t="shared" si="38"/>
        <v/>
      </c>
      <c r="L793" s="4"/>
      <c r="M793" s="4"/>
      <c r="N793" s="4"/>
      <c r="O793" s="4"/>
      <c r="P793" s="4"/>
      <c r="Q793" s="4"/>
      <c r="R793" s="4"/>
      <c r="S793" s="4"/>
      <c r="T793" s="4"/>
      <c r="U793" s="4"/>
      <c r="V793" s="4"/>
      <c r="W793" s="4"/>
      <c r="X793" s="4"/>
      <c r="Y793" s="4"/>
      <c r="Z793" s="4"/>
    </row>
    <row r="794" ht="14.25" customHeight="1">
      <c r="A794" s="4"/>
      <c r="B794" s="4"/>
      <c r="C794" s="4"/>
      <c r="D794" s="4"/>
      <c r="E794" s="4"/>
      <c r="F794" s="4"/>
      <c r="G794" s="4"/>
      <c r="H794" s="4"/>
      <c r="I794" s="4"/>
      <c r="J794" s="110" t="str">
        <f t="shared" si="39"/>
        <v/>
      </c>
      <c r="K794" s="401" t="str">
        <f t="shared" si="38"/>
        <v/>
      </c>
      <c r="L794" s="4"/>
      <c r="M794" s="4"/>
      <c r="N794" s="4"/>
      <c r="O794" s="4"/>
      <c r="P794" s="4"/>
      <c r="Q794" s="4"/>
      <c r="R794" s="4"/>
      <c r="S794" s="4"/>
      <c r="T794" s="4"/>
      <c r="U794" s="4"/>
      <c r="V794" s="4"/>
      <c r="W794" s="4"/>
      <c r="X794" s="4"/>
      <c r="Y794" s="4"/>
      <c r="Z794" s="4"/>
    </row>
    <row r="795" ht="14.25" customHeight="1">
      <c r="A795" s="4"/>
      <c r="B795" s="4"/>
      <c r="C795" s="4"/>
      <c r="D795" s="4"/>
      <c r="E795" s="4"/>
      <c r="F795" s="4"/>
      <c r="G795" s="4"/>
      <c r="H795" s="4"/>
      <c r="I795" s="4"/>
      <c r="J795" s="110" t="str">
        <f t="shared" si="39"/>
        <v/>
      </c>
      <c r="K795" s="401" t="str">
        <f t="shared" si="38"/>
        <v/>
      </c>
      <c r="L795" s="4"/>
      <c r="M795" s="4"/>
      <c r="N795" s="4"/>
      <c r="O795" s="4"/>
      <c r="P795" s="4"/>
      <c r="Q795" s="4"/>
      <c r="R795" s="4"/>
      <c r="S795" s="4"/>
      <c r="T795" s="4"/>
      <c r="U795" s="4"/>
      <c r="V795" s="4"/>
      <c r="W795" s="4"/>
      <c r="X795" s="4"/>
      <c r="Y795" s="4"/>
      <c r="Z795" s="4"/>
    </row>
    <row r="796" ht="14.25" customHeight="1">
      <c r="A796" s="4"/>
      <c r="B796" s="4"/>
      <c r="C796" s="4"/>
      <c r="D796" s="4"/>
      <c r="E796" s="4"/>
      <c r="F796" s="4"/>
      <c r="G796" s="4"/>
      <c r="H796" s="4"/>
      <c r="I796" s="4"/>
      <c r="J796" s="110" t="str">
        <f t="shared" si="39"/>
        <v/>
      </c>
      <c r="K796" s="401" t="str">
        <f t="shared" si="38"/>
        <v/>
      </c>
      <c r="L796" s="4"/>
      <c r="M796" s="4"/>
      <c r="N796" s="4"/>
      <c r="O796" s="4"/>
      <c r="P796" s="4"/>
      <c r="Q796" s="4"/>
      <c r="R796" s="4"/>
      <c r="S796" s="4"/>
      <c r="T796" s="4"/>
      <c r="U796" s="4"/>
      <c r="V796" s="4"/>
      <c r="W796" s="4"/>
      <c r="X796" s="4"/>
      <c r="Y796" s="4"/>
      <c r="Z796" s="4"/>
    </row>
    <row r="797" ht="14.25" customHeight="1">
      <c r="A797" s="4"/>
      <c r="B797" s="4"/>
      <c r="C797" s="4"/>
      <c r="D797" s="4"/>
      <c r="E797" s="4"/>
      <c r="F797" s="4"/>
      <c r="G797" s="4"/>
      <c r="H797" s="4"/>
      <c r="I797" s="4"/>
      <c r="J797" s="110" t="str">
        <f t="shared" si="39"/>
        <v/>
      </c>
      <c r="K797" s="401" t="str">
        <f t="shared" si="38"/>
        <v/>
      </c>
      <c r="L797" s="4"/>
      <c r="M797" s="4"/>
      <c r="N797" s="4"/>
      <c r="O797" s="4"/>
      <c r="P797" s="4"/>
      <c r="Q797" s="4"/>
      <c r="R797" s="4"/>
      <c r="S797" s="4"/>
      <c r="T797" s="4"/>
      <c r="U797" s="4"/>
      <c r="V797" s="4"/>
      <c r="W797" s="4"/>
      <c r="X797" s="4"/>
      <c r="Y797" s="4"/>
      <c r="Z797" s="4"/>
    </row>
    <row r="798" ht="14.25" customHeight="1">
      <c r="A798" s="4"/>
      <c r="B798" s="4"/>
      <c r="C798" s="4"/>
      <c r="D798" s="4"/>
      <c r="E798" s="4"/>
      <c r="F798" s="4"/>
      <c r="G798" s="4"/>
      <c r="H798" s="4"/>
      <c r="I798" s="4"/>
      <c r="J798" s="110" t="str">
        <f t="shared" si="39"/>
        <v/>
      </c>
      <c r="K798" s="401" t="str">
        <f t="shared" si="38"/>
        <v/>
      </c>
      <c r="L798" s="4"/>
      <c r="M798" s="4"/>
      <c r="N798" s="4"/>
      <c r="O798" s="4"/>
      <c r="P798" s="4"/>
      <c r="Q798" s="4"/>
      <c r="R798" s="4"/>
      <c r="S798" s="4"/>
      <c r="T798" s="4"/>
      <c r="U798" s="4"/>
      <c r="V798" s="4"/>
      <c r="W798" s="4"/>
      <c r="X798" s="4"/>
      <c r="Y798" s="4"/>
      <c r="Z798" s="4"/>
    </row>
    <row r="799" ht="14.25" customHeight="1">
      <c r="A799" s="4"/>
      <c r="B799" s="4"/>
      <c r="C799" s="4"/>
      <c r="D799" s="4"/>
      <c r="E799" s="4"/>
      <c r="F799" s="4"/>
      <c r="G799" s="4"/>
      <c r="H799" s="4"/>
      <c r="I799" s="4"/>
      <c r="J799" s="110" t="str">
        <f t="shared" si="39"/>
        <v/>
      </c>
      <c r="K799" s="401" t="str">
        <f t="shared" si="38"/>
        <v/>
      </c>
      <c r="L799" s="4"/>
      <c r="M799" s="4"/>
      <c r="N799" s="4"/>
      <c r="O799" s="4"/>
      <c r="P799" s="4"/>
      <c r="Q799" s="4"/>
      <c r="R799" s="4"/>
      <c r="S799" s="4"/>
      <c r="T799" s="4"/>
      <c r="U799" s="4"/>
      <c r="V799" s="4"/>
      <c r="W799" s="4"/>
      <c r="X799" s="4"/>
      <c r="Y799" s="4"/>
      <c r="Z799" s="4"/>
    </row>
    <row r="800" ht="14.25" customHeight="1">
      <c r="A800" s="4"/>
      <c r="B800" s="4"/>
      <c r="C800" s="4"/>
      <c r="D800" s="4"/>
      <c r="E800" s="4"/>
      <c r="F800" s="4"/>
      <c r="G800" s="4"/>
      <c r="H800" s="4"/>
      <c r="I800" s="4"/>
      <c r="J800" s="110" t="str">
        <f t="shared" si="39"/>
        <v/>
      </c>
      <c r="K800" s="401" t="str">
        <f t="shared" si="38"/>
        <v/>
      </c>
      <c r="L800" s="4"/>
      <c r="M800" s="4"/>
      <c r="N800" s="4"/>
      <c r="O800" s="4"/>
      <c r="P800" s="4"/>
      <c r="Q800" s="4"/>
      <c r="R800" s="4"/>
      <c r="S800" s="4"/>
      <c r="T800" s="4"/>
      <c r="U800" s="4"/>
      <c r="V800" s="4"/>
      <c r="W800" s="4"/>
      <c r="X800" s="4"/>
      <c r="Y800" s="4"/>
      <c r="Z800" s="4"/>
    </row>
    <row r="801" ht="14.25" customHeight="1">
      <c r="A801" s="4"/>
      <c r="B801" s="4"/>
      <c r="C801" s="4"/>
      <c r="D801" s="4"/>
      <c r="E801" s="4"/>
      <c r="F801" s="4"/>
      <c r="G801" s="4"/>
      <c r="H801" s="4"/>
      <c r="I801" s="4"/>
      <c r="J801" s="110" t="str">
        <f t="shared" si="39"/>
        <v/>
      </c>
      <c r="K801" s="401" t="str">
        <f t="shared" si="38"/>
        <v/>
      </c>
      <c r="L801" s="4"/>
      <c r="M801" s="4"/>
      <c r="N801" s="4"/>
      <c r="O801" s="4"/>
      <c r="P801" s="4"/>
      <c r="Q801" s="4"/>
      <c r="R801" s="4"/>
      <c r="S801" s="4"/>
      <c r="T801" s="4"/>
      <c r="U801" s="4"/>
      <c r="V801" s="4"/>
      <c r="W801" s="4"/>
      <c r="X801" s="4"/>
      <c r="Y801" s="4"/>
      <c r="Z801" s="4"/>
    </row>
    <row r="802" ht="14.25" customHeight="1">
      <c r="A802" s="4"/>
      <c r="B802" s="4"/>
      <c r="C802" s="4"/>
      <c r="D802" s="4"/>
      <c r="E802" s="4"/>
      <c r="F802" s="4"/>
      <c r="G802" s="4"/>
      <c r="H802" s="4"/>
      <c r="I802" s="4"/>
      <c r="J802" s="110" t="str">
        <f t="shared" si="39"/>
        <v/>
      </c>
      <c r="K802" s="401" t="str">
        <f t="shared" si="38"/>
        <v/>
      </c>
      <c r="L802" s="4"/>
      <c r="M802" s="4"/>
      <c r="N802" s="4"/>
      <c r="O802" s="4"/>
      <c r="P802" s="4"/>
      <c r="Q802" s="4"/>
      <c r="R802" s="4"/>
      <c r="S802" s="4"/>
      <c r="T802" s="4"/>
      <c r="U802" s="4"/>
      <c r="V802" s="4"/>
      <c r="W802" s="4"/>
      <c r="X802" s="4"/>
      <c r="Y802" s="4"/>
      <c r="Z802" s="4"/>
    </row>
    <row r="803" ht="14.25" customHeight="1">
      <c r="A803" s="4"/>
      <c r="B803" s="4"/>
      <c r="C803" s="4"/>
      <c r="D803" s="4"/>
      <c r="E803" s="4"/>
      <c r="F803" s="4"/>
      <c r="G803" s="4"/>
      <c r="H803" s="4"/>
      <c r="I803" s="4"/>
      <c r="J803" s="110" t="str">
        <f t="shared" si="39"/>
        <v/>
      </c>
      <c r="K803" s="401" t="str">
        <f t="shared" si="38"/>
        <v/>
      </c>
      <c r="L803" s="4"/>
      <c r="M803" s="4"/>
      <c r="N803" s="4"/>
      <c r="O803" s="4"/>
      <c r="P803" s="4"/>
      <c r="Q803" s="4"/>
      <c r="R803" s="4"/>
      <c r="S803" s="4"/>
      <c r="T803" s="4"/>
      <c r="U803" s="4"/>
      <c r="V803" s="4"/>
      <c r="W803" s="4"/>
      <c r="X803" s="4"/>
      <c r="Y803" s="4"/>
      <c r="Z803" s="4"/>
    </row>
    <row r="804" ht="14.25" customHeight="1">
      <c r="A804" s="4"/>
      <c r="B804" s="4"/>
      <c r="C804" s="4"/>
      <c r="D804" s="4"/>
      <c r="E804" s="4"/>
      <c r="F804" s="4"/>
      <c r="G804" s="4"/>
      <c r="H804" s="4"/>
      <c r="I804" s="4"/>
      <c r="J804" s="110" t="str">
        <f t="shared" si="39"/>
        <v/>
      </c>
      <c r="K804" s="401" t="str">
        <f t="shared" si="38"/>
        <v/>
      </c>
      <c r="L804" s="4"/>
      <c r="M804" s="4"/>
      <c r="N804" s="4"/>
      <c r="O804" s="4"/>
      <c r="P804" s="4"/>
      <c r="Q804" s="4"/>
      <c r="R804" s="4"/>
      <c r="S804" s="4"/>
      <c r="T804" s="4"/>
      <c r="U804" s="4"/>
      <c r="V804" s="4"/>
      <c r="W804" s="4"/>
      <c r="X804" s="4"/>
      <c r="Y804" s="4"/>
      <c r="Z804" s="4"/>
    </row>
    <row r="805" ht="14.25" customHeight="1">
      <c r="A805" s="4"/>
      <c r="B805" s="4"/>
      <c r="C805" s="4"/>
      <c r="D805" s="4"/>
      <c r="E805" s="4"/>
      <c r="F805" s="4"/>
      <c r="G805" s="4"/>
      <c r="H805" s="4"/>
      <c r="I805" s="4"/>
      <c r="J805" s="110" t="str">
        <f t="shared" si="39"/>
        <v/>
      </c>
      <c r="K805" s="401" t="str">
        <f t="shared" si="38"/>
        <v/>
      </c>
      <c r="L805" s="4"/>
      <c r="M805" s="4"/>
      <c r="N805" s="4"/>
      <c r="O805" s="4"/>
      <c r="P805" s="4"/>
      <c r="Q805" s="4"/>
      <c r="R805" s="4"/>
      <c r="S805" s="4"/>
      <c r="T805" s="4"/>
      <c r="U805" s="4"/>
      <c r="V805" s="4"/>
      <c r="W805" s="4"/>
      <c r="X805" s="4"/>
      <c r="Y805" s="4"/>
      <c r="Z805" s="4"/>
    </row>
    <row r="806" ht="14.25" customHeight="1">
      <c r="A806" s="4"/>
      <c r="B806" s="4"/>
      <c r="C806" s="4"/>
      <c r="D806" s="4"/>
      <c r="E806" s="4"/>
      <c r="F806" s="4"/>
      <c r="G806" s="4"/>
      <c r="H806" s="4"/>
      <c r="I806" s="4"/>
      <c r="J806" s="110" t="str">
        <f t="shared" si="39"/>
        <v/>
      </c>
      <c r="K806" s="401" t="str">
        <f t="shared" si="38"/>
        <v/>
      </c>
      <c r="L806" s="4"/>
      <c r="M806" s="4"/>
      <c r="N806" s="4"/>
      <c r="O806" s="4"/>
      <c r="P806" s="4"/>
      <c r="Q806" s="4"/>
      <c r="R806" s="4"/>
      <c r="S806" s="4"/>
      <c r="T806" s="4"/>
      <c r="U806" s="4"/>
      <c r="V806" s="4"/>
      <c r="W806" s="4"/>
      <c r="X806" s="4"/>
      <c r="Y806" s="4"/>
      <c r="Z806" s="4"/>
    </row>
    <row r="807" ht="14.25" customHeight="1">
      <c r="A807" s="4"/>
      <c r="B807" s="4"/>
      <c r="C807" s="4"/>
      <c r="D807" s="4"/>
      <c r="E807" s="4"/>
      <c r="F807" s="4"/>
      <c r="G807" s="4"/>
      <c r="H807" s="4"/>
      <c r="I807" s="4"/>
      <c r="J807" s="110" t="str">
        <f t="shared" si="39"/>
        <v/>
      </c>
      <c r="K807" s="401" t="str">
        <f t="shared" si="38"/>
        <v/>
      </c>
      <c r="L807" s="4"/>
      <c r="M807" s="4"/>
      <c r="N807" s="4"/>
      <c r="O807" s="4"/>
      <c r="P807" s="4"/>
      <c r="Q807" s="4"/>
      <c r="R807" s="4"/>
      <c r="S807" s="4"/>
      <c r="T807" s="4"/>
      <c r="U807" s="4"/>
      <c r="V807" s="4"/>
      <c r="W807" s="4"/>
      <c r="X807" s="4"/>
      <c r="Y807" s="4"/>
      <c r="Z807" s="4"/>
    </row>
    <row r="808" ht="14.25" customHeight="1">
      <c r="A808" s="4"/>
      <c r="B808" s="4"/>
      <c r="C808" s="4"/>
      <c r="D808" s="4"/>
      <c r="E808" s="4"/>
      <c r="F808" s="4"/>
      <c r="G808" s="4"/>
      <c r="H808" s="4"/>
      <c r="I808" s="4"/>
      <c r="J808" s="110" t="str">
        <f t="shared" si="39"/>
        <v/>
      </c>
      <c r="K808" s="401" t="str">
        <f t="shared" si="38"/>
        <v/>
      </c>
      <c r="L808" s="4"/>
      <c r="M808" s="4"/>
      <c r="N808" s="4"/>
      <c r="O808" s="4"/>
      <c r="P808" s="4"/>
      <c r="Q808" s="4"/>
      <c r="R808" s="4"/>
      <c r="S808" s="4"/>
      <c r="T808" s="4"/>
      <c r="U808" s="4"/>
      <c r="V808" s="4"/>
      <c r="W808" s="4"/>
      <c r="X808" s="4"/>
      <c r="Y808" s="4"/>
      <c r="Z808" s="4"/>
    </row>
    <row r="809" ht="14.25" customHeight="1">
      <c r="A809" s="4"/>
      <c r="B809" s="4"/>
      <c r="C809" s="4"/>
      <c r="D809" s="4"/>
      <c r="E809" s="4"/>
      <c r="F809" s="4"/>
      <c r="G809" s="4"/>
      <c r="H809" s="4"/>
      <c r="I809" s="4"/>
      <c r="J809" s="110" t="str">
        <f t="shared" si="39"/>
        <v/>
      </c>
      <c r="K809" s="401" t="str">
        <f t="shared" si="38"/>
        <v/>
      </c>
      <c r="L809" s="4"/>
      <c r="M809" s="4"/>
      <c r="N809" s="4"/>
      <c r="O809" s="4"/>
      <c r="P809" s="4"/>
      <c r="Q809" s="4"/>
      <c r="R809" s="4"/>
      <c r="S809" s="4"/>
      <c r="T809" s="4"/>
      <c r="U809" s="4"/>
      <c r="V809" s="4"/>
      <c r="W809" s="4"/>
      <c r="X809" s="4"/>
      <c r="Y809" s="4"/>
      <c r="Z809" s="4"/>
    </row>
    <row r="810" ht="14.25" customHeight="1">
      <c r="A810" s="4"/>
      <c r="B810" s="4"/>
      <c r="C810" s="4"/>
      <c r="D810" s="4"/>
      <c r="E810" s="4"/>
      <c r="F810" s="4"/>
      <c r="G810" s="4"/>
      <c r="H810" s="4"/>
      <c r="I810" s="4"/>
      <c r="J810" s="110" t="str">
        <f t="shared" si="39"/>
        <v/>
      </c>
      <c r="K810" s="401" t="str">
        <f t="shared" si="38"/>
        <v/>
      </c>
      <c r="L810" s="4"/>
      <c r="M810" s="4"/>
      <c r="N810" s="4"/>
      <c r="O810" s="4"/>
      <c r="P810" s="4"/>
      <c r="Q810" s="4"/>
      <c r="R810" s="4"/>
      <c r="S810" s="4"/>
      <c r="T810" s="4"/>
      <c r="U810" s="4"/>
      <c r="V810" s="4"/>
      <c r="W810" s="4"/>
      <c r="X810" s="4"/>
      <c r="Y810" s="4"/>
      <c r="Z810" s="4"/>
    </row>
    <row r="811" ht="14.25" customHeight="1">
      <c r="A811" s="4"/>
      <c r="B811" s="4"/>
      <c r="C811" s="4"/>
      <c r="D811" s="4"/>
      <c r="E811" s="4"/>
      <c r="F811" s="4"/>
      <c r="G811" s="4"/>
      <c r="H811" s="4"/>
      <c r="I811" s="4"/>
      <c r="J811" s="110" t="str">
        <f t="shared" si="39"/>
        <v/>
      </c>
      <c r="K811" s="401" t="str">
        <f t="shared" si="38"/>
        <v/>
      </c>
      <c r="L811" s="4"/>
      <c r="M811" s="4"/>
      <c r="N811" s="4"/>
      <c r="O811" s="4"/>
      <c r="P811" s="4"/>
      <c r="Q811" s="4"/>
      <c r="R811" s="4"/>
      <c r="S811" s="4"/>
      <c r="T811" s="4"/>
      <c r="U811" s="4"/>
      <c r="V811" s="4"/>
      <c r="W811" s="4"/>
      <c r="X811" s="4"/>
      <c r="Y811" s="4"/>
      <c r="Z811" s="4"/>
    </row>
    <row r="812" ht="14.25" customHeight="1">
      <c r="A812" s="4"/>
      <c r="B812" s="4"/>
      <c r="C812" s="4"/>
      <c r="D812" s="4"/>
      <c r="E812" s="4"/>
      <c r="F812" s="4"/>
      <c r="G812" s="4"/>
      <c r="H812" s="4"/>
      <c r="I812" s="4"/>
      <c r="J812" s="110" t="str">
        <f t="shared" si="39"/>
        <v/>
      </c>
      <c r="K812" s="401" t="str">
        <f t="shared" si="38"/>
        <v/>
      </c>
      <c r="L812" s="4"/>
      <c r="M812" s="4"/>
      <c r="N812" s="4"/>
      <c r="O812" s="4"/>
      <c r="P812" s="4"/>
      <c r="Q812" s="4"/>
      <c r="R812" s="4"/>
      <c r="S812" s="4"/>
      <c r="T812" s="4"/>
      <c r="U812" s="4"/>
      <c r="V812" s="4"/>
      <c r="W812" s="4"/>
      <c r="X812" s="4"/>
      <c r="Y812" s="4"/>
      <c r="Z812" s="4"/>
    </row>
    <row r="813" ht="14.25" customHeight="1">
      <c r="A813" s="4"/>
      <c r="B813" s="4"/>
      <c r="C813" s="4"/>
      <c r="D813" s="4"/>
      <c r="E813" s="4"/>
      <c r="F813" s="4"/>
      <c r="G813" s="4"/>
      <c r="H813" s="4"/>
      <c r="I813" s="4"/>
      <c r="J813" s="110" t="str">
        <f t="shared" si="39"/>
        <v/>
      </c>
      <c r="K813" s="401" t="str">
        <f t="shared" si="38"/>
        <v/>
      </c>
      <c r="L813" s="4"/>
      <c r="M813" s="4"/>
      <c r="N813" s="4"/>
      <c r="O813" s="4"/>
      <c r="P813" s="4"/>
      <c r="Q813" s="4"/>
      <c r="R813" s="4"/>
      <c r="S813" s="4"/>
      <c r="T813" s="4"/>
      <c r="U813" s="4"/>
      <c r="V813" s="4"/>
      <c r="W813" s="4"/>
      <c r="X813" s="4"/>
      <c r="Y813" s="4"/>
      <c r="Z813" s="4"/>
    </row>
    <row r="814" ht="14.25" customHeight="1">
      <c r="A814" s="4"/>
      <c r="B814" s="4"/>
      <c r="C814" s="4"/>
      <c r="D814" s="4"/>
      <c r="E814" s="4"/>
      <c r="F814" s="4"/>
      <c r="G814" s="4"/>
      <c r="H814" s="4"/>
      <c r="I814" s="4"/>
      <c r="J814" s="110" t="str">
        <f t="shared" si="39"/>
        <v/>
      </c>
      <c r="K814" s="401" t="str">
        <f t="shared" si="38"/>
        <v/>
      </c>
      <c r="L814" s="4"/>
      <c r="M814" s="4"/>
      <c r="N814" s="4"/>
      <c r="O814" s="4"/>
      <c r="P814" s="4"/>
      <c r="Q814" s="4"/>
      <c r="R814" s="4"/>
      <c r="S814" s="4"/>
      <c r="T814" s="4"/>
      <c r="U814" s="4"/>
      <c r="V814" s="4"/>
      <c r="W814" s="4"/>
      <c r="X814" s="4"/>
      <c r="Y814" s="4"/>
      <c r="Z814" s="4"/>
    </row>
    <row r="815" ht="14.25" customHeight="1">
      <c r="A815" s="4"/>
      <c r="B815" s="4"/>
      <c r="C815" s="4"/>
      <c r="D815" s="4"/>
      <c r="E815" s="4"/>
      <c r="F815" s="4"/>
      <c r="G815" s="4"/>
      <c r="H815" s="4"/>
      <c r="I815" s="4"/>
      <c r="J815" s="110" t="str">
        <f t="shared" si="39"/>
        <v/>
      </c>
      <c r="K815" s="401" t="str">
        <f t="shared" si="38"/>
        <v/>
      </c>
      <c r="L815" s="4"/>
      <c r="M815" s="4"/>
      <c r="N815" s="4"/>
      <c r="O815" s="4"/>
      <c r="P815" s="4"/>
      <c r="Q815" s="4"/>
      <c r="R815" s="4"/>
      <c r="S815" s="4"/>
      <c r="T815" s="4"/>
      <c r="U815" s="4"/>
      <c r="V815" s="4"/>
      <c r="W815" s="4"/>
      <c r="X815" s="4"/>
      <c r="Y815" s="4"/>
      <c r="Z815" s="4"/>
    </row>
    <row r="816" ht="14.25" customHeight="1">
      <c r="A816" s="4"/>
      <c r="B816" s="4"/>
      <c r="C816" s="4"/>
      <c r="D816" s="4"/>
      <c r="E816" s="4"/>
      <c r="F816" s="4"/>
      <c r="G816" s="4"/>
      <c r="H816" s="4"/>
      <c r="I816" s="4"/>
      <c r="J816" s="110" t="str">
        <f t="shared" si="39"/>
        <v/>
      </c>
      <c r="K816" s="401" t="str">
        <f t="shared" si="38"/>
        <v/>
      </c>
      <c r="L816" s="4"/>
      <c r="M816" s="4"/>
      <c r="N816" s="4"/>
      <c r="O816" s="4"/>
      <c r="P816" s="4"/>
      <c r="Q816" s="4"/>
      <c r="R816" s="4"/>
      <c r="S816" s="4"/>
      <c r="T816" s="4"/>
      <c r="U816" s="4"/>
      <c r="V816" s="4"/>
      <c r="W816" s="4"/>
      <c r="X816" s="4"/>
      <c r="Y816" s="4"/>
      <c r="Z816" s="4"/>
    </row>
    <row r="817" ht="14.25" customHeight="1">
      <c r="A817" s="4"/>
      <c r="B817" s="4"/>
      <c r="C817" s="4"/>
      <c r="D817" s="4"/>
      <c r="E817" s="4"/>
      <c r="F817" s="4"/>
      <c r="G817" s="4"/>
      <c r="H817" s="4"/>
      <c r="I817" s="4"/>
      <c r="J817" s="110" t="str">
        <f t="shared" si="39"/>
        <v/>
      </c>
      <c r="K817" s="401" t="str">
        <f t="shared" si="38"/>
        <v/>
      </c>
      <c r="L817" s="4"/>
      <c r="M817" s="4"/>
      <c r="N817" s="4"/>
      <c r="O817" s="4"/>
      <c r="P817" s="4"/>
      <c r="Q817" s="4"/>
      <c r="R817" s="4"/>
      <c r="S817" s="4"/>
      <c r="T817" s="4"/>
      <c r="U817" s="4"/>
      <c r="V817" s="4"/>
      <c r="W817" s="4"/>
      <c r="X817" s="4"/>
      <c r="Y817" s="4"/>
      <c r="Z817" s="4"/>
    </row>
    <row r="818" ht="14.25" customHeight="1">
      <c r="A818" s="4"/>
      <c r="B818" s="4"/>
      <c r="C818" s="4"/>
      <c r="D818" s="4"/>
      <c r="E818" s="4"/>
      <c r="F818" s="4"/>
      <c r="G818" s="4"/>
      <c r="H818" s="4"/>
      <c r="I818" s="4"/>
      <c r="J818" s="110" t="str">
        <f t="shared" si="39"/>
        <v/>
      </c>
      <c r="K818" s="401" t="str">
        <f t="shared" si="38"/>
        <v/>
      </c>
      <c r="L818" s="4"/>
      <c r="M818" s="4"/>
      <c r="N818" s="4"/>
      <c r="O818" s="4"/>
      <c r="P818" s="4"/>
      <c r="Q818" s="4"/>
      <c r="R818" s="4"/>
      <c r="S818" s="4"/>
      <c r="T818" s="4"/>
      <c r="U818" s="4"/>
      <c r="V818" s="4"/>
      <c r="W818" s="4"/>
      <c r="X818" s="4"/>
      <c r="Y818" s="4"/>
      <c r="Z818" s="4"/>
    </row>
    <row r="819" ht="14.25" customHeight="1">
      <c r="A819" s="4"/>
      <c r="B819" s="4"/>
      <c r="C819" s="4"/>
      <c r="D819" s="4"/>
      <c r="E819" s="4"/>
      <c r="F819" s="4"/>
      <c r="G819" s="4"/>
      <c r="H819" s="4"/>
      <c r="I819" s="4"/>
      <c r="J819" s="110" t="str">
        <f t="shared" si="39"/>
        <v/>
      </c>
      <c r="K819" s="401" t="str">
        <f t="shared" si="38"/>
        <v/>
      </c>
      <c r="L819" s="4"/>
      <c r="M819" s="4"/>
      <c r="N819" s="4"/>
      <c r="O819" s="4"/>
      <c r="P819" s="4"/>
      <c r="Q819" s="4"/>
      <c r="R819" s="4"/>
      <c r="S819" s="4"/>
      <c r="T819" s="4"/>
      <c r="U819" s="4"/>
      <c r="V819" s="4"/>
      <c r="W819" s="4"/>
      <c r="X819" s="4"/>
      <c r="Y819" s="4"/>
      <c r="Z819" s="4"/>
    </row>
    <row r="820" ht="14.25" customHeight="1">
      <c r="A820" s="4"/>
      <c r="B820" s="4"/>
      <c r="C820" s="4"/>
      <c r="D820" s="4"/>
      <c r="E820" s="4"/>
      <c r="F820" s="4"/>
      <c r="G820" s="4"/>
      <c r="H820" s="4"/>
      <c r="I820" s="4"/>
      <c r="J820" s="110" t="str">
        <f t="shared" si="39"/>
        <v/>
      </c>
      <c r="K820" s="401" t="str">
        <f t="shared" si="38"/>
        <v/>
      </c>
      <c r="L820" s="4"/>
      <c r="M820" s="4"/>
      <c r="N820" s="4"/>
      <c r="O820" s="4"/>
      <c r="P820" s="4"/>
      <c r="Q820" s="4"/>
      <c r="R820" s="4"/>
      <c r="S820" s="4"/>
      <c r="T820" s="4"/>
      <c r="U820" s="4"/>
      <c r="V820" s="4"/>
      <c r="W820" s="4"/>
      <c r="X820" s="4"/>
      <c r="Y820" s="4"/>
      <c r="Z820" s="4"/>
    </row>
    <row r="821" ht="14.25" customHeight="1">
      <c r="A821" s="4"/>
      <c r="B821" s="4"/>
      <c r="C821" s="4"/>
      <c r="D821" s="4"/>
      <c r="E821" s="4"/>
      <c r="F821" s="4"/>
      <c r="G821" s="4"/>
      <c r="H821" s="4"/>
      <c r="I821" s="4"/>
      <c r="J821" s="110" t="str">
        <f t="shared" si="39"/>
        <v/>
      </c>
      <c r="K821" s="401" t="str">
        <f t="shared" si="38"/>
        <v/>
      </c>
      <c r="L821" s="4"/>
      <c r="M821" s="4"/>
      <c r="N821" s="4"/>
      <c r="O821" s="4"/>
      <c r="P821" s="4"/>
      <c r="Q821" s="4"/>
      <c r="R821" s="4"/>
      <c r="S821" s="4"/>
      <c r="T821" s="4"/>
      <c r="U821" s="4"/>
      <c r="V821" s="4"/>
      <c r="W821" s="4"/>
      <c r="X821" s="4"/>
      <c r="Y821" s="4"/>
      <c r="Z821" s="4"/>
    </row>
    <row r="822" ht="14.25" customHeight="1">
      <c r="A822" s="4"/>
      <c r="B822" s="4"/>
      <c r="C822" s="4"/>
      <c r="D822" s="4"/>
      <c r="E822" s="4"/>
      <c r="F822" s="4"/>
      <c r="G822" s="4"/>
      <c r="H822" s="4"/>
      <c r="I822" s="4"/>
      <c r="J822" s="110" t="str">
        <f t="shared" si="39"/>
        <v/>
      </c>
      <c r="K822" s="401" t="str">
        <f t="shared" si="38"/>
        <v/>
      </c>
      <c r="L822" s="4"/>
      <c r="M822" s="4"/>
      <c r="N822" s="4"/>
      <c r="O822" s="4"/>
      <c r="P822" s="4"/>
      <c r="Q822" s="4"/>
      <c r="R822" s="4"/>
      <c r="S822" s="4"/>
      <c r="T822" s="4"/>
      <c r="U822" s="4"/>
      <c r="V822" s="4"/>
      <c r="W822" s="4"/>
      <c r="X822" s="4"/>
      <c r="Y822" s="4"/>
      <c r="Z822" s="4"/>
    </row>
    <row r="823" ht="14.25" customHeight="1">
      <c r="A823" s="4"/>
      <c r="B823" s="4"/>
      <c r="C823" s="4"/>
      <c r="D823" s="4"/>
      <c r="E823" s="4"/>
      <c r="F823" s="4"/>
      <c r="G823" s="4"/>
      <c r="H823" s="4"/>
      <c r="I823" s="4"/>
      <c r="J823" s="110" t="str">
        <f t="shared" si="39"/>
        <v/>
      </c>
      <c r="K823" s="401" t="str">
        <f t="shared" si="38"/>
        <v/>
      </c>
      <c r="L823" s="4"/>
      <c r="M823" s="4"/>
      <c r="N823" s="4"/>
      <c r="O823" s="4"/>
      <c r="P823" s="4"/>
      <c r="Q823" s="4"/>
      <c r="R823" s="4"/>
      <c r="S823" s="4"/>
      <c r="T823" s="4"/>
      <c r="U823" s="4"/>
      <c r="V823" s="4"/>
      <c r="W823" s="4"/>
      <c r="X823" s="4"/>
      <c r="Y823" s="4"/>
      <c r="Z823" s="4"/>
    </row>
    <row r="824" ht="14.25" customHeight="1">
      <c r="A824" s="4"/>
      <c r="B824" s="4"/>
      <c r="C824" s="4"/>
      <c r="D824" s="4"/>
      <c r="E824" s="4"/>
      <c r="F824" s="4"/>
      <c r="G824" s="4"/>
      <c r="H824" s="4"/>
      <c r="I824" s="4"/>
      <c r="J824" s="110" t="str">
        <f t="shared" si="39"/>
        <v/>
      </c>
      <c r="K824" s="401" t="str">
        <f t="shared" si="38"/>
        <v/>
      </c>
      <c r="L824" s="4"/>
      <c r="M824" s="4"/>
      <c r="N824" s="4"/>
      <c r="O824" s="4"/>
      <c r="P824" s="4"/>
      <c r="Q824" s="4"/>
      <c r="R824" s="4"/>
      <c r="S824" s="4"/>
      <c r="T824" s="4"/>
      <c r="U824" s="4"/>
      <c r="V824" s="4"/>
      <c r="W824" s="4"/>
      <c r="X824" s="4"/>
      <c r="Y824" s="4"/>
      <c r="Z824" s="4"/>
    </row>
    <row r="825" ht="14.25" customHeight="1">
      <c r="A825" s="4"/>
      <c r="B825" s="4"/>
      <c r="C825" s="4"/>
      <c r="D825" s="4"/>
      <c r="E825" s="4"/>
      <c r="F825" s="4"/>
      <c r="G825" s="4"/>
      <c r="H825" s="4"/>
      <c r="I825" s="4"/>
      <c r="J825" s="110" t="str">
        <f t="shared" si="39"/>
        <v/>
      </c>
      <c r="K825" s="401" t="str">
        <f t="shared" si="38"/>
        <v/>
      </c>
      <c r="L825" s="4"/>
      <c r="M825" s="4"/>
      <c r="N825" s="4"/>
      <c r="O825" s="4"/>
      <c r="P825" s="4"/>
      <c r="Q825" s="4"/>
      <c r="R825" s="4"/>
      <c r="S825" s="4"/>
      <c r="T825" s="4"/>
      <c r="U825" s="4"/>
      <c r="V825" s="4"/>
      <c r="W825" s="4"/>
      <c r="X825" s="4"/>
      <c r="Y825" s="4"/>
      <c r="Z825" s="4"/>
    </row>
    <row r="826" ht="14.25" customHeight="1">
      <c r="A826" s="4"/>
      <c r="B826" s="4"/>
      <c r="C826" s="4"/>
      <c r="D826" s="4"/>
      <c r="E826" s="4"/>
      <c r="F826" s="4"/>
      <c r="G826" s="4"/>
      <c r="H826" s="4"/>
      <c r="I826" s="4"/>
      <c r="J826" s="110" t="str">
        <f t="shared" si="39"/>
        <v/>
      </c>
      <c r="K826" s="401" t="str">
        <f t="shared" si="38"/>
        <v/>
      </c>
      <c r="L826" s="4"/>
      <c r="M826" s="4"/>
      <c r="N826" s="4"/>
      <c r="O826" s="4"/>
      <c r="P826" s="4"/>
      <c r="Q826" s="4"/>
      <c r="R826" s="4"/>
      <c r="S826" s="4"/>
      <c r="T826" s="4"/>
      <c r="U826" s="4"/>
      <c r="V826" s="4"/>
      <c r="W826" s="4"/>
      <c r="X826" s="4"/>
      <c r="Y826" s="4"/>
      <c r="Z826" s="4"/>
    </row>
    <row r="827" ht="14.25" customHeight="1">
      <c r="A827" s="4"/>
      <c r="B827" s="4"/>
      <c r="C827" s="4"/>
      <c r="D827" s="4"/>
      <c r="E827" s="4"/>
      <c r="F827" s="4"/>
      <c r="G827" s="4"/>
      <c r="H827" s="4"/>
      <c r="I827" s="4"/>
      <c r="J827" s="110" t="str">
        <f t="shared" si="39"/>
        <v/>
      </c>
      <c r="K827" s="401" t="str">
        <f t="shared" si="38"/>
        <v/>
      </c>
      <c r="L827" s="4"/>
      <c r="M827" s="4"/>
      <c r="N827" s="4"/>
      <c r="O827" s="4"/>
      <c r="P827" s="4"/>
      <c r="Q827" s="4"/>
      <c r="R827" s="4"/>
      <c r="S827" s="4"/>
      <c r="T827" s="4"/>
      <c r="U827" s="4"/>
      <c r="V827" s="4"/>
      <c r="W827" s="4"/>
      <c r="X827" s="4"/>
      <c r="Y827" s="4"/>
      <c r="Z827" s="4"/>
    </row>
    <row r="828" ht="14.25" customHeight="1">
      <c r="A828" s="4"/>
      <c r="B828" s="4"/>
      <c r="C828" s="4"/>
      <c r="D828" s="4"/>
      <c r="E828" s="4"/>
      <c r="F828" s="4"/>
      <c r="G828" s="4"/>
      <c r="H828" s="4"/>
      <c r="I828" s="4"/>
      <c r="J828" s="110" t="str">
        <f t="shared" si="39"/>
        <v/>
      </c>
      <c r="K828" s="401" t="str">
        <f t="shared" si="38"/>
        <v/>
      </c>
      <c r="L828" s="4"/>
      <c r="M828" s="4"/>
      <c r="N828" s="4"/>
      <c r="O828" s="4"/>
      <c r="P828" s="4"/>
      <c r="Q828" s="4"/>
      <c r="R828" s="4"/>
      <c r="S828" s="4"/>
      <c r="T828" s="4"/>
      <c r="U828" s="4"/>
      <c r="V828" s="4"/>
      <c r="W828" s="4"/>
      <c r="X828" s="4"/>
      <c r="Y828" s="4"/>
      <c r="Z828" s="4"/>
    </row>
    <row r="829" ht="14.25" customHeight="1">
      <c r="A829" s="4"/>
      <c r="B829" s="4"/>
      <c r="C829" s="4"/>
      <c r="D829" s="4"/>
      <c r="E829" s="4"/>
      <c r="F829" s="4"/>
      <c r="G829" s="4"/>
      <c r="H829" s="4"/>
      <c r="I829" s="4"/>
      <c r="J829" s="110" t="str">
        <f t="shared" si="39"/>
        <v/>
      </c>
      <c r="K829" s="401" t="str">
        <f t="shared" si="38"/>
        <v/>
      </c>
      <c r="L829" s="4"/>
      <c r="M829" s="4"/>
      <c r="N829" s="4"/>
      <c r="O829" s="4"/>
      <c r="P829" s="4"/>
      <c r="Q829" s="4"/>
      <c r="R829" s="4"/>
      <c r="S829" s="4"/>
      <c r="T829" s="4"/>
      <c r="U829" s="4"/>
      <c r="V829" s="4"/>
      <c r="W829" s="4"/>
      <c r="X829" s="4"/>
      <c r="Y829" s="4"/>
      <c r="Z829" s="4"/>
    </row>
    <row r="830" ht="14.25" customHeight="1">
      <c r="A830" s="4"/>
      <c r="B830" s="4"/>
      <c r="C830" s="4"/>
      <c r="D830" s="4"/>
      <c r="E830" s="4"/>
      <c r="F830" s="4"/>
      <c r="G830" s="4"/>
      <c r="H830" s="4"/>
      <c r="I830" s="4"/>
      <c r="J830" s="110" t="str">
        <f t="shared" si="39"/>
        <v/>
      </c>
      <c r="K830" s="401" t="str">
        <f t="shared" si="38"/>
        <v/>
      </c>
      <c r="L830" s="4"/>
      <c r="M830" s="4"/>
      <c r="N830" s="4"/>
      <c r="O830" s="4"/>
      <c r="P830" s="4"/>
      <c r="Q830" s="4"/>
      <c r="R830" s="4"/>
      <c r="S830" s="4"/>
      <c r="T830" s="4"/>
      <c r="U830" s="4"/>
      <c r="V830" s="4"/>
      <c r="W830" s="4"/>
      <c r="X830" s="4"/>
      <c r="Y830" s="4"/>
      <c r="Z830" s="4"/>
    </row>
    <row r="831" ht="14.25" customHeight="1">
      <c r="A831" s="4"/>
      <c r="B831" s="4"/>
      <c r="C831" s="4"/>
      <c r="D831" s="4"/>
      <c r="E831" s="4"/>
      <c r="F831" s="4"/>
      <c r="G831" s="4"/>
      <c r="H831" s="4"/>
      <c r="I831" s="4"/>
      <c r="J831" s="110" t="str">
        <f t="shared" si="39"/>
        <v/>
      </c>
      <c r="K831" s="401" t="str">
        <f t="shared" si="38"/>
        <v/>
      </c>
      <c r="L831" s="4"/>
      <c r="M831" s="4"/>
      <c r="N831" s="4"/>
      <c r="O831" s="4"/>
      <c r="P831" s="4"/>
      <c r="Q831" s="4"/>
      <c r="R831" s="4"/>
      <c r="S831" s="4"/>
      <c r="T831" s="4"/>
      <c r="U831" s="4"/>
      <c r="V831" s="4"/>
      <c r="W831" s="4"/>
      <c r="X831" s="4"/>
      <c r="Y831" s="4"/>
      <c r="Z831" s="4"/>
    </row>
    <row r="832" ht="14.25" customHeight="1">
      <c r="A832" s="4"/>
      <c r="B832" s="4"/>
      <c r="C832" s="4"/>
      <c r="D832" s="4"/>
      <c r="E832" s="4"/>
      <c r="F832" s="4"/>
      <c r="G832" s="4"/>
      <c r="H832" s="4"/>
      <c r="I832" s="4"/>
      <c r="J832" s="110" t="str">
        <f t="shared" si="39"/>
        <v/>
      </c>
      <c r="K832" s="401" t="str">
        <f t="shared" si="38"/>
        <v/>
      </c>
      <c r="L832" s="4"/>
      <c r="M832" s="4"/>
      <c r="N832" s="4"/>
      <c r="O832" s="4"/>
      <c r="P832" s="4"/>
      <c r="Q832" s="4"/>
      <c r="R832" s="4"/>
      <c r="S832" s="4"/>
      <c r="T832" s="4"/>
      <c r="U832" s="4"/>
      <c r="V832" s="4"/>
      <c r="W832" s="4"/>
      <c r="X832" s="4"/>
      <c r="Y832" s="4"/>
      <c r="Z832" s="4"/>
    </row>
    <row r="833" ht="14.25" customHeight="1">
      <c r="A833" s="4"/>
      <c r="B833" s="4"/>
      <c r="C833" s="4"/>
      <c r="D833" s="4"/>
      <c r="E833" s="4"/>
      <c r="F833" s="4"/>
      <c r="G833" s="4"/>
      <c r="H833" s="4"/>
      <c r="I833" s="4"/>
      <c r="J833" s="110" t="str">
        <f t="shared" si="39"/>
        <v/>
      </c>
      <c r="K833" s="401" t="str">
        <f t="shared" si="38"/>
        <v/>
      </c>
      <c r="L833" s="4"/>
      <c r="M833" s="4"/>
      <c r="N833" s="4"/>
      <c r="O833" s="4"/>
      <c r="P833" s="4"/>
      <c r="Q833" s="4"/>
      <c r="R833" s="4"/>
      <c r="S833" s="4"/>
      <c r="T833" s="4"/>
      <c r="U833" s="4"/>
      <c r="V833" s="4"/>
      <c r="W833" s="4"/>
      <c r="X833" s="4"/>
      <c r="Y833" s="4"/>
      <c r="Z833" s="4"/>
    </row>
    <row r="834" ht="14.25" customHeight="1">
      <c r="A834" s="4"/>
      <c r="B834" s="4"/>
      <c r="C834" s="4"/>
      <c r="D834" s="4"/>
      <c r="E834" s="4"/>
      <c r="F834" s="4"/>
      <c r="G834" s="4"/>
      <c r="H834" s="4"/>
      <c r="I834" s="4"/>
      <c r="J834" s="110" t="str">
        <f t="shared" si="39"/>
        <v/>
      </c>
      <c r="K834" s="401" t="str">
        <f t="shared" si="38"/>
        <v/>
      </c>
      <c r="L834" s="4"/>
      <c r="M834" s="4"/>
      <c r="N834" s="4"/>
      <c r="O834" s="4"/>
      <c r="P834" s="4"/>
      <c r="Q834" s="4"/>
      <c r="R834" s="4"/>
      <c r="S834" s="4"/>
      <c r="T834" s="4"/>
      <c r="U834" s="4"/>
      <c r="V834" s="4"/>
      <c r="W834" s="4"/>
      <c r="X834" s="4"/>
      <c r="Y834" s="4"/>
      <c r="Z834" s="4"/>
    </row>
    <row r="835" ht="14.25" customHeight="1">
      <c r="A835" s="4"/>
      <c r="B835" s="4"/>
      <c r="C835" s="4"/>
      <c r="D835" s="4"/>
      <c r="E835" s="4"/>
      <c r="F835" s="4"/>
      <c r="G835" s="4"/>
      <c r="H835" s="4"/>
      <c r="I835" s="4"/>
      <c r="J835" s="110" t="str">
        <f t="shared" si="39"/>
        <v/>
      </c>
      <c r="K835" s="401" t="str">
        <f t="shared" si="38"/>
        <v/>
      </c>
      <c r="L835" s="4"/>
      <c r="M835" s="4"/>
      <c r="N835" s="4"/>
      <c r="O835" s="4"/>
      <c r="P835" s="4"/>
      <c r="Q835" s="4"/>
      <c r="R835" s="4"/>
      <c r="S835" s="4"/>
      <c r="T835" s="4"/>
      <c r="U835" s="4"/>
      <c r="V835" s="4"/>
      <c r="W835" s="4"/>
      <c r="X835" s="4"/>
      <c r="Y835" s="4"/>
      <c r="Z835" s="4"/>
    </row>
    <row r="836" ht="14.25" customHeight="1">
      <c r="A836" s="4"/>
      <c r="B836" s="4"/>
      <c r="C836" s="4"/>
      <c r="D836" s="4"/>
      <c r="E836" s="4"/>
      <c r="F836" s="4"/>
      <c r="G836" s="4"/>
      <c r="H836" s="4"/>
      <c r="I836" s="4"/>
      <c r="J836" s="110" t="str">
        <f t="shared" si="39"/>
        <v/>
      </c>
      <c r="K836" s="401" t="str">
        <f t="shared" si="38"/>
        <v/>
      </c>
      <c r="L836" s="4"/>
      <c r="M836" s="4"/>
      <c r="N836" s="4"/>
      <c r="O836" s="4"/>
      <c r="P836" s="4"/>
      <c r="Q836" s="4"/>
      <c r="R836" s="4"/>
      <c r="S836" s="4"/>
      <c r="T836" s="4"/>
      <c r="U836" s="4"/>
      <c r="V836" s="4"/>
      <c r="W836" s="4"/>
      <c r="X836" s="4"/>
      <c r="Y836" s="4"/>
      <c r="Z836" s="4"/>
    </row>
    <row r="837" ht="14.25" customHeight="1">
      <c r="A837" s="4"/>
      <c r="B837" s="4"/>
      <c r="C837" s="4"/>
      <c r="D837" s="4"/>
      <c r="E837" s="4"/>
      <c r="F837" s="4"/>
      <c r="G837" s="4"/>
      <c r="H837" s="4"/>
      <c r="I837" s="4"/>
      <c r="J837" s="110" t="str">
        <f t="shared" si="39"/>
        <v/>
      </c>
      <c r="K837" s="401" t="str">
        <f t="shared" si="38"/>
        <v/>
      </c>
      <c r="L837" s="4"/>
      <c r="M837" s="4"/>
      <c r="N837" s="4"/>
      <c r="O837" s="4"/>
      <c r="P837" s="4"/>
      <c r="Q837" s="4"/>
      <c r="R837" s="4"/>
      <c r="S837" s="4"/>
      <c r="T837" s="4"/>
      <c r="U837" s="4"/>
      <c r="V837" s="4"/>
      <c r="W837" s="4"/>
      <c r="X837" s="4"/>
      <c r="Y837" s="4"/>
      <c r="Z837" s="4"/>
    </row>
    <row r="838" ht="14.25" customHeight="1">
      <c r="A838" s="4"/>
      <c r="B838" s="4"/>
      <c r="C838" s="4"/>
      <c r="D838" s="4"/>
      <c r="E838" s="4"/>
      <c r="F838" s="4"/>
      <c r="G838" s="4"/>
      <c r="H838" s="4"/>
      <c r="I838" s="4"/>
      <c r="J838" s="110" t="str">
        <f t="shared" si="39"/>
        <v/>
      </c>
      <c r="K838" s="401" t="str">
        <f t="shared" si="38"/>
        <v/>
      </c>
      <c r="L838" s="4"/>
      <c r="M838" s="4"/>
      <c r="N838" s="4"/>
      <c r="O838" s="4"/>
      <c r="P838" s="4"/>
      <c r="Q838" s="4"/>
      <c r="R838" s="4"/>
      <c r="S838" s="4"/>
      <c r="T838" s="4"/>
      <c r="U838" s="4"/>
      <c r="V838" s="4"/>
      <c r="W838" s="4"/>
      <c r="X838" s="4"/>
      <c r="Y838" s="4"/>
      <c r="Z838" s="4"/>
    </row>
    <row r="839" ht="14.25" customHeight="1">
      <c r="A839" s="4"/>
      <c r="B839" s="4"/>
      <c r="C839" s="4"/>
      <c r="D839" s="4"/>
      <c r="E839" s="4"/>
      <c r="F839" s="4"/>
      <c r="G839" s="4"/>
      <c r="H839" s="4"/>
      <c r="I839" s="4"/>
      <c r="J839" s="110" t="str">
        <f t="shared" si="39"/>
        <v/>
      </c>
      <c r="K839" s="401" t="str">
        <f t="shared" si="38"/>
        <v/>
      </c>
      <c r="L839" s="4"/>
      <c r="M839" s="4"/>
      <c r="N839" s="4"/>
      <c r="O839" s="4"/>
      <c r="P839" s="4"/>
      <c r="Q839" s="4"/>
      <c r="R839" s="4"/>
      <c r="S839" s="4"/>
      <c r="T839" s="4"/>
      <c r="U839" s="4"/>
      <c r="V839" s="4"/>
      <c r="W839" s="4"/>
      <c r="X839" s="4"/>
      <c r="Y839" s="4"/>
      <c r="Z839" s="4"/>
    </row>
    <row r="840" ht="14.25" customHeight="1">
      <c r="A840" s="4"/>
      <c r="B840" s="4"/>
      <c r="C840" s="4"/>
      <c r="D840" s="4"/>
      <c r="E840" s="4"/>
      <c r="F840" s="4"/>
      <c r="G840" s="4"/>
      <c r="H840" s="4"/>
      <c r="I840" s="4"/>
      <c r="J840" s="110" t="str">
        <f t="shared" si="39"/>
        <v/>
      </c>
      <c r="K840" s="401" t="str">
        <f t="shared" si="38"/>
        <v/>
      </c>
      <c r="L840" s="4"/>
      <c r="M840" s="4"/>
      <c r="N840" s="4"/>
      <c r="O840" s="4"/>
      <c r="P840" s="4"/>
      <c r="Q840" s="4"/>
      <c r="R840" s="4"/>
      <c r="S840" s="4"/>
      <c r="T840" s="4"/>
      <c r="U840" s="4"/>
      <c r="V840" s="4"/>
      <c r="W840" s="4"/>
      <c r="X840" s="4"/>
      <c r="Y840" s="4"/>
      <c r="Z840" s="4"/>
    </row>
    <row r="841" ht="14.25" customHeight="1">
      <c r="A841" s="4"/>
      <c r="B841" s="4"/>
      <c r="C841" s="4"/>
      <c r="D841" s="4"/>
      <c r="E841" s="4"/>
      <c r="F841" s="4"/>
      <c r="G841" s="4"/>
      <c r="H841" s="4"/>
      <c r="I841" s="4"/>
      <c r="J841" s="110" t="str">
        <f t="shared" si="39"/>
        <v/>
      </c>
      <c r="K841" s="401" t="str">
        <f t="shared" si="38"/>
        <v/>
      </c>
      <c r="L841" s="4"/>
      <c r="M841" s="4"/>
      <c r="N841" s="4"/>
      <c r="O841" s="4"/>
      <c r="P841" s="4"/>
      <c r="Q841" s="4"/>
      <c r="R841" s="4"/>
      <c r="S841" s="4"/>
      <c r="T841" s="4"/>
      <c r="U841" s="4"/>
      <c r="V841" s="4"/>
      <c r="W841" s="4"/>
      <c r="X841" s="4"/>
      <c r="Y841" s="4"/>
      <c r="Z841" s="4"/>
    </row>
    <row r="842" ht="14.25" customHeight="1">
      <c r="A842" s="4"/>
      <c r="B842" s="4"/>
      <c r="C842" s="4"/>
      <c r="D842" s="4"/>
      <c r="E842" s="4"/>
      <c r="F842" s="4"/>
      <c r="G842" s="4"/>
      <c r="H842" s="4"/>
      <c r="I842" s="4"/>
      <c r="J842" s="110" t="str">
        <f t="shared" si="39"/>
        <v/>
      </c>
      <c r="K842" s="401" t="str">
        <f t="shared" si="38"/>
        <v/>
      </c>
      <c r="L842" s="4"/>
      <c r="M842" s="4"/>
      <c r="N842" s="4"/>
      <c r="O842" s="4"/>
      <c r="P842" s="4"/>
      <c r="Q842" s="4"/>
      <c r="R842" s="4"/>
      <c r="S842" s="4"/>
      <c r="T842" s="4"/>
      <c r="U842" s="4"/>
      <c r="V842" s="4"/>
      <c r="W842" s="4"/>
      <c r="X842" s="4"/>
      <c r="Y842" s="4"/>
      <c r="Z842" s="4"/>
    </row>
    <row r="843" ht="14.25" customHeight="1">
      <c r="A843" s="4"/>
      <c r="B843" s="4"/>
      <c r="C843" s="4"/>
      <c r="D843" s="4"/>
      <c r="E843" s="4"/>
      <c r="F843" s="4"/>
      <c r="G843" s="4"/>
      <c r="H843" s="4"/>
      <c r="I843" s="4"/>
      <c r="J843" s="110" t="str">
        <f t="shared" si="39"/>
        <v/>
      </c>
      <c r="K843" s="401" t="str">
        <f t="shared" si="38"/>
        <v/>
      </c>
      <c r="L843" s="4"/>
      <c r="M843" s="4"/>
      <c r="N843" s="4"/>
      <c r="O843" s="4"/>
      <c r="P843" s="4"/>
      <c r="Q843" s="4"/>
      <c r="R843" s="4"/>
      <c r="S843" s="4"/>
      <c r="T843" s="4"/>
      <c r="U843" s="4"/>
      <c r="V843" s="4"/>
      <c r="W843" s="4"/>
      <c r="X843" s="4"/>
      <c r="Y843" s="4"/>
      <c r="Z843" s="4"/>
    </row>
    <row r="844" ht="14.25" customHeight="1">
      <c r="A844" s="4"/>
      <c r="B844" s="4"/>
      <c r="C844" s="4"/>
      <c r="D844" s="4"/>
      <c r="E844" s="4"/>
      <c r="F844" s="4"/>
      <c r="G844" s="4"/>
      <c r="H844" s="4"/>
      <c r="I844" s="4"/>
      <c r="J844" s="110" t="str">
        <f t="shared" si="39"/>
        <v/>
      </c>
      <c r="K844" s="401" t="str">
        <f t="shared" si="38"/>
        <v/>
      </c>
      <c r="L844" s="4"/>
      <c r="M844" s="4"/>
      <c r="N844" s="4"/>
      <c r="O844" s="4"/>
      <c r="P844" s="4"/>
      <c r="Q844" s="4"/>
      <c r="R844" s="4"/>
      <c r="S844" s="4"/>
      <c r="T844" s="4"/>
      <c r="U844" s="4"/>
      <c r="V844" s="4"/>
      <c r="W844" s="4"/>
      <c r="X844" s="4"/>
      <c r="Y844" s="4"/>
      <c r="Z844" s="4"/>
    </row>
    <row r="845" ht="14.25" customHeight="1">
      <c r="A845" s="4"/>
      <c r="B845" s="4"/>
      <c r="C845" s="4"/>
      <c r="D845" s="4"/>
      <c r="E845" s="4"/>
      <c r="F845" s="4"/>
      <c r="G845" s="4"/>
      <c r="H845" s="4"/>
      <c r="I845" s="4"/>
      <c r="J845" s="110" t="str">
        <f t="shared" si="39"/>
        <v/>
      </c>
      <c r="K845" s="401" t="str">
        <f t="shared" si="38"/>
        <v/>
      </c>
      <c r="L845" s="4"/>
      <c r="M845" s="4"/>
      <c r="N845" s="4"/>
      <c r="O845" s="4"/>
      <c r="P845" s="4"/>
      <c r="Q845" s="4"/>
      <c r="R845" s="4"/>
      <c r="S845" s="4"/>
      <c r="T845" s="4"/>
      <c r="U845" s="4"/>
      <c r="V845" s="4"/>
      <c r="W845" s="4"/>
      <c r="X845" s="4"/>
      <c r="Y845" s="4"/>
      <c r="Z845" s="4"/>
    </row>
    <row r="846" ht="14.25" customHeight="1">
      <c r="A846" s="4"/>
      <c r="B846" s="4"/>
      <c r="C846" s="4"/>
      <c r="D846" s="4"/>
      <c r="E846" s="4"/>
      <c r="F846" s="4"/>
      <c r="G846" s="4"/>
      <c r="H846" s="4"/>
      <c r="I846" s="4"/>
      <c r="J846" s="110" t="str">
        <f t="shared" si="39"/>
        <v/>
      </c>
      <c r="K846" s="401" t="str">
        <f t="shared" si="38"/>
        <v/>
      </c>
      <c r="L846" s="4"/>
      <c r="M846" s="4"/>
      <c r="N846" s="4"/>
      <c r="O846" s="4"/>
      <c r="P846" s="4"/>
      <c r="Q846" s="4"/>
      <c r="R846" s="4"/>
      <c r="S846" s="4"/>
      <c r="T846" s="4"/>
      <c r="U846" s="4"/>
      <c r="V846" s="4"/>
      <c r="W846" s="4"/>
      <c r="X846" s="4"/>
      <c r="Y846" s="4"/>
      <c r="Z846" s="4"/>
    </row>
    <row r="847" ht="14.25" customHeight="1">
      <c r="A847" s="4"/>
      <c r="B847" s="4"/>
      <c r="C847" s="4"/>
      <c r="D847" s="4"/>
      <c r="E847" s="4"/>
      <c r="F847" s="4"/>
      <c r="G847" s="4"/>
      <c r="H847" s="4"/>
      <c r="I847" s="4"/>
      <c r="J847" s="110" t="str">
        <f t="shared" si="39"/>
        <v/>
      </c>
      <c r="K847" s="401" t="str">
        <f t="shared" si="38"/>
        <v/>
      </c>
      <c r="L847" s="4"/>
      <c r="M847" s="4"/>
      <c r="N847" s="4"/>
      <c r="O847" s="4"/>
      <c r="P847" s="4"/>
      <c r="Q847" s="4"/>
      <c r="R847" s="4"/>
      <c r="S847" s="4"/>
      <c r="T847" s="4"/>
      <c r="U847" s="4"/>
      <c r="V847" s="4"/>
      <c r="W847" s="4"/>
      <c r="X847" s="4"/>
      <c r="Y847" s="4"/>
      <c r="Z847" s="4"/>
    </row>
    <row r="848" ht="14.25" customHeight="1">
      <c r="A848" s="4"/>
      <c r="B848" s="4"/>
      <c r="C848" s="4"/>
      <c r="D848" s="4"/>
      <c r="E848" s="4"/>
      <c r="F848" s="4"/>
      <c r="G848" s="4"/>
      <c r="H848" s="4"/>
      <c r="I848" s="4"/>
      <c r="J848" s="110" t="str">
        <f t="shared" si="39"/>
        <v/>
      </c>
      <c r="K848" s="401" t="str">
        <f t="shared" si="38"/>
        <v/>
      </c>
      <c r="L848" s="4"/>
      <c r="M848" s="4"/>
      <c r="N848" s="4"/>
      <c r="O848" s="4"/>
      <c r="P848" s="4"/>
      <c r="Q848" s="4"/>
      <c r="R848" s="4"/>
      <c r="S848" s="4"/>
      <c r="T848" s="4"/>
      <c r="U848" s="4"/>
      <c r="V848" s="4"/>
      <c r="W848" s="4"/>
      <c r="X848" s="4"/>
      <c r="Y848" s="4"/>
      <c r="Z848" s="4"/>
    </row>
    <row r="849" ht="14.25" customHeight="1">
      <c r="A849" s="4"/>
      <c r="B849" s="4"/>
      <c r="C849" s="4"/>
      <c r="D849" s="4"/>
      <c r="E849" s="4"/>
      <c r="F849" s="4"/>
      <c r="G849" s="4"/>
      <c r="H849" s="4"/>
      <c r="I849" s="4"/>
      <c r="J849" s="110" t="str">
        <f t="shared" si="39"/>
        <v/>
      </c>
      <c r="K849" s="401" t="str">
        <f t="shared" si="38"/>
        <v/>
      </c>
      <c r="L849" s="4"/>
      <c r="M849" s="4"/>
      <c r="N849" s="4"/>
      <c r="O849" s="4"/>
      <c r="P849" s="4"/>
      <c r="Q849" s="4"/>
      <c r="R849" s="4"/>
      <c r="S849" s="4"/>
      <c r="T849" s="4"/>
      <c r="U849" s="4"/>
      <c r="V849" s="4"/>
      <c r="W849" s="4"/>
      <c r="X849" s="4"/>
      <c r="Y849" s="4"/>
      <c r="Z849" s="4"/>
    </row>
    <row r="850" ht="14.25" customHeight="1">
      <c r="A850" s="4"/>
      <c r="B850" s="4"/>
      <c r="C850" s="4"/>
      <c r="D850" s="4"/>
      <c r="E850" s="4"/>
      <c r="F850" s="4"/>
      <c r="G850" s="4"/>
      <c r="H850" s="4"/>
      <c r="I850" s="4"/>
      <c r="J850" s="110" t="str">
        <f t="shared" si="39"/>
        <v/>
      </c>
      <c r="K850" s="401" t="str">
        <f t="shared" si="38"/>
        <v/>
      </c>
      <c r="L850" s="4"/>
      <c r="M850" s="4"/>
      <c r="N850" s="4"/>
      <c r="O850" s="4"/>
      <c r="P850" s="4"/>
      <c r="Q850" s="4"/>
      <c r="R850" s="4"/>
      <c r="S850" s="4"/>
      <c r="T850" s="4"/>
      <c r="U850" s="4"/>
      <c r="V850" s="4"/>
      <c r="W850" s="4"/>
      <c r="X850" s="4"/>
      <c r="Y850" s="4"/>
      <c r="Z850" s="4"/>
    </row>
    <row r="851" ht="14.25" customHeight="1">
      <c r="A851" s="4"/>
      <c r="B851" s="4"/>
      <c r="C851" s="4"/>
      <c r="D851" s="4"/>
      <c r="E851" s="4"/>
      <c r="F851" s="4"/>
      <c r="G851" s="4"/>
      <c r="H851" s="4"/>
      <c r="I851" s="4"/>
      <c r="J851" s="110" t="str">
        <f t="shared" si="39"/>
        <v/>
      </c>
      <c r="K851" s="401" t="str">
        <f t="shared" si="38"/>
        <v/>
      </c>
      <c r="L851" s="4"/>
      <c r="M851" s="4"/>
      <c r="N851" s="4"/>
      <c r="O851" s="4"/>
      <c r="P851" s="4"/>
      <c r="Q851" s="4"/>
      <c r="R851" s="4"/>
      <c r="S851" s="4"/>
      <c r="T851" s="4"/>
      <c r="U851" s="4"/>
      <c r="V851" s="4"/>
      <c r="W851" s="4"/>
      <c r="X851" s="4"/>
      <c r="Y851" s="4"/>
      <c r="Z851" s="4"/>
    </row>
    <row r="852" ht="14.25" customHeight="1">
      <c r="A852" s="4"/>
      <c r="B852" s="4"/>
      <c r="C852" s="4"/>
      <c r="D852" s="4"/>
      <c r="E852" s="4"/>
      <c r="F852" s="4"/>
      <c r="G852" s="4"/>
      <c r="H852" s="4"/>
      <c r="I852" s="4"/>
      <c r="J852" s="110" t="str">
        <f t="shared" si="39"/>
        <v/>
      </c>
      <c r="K852" s="401" t="str">
        <f t="shared" si="38"/>
        <v/>
      </c>
      <c r="L852" s="4"/>
      <c r="M852" s="4"/>
      <c r="N852" s="4"/>
      <c r="O852" s="4"/>
      <c r="P852" s="4"/>
      <c r="Q852" s="4"/>
      <c r="R852" s="4"/>
      <c r="S852" s="4"/>
      <c r="T852" s="4"/>
      <c r="U852" s="4"/>
      <c r="V852" s="4"/>
      <c r="W852" s="4"/>
      <c r="X852" s="4"/>
      <c r="Y852" s="4"/>
      <c r="Z852" s="4"/>
    </row>
    <row r="853" ht="14.25" customHeight="1">
      <c r="A853" s="4"/>
      <c r="B853" s="4"/>
      <c r="C853" s="4"/>
      <c r="D853" s="4"/>
      <c r="E853" s="4"/>
      <c r="F853" s="4"/>
      <c r="G853" s="4"/>
      <c r="H853" s="4"/>
      <c r="I853" s="4"/>
      <c r="J853" s="110" t="str">
        <f t="shared" si="39"/>
        <v/>
      </c>
      <c r="K853" s="401" t="str">
        <f t="shared" si="38"/>
        <v/>
      </c>
      <c r="L853" s="4"/>
      <c r="M853" s="4"/>
      <c r="N853" s="4"/>
      <c r="O853" s="4"/>
      <c r="P853" s="4"/>
      <c r="Q853" s="4"/>
      <c r="R853" s="4"/>
      <c r="S853" s="4"/>
      <c r="T853" s="4"/>
      <c r="U853" s="4"/>
      <c r="V853" s="4"/>
      <c r="W853" s="4"/>
      <c r="X853" s="4"/>
      <c r="Y853" s="4"/>
      <c r="Z853" s="4"/>
    </row>
    <row r="854" ht="14.25" customHeight="1">
      <c r="A854" s="4"/>
      <c r="B854" s="4"/>
      <c r="C854" s="4"/>
      <c r="D854" s="4"/>
      <c r="E854" s="4"/>
      <c r="F854" s="4"/>
      <c r="G854" s="4"/>
      <c r="H854" s="4"/>
      <c r="I854" s="4"/>
      <c r="J854" s="110" t="str">
        <f t="shared" si="39"/>
        <v/>
      </c>
      <c r="K854" s="401" t="str">
        <f t="shared" si="38"/>
        <v/>
      </c>
      <c r="L854" s="4"/>
      <c r="M854" s="4"/>
      <c r="N854" s="4"/>
      <c r="O854" s="4"/>
      <c r="P854" s="4"/>
      <c r="Q854" s="4"/>
      <c r="R854" s="4"/>
      <c r="S854" s="4"/>
      <c r="T854" s="4"/>
      <c r="U854" s="4"/>
      <c r="V854" s="4"/>
      <c r="W854" s="4"/>
      <c r="X854" s="4"/>
      <c r="Y854" s="4"/>
      <c r="Z854" s="4"/>
    </row>
    <row r="855" ht="14.25" customHeight="1">
      <c r="A855" s="4"/>
      <c r="B855" s="4"/>
      <c r="C855" s="4"/>
      <c r="D855" s="4"/>
      <c r="E855" s="4"/>
      <c r="F855" s="4"/>
      <c r="G855" s="4"/>
      <c r="H855" s="4"/>
      <c r="I855" s="4"/>
      <c r="J855" s="110" t="str">
        <f t="shared" si="39"/>
        <v/>
      </c>
      <c r="K855" s="401" t="str">
        <f t="shared" si="38"/>
        <v/>
      </c>
      <c r="L855" s="4"/>
      <c r="M855" s="4"/>
      <c r="N855" s="4"/>
      <c r="O855" s="4"/>
      <c r="P855" s="4"/>
      <c r="Q855" s="4"/>
      <c r="R855" s="4"/>
      <c r="S855" s="4"/>
      <c r="T855" s="4"/>
      <c r="U855" s="4"/>
      <c r="V855" s="4"/>
      <c r="W855" s="4"/>
      <c r="X855" s="4"/>
      <c r="Y855" s="4"/>
      <c r="Z855" s="4"/>
    </row>
    <row r="856" ht="14.25" customHeight="1">
      <c r="A856" s="4"/>
      <c r="B856" s="4"/>
      <c r="C856" s="4"/>
      <c r="D856" s="4"/>
      <c r="E856" s="4"/>
      <c r="F856" s="4"/>
      <c r="G856" s="4"/>
      <c r="H856" s="4"/>
      <c r="I856" s="4"/>
      <c r="J856" s="110" t="str">
        <f t="shared" si="39"/>
        <v/>
      </c>
      <c r="K856" s="401" t="str">
        <f t="shared" si="38"/>
        <v/>
      </c>
      <c r="L856" s="4"/>
      <c r="M856" s="4"/>
      <c r="N856" s="4"/>
      <c r="O856" s="4"/>
      <c r="P856" s="4"/>
      <c r="Q856" s="4"/>
      <c r="R856" s="4"/>
      <c r="S856" s="4"/>
      <c r="T856" s="4"/>
      <c r="U856" s="4"/>
      <c r="V856" s="4"/>
      <c r="W856" s="4"/>
      <c r="X856" s="4"/>
      <c r="Y856" s="4"/>
      <c r="Z856" s="4"/>
    </row>
    <row r="857" ht="14.25" customHeight="1">
      <c r="A857" s="4"/>
      <c r="B857" s="4"/>
      <c r="C857" s="4"/>
      <c r="D857" s="4"/>
      <c r="E857" s="4"/>
      <c r="F857" s="4"/>
      <c r="G857" s="4"/>
      <c r="H857" s="4"/>
      <c r="I857" s="4"/>
      <c r="J857" s="110" t="str">
        <f t="shared" si="39"/>
        <v/>
      </c>
      <c r="K857" s="401" t="str">
        <f t="shared" si="38"/>
        <v/>
      </c>
      <c r="L857" s="4"/>
      <c r="M857" s="4"/>
      <c r="N857" s="4"/>
      <c r="O857" s="4"/>
      <c r="P857" s="4"/>
      <c r="Q857" s="4"/>
      <c r="R857" s="4"/>
      <c r="S857" s="4"/>
      <c r="T857" s="4"/>
      <c r="U857" s="4"/>
      <c r="V857" s="4"/>
      <c r="W857" s="4"/>
      <c r="X857" s="4"/>
      <c r="Y857" s="4"/>
      <c r="Z857" s="4"/>
    </row>
    <row r="858" ht="14.25" customHeight="1">
      <c r="A858" s="4"/>
      <c r="B858" s="4"/>
      <c r="C858" s="4"/>
      <c r="D858" s="4"/>
      <c r="E858" s="4"/>
      <c r="F858" s="4"/>
      <c r="G858" s="4"/>
      <c r="H858" s="4"/>
      <c r="I858" s="4"/>
      <c r="J858" s="110" t="str">
        <f t="shared" si="39"/>
        <v/>
      </c>
      <c r="K858" s="401" t="str">
        <f t="shared" si="38"/>
        <v/>
      </c>
      <c r="L858" s="4"/>
      <c r="M858" s="4"/>
      <c r="N858" s="4"/>
      <c r="O858" s="4"/>
      <c r="P858" s="4"/>
      <c r="Q858" s="4"/>
      <c r="R858" s="4"/>
      <c r="S858" s="4"/>
      <c r="T858" s="4"/>
      <c r="U858" s="4"/>
      <c r="V858" s="4"/>
      <c r="W858" s="4"/>
      <c r="X858" s="4"/>
      <c r="Y858" s="4"/>
      <c r="Z858" s="4"/>
    </row>
    <row r="859" ht="14.25" customHeight="1">
      <c r="A859" s="4"/>
      <c r="B859" s="4"/>
      <c r="C859" s="4"/>
      <c r="D859" s="4"/>
      <c r="E859" s="4"/>
      <c r="F859" s="4"/>
      <c r="G859" s="4"/>
      <c r="H859" s="4"/>
      <c r="I859" s="4"/>
      <c r="J859" s="110" t="str">
        <f t="shared" si="39"/>
        <v/>
      </c>
      <c r="K859" s="401" t="str">
        <f t="shared" si="38"/>
        <v/>
      </c>
      <c r="L859" s="4"/>
      <c r="M859" s="4"/>
      <c r="N859" s="4"/>
      <c r="O859" s="4"/>
      <c r="P859" s="4"/>
      <c r="Q859" s="4"/>
      <c r="R859" s="4"/>
      <c r="S859" s="4"/>
      <c r="T859" s="4"/>
      <c r="U859" s="4"/>
      <c r="V859" s="4"/>
      <c r="W859" s="4"/>
      <c r="X859" s="4"/>
      <c r="Y859" s="4"/>
      <c r="Z859" s="4"/>
    </row>
    <row r="860" ht="14.25" customHeight="1">
      <c r="A860" s="4"/>
      <c r="B860" s="4"/>
      <c r="C860" s="4"/>
      <c r="D860" s="4"/>
      <c r="E860" s="4"/>
      <c r="F860" s="4"/>
      <c r="G860" s="4"/>
      <c r="H860" s="4"/>
      <c r="I860" s="4"/>
      <c r="J860" s="110" t="str">
        <f t="shared" si="39"/>
        <v/>
      </c>
      <c r="K860" s="401" t="str">
        <f t="shared" si="38"/>
        <v/>
      </c>
      <c r="L860" s="4"/>
      <c r="M860" s="4"/>
      <c r="N860" s="4"/>
      <c r="O860" s="4"/>
      <c r="P860" s="4"/>
      <c r="Q860" s="4"/>
      <c r="R860" s="4"/>
      <c r="S860" s="4"/>
      <c r="T860" s="4"/>
      <c r="U860" s="4"/>
      <c r="V860" s="4"/>
      <c r="W860" s="4"/>
      <c r="X860" s="4"/>
      <c r="Y860" s="4"/>
      <c r="Z860" s="4"/>
    </row>
    <row r="861" ht="14.25" customHeight="1">
      <c r="A861" s="4"/>
      <c r="B861" s="4"/>
      <c r="C861" s="4"/>
      <c r="D861" s="4"/>
      <c r="E861" s="4"/>
      <c r="F861" s="4"/>
      <c r="G861" s="4"/>
      <c r="H861" s="4"/>
      <c r="I861" s="4"/>
      <c r="J861" s="110" t="str">
        <f t="shared" si="39"/>
        <v/>
      </c>
      <c r="K861" s="401" t="str">
        <f t="shared" si="38"/>
        <v/>
      </c>
      <c r="L861" s="4"/>
      <c r="M861" s="4"/>
      <c r="N861" s="4"/>
      <c r="O861" s="4"/>
      <c r="P861" s="4"/>
      <c r="Q861" s="4"/>
      <c r="R861" s="4"/>
      <c r="S861" s="4"/>
      <c r="T861" s="4"/>
      <c r="U861" s="4"/>
      <c r="V861" s="4"/>
      <c r="W861" s="4"/>
      <c r="X861" s="4"/>
      <c r="Y861" s="4"/>
      <c r="Z861" s="4"/>
    </row>
    <row r="862" ht="14.25" customHeight="1">
      <c r="A862" s="4"/>
      <c r="B862" s="4"/>
      <c r="C862" s="4"/>
      <c r="D862" s="4"/>
      <c r="E862" s="4"/>
      <c r="F862" s="4"/>
      <c r="G862" s="4"/>
      <c r="H862" s="4"/>
      <c r="I862" s="4"/>
      <c r="J862" s="110" t="str">
        <f t="shared" si="39"/>
        <v/>
      </c>
      <c r="K862" s="401" t="str">
        <f t="shared" si="38"/>
        <v/>
      </c>
      <c r="L862" s="4"/>
      <c r="M862" s="4"/>
      <c r="N862" s="4"/>
      <c r="O862" s="4"/>
      <c r="P862" s="4"/>
      <c r="Q862" s="4"/>
      <c r="R862" s="4"/>
      <c r="S862" s="4"/>
      <c r="T862" s="4"/>
      <c r="U862" s="4"/>
      <c r="V862" s="4"/>
      <c r="W862" s="4"/>
      <c r="X862" s="4"/>
      <c r="Y862" s="4"/>
      <c r="Z862" s="4"/>
    </row>
    <row r="863" ht="14.25" customHeight="1">
      <c r="A863" s="4"/>
      <c r="B863" s="4"/>
      <c r="C863" s="4"/>
      <c r="D863" s="4"/>
      <c r="E863" s="4"/>
      <c r="F863" s="4"/>
      <c r="G863" s="4"/>
      <c r="H863" s="4"/>
      <c r="I863" s="4"/>
      <c r="J863" s="110" t="str">
        <f t="shared" si="39"/>
        <v/>
      </c>
      <c r="K863" s="401" t="str">
        <f t="shared" si="38"/>
        <v/>
      </c>
      <c r="L863" s="4"/>
      <c r="M863" s="4"/>
      <c r="N863" s="4"/>
      <c r="O863" s="4"/>
      <c r="P863" s="4"/>
      <c r="Q863" s="4"/>
      <c r="R863" s="4"/>
      <c r="S863" s="4"/>
      <c r="T863" s="4"/>
      <c r="U863" s="4"/>
      <c r="V863" s="4"/>
      <c r="W863" s="4"/>
      <c r="X863" s="4"/>
      <c r="Y863" s="4"/>
      <c r="Z863" s="4"/>
    </row>
    <row r="864" ht="14.25" customHeight="1">
      <c r="A864" s="4"/>
      <c r="B864" s="4"/>
      <c r="C864" s="4"/>
      <c r="D864" s="4"/>
      <c r="E864" s="4"/>
      <c r="F864" s="4"/>
      <c r="G864" s="4"/>
      <c r="H864" s="4"/>
      <c r="I864" s="4"/>
      <c r="J864" s="110" t="str">
        <f t="shared" si="39"/>
        <v/>
      </c>
      <c r="K864" s="401" t="str">
        <f t="shared" si="38"/>
        <v/>
      </c>
      <c r="L864" s="4"/>
      <c r="M864" s="4"/>
      <c r="N864" s="4"/>
      <c r="O864" s="4"/>
      <c r="P864" s="4"/>
      <c r="Q864" s="4"/>
      <c r="R864" s="4"/>
      <c r="S864" s="4"/>
      <c r="T864" s="4"/>
      <c r="U864" s="4"/>
      <c r="V864" s="4"/>
      <c r="W864" s="4"/>
      <c r="X864" s="4"/>
      <c r="Y864" s="4"/>
      <c r="Z864" s="4"/>
    </row>
    <row r="865" ht="14.25" customHeight="1">
      <c r="A865" s="4"/>
      <c r="B865" s="4"/>
      <c r="C865" s="4"/>
      <c r="D865" s="4"/>
      <c r="E865" s="4"/>
      <c r="F865" s="4"/>
      <c r="G865" s="4"/>
      <c r="H865" s="4"/>
      <c r="I865" s="4"/>
      <c r="J865" s="110" t="str">
        <f t="shared" si="39"/>
        <v/>
      </c>
      <c r="K865" s="401" t="str">
        <f t="shared" si="38"/>
        <v/>
      </c>
      <c r="L865" s="4"/>
      <c r="M865" s="4"/>
      <c r="N865" s="4"/>
      <c r="O865" s="4"/>
      <c r="P865" s="4"/>
      <c r="Q865" s="4"/>
      <c r="R865" s="4"/>
      <c r="S865" s="4"/>
      <c r="T865" s="4"/>
      <c r="U865" s="4"/>
      <c r="V865" s="4"/>
      <c r="W865" s="4"/>
      <c r="X865" s="4"/>
      <c r="Y865" s="4"/>
      <c r="Z865" s="4"/>
    </row>
    <row r="866" ht="14.25" customHeight="1">
      <c r="A866" s="4"/>
      <c r="B866" s="4"/>
      <c r="C866" s="4"/>
      <c r="D866" s="4"/>
      <c r="E866" s="4"/>
      <c r="F866" s="4"/>
      <c r="G866" s="4"/>
      <c r="H866" s="4"/>
      <c r="I866" s="4"/>
      <c r="J866" s="110" t="str">
        <f t="shared" si="39"/>
        <v/>
      </c>
      <c r="K866" s="401" t="str">
        <f t="shared" si="38"/>
        <v/>
      </c>
      <c r="L866" s="4"/>
      <c r="M866" s="4"/>
      <c r="N866" s="4"/>
      <c r="O866" s="4"/>
      <c r="P866" s="4"/>
      <c r="Q866" s="4"/>
      <c r="R866" s="4"/>
      <c r="S866" s="4"/>
      <c r="T866" s="4"/>
      <c r="U866" s="4"/>
      <c r="V866" s="4"/>
      <c r="W866" s="4"/>
      <c r="X866" s="4"/>
      <c r="Y866" s="4"/>
      <c r="Z866" s="4"/>
    </row>
    <row r="867" ht="14.25" customHeight="1">
      <c r="A867" s="4"/>
      <c r="B867" s="4"/>
      <c r="C867" s="4"/>
      <c r="D867" s="4"/>
      <c r="E867" s="4"/>
      <c r="F867" s="4"/>
      <c r="G867" s="4"/>
      <c r="H867" s="4"/>
      <c r="I867" s="4"/>
      <c r="J867" s="110" t="str">
        <f t="shared" si="39"/>
        <v/>
      </c>
      <c r="K867" s="401" t="str">
        <f t="shared" si="38"/>
        <v/>
      </c>
      <c r="L867" s="4"/>
      <c r="M867" s="4"/>
      <c r="N867" s="4"/>
      <c r="O867" s="4"/>
      <c r="P867" s="4"/>
      <c r="Q867" s="4"/>
      <c r="R867" s="4"/>
      <c r="S867" s="4"/>
      <c r="T867" s="4"/>
      <c r="U867" s="4"/>
      <c r="V867" s="4"/>
      <c r="W867" s="4"/>
      <c r="X867" s="4"/>
      <c r="Y867" s="4"/>
      <c r="Z867" s="4"/>
    </row>
    <row r="868" ht="14.25" customHeight="1">
      <c r="A868" s="4"/>
      <c r="B868" s="4"/>
      <c r="C868" s="4"/>
      <c r="D868" s="4"/>
      <c r="E868" s="4"/>
      <c r="F868" s="4"/>
      <c r="G868" s="4"/>
      <c r="H868" s="4"/>
      <c r="I868" s="4"/>
      <c r="J868" s="110" t="str">
        <f t="shared" si="39"/>
        <v/>
      </c>
      <c r="K868" s="401" t="str">
        <f t="shared" si="38"/>
        <v/>
      </c>
      <c r="L868" s="4"/>
      <c r="M868" s="4"/>
      <c r="N868" s="4"/>
      <c r="O868" s="4"/>
      <c r="P868" s="4"/>
      <c r="Q868" s="4"/>
      <c r="R868" s="4"/>
      <c r="S868" s="4"/>
      <c r="T868" s="4"/>
      <c r="U868" s="4"/>
      <c r="V868" s="4"/>
      <c r="W868" s="4"/>
      <c r="X868" s="4"/>
      <c r="Y868" s="4"/>
      <c r="Z868" s="4"/>
    </row>
    <row r="869" ht="14.25" customHeight="1">
      <c r="A869" s="4"/>
      <c r="B869" s="4"/>
      <c r="C869" s="4"/>
      <c r="D869" s="4"/>
      <c r="E869" s="4"/>
      <c r="F869" s="4"/>
      <c r="G869" s="4"/>
      <c r="H869" s="4"/>
      <c r="I869" s="4"/>
      <c r="J869" s="110" t="str">
        <f t="shared" si="39"/>
        <v/>
      </c>
      <c r="K869" s="401" t="str">
        <f t="shared" si="38"/>
        <v/>
      </c>
      <c r="L869" s="4"/>
      <c r="M869" s="4"/>
      <c r="N869" s="4"/>
      <c r="O869" s="4"/>
      <c r="P869" s="4"/>
      <c r="Q869" s="4"/>
      <c r="R869" s="4"/>
      <c r="S869" s="4"/>
      <c r="T869" s="4"/>
      <c r="U869" s="4"/>
      <c r="V869" s="4"/>
      <c r="W869" s="4"/>
      <c r="X869" s="4"/>
      <c r="Y869" s="4"/>
      <c r="Z869" s="4"/>
    </row>
    <row r="870" ht="14.25" customHeight="1">
      <c r="A870" s="4"/>
      <c r="B870" s="4"/>
      <c r="C870" s="4"/>
      <c r="D870" s="4"/>
      <c r="E870" s="4"/>
      <c r="F870" s="4"/>
      <c r="G870" s="4"/>
      <c r="H870" s="4"/>
      <c r="I870" s="4"/>
      <c r="J870" s="110" t="str">
        <f t="shared" si="39"/>
        <v/>
      </c>
      <c r="K870" s="401" t="str">
        <f t="shared" si="38"/>
        <v/>
      </c>
      <c r="L870" s="4"/>
      <c r="M870" s="4"/>
      <c r="N870" s="4"/>
      <c r="O870" s="4"/>
      <c r="P870" s="4"/>
      <c r="Q870" s="4"/>
      <c r="R870" s="4"/>
      <c r="S870" s="4"/>
      <c r="T870" s="4"/>
      <c r="U870" s="4"/>
      <c r="V870" s="4"/>
      <c r="W870" s="4"/>
      <c r="X870" s="4"/>
      <c r="Y870" s="4"/>
      <c r="Z870" s="4"/>
    </row>
    <row r="871" ht="14.25" customHeight="1">
      <c r="A871" s="4"/>
      <c r="B871" s="4"/>
      <c r="C871" s="4"/>
      <c r="D871" s="4"/>
      <c r="E871" s="4"/>
      <c r="F871" s="4"/>
      <c r="G871" s="4"/>
      <c r="H871" s="4"/>
      <c r="I871" s="4"/>
      <c r="J871" s="110" t="str">
        <f t="shared" si="39"/>
        <v/>
      </c>
      <c r="K871" s="401" t="str">
        <f t="shared" si="38"/>
        <v/>
      </c>
      <c r="L871" s="4"/>
      <c r="M871" s="4"/>
      <c r="N871" s="4"/>
      <c r="O871" s="4"/>
      <c r="P871" s="4"/>
      <c r="Q871" s="4"/>
      <c r="R871" s="4"/>
      <c r="S871" s="4"/>
      <c r="T871" s="4"/>
      <c r="U871" s="4"/>
      <c r="V871" s="4"/>
      <c r="W871" s="4"/>
      <c r="X871" s="4"/>
      <c r="Y871" s="4"/>
      <c r="Z871" s="4"/>
    </row>
    <row r="872" ht="14.25" customHeight="1">
      <c r="A872" s="4"/>
      <c r="B872" s="4"/>
      <c r="C872" s="4"/>
      <c r="D872" s="4"/>
      <c r="E872" s="4"/>
      <c r="F872" s="4"/>
      <c r="G872" s="4"/>
      <c r="H872" s="4"/>
      <c r="I872" s="4"/>
      <c r="J872" s="110" t="str">
        <f t="shared" si="39"/>
        <v/>
      </c>
      <c r="K872" s="401" t="str">
        <f t="shared" si="38"/>
        <v/>
      </c>
      <c r="L872" s="4"/>
      <c r="M872" s="4"/>
      <c r="N872" s="4"/>
      <c r="O872" s="4"/>
      <c r="P872" s="4"/>
      <c r="Q872" s="4"/>
      <c r="R872" s="4"/>
      <c r="S872" s="4"/>
      <c r="T872" s="4"/>
      <c r="U872" s="4"/>
      <c r="V872" s="4"/>
      <c r="W872" s="4"/>
      <c r="X872" s="4"/>
      <c r="Y872" s="4"/>
      <c r="Z872" s="4"/>
    </row>
    <row r="873" ht="14.25" customHeight="1">
      <c r="A873" s="4"/>
      <c r="B873" s="4"/>
      <c r="C873" s="4"/>
      <c r="D873" s="4"/>
      <c r="E873" s="4"/>
      <c r="F873" s="4"/>
      <c r="G873" s="4"/>
      <c r="H873" s="4"/>
      <c r="I873" s="4"/>
      <c r="J873" s="110" t="str">
        <f t="shared" si="39"/>
        <v/>
      </c>
      <c r="K873" s="401" t="str">
        <f t="shared" si="38"/>
        <v/>
      </c>
      <c r="L873" s="4"/>
      <c r="M873" s="4"/>
      <c r="N873" s="4"/>
      <c r="O873" s="4"/>
      <c r="P873" s="4"/>
      <c r="Q873" s="4"/>
      <c r="R873" s="4"/>
      <c r="S873" s="4"/>
      <c r="T873" s="4"/>
      <c r="U873" s="4"/>
      <c r="V873" s="4"/>
      <c r="W873" s="4"/>
      <c r="X873" s="4"/>
      <c r="Y873" s="4"/>
      <c r="Z873" s="4"/>
    </row>
    <row r="874" ht="14.25" customHeight="1">
      <c r="A874" s="4"/>
      <c r="B874" s="4"/>
      <c r="C874" s="4"/>
      <c r="D874" s="4"/>
      <c r="E874" s="4"/>
      <c r="F874" s="4"/>
      <c r="G874" s="4"/>
      <c r="H874" s="4"/>
      <c r="I874" s="4"/>
      <c r="J874" s="110" t="str">
        <f t="shared" si="39"/>
        <v/>
      </c>
      <c r="K874" s="401" t="str">
        <f t="shared" si="38"/>
        <v/>
      </c>
      <c r="L874" s="4"/>
      <c r="M874" s="4"/>
      <c r="N874" s="4"/>
      <c r="O874" s="4"/>
      <c r="P874" s="4"/>
      <c r="Q874" s="4"/>
      <c r="R874" s="4"/>
      <c r="S874" s="4"/>
      <c r="T874" s="4"/>
      <c r="U874" s="4"/>
      <c r="V874" s="4"/>
      <c r="W874" s="4"/>
      <c r="X874" s="4"/>
      <c r="Y874" s="4"/>
      <c r="Z874" s="4"/>
    </row>
    <row r="875" ht="14.25" customHeight="1">
      <c r="A875" s="4"/>
      <c r="B875" s="4"/>
      <c r="C875" s="4"/>
      <c r="D875" s="4"/>
      <c r="E875" s="4"/>
      <c r="F875" s="4"/>
      <c r="G875" s="4"/>
      <c r="H875" s="4"/>
      <c r="I875" s="4"/>
      <c r="J875" s="110" t="str">
        <f t="shared" si="39"/>
        <v/>
      </c>
      <c r="K875" s="401" t="str">
        <f t="shared" si="38"/>
        <v/>
      </c>
      <c r="L875" s="4"/>
      <c r="M875" s="4"/>
      <c r="N875" s="4"/>
      <c r="O875" s="4"/>
      <c r="P875" s="4"/>
      <c r="Q875" s="4"/>
      <c r="R875" s="4"/>
      <c r="S875" s="4"/>
      <c r="T875" s="4"/>
      <c r="U875" s="4"/>
      <c r="V875" s="4"/>
      <c r="W875" s="4"/>
      <c r="X875" s="4"/>
      <c r="Y875" s="4"/>
      <c r="Z875" s="4"/>
    </row>
    <row r="876" ht="14.25" customHeight="1">
      <c r="A876" s="4"/>
      <c r="B876" s="4"/>
      <c r="C876" s="4"/>
      <c r="D876" s="4"/>
      <c r="E876" s="4"/>
      <c r="F876" s="4"/>
      <c r="G876" s="4"/>
      <c r="H876" s="4"/>
      <c r="I876" s="4"/>
      <c r="J876" s="110" t="str">
        <f t="shared" si="39"/>
        <v/>
      </c>
      <c r="K876" s="401" t="str">
        <f t="shared" si="38"/>
        <v/>
      </c>
      <c r="L876" s="4"/>
      <c r="M876" s="4"/>
      <c r="N876" s="4"/>
      <c r="O876" s="4"/>
      <c r="P876" s="4"/>
      <c r="Q876" s="4"/>
      <c r="R876" s="4"/>
      <c r="S876" s="4"/>
      <c r="T876" s="4"/>
      <c r="U876" s="4"/>
      <c r="V876" s="4"/>
      <c r="W876" s="4"/>
      <c r="X876" s="4"/>
      <c r="Y876" s="4"/>
      <c r="Z876" s="4"/>
    </row>
    <row r="877" ht="14.25" customHeight="1">
      <c r="A877" s="4"/>
      <c r="B877" s="4"/>
      <c r="C877" s="4"/>
      <c r="D877" s="4"/>
      <c r="E877" s="4"/>
      <c r="F877" s="4"/>
      <c r="G877" s="4"/>
      <c r="H877" s="4"/>
      <c r="I877" s="4"/>
      <c r="J877" s="110" t="str">
        <f t="shared" si="39"/>
        <v/>
      </c>
      <c r="K877" s="401" t="str">
        <f t="shared" si="38"/>
        <v/>
      </c>
      <c r="L877" s="4"/>
      <c r="M877" s="4"/>
      <c r="N877" s="4"/>
      <c r="O877" s="4"/>
      <c r="P877" s="4"/>
      <c r="Q877" s="4"/>
      <c r="R877" s="4"/>
      <c r="S877" s="4"/>
      <c r="T877" s="4"/>
      <c r="U877" s="4"/>
      <c r="V877" s="4"/>
      <c r="W877" s="4"/>
      <c r="X877" s="4"/>
      <c r="Y877" s="4"/>
      <c r="Z877" s="4"/>
    </row>
    <row r="878" ht="14.25" customHeight="1">
      <c r="A878" s="4"/>
      <c r="B878" s="4"/>
      <c r="C878" s="4"/>
      <c r="D878" s="4"/>
      <c r="E878" s="4"/>
      <c r="F878" s="4"/>
      <c r="G878" s="4"/>
      <c r="H878" s="4"/>
      <c r="I878" s="4"/>
      <c r="J878" s="110" t="str">
        <f t="shared" si="39"/>
        <v/>
      </c>
      <c r="K878" s="401" t="str">
        <f t="shared" si="38"/>
        <v/>
      </c>
      <c r="L878" s="4"/>
      <c r="M878" s="4"/>
      <c r="N878" s="4"/>
      <c r="O878" s="4"/>
      <c r="P878" s="4"/>
      <c r="Q878" s="4"/>
      <c r="R878" s="4"/>
      <c r="S878" s="4"/>
      <c r="T878" s="4"/>
      <c r="U878" s="4"/>
      <c r="V878" s="4"/>
      <c r="W878" s="4"/>
      <c r="X878" s="4"/>
      <c r="Y878" s="4"/>
      <c r="Z878" s="4"/>
    </row>
    <row r="879" ht="14.25" customHeight="1">
      <c r="A879" s="4"/>
      <c r="B879" s="4"/>
      <c r="C879" s="4"/>
      <c r="D879" s="4"/>
      <c r="E879" s="4"/>
      <c r="F879" s="4"/>
      <c r="G879" s="4"/>
      <c r="H879" s="4"/>
      <c r="I879" s="4"/>
      <c r="J879" s="110" t="str">
        <f t="shared" si="39"/>
        <v/>
      </c>
      <c r="K879" s="401" t="str">
        <f t="shared" si="38"/>
        <v/>
      </c>
      <c r="L879" s="4"/>
      <c r="M879" s="4"/>
      <c r="N879" s="4"/>
      <c r="O879" s="4"/>
      <c r="P879" s="4"/>
      <c r="Q879" s="4"/>
      <c r="R879" s="4"/>
      <c r="S879" s="4"/>
      <c r="T879" s="4"/>
      <c r="U879" s="4"/>
      <c r="V879" s="4"/>
      <c r="W879" s="4"/>
      <c r="X879" s="4"/>
      <c r="Y879" s="4"/>
      <c r="Z879" s="4"/>
    </row>
    <row r="880" ht="14.25" customHeight="1">
      <c r="A880" s="4"/>
      <c r="B880" s="4"/>
      <c r="C880" s="4"/>
      <c r="D880" s="4"/>
      <c r="E880" s="4"/>
      <c r="F880" s="4"/>
      <c r="G880" s="4"/>
      <c r="H880" s="4"/>
      <c r="I880" s="4"/>
      <c r="J880" s="110" t="str">
        <f t="shared" si="39"/>
        <v/>
      </c>
      <c r="K880" s="401" t="str">
        <f t="shared" si="38"/>
        <v/>
      </c>
      <c r="L880" s="4"/>
      <c r="M880" s="4"/>
      <c r="N880" s="4"/>
      <c r="O880" s="4"/>
      <c r="P880" s="4"/>
      <c r="Q880" s="4"/>
      <c r="R880" s="4"/>
      <c r="S880" s="4"/>
      <c r="T880" s="4"/>
      <c r="U880" s="4"/>
      <c r="V880" s="4"/>
      <c r="W880" s="4"/>
      <c r="X880" s="4"/>
      <c r="Y880" s="4"/>
      <c r="Z880" s="4"/>
    </row>
    <row r="881" ht="14.25" customHeight="1">
      <c r="A881" s="4"/>
      <c r="B881" s="4"/>
      <c r="C881" s="4"/>
      <c r="D881" s="4"/>
      <c r="E881" s="4"/>
      <c r="F881" s="4"/>
      <c r="G881" s="4"/>
      <c r="H881" s="4"/>
      <c r="I881" s="4"/>
      <c r="J881" s="110" t="str">
        <f t="shared" si="39"/>
        <v/>
      </c>
      <c r="K881" s="401" t="str">
        <f t="shared" si="38"/>
        <v/>
      </c>
      <c r="L881" s="4"/>
      <c r="M881" s="4"/>
      <c r="N881" s="4"/>
      <c r="O881" s="4"/>
      <c r="P881" s="4"/>
      <c r="Q881" s="4"/>
      <c r="R881" s="4"/>
      <c r="S881" s="4"/>
      <c r="T881" s="4"/>
      <c r="U881" s="4"/>
      <c r="V881" s="4"/>
      <c r="W881" s="4"/>
      <c r="X881" s="4"/>
      <c r="Y881" s="4"/>
      <c r="Z881" s="4"/>
    </row>
    <row r="882" ht="14.25" customHeight="1">
      <c r="A882" s="4"/>
      <c r="B882" s="4"/>
      <c r="C882" s="4"/>
      <c r="D882" s="4"/>
      <c r="E882" s="4"/>
      <c r="F882" s="4"/>
      <c r="G882" s="4"/>
      <c r="H882" s="4"/>
      <c r="I882" s="4"/>
      <c r="J882" s="110" t="str">
        <f t="shared" si="39"/>
        <v/>
      </c>
      <c r="K882" s="401" t="str">
        <f t="shared" si="38"/>
        <v/>
      </c>
      <c r="L882" s="4"/>
      <c r="M882" s="4"/>
      <c r="N882" s="4"/>
      <c r="O882" s="4"/>
      <c r="P882" s="4"/>
      <c r="Q882" s="4"/>
      <c r="R882" s="4"/>
      <c r="S882" s="4"/>
      <c r="T882" s="4"/>
      <c r="U882" s="4"/>
      <c r="V882" s="4"/>
      <c r="W882" s="4"/>
      <c r="X882" s="4"/>
      <c r="Y882" s="4"/>
      <c r="Z882" s="4"/>
    </row>
    <row r="883" ht="14.25" customHeight="1">
      <c r="A883" s="4"/>
      <c r="B883" s="4"/>
      <c r="C883" s="4"/>
      <c r="D883" s="4"/>
      <c r="E883" s="4"/>
      <c r="F883" s="4"/>
      <c r="G883" s="4"/>
      <c r="H883" s="4"/>
      <c r="I883" s="4"/>
      <c r="J883" s="110" t="str">
        <f t="shared" si="39"/>
        <v/>
      </c>
      <c r="K883" s="401" t="str">
        <f t="shared" si="38"/>
        <v/>
      </c>
      <c r="L883" s="4"/>
      <c r="M883" s="4"/>
      <c r="N883" s="4"/>
      <c r="O883" s="4"/>
      <c r="P883" s="4"/>
      <c r="Q883" s="4"/>
      <c r="R883" s="4"/>
      <c r="S883" s="4"/>
      <c r="T883" s="4"/>
      <c r="U883" s="4"/>
      <c r="V883" s="4"/>
      <c r="W883" s="4"/>
      <c r="X883" s="4"/>
      <c r="Y883" s="4"/>
      <c r="Z883" s="4"/>
    </row>
    <row r="884" ht="14.25" customHeight="1">
      <c r="A884" s="4"/>
      <c r="B884" s="4"/>
      <c r="C884" s="4"/>
      <c r="D884" s="4"/>
      <c r="E884" s="4"/>
      <c r="F884" s="4"/>
      <c r="G884" s="4"/>
      <c r="H884" s="4"/>
      <c r="I884" s="4"/>
      <c r="J884" s="110" t="str">
        <f t="shared" si="39"/>
        <v/>
      </c>
      <c r="K884" s="401" t="str">
        <f t="shared" si="38"/>
        <v/>
      </c>
      <c r="L884" s="4"/>
      <c r="M884" s="4"/>
      <c r="N884" s="4"/>
      <c r="O884" s="4"/>
      <c r="P884" s="4"/>
      <c r="Q884" s="4"/>
      <c r="R884" s="4"/>
      <c r="S884" s="4"/>
      <c r="T884" s="4"/>
      <c r="U884" s="4"/>
      <c r="V884" s="4"/>
      <c r="W884" s="4"/>
      <c r="X884" s="4"/>
      <c r="Y884" s="4"/>
      <c r="Z884" s="4"/>
    </row>
    <row r="885" ht="14.25" customHeight="1">
      <c r="A885" s="4"/>
      <c r="B885" s="4"/>
      <c r="C885" s="4"/>
      <c r="D885" s="4"/>
      <c r="E885" s="4"/>
      <c r="F885" s="4"/>
      <c r="G885" s="4"/>
      <c r="H885" s="4"/>
      <c r="I885" s="4"/>
      <c r="J885" s="110" t="str">
        <f t="shared" si="39"/>
        <v/>
      </c>
      <c r="K885" s="401" t="str">
        <f t="shared" si="38"/>
        <v/>
      </c>
      <c r="L885" s="4"/>
      <c r="M885" s="4"/>
      <c r="N885" s="4"/>
      <c r="O885" s="4"/>
      <c r="P885" s="4"/>
      <c r="Q885" s="4"/>
      <c r="R885" s="4"/>
      <c r="S885" s="4"/>
      <c r="T885" s="4"/>
      <c r="U885" s="4"/>
      <c r="V885" s="4"/>
      <c r="W885" s="4"/>
      <c r="X885" s="4"/>
      <c r="Y885" s="4"/>
      <c r="Z885" s="4"/>
    </row>
    <row r="886" ht="14.25" customHeight="1">
      <c r="A886" s="4"/>
      <c r="B886" s="4"/>
      <c r="C886" s="4"/>
      <c r="D886" s="4"/>
      <c r="E886" s="4"/>
      <c r="F886" s="4"/>
      <c r="G886" s="4"/>
      <c r="H886" s="4"/>
      <c r="I886" s="4"/>
      <c r="J886" s="110" t="str">
        <f t="shared" si="39"/>
        <v/>
      </c>
      <c r="K886" s="401" t="str">
        <f t="shared" si="38"/>
        <v/>
      </c>
      <c r="L886" s="4"/>
      <c r="M886" s="4"/>
      <c r="N886" s="4"/>
      <c r="O886" s="4"/>
      <c r="P886" s="4"/>
      <c r="Q886" s="4"/>
      <c r="R886" s="4"/>
      <c r="S886" s="4"/>
      <c r="T886" s="4"/>
      <c r="U886" s="4"/>
      <c r="V886" s="4"/>
      <c r="W886" s="4"/>
      <c r="X886" s="4"/>
      <c r="Y886" s="4"/>
      <c r="Z886" s="4"/>
    </row>
    <row r="887" ht="14.25" customHeight="1">
      <c r="A887" s="4"/>
      <c r="B887" s="4"/>
      <c r="C887" s="4"/>
      <c r="D887" s="4"/>
      <c r="E887" s="4"/>
      <c r="F887" s="4"/>
      <c r="G887" s="4"/>
      <c r="H887" s="4"/>
      <c r="I887" s="4"/>
      <c r="J887" s="110" t="str">
        <f t="shared" si="39"/>
        <v/>
      </c>
      <c r="K887" s="401" t="str">
        <f t="shared" si="38"/>
        <v/>
      </c>
      <c r="L887" s="4"/>
      <c r="M887" s="4"/>
      <c r="N887" s="4"/>
      <c r="O887" s="4"/>
      <c r="P887" s="4"/>
      <c r="Q887" s="4"/>
      <c r="R887" s="4"/>
      <c r="S887" s="4"/>
      <c r="T887" s="4"/>
      <c r="U887" s="4"/>
      <c r="V887" s="4"/>
      <c r="W887" s="4"/>
      <c r="X887" s="4"/>
      <c r="Y887" s="4"/>
      <c r="Z887" s="4"/>
    </row>
    <row r="888" ht="14.25" customHeight="1">
      <c r="A888" s="4"/>
      <c r="B888" s="4"/>
      <c r="C888" s="4"/>
      <c r="D888" s="4"/>
      <c r="E888" s="4"/>
      <c r="F888" s="4"/>
      <c r="G888" s="4"/>
      <c r="H888" s="4"/>
      <c r="I888" s="4"/>
      <c r="J888" s="110" t="str">
        <f t="shared" si="39"/>
        <v/>
      </c>
      <c r="K888" s="401" t="str">
        <f t="shared" si="38"/>
        <v/>
      </c>
      <c r="L888" s="4"/>
      <c r="M888" s="4"/>
      <c r="N888" s="4"/>
      <c r="O888" s="4"/>
      <c r="P888" s="4"/>
      <c r="Q888" s="4"/>
      <c r="R888" s="4"/>
      <c r="S888" s="4"/>
      <c r="T888" s="4"/>
      <c r="U888" s="4"/>
      <c r="V888" s="4"/>
      <c r="W888" s="4"/>
      <c r="X888" s="4"/>
      <c r="Y888" s="4"/>
      <c r="Z888" s="4"/>
    </row>
    <row r="889" ht="14.25" customHeight="1">
      <c r="A889" s="4"/>
      <c r="B889" s="4"/>
      <c r="C889" s="4"/>
      <c r="D889" s="4"/>
      <c r="E889" s="4"/>
      <c r="F889" s="4"/>
      <c r="G889" s="4"/>
      <c r="H889" s="4"/>
      <c r="I889" s="4"/>
      <c r="J889" s="110" t="str">
        <f t="shared" si="39"/>
        <v/>
      </c>
      <c r="K889" s="401" t="str">
        <f t="shared" si="38"/>
        <v/>
      </c>
      <c r="L889" s="4"/>
      <c r="M889" s="4"/>
      <c r="N889" s="4"/>
      <c r="O889" s="4"/>
      <c r="P889" s="4"/>
      <c r="Q889" s="4"/>
      <c r="R889" s="4"/>
      <c r="S889" s="4"/>
      <c r="T889" s="4"/>
      <c r="U889" s="4"/>
      <c r="V889" s="4"/>
      <c r="W889" s="4"/>
      <c r="X889" s="4"/>
      <c r="Y889" s="4"/>
      <c r="Z889" s="4"/>
    </row>
    <row r="890" ht="14.25" customHeight="1">
      <c r="A890" s="4"/>
      <c r="B890" s="4"/>
      <c r="C890" s="4"/>
      <c r="D890" s="4"/>
      <c r="E890" s="4"/>
      <c r="F890" s="4"/>
      <c r="G890" s="4"/>
      <c r="H890" s="4"/>
      <c r="I890" s="4"/>
      <c r="J890" s="110" t="str">
        <f t="shared" si="39"/>
        <v/>
      </c>
      <c r="K890" s="401" t="str">
        <f t="shared" si="38"/>
        <v/>
      </c>
      <c r="L890" s="4"/>
      <c r="M890" s="4"/>
      <c r="N890" s="4"/>
      <c r="O890" s="4"/>
      <c r="P890" s="4"/>
      <c r="Q890" s="4"/>
      <c r="R890" s="4"/>
      <c r="S890" s="4"/>
      <c r="T890" s="4"/>
      <c r="U890" s="4"/>
      <c r="V890" s="4"/>
      <c r="W890" s="4"/>
      <c r="X890" s="4"/>
      <c r="Y890" s="4"/>
      <c r="Z890" s="4"/>
    </row>
    <row r="891" ht="14.25" customHeight="1">
      <c r="A891" s="4"/>
      <c r="B891" s="4"/>
      <c r="C891" s="4"/>
      <c r="D891" s="4"/>
      <c r="E891" s="4"/>
      <c r="F891" s="4"/>
      <c r="G891" s="4"/>
      <c r="H891" s="4"/>
      <c r="I891" s="4"/>
      <c r="J891" s="110" t="str">
        <f t="shared" si="39"/>
        <v/>
      </c>
      <c r="K891" s="401" t="str">
        <f t="shared" si="38"/>
        <v/>
      </c>
      <c r="L891" s="4"/>
      <c r="M891" s="4"/>
      <c r="N891" s="4"/>
      <c r="O891" s="4"/>
      <c r="P891" s="4"/>
      <c r="Q891" s="4"/>
      <c r="R891" s="4"/>
      <c r="S891" s="4"/>
      <c r="T891" s="4"/>
      <c r="U891" s="4"/>
      <c r="V891" s="4"/>
      <c r="W891" s="4"/>
      <c r="X891" s="4"/>
      <c r="Y891" s="4"/>
      <c r="Z891" s="4"/>
    </row>
    <row r="892" ht="14.25" customHeight="1">
      <c r="A892" s="4"/>
      <c r="B892" s="4"/>
      <c r="C892" s="4"/>
      <c r="D892" s="4"/>
      <c r="E892" s="4"/>
      <c r="F892" s="4"/>
      <c r="G892" s="4"/>
      <c r="H892" s="4"/>
      <c r="I892" s="4"/>
      <c r="J892" s="110" t="str">
        <f t="shared" si="39"/>
        <v/>
      </c>
      <c r="K892" s="401" t="str">
        <f t="shared" si="38"/>
        <v/>
      </c>
      <c r="L892" s="4"/>
      <c r="M892" s="4"/>
      <c r="N892" s="4"/>
      <c r="O892" s="4"/>
      <c r="P892" s="4"/>
      <c r="Q892" s="4"/>
      <c r="R892" s="4"/>
      <c r="S892" s="4"/>
      <c r="T892" s="4"/>
      <c r="U892" s="4"/>
      <c r="V892" s="4"/>
      <c r="W892" s="4"/>
      <c r="X892" s="4"/>
      <c r="Y892" s="4"/>
      <c r="Z892" s="4"/>
    </row>
    <row r="893" ht="14.25" customHeight="1">
      <c r="A893" s="4"/>
      <c r="B893" s="4"/>
      <c r="C893" s="4"/>
      <c r="D893" s="4"/>
      <c r="E893" s="4"/>
      <c r="F893" s="4"/>
      <c r="G893" s="4"/>
      <c r="H893" s="4"/>
      <c r="I893" s="4"/>
      <c r="J893" s="110" t="str">
        <f t="shared" si="39"/>
        <v/>
      </c>
      <c r="K893" s="401" t="str">
        <f t="shared" si="38"/>
        <v/>
      </c>
      <c r="L893" s="4"/>
      <c r="M893" s="4"/>
      <c r="N893" s="4"/>
      <c r="O893" s="4"/>
      <c r="P893" s="4"/>
      <c r="Q893" s="4"/>
      <c r="R893" s="4"/>
      <c r="S893" s="4"/>
      <c r="T893" s="4"/>
      <c r="U893" s="4"/>
      <c r="V893" s="4"/>
      <c r="W893" s="4"/>
      <c r="X893" s="4"/>
      <c r="Y893" s="4"/>
      <c r="Z893" s="4"/>
    </row>
    <row r="894" ht="14.25" customHeight="1">
      <c r="A894" s="4"/>
      <c r="B894" s="4"/>
      <c r="C894" s="4"/>
      <c r="D894" s="4"/>
      <c r="E894" s="4"/>
      <c r="F894" s="4"/>
      <c r="G894" s="4"/>
      <c r="H894" s="4"/>
      <c r="I894" s="4"/>
      <c r="J894" s="110" t="str">
        <f t="shared" si="39"/>
        <v/>
      </c>
      <c r="K894" s="401" t="str">
        <f t="shared" si="38"/>
        <v/>
      </c>
      <c r="L894" s="4"/>
      <c r="M894" s="4"/>
      <c r="N894" s="4"/>
      <c r="O894" s="4"/>
      <c r="P894" s="4"/>
      <c r="Q894" s="4"/>
      <c r="R894" s="4"/>
      <c r="S894" s="4"/>
      <c r="T894" s="4"/>
      <c r="U894" s="4"/>
      <c r="V894" s="4"/>
      <c r="W894" s="4"/>
      <c r="X894" s="4"/>
      <c r="Y894" s="4"/>
      <c r="Z894" s="4"/>
    </row>
    <row r="895" ht="14.25" customHeight="1">
      <c r="A895" s="4"/>
      <c r="B895" s="4"/>
      <c r="C895" s="4"/>
      <c r="D895" s="4"/>
      <c r="E895" s="4"/>
      <c r="F895" s="4"/>
      <c r="G895" s="4"/>
      <c r="H895" s="4"/>
      <c r="I895" s="4"/>
      <c r="J895" s="110" t="str">
        <f t="shared" si="39"/>
        <v/>
      </c>
      <c r="K895" s="401" t="str">
        <f t="shared" si="38"/>
        <v/>
      </c>
      <c r="L895" s="4"/>
      <c r="M895" s="4"/>
      <c r="N895" s="4"/>
      <c r="O895" s="4"/>
      <c r="P895" s="4"/>
      <c r="Q895" s="4"/>
      <c r="R895" s="4"/>
      <c r="S895" s="4"/>
      <c r="T895" s="4"/>
      <c r="U895" s="4"/>
      <c r="V895" s="4"/>
      <c r="W895" s="4"/>
      <c r="X895" s="4"/>
      <c r="Y895" s="4"/>
      <c r="Z895" s="4"/>
    </row>
    <row r="896" ht="14.25" customHeight="1">
      <c r="A896" s="4"/>
      <c r="B896" s="4"/>
      <c r="C896" s="4"/>
      <c r="D896" s="4"/>
      <c r="E896" s="4"/>
      <c r="F896" s="4"/>
      <c r="G896" s="4"/>
      <c r="H896" s="4"/>
      <c r="I896" s="4"/>
      <c r="J896" s="110" t="str">
        <f t="shared" si="39"/>
        <v/>
      </c>
      <c r="K896" s="401" t="str">
        <f t="shared" si="38"/>
        <v/>
      </c>
      <c r="L896" s="4"/>
      <c r="M896" s="4"/>
      <c r="N896" s="4"/>
      <c r="O896" s="4"/>
      <c r="P896" s="4"/>
      <c r="Q896" s="4"/>
      <c r="R896" s="4"/>
      <c r="S896" s="4"/>
      <c r="T896" s="4"/>
      <c r="U896" s="4"/>
      <c r="V896" s="4"/>
      <c r="W896" s="4"/>
      <c r="X896" s="4"/>
      <c r="Y896" s="4"/>
      <c r="Z896" s="4"/>
    </row>
    <row r="897" ht="14.25" customHeight="1">
      <c r="A897" s="4"/>
      <c r="B897" s="4"/>
      <c r="C897" s="4"/>
      <c r="D897" s="4"/>
      <c r="E897" s="4"/>
      <c r="F897" s="4"/>
      <c r="G897" s="4"/>
      <c r="H897" s="4"/>
      <c r="I897" s="4"/>
      <c r="J897" s="110" t="str">
        <f t="shared" si="39"/>
        <v/>
      </c>
      <c r="K897" s="401" t="str">
        <f t="shared" si="38"/>
        <v/>
      </c>
      <c r="L897" s="4"/>
      <c r="M897" s="4"/>
      <c r="N897" s="4"/>
      <c r="O897" s="4"/>
      <c r="P897" s="4"/>
      <c r="Q897" s="4"/>
      <c r="R897" s="4"/>
      <c r="S897" s="4"/>
      <c r="T897" s="4"/>
      <c r="U897" s="4"/>
      <c r="V897" s="4"/>
      <c r="W897" s="4"/>
      <c r="X897" s="4"/>
      <c r="Y897" s="4"/>
      <c r="Z897" s="4"/>
    </row>
    <row r="898" ht="14.25" customHeight="1">
      <c r="A898" s="4"/>
      <c r="B898" s="4"/>
      <c r="C898" s="4"/>
      <c r="D898" s="4"/>
      <c r="E898" s="4"/>
      <c r="F898" s="4"/>
      <c r="G898" s="4"/>
      <c r="H898" s="4"/>
      <c r="I898" s="4"/>
      <c r="J898" s="110" t="str">
        <f t="shared" si="39"/>
        <v/>
      </c>
      <c r="K898" s="401" t="str">
        <f t="shared" si="38"/>
        <v/>
      </c>
      <c r="L898" s="4"/>
      <c r="M898" s="4"/>
      <c r="N898" s="4"/>
      <c r="O898" s="4"/>
      <c r="P898" s="4"/>
      <c r="Q898" s="4"/>
      <c r="R898" s="4"/>
      <c r="S898" s="4"/>
      <c r="T898" s="4"/>
      <c r="U898" s="4"/>
      <c r="V898" s="4"/>
      <c r="W898" s="4"/>
      <c r="X898" s="4"/>
      <c r="Y898" s="4"/>
      <c r="Z898" s="4"/>
    </row>
    <row r="899" ht="14.25" customHeight="1">
      <c r="A899" s="4"/>
      <c r="B899" s="4"/>
      <c r="C899" s="4"/>
      <c r="D899" s="4"/>
      <c r="E899" s="4"/>
      <c r="F899" s="4"/>
      <c r="G899" s="4"/>
      <c r="H899" s="4"/>
      <c r="I899" s="4"/>
      <c r="J899" s="110" t="str">
        <f t="shared" si="39"/>
        <v/>
      </c>
      <c r="K899" s="401" t="str">
        <f t="shared" si="38"/>
        <v/>
      </c>
      <c r="L899" s="4"/>
      <c r="M899" s="4"/>
      <c r="N899" s="4"/>
      <c r="O899" s="4"/>
      <c r="P899" s="4"/>
      <c r="Q899" s="4"/>
      <c r="R899" s="4"/>
      <c r="S899" s="4"/>
      <c r="T899" s="4"/>
      <c r="U899" s="4"/>
      <c r="V899" s="4"/>
      <c r="W899" s="4"/>
      <c r="X899" s="4"/>
      <c r="Y899" s="4"/>
      <c r="Z899" s="4"/>
    </row>
    <row r="900" ht="14.25" customHeight="1">
      <c r="A900" s="4"/>
      <c r="B900" s="4"/>
      <c r="C900" s="4"/>
      <c r="D900" s="4"/>
      <c r="E900" s="4"/>
      <c r="F900" s="4"/>
      <c r="G900" s="4"/>
      <c r="H900" s="4"/>
      <c r="I900" s="4"/>
      <c r="J900" s="110" t="str">
        <f t="shared" si="39"/>
        <v/>
      </c>
      <c r="K900" s="401" t="str">
        <f t="shared" si="38"/>
        <v/>
      </c>
      <c r="L900" s="4"/>
      <c r="M900" s="4"/>
      <c r="N900" s="4"/>
      <c r="O900" s="4"/>
      <c r="P900" s="4"/>
      <c r="Q900" s="4"/>
      <c r="R900" s="4"/>
      <c r="S900" s="4"/>
      <c r="T900" s="4"/>
      <c r="U900" s="4"/>
      <c r="V900" s="4"/>
      <c r="W900" s="4"/>
      <c r="X900" s="4"/>
      <c r="Y900" s="4"/>
      <c r="Z900" s="4"/>
    </row>
    <row r="901" ht="14.25" customHeight="1">
      <c r="A901" s="4"/>
      <c r="B901" s="4"/>
      <c r="C901" s="4"/>
      <c r="D901" s="4"/>
      <c r="E901" s="4"/>
      <c r="F901" s="4"/>
      <c r="G901" s="4"/>
      <c r="H901" s="4"/>
      <c r="I901" s="4"/>
      <c r="J901" s="110" t="str">
        <f t="shared" si="39"/>
        <v/>
      </c>
      <c r="K901" s="401" t="str">
        <f t="shared" si="38"/>
        <v/>
      </c>
      <c r="L901" s="4"/>
      <c r="M901" s="4"/>
      <c r="N901" s="4"/>
      <c r="O901" s="4"/>
      <c r="P901" s="4"/>
      <c r="Q901" s="4"/>
      <c r="R901" s="4"/>
      <c r="S901" s="4"/>
      <c r="T901" s="4"/>
      <c r="U901" s="4"/>
      <c r="V901" s="4"/>
      <c r="W901" s="4"/>
      <c r="X901" s="4"/>
      <c r="Y901" s="4"/>
      <c r="Z901" s="4"/>
    </row>
    <row r="902" ht="14.25" customHeight="1">
      <c r="A902" s="4"/>
      <c r="B902" s="4"/>
      <c r="C902" s="4"/>
      <c r="D902" s="4"/>
      <c r="E902" s="4"/>
      <c r="F902" s="4"/>
      <c r="G902" s="4"/>
      <c r="H902" s="4"/>
      <c r="I902" s="4"/>
      <c r="J902" s="110" t="str">
        <f t="shared" si="39"/>
        <v/>
      </c>
      <c r="K902" s="401" t="str">
        <f t="shared" si="38"/>
        <v/>
      </c>
      <c r="L902" s="4"/>
      <c r="M902" s="4"/>
      <c r="N902" s="4"/>
      <c r="O902" s="4"/>
      <c r="P902" s="4"/>
      <c r="Q902" s="4"/>
      <c r="R902" s="4"/>
      <c r="S902" s="4"/>
      <c r="T902" s="4"/>
      <c r="U902" s="4"/>
      <c r="V902" s="4"/>
      <c r="W902" s="4"/>
      <c r="X902" s="4"/>
      <c r="Y902" s="4"/>
      <c r="Z902" s="4"/>
    </row>
    <row r="903" ht="14.25" customHeight="1">
      <c r="A903" s="4"/>
      <c r="B903" s="4"/>
      <c r="C903" s="4"/>
      <c r="D903" s="4"/>
      <c r="E903" s="4"/>
      <c r="F903" s="4"/>
      <c r="G903" s="4"/>
      <c r="H903" s="4"/>
      <c r="I903" s="4"/>
      <c r="J903" s="110" t="str">
        <f t="shared" si="39"/>
        <v/>
      </c>
      <c r="K903" s="401" t="str">
        <f t="shared" si="38"/>
        <v/>
      </c>
      <c r="L903" s="4"/>
      <c r="M903" s="4"/>
      <c r="N903" s="4"/>
      <c r="O903" s="4"/>
      <c r="P903" s="4"/>
      <c r="Q903" s="4"/>
      <c r="R903" s="4"/>
      <c r="S903" s="4"/>
      <c r="T903" s="4"/>
      <c r="U903" s="4"/>
      <c r="V903" s="4"/>
      <c r="W903" s="4"/>
      <c r="X903" s="4"/>
      <c r="Y903" s="4"/>
      <c r="Z903" s="4"/>
    </row>
    <row r="904" ht="14.25" customHeight="1">
      <c r="A904" s="4"/>
      <c r="B904" s="4"/>
      <c r="C904" s="4"/>
      <c r="D904" s="4"/>
      <c r="E904" s="4"/>
      <c r="F904" s="4"/>
      <c r="G904" s="4"/>
      <c r="H904" s="4"/>
      <c r="I904" s="4"/>
      <c r="J904" s="110" t="str">
        <f t="shared" si="39"/>
        <v/>
      </c>
      <c r="K904" s="401" t="str">
        <f t="shared" si="38"/>
        <v/>
      </c>
      <c r="L904" s="4"/>
      <c r="M904" s="4"/>
      <c r="N904" s="4"/>
      <c r="O904" s="4"/>
      <c r="P904" s="4"/>
      <c r="Q904" s="4"/>
      <c r="R904" s="4"/>
      <c r="S904" s="4"/>
      <c r="T904" s="4"/>
      <c r="U904" s="4"/>
      <c r="V904" s="4"/>
      <c r="W904" s="4"/>
      <c r="X904" s="4"/>
      <c r="Y904" s="4"/>
      <c r="Z904" s="4"/>
    </row>
    <row r="905" ht="14.25" customHeight="1">
      <c r="A905" s="4"/>
      <c r="B905" s="4"/>
      <c r="C905" s="4"/>
      <c r="D905" s="4"/>
      <c r="E905" s="4"/>
      <c r="F905" s="4"/>
      <c r="G905" s="4"/>
      <c r="H905" s="4"/>
      <c r="I905" s="4"/>
      <c r="J905" s="110" t="str">
        <f t="shared" si="39"/>
        <v/>
      </c>
      <c r="K905" s="401" t="str">
        <f t="shared" si="38"/>
        <v/>
      </c>
      <c r="L905" s="4"/>
      <c r="M905" s="4"/>
      <c r="N905" s="4"/>
      <c r="O905" s="4"/>
      <c r="P905" s="4"/>
      <c r="Q905" s="4"/>
      <c r="R905" s="4"/>
      <c r="S905" s="4"/>
      <c r="T905" s="4"/>
      <c r="U905" s="4"/>
      <c r="V905" s="4"/>
      <c r="W905" s="4"/>
      <c r="X905" s="4"/>
      <c r="Y905" s="4"/>
      <c r="Z905" s="4"/>
    </row>
    <row r="906" ht="14.25" customHeight="1">
      <c r="A906" s="4"/>
      <c r="B906" s="4"/>
      <c r="C906" s="4"/>
      <c r="D906" s="4"/>
      <c r="E906" s="4"/>
      <c r="F906" s="4"/>
      <c r="G906" s="4"/>
      <c r="H906" s="4"/>
      <c r="I906" s="4"/>
      <c r="J906" s="110" t="str">
        <f t="shared" si="39"/>
        <v/>
      </c>
      <c r="K906" s="401" t="str">
        <f t="shared" si="38"/>
        <v/>
      </c>
      <c r="L906" s="4"/>
      <c r="M906" s="4"/>
      <c r="N906" s="4"/>
      <c r="O906" s="4"/>
      <c r="P906" s="4"/>
      <c r="Q906" s="4"/>
      <c r="R906" s="4"/>
      <c r="S906" s="4"/>
      <c r="T906" s="4"/>
      <c r="U906" s="4"/>
      <c r="V906" s="4"/>
      <c r="W906" s="4"/>
      <c r="X906" s="4"/>
      <c r="Y906" s="4"/>
      <c r="Z906" s="4"/>
    </row>
    <row r="907" ht="14.25" customHeight="1">
      <c r="A907" s="4"/>
      <c r="B907" s="4"/>
      <c r="C907" s="4"/>
      <c r="D907" s="4"/>
      <c r="E907" s="4"/>
      <c r="F907" s="4"/>
      <c r="G907" s="4"/>
      <c r="H907" s="4"/>
      <c r="I907" s="4"/>
      <c r="J907" s="110" t="str">
        <f t="shared" si="39"/>
        <v/>
      </c>
      <c r="K907" s="401" t="str">
        <f t="shared" si="38"/>
        <v/>
      </c>
      <c r="L907" s="4"/>
      <c r="M907" s="4"/>
      <c r="N907" s="4"/>
      <c r="O907" s="4"/>
      <c r="P907" s="4"/>
      <c r="Q907" s="4"/>
      <c r="R907" s="4"/>
      <c r="S907" s="4"/>
      <c r="T907" s="4"/>
      <c r="U907" s="4"/>
      <c r="V907" s="4"/>
      <c r="W907" s="4"/>
      <c r="X907" s="4"/>
      <c r="Y907" s="4"/>
      <c r="Z907" s="4"/>
    </row>
    <row r="908" ht="14.25" customHeight="1">
      <c r="A908" s="4"/>
      <c r="B908" s="4"/>
      <c r="C908" s="4"/>
      <c r="D908" s="4"/>
      <c r="E908" s="4"/>
      <c r="F908" s="4"/>
      <c r="G908" s="4"/>
      <c r="H908" s="4"/>
      <c r="I908" s="4"/>
      <c r="J908" s="110" t="str">
        <f t="shared" si="39"/>
        <v/>
      </c>
      <c r="K908" s="401" t="str">
        <f t="shared" si="38"/>
        <v/>
      </c>
      <c r="L908" s="4"/>
      <c r="M908" s="4"/>
      <c r="N908" s="4"/>
      <c r="O908" s="4"/>
      <c r="P908" s="4"/>
      <c r="Q908" s="4"/>
      <c r="R908" s="4"/>
      <c r="S908" s="4"/>
      <c r="T908" s="4"/>
      <c r="U908" s="4"/>
      <c r="V908" s="4"/>
      <c r="W908" s="4"/>
      <c r="X908" s="4"/>
      <c r="Y908" s="4"/>
      <c r="Z908" s="4"/>
    </row>
    <row r="909" ht="14.25" customHeight="1">
      <c r="A909" s="4"/>
      <c r="B909" s="4"/>
      <c r="C909" s="4"/>
      <c r="D909" s="4"/>
      <c r="E909" s="4"/>
      <c r="F909" s="4"/>
      <c r="G909" s="4"/>
      <c r="H909" s="4"/>
      <c r="I909" s="4"/>
      <c r="J909" s="110" t="str">
        <f t="shared" si="39"/>
        <v/>
      </c>
      <c r="K909" s="401" t="str">
        <f t="shared" si="38"/>
        <v/>
      </c>
      <c r="L909" s="4"/>
      <c r="M909" s="4"/>
      <c r="N909" s="4"/>
      <c r="O909" s="4"/>
      <c r="P909" s="4"/>
      <c r="Q909" s="4"/>
      <c r="R909" s="4"/>
      <c r="S909" s="4"/>
      <c r="T909" s="4"/>
      <c r="U909" s="4"/>
      <c r="V909" s="4"/>
      <c r="W909" s="4"/>
      <c r="X909" s="4"/>
      <c r="Y909" s="4"/>
      <c r="Z909" s="4"/>
    </row>
    <row r="910" ht="14.25" customHeight="1">
      <c r="A910" s="4"/>
      <c r="B910" s="4"/>
      <c r="C910" s="4"/>
      <c r="D910" s="4"/>
      <c r="E910" s="4"/>
      <c r="F910" s="4"/>
      <c r="G910" s="4"/>
      <c r="H910" s="4"/>
      <c r="I910" s="4"/>
      <c r="J910" s="110" t="str">
        <f t="shared" si="39"/>
        <v/>
      </c>
      <c r="K910" s="401" t="str">
        <f t="shared" si="38"/>
        <v/>
      </c>
      <c r="L910" s="4"/>
      <c r="M910" s="4"/>
      <c r="N910" s="4"/>
      <c r="O910" s="4"/>
      <c r="P910" s="4"/>
      <c r="Q910" s="4"/>
      <c r="R910" s="4"/>
      <c r="S910" s="4"/>
      <c r="T910" s="4"/>
      <c r="U910" s="4"/>
      <c r="V910" s="4"/>
      <c r="W910" s="4"/>
      <c r="X910" s="4"/>
      <c r="Y910" s="4"/>
      <c r="Z910" s="4"/>
    </row>
    <row r="911" ht="14.25" customHeight="1">
      <c r="A911" s="4"/>
      <c r="B911" s="4"/>
      <c r="C911" s="4"/>
      <c r="D911" s="4"/>
      <c r="E911" s="4"/>
      <c r="F911" s="4"/>
      <c r="G911" s="4"/>
      <c r="H911" s="4"/>
      <c r="I911" s="4"/>
      <c r="J911" s="110" t="str">
        <f t="shared" si="39"/>
        <v/>
      </c>
      <c r="K911" s="401" t="str">
        <f t="shared" si="38"/>
        <v/>
      </c>
      <c r="L911" s="4"/>
      <c r="M911" s="4"/>
      <c r="N911" s="4"/>
      <c r="O911" s="4"/>
      <c r="P911" s="4"/>
      <c r="Q911" s="4"/>
      <c r="R911" s="4"/>
      <c r="S911" s="4"/>
      <c r="T911" s="4"/>
      <c r="U911" s="4"/>
      <c r="V911" s="4"/>
      <c r="W911" s="4"/>
      <c r="X911" s="4"/>
      <c r="Y911" s="4"/>
      <c r="Z911" s="4"/>
    </row>
    <row r="912" ht="14.25" customHeight="1">
      <c r="A912" s="4"/>
      <c r="B912" s="4"/>
      <c r="C912" s="4"/>
      <c r="D912" s="4"/>
      <c r="E912" s="4"/>
      <c r="F912" s="4"/>
      <c r="G912" s="4"/>
      <c r="H912" s="4"/>
      <c r="I912" s="4"/>
      <c r="J912" s="110" t="str">
        <f t="shared" si="39"/>
        <v/>
      </c>
      <c r="K912" s="401" t="str">
        <f t="shared" si="38"/>
        <v/>
      </c>
      <c r="L912" s="4"/>
      <c r="M912" s="4"/>
      <c r="N912" s="4"/>
      <c r="O912" s="4"/>
      <c r="P912" s="4"/>
      <c r="Q912" s="4"/>
      <c r="R912" s="4"/>
      <c r="S912" s="4"/>
      <c r="T912" s="4"/>
      <c r="U912" s="4"/>
      <c r="V912" s="4"/>
      <c r="W912" s="4"/>
      <c r="X912" s="4"/>
      <c r="Y912" s="4"/>
      <c r="Z912" s="4"/>
    </row>
    <row r="913" ht="14.25" customHeight="1">
      <c r="A913" s="4"/>
      <c r="B913" s="4"/>
      <c r="C913" s="4"/>
      <c r="D913" s="4"/>
      <c r="E913" s="4"/>
      <c r="F913" s="4"/>
      <c r="G913" s="4"/>
      <c r="H913" s="4"/>
      <c r="I913" s="4"/>
      <c r="J913" s="110" t="str">
        <f t="shared" si="39"/>
        <v/>
      </c>
      <c r="K913" s="401" t="str">
        <f t="shared" si="38"/>
        <v/>
      </c>
      <c r="L913" s="4"/>
      <c r="M913" s="4"/>
      <c r="N913" s="4"/>
      <c r="O913" s="4"/>
      <c r="P913" s="4"/>
      <c r="Q913" s="4"/>
      <c r="R913" s="4"/>
      <c r="S913" s="4"/>
      <c r="T913" s="4"/>
      <c r="U913" s="4"/>
      <c r="V913" s="4"/>
      <c r="W913" s="4"/>
      <c r="X913" s="4"/>
      <c r="Y913" s="4"/>
      <c r="Z913" s="4"/>
    </row>
    <row r="914" ht="14.25" customHeight="1">
      <c r="A914" s="4"/>
      <c r="B914" s="4"/>
      <c r="C914" s="4"/>
      <c r="D914" s="4"/>
      <c r="E914" s="4"/>
      <c r="F914" s="4"/>
      <c r="G914" s="4"/>
      <c r="H914" s="4"/>
      <c r="I914" s="4"/>
      <c r="J914" s="110" t="str">
        <f t="shared" si="39"/>
        <v/>
      </c>
      <c r="K914" s="401" t="str">
        <f t="shared" si="38"/>
        <v/>
      </c>
      <c r="L914" s="4"/>
      <c r="M914" s="4"/>
      <c r="N914" s="4"/>
      <c r="O914" s="4"/>
      <c r="P914" s="4"/>
      <c r="Q914" s="4"/>
      <c r="R914" s="4"/>
      <c r="S914" s="4"/>
      <c r="T914" s="4"/>
      <c r="U914" s="4"/>
      <c r="V914" s="4"/>
      <c r="W914" s="4"/>
      <c r="X914" s="4"/>
      <c r="Y914" s="4"/>
      <c r="Z914" s="4"/>
    </row>
    <row r="915" ht="14.25" customHeight="1">
      <c r="A915" s="4"/>
      <c r="B915" s="4"/>
      <c r="C915" s="4"/>
      <c r="D915" s="4"/>
      <c r="E915" s="4"/>
      <c r="F915" s="4"/>
      <c r="G915" s="4"/>
      <c r="H915" s="4"/>
      <c r="I915" s="4"/>
      <c r="J915" s="110" t="str">
        <f t="shared" si="39"/>
        <v/>
      </c>
      <c r="K915" s="401" t="str">
        <f t="shared" si="38"/>
        <v/>
      </c>
      <c r="L915" s="4"/>
      <c r="M915" s="4"/>
      <c r="N915" s="4"/>
      <c r="O915" s="4"/>
      <c r="P915" s="4"/>
      <c r="Q915" s="4"/>
      <c r="R915" s="4"/>
      <c r="S915" s="4"/>
      <c r="T915" s="4"/>
      <c r="U915" s="4"/>
      <c r="V915" s="4"/>
      <c r="W915" s="4"/>
      <c r="X915" s="4"/>
      <c r="Y915" s="4"/>
      <c r="Z915" s="4"/>
    </row>
    <row r="916" ht="14.25" customHeight="1">
      <c r="A916" s="4"/>
      <c r="B916" s="4"/>
      <c r="C916" s="4"/>
      <c r="D916" s="4"/>
      <c r="E916" s="4"/>
      <c r="F916" s="4"/>
      <c r="G916" s="4"/>
      <c r="H916" s="4"/>
      <c r="I916" s="4"/>
      <c r="J916" s="110" t="str">
        <f t="shared" si="39"/>
        <v/>
      </c>
      <c r="K916" s="401" t="str">
        <f t="shared" si="38"/>
        <v/>
      </c>
      <c r="L916" s="4"/>
      <c r="M916" s="4"/>
      <c r="N916" s="4"/>
      <c r="O916" s="4"/>
      <c r="P916" s="4"/>
      <c r="Q916" s="4"/>
      <c r="R916" s="4"/>
      <c r="S916" s="4"/>
      <c r="T916" s="4"/>
      <c r="U916" s="4"/>
      <c r="V916" s="4"/>
      <c r="W916" s="4"/>
      <c r="X916" s="4"/>
      <c r="Y916" s="4"/>
      <c r="Z916" s="4"/>
    </row>
    <row r="917" ht="14.25" customHeight="1">
      <c r="A917" s="4"/>
      <c r="B917" s="4"/>
      <c r="C917" s="4"/>
      <c r="D917" s="4"/>
      <c r="E917" s="4"/>
      <c r="F917" s="4"/>
      <c r="G917" s="4"/>
      <c r="H917" s="4"/>
      <c r="I917" s="4"/>
      <c r="J917" s="110" t="str">
        <f t="shared" si="39"/>
        <v/>
      </c>
      <c r="K917" s="401" t="str">
        <f t="shared" si="38"/>
        <v/>
      </c>
      <c r="L917" s="4"/>
      <c r="M917" s="4"/>
      <c r="N917" s="4"/>
      <c r="O917" s="4"/>
      <c r="P917" s="4"/>
      <c r="Q917" s="4"/>
      <c r="R917" s="4"/>
      <c r="S917" s="4"/>
      <c r="T917" s="4"/>
      <c r="U917" s="4"/>
      <c r="V917" s="4"/>
      <c r="W917" s="4"/>
      <c r="X917" s="4"/>
      <c r="Y917" s="4"/>
      <c r="Z917" s="4"/>
    </row>
    <row r="918" ht="14.25" customHeight="1">
      <c r="A918" s="4"/>
      <c r="B918" s="4"/>
      <c r="C918" s="4"/>
      <c r="D918" s="4"/>
      <c r="E918" s="4"/>
      <c r="F918" s="4"/>
      <c r="G918" s="4"/>
      <c r="H918" s="4"/>
      <c r="I918" s="4"/>
      <c r="J918" s="110" t="str">
        <f t="shared" si="39"/>
        <v/>
      </c>
      <c r="K918" s="401" t="str">
        <f t="shared" si="38"/>
        <v/>
      </c>
      <c r="L918" s="4"/>
      <c r="M918" s="4"/>
      <c r="N918" s="4"/>
      <c r="O918" s="4"/>
      <c r="P918" s="4"/>
      <c r="Q918" s="4"/>
      <c r="R918" s="4"/>
      <c r="S918" s="4"/>
      <c r="T918" s="4"/>
      <c r="U918" s="4"/>
      <c r="V918" s="4"/>
      <c r="W918" s="4"/>
      <c r="X918" s="4"/>
      <c r="Y918" s="4"/>
      <c r="Z918" s="4"/>
    </row>
    <row r="919" ht="14.25" customHeight="1">
      <c r="A919" s="4"/>
      <c r="B919" s="4"/>
      <c r="C919" s="4"/>
      <c r="D919" s="4"/>
      <c r="E919" s="4"/>
      <c r="F919" s="4"/>
      <c r="G919" s="4"/>
      <c r="H919" s="4"/>
      <c r="I919" s="4"/>
      <c r="J919" s="110" t="str">
        <f t="shared" si="39"/>
        <v/>
      </c>
      <c r="K919" s="401" t="str">
        <f t="shared" si="38"/>
        <v/>
      </c>
      <c r="L919" s="4"/>
      <c r="M919" s="4"/>
      <c r="N919" s="4"/>
      <c r="O919" s="4"/>
      <c r="P919" s="4"/>
      <c r="Q919" s="4"/>
      <c r="R919" s="4"/>
      <c r="S919" s="4"/>
      <c r="T919" s="4"/>
      <c r="U919" s="4"/>
      <c r="V919" s="4"/>
      <c r="W919" s="4"/>
      <c r="X919" s="4"/>
      <c r="Y919" s="4"/>
      <c r="Z919" s="4"/>
    </row>
    <row r="920" ht="14.25" customHeight="1">
      <c r="A920" s="4"/>
      <c r="B920" s="4"/>
      <c r="C920" s="4"/>
      <c r="D920" s="4"/>
      <c r="E920" s="4"/>
      <c r="F920" s="4"/>
      <c r="G920" s="4"/>
      <c r="H920" s="4"/>
      <c r="I920" s="4"/>
      <c r="J920" s="110" t="str">
        <f t="shared" si="39"/>
        <v/>
      </c>
      <c r="K920" s="401" t="str">
        <f t="shared" si="38"/>
        <v/>
      </c>
      <c r="L920" s="4"/>
      <c r="M920" s="4"/>
      <c r="N920" s="4"/>
      <c r="O920" s="4"/>
      <c r="P920" s="4"/>
      <c r="Q920" s="4"/>
      <c r="R920" s="4"/>
      <c r="S920" s="4"/>
      <c r="T920" s="4"/>
      <c r="U920" s="4"/>
      <c r="V920" s="4"/>
      <c r="W920" s="4"/>
      <c r="X920" s="4"/>
      <c r="Y920" s="4"/>
      <c r="Z920" s="4"/>
    </row>
    <row r="921" ht="14.25" customHeight="1">
      <c r="A921" s="4"/>
      <c r="B921" s="4"/>
      <c r="C921" s="4"/>
      <c r="D921" s="4"/>
      <c r="E921" s="4"/>
      <c r="F921" s="4"/>
      <c r="G921" s="4"/>
      <c r="H921" s="4"/>
      <c r="I921" s="4"/>
      <c r="J921" s="110" t="str">
        <f t="shared" si="39"/>
        <v/>
      </c>
      <c r="K921" s="401" t="str">
        <f t="shared" si="38"/>
        <v/>
      </c>
      <c r="L921" s="4"/>
      <c r="M921" s="4"/>
      <c r="N921" s="4"/>
      <c r="O921" s="4"/>
      <c r="P921" s="4"/>
      <c r="Q921" s="4"/>
      <c r="R921" s="4"/>
      <c r="S921" s="4"/>
      <c r="T921" s="4"/>
      <c r="U921" s="4"/>
      <c r="V921" s="4"/>
      <c r="W921" s="4"/>
      <c r="X921" s="4"/>
      <c r="Y921" s="4"/>
      <c r="Z921" s="4"/>
    </row>
    <row r="922" ht="14.25" customHeight="1">
      <c r="A922" s="4"/>
      <c r="B922" s="4"/>
      <c r="C922" s="4"/>
      <c r="D922" s="4"/>
      <c r="E922" s="4"/>
      <c r="F922" s="4"/>
      <c r="G922" s="4"/>
      <c r="H922" s="4"/>
      <c r="I922" s="4"/>
      <c r="J922" s="110" t="str">
        <f t="shared" si="39"/>
        <v/>
      </c>
      <c r="K922" s="401" t="str">
        <f t="shared" si="38"/>
        <v/>
      </c>
      <c r="L922" s="4"/>
      <c r="M922" s="4"/>
      <c r="N922" s="4"/>
      <c r="O922" s="4"/>
      <c r="P922" s="4"/>
      <c r="Q922" s="4"/>
      <c r="R922" s="4"/>
      <c r="S922" s="4"/>
      <c r="T922" s="4"/>
      <c r="U922" s="4"/>
      <c r="V922" s="4"/>
      <c r="W922" s="4"/>
      <c r="X922" s="4"/>
      <c r="Y922" s="4"/>
      <c r="Z922" s="4"/>
    </row>
    <row r="923" ht="14.25" customHeight="1">
      <c r="A923" s="4"/>
      <c r="B923" s="4"/>
      <c r="C923" s="4"/>
      <c r="D923" s="4"/>
      <c r="E923" s="4"/>
      <c r="F923" s="4"/>
      <c r="G923" s="4"/>
      <c r="H923" s="4"/>
      <c r="I923" s="4"/>
      <c r="J923" s="110" t="str">
        <f t="shared" si="39"/>
        <v/>
      </c>
      <c r="K923" s="401" t="str">
        <f t="shared" si="38"/>
        <v/>
      </c>
      <c r="L923" s="4"/>
      <c r="M923" s="4"/>
      <c r="N923" s="4"/>
      <c r="O923" s="4"/>
      <c r="P923" s="4"/>
      <c r="Q923" s="4"/>
      <c r="R923" s="4"/>
      <c r="S923" s="4"/>
      <c r="T923" s="4"/>
      <c r="U923" s="4"/>
      <c r="V923" s="4"/>
      <c r="W923" s="4"/>
      <c r="X923" s="4"/>
      <c r="Y923" s="4"/>
      <c r="Z923" s="4"/>
    </row>
    <row r="924" ht="14.25" customHeight="1">
      <c r="A924" s="4"/>
      <c r="B924" s="4"/>
      <c r="C924" s="4"/>
      <c r="D924" s="4"/>
      <c r="E924" s="4"/>
      <c r="F924" s="4"/>
      <c r="G924" s="4"/>
      <c r="H924" s="4"/>
      <c r="I924" s="4"/>
      <c r="J924" s="110" t="str">
        <f t="shared" si="39"/>
        <v/>
      </c>
      <c r="K924" s="401" t="str">
        <f t="shared" si="38"/>
        <v/>
      </c>
      <c r="L924" s="4"/>
      <c r="M924" s="4"/>
      <c r="N924" s="4"/>
      <c r="O924" s="4"/>
      <c r="P924" s="4"/>
      <c r="Q924" s="4"/>
      <c r="R924" s="4"/>
      <c r="S924" s="4"/>
      <c r="T924" s="4"/>
      <c r="U924" s="4"/>
      <c r="V924" s="4"/>
      <c r="W924" s="4"/>
      <c r="X924" s="4"/>
      <c r="Y924" s="4"/>
      <c r="Z924" s="4"/>
    </row>
    <row r="925" ht="14.25" customHeight="1">
      <c r="A925" s="4"/>
      <c r="B925" s="4"/>
      <c r="C925" s="4"/>
      <c r="D925" s="4"/>
      <c r="E925" s="4"/>
      <c r="F925" s="4"/>
      <c r="G925" s="4"/>
      <c r="H925" s="4"/>
      <c r="I925" s="4"/>
      <c r="J925" s="110" t="str">
        <f t="shared" si="39"/>
        <v/>
      </c>
      <c r="K925" s="401" t="str">
        <f t="shared" si="38"/>
        <v/>
      </c>
      <c r="L925" s="4"/>
      <c r="M925" s="4"/>
      <c r="N925" s="4"/>
      <c r="O925" s="4"/>
      <c r="P925" s="4"/>
      <c r="Q925" s="4"/>
      <c r="R925" s="4"/>
      <c r="S925" s="4"/>
      <c r="T925" s="4"/>
      <c r="U925" s="4"/>
      <c r="V925" s="4"/>
      <c r="W925" s="4"/>
      <c r="X925" s="4"/>
      <c r="Y925" s="4"/>
      <c r="Z925" s="4"/>
    </row>
    <row r="926" ht="14.25" customHeight="1">
      <c r="A926" s="4"/>
      <c r="B926" s="4"/>
      <c r="C926" s="4"/>
      <c r="D926" s="4"/>
      <c r="E926" s="4"/>
      <c r="F926" s="4"/>
      <c r="G926" s="4"/>
      <c r="H926" s="4"/>
      <c r="I926" s="4"/>
      <c r="J926" s="110" t="str">
        <f t="shared" si="39"/>
        <v/>
      </c>
      <c r="K926" s="401" t="str">
        <f t="shared" si="38"/>
        <v/>
      </c>
      <c r="L926" s="4"/>
      <c r="M926" s="4"/>
      <c r="N926" s="4"/>
      <c r="O926" s="4"/>
      <c r="P926" s="4"/>
      <c r="Q926" s="4"/>
      <c r="R926" s="4"/>
      <c r="S926" s="4"/>
      <c r="T926" s="4"/>
      <c r="U926" s="4"/>
      <c r="V926" s="4"/>
      <c r="W926" s="4"/>
      <c r="X926" s="4"/>
      <c r="Y926" s="4"/>
      <c r="Z926" s="4"/>
    </row>
    <row r="927" ht="14.25" customHeight="1">
      <c r="A927" s="4"/>
      <c r="B927" s="4"/>
      <c r="C927" s="4"/>
      <c r="D927" s="4"/>
      <c r="E927" s="4"/>
      <c r="F927" s="4"/>
      <c r="G927" s="4"/>
      <c r="H927" s="4"/>
      <c r="I927" s="4"/>
      <c r="J927" s="110" t="str">
        <f t="shared" si="39"/>
        <v/>
      </c>
      <c r="K927" s="401" t="str">
        <f t="shared" si="38"/>
        <v/>
      </c>
      <c r="L927" s="4"/>
      <c r="M927" s="4"/>
      <c r="N927" s="4"/>
      <c r="O927" s="4"/>
      <c r="P927" s="4"/>
      <c r="Q927" s="4"/>
      <c r="R927" s="4"/>
      <c r="S927" s="4"/>
      <c r="T927" s="4"/>
      <c r="U927" s="4"/>
      <c r="V927" s="4"/>
      <c r="W927" s="4"/>
      <c r="X927" s="4"/>
      <c r="Y927" s="4"/>
      <c r="Z927" s="4"/>
    </row>
    <row r="928" ht="14.25" customHeight="1">
      <c r="A928" s="4"/>
      <c r="B928" s="4"/>
      <c r="C928" s="4"/>
      <c r="D928" s="4"/>
      <c r="E928" s="4"/>
      <c r="F928" s="4"/>
      <c r="G928" s="4"/>
      <c r="H928" s="4"/>
      <c r="I928" s="4"/>
      <c r="J928" s="110" t="str">
        <f t="shared" si="39"/>
        <v/>
      </c>
      <c r="K928" s="401" t="str">
        <f t="shared" si="38"/>
        <v/>
      </c>
      <c r="L928" s="4"/>
      <c r="M928" s="4"/>
      <c r="N928" s="4"/>
      <c r="O928" s="4"/>
      <c r="P928" s="4"/>
      <c r="Q928" s="4"/>
      <c r="R928" s="4"/>
      <c r="S928" s="4"/>
      <c r="T928" s="4"/>
      <c r="U928" s="4"/>
      <c r="V928" s="4"/>
      <c r="W928" s="4"/>
      <c r="X928" s="4"/>
      <c r="Y928" s="4"/>
      <c r="Z928" s="4"/>
    </row>
    <row r="929" ht="14.25" customHeight="1">
      <c r="A929" s="4"/>
      <c r="B929" s="4"/>
      <c r="C929" s="4"/>
      <c r="D929" s="4"/>
      <c r="E929" s="4"/>
      <c r="F929" s="4"/>
      <c r="G929" s="4"/>
      <c r="H929" s="4"/>
      <c r="I929" s="4"/>
      <c r="J929" s="110" t="str">
        <f t="shared" si="39"/>
        <v/>
      </c>
      <c r="K929" s="401" t="str">
        <f t="shared" si="38"/>
        <v/>
      </c>
      <c r="L929" s="4"/>
      <c r="M929" s="4"/>
      <c r="N929" s="4"/>
      <c r="O929" s="4"/>
      <c r="P929" s="4"/>
      <c r="Q929" s="4"/>
      <c r="R929" s="4"/>
      <c r="S929" s="4"/>
      <c r="T929" s="4"/>
      <c r="U929" s="4"/>
      <c r="V929" s="4"/>
      <c r="W929" s="4"/>
      <c r="X929" s="4"/>
      <c r="Y929" s="4"/>
      <c r="Z929" s="4"/>
    </row>
    <row r="930" ht="14.25" customHeight="1">
      <c r="A930" s="4"/>
      <c r="B930" s="4"/>
      <c r="C930" s="4"/>
      <c r="D930" s="4"/>
      <c r="E930" s="4"/>
      <c r="F930" s="4"/>
      <c r="G930" s="4"/>
      <c r="H930" s="4"/>
      <c r="I930" s="4"/>
      <c r="J930" s="110" t="str">
        <f t="shared" si="39"/>
        <v/>
      </c>
      <c r="K930" s="401" t="str">
        <f t="shared" si="38"/>
        <v/>
      </c>
      <c r="L930" s="4"/>
      <c r="M930" s="4"/>
      <c r="N930" s="4"/>
      <c r="O930" s="4"/>
      <c r="P930" s="4"/>
      <c r="Q930" s="4"/>
      <c r="R930" s="4"/>
      <c r="S930" s="4"/>
      <c r="T930" s="4"/>
      <c r="U930" s="4"/>
      <c r="V930" s="4"/>
      <c r="W930" s="4"/>
      <c r="X930" s="4"/>
      <c r="Y930" s="4"/>
      <c r="Z930" s="4"/>
    </row>
    <row r="931" ht="14.25" customHeight="1">
      <c r="A931" s="4"/>
      <c r="B931" s="4"/>
      <c r="C931" s="4"/>
      <c r="D931" s="4"/>
      <c r="E931" s="4"/>
      <c r="F931" s="4"/>
      <c r="G931" s="4"/>
      <c r="H931" s="4"/>
      <c r="I931" s="4"/>
      <c r="J931" s="110" t="str">
        <f t="shared" si="39"/>
        <v/>
      </c>
      <c r="K931" s="401" t="str">
        <f t="shared" si="38"/>
        <v/>
      </c>
      <c r="L931" s="4"/>
      <c r="M931" s="4"/>
      <c r="N931" s="4"/>
      <c r="O931" s="4"/>
      <c r="P931" s="4"/>
      <c r="Q931" s="4"/>
      <c r="R931" s="4"/>
      <c r="S931" s="4"/>
      <c r="T931" s="4"/>
      <c r="U931" s="4"/>
      <c r="V931" s="4"/>
      <c r="W931" s="4"/>
      <c r="X931" s="4"/>
      <c r="Y931" s="4"/>
      <c r="Z931" s="4"/>
    </row>
    <row r="932" ht="14.25" customHeight="1">
      <c r="A932" s="4"/>
      <c r="B932" s="4"/>
      <c r="C932" s="4"/>
      <c r="D932" s="4"/>
      <c r="E932" s="4"/>
      <c r="F932" s="4"/>
      <c r="G932" s="4"/>
      <c r="H932" s="4"/>
      <c r="I932" s="4"/>
      <c r="J932" s="110" t="str">
        <f t="shared" si="39"/>
        <v/>
      </c>
      <c r="K932" s="401" t="str">
        <f t="shared" si="38"/>
        <v/>
      </c>
      <c r="L932" s="4"/>
      <c r="M932" s="4"/>
      <c r="N932" s="4"/>
      <c r="O932" s="4"/>
      <c r="P932" s="4"/>
      <c r="Q932" s="4"/>
      <c r="R932" s="4"/>
      <c r="S932" s="4"/>
      <c r="T932" s="4"/>
      <c r="U932" s="4"/>
      <c r="V932" s="4"/>
      <c r="W932" s="4"/>
      <c r="X932" s="4"/>
      <c r="Y932" s="4"/>
      <c r="Z932" s="4"/>
    </row>
    <row r="933" ht="14.25" customHeight="1">
      <c r="A933" s="4"/>
      <c r="B933" s="4"/>
      <c r="C933" s="4"/>
      <c r="D933" s="4"/>
      <c r="E933" s="4"/>
      <c r="F933" s="4"/>
      <c r="G933" s="4"/>
      <c r="H933" s="4"/>
      <c r="I933" s="4"/>
      <c r="J933" s="110" t="str">
        <f t="shared" si="39"/>
        <v/>
      </c>
      <c r="K933" s="401" t="str">
        <f t="shared" si="38"/>
        <v/>
      </c>
      <c r="L933" s="4"/>
      <c r="M933" s="4"/>
      <c r="N933" s="4"/>
      <c r="O933" s="4"/>
      <c r="P933" s="4"/>
      <c r="Q933" s="4"/>
      <c r="R933" s="4"/>
      <c r="S933" s="4"/>
      <c r="T933" s="4"/>
      <c r="U933" s="4"/>
      <c r="V933" s="4"/>
      <c r="W933" s="4"/>
      <c r="X933" s="4"/>
      <c r="Y933" s="4"/>
      <c r="Z933" s="4"/>
    </row>
    <row r="934" ht="14.25" customHeight="1">
      <c r="A934" s="4"/>
      <c r="B934" s="4"/>
      <c r="C934" s="4"/>
      <c r="D934" s="4"/>
      <c r="E934" s="4"/>
      <c r="F934" s="4"/>
      <c r="G934" s="4"/>
      <c r="H934" s="4"/>
      <c r="I934" s="4"/>
      <c r="J934" s="110" t="str">
        <f t="shared" si="39"/>
        <v/>
      </c>
      <c r="K934" s="401" t="str">
        <f t="shared" si="38"/>
        <v/>
      </c>
      <c r="L934" s="4"/>
      <c r="M934" s="4"/>
      <c r="N934" s="4"/>
      <c r="O934" s="4"/>
      <c r="P934" s="4"/>
      <c r="Q934" s="4"/>
      <c r="R934" s="4"/>
      <c r="S934" s="4"/>
      <c r="T934" s="4"/>
      <c r="U934" s="4"/>
      <c r="V934" s="4"/>
      <c r="W934" s="4"/>
      <c r="X934" s="4"/>
      <c r="Y934" s="4"/>
      <c r="Z934" s="4"/>
    </row>
    <row r="935" ht="14.25" customHeight="1">
      <c r="A935" s="4"/>
      <c r="B935" s="4"/>
      <c r="C935" s="4"/>
      <c r="D935" s="4"/>
      <c r="E935" s="4"/>
      <c r="F935" s="4"/>
      <c r="G935" s="4"/>
      <c r="H935" s="4"/>
      <c r="I935" s="4"/>
      <c r="J935" s="110" t="str">
        <f t="shared" si="39"/>
        <v/>
      </c>
      <c r="K935" s="401" t="str">
        <f t="shared" si="38"/>
        <v/>
      </c>
      <c r="L935" s="4"/>
      <c r="M935" s="4"/>
      <c r="N935" s="4"/>
      <c r="O935" s="4"/>
      <c r="P935" s="4"/>
      <c r="Q935" s="4"/>
      <c r="R935" s="4"/>
      <c r="S935" s="4"/>
      <c r="T935" s="4"/>
      <c r="U935" s="4"/>
      <c r="V935" s="4"/>
      <c r="W935" s="4"/>
      <c r="X935" s="4"/>
      <c r="Y935" s="4"/>
      <c r="Z935" s="4"/>
    </row>
    <row r="936" ht="14.25" customHeight="1">
      <c r="A936" s="4"/>
      <c r="B936" s="4"/>
      <c r="C936" s="4"/>
      <c r="D936" s="4"/>
      <c r="E936" s="4"/>
      <c r="F936" s="4"/>
      <c r="G936" s="4"/>
      <c r="H936" s="4"/>
      <c r="I936" s="4"/>
      <c r="J936" s="110" t="str">
        <f t="shared" si="39"/>
        <v/>
      </c>
      <c r="K936" s="401" t="str">
        <f t="shared" si="38"/>
        <v/>
      </c>
      <c r="L936" s="4"/>
      <c r="M936" s="4"/>
      <c r="N936" s="4"/>
      <c r="O936" s="4"/>
      <c r="P936" s="4"/>
      <c r="Q936" s="4"/>
      <c r="R936" s="4"/>
      <c r="S936" s="4"/>
      <c r="T936" s="4"/>
      <c r="U936" s="4"/>
      <c r="V936" s="4"/>
      <c r="W936" s="4"/>
      <c r="X936" s="4"/>
      <c r="Y936" s="4"/>
      <c r="Z936" s="4"/>
    </row>
    <row r="937" ht="14.25" customHeight="1">
      <c r="A937" s="4"/>
      <c r="B937" s="4"/>
      <c r="C937" s="4"/>
      <c r="D937" s="4"/>
      <c r="E937" s="4"/>
      <c r="F937" s="4"/>
      <c r="G937" s="4"/>
      <c r="H937" s="4"/>
      <c r="I937" s="4"/>
      <c r="J937" s="110" t="str">
        <f t="shared" si="39"/>
        <v/>
      </c>
      <c r="K937" s="401" t="str">
        <f t="shared" si="38"/>
        <v/>
      </c>
      <c r="L937" s="4"/>
      <c r="M937" s="4"/>
      <c r="N937" s="4"/>
      <c r="O937" s="4"/>
      <c r="P937" s="4"/>
      <c r="Q937" s="4"/>
      <c r="R937" s="4"/>
      <c r="S937" s="4"/>
      <c r="T937" s="4"/>
      <c r="U937" s="4"/>
      <c r="V937" s="4"/>
      <c r="W937" s="4"/>
      <c r="X937" s="4"/>
      <c r="Y937" s="4"/>
      <c r="Z937" s="4"/>
    </row>
    <row r="938" ht="14.25" customHeight="1">
      <c r="A938" s="4"/>
      <c r="B938" s="4"/>
      <c r="C938" s="4"/>
      <c r="D938" s="4"/>
      <c r="E938" s="4"/>
      <c r="F938" s="4"/>
      <c r="G938" s="4"/>
      <c r="H938" s="4"/>
      <c r="I938" s="4"/>
      <c r="J938" s="110" t="str">
        <f t="shared" si="39"/>
        <v/>
      </c>
      <c r="K938" s="401" t="str">
        <f t="shared" si="38"/>
        <v/>
      </c>
      <c r="L938" s="4"/>
      <c r="M938" s="4"/>
      <c r="N938" s="4"/>
      <c r="O938" s="4"/>
      <c r="P938" s="4"/>
      <c r="Q938" s="4"/>
      <c r="R938" s="4"/>
      <c r="S938" s="4"/>
      <c r="T938" s="4"/>
      <c r="U938" s="4"/>
      <c r="V938" s="4"/>
      <c r="W938" s="4"/>
      <c r="X938" s="4"/>
      <c r="Y938" s="4"/>
      <c r="Z938" s="4"/>
    </row>
    <row r="939" ht="14.25" customHeight="1">
      <c r="A939" s="4"/>
      <c r="B939" s="4"/>
      <c r="C939" s="4"/>
      <c r="D939" s="4"/>
      <c r="E939" s="4"/>
      <c r="F939" s="4"/>
      <c r="G939" s="4"/>
      <c r="H939" s="4"/>
      <c r="I939" s="4"/>
      <c r="J939" s="110" t="str">
        <f t="shared" si="39"/>
        <v/>
      </c>
      <c r="K939" s="401" t="str">
        <f t="shared" si="38"/>
        <v/>
      </c>
      <c r="L939" s="4"/>
      <c r="M939" s="4"/>
      <c r="N939" s="4"/>
      <c r="O939" s="4"/>
      <c r="P939" s="4"/>
      <c r="Q939" s="4"/>
      <c r="R939" s="4"/>
      <c r="S939" s="4"/>
      <c r="T939" s="4"/>
      <c r="U939" s="4"/>
      <c r="V939" s="4"/>
      <c r="W939" s="4"/>
      <c r="X939" s="4"/>
      <c r="Y939" s="4"/>
      <c r="Z939" s="4"/>
    </row>
    <row r="940" ht="14.25" customHeight="1">
      <c r="A940" s="4"/>
      <c r="B940" s="4"/>
      <c r="C940" s="4"/>
      <c r="D940" s="4"/>
      <c r="E940" s="4"/>
      <c r="F940" s="4"/>
      <c r="G940" s="4"/>
      <c r="H940" s="4"/>
      <c r="I940" s="4"/>
      <c r="J940" s="110" t="str">
        <f t="shared" si="39"/>
        <v/>
      </c>
      <c r="K940" s="401" t="str">
        <f t="shared" si="38"/>
        <v/>
      </c>
      <c r="L940" s="4"/>
      <c r="M940" s="4"/>
      <c r="N940" s="4"/>
      <c r="O940" s="4"/>
      <c r="P940" s="4"/>
      <c r="Q940" s="4"/>
      <c r="R940" s="4"/>
      <c r="S940" s="4"/>
      <c r="T940" s="4"/>
      <c r="U940" s="4"/>
      <c r="V940" s="4"/>
      <c r="W940" s="4"/>
      <c r="X940" s="4"/>
      <c r="Y940" s="4"/>
      <c r="Z940" s="4"/>
    </row>
    <row r="941" ht="14.25" customHeight="1">
      <c r="A941" s="4"/>
      <c r="B941" s="4"/>
      <c r="C941" s="4"/>
      <c r="D941" s="4"/>
      <c r="E941" s="4"/>
      <c r="F941" s="4"/>
      <c r="G941" s="4"/>
      <c r="H941" s="4"/>
      <c r="I941" s="4"/>
      <c r="J941" s="110" t="str">
        <f t="shared" si="39"/>
        <v/>
      </c>
      <c r="K941" s="401" t="str">
        <f t="shared" si="38"/>
        <v/>
      </c>
      <c r="L941" s="4"/>
      <c r="M941" s="4"/>
      <c r="N941" s="4"/>
      <c r="O941" s="4"/>
      <c r="P941" s="4"/>
      <c r="Q941" s="4"/>
      <c r="R941" s="4"/>
      <c r="S941" s="4"/>
      <c r="T941" s="4"/>
      <c r="U941" s="4"/>
      <c r="V941" s="4"/>
      <c r="W941" s="4"/>
      <c r="X941" s="4"/>
      <c r="Y941" s="4"/>
      <c r="Z941" s="4"/>
    </row>
    <row r="942" ht="14.25" customHeight="1">
      <c r="A942" s="4"/>
      <c r="B942" s="4"/>
      <c r="C942" s="4"/>
      <c r="D942" s="4"/>
      <c r="E942" s="4"/>
      <c r="F942" s="4"/>
      <c r="G942" s="4"/>
      <c r="H942" s="4"/>
      <c r="I942" s="4"/>
      <c r="J942" s="110" t="str">
        <f t="shared" si="39"/>
        <v/>
      </c>
      <c r="K942" s="401" t="str">
        <f t="shared" si="38"/>
        <v/>
      </c>
      <c r="L942" s="4"/>
      <c r="M942" s="4"/>
      <c r="N942" s="4"/>
      <c r="O942" s="4"/>
      <c r="P942" s="4"/>
      <c r="Q942" s="4"/>
      <c r="R942" s="4"/>
      <c r="S942" s="4"/>
      <c r="T942" s="4"/>
      <c r="U942" s="4"/>
      <c r="V942" s="4"/>
      <c r="W942" s="4"/>
      <c r="X942" s="4"/>
      <c r="Y942" s="4"/>
      <c r="Z942" s="4"/>
    </row>
    <row r="943" ht="14.25" customHeight="1">
      <c r="A943" s="4"/>
      <c r="B943" s="4"/>
      <c r="C943" s="4"/>
      <c r="D943" s="4"/>
      <c r="E943" s="4"/>
      <c r="F943" s="4"/>
      <c r="G943" s="4"/>
      <c r="H943" s="4"/>
      <c r="I943" s="4"/>
      <c r="J943" s="110" t="str">
        <f t="shared" si="39"/>
        <v/>
      </c>
      <c r="K943" s="401" t="str">
        <f t="shared" si="38"/>
        <v/>
      </c>
      <c r="L943" s="4"/>
      <c r="M943" s="4"/>
      <c r="N943" s="4"/>
      <c r="O943" s="4"/>
      <c r="P943" s="4"/>
      <c r="Q943" s="4"/>
      <c r="R943" s="4"/>
      <c r="S943" s="4"/>
      <c r="T943" s="4"/>
      <c r="U943" s="4"/>
      <c r="V943" s="4"/>
      <c r="W943" s="4"/>
      <c r="X943" s="4"/>
      <c r="Y943" s="4"/>
      <c r="Z943" s="4"/>
    </row>
    <row r="944" ht="14.25" customHeight="1">
      <c r="A944" s="4"/>
      <c r="B944" s="4"/>
      <c r="C944" s="4"/>
      <c r="D944" s="4"/>
      <c r="E944" s="4"/>
      <c r="F944" s="4"/>
      <c r="G944" s="4"/>
      <c r="H944" s="4"/>
      <c r="I944" s="4"/>
      <c r="J944" s="110" t="str">
        <f t="shared" si="39"/>
        <v/>
      </c>
      <c r="K944" s="401" t="str">
        <f t="shared" si="38"/>
        <v/>
      </c>
      <c r="L944" s="4"/>
      <c r="M944" s="4"/>
      <c r="N944" s="4"/>
      <c r="O944" s="4"/>
      <c r="P944" s="4"/>
      <c r="Q944" s="4"/>
      <c r="R944" s="4"/>
      <c r="S944" s="4"/>
      <c r="T944" s="4"/>
      <c r="U944" s="4"/>
      <c r="V944" s="4"/>
      <c r="W944" s="4"/>
      <c r="X944" s="4"/>
      <c r="Y944" s="4"/>
      <c r="Z944" s="4"/>
    </row>
    <row r="945" ht="14.25" customHeight="1">
      <c r="A945" s="4"/>
      <c r="B945" s="4"/>
      <c r="C945" s="4"/>
      <c r="D945" s="4"/>
      <c r="E945" s="4"/>
      <c r="F945" s="4"/>
      <c r="G945" s="4"/>
      <c r="H945" s="4"/>
      <c r="I945" s="4"/>
      <c r="J945" s="110" t="str">
        <f t="shared" si="39"/>
        <v/>
      </c>
      <c r="K945" s="401" t="str">
        <f t="shared" si="38"/>
        <v/>
      </c>
      <c r="L945" s="4"/>
      <c r="M945" s="4"/>
      <c r="N945" s="4"/>
      <c r="O945" s="4"/>
      <c r="P945" s="4"/>
      <c r="Q945" s="4"/>
      <c r="R945" s="4"/>
      <c r="S945" s="4"/>
      <c r="T945" s="4"/>
      <c r="U945" s="4"/>
      <c r="V945" s="4"/>
      <c r="W945" s="4"/>
      <c r="X945" s="4"/>
      <c r="Y945" s="4"/>
      <c r="Z945" s="4"/>
    </row>
    <row r="946" ht="14.25" customHeight="1">
      <c r="A946" s="4"/>
      <c r="B946" s="4"/>
      <c r="C946" s="4"/>
      <c r="D946" s="4"/>
      <c r="E946" s="4"/>
      <c r="F946" s="4"/>
      <c r="G946" s="4"/>
      <c r="H946" s="4"/>
      <c r="I946" s="4"/>
      <c r="J946" s="110" t="str">
        <f t="shared" si="39"/>
        <v/>
      </c>
      <c r="K946" s="401" t="str">
        <f t="shared" si="38"/>
        <v/>
      </c>
      <c r="L946" s="4"/>
      <c r="M946" s="4"/>
      <c r="N946" s="4"/>
      <c r="O946" s="4"/>
      <c r="P946" s="4"/>
      <c r="Q946" s="4"/>
      <c r="R946" s="4"/>
      <c r="S946" s="4"/>
      <c r="T946" s="4"/>
      <c r="U946" s="4"/>
      <c r="V946" s="4"/>
      <c r="W946" s="4"/>
      <c r="X946" s="4"/>
      <c r="Y946" s="4"/>
      <c r="Z946" s="4"/>
    </row>
    <row r="947" ht="14.25" customHeight="1">
      <c r="A947" s="4"/>
      <c r="B947" s="4"/>
      <c r="C947" s="4"/>
      <c r="D947" s="4"/>
      <c r="E947" s="4"/>
      <c r="F947" s="4"/>
      <c r="G947" s="4"/>
      <c r="H947" s="4"/>
      <c r="I947" s="4"/>
      <c r="J947" s="110" t="str">
        <f t="shared" si="39"/>
        <v/>
      </c>
      <c r="K947" s="401" t="str">
        <f t="shared" si="38"/>
        <v/>
      </c>
      <c r="L947" s="4"/>
      <c r="M947" s="4"/>
      <c r="N947" s="4"/>
      <c r="O947" s="4"/>
      <c r="P947" s="4"/>
      <c r="Q947" s="4"/>
      <c r="R947" s="4"/>
      <c r="S947" s="4"/>
      <c r="T947" s="4"/>
      <c r="U947" s="4"/>
      <c r="V947" s="4"/>
      <c r="W947" s="4"/>
      <c r="X947" s="4"/>
      <c r="Y947" s="4"/>
      <c r="Z947" s="4"/>
    </row>
    <row r="948" ht="14.25" customHeight="1">
      <c r="A948" s="4"/>
      <c r="B948" s="4"/>
      <c r="C948" s="4"/>
      <c r="D948" s="4"/>
      <c r="E948" s="4"/>
      <c r="F948" s="4"/>
      <c r="G948" s="4"/>
      <c r="H948" s="4"/>
      <c r="I948" s="4"/>
      <c r="J948" s="110" t="str">
        <f t="shared" si="39"/>
        <v/>
      </c>
      <c r="K948" s="401" t="str">
        <f t="shared" si="38"/>
        <v/>
      </c>
      <c r="L948" s="4"/>
      <c r="M948" s="4"/>
      <c r="N948" s="4"/>
      <c r="O948" s="4"/>
      <c r="P948" s="4"/>
      <c r="Q948" s="4"/>
      <c r="R948" s="4"/>
      <c r="S948" s="4"/>
      <c r="T948" s="4"/>
      <c r="U948" s="4"/>
      <c r="V948" s="4"/>
      <c r="W948" s="4"/>
      <c r="X948" s="4"/>
      <c r="Y948" s="4"/>
      <c r="Z948" s="4"/>
    </row>
    <row r="949" ht="14.25" customHeight="1">
      <c r="A949" s="4"/>
      <c r="B949" s="4"/>
      <c r="C949" s="4"/>
      <c r="D949" s="4"/>
      <c r="E949" s="4"/>
      <c r="F949" s="4"/>
      <c r="G949" s="4"/>
      <c r="H949" s="4"/>
      <c r="I949" s="4"/>
      <c r="J949" s="110" t="str">
        <f t="shared" si="39"/>
        <v/>
      </c>
      <c r="K949" s="401" t="str">
        <f t="shared" si="38"/>
        <v/>
      </c>
      <c r="L949" s="4"/>
      <c r="M949" s="4"/>
      <c r="N949" s="4"/>
      <c r="O949" s="4"/>
      <c r="P949" s="4"/>
      <c r="Q949" s="4"/>
      <c r="R949" s="4"/>
      <c r="S949" s="4"/>
      <c r="T949" s="4"/>
      <c r="U949" s="4"/>
      <c r="V949" s="4"/>
      <c r="W949" s="4"/>
      <c r="X949" s="4"/>
      <c r="Y949" s="4"/>
      <c r="Z949" s="4"/>
    </row>
    <row r="950" ht="14.25" customHeight="1">
      <c r="A950" s="4"/>
      <c r="B950" s="4"/>
      <c r="C950" s="4"/>
      <c r="D950" s="4"/>
      <c r="E950" s="4"/>
      <c r="F950" s="4"/>
      <c r="G950" s="4"/>
      <c r="H950" s="4"/>
      <c r="I950" s="4"/>
      <c r="J950" s="110" t="str">
        <f t="shared" si="39"/>
        <v/>
      </c>
      <c r="K950" s="401" t="str">
        <f t="shared" si="38"/>
        <v/>
      </c>
      <c r="L950" s="4"/>
      <c r="M950" s="4"/>
      <c r="N950" s="4"/>
      <c r="O950" s="4"/>
      <c r="P950" s="4"/>
      <c r="Q950" s="4"/>
      <c r="R950" s="4"/>
      <c r="S950" s="4"/>
      <c r="T950" s="4"/>
      <c r="U950" s="4"/>
      <c r="V950" s="4"/>
      <c r="W950" s="4"/>
      <c r="X950" s="4"/>
      <c r="Y950" s="4"/>
      <c r="Z950" s="4"/>
    </row>
    <row r="951" ht="14.25" customHeight="1">
      <c r="A951" s="4"/>
      <c r="B951" s="4"/>
      <c r="C951" s="4"/>
      <c r="D951" s="4"/>
      <c r="E951" s="4"/>
      <c r="F951" s="4"/>
      <c r="G951" s="4"/>
      <c r="H951" s="4"/>
      <c r="I951" s="4"/>
      <c r="J951" s="110" t="str">
        <f t="shared" si="39"/>
        <v/>
      </c>
      <c r="K951" s="401" t="str">
        <f t="shared" si="38"/>
        <v/>
      </c>
      <c r="L951" s="4"/>
      <c r="M951" s="4"/>
      <c r="N951" s="4"/>
      <c r="O951" s="4"/>
      <c r="P951" s="4"/>
      <c r="Q951" s="4"/>
      <c r="R951" s="4"/>
      <c r="S951" s="4"/>
      <c r="T951" s="4"/>
      <c r="U951" s="4"/>
      <c r="V951" s="4"/>
      <c r="W951" s="4"/>
      <c r="X951" s="4"/>
      <c r="Y951" s="4"/>
      <c r="Z951" s="4"/>
    </row>
    <row r="952" ht="14.25" customHeight="1">
      <c r="A952" s="4"/>
      <c r="B952" s="4"/>
      <c r="C952" s="4"/>
      <c r="D952" s="4"/>
      <c r="E952" s="4"/>
      <c r="F952" s="4"/>
      <c r="G952" s="4"/>
      <c r="H952" s="4"/>
      <c r="I952" s="4"/>
      <c r="J952" s="110" t="str">
        <f t="shared" si="39"/>
        <v/>
      </c>
      <c r="K952" s="401" t="str">
        <f t="shared" si="38"/>
        <v/>
      </c>
      <c r="L952" s="4"/>
      <c r="M952" s="4"/>
      <c r="N952" s="4"/>
      <c r="O952" s="4"/>
      <c r="P952" s="4"/>
      <c r="Q952" s="4"/>
      <c r="R952" s="4"/>
      <c r="S952" s="4"/>
      <c r="T952" s="4"/>
      <c r="U952" s="4"/>
      <c r="V952" s="4"/>
      <c r="W952" s="4"/>
      <c r="X952" s="4"/>
      <c r="Y952" s="4"/>
      <c r="Z952" s="4"/>
    </row>
    <row r="953" ht="14.25" customHeight="1">
      <c r="A953" s="4"/>
      <c r="B953" s="4"/>
      <c r="C953" s="4"/>
      <c r="D953" s="4"/>
      <c r="E953" s="4"/>
      <c r="F953" s="4"/>
      <c r="G953" s="4"/>
      <c r="H953" s="4"/>
      <c r="I953" s="4"/>
      <c r="J953" s="110" t="str">
        <f t="shared" si="39"/>
        <v/>
      </c>
      <c r="K953" s="401" t="str">
        <f t="shared" si="38"/>
        <v/>
      </c>
      <c r="L953" s="4"/>
      <c r="M953" s="4"/>
      <c r="N953" s="4"/>
      <c r="O953" s="4"/>
      <c r="P953" s="4"/>
      <c r="Q953" s="4"/>
      <c r="R953" s="4"/>
      <c r="S953" s="4"/>
      <c r="T953" s="4"/>
      <c r="U953" s="4"/>
      <c r="V953" s="4"/>
      <c r="W953" s="4"/>
      <c r="X953" s="4"/>
      <c r="Y953" s="4"/>
      <c r="Z953" s="4"/>
    </row>
    <row r="954" ht="14.25" customHeight="1">
      <c r="A954" s="4"/>
      <c r="B954" s="4"/>
      <c r="C954" s="4"/>
      <c r="D954" s="4"/>
      <c r="E954" s="4"/>
      <c r="F954" s="4"/>
      <c r="G954" s="4"/>
      <c r="H954" s="4"/>
      <c r="I954" s="4"/>
      <c r="J954" s="110" t="str">
        <f t="shared" si="39"/>
        <v/>
      </c>
      <c r="K954" s="401" t="str">
        <f t="shared" si="38"/>
        <v/>
      </c>
      <c r="L954" s="4"/>
      <c r="M954" s="4"/>
      <c r="N954" s="4"/>
      <c r="O954" s="4"/>
      <c r="P954" s="4"/>
      <c r="Q954" s="4"/>
      <c r="R954" s="4"/>
      <c r="S954" s="4"/>
      <c r="T954" s="4"/>
      <c r="U954" s="4"/>
      <c r="V954" s="4"/>
      <c r="W954" s="4"/>
      <c r="X954" s="4"/>
      <c r="Y954" s="4"/>
      <c r="Z954" s="4"/>
    </row>
    <row r="955" ht="14.25" customHeight="1">
      <c r="A955" s="4"/>
      <c r="B955" s="4"/>
      <c r="C955" s="4"/>
      <c r="D955" s="4"/>
      <c r="E955" s="4"/>
      <c r="F955" s="4"/>
      <c r="G955" s="4"/>
      <c r="H955" s="4"/>
      <c r="I955" s="4"/>
      <c r="J955" s="110" t="str">
        <f t="shared" si="39"/>
        <v/>
      </c>
      <c r="K955" s="401" t="str">
        <f t="shared" si="38"/>
        <v/>
      </c>
      <c r="L955" s="4"/>
      <c r="M955" s="4"/>
      <c r="N955" s="4"/>
      <c r="O955" s="4"/>
      <c r="P955" s="4"/>
      <c r="Q955" s="4"/>
      <c r="R955" s="4"/>
      <c r="S955" s="4"/>
      <c r="T955" s="4"/>
      <c r="U955" s="4"/>
      <c r="V955" s="4"/>
      <c r="W955" s="4"/>
      <c r="X955" s="4"/>
      <c r="Y955" s="4"/>
      <c r="Z955" s="4"/>
    </row>
    <row r="956" ht="14.25" customHeight="1">
      <c r="A956" s="4"/>
      <c r="B956" s="4"/>
      <c r="C956" s="4"/>
      <c r="D956" s="4"/>
      <c r="E956" s="4"/>
      <c r="F956" s="4"/>
      <c r="G956" s="4"/>
      <c r="H956" s="4"/>
      <c r="I956" s="4"/>
      <c r="J956" s="110" t="str">
        <f t="shared" si="39"/>
        <v/>
      </c>
      <c r="K956" s="401" t="str">
        <f t="shared" si="38"/>
        <v/>
      </c>
      <c r="L956" s="4"/>
      <c r="M956" s="4"/>
      <c r="N956" s="4"/>
      <c r="O956" s="4"/>
      <c r="P956" s="4"/>
      <c r="Q956" s="4"/>
      <c r="R956" s="4"/>
      <c r="S956" s="4"/>
      <c r="T956" s="4"/>
      <c r="U956" s="4"/>
      <c r="V956" s="4"/>
      <c r="W956" s="4"/>
      <c r="X956" s="4"/>
      <c r="Y956" s="4"/>
      <c r="Z956" s="4"/>
    </row>
    <row r="957" ht="14.25" customHeight="1">
      <c r="A957" s="4"/>
      <c r="B957" s="4"/>
      <c r="C957" s="4"/>
      <c r="D957" s="4"/>
      <c r="E957" s="4"/>
      <c r="F957" s="4"/>
      <c r="G957" s="4"/>
      <c r="H957" s="4"/>
      <c r="I957" s="4"/>
      <c r="J957" s="110" t="str">
        <f t="shared" si="39"/>
        <v/>
      </c>
      <c r="K957" s="401" t="str">
        <f t="shared" si="38"/>
        <v/>
      </c>
      <c r="L957" s="4"/>
      <c r="M957" s="4"/>
      <c r="N957" s="4"/>
      <c r="O957" s="4"/>
      <c r="P957" s="4"/>
      <c r="Q957" s="4"/>
      <c r="R957" s="4"/>
      <c r="S957" s="4"/>
      <c r="T957" s="4"/>
      <c r="U957" s="4"/>
      <c r="V957" s="4"/>
      <c r="W957" s="4"/>
      <c r="X957" s="4"/>
      <c r="Y957" s="4"/>
      <c r="Z957" s="4"/>
    </row>
    <row r="958" ht="14.25" customHeight="1">
      <c r="A958" s="4"/>
      <c r="B958" s="4"/>
      <c r="C958" s="4"/>
      <c r="D958" s="4"/>
      <c r="E958" s="4"/>
      <c r="F958" s="4"/>
      <c r="G958" s="4"/>
      <c r="H958" s="4"/>
      <c r="I958" s="4"/>
      <c r="J958" s="110" t="str">
        <f t="shared" si="39"/>
        <v/>
      </c>
      <c r="K958" s="401" t="str">
        <f t="shared" si="38"/>
        <v/>
      </c>
      <c r="L958" s="4"/>
      <c r="M958" s="4"/>
      <c r="N958" s="4"/>
      <c r="O958" s="4"/>
      <c r="P958" s="4"/>
      <c r="Q958" s="4"/>
      <c r="R958" s="4"/>
      <c r="S958" s="4"/>
      <c r="T958" s="4"/>
      <c r="U958" s="4"/>
      <c r="V958" s="4"/>
      <c r="W958" s="4"/>
      <c r="X958" s="4"/>
      <c r="Y958" s="4"/>
      <c r="Z958" s="4"/>
    </row>
    <row r="959" ht="14.25" customHeight="1">
      <c r="A959" s="4"/>
      <c r="B959" s="4"/>
      <c r="C959" s="4"/>
      <c r="D959" s="4"/>
      <c r="E959" s="4"/>
      <c r="F959" s="4"/>
      <c r="G959" s="4"/>
      <c r="H959" s="4"/>
      <c r="I959" s="4"/>
      <c r="J959" s="110" t="str">
        <f t="shared" si="39"/>
        <v/>
      </c>
      <c r="K959" s="401" t="str">
        <f t="shared" si="38"/>
        <v/>
      </c>
      <c r="L959" s="4"/>
      <c r="M959" s="4"/>
      <c r="N959" s="4"/>
      <c r="O959" s="4"/>
      <c r="P959" s="4"/>
      <c r="Q959" s="4"/>
      <c r="R959" s="4"/>
      <c r="S959" s="4"/>
      <c r="T959" s="4"/>
      <c r="U959" s="4"/>
      <c r="V959" s="4"/>
      <c r="W959" s="4"/>
      <c r="X959" s="4"/>
      <c r="Y959" s="4"/>
      <c r="Z959" s="4"/>
    </row>
    <row r="960" ht="14.25" customHeight="1">
      <c r="A960" s="4"/>
      <c r="B960" s="4"/>
      <c r="C960" s="4"/>
      <c r="D960" s="4"/>
      <c r="E960" s="4"/>
      <c r="F960" s="4"/>
      <c r="G960" s="4"/>
      <c r="H960" s="4"/>
      <c r="I960" s="4"/>
      <c r="J960" s="110" t="str">
        <f t="shared" si="39"/>
        <v/>
      </c>
      <c r="K960" s="401" t="str">
        <f t="shared" si="38"/>
        <v/>
      </c>
      <c r="L960" s="4"/>
      <c r="M960" s="4"/>
      <c r="N960" s="4"/>
      <c r="O960" s="4"/>
      <c r="P960" s="4"/>
      <c r="Q960" s="4"/>
      <c r="R960" s="4"/>
      <c r="S960" s="4"/>
      <c r="T960" s="4"/>
      <c r="U960" s="4"/>
      <c r="V960" s="4"/>
      <c r="W960" s="4"/>
      <c r="X960" s="4"/>
      <c r="Y960" s="4"/>
      <c r="Z960" s="4"/>
    </row>
    <row r="961" ht="14.25" customHeight="1">
      <c r="A961" s="4"/>
      <c r="B961" s="4"/>
      <c r="C961" s="4"/>
      <c r="D961" s="4"/>
      <c r="E961" s="4"/>
      <c r="F961" s="4"/>
      <c r="G961" s="4"/>
      <c r="H961" s="4"/>
      <c r="I961" s="4"/>
      <c r="J961" s="110" t="str">
        <f t="shared" si="39"/>
        <v/>
      </c>
      <c r="K961" s="401" t="str">
        <f t="shared" si="38"/>
        <v/>
      </c>
      <c r="L961" s="4"/>
      <c r="M961" s="4"/>
      <c r="N961" s="4"/>
      <c r="O961" s="4"/>
      <c r="P961" s="4"/>
      <c r="Q961" s="4"/>
      <c r="R961" s="4"/>
      <c r="S961" s="4"/>
      <c r="T961" s="4"/>
      <c r="U961" s="4"/>
      <c r="V961" s="4"/>
      <c r="W961" s="4"/>
      <c r="X961" s="4"/>
      <c r="Y961" s="4"/>
      <c r="Z961" s="4"/>
    </row>
    <row r="962" ht="14.25" customHeight="1">
      <c r="A962" s="4"/>
      <c r="B962" s="4"/>
      <c r="C962" s="4"/>
      <c r="D962" s="4"/>
      <c r="E962" s="4"/>
      <c r="F962" s="4"/>
      <c r="G962" s="4"/>
      <c r="H962" s="4"/>
      <c r="I962" s="4"/>
      <c r="J962" s="110" t="str">
        <f t="shared" si="39"/>
        <v/>
      </c>
      <c r="K962" s="401" t="str">
        <f t="shared" si="38"/>
        <v/>
      </c>
      <c r="L962" s="4"/>
      <c r="M962" s="4"/>
      <c r="N962" s="4"/>
      <c r="O962" s="4"/>
      <c r="P962" s="4"/>
      <c r="Q962" s="4"/>
      <c r="R962" s="4"/>
      <c r="S962" s="4"/>
      <c r="T962" s="4"/>
      <c r="U962" s="4"/>
      <c r="V962" s="4"/>
      <c r="W962" s="4"/>
      <c r="X962" s="4"/>
      <c r="Y962" s="4"/>
      <c r="Z962" s="4"/>
    </row>
    <row r="963" ht="14.25" customHeight="1">
      <c r="A963" s="4"/>
      <c r="B963" s="4"/>
      <c r="C963" s="4"/>
      <c r="D963" s="4"/>
      <c r="E963" s="4"/>
      <c r="F963" s="4"/>
      <c r="G963" s="4"/>
      <c r="H963" s="4"/>
      <c r="I963" s="4"/>
      <c r="J963" s="110" t="str">
        <f t="shared" si="39"/>
        <v/>
      </c>
      <c r="K963" s="401" t="str">
        <f t="shared" si="38"/>
        <v/>
      </c>
      <c r="L963" s="4"/>
      <c r="M963" s="4"/>
      <c r="N963" s="4"/>
      <c r="O963" s="4"/>
      <c r="P963" s="4"/>
      <c r="Q963" s="4"/>
      <c r="R963" s="4"/>
      <c r="S963" s="4"/>
      <c r="T963" s="4"/>
      <c r="U963" s="4"/>
      <c r="V963" s="4"/>
      <c r="W963" s="4"/>
      <c r="X963" s="4"/>
      <c r="Y963" s="4"/>
      <c r="Z963" s="4"/>
    </row>
    <row r="964" ht="14.25" customHeight="1">
      <c r="A964" s="4"/>
      <c r="B964" s="4"/>
      <c r="C964" s="4"/>
      <c r="D964" s="4"/>
      <c r="E964" s="4"/>
      <c r="F964" s="4"/>
      <c r="G964" s="4"/>
      <c r="H964" s="4"/>
      <c r="I964" s="4"/>
      <c r="J964" s="110" t="str">
        <f t="shared" si="39"/>
        <v/>
      </c>
      <c r="K964" s="401" t="str">
        <f t="shared" si="38"/>
        <v/>
      </c>
      <c r="L964" s="4"/>
      <c r="M964" s="4"/>
      <c r="N964" s="4"/>
      <c r="O964" s="4"/>
      <c r="P964" s="4"/>
      <c r="Q964" s="4"/>
      <c r="R964" s="4"/>
      <c r="S964" s="4"/>
      <c r="T964" s="4"/>
      <c r="U964" s="4"/>
      <c r="V964" s="4"/>
      <c r="W964" s="4"/>
      <c r="X964" s="4"/>
      <c r="Y964" s="4"/>
      <c r="Z964" s="4"/>
    </row>
    <row r="965" ht="14.25" customHeight="1">
      <c r="A965" s="4"/>
      <c r="B965" s="4"/>
      <c r="C965" s="4"/>
      <c r="D965" s="4"/>
      <c r="E965" s="4"/>
      <c r="F965" s="4"/>
      <c r="G965" s="4"/>
      <c r="H965" s="4"/>
      <c r="I965" s="4"/>
      <c r="J965" s="110" t="str">
        <f t="shared" si="39"/>
        <v/>
      </c>
      <c r="K965" s="401" t="str">
        <f t="shared" si="38"/>
        <v/>
      </c>
      <c r="L965" s="4"/>
      <c r="M965" s="4"/>
      <c r="N965" s="4"/>
      <c r="O965" s="4"/>
      <c r="P965" s="4"/>
      <c r="Q965" s="4"/>
      <c r="R965" s="4"/>
      <c r="S965" s="4"/>
      <c r="T965" s="4"/>
      <c r="U965" s="4"/>
      <c r="V965" s="4"/>
      <c r="W965" s="4"/>
      <c r="X965" s="4"/>
      <c r="Y965" s="4"/>
      <c r="Z965" s="4"/>
    </row>
    <row r="966" ht="14.25" customHeight="1">
      <c r="A966" s="4"/>
      <c r="B966" s="4"/>
      <c r="C966" s="4"/>
      <c r="D966" s="4"/>
      <c r="E966" s="4"/>
      <c r="F966" s="4"/>
      <c r="G966" s="4"/>
      <c r="H966" s="4"/>
      <c r="I966" s="4"/>
      <c r="J966" s="110" t="str">
        <f t="shared" si="39"/>
        <v/>
      </c>
      <c r="K966" s="401" t="str">
        <f t="shared" si="38"/>
        <v/>
      </c>
      <c r="L966" s="4"/>
      <c r="M966" s="4"/>
      <c r="N966" s="4"/>
      <c r="O966" s="4"/>
      <c r="P966" s="4"/>
      <c r="Q966" s="4"/>
      <c r="R966" s="4"/>
      <c r="S966" s="4"/>
      <c r="T966" s="4"/>
      <c r="U966" s="4"/>
      <c r="V966" s="4"/>
      <c r="W966" s="4"/>
      <c r="X966" s="4"/>
      <c r="Y966" s="4"/>
      <c r="Z966" s="4"/>
    </row>
    <row r="967" ht="14.25" customHeight="1">
      <c r="A967" s="4"/>
      <c r="B967" s="4"/>
      <c r="C967" s="4"/>
      <c r="D967" s="4"/>
      <c r="E967" s="4"/>
      <c r="F967" s="4"/>
      <c r="G967" s="4"/>
      <c r="H967" s="4"/>
      <c r="I967" s="4"/>
      <c r="J967" s="110" t="str">
        <f t="shared" si="39"/>
        <v/>
      </c>
      <c r="K967" s="401" t="str">
        <f t="shared" si="38"/>
        <v/>
      </c>
      <c r="L967" s="4"/>
      <c r="M967" s="4"/>
      <c r="N967" s="4"/>
      <c r="O967" s="4"/>
      <c r="P967" s="4"/>
      <c r="Q967" s="4"/>
      <c r="R967" s="4"/>
      <c r="S967" s="4"/>
      <c r="T967" s="4"/>
      <c r="U967" s="4"/>
      <c r="V967" s="4"/>
      <c r="W967" s="4"/>
      <c r="X967" s="4"/>
      <c r="Y967" s="4"/>
      <c r="Z967" s="4"/>
    </row>
    <row r="968" ht="14.25" customHeight="1">
      <c r="A968" s="4"/>
      <c r="B968" s="4"/>
      <c r="C968" s="4"/>
      <c r="D968" s="4"/>
      <c r="E968" s="4"/>
      <c r="F968" s="4"/>
      <c r="G968" s="4"/>
      <c r="H968" s="4"/>
      <c r="I968" s="4"/>
      <c r="J968" s="110" t="str">
        <f t="shared" si="39"/>
        <v/>
      </c>
      <c r="K968" s="401" t="str">
        <f t="shared" si="38"/>
        <v/>
      </c>
      <c r="L968" s="4"/>
      <c r="M968" s="4"/>
      <c r="N968" s="4"/>
      <c r="O968" s="4"/>
      <c r="P968" s="4"/>
      <c r="Q968" s="4"/>
      <c r="R968" s="4"/>
      <c r="S968" s="4"/>
      <c r="T968" s="4"/>
      <c r="U968" s="4"/>
      <c r="V968" s="4"/>
      <c r="W968" s="4"/>
      <c r="X968" s="4"/>
      <c r="Y968" s="4"/>
      <c r="Z968" s="4"/>
    </row>
    <row r="969" ht="14.25" customHeight="1">
      <c r="A969" s="4"/>
      <c r="B969" s="4"/>
      <c r="C969" s="4"/>
      <c r="D969" s="4"/>
      <c r="E969" s="4"/>
      <c r="F969" s="4"/>
      <c r="G969" s="4"/>
      <c r="H969" s="4"/>
      <c r="I969" s="4"/>
      <c r="J969" s="110" t="str">
        <f t="shared" si="39"/>
        <v/>
      </c>
      <c r="K969" s="401" t="str">
        <f t="shared" si="38"/>
        <v/>
      </c>
      <c r="L969" s="4"/>
      <c r="M969" s="4"/>
      <c r="N969" s="4"/>
      <c r="O969" s="4"/>
      <c r="P969" s="4"/>
      <c r="Q969" s="4"/>
      <c r="R969" s="4"/>
      <c r="S969" s="4"/>
      <c r="T969" s="4"/>
      <c r="U969" s="4"/>
      <c r="V969" s="4"/>
      <c r="W969" s="4"/>
      <c r="X969" s="4"/>
      <c r="Y969" s="4"/>
      <c r="Z969" s="4"/>
    </row>
    <row r="970" ht="14.25" customHeight="1">
      <c r="A970" s="4"/>
      <c r="B970" s="4"/>
      <c r="C970" s="4"/>
      <c r="D970" s="4"/>
      <c r="E970" s="4"/>
      <c r="F970" s="4"/>
      <c r="G970" s="4"/>
      <c r="H970" s="4"/>
      <c r="I970" s="4"/>
      <c r="J970" s="110" t="str">
        <f t="shared" si="39"/>
        <v/>
      </c>
      <c r="K970" s="401" t="str">
        <f t="shared" si="38"/>
        <v/>
      </c>
      <c r="L970" s="4"/>
      <c r="M970" s="4"/>
      <c r="N970" s="4"/>
      <c r="O970" s="4"/>
      <c r="P970" s="4"/>
      <c r="Q970" s="4"/>
      <c r="R970" s="4"/>
      <c r="S970" s="4"/>
      <c r="T970" s="4"/>
      <c r="U970" s="4"/>
      <c r="V970" s="4"/>
      <c r="W970" s="4"/>
      <c r="X970" s="4"/>
      <c r="Y970" s="4"/>
      <c r="Z970" s="4"/>
    </row>
    <row r="971" ht="14.25" customHeight="1">
      <c r="A971" s="4"/>
      <c r="B971" s="4"/>
      <c r="C971" s="4"/>
      <c r="D971" s="4"/>
      <c r="E971" s="4"/>
      <c r="F971" s="4"/>
      <c r="G971" s="4"/>
      <c r="H971" s="4"/>
      <c r="I971" s="4"/>
      <c r="J971" s="110" t="str">
        <f t="shared" si="39"/>
        <v/>
      </c>
      <c r="K971" s="401" t="str">
        <f t="shared" si="38"/>
        <v/>
      </c>
      <c r="L971" s="4"/>
      <c r="M971" s="4"/>
      <c r="N971" s="4"/>
      <c r="O971" s="4"/>
      <c r="P971" s="4"/>
      <c r="Q971" s="4"/>
      <c r="R971" s="4"/>
      <c r="S971" s="4"/>
      <c r="T971" s="4"/>
      <c r="U971" s="4"/>
      <c r="V971" s="4"/>
      <c r="W971" s="4"/>
      <c r="X971" s="4"/>
      <c r="Y971" s="4"/>
      <c r="Z971" s="4"/>
    </row>
    <row r="972" ht="14.25" customHeight="1">
      <c r="A972" s="4"/>
      <c r="B972" s="4"/>
      <c r="C972" s="4"/>
      <c r="D972" s="4"/>
      <c r="E972" s="4"/>
      <c r="F972" s="4"/>
      <c r="G972" s="4"/>
      <c r="H972" s="4"/>
      <c r="I972" s="4"/>
      <c r="J972" s="110" t="str">
        <f t="shared" si="39"/>
        <v/>
      </c>
      <c r="K972" s="401" t="str">
        <f t="shared" si="38"/>
        <v/>
      </c>
      <c r="L972" s="4"/>
      <c r="M972" s="4"/>
      <c r="N972" s="4"/>
      <c r="O972" s="4"/>
      <c r="P972" s="4"/>
      <c r="Q972" s="4"/>
      <c r="R972" s="4"/>
      <c r="S972" s="4"/>
      <c r="T972" s="4"/>
      <c r="U972" s="4"/>
      <c r="V972" s="4"/>
      <c r="W972" s="4"/>
      <c r="X972" s="4"/>
      <c r="Y972" s="4"/>
      <c r="Z972" s="4"/>
    </row>
    <row r="973" ht="14.25" customHeight="1">
      <c r="A973" s="4"/>
      <c r="B973" s="4"/>
      <c r="C973" s="4"/>
      <c r="D973" s="4"/>
      <c r="E973" s="4"/>
      <c r="F973" s="4"/>
      <c r="G973" s="4"/>
      <c r="H973" s="4"/>
      <c r="I973" s="4"/>
      <c r="J973" s="110" t="str">
        <f t="shared" si="39"/>
        <v/>
      </c>
      <c r="K973" s="401" t="str">
        <f t="shared" si="38"/>
        <v/>
      </c>
      <c r="L973" s="4"/>
      <c r="M973" s="4"/>
      <c r="N973" s="4"/>
      <c r="O973" s="4"/>
      <c r="P973" s="4"/>
      <c r="Q973" s="4"/>
      <c r="R973" s="4"/>
      <c r="S973" s="4"/>
      <c r="T973" s="4"/>
      <c r="U973" s="4"/>
      <c r="V973" s="4"/>
      <c r="W973" s="4"/>
      <c r="X973" s="4"/>
      <c r="Y973" s="4"/>
      <c r="Z973" s="4"/>
    </row>
    <row r="974" ht="14.25" customHeight="1">
      <c r="A974" s="4"/>
      <c r="B974" s="4"/>
      <c r="C974" s="4"/>
      <c r="D974" s="4"/>
      <c r="E974" s="4"/>
      <c r="F974" s="4"/>
      <c r="G974" s="4"/>
      <c r="H974" s="4"/>
      <c r="I974" s="4"/>
      <c r="J974" s="110" t="str">
        <f t="shared" si="39"/>
        <v/>
      </c>
      <c r="K974" s="401" t="str">
        <f t="shared" si="38"/>
        <v/>
      </c>
      <c r="L974" s="4"/>
      <c r="M974" s="4"/>
      <c r="N974" s="4"/>
      <c r="O974" s="4"/>
      <c r="P974" s="4"/>
      <c r="Q974" s="4"/>
      <c r="R974" s="4"/>
      <c r="S974" s="4"/>
      <c r="T974" s="4"/>
      <c r="U974" s="4"/>
      <c r="V974" s="4"/>
      <c r="W974" s="4"/>
      <c r="X974" s="4"/>
      <c r="Y974" s="4"/>
      <c r="Z974" s="4"/>
    </row>
    <row r="975" ht="14.25" customHeight="1">
      <c r="A975" s="4"/>
      <c r="B975" s="4"/>
      <c r="C975" s="4"/>
      <c r="D975" s="4"/>
      <c r="E975" s="4"/>
      <c r="F975" s="4"/>
      <c r="G975" s="4"/>
      <c r="H975" s="4"/>
      <c r="I975" s="4"/>
      <c r="J975" s="110" t="str">
        <f t="shared" si="39"/>
        <v/>
      </c>
      <c r="K975" s="401" t="str">
        <f t="shared" si="38"/>
        <v/>
      </c>
      <c r="L975" s="4"/>
      <c r="M975" s="4"/>
      <c r="N975" s="4"/>
      <c r="O975" s="4"/>
      <c r="P975" s="4"/>
      <c r="Q975" s="4"/>
      <c r="R975" s="4"/>
      <c r="S975" s="4"/>
      <c r="T975" s="4"/>
      <c r="U975" s="4"/>
      <c r="V975" s="4"/>
      <c r="W975" s="4"/>
      <c r="X975" s="4"/>
      <c r="Y975" s="4"/>
      <c r="Z975" s="4"/>
    </row>
    <row r="976" ht="14.25" customHeight="1">
      <c r="A976" s="4"/>
      <c r="B976" s="4"/>
      <c r="C976" s="4"/>
      <c r="D976" s="4"/>
      <c r="E976" s="4"/>
      <c r="F976" s="4"/>
      <c r="G976" s="4"/>
      <c r="H976" s="4"/>
      <c r="I976" s="4"/>
      <c r="J976" s="110" t="str">
        <f t="shared" si="39"/>
        <v/>
      </c>
      <c r="K976" s="401" t="str">
        <f t="shared" si="38"/>
        <v/>
      </c>
      <c r="L976" s="4"/>
      <c r="M976" s="4"/>
      <c r="N976" s="4"/>
      <c r="O976" s="4"/>
      <c r="P976" s="4"/>
      <c r="Q976" s="4"/>
      <c r="R976" s="4"/>
      <c r="S976" s="4"/>
      <c r="T976" s="4"/>
      <c r="U976" s="4"/>
      <c r="V976" s="4"/>
      <c r="W976" s="4"/>
      <c r="X976" s="4"/>
      <c r="Y976" s="4"/>
      <c r="Z976" s="4"/>
    </row>
    <row r="977" ht="14.25" customHeight="1">
      <c r="A977" s="4"/>
      <c r="B977" s="4"/>
      <c r="C977" s="4"/>
      <c r="D977" s="4"/>
      <c r="E977" s="4"/>
      <c r="F977" s="4"/>
      <c r="G977" s="4"/>
      <c r="H977" s="4"/>
      <c r="I977" s="4"/>
      <c r="J977" s="110" t="str">
        <f t="shared" si="39"/>
        <v/>
      </c>
      <c r="K977" s="401" t="str">
        <f t="shared" si="38"/>
        <v/>
      </c>
      <c r="L977" s="4"/>
      <c r="M977" s="4"/>
      <c r="N977" s="4"/>
      <c r="O977" s="4"/>
      <c r="P977" s="4"/>
      <c r="Q977" s="4"/>
      <c r="R977" s="4"/>
      <c r="S977" s="4"/>
      <c r="T977" s="4"/>
      <c r="U977" s="4"/>
      <c r="V977" s="4"/>
      <c r="W977" s="4"/>
      <c r="X977" s="4"/>
      <c r="Y977" s="4"/>
      <c r="Z977" s="4"/>
    </row>
    <row r="978" ht="14.25" customHeight="1">
      <c r="A978" s="4"/>
      <c r="B978" s="4"/>
      <c r="C978" s="4"/>
      <c r="D978" s="4"/>
      <c r="E978" s="4"/>
      <c r="F978" s="4"/>
      <c r="G978" s="4"/>
      <c r="H978" s="4"/>
      <c r="I978" s="4"/>
      <c r="J978" s="110" t="str">
        <f t="shared" si="39"/>
        <v/>
      </c>
      <c r="K978" s="401" t="str">
        <f t="shared" si="38"/>
        <v/>
      </c>
      <c r="L978" s="4"/>
      <c r="M978" s="4"/>
      <c r="N978" s="4"/>
      <c r="O978" s="4"/>
      <c r="P978" s="4"/>
      <c r="Q978" s="4"/>
      <c r="R978" s="4"/>
      <c r="S978" s="4"/>
      <c r="T978" s="4"/>
      <c r="U978" s="4"/>
      <c r="V978" s="4"/>
      <c r="W978" s="4"/>
      <c r="X978" s="4"/>
      <c r="Y978" s="4"/>
      <c r="Z978" s="4"/>
    </row>
    <row r="979" ht="14.25" customHeight="1">
      <c r="A979" s="4"/>
      <c r="B979" s="4"/>
      <c r="C979" s="4"/>
      <c r="D979" s="4"/>
      <c r="E979" s="4"/>
      <c r="F979" s="4"/>
      <c r="G979" s="4"/>
      <c r="H979" s="4"/>
      <c r="I979" s="4"/>
      <c r="J979" s="110" t="str">
        <f t="shared" si="39"/>
        <v/>
      </c>
      <c r="K979" s="401" t="str">
        <f t="shared" si="38"/>
        <v/>
      </c>
      <c r="L979" s="4"/>
      <c r="M979" s="4"/>
      <c r="N979" s="4"/>
      <c r="O979" s="4"/>
      <c r="P979" s="4"/>
      <c r="Q979" s="4"/>
      <c r="R979" s="4"/>
      <c r="S979" s="4"/>
      <c r="T979" s="4"/>
      <c r="U979" s="4"/>
      <c r="V979" s="4"/>
      <c r="W979" s="4"/>
      <c r="X979" s="4"/>
      <c r="Y979" s="4"/>
      <c r="Z979" s="4"/>
    </row>
    <row r="980" ht="14.25" customHeight="1">
      <c r="A980" s="4"/>
      <c r="B980" s="4"/>
      <c r="C980" s="4"/>
      <c r="D980" s="4"/>
      <c r="E980" s="4"/>
      <c r="F980" s="4"/>
      <c r="G980" s="4"/>
      <c r="H980" s="4"/>
      <c r="I980" s="4"/>
      <c r="J980" s="110" t="str">
        <f t="shared" si="39"/>
        <v/>
      </c>
      <c r="K980" s="401" t="str">
        <f t="shared" si="38"/>
        <v/>
      </c>
      <c r="L980" s="4"/>
      <c r="M980" s="4"/>
      <c r="N980" s="4"/>
      <c r="O980" s="4"/>
      <c r="P980" s="4"/>
      <c r="Q980" s="4"/>
      <c r="R980" s="4"/>
      <c r="S980" s="4"/>
      <c r="T980" s="4"/>
      <c r="U980" s="4"/>
      <c r="V980" s="4"/>
      <c r="W980" s="4"/>
      <c r="X980" s="4"/>
      <c r="Y980" s="4"/>
      <c r="Z980" s="4"/>
    </row>
    <row r="981" ht="14.25" customHeight="1">
      <c r="A981" s="4"/>
      <c r="B981" s="4"/>
      <c r="C981" s="4"/>
      <c r="D981" s="4"/>
      <c r="E981" s="4"/>
      <c r="F981" s="4"/>
      <c r="G981" s="4"/>
      <c r="H981" s="4"/>
      <c r="I981" s="4"/>
      <c r="J981" s="110" t="str">
        <f t="shared" si="39"/>
        <v/>
      </c>
      <c r="K981" s="401" t="str">
        <f t="shared" si="38"/>
        <v/>
      </c>
      <c r="L981" s="4"/>
      <c r="M981" s="4"/>
      <c r="N981" s="4"/>
      <c r="O981" s="4"/>
      <c r="P981" s="4"/>
      <c r="Q981" s="4"/>
      <c r="R981" s="4"/>
      <c r="S981" s="4"/>
      <c r="T981" s="4"/>
      <c r="U981" s="4"/>
      <c r="V981" s="4"/>
      <c r="W981" s="4"/>
      <c r="X981" s="4"/>
      <c r="Y981" s="4"/>
      <c r="Z981" s="4"/>
    </row>
    <row r="982" ht="14.25" customHeight="1">
      <c r="A982" s="4"/>
      <c r="B982" s="4"/>
      <c r="C982" s="4"/>
      <c r="D982" s="4"/>
      <c r="E982" s="4"/>
      <c r="F982" s="4"/>
      <c r="G982" s="4"/>
      <c r="H982" s="4"/>
      <c r="I982" s="4"/>
      <c r="J982" s="110" t="str">
        <f t="shared" si="39"/>
        <v/>
      </c>
      <c r="K982" s="401" t="str">
        <f t="shared" si="38"/>
        <v/>
      </c>
      <c r="L982" s="4"/>
      <c r="M982" s="4"/>
      <c r="N982" s="4"/>
      <c r="O982" s="4"/>
      <c r="P982" s="4"/>
      <c r="Q982" s="4"/>
      <c r="R982" s="4"/>
      <c r="S982" s="4"/>
      <c r="T982" s="4"/>
      <c r="U982" s="4"/>
      <c r="V982" s="4"/>
      <c r="W982" s="4"/>
      <c r="X982" s="4"/>
      <c r="Y982" s="4"/>
      <c r="Z982" s="4"/>
    </row>
    <row r="983" ht="14.25" customHeight="1">
      <c r="A983" s="4"/>
      <c r="B983" s="4"/>
      <c r="C983" s="4"/>
      <c r="D983" s="4"/>
      <c r="E983" s="4"/>
      <c r="F983" s="4"/>
      <c r="G983" s="4"/>
      <c r="H983" s="4"/>
      <c r="I983" s="4"/>
      <c r="J983" s="110" t="str">
        <f t="shared" si="39"/>
        <v/>
      </c>
      <c r="K983" s="401" t="str">
        <f t="shared" si="38"/>
        <v/>
      </c>
      <c r="L983" s="4"/>
      <c r="M983" s="4"/>
      <c r="N983" s="4"/>
      <c r="O983" s="4"/>
      <c r="P983" s="4"/>
      <c r="Q983" s="4"/>
      <c r="R983" s="4"/>
      <c r="S983" s="4"/>
      <c r="T983" s="4"/>
      <c r="U983" s="4"/>
      <c r="V983" s="4"/>
      <c r="W983" s="4"/>
      <c r="X983" s="4"/>
      <c r="Y983" s="4"/>
      <c r="Z983" s="4"/>
    </row>
    <row r="984" ht="14.25" customHeight="1">
      <c r="A984" s="4"/>
      <c r="B984" s="4"/>
      <c r="C984" s="4"/>
      <c r="D984" s="4"/>
      <c r="E984" s="4"/>
      <c r="F984" s="4"/>
      <c r="G984" s="4"/>
      <c r="H984" s="4"/>
      <c r="I984" s="4"/>
      <c r="J984" s="110" t="str">
        <f t="shared" si="39"/>
        <v/>
      </c>
      <c r="K984" s="401" t="str">
        <f t="shared" si="38"/>
        <v/>
      </c>
      <c r="L984" s="4"/>
      <c r="M984" s="4"/>
      <c r="N984" s="4"/>
      <c r="O984" s="4"/>
      <c r="P984" s="4"/>
      <c r="Q984" s="4"/>
      <c r="R984" s="4"/>
      <c r="S984" s="4"/>
      <c r="T984" s="4"/>
      <c r="U984" s="4"/>
      <c r="V984" s="4"/>
      <c r="W984" s="4"/>
      <c r="X984" s="4"/>
      <c r="Y984" s="4"/>
      <c r="Z984" s="4"/>
    </row>
    <row r="985" ht="14.25" customHeight="1">
      <c r="A985" s="4"/>
      <c r="B985" s="4"/>
      <c r="C985" s="4"/>
      <c r="D985" s="4"/>
      <c r="E985" s="4"/>
      <c r="F985" s="4"/>
      <c r="G985" s="4"/>
      <c r="H985" s="4"/>
      <c r="I985" s="4"/>
      <c r="J985" s="110" t="str">
        <f t="shared" si="39"/>
        <v/>
      </c>
      <c r="K985" s="401" t="str">
        <f t="shared" si="38"/>
        <v/>
      </c>
      <c r="L985" s="4"/>
      <c r="M985" s="4"/>
      <c r="N985" s="4"/>
      <c r="O985" s="4"/>
      <c r="P985" s="4"/>
      <c r="Q985" s="4"/>
      <c r="R985" s="4"/>
      <c r="S985" s="4"/>
      <c r="T985" s="4"/>
      <c r="U985" s="4"/>
      <c r="V985" s="4"/>
      <c r="W985" s="4"/>
      <c r="X985" s="4"/>
      <c r="Y985" s="4"/>
      <c r="Z985" s="4"/>
    </row>
    <row r="986" ht="14.25" customHeight="1">
      <c r="A986" s="4"/>
      <c r="B986" s="4"/>
      <c r="C986" s="4"/>
      <c r="D986" s="4"/>
      <c r="E986" s="4"/>
      <c r="F986" s="4"/>
      <c r="G986" s="4"/>
      <c r="H986" s="4"/>
      <c r="I986" s="4"/>
      <c r="J986" s="110" t="str">
        <f t="shared" si="39"/>
        <v/>
      </c>
      <c r="K986" s="401" t="str">
        <f t="shared" si="38"/>
        <v/>
      </c>
      <c r="L986" s="4"/>
      <c r="M986" s="4"/>
      <c r="N986" s="4"/>
      <c r="O986" s="4"/>
      <c r="P986" s="4"/>
      <c r="Q986" s="4"/>
      <c r="R986" s="4"/>
      <c r="S986" s="4"/>
      <c r="T986" s="4"/>
      <c r="U986" s="4"/>
      <c r="V986" s="4"/>
      <c r="W986" s="4"/>
      <c r="X986" s="4"/>
      <c r="Y986" s="4"/>
      <c r="Z986" s="4"/>
    </row>
    <row r="987" ht="14.25" customHeight="1">
      <c r="A987" s="4"/>
      <c r="B987" s="4"/>
      <c r="C987" s="4"/>
      <c r="D987" s="4"/>
      <c r="E987" s="4"/>
      <c r="F987" s="4"/>
      <c r="G987" s="4"/>
      <c r="H987" s="4"/>
      <c r="I987" s="4"/>
      <c r="J987" s="110" t="str">
        <f t="shared" si="39"/>
        <v/>
      </c>
      <c r="K987" s="401" t="str">
        <f t="shared" si="38"/>
        <v/>
      </c>
      <c r="L987" s="4"/>
      <c r="M987" s="4"/>
      <c r="N987" s="4"/>
      <c r="O987" s="4"/>
      <c r="P987" s="4"/>
      <c r="Q987" s="4"/>
      <c r="R987" s="4"/>
      <c r="S987" s="4"/>
      <c r="T987" s="4"/>
      <c r="U987" s="4"/>
      <c r="V987" s="4"/>
      <c r="W987" s="4"/>
      <c r="X987" s="4"/>
      <c r="Y987" s="4"/>
      <c r="Z987" s="4"/>
    </row>
    <row r="988" ht="14.25" customHeight="1">
      <c r="A988" s="4"/>
      <c r="B988" s="4"/>
      <c r="C988" s="4"/>
      <c r="D988" s="4"/>
      <c r="E988" s="4"/>
      <c r="F988" s="4"/>
      <c r="G988" s="4"/>
      <c r="H988" s="4"/>
      <c r="I988" s="4"/>
      <c r="J988" s="110" t="str">
        <f t="shared" si="39"/>
        <v/>
      </c>
      <c r="K988" s="401" t="str">
        <f t="shared" si="38"/>
        <v/>
      </c>
      <c r="L988" s="4"/>
      <c r="M988" s="4"/>
      <c r="N988" s="4"/>
      <c r="O988" s="4"/>
      <c r="P988" s="4"/>
      <c r="Q988" s="4"/>
      <c r="R988" s="4"/>
      <c r="S988" s="4"/>
      <c r="T988" s="4"/>
      <c r="U988" s="4"/>
      <c r="V988" s="4"/>
      <c r="W988" s="4"/>
      <c r="X988" s="4"/>
      <c r="Y988" s="4"/>
      <c r="Z988" s="4"/>
    </row>
    <row r="989" ht="14.25" customHeight="1">
      <c r="A989" s="4"/>
      <c r="B989" s="4"/>
      <c r="C989" s="4"/>
      <c r="D989" s="4"/>
      <c r="E989" s="4"/>
      <c r="F989" s="4"/>
      <c r="G989" s="4"/>
      <c r="H989" s="4"/>
      <c r="I989" s="4"/>
      <c r="J989" s="110" t="str">
        <f t="shared" si="39"/>
        <v/>
      </c>
      <c r="K989" s="401" t="str">
        <f t="shared" si="38"/>
        <v/>
      </c>
      <c r="L989" s="4"/>
      <c r="M989" s="4"/>
      <c r="N989" s="4"/>
      <c r="O989" s="4"/>
      <c r="P989" s="4"/>
      <c r="Q989" s="4"/>
      <c r="R989" s="4"/>
      <c r="S989" s="4"/>
      <c r="T989" s="4"/>
      <c r="U989" s="4"/>
      <c r="V989" s="4"/>
      <c r="W989" s="4"/>
      <c r="X989" s="4"/>
      <c r="Y989" s="4"/>
      <c r="Z989" s="4"/>
    </row>
    <row r="990" ht="14.25" customHeight="1">
      <c r="A990" s="4"/>
      <c r="B990" s="4"/>
      <c r="C990" s="4"/>
      <c r="D990" s="4"/>
      <c r="E990" s="4"/>
      <c r="F990" s="4"/>
      <c r="G990" s="4"/>
      <c r="H990" s="4"/>
      <c r="I990" s="4"/>
      <c r="J990" s="110" t="str">
        <f t="shared" si="39"/>
        <v/>
      </c>
      <c r="K990" s="401" t="str">
        <f t="shared" si="38"/>
        <v/>
      </c>
      <c r="L990" s="4"/>
      <c r="M990" s="4"/>
      <c r="N990" s="4"/>
      <c r="O990" s="4"/>
      <c r="P990" s="4"/>
      <c r="Q990" s="4"/>
      <c r="R990" s="4"/>
      <c r="S990" s="4"/>
      <c r="T990" s="4"/>
      <c r="U990" s="4"/>
      <c r="V990" s="4"/>
      <c r="W990" s="4"/>
      <c r="X990" s="4"/>
      <c r="Y990" s="4"/>
      <c r="Z990" s="4"/>
    </row>
    <row r="991" ht="14.25" customHeight="1">
      <c r="A991" s="4"/>
      <c r="B991" s="4"/>
      <c r="C991" s="4"/>
      <c r="D991" s="4"/>
      <c r="E991" s="4"/>
      <c r="F991" s="4"/>
      <c r="G991" s="4"/>
      <c r="H991" s="4"/>
      <c r="I991" s="4"/>
      <c r="J991" s="110" t="str">
        <f t="shared" si="39"/>
        <v/>
      </c>
      <c r="K991" s="401" t="str">
        <f t="shared" si="38"/>
        <v/>
      </c>
      <c r="L991" s="4"/>
      <c r="M991" s="4"/>
      <c r="N991" s="4"/>
      <c r="O991" s="4"/>
      <c r="P991" s="4"/>
      <c r="Q991" s="4"/>
      <c r="R991" s="4"/>
      <c r="S991" s="4"/>
      <c r="T991" s="4"/>
      <c r="U991" s="4"/>
      <c r="V991" s="4"/>
      <c r="W991" s="4"/>
      <c r="X991" s="4"/>
      <c r="Y991" s="4"/>
      <c r="Z991" s="4"/>
    </row>
    <row r="992" ht="14.25" customHeight="1">
      <c r="A992" s="4"/>
      <c r="B992" s="4"/>
      <c r="C992" s="4"/>
      <c r="D992" s="4"/>
      <c r="E992" s="4"/>
      <c r="F992" s="4"/>
      <c r="G992" s="4"/>
      <c r="H992" s="4"/>
      <c r="I992" s="4"/>
      <c r="J992" s="110" t="str">
        <f t="shared" si="39"/>
        <v/>
      </c>
      <c r="K992" s="401" t="str">
        <f t="shared" si="38"/>
        <v/>
      </c>
      <c r="L992" s="4"/>
      <c r="M992" s="4"/>
      <c r="N992" s="4"/>
      <c r="O992" s="4"/>
      <c r="P992" s="4"/>
      <c r="Q992" s="4"/>
      <c r="R992" s="4"/>
      <c r="S992" s="4"/>
      <c r="T992" s="4"/>
      <c r="U992" s="4"/>
      <c r="V992" s="4"/>
      <c r="W992" s="4"/>
      <c r="X992" s="4"/>
      <c r="Y992" s="4"/>
      <c r="Z992" s="4"/>
    </row>
    <row r="993" ht="14.25" customHeight="1">
      <c r="A993" s="4"/>
      <c r="B993" s="4"/>
      <c r="C993" s="4"/>
      <c r="D993" s="4"/>
      <c r="E993" s="4"/>
      <c r="F993" s="4"/>
      <c r="G993" s="4"/>
      <c r="H993" s="4"/>
      <c r="I993" s="4"/>
      <c r="J993" s="110" t="str">
        <f t="shared" si="39"/>
        <v/>
      </c>
      <c r="K993" s="401" t="str">
        <f t="shared" si="38"/>
        <v/>
      </c>
      <c r="L993" s="4"/>
      <c r="M993" s="4"/>
      <c r="N993" s="4"/>
      <c r="O993" s="4"/>
      <c r="P993" s="4"/>
      <c r="Q993" s="4"/>
      <c r="R993" s="4"/>
      <c r="S993" s="4"/>
      <c r="T993" s="4"/>
      <c r="U993" s="4"/>
      <c r="V993" s="4"/>
      <c r="W993" s="4"/>
      <c r="X993" s="4"/>
      <c r="Y993" s="4"/>
      <c r="Z993" s="4"/>
    </row>
    <row r="994" ht="14.25" customHeight="1">
      <c r="A994" s="4"/>
      <c r="B994" s="4"/>
      <c r="C994" s="4"/>
      <c r="D994" s="4"/>
      <c r="E994" s="4"/>
      <c r="F994" s="4"/>
      <c r="G994" s="4"/>
      <c r="H994" s="4"/>
      <c r="I994" s="4"/>
      <c r="J994" s="110" t="str">
        <f t="shared" si="39"/>
        <v/>
      </c>
      <c r="K994" s="401" t="str">
        <f t="shared" si="38"/>
        <v/>
      </c>
      <c r="L994" s="4"/>
      <c r="M994" s="4"/>
      <c r="N994" s="4"/>
      <c r="O994" s="4"/>
      <c r="P994" s="4"/>
      <c r="Q994" s="4"/>
      <c r="R994" s="4"/>
      <c r="S994" s="4"/>
      <c r="T994" s="4"/>
      <c r="U994" s="4"/>
      <c r="V994" s="4"/>
      <c r="W994" s="4"/>
      <c r="X994" s="4"/>
      <c r="Y994" s="4"/>
      <c r="Z994" s="4"/>
    </row>
    <row r="995" ht="14.25" customHeight="1">
      <c r="A995" s="4"/>
      <c r="B995" s="4"/>
      <c r="C995" s="4"/>
      <c r="D995" s="4"/>
      <c r="E995" s="4"/>
      <c r="F995" s="4"/>
      <c r="G995" s="4"/>
      <c r="H995" s="4"/>
      <c r="I995" s="4"/>
      <c r="J995" s="110" t="str">
        <f t="shared" si="39"/>
        <v/>
      </c>
      <c r="K995" s="401" t="str">
        <f t="shared" si="38"/>
        <v/>
      </c>
      <c r="L995" s="4"/>
      <c r="M995" s="4"/>
      <c r="N995" s="4"/>
      <c r="O995" s="4"/>
      <c r="P995" s="4"/>
      <c r="Q995" s="4"/>
      <c r="R995" s="4"/>
      <c r="S995" s="4"/>
      <c r="T995" s="4"/>
      <c r="U995" s="4"/>
      <c r="V995" s="4"/>
      <c r="W995" s="4"/>
      <c r="X995" s="4"/>
      <c r="Y995" s="4"/>
      <c r="Z995" s="4"/>
    </row>
    <row r="996" ht="14.25" customHeight="1">
      <c r="A996" s="4"/>
      <c r="B996" s="4"/>
      <c r="C996" s="4"/>
      <c r="D996" s="4"/>
      <c r="E996" s="4"/>
      <c r="F996" s="4"/>
      <c r="G996" s="4"/>
      <c r="H996" s="4"/>
      <c r="I996" s="4"/>
      <c r="J996" s="110" t="str">
        <f t="shared" si="39"/>
        <v/>
      </c>
      <c r="K996" s="401" t="str">
        <f t="shared" si="38"/>
        <v/>
      </c>
      <c r="L996" s="4"/>
      <c r="M996" s="4"/>
      <c r="N996" s="4"/>
      <c r="O996" s="4"/>
      <c r="P996" s="4"/>
      <c r="Q996" s="4"/>
      <c r="R996" s="4"/>
      <c r="S996" s="4"/>
      <c r="T996" s="4"/>
      <c r="U996" s="4"/>
      <c r="V996" s="4"/>
      <c r="W996" s="4"/>
      <c r="X996" s="4"/>
      <c r="Y996" s="4"/>
      <c r="Z996" s="4"/>
    </row>
    <row r="997" ht="14.25" customHeight="1">
      <c r="A997" s="4"/>
      <c r="B997" s="4"/>
      <c r="C997" s="4"/>
      <c r="D997" s="4"/>
      <c r="E997" s="4"/>
      <c r="F997" s="4"/>
      <c r="G997" s="4"/>
      <c r="H997" s="4"/>
      <c r="I997" s="4"/>
      <c r="J997" s="110" t="str">
        <f t="shared" si="39"/>
        <v/>
      </c>
      <c r="K997" s="401" t="str">
        <f t="shared" si="38"/>
        <v/>
      </c>
      <c r="L997" s="4"/>
      <c r="M997" s="4"/>
      <c r="N997" s="4"/>
      <c r="O997" s="4"/>
      <c r="P997" s="4"/>
      <c r="Q997" s="4"/>
      <c r="R997" s="4"/>
      <c r="S997" s="4"/>
      <c r="T997" s="4"/>
      <c r="U997" s="4"/>
      <c r="V997" s="4"/>
      <c r="W997" s="4"/>
      <c r="X997" s="4"/>
      <c r="Y997" s="4"/>
      <c r="Z997" s="4"/>
    </row>
    <row r="998" ht="14.25" customHeight="1">
      <c r="A998" s="4"/>
      <c r="B998" s="4"/>
      <c r="C998" s="4"/>
      <c r="D998" s="4"/>
      <c r="E998" s="4"/>
      <c r="F998" s="4"/>
      <c r="G998" s="4"/>
      <c r="H998" s="4"/>
      <c r="I998" s="4"/>
      <c r="J998" s="110" t="str">
        <f t="shared" si="39"/>
        <v/>
      </c>
      <c r="K998" s="401" t="str">
        <f t="shared" si="38"/>
        <v/>
      </c>
      <c r="L998" s="4"/>
      <c r="M998" s="4"/>
      <c r="N998" s="4"/>
      <c r="O998" s="4"/>
      <c r="P998" s="4"/>
      <c r="Q998" s="4"/>
      <c r="R998" s="4"/>
      <c r="S998" s="4"/>
      <c r="T998" s="4"/>
      <c r="U998" s="4"/>
      <c r="V998" s="4"/>
      <c r="W998" s="4"/>
      <c r="X998" s="4"/>
      <c r="Y998" s="4"/>
      <c r="Z998" s="4"/>
    </row>
    <row r="999" ht="14.25" customHeight="1">
      <c r="A999" s="4"/>
      <c r="B999" s="4"/>
      <c r="C999" s="4"/>
      <c r="D999" s="4"/>
      <c r="E999" s="4"/>
      <c r="F999" s="4"/>
      <c r="G999" s="4"/>
      <c r="H999" s="4"/>
      <c r="I999" s="4"/>
      <c r="J999" s="110" t="str">
        <f t="shared" si="39"/>
        <v/>
      </c>
      <c r="K999" s="401" t="str">
        <f t="shared" si="38"/>
        <v/>
      </c>
      <c r="L999" s="4"/>
      <c r="M999" s="4"/>
      <c r="N999" s="4"/>
      <c r="O999" s="4"/>
      <c r="P999" s="4"/>
      <c r="Q999" s="4"/>
      <c r="R999" s="4"/>
      <c r="S999" s="4"/>
      <c r="T999" s="4"/>
      <c r="U999" s="4"/>
      <c r="V999" s="4"/>
      <c r="W999" s="4"/>
      <c r="X999" s="4"/>
      <c r="Y999" s="4"/>
      <c r="Z999" s="4"/>
    </row>
  </sheetData>
  <mergeCells count="17">
    <mergeCell ref="G8:G9"/>
    <mergeCell ref="H8:H9"/>
    <mergeCell ref="R8:R9"/>
    <mergeCell ref="S8:S9"/>
    <mergeCell ref="T8:T9"/>
    <mergeCell ref="W8:W9"/>
    <mergeCell ref="X8:X9"/>
    <mergeCell ref="Y8:Y9"/>
    <mergeCell ref="K7:K9"/>
    <mergeCell ref="M11:N11"/>
    <mergeCell ref="A7:A9"/>
    <mergeCell ref="B7:B9"/>
    <mergeCell ref="C7:C9"/>
    <mergeCell ref="D7:I7"/>
    <mergeCell ref="J7:J9"/>
    <mergeCell ref="D8:F8"/>
    <mergeCell ref="I8:I9"/>
  </mergeCells>
  <dataValidations>
    <dataValidation type="list" allowBlank="1" showInputMessage="1" showErrorMessage="1" prompt="Pilih Nama Dosen dari opsi yang tersedia. Bila ada kesalahan penulisan nama atau nama dosen yang perlu ditambah, anda dapat mengubah pada Tabel 4.a" sqref="B11:B999">
      <formula1>ValidDosen</formula1>
    </dataValidation>
    <dataValidation type="decimal" operator="greaterThanOrEqual" allowBlank="1" showDropDown="1" showInputMessage="1" showErrorMessage="1" prompt="Data harus diisi dalam bentuk angka" sqref="D11:I39 D40:K40 D41:I999">
      <formula1>0.0</formula1>
    </dataValidation>
    <dataValidation type="list" allowBlank="1" showErrorMessage="1" sqref="C11:C999">
      <formula1>$B$4:$B$5</formula1>
    </dataValidation>
  </dataValidations>
  <hyperlinks>
    <hyperlink display="&lt;&lt;&lt; Daftar Tabel" location="'Daftar Tabel'!A1" ref="L1"/>
  </hyperlink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63"/>
    <col customWidth="1" min="2" max="2" width="31.88"/>
    <col customWidth="1" min="3" max="6" width="9.13"/>
    <col customWidth="1" min="8" max="26" width="7.63"/>
  </cols>
  <sheetData>
    <row r="1" ht="14.25" customHeight="1">
      <c r="A1" s="403" t="s">
        <v>121</v>
      </c>
      <c r="B1" s="4"/>
      <c r="C1" s="4"/>
      <c r="D1" s="4"/>
      <c r="E1" s="4"/>
      <c r="F1" s="4"/>
      <c r="G1" s="68" t="s">
        <v>191</v>
      </c>
      <c r="H1" s="4"/>
      <c r="I1" s="4"/>
      <c r="J1" s="4"/>
      <c r="K1" s="4"/>
      <c r="L1" s="4"/>
      <c r="M1" s="4"/>
      <c r="N1" s="4"/>
      <c r="O1" s="4"/>
      <c r="P1" s="4"/>
      <c r="Q1" s="4"/>
      <c r="R1" s="4"/>
      <c r="S1" s="4"/>
      <c r="T1" s="4"/>
      <c r="U1" s="4"/>
      <c r="V1" s="4"/>
      <c r="W1" s="4"/>
      <c r="X1" s="4"/>
      <c r="Y1" s="4"/>
      <c r="Z1" s="4"/>
    </row>
    <row r="2" ht="14.25" customHeight="1">
      <c r="A2" s="185"/>
      <c r="B2" s="4"/>
      <c r="C2" s="4"/>
      <c r="D2" s="4"/>
      <c r="E2" s="4"/>
      <c r="F2" s="4"/>
      <c r="G2" s="4"/>
      <c r="H2" s="4"/>
      <c r="I2" s="4"/>
      <c r="J2" s="4"/>
      <c r="K2" s="4"/>
      <c r="L2" s="4"/>
      <c r="M2" s="4"/>
      <c r="N2" s="4"/>
      <c r="O2" s="4"/>
      <c r="P2" s="4"/>
      <c r="Q2" s="4"/>
      <c r="R2" s="4"/>
      <c r="S2" s="4"/>
      <c r="T2" s="4"/>
      <c r="U2" s="4"/>
      <c r="V2" s="4"/>
      <c r="W2" s="4"/>
      <c r="X2" s="4"/>
      <c r="Y2" s="4"/>
      <c r="Z2" s="4"/>
    </row>
    <row r="3" ht="14.25" customHeight="1">
      <c r="A3" s="92" t="s">
        <v>1288</v>
      </c>
      <c r="B3" s="4"/>
      <c r="C3" s="4"/>
      <c r="D3" s="4"/>
      <c r="E3" s="4"/>
      <c r="F3" s="4"/>
      <c r="G3" s="4"/>
      <c r="H3" s="4"/>
      <c r="I3" s="4"/>
      <c r="J3" s="4"/>
      <c r="K3" s="4"/>
      <c r="L3" s="4"/>
      <c r="M3" s="4"/>
      <c r="N3" s="4"/>
      <c r="O3" s="4"/>
      <c r="P3" s="4"/>
      <c r="Q3" s="4"/>
      <c r="R3" s="4"/>
      <c r="S3" s="4"/>
      <c r="T3" s="4"/>
      <c r="U3" s="4"/>
      <c r="V3" s="4"/>
      <c r="W3" s="4"/>
      <c r="X3" s="4"/>
      <c r="Y3" s="4"/>
      <c r="Z3" s="4"/>
    </row>
    <row r="4" ht="14.25" customHeight="1">
      <c r="A4" s="70" t="s">
        <v>213</v>
      </c>
      <c r="B4" s="70" t="s">
        <v>1289</v>
      </c>
      <c r="C4" s="71" t="s">
        <v>1290</v>
      </c>
      <c r="D4" s="72"/>
      <c r="E4" s="73"/>
      <c r="F4" s="70" t="s">
        <v>570</v>
      </c>
      <c r="G4" s="4"/>
      <c r="H4" s="4"/>
      <c r="I4" s="4"/>
      <c r="J4" s="4"/>
      <c r="K4" s="4"/>
      <c r="L4" s="4"/>
      <c r="M4" s="4"/>
      <c r="N4" s="4"/>
      <c r="O4" s="4"/>
      <c r="P4" s="4"/>
      <c r="Q4" s="4"/>
      <c r="R4" s="4"/>
      <c r="S4" s="4"/>
      <c r="T4" s="4"/>
      <c r="U4" s="4"/>
      <c r="V4" s="4"/>
      <c r="W4" s="4"/>
      <c r="X4" s="4"/>
      <c r="Y4" s="4"/>
      <c r="Z4" s="4"/>
    </row>
    <row r="5" ht="14.25" customHeight="1">
      <c r="A5" s="74"/>
      <c r="B5" s="74"/>
      <c r="C5" s="75" t="s">
        <v>556</v>
      </c>
      <c r="D5" s="75" t="s">
        <v>557</v>
      </c>
      <c r="E5" s="75" t="s">
        <v>558</v>
      </c>
      <c r="F5" s="74"/>
      <c r="G5" s="4"/>
      <c r="H5" s="4"/>
      <c r="I5" s="4"/>
      <c r="J5" s="4"/>
      <c r="K5" s="4"/>
      <c r="L5" s="4"/>
      <c r="M5" s="4"/>
      <c r="N5" s="4"/>
      <c r="O5" s="4"/>
      <c r="P5" s="4"/>
      <c r="Q5" s="4"/>
      <c r="R5" s="4"/>
      <c r="S5" s="4"/>
      <c r="T5" s="4"/>
      <c r="U5" s="4"/>
      <c r="V5" s="4"/>
      <c r="W5" s="4"/>
      <c r="X5" s="4"/>
      <c r="Y5" s="4"/>
      <c r="Z5" s="4"/>
    </row>
    <row r="6" ht="14.25" customHeight="1">
      <c r="A6" s="123">
        <v>1.0</v>
      </c>
      <c r="B6" s="123">
        <v>2.0</v>
      </c>
      <c r="C6" s="123">
        <v>3.0</v>
      </c>
      <c r="D6" s="123">
        <v>4.0</v>
      </c>
      <c r="E6" s="123">
        <v>5.0</v>
      </c>
      <c r="F6" s="123">
        <v>6.0</v>
      </c>
      <c r="G6" s="4"/>
      <c r="H6" s="4"/>
      <c r="I6" s="4"/>
      <c r="J6" s="4"/>
      <c r="K6" s="4"/>
      <c r="L6" s="4"/>
      <c r="M6" s="4"/>
      <c r="N6" s="4"/>
      <c r="O6" s="4"/>
      <c r="P6" s="4"/>
      <c r="Q6" s="4"/>
      <c r="R6" s="4"/>
      <c r="S6" s="4"/>
      <c r="T6" s="4"/>
      <c r="U6" s="4"/>
      <c r="V6" s="4"/>
      <c r="W6" s="4"/>
      <c r="X6" s="4"/>
      <c r="Y6" s="4"/>
      <c r="Z6" s="4"/>
    </row>
    <row r="7" ht="14.25" customHeight="1">
      <c r="A7" s="86">
        <v>1.0</v>
      </c>
      <c r="B7" s="187" t="s">
        <v>1291</v>
      </c>
      <c r="C7" s="102">
        <v>0.0</v>
      </c>
      <c r="D7" s="102">
        <v>0.0</v>
      </c>
      <c r="E7" s="102">
        <v>3.0</v>
      </c>
      <c r="F7" s="86">
        <f t="shared" ref="F7:F14" si="1">SUM(C7:E7)</f>
        <v>3</v>
      </c>
      <c r="G7" s="4" t="s">
        <v>1292</v>
      </c>
      <c r="H7" s="291" t="s">
        <v>397</v>
      </c>
      <c r="I7" s="6"/>
      <c r="J7" s="6"/>
      <c r="K7" s="6"/>
      <c r="L7" s="6"/>
      <c r="M7" s="6"/>
      <c r="N7" s="7"/>
      <c r="O7" s="4"/>
      <c r="P7" s="4"/>
      <c r="Q7" s="4"/>
      <c r="R7" s="4"/>
      <c r="S7" s="4"/>
      <c r="T7" s="4"/>
      <c r="U7" s="4"/>
      <c r="V7" s="4"/>
      <c r="W7" s="4"/>
      <c r="X7" s="4"/>
      <c r="Y7" s="4"/>
      <c r="Z7" s="4"/>
    </row>
    <row r="8" ht="27.75" customHeight="1">
      <c r="A8" s="86">
        <v>2.0</v>
      </c>
      <c r="B8" s="187" t="s">
        <v>1293</v>
      </c>
      <c r="C8" s="102">
        <v>41.0</v>
      </c>
      <c r="D8" s="102">
        <v>23.0</v>
      </c>
      <c r="E8" s="102">
        <v>23.0</v>
      </c>
      <c r="F8" s="86">
        <f t="shared" si="1"/>
        <v>87</v>
      </c>
      <c r="G8" s="4" t="s">
        <v>1294</v>
      </c>
      <c r="H8" s="4" t="s">
        <v>1295</v>
      </c>
      <c r="I8" s="4"/>
      <c r="J8" s="4"/>
      <c r="K8" s="4"/>
      <c r="L8" s="4"/>
      <c r="M8" s="4"/>
      <c r="N8" s="4"/>
      <c r="O8" s="4"/>
      <c r="P8" s="4"/>
      <c r="Q8" s="4"/>
      <c r="R8" s="4"/>
      <c r="S8" s="4"/>
      <c r="T8" s="4"/>
      <c r="U8" s="4"/>
      <c r="V8" s="4"/>
      <c r="W8" s="4"/>
      <c r="X8" s="4"/>
      <c r="Y8" s="4"/>
      <c r="Z8" s="4"/>
    </row>
    <row r="9" ht="14.25" customHeight="1">
      <c r="A9" s="86">
        <v>3.0</v>
      </c>
      <c r="B9" s="187" t="s">
        <v>1296</v>
      </c>
      <c r="C9" s="102">
        <v>2.0</v>
      </c>
      <c r="D9" s="102">
        <v>0.0</v>
      </c>
      <c r="E9" s="102">
        <v>0.0</v>
      </c>
      <c r="F9" s="86">
        <f t="shared" si="1"/>
        <v>2</v>
      </c>
      <c r="G9" s="4" t="s">
        <v>1297</v>
      </c>
      <c r="H9" s="4" t="s">
        <v>1298</v>
      </c>
      <c r="I9" s="4"/>
      <c r="J9" s="4"/>
      <c r="K9" s="4"/>
      <c r="L9" s="4"/>
      <c r="M9" s="4"/>
      <c r="N9" s="4"/>
      <c r="O9" s="4"/>
      <c r="P9" s="4"/>
      <c r="Q9" s="4"/>
      <c r="R9" s="4"/>
      <c r="S9" s="4"/>
      <c r="T9" s="4"/>
      <c r="U9" s="4"/>
      <c r="V9" s="4"/>
      <c r="W9" s="4"/>
      <c r="X9" s="4"/>
      <c r="Y9" s="4"/>
      <c r="Z9" s="4"/>
    </row>
    <row r="10" ht="29.25" customHeight="1">
      <c r="A10" s="86">
        <v>4.0</v>
      </c>
      <c r="B10" s="404" t="s">
        <v>1299</v>
      </c>
      <c r="C10" s="102">
        <v>61.0</v>
      </c>
      <c r="D10" s="102">
        <v>30.0</v>
      </c>
      <c r="E10" s="102">
        <v>46.0</v>
      </c>
      <c r="F10" s="86">
        <f t="shared" si="1"/>
        <v>137</v>
      </c>
      <c r="G10" s="4" t="s">
        <v>1300</v>
      </c>
      <c r="H10" s="179"/>
      <c r="I10" s="4"/>
      <c r="J10" s="4"/>
      <c r="K10" s="4"/>
      <c r="L10" s="4"/>
      <c r="M10" s="4"/>
      <c r="N10" s="4"/>
      <c r="O10" s="4"/>
      <c r="P10" s="4"/>
      <c r="Q10" s="4"/>
      <c r="R10" s="4"/>
      <c r="S10" s="4"/>
      <c r="T10" s="4"/>
      <c r="U10" s="4"/>
      <c r="V10" s="4"/>
      <c r="W10" s="4"/>
      <c r="X10" s="4"/>
      <c r="Y10" s="4"/>
      <c r="Z10" s="4"/>
    </row>
    <row r="11" ht="14.25" customHeight="1">
      <c r="A11" s="305">
        <v>5.0</v>
      </c>
      <c r="B11" s="187" t="s">
        <v>1301</v>
      </c>
      <c r="C11" s="405">
        <v>6.0</v>
      </c>
      <c r="D11" s="102">
        <v>9.0</v>
      </c>
      <c r="E11" s="102">
        <v>0.0</v>
      </c>
      <c r="F11" s="86">
        <f t="shared" si="1"/>
        <v>15</v>
      </c>
      <c r="G11" s="4" t="s">
        <v>1302</v>
      </c>
      <c r="H11" s="406" t="s">
        <v>866</v>
      </c>
      <c r="I11" s="4">
        <f>(F10+F13)/29</f>
        <v>7.75862069</v>
      </c>
      <c r="J11" s="4"/>
      <c r="K11" s="66" t="s">
        <v>21</v>
      </c>
      <c r="L11" s="4">
        <f>I11/0.5</f>
        <v>15.51724138</v>
      </c>
      <c r="M11" s="4"/>
      <c r="N11" s="66">
        <v>0.5</v>
      </c>
      <c r="O11" s="4"/>
      <c r="P11" s="4"/>
      <c r="Q11" s="4"/>
      <c r="R11" s="4"/>
      <c r="S11" s="4"/>
      <c r="T11" s="4"/>
      <c r="U11" s="4"/>
      <c r="V11" s="4"/>
      <c r="W11" s="4"/>
      <c r="X11" s="4"/>
      <c r="Y11" s="4"/>
      <c r="Z11" s="4"/>
    </row>
    <row r="12" ht="40.5" customHeight="1">
      <c r="A12" s="305">
        <v>6.0</v>
      </c>
      <c r="B12" s="187" t="s">
        <v>1303</v>
      </c>
      <c r="C12" s="405">
        <v>0.0</v>
      </c>
      <c r="D12" s="102">
        <v>0.0</v>
      </c>
      <c r="E12" s="102">
        <v>0.0</v>
      </c>
      <c r="F12" s="86">
        <f t="shared" si="1"/>
        <v>0</v>
      </c>
      <c r="G12" s="4" t="s">
        <v>1304</v>
      </c>
      <c r="H12" s="406" t="s">
        <v>870</v>
      </c>
      <c r="I12" s="4">
        <f>(F8+F9+F12)/29</f>
        <v>3.068965517</v>
      </c>
      <c r="J12" s="4"/>
      <c r="K12" s="66" t="s">
        <v>23</v>
      </c>
      <c r="L12" s="4">
        <f>I12/6</f>
        <v>0.5114942529</v>
      </c>
      <c r="M12" s="4"/>
      <c r="N12" s="66">
        <v>6.0</v>
      </c>
      <c r="O12" s="4"/>
      <c r="P12" s="4"/>
      <c r="Q12" s="4"/>
      <c r="R12" s="4"/>
      <c r="S12" s="4"/>
      <c r="T12" s="4"/>
      <c r="U12" s="4"/>
      <c r="V12" s="4"/>
      <c r="W12" s="4"/>
      <c r="X12" s="4"/>
      <c r="Y12" s="4"/>
      <c r="Z12" s="4"/>
    </row>
    <row r="13" ht="42.0" customHeight="1">
      <c r="A13" s="305">
        <v>7.0</v>
      </c>
      <c r="B13" s="187" t="s">
        <v>1305</v>
      </c>
      <c r="C13" s="405">
        <v>22.0</v>
      </c>
      <c r="D13" s="102">
        <v>46.0</v>
      </c>
      <c r="E13" s="102">
        <v>20.0</v>
      </c>
      <c r="F13" s="86">
        <f t="shared" si="1"/>
        <v>88</v>
      </c>
      <c r="G13" s="4" t="s">
        <v>1306</v>
      </c>
      <c r="H13" s="406" t="s">
        <v>1307</v>
      </c>
      <c r="I13" s="4">
        <f>(F7+F11)/29</f>
        <v>0.6206896552</v>
      </c>
      <c r="J13" s="4"/>
      <c r="K13" s="66" t="s">
        <v>25</v>
      </c>
      <c r="L13" s="4">
        <f>I13/4</f>
        <v>0.1551724138</v>
      </c>
      <c r="M13" s="4"/>
      <c r="N13" s="4"/>
      <c r="O13" s="4"/>
      <c r="P13" s="4"/>
      <c r="Q13" s="4"/>
      <c r="R13" s="4"/>
      <c r="S13" s="4"/>
      <c r="T13" s="4"/>
      <c r="U13" s="4"/>
      <c r="V13" s="4"/>
      <c r="W13" s="4"/>
      <c r="X13" s="4"/>
      <c r="Y13" s="4"/>
      <c r="Z13" s="4"/>
    </row>
    <row r="14" ht="14.25" customHeight="1">
      <c r="A14" s="295" t="s">
        <v>570</v>
      </c>
      <c r="B14" s="73"/>
      <c r="C14" s="407">
        <f t="shared" ref="C14:E14" si="2">SUM(C7:C13)</f>
        <v>132</v>
      </c>
      <c r="D14" s="407">
        <f t="shared" si="2"/>
        <v>108</v>
      </c>
      <c r="E14" s="407">
        <f t="shared" si="2"/>
        <v>92</v>
      </c>
      <c r="F14" s="407">
        <f t="shared" si="1"/>
        <v>332</v>
      </c>
      <c r="G14" s="4"/>
      <c r="H14" s="179"/>
      <c r="I14" s="4"/>
      <c r="J14" s="4"/>
      <c r="K14" s="4"/>
      <c r="L14" s="4"/>
      <c r="M14" s="4"/>
      <c r="N14" s="4"/>
      <c r="O14" s="4"/>
      <c r="P14" s="4"/>
      <c r="Q14" s="4"/>
      <c r="R14" s="4"/>
      <c r="S14" s="4"/>
      <c r="T14" s="4"/>
      <c r="U14" s="4"/>
      <c r="V14" s="4"/>
      <c r="W14" s="4"/>
      <c r="X14" s="4"/>
      <c r="Y14" s="4"/>
      <c r="Z14" s="4"/>
    </row>
    <row r="15" ht="14.2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4.2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4:A5"/>
    <mergeCell ref="B4:B5"/>
    <mergeCell ref="C4:E4"/>
    <mergeCell ref="F4:F5"/>
    <mergeCell ref="H7:N7"/>
    <mergeCell ref="A14:B14"/>
  </mergeCells>
  <dataValidations>
    <dataValidation type="decimal" operator="greaterThanOrEqual" allowBlank="1" showDropDown="1" showInputMessage="1" showErrorMessage="1" prompt="Data harus diisi dalam bentuk angka" sqref="C7:E13">
      <formula1>0.0</formula1>
    </dataValidation>
  </dataValidations>
  <hyperlinks>
    <hyperlink display="&lt;&lt;&lt; Daftar Tabel" location="'Daftar Tabel'!A1" ref="G1"/>
  </hyperlinks>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2.63" defaultRowHeight="15.0"/>
  <cols>
    <col customWidth="1" min="1" max="1" width="4.63"/>
    <col customWidth="1" min="2" max="2" width="42.25"/>
    <col customWidth="1" min="3" max="3" width="24.88"/>
    <col customWidth="1" min="4" max="4" width="21.38"/>
    <col customWidth="1" min="5" max="5" width="119.5"/>
    <col customWidth="1" min="6" max="10" width="7.63"/>
  </cols>
  <sheetData>
    <row r="1" ht="14.25" customHeight="1">
      <c r="A1" s="222" t="s">
        <v>1308</v>
      </c>
      <c r="C1" s="95"/>
      <c r="E1" s="68" t="s">
        <v>191</v>
      </c>
    </row>
    <row r="2" ht="14.25" customHeight="1">
      <c r="A2" s="222" t="s">
        <v>1309</v>
      </c>
      <c r="C2" s="95"/>
      <c r="E2" s="408"/>
    </row>
    <row r="3" ht="14.25" customHeight="1">
      <c r="A3" s="92" t="s">
        <v>212</v>
      </c>
      <c r="C3" s="95"/>
    </row>
    <row r="4" ht="45.75" customHeight="1">
      <c r="A4" s="75" t="s">
        <v>71</v>
      </c>
      <c r="B4" s="75" t="s">
        <v>1310</v>
      </c>
      <c r="C4" s="75" t="s">
        <v>59</v>
      </c>
      <c r="D4" s="75" t="s">
        <v>1311</v>
      </c>
    </row>
    <row r="5" ht="14.25" customHeight="1">
      <c r="A5" s="372">
        <v>1.0</v>
      </c>
      <c r="B5" s="372">
        <v>2.0</v>
      </c>
      <c r="C5" s="372">
        <v>3.0</v>
      </c>
      <c r="D5" s="372">
        <v>4.0</v>
      </c>
    </row>
    <row r="6" ht="14.25" customHeight="1">
      <c r="A6" s="409" t="s">
        <v>1312</v>
      </c>
      <c r="B6" s="410" t="s">
        <v>1313</v>
      </c>
      <c r="C6" s="72"/>
      <c r="D6" s="73"/>
    </row>
    <row r="7" ht="42.0" customHeight="1">
      <c r="A7" s="376">
        <v>1.0</v>
      </c>
      <c r="B7" s="324" t="s">
        <v>1314</v>
      </c>
      <c r="C7" s="411">
        <v>44599.0</v>
      </c>
      <c r="D7" s="383" t="s">
        <v>1315</v>
      </c>
      <c r="E7" s="292" t="s">
        <v>1316</v>
      </c>
      <c r="F7" s="190" t="s">
        <v>397</v>
      </c>
      <c r="G7" s="6"/>
      <c r="H7" s="6"/>
      <c r="I7" s="6"/>
      <c r="J7" s="7"/>
    </row>
    <row r="8" ht="27.0" customHeight="1">
      <c r="A8" s="376">
        <v>2.0</v>
      </c>
      <c r="B8" s="324" t="s">
        <v>1317</v>
      </c>
      <c r="C8" s="128" t="s">
        <v>1318</v>
      </c>
      <c r="D8" s="383" t="s">
        <v>1319</v>
      </c>
      <c r="E8" s="90" t="s">
        <v>1320</v>
      </c>
      <c r="F8" s="65" t="s">
        <v>1321</v>
      </c>
      <c r="J8" s="412">
        <f>COUNTIFS(B7:B1000,"&lt;&gt;",C7:C1000,"&lt;&gt;",D7:D1000,"&lt;&gt;")</f>
        <v>12</v>
      </c>
    </row>
    <row r="9" ht="27.75" customHeight="1">
      <c r="A9" s="376">
        <v>3.0</v>
      </c>
      <c r="B9" s="324" t="s">
        <v>1322</v>
      </c>
      <c r="C9" s="413">
        <v>44665.0</v>
      </c>
      <c r="D9" s="383" t="s">
        <v>1323</v>
      </c>
      <c r="E9" s="90" t="s">
        <v>1324</v>
      </c>
    </row>
    <row r="10" ht="14.25" customHeight="1">
      <c r="A10" s="376">
        <v>4.0</v>
      </c>
      <c r="B10" s="324" t="s">
        <v>1325</v>
      </c>
      <c r="C10" s="128" t="s">
        <v>1326</v>
      </c>
      <c r="D10" s="383" t="s">
        <v>1327</v>
      </c>
      <c r="E10" s="90" t="s">
        <v>1328</v>
      </c>
    </row>
    <row r="11" ht="14.25" customHeight="1">
      <c r="A11" s="376"/>
      <c r="B11" s="324" t="s">
        <v>1329</v>
      </c>
      <c r="C11" s="411">
        <v>45264.0</v>
      </c>
      <c r="D11" s="383" t="s">
        <v>1330</v>
      </c>
      <c r="E11" s="292" t="s">
        <v>1331</v>
      </c>
    </row>
    <row r="12" ht="14.25" customHeight="1">
      <c r="A12" s="376">
        <v>6.0</v>
      </c>
      <c r="B12" s="324" t="s">
        <v>1332</v>
      </c>
      <c r="C12" s="414">
        <v>45288.0</v>
      </c>
      <c r="D12" s="383" t="s">
        <v>1333</v>
      </c>
      <c r="E12" s="292" t="s">
        <v>1334</v>
      </c>
    </row>
    <row r="13" ht="14.25" customHeight="1">
      <c r="A13" s="415">
        <v>7.0</v>
      </c>
      <c r="B13" s="324" t="s">
        <v>1335</v>
      </c>
      <c r="C13" s="416">
        <v>45511.0</v>
      </c>
      <c r="D13" s="417" t="s">
        <v>1336</v>
      </c>
      <c r="E13" s="292" t="s">
        <v>1337</v>
      </c>
      <c r="F13" s="99" t="s">
        <v>1338</v>
      </c>
    </row>
    <row r="14" ht="14.25" customHeight="1">
      <c r="A14" s="376">
        <v>8.0</v>
      </c>
      <c r="B14" s="324" t="s">
        <v>1339</v>
      </c>
      <c r="C14" s="416">
        <v>45680.0</v>
      </c>
      <c r="D14" s="349" t="s">
        <v>1340</v>
      </c>
      <c r="E14" s="292" t="s">
        <v>1341</v>
      </c>
    </row>
    <row r="15" ht="14.25" customHeight="1">
      <c r="A15" s="376">
        <v>9.0</v>
      </c>
      <c r="B15" s="324" t="s">
        <v>1342</v>
      </c>
      <c r="C15" s="418" t="s">
        <v>1343</v>
      </c>
      <c r="D15" s="417" t="s">
        <v>1344</v>
      </c>
      <c r="E15" s="292" t="s">
        <v>1345</v>
      </c>
    </row>
    <row r="16" ht="14.25" customHeight="1">
      <c r="A16" s="376">
        <v>10.0</v>
      </c>
      <c r="B16" s="317" t="s">
        <v>1346</v>
      </c>
      <c r="C16" s="416">
        <v>45510.0</v>
      </c>
      <c r="D16" s="417" t="s">
        <v>1347</v>
      </c>
      <c r="E16" s="292" t="s">
        <v>1348</v>
      </c>
    </row>
    <row r="17" ht="14.25" customHeight="1">
      <c r="A17" s="419">
        <v>11.0</v>
      </c>
      <c r="B17" s="317" t="s">
        <v>1349</v>
      </c>
      <c r="C17" s="416">
        <v>45644.0</v>
      </c>
      <c r="D17" s="349" t="s">
        <v>1350</v>
      </c>
      <c r="E17" s="292" t="s">
        <v>1351</v>
      </c>
    </row>
    <row r="18" ht="14.25" customHeight="1">
      <c r="A18" s="419">
        <v>12.0</v>
      </c>
      <c r="B18" s="324" t="s">
        <v>1352</v>
      </c>
      <c r="C18" s="411">
        <v>44735.0</v>
      </c>
      <c r="D18" s="383" t="s">
        <v>1353</v>
      </c>
      <c r="E18" s="292" t="s">
        <v>1354</v>
      </c>
    </row>
    <row r="19" ht="14.25" customHeight="1">
      <c r="A19" s="419">
        <v>13.0</v>
      </c>
      <c r="B19" s="324"/>
      <c r="C19" s="128"/>
      <c r="D19" s="349"/>
    </row>
    <row r="20" ht="14.25" customHeight="1">
      <c r="A20" s="376">
        <v>14.0</v>
      </c>
      <c r="B20" s="324"/>
      <c r="C20" s="420"/>
      <c r="D20" s="383"/>
    </row>
    <row r="21" ht="14.25" customHeight="1">
      <c r="A21" s="376">
        <v>15.0</v>
      </c>
      <c r="B21" s="421"/>
      <c r="C21" s="421"/>
      <c r="D21" s="421"/>
    </row>
    <row r="22" ht="14.25" customHeight="1">
      <c r="A22" s="376">
        <v>16.0</v>
      </c>
      <c r="B22" s="421"/>
      <c r="C22" s="421"/>
      <c r="D22" s="421"/>
    </row>
    <row r="23" ht="14.25" customHeight="1">
      <c r="A23" s="376">
        <v>17.0</v>
      </c>
      <c r="B23" s="421"/>
      <c r="C23" s="421"/>
      <c r="D23" s="421"/>
    </row>
    <row r="24" ht="14.25" customHeight="1">
      <c r="A24" s="415">
        <v>18.0</v>
      </c>
      <c r="B24" s="421"/>
      <c r="C24" s="421"/>
      <c r="D24" s="421"/>
    </row>
    <row r="25" ht="14.25" customHeight="1">
      <c r="A25" s="415">
        <v>19.0</v>
      </c>
      <c r="B25" s="324"/>
      <c r="C25" s="128"/>
      <c r="D25" s="383"/>
    </row>
    <row r="26" ht="14.25" customHeight="1">
      <c r="A26" s="415">
        <v>20.0</v>
      </c>
      <c r="B26" s="324"/>
      <c r="C26" s="128"/>
      <c r="D26" s="383"/>
    </row>
    <row r="27" ht="14.25" customHeight="1">
      <c r="A27" s="415">
        <v>21.0</v>
      </c>
      <c r="B27" s="317"/>
      <c r="C27" s="128"/>
      <c r="D27" s="349"/>
    </row>
    <row r="28" ht="14.25" customHeight="1">
      <c r="A28" s="415">
        <v>22.0</v>
      </c>
      <c r="B28" s="421"/>
      <c r="C28" s="128"/>
      <c r="D28" s="349"/>
    </row>
    <row r="29" ht="14.25" customHeight="1">
      <c r="A29" s="415">
        <v>23.0</v>
      </c>
      <c r="B29" s="421"/>
      <c r="C29" s="421"/>
      <c r="D29" s="421"/>
    </row>
    <row r="30" ht="14.25" customHeight="1">
      <c r="A30" s="415">
        <v>24.0</v>
      </c>
      <c r="B30" s="421"/>
      <c r="C30" s="421"/>
      <c r="D30" s="421"/>
    </row>
    <row r="31" ht="14.25" customHeight="1">
      <c r="A31" s="415">
        <v>25.0</v>
      </c>
      <c r="B31" s="421"/>
      <c r="C31" s="421"/>
      <c r="D31" s="421"/>
    </row>
    <row r="32" ht="14.25" customHeight="1">
      <c r="A32" s="415">
        <v>26.0</v>
      </c>
      <c r="B32" s="421"/>
      <c r="C32" s="421"/>
      <c r="D32" s="421"/>
    </row>
    <row r="33" ht="14.25" customHeight="1">
      <c r="A33" s="415">
        <v>27.0</v>
      </c>
      <c r="B33" s="421"/>
      <c r="C33" s="421"/>
      <c r="D33" s="421"/>
    </row>
    <row r="34" ht="14.25" customHeight="1">
      <c r="A34" s="415">
        <v>28.0</v>
      </c>
      <c r="B34" s="422"/>
      <c r="C34" s="422"/>
      <c r="D34" s="422"/>
    </row>
    <row r="35" ht="14.25" customHeight="1">
      <c r="A35" s="415">
        <v>29.0</v>
      </c>
      <c r="B35" s="421"/>
      <c r="C35" s="421"/>
      <c r="D35" s="421"/>
    </row>
    <row r="36" ht="14.25" customHeight="1">
      <c r="A36" s="415">
        <v>30.0</v>
      </c>
      <c r="B36" s="421"/>
      <c r="C36" s="421"/>
      <c r="D36" s="421"/>
    </row>
    <row r="37" ht="14.25" customHeight="1">
      <c r="A37" s="415">
        <v>31.0</v>
      </c>
      <c r="B37" s="421"/>
      <c r="C37" s="421"/>
      <c r="D37" s="421"/>
    </row>
    <row r="38" ht="14.25" customHeight="1">
      <c r="A38" s="376">
        <v>32.0</v>
      </c>
      <c r="B38" s="421"/>
      <c r="C38" s="421"/>
      <c r="D38" s="421"/>
    </row>
    <row r="39" ht="14.25" customHeight="1">
      <c r="A39" s="376">
        <v>33.0</v>
      </c>
      <c r="B39" s="421"/>
      <c r="C39" s="421"/>
      <c r="D39" s="421"/>
    </row>
    <row r="40" ht="14.25" customHeight="1">
      <c r="A40" s="376">
        <v>34.0</v>
      </c>
      <c r="B40" s="421"/>
      <c r="C40" s="421"/>
      <c r="D40" s="421"/>
    </row>
    <row r="41" ht="14.25" customHeight="1">
      <c r="A41" s="376">
        <v>35.0</v>
      </c>
      <c r="B41" s="421"/>
      <c r="C41" s="421"/>
      <c r="D41" s="421"/>
    </row>
    <row r="42" ht="14.25" customHeight="1">
      <c r="A42" s="376">
        <v>36.0</v>
      </c>
      <c r="B42" s="421"/>
      <c r="C42" s="421"/>
      <c r="D42" s="421"/>
    </row>
    <row r="43" ht="14.25" customHeight="1">
      <c r="A43" s="376">
        <v>37.0</v>
      </c>
      <c r="B43" s="421"/>
      <c r="C43" s="421"/>
      <c r="D43" s="421"/>
    </row>
    <row r="44" ht="14.25" customHeight="1">
      <c r="A44" s="376">
        <v>38.0</v>
      </c>
      <c r="B44" s="421"/>
      <c r="C44" s="421"/>
      <c r="D44" s="421"/>
    </row>
    <row r="45" ht="14.25" customHeight="1">
      <c r="A45" s="376">
        <v>39.0</v>
      </c>
      <c r="B45" s="421"/>
      <c r="C45" s="421"/>
      <c r="D45" s="421"/>
    </row>
    <row r="46" ht="14.25" customHeight="1">
      <c r="A46" s="376">
        <v>40.0</v>
      </c>
      <c r="B46" s="421"/>
      <c r="C46" s="421"/>
      <c r="D46" s="421"/>
    </row>
    <row r="47" ht="14.25" customHeight="1">
      <c r="A47" s="376">
        <v>41.0</v>
      </c>
      <c r="B47" s="421"/>
      <c r="C47" s="421"/>
      <c r="D47" s="421"/>
    </row>
    <row r="48" ht="14.25" customHeight="1">
      <c r="A48" s="376">
        <v>42.0</v>
      </c>
      <c r="B48" s="324"/>
      <c r="C48" s="423"/>
      <c r="D48" s="349"/>
    </row>
    <row r="49" ht="14.25" customHeight="1">
      <c r="A49" s="376">
        <v>43.0</v>
      </c>
      <c r="B49" s="324"/>
      <c r="C49" s="423"/>
      <c r="D49" s="349"/>
    </row>
    <row r="50" ht="14.25" customHeight="1">
      <c r="A50" s="376">
        <v>44.0</v>
      </c>
      <c r="B50" s="324"/>
      <c r="C50" s="423"/>
      <c r="D50" s="349"/>
    </row>
    <row r="51" ht="14.25" customHeight="1">
      <c r="A51" s="376">
        <v>45.0</v>
      </c>
      <c r="B51" s="324"/>
      <c r="C51" s="423"/>
      <c r="D51" s="349"/>
    </row>
    <row r="52" ht="14.25" customHeight="1">
      <c r="A52" s="376">
        <v>46.0</v>
      </c>
      <c r="B52" s="324"/>
      <c r="C52" s="423"/>
      <c r="D52" s="349"/>
    </row>
    <row r="53" ht="14.25" customHeight="1">
      <c r="A53" s="376">
        <v>47.0</v>
      </c>
      <c r="B53" s="324"/>
      <c r="C53" s="423"/>
      <c r="D53" s="349"/>
    </row>
    <row r="54" ht="14.25" customHeight="1">
      <c r="A54" s="376">
        <v>48.0</v>
      </c>
      <c r="B54" s="324"/>
      <c r="C54" s="423"/>
      <c r="D54" s="349"/>
    </row>
    <row r="55" ht="14.25" customHeight="1">
      <c r="A55" s="376">
        <v>49.0</v>
      </c>
      <c r="B55" s="324"/>
      <c r="C55" s="423"/>
      <c r="D55" s="349"/>
    </row>
    <row r="56" ht="14.25" customHeight="1">
      <c r="A56" s="376">
        <v>50.0</v>
      </c>
      <c r="B56" s="324"/>
      <c r="C56" s="423"/>
      <c r="D56" s="349"/>
    </row>
    <row r="57" ht="14.25" customHeight="1">
      <c r="A57" s="376">
        <v>51.0</v>
      </c>
      <c r="B57" s="324"/>
      <c r="C57" s="423"/>
      <c r="D57" s="349"/>
    </row>
    <row r="58" ht="14.25" customHeight="1">
      <c r="A58" s="376">
        <v>52.0</v>
      </c>
      <c r="B58" s="324"/>
      <c r="C58" s="423"/>
      <c r="D58" s="349"/>
    </row>
    <row r="59" ht="14.25" customHeight="1">
      <c r="A59" s="376">
        <v>53.0</v>
      </c>
      <c r="B59" s="324"/>
      <c r="C59" s="423"/>
      <c r="D59" s="349"/>
    </row>
    <row r="60" ht="14.25" customHeight="1">
      <c r="A60" s="376">
        <v>54.0</v>
      </c>
      <c r="B60" s="324"/>
      <c r="C60" s="423"/>
      <c r="D60" s="349"/>
    </row>
    <row r="61" ht="14.25" customHeight="1">
      <c r="A61" s="376">
        <v>55.0</v>
      </c>
      <c r="B61" s="324"/>
      <c r="C61" s="423"/>
      <c r="D61" s="349"/>
    </row>
    <row r="62" ht="14.25" customHeight="1">
      <c r="A62" s="376">
        <v>56.0</v>
      </c>
      <c r="B62" s="324"/>
      <c r="C62" s="423"/>
      <c r="D62" s="349"/>
    </row>
    <row r="63" ht="14.25" customHeight="1">
      <c r="A63" s="376">
        <v>57.0</v>
      </c>
      <c r="B63" s="324"/>
      <c r="C63" s="423"/>
      <c r="D63" s="349"/>
    </row>
    <row r="64" ht="14.25" customHeight="1">
      <c r="A64" s="376">
        <v>58.0</v>
      </c>
      <c r="B64" s="324"/>
      <c r="C64" s="423"/>
      <c r="D64" s="349"/>
    </row>
    <row r="65" ht="14.25" customHeight="1">
      <c r="A65" s="376">
        <v>59.0</v>
      </c>
      <c r="B65" s="324"/>
      <c r="C65" s="423"/>
      <c r="D65" s="349"/>
    </row>
    <row r="66" ht="14.25" customHeight="1">
      <c r="A66" s="376">
        <v>60.0</v>
      </c>
      <c r="B66" s="324"/>
      <c r="C66" s="423"/>
      <c r="D66" s="349"/>
    </row>
    <row r="67" ht="14.25" customHeight="1">
      <c r="A67" s="376">
        <v>61.0</v>
      </c>
      <c r="B67" s="324"/>
      <c r="C67" s="423"/>
      <c r="D67" s="349"/>
    </row>
    <row r="68" ht="14.25" customHeight="1">
      <c r="A68" s="376">
        <v>62.0</v>
      </c>
      <c r="B68" s="324"/>
      <c r="C68" s="423"/>
      <c r="D68" s="349"/>
    </row>
    <row r="69" ht="14.25" customHeight="1">
      <c r="A69" s="376">
        <v>63.0</v>
      </c>
      <c r="B69" s="324"/>
      <c r="C69" s="423"/>
      <c r="D69" s="349"/>
    </row>
    <row r="70" ht="14.25" customHeight="1">
      <c r="A70" s="376">
        <v>64.0</v>
      </c>
      <c r="B70" s="324"/>
      <c r="C70" s="423"/>
      <c r="D70" s="349"/>
    </row>
    <row r="71" ht="14.25" customHeight="1">
      <c r="A71" s="376">
        <v>65.0</v>
      </c>
      <c r="B71" s="324"/>
      <c r="C71" s="423"/>
      <c r="D71" s="349"/>
    </row>
    <row r="72" ht="14.25" customHeight="1">
      <c r="A72" s="376">
        <v>66.0</v>
      </c>
      <c r="B72" s="324"/>
      <c r="C72" s="423"/>
      <c r="D72" s="349"/>
    </row>
    <row r="73" ht="14.25" customHeight="1">
      <c r="A73" s="376">
        <v>67.0</v>
      </c>
      <c r="B73" s="324"/>
      <c r="C73" s="423"/>
      <c r="D73" s="349"/>
    </row>
    <row r="74" ht="14.25" customHeight="1">
      <c r="A74" s="376">
        <v>68.0</v>
      </c>
      <c r="B74" s="324"/>
      <c r="C74" s="423"/>
      <c r="D74" s="349"/>
    </row>
    <row r="75" ht="14.25" customHeight="1">
      <c r="A75" s="376">
        <v>69.0</v>
      </c>
      <c r="B75" s="324"/>
      <c r="C75" s="423"/>
      <c r="D75" s="349"/>
    </row>
    <row r="76" ht="14.25" customHeight="1">
      <c r="A76" s="376">
        <v>70.0</v>
      </c>
      <c r="B76" s="324"/>
      <c r="C76" s="423"/>
      <c r="D76" s="349"/>
    </row>
    <row r="77" ht="14.25" customHeight="1">
      <c r="A77" s="376">
        <v>71.0</v>
      </c>
      <c r="B77" s="324"/>
      <c r="C77" s="423"/>
      <c r="D77" s="349"/>
    </row>
    <row r="78" ht="14.25" customHeight="1">
      <c r="A78" s="376">
        <v>72.0</v>
      </c>
      <c r="B78" s="324"/>
      <c r="C78" s="423"/>
      <c r="D78" s="349"/>
    </row>
    <row r="79" ht="14.25" customHeight="1">
      <c r="A79" s="376">
        <v>73.0</v>
      </c>
      <c r="B79" s="324"/>
      <c r="C79" s="423"/>
      <c r="D79" s="349"/>
    </row>
    <row r="80" ht="14.25" customHeight="1">
      <c r="A80" s="376">
        <v>74.0</v>
      </c>
      <c r="B80" s="324"/>
      <c r="C80" s="423"/>
      <c r="D80" s="349"/>
    </row>
    <row r="81" ht="14.25" customHeight="1">
      <c r="A81" s="376">
        <v>75.0</v>
      </c>
      <c r="B81" s="324"/>
      <c r="C81" s="423"/>
      <c r="D81" s="349"/>
    </row>
    <row r="82" ht="14.25" customHeight="1">
      <c r="A82" s="376">
        <v>76.0</v>
      </c>
      <c r="B82" s="324"/>
      <c r="C82" s="423"/>
      <c r="D82" s="349"/>
    </row>
    <row r="83" ht="14.25" customHeight="1">
      <c r="A83" s="376">
        <v>77.0</v>
      </c>
      <c r="B83" s="324"/>
      <c r="C83" s="423"/>
      <c r="D83" s="349"/>
    </row>
    <row r="84" ht="14.25" customHeight="1">
      <c r="A84" s="376">
        <v>78.0</v>
      </c>
      <c r="B84" s="324"/>
      <c r="C84" s="423"/>
      <c r="D84" s="349"/>
    </row>
    <row r="85" ht="14.25" customHeight="1">
      <c r="A85" s="376">
        <v>79.0</v>
      </c>
      <c r="B85" s="324"/>
      <c r="C85" s="423"/>
      <c r="D85" s="349"/>
    </row>
    <row r="86" ht="14.25" customHeight="1">
      <c r="A86" s="376">
        <v>80.0</v>
      </c>
      <c r="B86" s="324"/>
      <c r="C86" s="423"/>
      <c r="D86" s="349"/>
    </row>
    <row r="87" ht="14.25" customHeight="1">
      <c r="A87" s="376">
        <v>81.0</v>
      </c>
      <c r="B87" s="324"/>
      <c r="C87" s="423"/>
      <c r="D87" s="349"/>
    </row>
    <row r="88" ht="14.25" customHeight="1">
      <c r="A88" s="376">
        <v>82.0</v>
      </c>
      <c r="B88" s="324"/>
      <c r="C88" s="423"/>
      <c r="D88" s="349"/>
    </row>
    <row r="89" ht="14.25" customHeight="1">
      <c r="A89" s="376">
        <v>83.0</v>
      </c>
      <c r="B89" s="324"/>
      <c r="C89" s="423"/>
      <c r="D89" s="349"/>
    </row>
    <row r="90" ht="14.25" customHeight="1">
      <c r="A90" s="376">
        <v>84.0</v>
      </c>
      <c r="B90" s="324"/>
      <c r="C90" s="423"/>
      <c r="D90" s="349"/>
    </row>
    <row r="91" ht="14.25" customHeight="1">
      <c r="A91" s="376">
        <v>85.0</v>
      </c>
      <c r="B91" s="324"/>
      <c r="C91" s="423"/>
      <c r="D91" s="349"/>
    </row>
    <row r="92" ht="14.25" customHeight="1">
      <c r="A92" s="376">
        <v>86.0</v>
      </c>
      <c r="B92" s="324"/>
      <c r="C92" s="423"/>
      <c r="D92" s="349"/>
    </row>
    <row r="93" ht="14.25" customHeight="1">
      <c r="A93" s="376">
        <v>87.0</v>
      </c>
      <c r="B93" s="324"/>
      <c r="C93" s="423"/>
      <c r="D93" s="349"/>
    </row>
    <row r="94" ht="14.25" customHeight="1">
      <c r="A94" s="376">
        <v>88.0</v>
      </c>
      <c r="B94" s="324"/>
      <c r="C94" s="423"/>
      <c r="D94" s="349"/>
    </row>
    <row r="95" ht="14.25" customHeight="1">
      <c r="A95" s="376">
        <v>89.0</v>
      </c>
      <c r="B95" s="324"/>
      <c r="C95" s="423"/>
      <c r="D95" s="349"/>
    </row>
    <row r="96" ht="14.25" customHeight="1">
      <c r="A96" s="376">
        <v>90.0</v>
      </c>
      <c r="B96" s="324"/>
      <c r="C96" s="423"/>
      <c r="D96" s="349"/>
    </row>
    <row r="97" ht="14.25" customHeight="1">
      <c r="A97" s="376">
        <v>91.0</v>
      </c>
      <c r="B97" s="324"/>
      <c r="C97" s="423"/>
      <c r="D97" s="349"/>
    </row>
    <row r="98" ht="14.25" customHeight="1">
      <c r="A98" s="376">
        <v>92.0</v>
      </c>
      <c r="B98" s="324"/>
      <c r="C98" s="423"/>
      <c r="D98" s="349"/>
    </row>
    <row r="99" ht="14.25" customHeight="1">
      <c r="A99" s="376">
        <v>93.0</v>
      </c>
      <c r="B99" s="324"/>
      <c r="C99" s="423"/>
      <c r="D99" s="349"/>
    </row>
    <row r="100" ht="14.25" customHeight="1">
      <c r="A100" s="376">
        <v>94.0</v>
      </c>
      <c r="B100" s="324"/>
      <c r="C100" s="423"/>
      <c r="D100" s="349"/>
    </row>
    <row r="101" ht="14.25" customHeight="1">
      <c r="A101" s="376">
        <v>95.0</v>
      </c>
      <c r="B101" s="324"/>
      <c r="C101" s="423"/>
      <c r="D101" s="349"/>
    </row>
    <row r="102" ht="14.25" customHeight="1">
      <c r="A102" s="376">
        <v>96.0</v>
      </c>
      <c r="B102" s="324"/>
      <c r="C102" s="423"/>
      <c r="D102" s="349"/>
    </row>
    <row r="103" ht="14.25" customHeight="1">
      <c r="A103" s="376">
        <v>97.0</v>
      </c>
      <c r="B103" s="324"/>
      <c r="C103" s="423"/>
      <c r="D103" s="349"/>
    </row>
    <row r="104" ht="14.25" customHeight="1">
      <c r="A104" s="376">
        <v>98.0</v>
      </c>
      <c r="B104" s="324"/>
      <c r="C104" s="423"/>
      <c r="D104" s="349"/>
    </row>
    <row r="105" ht="14.25" customHeight="1">
      <c r="A105" s="376">
        <v>99.0</v>
      </c>
      <c r="B105" s="324"/>
      <c r="C105" s="424"/>
      <c r="D105" s="349"/>
    </row>
    <row r="106" ht="14.25" customHeight="1">
      <c r="A106" s="376">
        <v>100.0</v>
      </c>
      <c r="B106" s="358"/>
      <c r="C106" s="423"/>
      <c r="D106" s="425"/>
    </row>
    <row r="107" ht="14.25" customHeight="1">
      <c r="C107" s="426"/>
    </row>
    <row r="108" ht="14.25" customHeight="1">
      <c r="C108" s="426"/>
    </row>
    <row r="109" ht="14.25" customHeight="1">
      <c r="C109" s="426"/>
    </row>
    <row r="110" ht="14.25" customHeight="1">
      <c r="C110" s="426"/>
    </row>
    <row r="111" ht="14.25" customHeight="1">
      <c r="C111" s="426"/>
    </row>
    <row r="112" ht="14.25" customHeight="1">
      <c r="C112" s="426"/>
    </row>
    <row r="113" ht="14.25" customHeight="1">
      <c r="C113" s="426"/>
    </row>
    <row r="114" ht="14.25" customHeight="1">
      <c r="C114" s="426"/>
    </row>
    <row r="115" ht="14.25" customHeight="1">
      <c r="C115" s="426"/>
    </row>
    <row r="116" ht="14.25" customHeight="1">
      <c r="C116" s="426"/>
    </row>
    <row r="117" ht="14.25" customHeight="1">
      <c r="C117" s="426"/>
    </row>
    <row r="118" ht="14.25" customHeight="1">
      <c r="C118" s="426"/>
    </row>
    <row r="119" ht="14.25" customHeight="1">
      <c r="C119" s="426"/>
    </row>
    <row r="120" ht="14.25" customHeight="1">
      <c r="C120" s="426"/>
    </row>
    <row r="121" ht="14.25" customHeight="1">
      <c r="C121" s="426"/>
    </row>
    <row r="122" ht="14.25" customHeight="1">
      <c r="C122" s="426"/>
    </row>
    <row r="123" ht="14.25" customHeight="1">
      <c r="C123" s="426"/>
    </row>
    <row r="124" ht="14.25" customHeight="1">
      <c r="C124" s="426"/>
    </row>
    <row r="125" ht="14.25" customHeight="1">
      <c r="C125" s="426"/>
    </row>
    <row r="126" ht="14.25" customHeight="1">
      <c r="C126" s="426"/>
    </row>
    <row r="127" ht="14.25" customHeight="1">
      <c r="C127" s="426"/>
    </row>
    <row r="128" ht="14.25" customHeight="1">
      <c r="C128" s="426"/>
    </row>
    <row r="129" ht="14.25" customHeight="1">
      <c r="C129" s="426"/>
    </row>
    <row r="130" ht="14.25" customHeight="1">
      <c r="C130" s="426"/>
    </row>
    <row r="131" ht="14.25" customHeight="1">
      <c r="C131" s="426"/>
    </row>
    <row r="132" ht="14.25" customHeight="1">
      <c r="C132" s="426"/>
    </row>
    <row r="133" ht="14.25" customHeight="1">
      <c r="C133" s="426"/>
    </row>
    <row r="134" ht="14.25" customHeight="1">
      <c r="C134" s="426"/>
    </row>
    <row r="135" ht="14.25" customHeight="1">
      <c r="C135" s="426"/>
    </row>
    <row r="136" ht="14.25" customHeight="1">
      <c r="C136" s="426"/>
    </row>
    <row r="137" ht="14.25" customHeight="1">
      <c r="C137" s="426"/>
    </row>
    <row r="138" ht="14.25" customHeight="1">
      <c r="C138" s="426"/>
    </row>
    <row r="139" ht="14.25" customHeight="1">
      <c r="C139" s="426"/>
    </row>
    <row r="140" ht="14.25" customHeight="1">
      <c r="C140" s="426"/>
    </row>
    <row r="141" ht="14.25" customHeight="1">
      <c r="C141" s="426"/>
    </row>
    <row r="142" ht="14.25" customHeight="1">
      <c r="C142" s="426"/>
    </row>
    <row r="143" ht="14.25" customHeight="1">
      <c r="C143" s="426"/>
    </row>
    <row r="144" ht="14.25" customHeight="1">
      <c r="C144" s="426"/>
    </row>
    <row r="145" ht="14.25" customHeight="1">
      <c r="C145" s="426"/>
    </row>
    <row r="146" ht="14.25" customHeight="1">
      <c r="C146" s="426"/>
    </row>
    <row r="147" ht="14.25" customHeight="1">
      <c r="C147" s="426"/>
    </row>
    <row r="148" ht="14.25" customHeight="1">
      <c r="C148" s="426"/>
    </row>
    <row r="149" ht="14.25" customHeight="1">
      <c r="C149" s="426"/>
    </row>
    <row r="150" ht="14.25" customHeight="1">
      <c r="C150" s="426"/>
    </row>
    <row r="151" ht="14.25" customHeight="1">
      <c r="C151" s="426"/>
    </row>
    <row r="152" ht="14.25" customHeight="1">
      <c r="C152" s="426"/>
    </row>
    <row r="153" ht="14.25" customHeight="1">
      <c r="C153" s="426"/>
    </row>
    <row r="154" ht="14.25" customHeight="1">
      <c r="C154" s="426"/>
    </row>
    <row r="155" ht="14.25" customHeight="1">
      <c r="C155" s="426"/>
    </row>
    <row r="156" ht="14.25" customHeight="1">
      <c r="C156" s="426"/>
    </row>
    <row r="157" ht="14.25" customHeight="1">
      <c r="C157" s="426"/>
    </row>
    <row r="158" ht="14.25" customHeight="1">
      <c r="C158" s="426"/>
    </row>
    <row r="159" ht="14.25" customHeight="1">
      <c r="C159" s="426"/>
    </row>
    <row r="160" ht="14.25" customHeight="1">
      <c r="C160" s="426"/>
    </row>
    <row r="161" ht="14.25" customHeight="1">
      <c r="C161" s="426"/>
    </row>
    <row r="162" ht="14.25" customHeight="1">
      <c r="C162" s="426"/>
    </row>
    <row r="163" ht="14.25" customHeight="1">
      <c r="C163" s="426"/>
    </row>
    <row r="164" ht="14.25" customHeight="1">
      <c r="C164" s="426"/>
    </row>
    <row r="165" ht="14.25" customHeight="1">
      <c r="C165" s="426"/>
    </row>
    <row r="166" ht="14.25" customHeight="1">
      <c r="C166" s="426"/>
    </row>
    <row r="167" ht="14.25" customHeight="1">
      <c r="C167" s="426"/>
    </row>
    <row r="168" ht="14.25" customHeight="1">
      <c r="C168" s="426"/>
    </row>
    <row r="169" ht="14.25" customHeight="1">
      <c r="C169" s="426"/>
    </row>
    <row r="170" ht="14.25" customHeight="1">
      <c r="C170" s="426"/>
    </row>
    <row r="171" ht="14.25" customHeight="1">
      <c r="C171" s="426"/>
    </row>
    <row r="172" ht="14.25" customHeight="1">
      <c r="C172" s="426"/>
    </row>
    <row r="173" ht="14.25" customHeight="1">
      <c r="C173" s="426"/>
    </row>
    <row r="174" ht="14.25" customHeight="1">
      <c r="C174" s="426"/>
    </row>
    <row r="175" ht="14.25" customHeight="1">
      <c r="C175" s="426"/>
    </row>
    <row r="176" ht="14.25" customHeight="1">
      <c r="C176" s="426"/>
    </row>
    <row r="177" ht="14.25" customHeight="1">
      <c r="C177" s="426"/>
    </row>
    <row r="178" ht="14.25" customHeight="1">
      <c r="C178" s="426"/>
    </row>
    <row r="179" ht="14.25" customHeight="1">
      <c r="C179" s="426"/>
    </row>
    <row r="180" ht="14.25" customHeight="1">
      <c r="C180" s="426"/>
    </row>
    <row r="181" ht="14.25" customHeight="1">
      <c r="C181" s="426"/>
    </row>
    <row r="182" ht="14.25" customHeight="1">
      <c r="C182" s="426"/>
    </row>
    <row r="183" ht="14.25" customHeight="1">
      <c r="C183" s="426"/>
    </row>
    <row r="184" ht="14.25" customHeight="1">
      <c r="C184" s="426"/>
    </row>
    <row r="185" ht="14.25" customHeight="1">
      <c r="C185" s="426"/>
    </row>
    <row r="186" ht="14.25" customHeight="1">
      <c r="C186" s="426"/>
    </row>
    <row r="187" ht="14.25" customHeight="1">
      <c r="C187" s="426"/>
    </row>
    <row r="188" ht="14.25" customHeight="1">
      <c r="C188" s="426"/>
    </row>
    <row r="189" ht="14.25" customHeight="1">
      <c r="C189" s="426"/>
    </row>
    <row r="190" ht="14.25" customHeight="1">
      <c r="C190" s="426"/>
    </row>
    <row r="191" ht="14.25" customHeight="1">
      <c r="C191" s="426"/>
    </row>
    <row r="192" ht="14.25" customHeight="1">
      <c r="C192" s="426"/>
    </row>
    <row r="193" ht="14.25" customHeight="1">
      <c r="C193" s="426"/>
    </row>
    <row r="194" ht="14.25" customHeight="1">
      <c r="C194" s="426"/>
    </row>
    <row r="195" ht="14.25" customHeight="1">
      <c r="C195" s="426"/>
    </row>
    <row r="196" ht="14.25" customHeight="1">
      <c r="C196" s="426"/>
    </row>
    <row r="197" ht="14.25" customHeight="1">
      <c r="C197" s="426"/>
    </row>
    <row r="198" ht="14.25" customHeight="1">
      <c r="C198" s="426"/>
    </row>
    <row r="199" ht="14.25" customHeight="1">
      <c r="C199" s="426"/>
    </row>
    <row r="200" ht="14.25" customHeight="1">
      <c r="C200" s="426"/>
    </row>
    <row r="201" ht="14.25" customHeight="1">
      <c r="C201" s="426"/>
    </row>
    <row r="202" ht="14.25" customHeight="1">
      <c r="C202" s="426"/>
    </row>
    <row r="203" ht="14.25" customHeight="1">
      <c r="C203" s="426"/>
    </row>
    <row r="204" ht="14.25" customHeight="1">
      <c r="C204" s="426"/>
    </row>
    <row r="205" ht="14.25" customHeight="1">
      <c r="C205" s="426"/>
    </row>
    <row r="206" ht="14.25" customHeight="1">
      <c r="C206" s="426"/>
    </row>
    <row r="207" ht="14.25" customHeight="1">
      <c r="C207" s="426"/>
    </row>
    <row r="208" ht="14.25" customHeight="1">
      <c r="C208" s="426"/>
    </row>
    <row r="209" ht="14.25" customHeight="1">
      <c r="C209" s="426"/>
    </row>
    <row r="210" ht="14.25" customHeight="1">
      <c r="C210" s="426"/>
    </row>
    <row r="211" ht="14.25" customHeight="1">
      <c r="C211" s="426"/>
    </row>
    <row r="212" ht="14.25" customHeight="1">
      <c r="C212" s="426"/>
    </row>
    <row r="213" ht="14.25" customHeight="1">
      <c r="C213" s="426"/>
    </row>
    <row r="214" ht="14.25" customHeight="1">
      <c r="C214" s="426"/>
    </row>
    <row r="215" ht="14.25" customHeight="1">
      <c r="C215" s="426"/>
    </row>
    <row r="216" ht="14.25" customHeight="1">
      <c r="C216" s="426"/>
    </row>
    <row r="217" ht="14.25" customHeight="1">
      <c r="C217" s="426"/>
    </row>
    <row r="218" ht="14.25" customHeight="1">
      <c r="C218" s="426"/>
    </row>
    <row r="219" ht="14.25" customHeight="1">
      <c r="C219" s="426"/>
    </row>
    <row r="220" ht="14.25" customHeight="1">
      <c r="C220" s="426"/>
    </row>
    <row r="221" ht="14.25" customHeight="1">
      <c r="C221" s="426"/>
    </row>
    <row r="222" ht="14.25" customHeight="1">
      <c r="C222" s="426"/>
    </row>
    <row r="223" ht="14.25" customHeight="1">
      <c r="C223" s="426"/>
    </row>
    <row r="224" ht="14.25" customHeight="1">
      <c r="C224" s="426"/>
    </row>
    <row r="225" ht="14.25" customHeight="1">
      <c r="C225" s="426"/>
    </row>
    <row r="226" ht="14.25" customHeight="1">
      <c r="C226" s="426"/>
    </row>
    <row r="227" ht="14.25" customHeight="1">
      <c r="C227" s="426"/>
    </row>
    <row r="228" ht="14.25" customHeight="1">
      <c r="C228" s="426"/>
    </row>
    <row r="229" ht="14.25" customHeight="1">
      <c r="C229" s="426"/>
    </row>
    <row r="230" ht="14.25" customHeight="1">
      <c r="C230" s="426"/>
    </row>
    <row r="231" ht="14.25" customHeight="1">
      <c r="C231" s="426"/>
    </row>
    <row r="232" ht="14.25" customHeight="1">
      <c r="C232" s="426"/>
    </row>
    <row r="233" ht="14.25" customHeight="1">
      <c r="C233" s="426"/>
    </row>
    <row r="234" ht="14.25" customHeight="1">
      <c r="C234" s="426"/>
    </row>
    <row r="235" ht="14.25" customHeight="1">
      <c r="C235" s="426"/>
    </row>
    <row r="236" ht="14.25" customHeight="1">
      <c r="C236" s="426"/>
    </row>
    <row r="237" ht="14.25" customHeight="1">
      <c r="C237" s="426"/>
    </row>
    <row r="238" ht="14.25" customHeight="1">
      <c r="C238" s="426"/>
    </row>
    <row r="239" ht="14.25" customHeight="1">
      <c r="C239" s="426"/>
    </row>
    <row r="240" ht="14.25" customHeight="1">
      <c r="C240" s="426"/>
    </row>
    <row r="241" ht="14.25" customHeight="1">
      <c r="C241" s="426"/>
    </row>
    <row r="242" ht="14.25" customHeight="1">
      <c r="C242" s="426"/>
    </row>
    <row r="243" ht="14.25" customHeight="1">
      <c r="C243" s="426"/>
    </row>
    <row r="244" ht="14.25" customHeight="1">
      <c r="C244" s="426"/>
    </row>
    <row r="245" ht="14.25" customHeight="1">
      <c r="C245" s="426"/>
    </row>
    <row r="246" ht="14.25" customHeight="1">
      <c r="C246" s="426"/>
    </row>
    <row r="247" ht="14.25" customHeight="1">
      <c r="C247" s="426"/>
    </row>
    <row r="248" ht="14.25" customHeight="1">
      <c r="C248" s="426"/>
    </row>
    <row r="249" ht="14.25" customHeight="1">
      <c r="C249" s="426"/>
    </row>
    <row r="250" ht="14.25" customHeight="1">
      <c r="C250" s="426"/>
    </row>
    <row r="251" ht="14.25" customHeight="1">
      <c r="C251" s="426"/>
    </row>
    <row r="252" ht="14.25" customHeight="1">
      <c r="C252" s="426"/>
    </row>
    <row r="253" ht="14.25" customHeight="1">
      <c r="C253" s="426"/>
    </row>
    <row r="254" ht="14.25" customHeight="1">
      <c r="C254" s="426"/>
    </row>
    <row r="255" ht="14.25" customHeight="1">
      <c r="C255" s="426"/>
    </row>
    <row r="256" ht="14.25" customHeight="1">
      <c r="C256" s="426"/>
    </row>
    <row r="257" ht="14.25" customHeight="1">
      <c r="C257" s="426"/>
    </row>
    <row r="258" ht="14.25" customHeight="1">
      <c r="C258" s="426"/>
    </row>
    <row r="259" ht="14.25" customHeight="1">
      <c r="C259" s="426"/>
    </row>
    <row r="260" ht="14.25" customHeight="1">
      <c r="C260" s="426"/>
    </row>
    <row r="261" ht="14.25" customHeight="1">
      <c r="C261" s="426"/>
    </row>
    <row r="262" ht="14.25" customHeight="1">
      <c r="C262" s="426"/>
    </row>
    <row r="263" ht="14.25" customHeight="1">
      <c r="C263" s="426"/>
    </row>
    <row r="264" ht="14.25" customHeight="1">
      <c r="C264" s="426"/>
    </row>
    <row r="265" ht="14.25" customHeight="1">
      <c r="C265" s="426"/>
    </row>
    <row r="266" ht="14.25" customHeight="1">
      <c r="C266" s="426"/>
    </row>
    <row r="267" ht="14.25" customHeight="1">
      <c r="C267" s="426"/>
    </row>
    <row r="268" ht="14.25" customHeight="1">
      <c r="C268" s="426"/>
    </row>
    <row r="269" ht="14.25" customHeight="1">
      <c r="C269" s="426"/>
    </row>
    <row r="270" ht="14.25" customHeight="1">
      <c r="C270" s="426"/>
    </row>
    <row r="271" ht="14.25" customHeight="1">
      <c r="C271" s="426"/>
    </row>
    <row r="272" ht="14.25" customHeight="1">
      <c r="C272" s="426"/>
    </row>
    <row r="273" ht="14.25" customHeight="1">
      <c r="C273" s="426"/>
    </row>
    <row r="274" ht="14.25" customHeight="1">
      <c r="C274" s="426"/>
    </row>
    <row r="275" ht="14.25" customHeight="1">
      <c r="C275" s="426"/>
    </row>
    <row r="276" ht="14.25" customHeight="1">
      <c r="C276" s="426"/>
    </row>
    <row r="277" ht="14.25" customHeight="1">
      <c r="C277" s="426"/>
    </row>
    <row r="278" ht="14.25" customHeight="1">
      <c r="C278" s="426"/>
    </row>
    <row r="279" ht="14.25" customHeight="1">
      <c r="C279" s="426"/>
    </row>
    <row r="280" ht="14.25" customHeight="1">
      <c r="C280" s="426"/>
    </row>
    <row r="281" ht="14.25" customHeight="1">
      <c r="C281" s="426"/>
    </row>
    <row r="282" ht="14.25" customHeight="1">
      <c r="C282" s="426"/>
    </row>
    <row r="283" ht="14.25" customHeight="1">
      <c r="C283" s="426"/>
    </row>
    <row r="284" ht="14.25" customHeight="1">
      <c r="C284" s="426"/>
    </row>
    <row r="285" ht="14.25" customHeight="1">
      <c r="C285" s="426"/>
    </row>
    <row r="286" ht="14.25" customHeight="1">
      <c r="C286" s="426"/>
    </row>
    <row r="287" ht="14.25" customHeight="1">
      <c r="C287" s="426"/>
    </row>
    <row r="288" ht="14.25" customHeight="1">
      <c r="C288" s="426"/>
    </row>
    <row r="289" ht="14.25" customHeight="1">
      <c r="C289" s="426"/>
    </row>
    <row r="290" ht="14.25" customHeight="1">
      <c r="C290" s="426"/>
    </row>
    <row r="291" ht="14.25" customHeight="1">
      <c r="C291" s="426"/>
    </row>
    <row r="292" ht="14.25" customHeight="1">
      <c r="C292" s="426"/>
    </row>
    <row r="293" ht="14.25" customHeight="1">
      <c r="C293" s="426"/>
    </row>
    <row r="294" ht="14.25" customHeight="1">
      <c r="C294" s="426"/>
    </row>
    <row r="295" ht="14.25" customHeight="1">
      <c r="C295" s="426"/>
    </row>
    <row r="296" ht="14.25" customHeight="1">
      <c r="C296" s="426"/>
    </row>
    <row r="297" ht="14.25" customHeight="1">
      <c r="C297" s="426"/>
    </row>
    <row r="298" ht="14.25" customHeight="1">
      <c r="C298" s="426"/>
    </row>
    <row r="299" ht="14.25" customHeight="1">
      <c r="C299" s="426"/>
    </row>
    <row r="300" ht="14.25" customHeight="1">
      <c r="C300" s="426"/>
    </row>
    <row r="301" ht="14.25" customHeight="1">
      <c r="C301" s="426"/>
    </row>
    <row r="302" ht="14.25" customHeight="1">
      <c r="C302" s="426"/>
    </row>
    <row r="303" ht="14.25" customHeight="1">
      <c r="C303" s="426"/>
    </row>
    <row r="304" ht="14.25" customHeight="1">
      <c r="C304" s="426"/>
    </row>
    <row r="305" ht="14.25" customHeight="1">
      <c r="C305" s="426"/>
    </row>
    <row r="306" ht="14.25" customHeight="1">
      <c r="C306" s="426"/>
    </row>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6:D6"/>
    <mergeCell ref="F7:J7"/>
    <mergeCell ref="F8:I11"/>
    <mergeCell ref="J8:J11"/>
  </mergeCells>
  <dataValidations>
    <dataValidation type="custom" allowBlank="1" showDropDown="1" showInputMessage="1" showErrorMessage="1" prompt="Masukan data yang valid. Contoh tanggal : 29 Desember 2021, maka input yang valid adalah 29/12/2021" sqref="C9">
      <formula1>OR(NOT(ISERROR(DATEVALUE(C9))), AND(ISNUMBER(C9), LEFT(CELL("format", C9))="D"))</formula1>
    </dataValidation>
  </dataValidations>
  <hyperlinks>
    <hyperlink display="&lt;&lt;&lt; Daftar Tabel" location="'Daftar Tabel'!A1" ref="E1"/>
  </hyperlinks>
  <printOptions/>
  <pageMargins bottom="0.75" footer="0.0" header="0.0" left="0.7" right="0.7" top="0.75"/>
  <pageSetup orientation="portrait"/>
  <drawing r:id="rId2"/>
  <legacy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2.63" defaultRowHeight="15.0"/>
  <cols>
    <col customWidth="1" min="1" max="1" width="4.63"/>
    <col customWidth="1" min="2" max="2" width="52.88"/>
    <col customWidth="1" min="3" max="3" width="21.63"/>
    <col customWidth="1" min="4" max="4" width="21.38"/>
    <col customWidth="1" min="5" max="5" width="59.5"/>
    <col customWidth="1" min="6" max="11" width="7.63"/>
  </cols>
  <sheetData>
    <row r="1" ht="14.25" customHeight="1">
      <c r="A1" s="222" t="s">
        <v>1308</v>
      </c>
      <c r="C1" s="95"/>
      <c r="E1" s="68" t="s">
        <v>191</v>
      </c>
    </row>
    <row r="2" ht="14.25" customHeight="1">
      <c r="A2" s="222" t="s">
        <v>1355</v>
      </c>
      <c r="C2" s="95"/>
    </row>
    <row r="3" ht="14.25" customHeight="1">
      <c r="A3" s="92" t="s">
        <v>212</v>
      </c>
      <c r="C3" s="95"/>
    </row>
    <row r="4" ht="45.0" customHeight="1">
      <c r="A4" s="75" t="s">
        <v>71</v>
      </c>
      <c r="B4" s="75" t="s">
        <v>1310</v>
      </c>
      <c r="C4" s="75" t="s">
        <v>59</v>
      </c>
      <c r="D4" s="75" t="s">
        <v>1356</v>
      </c>
    </row>
    <row r="5" ht="14.25" customHeight="1">
      <c r="A5" s="372">
        <v>1.0</v>
      </c>
      <c r="B5" s="372">
        <v>2.0</v>
      </c>
      <c r="C5" s="372">
        <v>3.0</v>
      </c>
      <c r="D5" s="372">
        <v>4.0</v>
      </c>
    </row>
    <row r="6" ht="24.75" customHeight="1">
      <c r="A6" s="409" t="s">
        <v>1357</v>
      </c>
      <c r="B6" s="410" t="s">
        <v>1358</v>
      </c>
      <c r="C6" s="72"/>
      <c r="D6" s="73"/>
    </row>
    <row r="7" ht="14.25" customHeight="1">
      <c r="A7" s="376">
        <v>1.0</v>
      </c>
      <c r="B7" s="324" t="s">
        <v>1359</v>
      </c>
      <c r="C7" s="128" t="s">
        <v>1360</v>
      </c>
      <c r="D7" s="383" t="s">
        <v>1361</v>
      </c>
      <c r="E7" s="292" t="s">
        <v>1362</v>
      </c>
      <c r="F7" s="190" t="s">
        <v>397</v>
      </c>
      <c r="G7" s="6"/>
      <c r="H7" s="6"/>
      <c r="I7" s="6"/>
      <c r="J7" s="6"/>
      <c r="K7" s="7"/>
    </row>
    <row r="8" ht="14.25" customHeight="1">
      <c r="A8" s="376">
        <v>2.0</v>
      </c>
      <c r="B8" s="324" t="s">
        <v>1363</v>
      </c>
      <c r="C8" s="128" t="s">
        <v>1360</v>
      </c>
      <c r="D8" s="383" t="s">
        <v>1364</v>
      </c>
      <c r="E8" s="292" t="s">
        <v>1365</v>
      </c>
      <c r="F8" s="427" t="s">
        <v>1366</v>
      </c>
      <c r="K8" s="412">
        <f>COUNTIFS(B7:B940,"&lt;&gt;",C7:C940,"&lt;&gt;",D7:D940,"&lt;&gt;")</f>
        <v>38</v>
      </c>
    </row>
    <row r="9" ht="14.25" customHeight="1">
      <c r="A9" s="376">
        <v>3.0</v>
      </c>
      <c r="B9" s="324" t="s">
        <v>1367</v>
      </c>
      <c r="C9" s="128" t="s">
        <v>1360</v>
      </c>
      <c r="D9" s="383" t="s">
        <v>1368</v>
      </c>
      <c r="E9" s="292" t="s">
        <v>1365</v>
      </c>
    </row>
    <row r="10" ht="14.25" customHeight="1">
      <c r="A10" s="376">
        <v>4.0</v>
      </c>
      <c r="B10" s="324" t="s">
        <v>1369</v>
      </c>
      <c r="C10" s="416">
        <v>45355.0</v>
      </c>
      <c r="D10" s="349" t="s">
        <v>1370</v>
      </c>
      <c r="E10" s="292" t="s">
        <v>1371</v>
      </c>
    </row>
    <row r="11" ht="14.25" customHeight="1">
      <c r="A11" s="376">
        <v>5.0</v>
      </c>
      <c r="B11" s="324" t="s">
        <v>1372</v>
      </c>
      <c r="C11" s="416">
        <v>45335.0</v>
      </c>
      <c r="D11" s="349" t="s">
        <v>1373</v>
      </c>
      <c r="E11" s="292" t="s">
        <v>1374</v>
      </c>
    </row>
    <row r="12" ht="14.25" customHeight="1">
      <c r="A12" s="376">
        <v>6.0</v>
      </c>
      <c r="B12" s="324" t="s">
        <v>1375</v>
      </c>
      <c r="C12" s="128" t="s">
        <v>1376</v>
      </c>
      <c r="D12" s="383" t="s">
        <v>1377</v>
      </c>
      <c r="E12" s="292" t="s">
        <v>1378</v>
      </c>
    </row>
    <row r="13" ht="14.25" customHeight="1">
      <c r="A13" s="376">
        <v>7.0</v>
      </c>
      <c r="B13" s="324" t="s">
        <v>1379</v>
      </c>
      <c r="C13" s="428">
        <v>44895.0</v>
      </c>
      <c r="D13" s="383"/>
      <c r="E13" s="292" t="s">
        <v>1380</v>
      </c>
    </row>
    <row r="14" ht="14.25" customHeight="1">
      <c r="A14" s="376">
        <v>8.0</v>
      </c>
      <c r="B14" s="324" t="s">
        <v>1381</v>
      </c>
      <c r="C14" s="128" t="s">
        <v>1376</v>
      </c>
      <c r="D14" s="383" t="s">
        <v>1382</v>
      </c>
      <c r="E14" s="292" t="s">
        <v>1383</v>
      </c>
      <c r="F14" s="99" t="s">
        <v>1338</v>
      </c>
    </row>
    <row r="15" ht="14.25" customHeight="1">
      <c r="A15" s="376">
        <v>9.0</v>
      </c>
      <c r="B15" s="324" t="s">
        <v>1384</v>
      </c>
      <c r="C15" s="128" t="s">
        <v>1376</v>
      </c>
      <c r="D15" s="383" t="s">
        <v>1385</v>
      </c>
      <c r="E15" s="292" t="s">
        <v>1383</v>
      </c>
    </row>
    <row r="16" ht="14.25" customHeight="1">
      <c r="A16" s="376">
        <v>10.0</v>
      </c>
      <c r="B16" s="324" t="s">
        <v>1386</v>
      </c>
      <c r="C16" s="128" t="s">
        <v>1376</v>
      </c>
      <c r="D16" s="383" t="s">
        <v>1387</v>
      </c>
      <c r="E16" s="292" t="s">
        <v>1388</v>
      </c>
    </row>
    <row r="17" ht="14.25" customHeight="1">
      <c r="A17" s="376">
        <v>11.0</v>
      </c>
      <c r="B17" s="324" t="s">
        <v>1389</v>
      </c>
      <c r="C17" s="128" t="s">
        <v>1376</v>
      </c>
      <c r="D17" s="383" t="s">
        <v>1390</v>
      </c>
      <c r="E17" s="292" t="s">
        <v>1391</v>
      </c>
    </row>
    <row r="18" ht="14.25" customHeight="1">
      <c r="A18" s="376">
        <v>12.0</v>
      </c>
      <c r="B18" s="324" t="s">
        <v>1392</v>
      </c>
      <c r="C18" s="128" t="s">
        <v>1376</v>
      </c>
      <c r="D18" s="383" t="s">
        <v>1393</v>
      </c>
      <c r="E18" s="292" t="s">
        <v>1391</v>
      </c>
    </row>
    <row r="19" ht="14.25" customHeight="1">
      <c r="A19" s="376">
        <v>13.0</v>
      </c>
      <c r="B19" s="324" t="s">
        <v>1394</v>
      </c>
      <c r="C19" s="128" t="s">
        <v>1376</v>
      </c>
      <c r="D19" s="383" t="s">
        <v>1395</v>
      </c>
      <c r="E19" s="292" t="s">
        <v>1391</v>
      </c>
    </row>
    <row r="20" ht="14.25" customHeight="1">
      <c r="A20" s="376">
        <v>14.0</v>
      </c>
      <c r="B20" s="324" t="s">
        <v>1396</v>
      </c>
      <c r="C20" s="128" t="s">
        <v>1397</v>
      </c>
      <c r="D20" s="383" t="s">
        <v>1398</v>
      </c>
      <c r="E20" s="292" t="s">
        <v>1399</v>
      </c>
    </row>
    <row r="21" ht="14.25" customHeight="1">
      <c r="A21" s="376">
        <v>15.0</v>
      </c>
      <c r="B21" s="324" t="s">
        <v>1400</v>
      </c>
      <c r="C21" s="128" t="s">
        <v>1376</v>
      </c>
      <c r="D21" s="383" t="s">
        <v>1401</v>
      </c>
      <c r="E21" s="292" t="s">
        <v>1378</v>
      </c>
    </row>
    <row r="22" ht="14.25" customHeight="1">
      <c r="A22" s="376">
        <v>16.0</v>
      </c>
      <c r="B22" s="324" t="s">
        <v>1402</v>
      </c>
      <c r="C22" s="128" t="s">
        <v>1376</v>
      </c>
      <c r="D22" s="383" t="s">
        <v>1403</v>
      </c>
      <c r="E22" s="292" t="s">
        <v>1378</v>
      </c>
    </row>
    <row r="23" ht="14.25" customHeight="1">
      <c r="A23" s="376">
        <v>17.0</v>
      </c>
      <c r="B23" s="324" t="s">
        <v>1404</v>
      </c>
      <c r="C23" s="128" t="s">
        <v>1376</v>
      </c>
      <c r="D23" s="383" t="s">
        <v>1405</v>
      </c>
      <c r="E23" s="292" t="s">
        <v>1378</v>
      </c>
    </row>
    <row r="24" ht="14.25" customHeight="1">
      <c r="A24" s="376">
        <v>18.0</v>
      </c>
      <c r="B24" s="324" t="s">
        <v>1406</v>
      </c>
      <c r="C24" s="128" t="s">
        <v>1376</v>
      </c>
      <c r="D24" s="383" t="s">
        <v>1407</v>
      </c>
      <c r="E24" s="292" t="s">
        <v>1378</v>
      </c>
    </row>
    <row r="25" ht="14.25" customHeight="1">
      <c r="A25" s="376">
        <v>19.0</v>
      </c>
      <c r="B25" s="324" t="s">
        <v>1408</v>
      </c>
      <c r="C25" s="128" t="s">
        <v>1376</v>
      </c>
      <c r="D25" s="383" t="s">
        <v>1409</v>
      </c>
      <c r="E25" s="292" t="s">
        <v>1378</v>
      </c>
    </row>
    <row r="26" ht="14.25" customHeight="1">
      <c r="A26" s="376">
        <v>20.0</v>
      </c>
      <c r="B26" s="324" t="s">
        <v>1410</v>
      </c>
      <c r="C26" s="428">
        <v>45215.0</v>
      </c>
      <c r="D26" s="383" t="s">
        <v>1411</v>
      </c>
      <c r="E26" s="292" t="s">
        <v>1412</v>
      </c>
    </row>
    <row r="27" ht="14.25" customHeight="1">
      <c r="A27" s="376">
        <v>21.0</v>
      </c>
      <c r="B27" s="324" t="s">
        <v>1413</v>
      </c>
      <c r="C27" s="428">
        <v>45289.0</v>
      </c>
      <c r="D27" s="383" t="s">
        <v>1414</v>
      </c>
      <c r="E27" s="292" t="s">
        <v>1415</v>
      </c>
    </row>
    <row r="28" ht="14.25" customHeight="1">
      <c r="A28" s="376">
        <v>22.0</v>
      </c>
      <c r="B28" s="324" t="s">
        <v>1416</v>
      </c>
      <c r="C28" s="428">
        <v>45062.0</v>
      </c>
      <c r="D28" s="383" t="s">
        <v>1417</v>
      </c>
      <c r="E28" s="292" t="s">
        <v>1418</v>
      </c>
    </row>
    <row r="29" ht="14.25" customHeight="1">
      <c r="A29" s="376">
        <v>23.0</v>
      </c>
      <c r="B29" s="324" t="s">
        <v>1419</v>
      </c>
      <c r="C29" s="416">
        <v>45355.0</v>
      </c>
      <c r="D29" s="349" t="s">
        <v>1420</v>
      </c>
      <c r="E29" s="292" t="s">
        <v>1421</v>
      </c>
    </row>
    <row r="30" ht="14.25" customHeight="1">
      <c r="A30" s="376">
        <v>24.0</v>
      </c>
      <c r="B30" s="324" t="s">
        <v>1422</v>
      </c>
      <c r="C30" s="416">
        <v>45352.0</v>
      </c>
      <c r="D30" s="349" t="s">
        <v>1423</v>
      </c>
      <c r="E30" s="292" t="s">
        <v>1424</v>
      </c>
    </row>
    <row r="31" ht="14.25" customHeight="1">
      <c r="A31" s="376">
        <v>25.0</v>
      </c>
      <c r="B31" s="324" t="s">
        <v>1425</v>
      </c>
      <c r="C31" s="416">
        <v>45434.0</v>
      </c>
      <c r="D31" s="349" t="s">
        <v>1426</v>
      </c>
      <c r="E31" s="292" t="s">
        <v>1427</v>
      </c>
    </row>
    <row r="32" ht="14.25" customHeight="1">
      <c r="A32" s="376">
        <v>26.0</v>
      </c>
      <c r="B32" s="324" t="s">
        <v>1428</v>
      </c>
      <c r="C32" s="416">
        <v>45404.0</v>
      </c>
      <c r="D32" s="349" t="s">
        <v>1429</v>
      </c>
      <c r="E32" s="292" t="s">
        <v>1430</v>
      </c>
    </row>
    <row r="33" ht="14.25" customHeight="1">
      <c r="A33" s="376">
        <v>27.0</v>
      </c>
      <c r="B33" s="324" t="s">
        <v>1431</v>
      </c>
      <c r="C33" s="416">
        <v>45492.0</v>
      </c>
      <c r="D33" s="349" t="s">
        <v>1432</v>
      </c>
      <c r="E33" s="292" t="s">
        <v>1433</v>
      </c>
    </row>
    <row r="34" ht="14.25" customHeight="1">
      <c r="A34" s="376">
        <v>28.0</v>
      </c>
      <c r="B34" s="324" t="s">
        <v>1434</v>
      </c>
      <c r="C34" s="416">
        <v>45681.0</v>
      </c>
      <c r="D34" s="349" t="s">
        <v>1435</v>
      </c>
      <c r="E34" s="292" t="s">
        <v>1436</v>
      </c>
    </row>
    <row r="35" ht="14.25" customHeight="1">
      <c r="A35" s="376">
        <v>29.0</v>
      </c>
      <c r="B35" s="324" t="s">
        <v>1437</v>
      </c>
      <c r="C35" s="416">
        <v>45680.0</v>
      </c>
      <c r="D35" s="349" t="s">
        <v>1438</v>
      </c>
      <c r="E35" s="292" t="s">
        <v>1436</v>
      </c>
    </row>
    <row r="36" ht="14.25" customHeight="1">
      <c r="A36" s="376">
        <v>30.0</v>
      </c>
      <c r="B36" s="324" t="s">
        <v>1439</v>
      </c>
      <c r="C36" s="416">
        <v>45681.0</v>
      </c>
      <c r="D36" s="349" t="s">
        <v>1440</v>
      </c>
      <c r="E36" s="292" t="s">
        <v>1436</v>
      </c>
    </row>
    <row r="37" ht="14.25" customHeight="1">
      <c r="A37" s="376">
        <v>31.0</v>
      </c>
      <c r="B37" s="324" t="s">
        <v>1441</v>
      </c>
      <c r="C37" s="416">
        <v>45883.0</v>
      </c>
      <c r="D37" s="349" t="s">
        <v>1442</v>
      </c>
      <c r="E37" s="292" t="s">
        <v>1443</v>
      </c>
    </row>
    <row r="38" ht="14.25" customHeight="1">
      <c r="A38" s="376">
        <v>32.0</v>
      </c>
      <c r="B38" s="324" t="s">
        <v>1444</v>
      </c>
      <c r="C38" s="416">
        <v>45631.0</v>
      </c>
      <c r="D38" s="349" t="s">
        <v>1445</v>
      </c>
      <c r="E38" s="429" t="s">
        <v>1446</v>
      </c>
    </row>
    <row r="39" ht="14.25" customHeight="1">
      <c r="A39" s="376">
        <v>33.0</v>
      </c>
      <c r="B39" s="324" t="s">
        <v>1447</v>
      </c>
      <c r="C39" s="416">
        <v>45616.0</v>
      </c>
      <c r="D39" s="349" t="s">
        <v>1448</v>
      </c>
      <c r="E39" s="429" t="s">
        <v>1446</v>
      </c>
    </row>
    <row r="40" ht="14.25" customHeight="1">
      <c r="A40" s="376">
        <v>34.0</v>
      </c>
      <c r="B40" s="324" t="s">
        <v>1449</v>
      </c>
      <c r="C40" s="416">
        <v>45644.0</v>
      </c>
      <c r="D40" s="349" t="s">
        <v>1450</v>
      </c>
      <c r="E40" s="429" t="s">
        <v>1446</v>
      </c>
    </row>
    <row r="41" ht="14.25" customHeight="1">
      <c r="A41" s="376">
        <v>35.0</v>
      </c>
      <c r="B41" s="324" t="s">
        <v>1451</v>
      </c>
      <c r="C41" s="416">
        <v>45631.0</v>
      </c>
      <c r="D41" s="349" t="s">
        <v>1452</v>
      </c>
      <c r="E41" s="292" t="s">
        <v>1446</v>
      </c>
    </row>
    <row r="42" ht="14.25" customHeight="1">
      <c r="A42" s="376">
        <v>36.0</v>
      </c>
      <c r="B42" s="317" t="s">
        <v>1453</v>
      </c>
      <c r="C42" s="430">
        <v>45294.0</v>
      </c>
      <c r="D42" s="417" t="s">
        <v>1454</v>
      </c>
      <c r="E42" s="292" t="s">
        <v>1455</v>
      </c>
    </row>
    <row r="43" ht="14.25" customHeight="1">
      <c r="A43" s="376">
        <v>38.0</v>
      </c>
      <c r="B43" s="324" t="s">
        <v>1456</v>
      </c>
      <c r="C43" s="416">
        <v>45576.0</v>
      </c>
      <c r="D43" s="349" t="s">
        <v>1457</v>
      </c>
      <c r="E43" s="292" t="s">
        <v>1458</v>
      </c>
    </row>
    <row r="44" ht="14.25" customHeight="1">
      <c r="A44" s="376">
        <v>39.0</v>
      </c>
      <c r="B44" s="317" t="s">
        <v>1459</v>
      </c>
      <c r="C44" s="416">
        <v>45654.0</v>
      </c>
      <c r="D44" s="349" t="s">
        <v>1460</v>
      </c>
      <c r="E44" s="292" t="s">
        <v>1461</v>
      </c>
    </row>
    <row r="45" ht="14.25" customHeight="1">
      <c r="A45" s="376">
        <v>40.0</v>
      </c>
      <c r="B45" s="317" t="s">
        <v>1462</v>
      </c>
      <c r="C45" s="430">
        <v>44804.0</v>
      </c>
      <c r="D45" s="383" t="s">
        <v>1463</v>
      </c>
      <c r="E45" s="431" t="s">
        <v>1464</v>
      </c>
    </row>
    <row r="46" ht="14.25" customHeight="1">
      <c r="A46" s="376">
        <v>41.0</v>
      </c>
      <c r="B46" s="324"/>
      <c r="C46" s="416"/>
      <c r="D46" s="349"/>
    </row>
    <row r="47" ht="14.25" customHeight="1">
      <c r="C47" s="426"/>
    </row>
    <row r="48" ht="14.25" customHeight="1">
      <c r="C48" s="426"/>
    </row>
    <row r="49" ht="14.25" customHeight="1">
      <c r="C49" s="426"/>
    </row>
    <row r="50" ht="14.25" customHeight="1">
      <c r="C50" s="426"/>
    </row>
    <row r="51" ht="14.25" customHeight="1">
      <c r="C51" s="426"/>
    </row>
    <row r="52" ht="14.25" customHeight="1">
      <c r="C52" s="426"/>
    </row>
    <row r="53" ht="14.25" customHeight="1">
      <c r="C53" s="426"/>
    </row>
    <row r="54" ht="14.25" customHeight="1">
      <c r="C54" s="426"/>
    </row>
    <row r="55" ht="14.25" customHeight="1">
      <c r="C55" s="426"/>
    </row>
    <row r="56" ht="14.25" customHeight="1">
      <c r="C56" s="426"/>
    </row>
    <row r="57" ht="14.25" customHeight="1">
      <c r="C57" s="426"/>
    </row>
    <row r="58" ht="14.25" customHeight="1">
      <c r="C58" s="426"/>
    </row>
    <row r="59" ht="14.25" customHeight="1">
      <c r="C59" s="426"/>
    </row>
    <row r="60" ht="14.25" customHeight="1">
      <c r="C60" s="426"/>
    </row>
    <row r="61" ht="14.25" customHeight="1">
      <c r="C61" s="426"/>
    </row>
    <row r="62" ht="14.25" customHeight="1">
      <c r="C62" s="426"/>
    </row>
    <row r="63" ht="14.25" customHeight="1">
      <c r="C63" s="426"/>
    </row>
    <row r="64" ht="14.25" customHeight="1">
      <c r="C64" s="426"/>
    </row>
    <row r="65" ht="14.25" customHeight="1">
      <c r="C65" s="426"/>
    </row>
    <row r="66" ht="14.25" customHeight="1">
      <c r="C66" s="426"/>
    </row>
    <row r="67" ht="14.25" customHeight="1">
      <c r="C67" s="426"/>
    </row>
    <row r="68" ht="14.25" customHeight="1">
      <c r="C68" s="426"/>
    </row>
    <row r="69" ht="14.25" customHeight="1">
      <c r="C69" s="426"/>
    </row>
    <row r="70" ht="14.25" customHeight="1">
      <c r="C70" s="426"/>
    </row>
    <row r="71" ht="14.25" customHeight="1">
      <c r="C71" s="426"/>
    </row>
    <row r="72" ht="14.25" customHeight="1">
      <c r="C72" s="426"/>
    </row>
    <row r="73" ht="14.25" customHeight="1">
      <c r="C73" s="426"/>
    </row>
    <row r="74" ht="14.25" customHeight="1">
      <c r="C74" s="426"/>
    </row>
    <row r="75" ht="14.25" customHeight="1">
      <c r="C75" s="426"/>
    </row>
    <row r="76" ht="14.25" customHeight="1">
      <c r="C76" s="426"/>
    </row>
    <row r="77" ht="14.25" customHeight="1">
      <c r="C77" s="426"/>
    </row>
    <row r="78" ht="14.25" customHeight="1">
      <c r="C78" s="426"/>
    </row>
    <row r="79" ht="14.25" customHeight="1">
      <c r="C79" s="426"/>
    </row>
    <row r="80" ht="14.25" customHeight="1">
      <c r="C80" s="426"/>
    </row>
    <row r="81" ht="14.25" customHeight="1">
      <c r="C81" s="426"/>
    </row>
    <row r="82" ht="14.25" customHeight="1">
      <c r="C82" s="426"/>
    </row>
    <row r="83" ht="14.25" customHeight="1">
      <c r="C83" s="426"/>
    </row>
    <row r="84" ht="14.25" customHeight="1">
      <c r="C84" s="426"/>
    </row>
    <row r="85" ht="14.25" customHeight="1">
      <c r="C85" s="426"/>
    </row>
    <row r="86" ht="14.25" customHeight="1">
      <c r="C86" s="426"/>
    </row>
    <row r="87" ht="14.25" customHeight="1">
      <c r="C87" s="426"/>
    </row>
    <row r="88" ht="14.25" customHeight="1">
      <c r="C88" s="426"/>
    </row>
    <row r="89" ht="14.25" customHeight="1">
      <c r="C89" s="426"/>
    </row>
    <row r="90" ht="14.25" customHeight="1">
      <c r="C90" s="426"/>
    </row>
    <row r="91" ht="14.25" customHeight="1">
      <c r="C91" s="426"/>
    </row>
    <row r="92" ht="14.25" customHeight="1">
      <c r="C92" s="426"/>
    </row>
    <row r="93" ht="14.25" customHeight="1">
      <c r="C93" s="426"/>
    </row>
    <row r="94" ht="14.25" customHeight="1">
      <c r="C94" s="426"/>
    </row>
    <row r="95" ht="14.25" customHeight="1">
      <c r="C95" s="426"/>
    </row>
    <row r="96" ht="14.25" customHeight="1">
      <c r="C96" s="426"/>
    </row>
    <row r="97" ht="14.25" customHeight="1">
      <c r="C97" s="426"/>
    </row>
    <row r="98" ht="14.25" customHeight="1">
      <c r="C98" s="426"/>
    </row>
    <row r="99" ht="14.25" customHeight="1">
      <c r="C99" s="426"/>
    </row>
    <row r="100" ht="14.25" customHeight="1">
      <c r="C100" s="426"/>
    </row>
    <row r="101" ht="14.25" customHeight="1">
      <c r="C101" s="426"/>
    </row>
    <row r="102" ht="14.25" customHeight="1">
      <c r="C102" s="426"/>
    </row>
    <row r="103" ht="14.25" customHeight="1">
      <c r="C103" s="426"/>
    </row>
    <row r="104" ht="14.25" customHeight="1">
      <c r="C104" s="426"/>
    </row>
    <row r="105" ht="14.25" customHeight="1">
      <c r="C105" s="426"/>
    </row>
    <row r="106" ht="14.25" customHeight="1">
      <c r="C106" s="426"/>
    </row>
    <row r="107" ht="14.25" customHeight="1">
      <c r="C107" s="426"/>
    </row>
    <row r="108" ht="14.25" customHeight="1">
      <c r="C108" s="426"/>
    </row>
    <row r="109" ht="14.25" customHeight="1">
      <c r="C109" s="426"/>
    </row>
    <row r="110" ht="14.25" customHeight="1">
      <c r="C110" s="426"/>
    </row>
    <row r="111" ht="14.25" customHeight="1">
      <c r="C111" s="426"/>
    </row>
    <row r="112" ht="14.25" customHeight="1">
      <c r="C112" s="426"/>
    </row>
    <row r="113" ht="14.25" customHeight="1">
      <c r="C113" s="426"/>
    </row>
    <row r="114" ht="14.25" customHeight="1">
      <c r="C114" s="426"/>
    </row>
    <row r="115" ht="14.25" customHeight="1">
      <c r="C115" s="426"/>
    </row>
    <row r="116" ht="14.25" customHeight="1">
      <c r="C116" s="426"/>
    </row>
    <row r="117" ht="14.25" customHeight="1">
      <c r="C117" s="426"/>
    </row>
    <row r="118" ht="14.25" customHeight="1">
      <c r="C118" s="426"/>
    </row>
    <row r="119" ht="14.25" customHeight="1">
      <c r="C119" s="426"/>
    </row>
    <row r="120" ht="14.25" customHeight="1">
      <c r="C120" s="426"/>
    </row>
    <row r="121" ht="14.25" customHeight="1">
      <c r="C121" s="426"/>
    </row>
    <row r="122" ht="14.25" customHeight="1">
      <c r="C122" s="426"/>
    </row>
    <row r="123" ht="14.25" customHeight="1">
      <c r="C123" s="426"/>
    </row>
    <row r="124" ht="14.25" customHeight="1">
      <c r="C124" s="426"/>
    </row>
    <row r="125" ht="14.25" customHeight="1">
      <c r="C125" s="426"/>
    </row>
    <row r="126" ht="14.25" customHeight="1">
      <c r="C126" s="426"/>
    </row>
    <row r="127" ht="14.25" customHeight="1">
      <c r="C127" s="426"/>
    </row>
    <row r="128" ht="14.25" customHeight="1">
      <c r="C128" s="426"/>
    </row>
    <row r="129" ht="14.25" customHeight="1">
      <c r="C129" s="426"/>
    </row>
    <row r="130" ht="14.25" customHeight="1">
      <c r="C130" s="426"/>
    </row>
    <row r="131" ht="14.25" customHeight="1">
      <c r="C131" s="426"/>
    </row>
    <row r="132" ht="14.25" customHeight="1">
      <c r="C132" s="426"/>
    </row>
    <row r="133" ht="14.25" customHeight="1">
      <c r="C133" s="426"/>
    </row>
    <row r="134" ht="14.25" customHeight="1">
      <c r="C134" s="426"/>
    </row>
    <row r="135" ht="14.25" customHeight="1">
      <c r="C135" s="426"/>
    </row>
    <row r="136" ht="14.25" customHeight="1">
      <c r="C136" s="426"/>
    </row>
    <row r="137" ht="14.25" customHeight="1">
      <c r="C137" s="426"/>
    </row>
    <row r="138" ht="14.25" customHeight="1">
      <c r="C138" s="426"/>
    </row>
    <row r="139" ht="14.25" customHeight="1">
      <c r="C139" s="426"/>
    </row>
    <row r="140" ht="14.25" customHeight="1">
      <c r="C140" s="426"/>
    </row>
    <row r="141" ht="14.25" customHeight="1">
      <c r="C141" s="426"/>
    </row>
    <row r="142" ht="14.25" customHeight="1">
      <c r="C142" s="426"/>
    </row>
    <row r="143" ht="14.25" customHeight="1">
      <c r="C143" s="426"/>
    </row>
    <row r="144" ht="14.25" customHeight="1">
      <c r="C144" s="426"/>
    </row>
    <row r="145" ht="14.25" customHeight="1">
      <c r="C145" s="426"/>
    </row>
    <row r="146" ht="14.25" customHeight="1">
      <c r="C146" s="426"/>
    </row>
    <row r="147" ht="14.25" customHeight="1">
      <c r="C147" s="426"/>
    </row>
    <row r="148" ht="14.25" customHeight="1">
      <c r="C148" s="426"/>
    </row>
    <row r="149" ht="14.25" customHeight="1">
      <c r="C149" s="426"/>
    </row>
    <row r="150" ht="14.25" customHeight="1">
      <c r="C150" s="426"/>
    </row>
    <row r="151" ht="14.25" customHeight="1">
      <c r="C151" s="426"/>
    </row>
    <row r="152" ht="14.25" customHeight="1">
      <c r="C152" s="426"/>
    </row>
    <row r="153" ht="14.25" customHeight="1">
      <c r="C153" s="426"/>
    </row>
    <row r="154" ht="14.25" customHeight="1">
      <c r="C154" s="426"/>
    </row>
    <row r="155" ht="14.25" customHeight="1">
      <c r="C155" s="426"/>
    </row>
    <row r="156" ht="14.25" customHeight="1">
      <c r="C156" s="426"/>
    </row>
    <row r="157" ht="14.25" customHeight="1">
      <c r="C157" s="426"/>
    </row>
    <row r="158" ht="14.25" customHeight="1">
      <c r="C158" s="426"/>
    </row>
    <row r="159" ht="14.25" customHeight="1">
      <c r="C159" s="426"/>
    </row>
    <row r="160" ht="14.25" customHeight="1">
      <c r="C160" s="426"/>
    </row>
    <row r="161" ht="14.25" customHeight="1">
      <c r="C161" s="426"/>
    </row>
    <row r="162" ht="14.25" customHeight="1">
      <c r="C162" s="426"/>
    </row>
    <row r="163" ht="14.25" customHeight="1">
      <c r="C163" s="426"/>
    </row>
    <row r="164" ht="14.25" customHeight="1">
      <c r="C164" s="426"/>
    </row>
    <row r="165" ht="14.25" customHeight="1">
      <c r="C165" s="426"/>
    </row>
    <row r="166" ht="14.25" customHeight="1">
      <c r="C166" s="426"/>
    </row>
    <row r="167" ht="14.25" customHeight="1">
      <c r="C167" s="426"/>
    </row>
    <row r="168" ht="14.25" customHeight="1">
      <c r="C168" s="426"/>
    </row>
    <row r="169" ht="14.25" customHeight="1">
      <c r="C169" s="426"/>
    </row>
    <row r="170" ht="14.25" customHeight="1">
      <c r="C170" s="426"/>
    </row>
    <row r="171" ht="14.25" customHeight="1">
      <c r="C171" s="426"/>
    </row>
    <row r="172" ht="14.25" customHeight="1">
      <c r="C172" s="426"/>
    </row>
    <row r="173" ht="14.25" customHeight="1">
      <c r="C173" s="426"/>
    </row>
    <row r="174" ht="14.25" customHeight="1">
      <c r="C174" s="426"/>
    </row>
    <row r="175" ht="14.25" customHeight="1">
      <c r="C175" s="426"/>
    </row>
    <row r="176" ht="14.25" customHeight="1">
      <c r="C176" s="426"/>
    </row>
    <row r="177" ht="14.25" customHeight="1">
      <c r="C177" s="426"/>
    </row>
    <row r="178" ht="14.25" customHeight="1">
      <c r="C178" s="426"/>
    </row>
    <row r="179" ht="14.25" customHeight="1">
      <c r="C179" s="426"/>
    </row>
    <row r="180" ht="14.25" customHeight="1">
      <c r="C180" s="426"/>
    </row>
    <row r="181" ht="14.25" customHeight="1">
      <c r="C181" s="426"/>
    </row>
    <row r="182" ht="14.25" customHeight="1">
      <c r="C182" s="426"/>
    </row>
    <row r="183" ht="14.25" customHeight="1">
      <c r="C183" s="426"/>
    </row>
    <row r="184" ht="14.25" customHeight="1">
      <c r="C184" s="426"/>
    </row>
    <row r="185" ht="14.25" customHeight="1">
      <c r="C185" s="426"/>
    </row>
    <row r="186" ht="14.25" customHeight="1">
      <c r="C186" s="426"/>
    </row>
    <row r="187" ht="14.25" customHeight="1">
      <c r="C187" s="426"/>
    </row>
    <row r="188" ht="14.25" customHeight="1">
      <c r="C188" s="426"/>
    </row>
    <row r="189" ht="14.25" customHeight="1">
      <c r="C189" s="426"/>
    </row>
    <row r="190" ht="14.25" customHeight="1">
      <c r="C190" s="426"/>
    </row>
    <row r="191" ht="14.25" customHeight="1">
      <c r="C191" s="426"/>
    </row>
    <row r="192" ht="14.25" customHeight="1">
      <c r="C192" s="426"/>
    </row>
    <row r="193" ht="14.25" customHeight="1">
      <c r="C193" s="426"/>
    </row>
    <row r="194" ht="14.25" customHeight="1">
      <c r="C194" s="426"/>
    </row>
    <row r="195" ht="14.25" customHeight="1">
      <c r="C195" s="426"/>
    </row>
    <row r="196" ht="14.25" customHeight="1">
      <c r="C196" s="426"/>
    </row>
    <row r="197" ht="14.25" customHeight="1">
      <c r="C197" s="426"/>
    </row>
    <row r="198" ht="14.25" customHeight="1">
      <c r="C198" s="426"/>
    </row>
    <row r="199" ht="14.25" customHeight="1">
      <c r="C199" s="426"/>
    </row>
    <row r="200" ht="14.25" customHeight="1">
      <c r="C200" s="426"/>
    </row>
    <row r="201" ht="14.25" customHeight="1">
      <c r="C201" s="426"/>
    </row>
    <row r="202" ht="14.25" customHeight="1">
      <c r="C202" s="426"/>
    </row>
    <row r="203" ht="14.25" customHeight="1">
      <c r="C203" s="426"/>
    </row>
    <row r="204" ht="14.25" customHeight="1">
      <c r="C204" s="426"/>
    </row>
    <row r="205" ht="14.25" customHeight="1">
      <c r="C205" s="426"/>
    </row>
    <row r="206" ht="14.25" customHeight="1">
      <c r="C206" s="426"/>
    </row>
    <row r="207" ht="14.25" customHeight="1">
      <c r="C207" s="426"/>
    </row>
    <row r="208" ht="14.25" customHeight="1">
      <c r="C208" s="426"/>
    </row>
    <row r="209" ht="14.25" customHeight="1">
      <c r="C209" s="426"/>
    </row>
    <row r="210" ht="14.25" customHeight="1">
      <c r="C210" s="426"/>
    </row>
    <row r="211" ht="14.25" customHeight="1">
      <c r="C211" s="426"/>
    </row>
    <row r="212" ht="14.25" customHeight="1">
      <c r="C212" s="426"/>
    </row>
    <row r="213" ht="14.25" customHeight="1">
      <c r="C213" s="426"/>
    </row>
    <row r="214" ht="14.25" customHeight="1">
      <c r="C214" s="426"/>
    </row>
    <row r="215" ht="14.25" customHeight="1">
      <c r="C215" s="426"/>
    </row>
    <row r="216" ht="14.25" customHeight="1">
      <c r="C216" s="426"/>
    </row>
    <row r="217" ht="14.25" customHeight="1">
      <c r="C217" s="426"/>
    </row>
    <row r="218" ht="14.25" customHeight="1">
      <c r="C218" s="426"/>
    </row>
    <row r="219" ht="14.25" customHeight="1">
      <c r="C219" s="426"/>
    </row>
    <row r="220" ht="14.25" customHeight="1">
      <c r="C220" s="426"/>
    </row>
    <row r="221" ht="14.25" customHeight="1">
      <c r="C221" s="426"/>
    </row>
    <row r="222" ht="14.25" customHeight="1">
      <c r="C222" s="426"/>
    </row>
    <row r="223" ht="14.25" customHeight="1">
      <c r="C223" s="426"/>
    </row>
    <row r="224" ht="14.25" customHeight="1">
      <c r="C224" s="426"/>
    </row>
    <row r="225" ht="14.25" customHeight="1">
      <c r="C225" s="426"/>
    </row>
    <row r="226" ht="14.25" customHeight="1">
      <c r="C226" s="426"/>
    </row>
    <row r="227" ht="14.25" customHeight="1">
      <c r="C227" s="426"/>
    </row>
    <row r="228" ht="14.25" customHeight="1">
      <c r="C228" s="426"/>
    </row>
    <row r="229" ht="14.25" customHeight="1">
      <c r="C229" s="426"/>
    </row>
    <row r="230" ht="14.25" customHeight="1">
      <c r="C230" s="426"/>
    </row>
    <row r="231" ht="14.25" customHeight="1">
      <c r="C231" s="426"/>
    </row>
    <row r="232" ht="14.25" customHeight="1">
      <c r="C232" s="426"/>
    </row>
    <row r="233" ht="14.25" customHeight="1">
      <c r="C233" s="426"/>
    </row>
    <row r="234" ht="14.25" customHeight="1">
      <c r="C234" s="426"/>
    </row>
    <row r="235" ht="14.25" customHeight="1">
      <c r="C235" s="426"/>
    </row>
    <row r="236" ht="14.25" customHeight="1">
      <c r="C236" s="426"/>
    </row>
    <row r="237" ht="14.25" customHeight="1">
      <c r="C237" s="426"/>
    </row>
    <row r="238" ht="14.25" customHeight="1">
      <c r="C238" s="426"/>
    </row>
    <row r="239" ht="14.25" customHeight="1">
      <c r="C239" s="426"/>
    </row>
    <row r="240" ht="14.25" customHeight="1">
      <c r="C240" s="426"/>
    </row>
    <row r="241" ht="14.25" customHeight="1">
      <c r="C241" s="426"/>
    </row>
    <row r="242" ht="14.25" customHeight="1">
      <c r="C242" s="426"/>
    </row>
    <row r="243" ht="14.25" customHeight="1">
      <c r="C243" s="426"/>
    </row>
    <row r="244" ht="14.25" customHeight="1">
      <c r="C244" s="426"/>
    </row>
    <row r="245" ht="14.25" customHeight="1">
      <c r="C245" s="426"/>
    </row>
    <row r="246" ht="14.25" customHeight="1">
      <c r="C246" s="426"/>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sheetData>
  <mergeCells count="4">
    <mergeCell ref="B6:D6"/>
    <mergeCell ref="F7:K7"/>
    <mergeCell ref="F8:J12"/>
    <mergeCell ref="K8:K12"/>
  </mergeCells>
  <hyperlinks>
    <hyperlink display="&lt;&lt;&lt; Daftar Tabel" location="'Daftar Tabel'!A1" ref="E1"/>
  </hyperlinks>
  <printOptions/>
  <pageMargins bottom="0.75" footer="0.0" header="0.0" left="0.7" right="0.7" top="0.75"/>
  <pageSetup orientation="portrait"/>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63"/>
    <col customWidth="1" min="2" max="2" width="31.88"/>
    <col customWidth="1" min="3" max="6" width="9.13"/>
    <col customWidth="1" min="8" max="12" width="7.63"/>
    <col customWidth="1" min="13" max="13" width="8.88"/>
    <col customWidth="1" min="14" max="26" width="7.63"/>
  </cols>
  <sheetData>
    <row r="1" ht="14.25" customHeight="1">
      <c r="A1" s="185" t="s">
        <v>123</v>
      </c>
      <c r="B1" s="4"/>
      <c r="C1" s="4"/>
      <c r="D1" s="4"/>
      <c r="E1" s="4"/>
      <c r="F1" s="4"/>
      <c r="G1" s="68" t="s">
        <v>191</v>
      </c>
      <c r="H1" s="4"/>
      <c r="I1" s="4"/>
      <c r="J1" s="4"/>
      <c r="K1" s="4"/>
      <c r="L1" s="4"/>
      <c r="M1" s="4"/>
      <c r="N1" s="4"/>
      <c r="O1" s="4"/>
      <c r="P1" s="4"/>
      <c r="Q1" s="4"/>
      <c r="R1" s="4"/>
      <c r="S1" s="4"/>
      <c r="T1" s="4"/>
      <c r="U1" s="4"/>
      <c r="V1" s="4"/>
      <c r="W1" s="4"/>
      <c r="X1" s="4"/>
      <c r="Y1" s="4"/>
      <c r="Z1" s="4"/>
    </row>
    <row r="2" ht="14.25" customHeight="1">
      <c r="A2" s="185"/>
      <c r="B2" s="4"/>
      <c r="C2" s="4"/>
      <c r="D2" s="4"/>
      <c r="E2" s="4"/>
      <c r="F2" s="4"/>
      <c r="G2" s="4"/>
      <c r="H2" s="4"/>
      <c r="I2" s="4"/>
      <c r="J2" s="4"/>
      <c r="K2" s="4"/>
      <c r="L2" s="4"/>
      <c r="M2" s="4"/>
      <c r="N2" s="4"/>
      <c r="O2" s="4"/>
      <c r="P2" s="4"/>
      <c r="Q2" s="4"/>
      <c r="R2" s="4"/>
      <c r="S2" s="4"/>
      <c r="T2" s="4"/>
      <c r="U2" s="4"/>
      <c r="V2" s="4"/>
      <c r="W2" s="4"/>
      <c r="X2" s="4"/>
      <c r="Y2" s="4"/>
      <c r="Z2" s="4"/>
    </row>
    <row r="3" ht="14.25" customHeight="1">
      <c r="A3" s="370" t="s">
        <v>1465</v>
      </c>
      <c r="B3" s="4"/>
      <c r="C3" s="4"/>
      <c r="D3" s="4"/>
      <c r="E3" s="4"/>
      <c r="F3" s="4"/>
      <c r="G3" s="4"/>
      <c r="H3" s="4"/>
      <c r="I3" s="4"/>
      <c r="J3" s="4"/>
      <c r="K3" s="4"/>
      <c r="L3" s="4"/>
      <c r="M3" s="4"/>
      <c r="N3" s="4"/>
      <c r="O3" s="4"/>
      <c r="P3" s="4"/>
      <c r="Q3" s="4"/>
      <c r="R3" s="4"/>
      <c r="S3" s="4"/>
      <c r="T3" s="4"/>
      <c r="U3" s="4"/>
      <c r="V3" s="4"/>
      <c r="W3" s="4"/>
      <c r="X3" s="4"/>
      <c r="Y3" s="4"/>
      <c r="Z3" s="4"/>
    </row>
    <row r="4" ht="14.25" customHeight="1">
      <c r="A4" s="70" t="s">
        <v>213</v>
      </c>
      <c r="B4" s="70" t="s">
        <v>1289</v>
      </c>
      <c r="C4" s="71" t="s">
        <v>1290</v>
      </c>
      <c r="D4" s="72"/>
      <c r="E4" s="73"/>
      <c r="F4" s="70" t="s">
        <v>570</v>
      </c>
      <c r="G4" s="4"/>
      <c r="H4" s="4"/>
      <c r="I4" s="4"/>
      <c r="J4" s="4"/>
      <c r="K4" s="4"/>
      <c r="L4" s="4"/>
      <c r="M4" s="4"/>
      <c r="N4" s="4"/>
      <c r="O4" s="4"/>
      <c r="P4" s="4"/>
      <c r="Q4" s="4"/>
      <c r="R4" s="4"/>
      <c r="S4" s="4"/>
      <c r="T4" s="4"/>
      <c r="U4" s="4"/>
      <c r="V4" s="4"/>
      <c r="W4" s="4"/>
      <c r="X4" s="4"/>
      <c r="Y4" s="4"/>
      <c r="Z4" s="4"/>
    </row>
    <row r="5" ht="14.25" customHeight="1">
      <c r="A5" s="74"/>
      <c r="B5" s="74"/>
      <c r="C5" s="75" t="s">
        <v>556</v>
      </c>
      <c r="D5" s="75" t="s">
        <v>557</v>
      </c>
      <c r="E5" s="75" t="s">
        <v>558</v>
      </c>
      <c r="F5" s="74"/>
      <c r="G5" s="4"/>
      <c r="H5" s="4"/>
      <c r="I5" s="4"/>
      <c r="J5" s="4"/>
      <c r="K5" s="4"/>
      <c r="L5" s="4"/>
      <c r="M5" s="4"/>
      <c r="N5" s="4"/>
      <c r="O5" s="4"/>
      <c r="P5" s="4"/>
      <c r="Q5" s="4"/>
      <c r="R5" s="4"/>
      <c r="S5" s="4"/>
      <c r="T5" s="4"/>
      <c r="U5" s="4"/>
      <c r="V5" s="4"/>
      <c r="W5" s="4"/>
      <c r="X5" s="4"/>
      <c r="Y5" s="4"/>
      <c r="Z5" s="4"/>
    </row>
    <row r="6" ht="14.25" customHeight="1">
      <c r="A6" s="123">
        <v>1.0</v>
      </c>
      <c r="B6" s="123">
        <v>2.0</v>
      </c>
      <c r="C6" s="123">
        <v>3.0</v>
      </c>
      <c r="D6" s="123">
        <v>4.0</v>
      </c>
      <c r="E6" s="123">
        <v>5.0</v>
      </c>
      <c r="F6" s="123">
        <v>6.0</v>
      </c>
      <c r="G6" s="4"/>
      <c r="H6" s="291" t="s">
        <v>397</v>
      </c>
      <c r="I6" s="6"/>
      <c r="J6" s="6"/>
      <c r="K6" s="6"/>
      <c r="L6" s="6"/>
      <c r="M6" s="6"/>
      <c r="N6" s="7"/>
      <c r="O6" s="4"/>
      <c r="P6" s="4"/>
      <c r="Q6" s="4"/>
      <c r="R6" s="4"/>
      <c r="S6" s="4"/>
      <c r="T6" s="4"/>
      <c r="U6" s="4"/>
      <c r="V6" s="4"/>
      <c r="W6" s="4"/>
      <c r="X6" s="4"/>
      <c r="Y6" s="4"/>
      <c r="Z6" s="4"/>
    </row>
    <row r="7" ht="27.75" customHeight="1">
      <c r="A7" s="86">
        <v>1.0</v>
      </c>
      <c r="B7" s="187" t="s">
        <v>1291</v>
      </c>
      <c r="C7" s="113"/>
      <c r="D7" s="113"/>
      <c r="E7" s="113"/>
      <c r="F7" s="86">
        <f t="shared" ref="F7:F17" si="1">SUM(C7:E7)</f>
        <v>0</v>
      </c>
      <c r="G7" s="4" t="s">
        <v>1292</v>
      </c>
      <c r="H7" s="179"/>
      <c r="I7" s="179"/>
      <c r="J7" s="179"/>
      <c r="K7" s="179"/>
      <c r="L7" s="179"/>
      <c r="M7" s="179"/>
      <c r="N7" s="4"/>
      <c r="O7" s="4"/>
      <c r="P7" s="4"/>
      <c r="Q7" s="4"/>
      <c r="R7" s="4"/>
      <c r="S7" s="4"/>
      <c r="T7" s="4"/>
      <c r="U7" s="4"/>
      <c r="V7" s="4"/>
      <c r="W7" s="4"/>
      <c r="X7" s="4"/>
      <c r="Y7" s="4"/>
      <c r="Z7" s="4"/>
    </row>
    <row r="8" ht="14.25" customHeight="1">
      <c r="A8" s="86">
        <v>2.0</v>
      </c>
      <c r="B8" s="187" t="s">
        <v>1466</v>
      </c>
      <c r="C8" s="113"/>
      <c r="D8" s="113"/>
      <c r="E8" s="113"/>
      <c r="F8" s="86">
        <f t="shared" si="1"/>
        <v>0</v>
      </c>
      <c r="G8" s="4" t="s">
        <v>1294</v>
      </c>
      <c r="H8" s="179"/>
      <c r="I8" s="179"/>
      <c r="J8" s="179"/>
      <c r="K8" s="179"/>
      <c r="L8" s="179"/>
      <c r="M8" s="179"/>
      <c r="N8" s="4"/>
      <c r="O8" s="4"/>
      <c r="P8" s="4"/>
      <c r="Q8" s="4"/>
      <c r="R8" s="4"/>
      <c r="S8" s="4"/>
      <c r="T8" s="4"/>
      <c r="U8" s="4"/>
      <c r="V8" s="4"/>
      <c r="W8" s="4"/>
      <c r="X8" s="4"/>
      <c r="Y8" s="4"/>
      <c r="Z8" s="4"/>
    </row>
    <row r="9" ht="14.25" customHeight="1">
      <c r="A9" s="86">
        <v>3.0</v>
      </c>
      <c r="B9" s="187" t="s">
        <v>1296</v>
      </c>
      <c r="C9" s="113"/>
      <c r="D9" s="113"/>
      <c r="E9" s="113"/>
      <c r="F9" s="86">
        <f t="shared" si="1"/>
        <v>0</v>
      </c>
      <c r="G9" s="4" t="s">
        <v>1297</v>
      </c>
      <c r="H9" s="179"/>
      <c r="I9" s="179"/>
      <c r="J9" s="179"/>
      <c r="K9" s="179"/>
      <c r="L9" s="179"/>
      <c r="M9" s="179"/>
      <c r="N9" s="4"/>
      <c r="O9" s="4"/>
      <c r="P9" s="4"/>
      <c r="Q9" s="4"/>
      <c r="R9" s="4"/>
      <c r="S9" s="4"/>
      <c r="T9" s="4"/>
      <c r="U9" s="4"/>
      <c r="V9" s="4"/>
      <c r="W9" s="4"/>
      <c r="X9" s="4"/>
      <c r="Y9" s="4"/>
      <c r="Z9" s="4"/>
    </row>
    <row r="10" ht="14.25" customHeight="1">
      <c r="A10" s="86">
        <v>4.0</v>
      </c>
      <c r="B10" s="404" t="s">
        <v>1467</v>
      </c>
      <c r="C10" s="113"/>
      <c r="D10" s="113"/>
      <c r="E10" s="113"/>
      <c r="F10" s="86">
        <f t="shared" si="1"/>
        <v>0</v>
      </c>
      <c r="G10" s="4" t="s">
        <v>1300</v>
      </c>
      <c r="H10" s="179"/>
      <c r="I10" s="179"/>
      <c r="J10" s="179"/>
      <c r="K10" s="179"/>
      <c r="L10" s="179"/>
      <c r="M10" s="179"/>
      <c r="N10" s="4"/>
      <c r="O10" s="4"/>
      <c r="P10" s="4"/>
      <c r="Q10" s="4"/>
      <c r="R10" s="4"/>
      <c r="S10" s="4"/>
      <c r="T10" s="4"/>
      <c r="U10" s="4"/>
      <c r="V10" s="4"/>
      <c r="W10" s="4"/>
      <c r="X10" s="4"/>
      <c r="Y10" s="4"/>
      <c r="Z10" s="4"/>
    </row>
    <row r="11" ht="29.25" customHeight="1">
      <c r="A11" s="305">
        <v>5.0</v>
      </c>
      <c r="B11" s="187" t="s">
        <v>1301</v>
      </c>
      <c r="C11" s="113"/>
      <c r="D11" s="113"/>
      <c r="E11" s="113"/>
      <c r="F11" s="86">
        <f t="shared" si="1"/>
        <v>0</v>
      </c>
      <c r="G11" s="4" t="s">
        <v>1302</v>
      </c>
      <c r="H11" s="179"/>
      <c r="I11" s="179"/>
      <c r="J11" s="179"/>
      <c r="K11" s="179"/>
      <c r="L11" s="179"/>
      <c r="M11" s="179"/>
      <c r="N11" s="4"/>
      <c r="O11" s="4"/>
      <c r="P11" s="4"/>
      <c r="Q11" s="4"/>
      <c r="R11" s="4"/>
      <c r="S11" s="4"/>
      <c r="T11" s="4"/>
      <c r="U11" s="4"/>
      <c r="V11" s="4"/>
      <c r="W11" s="4"/>
      <c r="X11" s="4"/>
      <c r="Y11" s="4"/>
      <c r="Z11" s="4"/>
    </row>
    <row r="12" ht="27.75" customHeight="1">
      <c r="A12" s="305">
        <v>6.0</v>
      </c>
      <c r="B12" s="187" t="s">
        <v>1468</v>
      </c>
      <c r="C12" s="113"/>
      <c r="D12" s="113"/>
      <c r="E12" s="113"/>
      <c r="F12" s="86">
        <f t="shared" si="1"/>
        <v>0</v>
      </c>
      <c r="G12" s="4" t="s">
        <v>1304</v>
      </c>
      <c r="H12" s="179"/>
      <c r="I12" s="179"/>
      <c r="J12" s="179"/>
      <c r="K12" s="179"/>
      <c r="L12" s="179"/>
      <c r="M12" s="179"/>
      <c r="N12" s="4"/>
      <c r="O12" s="4"/>
      <c r="P12" s="4"/>
      <c r="Q12" s="4"/>
      <c r="R12" s="4"/>
      <c r="S12" s="4"/>
      <c r="T12" s="4"/>
      <c r="U12" s="4"/>
      <c r="V12" s="4"/>
      <c r="W12" s="4"/>
      <c r="X12" s="4"/>
      <c r="Y12" s="4"/>
      <c r="Z12" s="4"/>
    </row>
    <row r="13" ht="26.25" customHeight="1">
      <c r="A13" s="305">
        <v>7.0</v>
      </c>
      <c r="B13" s="187" t="s">
        <v>1469</v>
      </c>
      <c r="C13" s="113"/>
      <c r="D13" s="113"/>
      <c r="E13" s="113"/>
      <c r="F13" s="86">
        <f t="shared" si="1"/>
        <v>0</v>
      </c>
      <c r="G13" s="4" t="s">
        <v>1306</v>
      </c>
      <c r="H13" s="179"/>
      <c r="I13" s="179"/>
      <c r="J13" s="179"/>
      <c r="K13" s="179"/>
      <c r="L13" s="179"/>
      <c r="M13" s="179"/>
      <c r="N13" s="4"/>
      <c r="O13" s="4"/>
      <c r="P13" s="4"/>
      <c r="Q13" s="4"/>
      <c r="R13" s="4"/>
      <c r="S13" s="4"/>
      <c r="T13" s="4"/>
      <c r="U13" s="4"/>
      <c r="V13" s="4"/>
      <c r="W13" s="4"/>
      <c r="X13" s="4"/>
      <c r="Y13" s="4"/>
      <c r="Z13" s="4"/>
    </row>
    <row r="14" ht="33.75" customHeight="1">
      <c r="A14" s="305">
        <v>8.0</v>
      </c>
      <c r="B14" s="187" t="s">
        <v>1470</v>
      </c>
      <c r="C14" s="113"/>
      <c r="D14" s="113"/>
      <c r="E14" s="113"/>
      <c r="F14" s="86">
        <f t="shared" si="1"/>
        <v>0</v>
      </c>
      <c r="G14" s="4" t="s">
        <v>1471</v>
      </c>
      <c r="H14" s="432"/>
      <c r="N14" s="4"/>
      <c r="O14" s="4"/>
      <c r="P14" s="4"/>
      <c r="Q14" s="4"/>
      <c r="R14" s="4"/>
      <c r="S14" s="4"/>
      <c r="T14" s="4"/>
      <c r="U14" s="4"/>
      <c r="V14" s="4"/>
      <c r="W14" s="4"/>
      <c r="X14" s="4"/>
      <c r="Y14" s="4"/>
      <c r="Z14" s="4"/>
    </row>
    <row r="15" ht="26.25" customHeight="1">
      <c r="A15" s="305">
        <v>9.0</v>
      </c>
      <c r="B15" s="187" t="s">
        <v>1472</v>
      </c>
      <c r="C15" s="113"/>
      <c r="D15" s="113"/>
      <c r="E15" s="113"/>
      <c r="F15" s="86">
        <f t="shared" si="1"/>
        <v>0</v>
      </c>
      <c r="G15" s="4" t="s">
        <v>1473</v>
      </c>
      <c r="H15" s="432"/>
      <c r="N15" s="4"/>
      <c r="O15" s="4"/>
      <c r="P15" s="4"/>
      <c r="Q15" s="4"/>
      <c r="R15" s="4"/>
      <c r="S15" s="4"/>
      <c r="T15" s="4"/>
      <c r="U15" s="4"/>
      <c r="V15" s="4"/>
      <c r="W15" s="4"/>
      <c r="X15" s="4"/>
      <c r="Y15" s="4"/>
      <c r="Z15" s="4"/>
    </row>
    <row r="16" ht="29.25" customHeight="1">
      <c r="A16" s="305">
        <v>10.0</v>
      </c>
      <c r="B16" s="187" t="s">
        <v>1474</v>
      </c>
      <c r="C16" s="113"/>
      <c r="D16" s="113"/>
      <c r="E16" s="113"/>
      <c r="F16" s="86">
        <f t="shared" si="1"/>
        <v>0</v>
      </c>
      <c r="G16" s="4" t="s">
        <v>1475</v>
      </c>
      <c r="H16" s="432"/>
      <c r="N16" s="4"/>
      <c r="O16" s="4"/>
      <c r="P16" s="4"/>
      <c r="Q16" s="4"/>
      <c r="R16" s="4"/>
      <c r="S16" s="4"/>
      <c r="T16" s="4"/>
      <c r="U16" s="4"/>
      <c r="V16" s="4"/>
      <c r="W16" s="4"/>
      <c r="X16" s="4"/>
      <c r="Y16" s="4"/>
      <c r="Z16" s="4"/>
    </row>
    <row r="17" ht="14.25" customHeight="1">
      <c r="A17" s="295" t="s">
        <v>570</v>
      </c>
      <c r="B17" s="73"/>
      <c r="C17" s="407">
        <f t="shared" ref="C17:E17" si="2">SUM(C7:C16)</f>
        <v>0</v>
      </c>
      <c r="D17" s="407">
        <f t="shared" si="2"/>
        <v>0</v>
      </c>
      <c r="E17" s="407">
        <f t="shared" si="2"/>
        <v>0</v>
      </c>
      <c r="F17" s="407">
        <f t="shared" si="1"/>
        <v>0</v>
      </c>
      <c r="G17" s="4"/>
      <c r="O17" s="4"/>
      <c r="P17" s="4"/>
      <c r="Q17" s="4"/>
      <c r="R17" s="4"/>
      <c r="S17" s="4"/>
      <c r="T17" s="4"/>
      <c r="U17" s="4"/>
      <c r="V17" s="4"/>
      <c r="W17" s="4"/>
      <c r="X17" s="4"/>
      <c r="Y17" s="4"/>
      <c r="Z17" s="4"/>
    </row>
    <row r="18"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4:A5"/>
    <mergeCell ref="B4:B5"/>
    <mergeCell ref="C4:E4"/>
    <mergeCell ref="F4:F5"/>
    <mergeCell ref="H6:N6"/>
    <mergeCell ref="A17:B17"/>
  </mergeCells>
  <dataValidations>
    <dataValidation type="decimal" operator="greaterThanOrEqual" allowBlank="1" showDropDown="1" showInputMessage="1" showErrorMessage="1" prompt="Data harus diisi dalam bentuk angka" sqref="C7:E16">
      <formula1>0.0</formula1>
    </dataValidation>
  </dataValidations>
  <hyperlinks>
    <hyperlink display="&lt;&lt;&lt; Daftar Tabel" location="'Daftar Tabel'!A1" ref="G1"/>
  </hyperlinks>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5.0" topLeftCell="B16" activePane="bottomRight" state="frozen"/>
      <selection activeCell="B1" sqref="B1" pane="topRight"/>
      <selection activeCell="A16" sqref="A16" pane="bottomLeft"/>
      <selection activeCell="B16" sqref="B16" pane="bottomRight"/>
    </sheetView>
  </sheetViews>
  <sheetFormatPr customHeight="1" defaultColWidth="12.63" defaultRowHeight="15.0"/>
  <cols>
    <col customWidth="1" min="1" max="1" width="4.63"/>
    <col customWidth="1" min="2" max="2" width="38.75"/>
    <col customWidth="1" min="3" max="3" width="17.63"/>
    <col customWidth="1" min="4" max="4" width="16.88"/>
    <col customWidth="1" min="5" max="5" width="21.38"/>
    <col customWidth="1" min="6" max="6" width="30.0"/>
    <col customWidth="1" min="7" max="12" width="7.63"/>
  </cols>
  <sheetData>
    <row r="1" ht="14.25" customHeight="1">
      <c r="A1" s="222" t="s">
        <v>1308</v>
      </c>
      <c r="C1" s="95"/>
      <c r="D1" s="95"/>
      <c r="F1" s="68" t="s">
        <v>191</v>
      </c>
    </row>
    <row r="2" ht="14.25" customHeight="1">
      <c r="A2" s="222" t="s">
        <v>1476</v>
      </c>
      <c r="C2" s="95"/>
      <c r="D2" s="95"/>
    </row>
    <row r="3" ht="14.25" hidden="1" customHeight="1">
      <c r="A3" s="222"/>
      <c r="C3" s="95"/>
      <c r="D3" s="91" t="s">
        <v>1477</v>
      </c>
    </row>
    <row r="4" ht="14.25" hidden="1" customHeight="1">
      <c r="A4" s="222"/>
      <c r="C4" s="95"/>
      <c r="D4" s="91" t="s">
        <v>1478</v>
      </c>
    </row>
    <row r="5" ht="14.25" hidden="1" customHeight="1">
      <c r="A5" s="222"/>
      <c r="C5" s="95"/>
      <c r="D5" s="91" t="s">
        <v>1479</v>
      </c>
    </row>
    <row r="6" ht="14.25" hidden="1" customHeight="1">
      <c r="A6" s="222"/>
      <c r="C6" s="95"/>
      <c r="D6" s="91" t="s">
        <v>1480</v>
      </c>
    </row>
    <row r="7" ht="14.25" hidden="1" customHeight="1">
      <c r="A7" s="222"/>
      <c r="C7" s="95"/>
      <c r="D7" s="91" t="s">
        <v>1481</v>
      </c>
    </row>
    <row r="8" ht="14.25" hidden="1" customHeight="1">
      <c r="A8" s="222"/>
      <c r="C8" s="95"/>
      <c r="D8" s="91" t="s">
        <v>1482</v>
      </c>
    </row>
    <row r="9" ht="14.25" hidden="1" customHeight="1">
      <c r="A9" s="222"/>
      <c r="C9" s="95"/>
      <c r="D9" s="91" t="s">
        <v>1483</v>
      </c>
    </row>
    <row r="10" ht="14.25" hidden="1" customHeight="1">
      <c r="A10" s="222"/>
      <c r="C10" s="95"/>
      <c r="D10" s="91" t="s">
        <v>1484</v>
      </c>
    </row>
    <row r="11" ht="14.25" hidden="1" customHeight="1">
      <c r="A11" s="222"/>
      <c r="C11" s="95"/>
      <c r="D11" s="91" t="s">
        <v>1485</v>
      </c>
    </row>
    <row r="12" ht="14.25" customHeight="1">
      <c r="A12" s="92" t="s">
        <v>212</v>
      </c>
      <c r="C12" s="95"/>
      <c r="D12" s="95"/>
    </row>
    <row r="13" ht="34.5" customHeight="1">
      <c r="A13" s="75" t="s">
        <v>71</v>
      </c>
      <c r="B13" s="75" t="s">
        <v>1486</v>
      </c>
      <c r="C13" s="75" t="s">
        <v>59</v>
      </c>
      <c r="D13" s="75" t="s">
        <v>1487</v>
      </c>
      <c r="E13" s="433" t="s">
        <v>1488</v>
      </c>
    </row>
    <row r="14" ht="14.25" customHeight="1">
      <c r="A14" s="372">
        <v>1.0</v>
      </c>
      <c r="B14" s="372">
        <v>2.0</v>
      </c>
      <c r="C14" s="372">
        <v>3.0</v>
      </c>
      <c r="D14" s="372"/>
      <c r="E14" s="372">
        <v>4.0</v>
      </c>
    </row>
    <row r="15" ht="18.75" customHeight="1">
      <c r="A15" s="409" t="s">
        <v>1489</v>
      </c>
      <c r="B15" s="410" t="s">
        <v>1490</v>
      </c>
      <c r="C15" s="72"/>
      <c r="D15" s="72"/>
      <c r="E15" s="73"/>
    </row>
    <row r="16" ht="14.25" customHeight="1">
      <c r="A16" s="376">
        <v>1.0</v>
      </c>
      <c r="B16" s="434" t="s">
        <v>1352</v>
      </c>
      <c r="C16" s="435">
        <v>44735.0</v>
      </c>
      <c r="D16" s="148" t="s">
        <v>1481</v>
      </c>
      <c r="E16" s="434" t="s">
        <v>1353</v>
      </c>
      <c r="F16" s="292" t="s">
        <v>1354</v>
      </c>
      <c r="G16" s="190" t="s">
        <v>397</v>
      </c>
      <c r="H16" s="6"/>
      <c r="I16" s="6"/>
      <c r="J16" s="6"/>
      <c r="K16" s="6"/>
      <c r="L16" s="7"/>
    </row>
    <row r="17" ht="14.25" customHeight="1">
      <c r="A17" s="376">
        <v>2.0</v>
      </c>
      <c r="B17" s="434" t="s">
        <v>1491</v>
      </c>
      <c r="C17" s="435">
        <v>44599.0</v>
      </c>
      <c r="D17" s="148" t="s">
        <v>1481</v>
      </c>
      <c r="E17" s="434" t="s">
        <v>1492</v>
      </c>
      <c r="F17" s="292" t="s">
        <v>1316</v>
      </c>
      <c r="G17" s="427" t="s">
        <v>1493</v>
      </c>
      <c r="L17" s="412">
        <f>COUNTIFS(B16:B982,"&lt;&gt;",C16:C982,"&lt;&gt;",D16:D982,"&lt;&gt;",E16:E982,"&lt;&gt;")</f>
        <v>46</v>
      </c>
    </row>
    <row r="18" ht="14.25" customHeight="1">
      <c r="A18" s="376">
        <v>3.0</v>
      </c>
      <c r="B18" s="434" t="s">
        <v>1494</v>
      </c>
      <c r="C18" s="435">
        <v>44661.0</v>
      </c>
      <c r="D18" s="148" t="s">
        <v>1481</v>
      </c>
      <c r="E18" s="436" t="s">
        <v>1333</v>
      </c>
      <c r="F18" s="292" t="s">
        <v>1334</v>
      </c>
    </row>
    <row r="19" ht="14.25" customHeight="1">
      <c r="A19" s="376">
        <v>4.0</v>
      </c>
      <c r="B19" s="434" t="s">
        <v>1329</v>
      </c>
      <c r="C19" s="435">
        <v>45028.0</v>
      </c>
      <c r="D19" s="148" t="s">
        <v>1481</v>
      </c>
      <c r="E19" s="434" t="s">
        <v>1330</v>
      </c>
      <c r="F19" s="292" t="s">
        <v>1331</v>
      </c>
    </row>
    <row r="20" ht="14.25" customHeight="1">
      <c r="A20" s="376">
        <v>5.0</v>
      </c>
      <c r="B20" s="434" t="s">
        <v>1359</v>
      </c>
      <c r="C20" s="435">
        <v>45192.0</v>
      </c>
      <c r="D20" s="437" t="s">
        <v>1482</v>
      </c>
      <c r="E20" s="434" t="s">
        <v>1361</v>
      </c>
      <c r="F20" s="292" t="s">
        <v>1362</v>
      </c>
    </row>
    <row r="21" ht="14.25" customHeight="1">
      <c r="A21" s="376">
        <v>6.0</v>
      </c>
      <c r="B21" s="434" t="s">
        <v>1363</v>
      </c>
      <c r="C21" s="435">
        <v>45192.0</v>
      </c>
      <c r="D21" s="148" t="s">
        <v>1481</v>
      </c>
      <c r="E21" s="434" t="s">
        <v>1364</v>
      </c>
      <c r="F21" s="438" t="s">
        <v>1365</v>
      </c>
    </row>
    <row r="22" ht="14.25" customHeight="1">
      <c r="A22" s="376">
        <v>7.0</v>
      </c>
      <c r="B22" s="434" t="s">
        <v>1367</v>
      </c>
      <c r="C22" s="435">
        <v>45192.0</v>
      </c>
      <c r="D22" s="148" t="s">
        <v>1481</v>
      </c>
      <c r="E22" s="434" t="s">
        <v>1368</v>
      </c>
      <c r="F22" s="438" t="s">
        <v>1365</v>
      </c>
      <c r="G22" s="99" t="s">
        <v>1338</v>
      </c>
    </row>
    <row r="23" ht="14.25" customHeight="1">
      <c r="A23" s="376">
        <v>8.0</v>
      </c>
      <c r="B23" s="434" t="s">
        <v>1410</v>
      </c>
      <c r="C23" s="435">
        <v>45111.0</v>
      </c>
      <c r="D23" s="148" t="s">
        <v>1481</v>
      </c>
      <c r="E23" s="436" t="s">
        <v>1411</v>
      </c>
      <c r="F23" s="292" t="s">
        <v>1412</v>
      </c>
    </row>
    <row r="24" ht="14.25" customHeight="1">
      <c r="A24" s="376">
        <v>9.0</v>
      </c>
      <c r="B24" s="434" t="s">
        <v>1413</v>
      </c>
      <c r="C24" s="435">
        <v>45289.0</v>
      </c>
      <c r="D24" s="437" t="s">
        <v>1482</v>
      </c>
      <c r="E24" s="434" t="s">
        <v>1414</v>
      </c>
      <c r="F24" s="292" t="s">
        <v>1415</v>
      </c>
    </row>
    <row r="25" ht="14.25" customHeight="1">
      <c r="A25" s="376">
        <v>10.0</v>
      </c>
      <c r="B25" s="434" t="s">
        <v>1416</v>
      </c>
      <c r="C25" s="435">
        <v>45062.0</v>
      </c>
      <c r="D25" s="148" t="s">
        <v>1480</v>
      </c>
      <c r="E25" s="434" t="s">
        <v>1417</v>
      </c>
      <c r="F25" s="292" t="s">
        <v>1418</v>
      </c>
    </row>
    <row r="26" ht="14.25" customHeight="1">
      <c r="A26" s="376">
        <v>11.0</v>
      </c>
      <c r="B26" s="434" t="s">
        <v>1419</v>
      </c>
      <c r="C26" s="435">
        <v>45337.0</v>
      </c>
      <c r="D26" s="148" t="s">
        <v>1481</v>
      </c>
      <c r="E26" s="434" t="s">
        <v>1420</v>
      </c>
      <c r="F26" s="292" t="s">
        <v>1421</v>
      </c>
    </row>
    <row r="27" ht="14.25" customHeight="1">
      <c r="A27" s="376">
        <v>12.0</v>
      </c>
      <c r="B27" s="434" t="s">
        <v>1369</v>
      </c>
      <c r="C27" s="435">
        <v>45355.0</v>
      </c>
      <c r="D27" s="148" t="s">
        <v>1481</v>
      </c>
      <c r="E27" s="434" t="s">
        <v>1370</v>
      </c>
      <c r="F27" s="438" t="s">
        <v>1371</v>
      </c>
    </row>
    <row r="28" ht="14.25" customHeight="1">
      <c r="A28" s="376">
        <v>13.0</v>
      </c>
      <c r="B28" s="434" t="s">
        <v>1372</v>
      </c>
      <c r="C28" s="435">
        <v>45335.0</v>
      </c>
      <c r="D28" s="148" t="s">
        <v>1481</v>
      </c>
      <c r="E28" s="434" t="s">
        <v>1373</v>
      </c>
      <c r="F28" s="438" t="s">
        <v>1374</v>
      </c>
    </row>
    <row r="29" ht="14.25" customHeight="1">
      <c r="A29" s="376">
        <v>14.0</v>
      </c>
      <c r="B29" s="434" t="s">
        <v>1422</v>
      </c>
      <c r="C29" s="435">
        <v>45352.0</v>
      </c>
      <c r="D29" s="148" t="s">
        <v>1481</v>
      </c>
      <c r="E29" s="434" t="s">
        <v>1423</v>
      </c>
      <c r="F29" s="438" t="s">
        <v>1424</v>
      </c>
    </row>
    <row r="30" ht="14.25" customHeight="1">
      <c r="A30" s="376">
        <v>15.0</v>
      </c>
      <c r="B30" s="434" t="s">
        <v>1425</v>
      </c>
      <c r="C30" s="435">
        <v>45434.0</v>
      </c>
      <c r="D30" s="437" t="s">
        <v>1482</v>
      </c>
      <c r="E30" s="434" t="s">
        <v>1426</v>
      </c>
      <c r="F30" s="438" t="s">
        <v>1427</v>
      </c>
    </row>
    <row r="31" ht="14.25" customHeight="1">
      <c r="A31" s="376">
        <v>16.0</v>
      </c>
      <c r="B31" s="434" t="s">
        <v>1428</v>
      </c>
      <c r="C31" s="435">
        <v>45404.0</v>
      </c>
      <c r="D31" s="148" t="s">
        <v>1481</v>
      </c>
      <c r="E31" s="434" t="s">
        <v>1429</v>
      </c>
      <c r="F31" s="438" t="s">
        <v>1430</v>
      </c>
    </row>
    <row r="32" ht="14.25" customHeight="1">
      <c r="A32" s="376">
        <v>17.0</v>
      </c>
      <c r="B32" s="434" t="s">
        <v>1431</v>
      </c>
      <c r="C32" s="435">
        <v>45491.0</v>
      </c>
      <c r="D32" s="437" t="s">
        <v>1480</v>
      </c>
      <c r="E32" s="436" t="s">
        <v>1432</v>
      </c>
      <c r="F32" s="438" t="s">
        <v>1433</v>
      </c>
    </row>
    <row r="33" ht="14.25" customHeight="1">
      <c r="A33" s="376">
        <v>18.0</v>
      </c>
      <c r="B33" s="324" t="s">
        <v>1434</v>
      </c>
      <c r="C33" s="416">
        <v>45681.0</v>
      </c>
      <c r="D33" s="437" t="s">
        <v>1480</v>
      </c>
      <c r="E33" s="349" t="s">
        <v>1435</v>
      </c>
      <c r="F33" s="439" t="s">
        <v>1495</v>
      </c>
      <c r="G33" s="292" t="s">
        <v>1496</v>
      </c>
    </row>
    <row r="34" ht="14.25" customHeight="1">
      <c r="A34" s="376">
        <v>19.0</v>
      </c>
      <c r="B34" s="324" t="s">
        <v>1437</v>
      </c>
      <c r="C34" s="416">
        <v>45680.0</v>
      </c>
      <c r="D34" s="437" t="s">
        <v>1480</v>
      </c>
      <c r="E34" s="349" t="s">
        <v>1438</v>
      </c>
      <c r="F34" s="438" t="s">
        <v>1436</v>
      </c>
      <c r="G34" s="292" t="s">
        <v>1496</v>
      </c>
    </row>
    <row r="35" ht="14.25" customHeight="1">
      <c r="A35" s="376">
        <v>20.0</v>
      </c>
      <c r="B35" s="324" t="s">
        <v>1439</v>
      </c>
      <c r="C35" s="416">
        <v>45681.0</v>
      </c>
      <c r="D35" s="437" t="s">
        <v>1480</v>
      </c>
      <c r="E35" s="349" t="s">
        <v>1440</v>
      </c>
      <c r="F35" s="438" t="s">
        <v>1436</v>
      </c>
      <c r="G35" s="292" t="s">
        <v>1496</v>
      </c>
    </row>
    <row r="36" ht="14.25" customHeight="1">
      <c r="A36" s="376">
        <v>21.0</v>
      </c>
      <c r="B36" s="324" t="s">
        <v>1441</v>
      </c>
      <c r="C36" s="416">
        <v>45883.0</v>
      </c>
      <c r="D36" s="437" t="s">
        <v>1480</v>
      </c>
      <c r="E36" s="349" t="s">
        <v>1442</v>
      </c>
      <c r="F36" s="438" t="s">
        <v>1443</v>
      </c>
    </row>
    <row r="37" ht="14.25" customHeight="1">
      <c r="A37" s="376">
        <v>22.0</v>
      </c>
      <c r="B37" s="324" t="s">
        <v>1339</v>
      </c>
      <c r="C37" s="416">
        <v>45680.0</v>
      </c>
      <c r="D37" s="437" t="s">
        <v>1480</v>
      </c>
      <c r="E37" s="349" t="s">
        <v>1340</v>
      </c>
      <c r="F37" s="292" t="s">
        <v>1354</v>
      </c>
    </row>
    <row r="38" ht="14.25" customHeight="1">
      <c r="A38" s="376">
        <v>23.0</v>
      </c>
      <c r="B38" s="324" t="s">
        <v>1375</v>
      </c>
      <c r="C38" s="128" t="s">
        <v>1376</v>
      </c>
      <c r="D38" s="128" t="s">
        <v>1483</v>
      </c>
      <c r="E38" s="383" t="s">
        <v>1377</v>
      </c>
      <c r="F38" s="438" t="s">
        <v>1378</v>
      </c>
    </row>
    <row r="39" ht="14.25" customHeight="1">
      <c r="A39" s="376">
        <v>24.0</v>
      </c>
      <c r="B39" s="324" t="s">
        <v>1379</v>
      </c>
      <c r="C39" s="428">
        <v>44895.0</v>
      </c>
      <c r="D39" s="128" t="s">
        <v>1480</v>
      </c>
      <c r="E39" s="383"/>
      <c r="F39" s="438" t="s">
        <v>1380</v>
      </c>
    </row>
    <row r="40" ht="14.25" customHeight="1">
      <c r="A40" s="376">
        <v>25.0</v>
      </c>
      <c r="B40" s="324" t="s">
        <v>1381</v>
      </c>
      <c r="C40" s="435" t="s">
        <v>1376</v>
      </c>
      <c r="D40" s="128" t="s">
        <v>1483</v>
      </c>
      <c r="E40" s="434" t="s">
        <v>1382</v>
      </c>
      <c r="F40" s="438" t="s">
        <v>1383</v>
      </c>
    </row>
    <row r="41" ht="14.25" customHeight="1">
      <c r="A41" s="376">
        <v>26.0</v>
      </c>
      <c r="B41" s="324" t="s">
        <v>1384</v>
      </c>
      <c r="C41" s="435" t="s">
        <v>1376</v>
      </c>
      <c r="D41" s="128" t="s">
        <v>1483</v>
      </c>
      <c r="E41" s="434" t="s">
        <v>1385</v>
      </c>
      <c r="F41" s="438" t="s">
        <v>1383</v>
      </c>
    </row>
    <row r="42" ht="14.25" customHeight="1">
      <c r="A42" s="376">
        <v>27.0</v>
      </c>
      <c r="B42" s="324" t="s">
        <v>1386</v>
      </c>
      <c r="C42" s="435" t="s">
        <v>1376</v>
      </c>
      <c r="D42" s="128" t="s">
        <v>1483</v>
      </c>
      <c r="E42" s="434" t="s">
        <v>1387</v>
      </c>
      <c r="F42" s="438" t="s">
        <v>1388</v>
      </c>
    </row>
    <row r="43" ht="14.25" customHeight="1">
      <c r="A43" s="376">
        <v>28.0</v>
      </c>
      <c r="B43" s="324" t="s">
        <v>1389</v>
      </c>
      <c r="C43" s="435" t="s">
        <v>1376</v>
      </c>
      <c r="D43" s="128" t="s">
        <v>1483</v>
      </c>
      <c r="E43" s="434" t="s">
        <v>1390</v>
      </c>
      <c r="F43" s="438" t="s">
        <v>1391</v>
      </c>
    </row>
    <row r="44" ht="14.25" customHeight="1">
      <c r="A44" s="376">
        <v>29.0</v>
      </c>
      <c r="B44" s="324" t="s">
        <v>1392</v>
      </c>
      <c r="C44" s="435" t="s">
        <v>1376</v>
      </c>
      <c r="D44" s="128" t="s">
        <v>1483</v>
      </c>
      <c r="E44" s="434" t="s">
        <v>1393</v>
      </c>
      <c r="F44" s="438" t="s">
        <v>1391</v>
      </c>
    </row>
    <row r="45" ht="14.25" customHeight="1">
      <c r="A45" s="376">
        <v>30.0</v>
      </c>
      <c r="B45" s="324" t="s">
        <v>1394</v>
      </c>
      <c r="C45" s="435" t="s">
        <v>1376</v>
      </c>
      <c r="D45" s="128" t="s">
        <v>1483</v>
      </c>
      <c r="E45" s="434" t="s">
        <v>1395</v>
      </c>
      <c r="F45" s="438" t="s">
        <v>1391</v>
      </c>
    </row>
    <row r="46" ht="14.25" customHeight="1">
      <c r="A46" s="376">
        <v>31.0</v>
      </c>
      <c r="B46" s="324" t="s">
        <v>1396</v>
      </c>
      <c r="C46" s="435" t="s">
        <v>1397</v>
      </c>
      <c r="D46" s="128" t="s">
        <v>1482</v>
      </c>
      <c r="E46" s="434" t="s">
        <v>1398</v>
      </c>
      <c r="F46" s="438" t="s">
        <v>1399</v>
      </c>
    </row>
    <row r="47" ht="14.25" customHeight="1">
      <c r="A47" s="376">
        <v>32.0</v>
      </c>
      <c r="B47" s="324" t="s">
        <v>1400</v>
      </c>
      <c r="C47" s="435" t="s">
        <v>1376</v>
      </c>
      <c r="D47" s="128" t="s">
        <v>1484</v>
      </c>
      <c r="E47" s="434" t="s">
        <v>1401</v>
      </c>
      <c r="F47" s="438" t="s">
        <v>1378</v>
      </c>
    </row>
    <row r="48" ht="14.25" customHeight="1">
      <c r="A48" s="376">
        <v>33.0</v>
      </c>
      <c r="B48" s="324" t="s">
        <v>1402</v>
      </c>
      <c r="C48" s="435" t="s">
        <v>1376</v>
      </c>
      <c r="D48" s="128" t="s">
        <v>1484</v>
      </c>
      <c r="E48" s="434" t="s">
        <v>1403</v>
      </c>
      <c r="F48" s="438" t="s">
        <v>1378</v>
      </c>
    </row>
    <row r="49" ht="14.25" customHeight="1">
      <c r="A49" s="376">
        <v>34.0</v>
      </c>
      <c r="B49" s="324" t="s">
        <v>1404</v>
      </c>
      <c r="C49" s="435" t="s">
        <v>1376</v>
      </c>
      <c r="D49" s="128" t="s">
        <v>1484</v>
      </c>
      <c r="E49" s="434" t="s">
        <v>1405</v>
      </c>
      <c r="F49" s="438" t="s">
        <v>1378</v>
      </c>
    </row>
    <row r="50" ht="14.25" customHeight="1">
      <c r="A50" s="376">
        <v>35.0</v>
      </c>
      <c r="B50" s="324" t="s">
        <v>1406</v>
      </c>
      <c r="C50" s="435" t="s">
        <v>1376</v>
      </c>
      <c r="D50" s="128" t="s">
        <v>1484</v>
      </c>
      <c r="E50" s="434" t="s">
        <v>1407</v>
      </c>
      <c r="F50" s="438" t="s">
        <v>1378</v>
      </c>
    </row>
    <row r="51" ht="14.25" customHeight="1">
      <c r="A51" s="376">
        <v>36.0</v>
      </c>
      <c r="B51" s="324" t="s">
        <v>1408</v>
      </c>
      <c r="C51" s="435" t="s">
        <v>1376</v>
      </c>
      <c r="D51" s="128" t="s">
        <v>1484</v>
      </c>
      <c r="E51" s="434" t="s">
        <v>1409</v>
      </c>
      <c r="F51" s="438" t="s">
        <v>1378</v>
      </c>
    </row>
    <row r="52" ht="14.25" customHeight="1">
      <c r="A52" s="376">
        <v>37.0</v>
      </c>
      <c r="B52" s="324" t="s">
        <v>1444</v>
      </c>
      <c r="C52" s="440">
        <v>45631.0</v>
      </c>
      <c r="D52" s="128" t="s">
        <v>1485</v>
      </c>
      <c r="E52" s="434" t="s">
        <v>1445</v>
      </c>
      <c r="F52" s="441" t="s">
        <v>1446</v>
      </c>
    </row>
    <row r="53" ht="14.25" customHeight="1">
      <c r="A53" s="376">
        <v>38.0</v>
      </c>
      <c r="B53" s="324" t="s">
        <v>1447</v>
      </c>
      <c r="C53" s="440">
        <v>45616.0</v>
      </c>
      <c r="D53" s="128" t="s">
        <v>1485</v>
      </c>
      <c r="E53" s="434" t="s">
        <v>1448</v>
      </c>
      <c r="F53" s="441" t="s">
        <v>1446</v>
      </c>
    </row>
    <row r="54" ht="14.25" customHeight="1">
      <c r="A54" s="376">
        <v>39.0</v>
      </c>
      <c r="B54" s="324" t="s">
        <v>1449</v>
      </c>
      <c r="C54" s="440">
        <v>45644.0</v>
      </c>
      <c r="D54" s="128" t="s">
        <v>1485</v>
      </c>
      <c r="E54" s="434" t="s">
        <v>1450</v>
      </c>
      <c r="F54" s="441" t="s">
        <v>1446</v>
      </c>
    </row>
    <row r="55" ht="14.25" customHeight="1">
      <c r="A55" s="376">
        <v>40.0</v>
      </c>
      <c r="B55" s="324" t="s">
        <v>1451</v>
      </c>
      <c r="C55" s="440">
        <v>45631.0</v>
      </c>
      <c r="D55" s="128" t="s">
        <v>1485</v>
      </c>
      <c r="E55" s="434" t="s">
        <v>1452</v>
      </c>
      <c r="F55" s="438" t="s">
        <v>1446</v>
      </c>
    </row>
    <row r="56" ht="14.25" customHeight="1">
      <c r="A56" s="376">
        <v>41.0</v>
      </c>
      <c r="B56" s="317" t="s">
        <v>1453</v>
      </c>
      <c r="C56" s="430">
        <v>45294.0</v>
      </c>
      <c r="D56" s="128" t="s">
        <v>1484</v>
      </c>
      <c r="E56" s="434" t="s">
        <v>1454</v>
      </c>
      <c r="F56" s="438" t="s">
        <v>1455</v>
      </c>
    </row>
    <row r="57" ht="14.25" customHeight="1">
      <c r="A57" s="376">
        <v>42.0</v>
      </c>
      <c r="B57" s="324" t="s">
        <v>1456</v>
      </c>
      <c r="C57" s="440">
        <v>45576.0</v>
      </c>
      <c r="D57" s="128" t="s">
        <v>1484</v>
      </c>
      <c r="E57" s="434" t="s">
        <v>1457</v>
      </c>
      <c r="F57" s="438" t="s">
        <v>1458</v>
      </c>
    </row>
    <row r="58" ht="14.25" customHeight="1">
      <c r="A58" s="376">
        <v>43.0</v>
      </c>
      <c r="B58" s="317" t="s">
        <v>1459</v>
      </c>
      <c r="C58" s="440">
        <v>45654.0</v>
      </c>
      <c r="D58" s="128" t="s">
        <v>1484</v>
      </c>
      <c r="E58" s="434" t="s">
        <v>1460</v>
      </c>
      <c r="F58" s="438" t="s">
        <v>1461</v>
      </c>
    </row>
    <row r="59" ht="14.25" customHeight="1">
      <c r="A59" s="376">
        <v>44.0</v>
      </c>
      <c r="B59" s="317" t="s">
        <v>1462</v>
      </c>
      <c r="C59" s="440">
        <v>44804.0</v>
      </c>
      <c r="D59" s="128" t="s">
        <v>1483</v>
      </c>
      <c r="E59" s="434" t="s">
        <v>1463</v>
      </c>
      <c r="F59" s="442" t="s">
        <v>1464</v>
      </c>
    </row>
    <row r="60" ht="14.25" customHeight="1">
      <c r="A60" s="376">
        <v>45.0</v>
      </c>
      <c r="B60" s="434" t="s">
        <v>1335</v>
      </c>
      <c r="C60" s="440">
        <v>45511.0</v>
      </c>
      <c r="D60" s="128" t="s">
        <v>1481</v>
      </c>
      <c r="E60" s="417" t="s">
        <v>1336</v>
      </c>
      <c r="F60" s="292" t="s">
        <v>1337</v>
      </c>
    </row>
    <row r="61" ht="14.25" customHeight="1">
      <c r="A61" s="376">
        <v>46.0</v>
      </c>
      <c r="B61" s="434" t="s">
        <v>1342</v>
      </c>
      <c r="C61" s="435" t="s">
        <v>1343</v>
      </c>
      <c r="D61" s="128" t="s">
        <v>1480</v>
      </c>
      <c r="E61" s="417" t="s">
        <v>1344</v>
      </c>
      <c r="F61" s="292" t="s">
        <v>1345</v>
      </c>
    </row>
    <row r="62" ht="14.25" customHeight="1">
      <c r="A62" s="376">
        <v>47.0</v>
      </c>
      <c r="B62" s="317" t="s">
        <v>1346</v>
      </c>
      <c r="C62" s="416">
        <v>45510.0</v>
      </c>
      <c r="D62" s="128" t="s">
        <v>1481</v>
      </c>
      <c r="E62" s="417" t="s">
        <v>1347</v>
      </c>
      <c r="F62" s="292" t="s">
        <v>1348</v>
      </c>
    </row>
    <row r="63" ht="14.25" customHeight="1">
      <c r="A63" s="376">
        <v>48.0</v>
      </c>
      <c r="B63" s="324"/>
      <c r="C63" s="423"/>
      <c r="D63" s="127"/>
      <c r="E63" s="349"/>
    </row>
    <row r="64" ht="14.25" customHeight="1">
      <c r="A64" s="376">
        <v>49.0</v>
      </c>
      <c r="B64" s="324"/>
      <c r="C64" s="423"/>
      <c r="D64" s="127"/>
      <c r="E64" s="349"/>
    </row>
    <row r="65" ht="14.25" customHeight="1">
      <c r="A65" s="376">
        <v>50.0</v>
      </c>
      <c r="B65" s="324"/>
      <c r="C65" s="423"/>
      <c r="D65" s="127"/>
      <c r="E65" s="349"/>
    </row>
    <row r="66" ht="14.25" customHeight="1">
      <c r="A66" s="376">
        <v>51.0</v>
      </c>
      <c r="B66" s="324"/>
      <c r="C66" s="423"/>
      <c r="D66" s="127"/>
      <c r="E66" s="349"/>
    </row>
    <row r="67" ht="14.25" customHeight="1">
      <c r="A67" s="376">
        <v>52.0</v>
      </c>
      <c r="B67" s="324"/>
      <c r="C67" s="423"/>
      <c r="D67" s="127"/>
      <c r="E67" s="349"/>
    </row>
    <row r="68" ht="14.25" customHeight="1">
      <c r="A68" s="376">
        <v>53.0</v>
      </c>
      <c r="B68" s="324"/>
      <c r="C68" s="423"/>
      <c r="D68" s="127"/>
      <c r="E68" s="349"/>
    </row>
    <row r="69" ht="14.25" customHeight="1">
      <c r="A69" s="376">
        <v>54.0</v>
      </c>
      <c r="B69" s="324"/>
      <c r="C69" s="423"/>
      <c r="D69" s="127"/>
      <c r="E69" s="349"/>
    </row>
    <row r="70" ht="14.25" customHeight="1">
      <c r="A70" s="376">
        <v>55.0</v>
      </c>
      <c r="B70" s="324"/>
      <c r="C70" s="423"/>
      <c r="D70" s="127"/>
      <c r="E70" s="349"/>
    </row>
    <row r="71" ht="14.25" customHeight="1">
      <c r="A71" s="376">
        <v>56.0</v>
      </c>
      <c r="B71" s="324"/>
      <c r="C71" s="423"/>
      <c r="D71" s="127"/>
      <c r="E71" s="349"/>
    </row>
    <row r="72" ht="14.25" customHeight="1">
      <c r="A72" s="376">
        <v>57.0</v>
      </c>
      <c r="B72" s="324"/>
      <c r="C72" s="423"/>
      <c r="D72" s="127"/>
      <c r="E72" s="349"/>
    </row>
    <row r="73" ht="14.25" customHeight="1">
      <c r="A73" s="376">
        <v>58.0</v>
      </c>
      <c r="B73" s="324"/>
      <c r="C73" s="423"/>
      <c r="D73" s="127"/>
      <c r="E73" s="349"/>
    </row>
    <row r="74" ht="14.25" customHeight="1">
      <c r="A74" s="376">
        <v>59.0</v>
      </c>
      <c r="B74" s="324"/>
      <c r="C74" s="423"/>
      <c r="D74" s="127"/>
      <c r="E74" s="349"/>
    </row>
    <row r="75" ht="14.25" customHeight="1">
      <c r="A75" s="376">
        <v>60.0</v>
      </c>
      <c r="B75" s="324"/>
      <c r="C75" s="423"/>
      <c r="D75" s="127"/>
      <c r="E75" s="349"/>
    </row>
    <row r="76" ht="14.25" customHeight="1">
      <c r="A76" s="376">
        <v>61.0</v>
      </c>
      <c r="B76" s="324"/>
      <c r="C76" s="423"/>
      <c r="D76" s="127"/>
      <c r="E76" s="349"/>
    </row>
    <row r="77" ht="14.25" customHeight="1">
      <c r="A77" s="376">
        <v>62.0</v>
      </c>
      <c r="B77" s="324"/>
      <c r="C77" s="423"/>
      <c r="D77" s="127"/>
      <c r="E77" s="349"/>
    </row>
    <row r="78" ht="14.25" customHeight="1">
      <c r="A78" s="376">
        <v>63.0</v>
      </c>
      <c r="B78" s="324"/>
      <c r="C78" s="423"/>
      <c r="D78" s="127"/>
      <c r="E78" s="349"/>
    </row>
    <row r="79" ht="14.25" customHeight="1">
      <c r="A79" s="376">
        <v>64.0</v>
      </c>
      <c r="B79" s="324"/>
      <c r="C79" s="423"/>
      <c r="D79" s="127"/>
      <c r="E79" s="349"/>
    </row>
    <row r="80" ht="14.25" customHeight="1">
      <c r="A80" s="376">
        <v>65.0</v>
      </c>
      <c r="B80" s="324"/>
      <c r="C80" s="423"/>
      <c r="D80" s="127"/>
      <c r="E80" s="349"/>
    </row>
    <row r="81" ht="14.25" customHeight="1">
      <c r="A81" s="376">
        <v>66.0</v>
      </c>
      <c r="B81" s="324"/>
      <c r="C81" s="423"/>
      <c r="D81" s="127"/>
      <c r="E81" s="349"/>
    </row>
    <row r="82" ht="14.25" customHeight="1">
      <c r="A82" s="376">
        <v>67.0</v>
      </c>
      <c r="B82" s="324"/>
      <c r="C82" s="423"/>
      <c r="D82" s="127"/>
      <c r="E82" s="349"/>
    </row>
    <row r="83" ht="14.25" customHeight="1">
      <c r="A83" s="376">
        <v>68.0</v>
      </c>
      <c r="B83" s="324"/>
      <c r="C83" s="423"/>
      <c r="D83" s="127"/>
      <c r="E83" s="349"/>
    </row>
    <row r="84" ht="14.25" customHeight="1">
      <c r="A84" s="376">
        <v>69.0</v>
      </c>
      <c r="B84" s="324"/>
      <c r="C84" s="423"/>
      <c r="D84" s="127"/>
      <c r="E84" s="349"/>
    </row>
    <row r="85" ht="14.25" customHeight="1">
      <c r="A85" s="376">
        <v>70.0</v>
      </c>
      <c r="B85" s="324"/>
      <c r="C85" s="423"/>
      <c r="D85" s="127"/>
      <c r="E85" s="349"/>
    </row>
    <row r="86" ht="14.25" customHeight="1">
      <c r="A86" s="376">
        <v>71.0</v>
      </c>
      <c r="B86" s="324"/>
      <c r="C86" s="423"/>
      <c r="D86" s="127"/>
      <c r="E86" s="349"/>
    </row>
    <row r="87" ht="14.25" customHeight="1">
      <c r="A87" s="376">
        <v>72.0</v>
      </c>
      <c r="B87" s="324"/>
      <c r="C87" s="423"/>
      <c r="D87" s="127"/>
      <c r="E87" s="349"/>
    </row>
    <row r="88" ht="14.25" customHeight="1">
      <c r="A88" s="376">
        <v>73.0</v>
      </c>
      <c r="B88" s="324"/>
      <c r="C88" s="423"/>
      <c r="D88" s="127"/>
      <c r="E88" s="349"/>
    </row>
    <row r="89" ht="14.25" customHeight="1">
      <c r="A89" s="376">
        <v>74.0</v>
      </c>
      <c r="B89" s="324"/>
      <c r="C89" s="423"/>
      <c r="D89" s="127"/>
      <c r="E89" s="349"/>
    </row>
    <row r="90" ht="14.25" customHeight="1">
      <c r="A90" s="376">
        <v>75.0</v>
      </c>
      <c r="B90" s="324"/>
      <c r="C90" s="423"/>
      <c r="D90" s="127"/>
      <c r="E90" s="349"/>
    </row>
    <row r="91" ht="14.25" customHeight="1">
      <c r="A91" s="376">
        <v>76.0</v>
      </c>
      <c r="B91" s="324"/>
      <c r="C91" s="423"/>
      <c r="D91" s="127"/>
      <c r="E91" s="349"/>
    </row>
    <row r="92" ht="14.25" customHeight="1">
      <c r="A92" s="376">
        <v>77.0</v>
      </c>
      <c r="B92" s="324"/>
      <c r="C92" s="423"/>
      <c r="D92" s="127"/>
      <c r="E92" s="349"/>
    </row>
    <row r="93" ht="14.25" customHeight="1">
      <c r="A93" s="376">
        <v>78.0</v>
      </c>
      <c r="B93" s="324"/>
      <c r="C93" s="423"/>
      <c r="D93" s="127"/>
      <c r="E93" s="349"/>
    </row>
    <row r="94" ht="14.25" customHeight="1">
      <c r="A94" s="376">
        <v>79.0</v>
      </c>
      <c r="B94" s="324"/>
      <c r="C94" s="423"/>
      <c r="D94" s="127"/>
      <c r="E94" s="349"/>
    </row>
    <row r="95" ht="14.25" customHeight="1">
      <c r="A95" s="376">
        <v>80.0</v>
      </c>
      <c r="B95" s="324"/>
      <c r="C95" s="423"/>
      <c r="D95" s="127"/>
      <c r="E95" s="349"/>
    </row>
    <row r="96" ht="14.25" customHeight="1">
      <c r="A96" s="376">
        <v>81.0</v>
      </c>
      <c r="B96" s="443"/>
      <c r="C96" s="424"/>
      <c r="D96" s="444"/>
      <c r="E96" s="445"/>
    </row>
    <row r="97" ht="14.25" customHeight="1">
      <c r="A97" s="376">
        <v>82.0</v>
      </c>
      <c r="B97" s="324"/>
      <c r="C97" s="423"/>
      <c r="D97" s="127"/>
      <c r="E97" s="349"/>
    </row>
    <row r="98" ht="14.25" customHeight="1">
      <c r="A98" s="377"/>
      <c r="B98" s="360"/>
      <c r="C98" s="426"/>
      <c r="D98" s="377"/>
      <c r="E98" s="379"/>
    </row>
    <row r="99" ht="14.25" customHeight="1">
      <c r="A99" s="377"/>
      <c r="B99" s="360"/>
      <c r="C99" s="426"/>
      <c r="D99" s="377"/>
      <c r="E99" s="379"/>
    </row>
    <row r="100" ht="14.25" customHeight="1">
      <c r="A100" s="377"/>
      <c r="B100" s="360"/>
      <c r="C100" s="426"/>
      <c r="D100" s="377"/>
      <c r="E100" s="379"/>
    </row>
    <row r="101" ht="14.25" customHeight="1">
      <c r="A101" s="377"/>
      <c r="B101" s="360"/>
      <c r="C101" s="426"/>
      <c r="D101" s="377"/>
      <c r="E101" s="379"/>
    </row>
    <row r="102" ht="14.25" customHeight="1">
      <c r="A102" s="377"/>
      <c r="B102" s="360"/>
      <c r="C102" s="426"/>
      <c r="D102" s="377"/>
      <c r="E102" s="379"/>
    </row>
    <row r="103" ht="14.25" customHeight="1">
      <c r="A103" s="377"/>
      <c r="B103" s="360"/>
      <c r="C103" s="426"/>
      <c r="D103" s="377"/>
      <c r="E103" s="379"/>
    </row>
    <row r="104" ht="14.25" customHeight="1">
      <c r="A104" s="377"/>
      <c r="B104" s="360"/>
      <c r="C104" s="426"/>
      <c r="D104" s="377"/>
      <c r="E104" s="379"/>
    </row>
    <row r="105" ht="14.25" customHeight="1">
      <c r="A105" s="377"/>
      <c r="B105" s="360"/>
      <c r="C105" s="426"/>
      <c r="D105" s="377"/>
      <c r="E105" s="379"/>
    </row>
    <row r="106" ht="14.25" customHeight="1">
      <c r="A106" s="377"/>
      <c r="B106" s="360"/>
      <c r="C106" s="426"/>
      <c r="D106" s="377"/>
      <c r="E106" s="379"/>
    </row>
    <row r="107" ht="14.25" customHeight="1">
      <c r="C107" s="426"/>
      <c r="D107" s="95"/>
    </row>
    <row r="108" ht="14.25" customHeight="1">
      <c r="C108" s="426"/>
      <c r="D108" s="95"/>
    </row>
    <row r="109" ht="14.25" customHeight="1">
      <c r="C109" s="426"/>
      <c r="D109" s="95"/>
    </row>
    <row r="110" ht="14.25" customHeight="1">
      <c r="C110" s="426"/>
      <c r="D110" s="95"/>
    </row>
    <row r="111" ht="14.25" customHeight="1">
      <c r="C111" s="426"/>
      <c r="D111" s="95"/>
    </row>
    <row r="112" ht="14.25" customHeight="1">
      <c r="C112" s="426"/>
      <c r="D112" s="95"/>
    </row>
    <row r="113" ht="14.25" customHeight="1">
      <c r="C113" s="426"/>
      <c r="D113" s="95"/>
    </row>
    <row r="114" ht="14.25" customHeight="1">
      <c r="C114" s="426"/>
      <c r="D114" s="95"/>
    </row>
    <row r="115" ht="14.25" customHeight="1">
      <c r="C115" s="426"/>
      <c r="D115" s="95"/>
    </row>
    <row r="116" ht="14.25" customHeight="1">
      <c r="C116" s="426"/>
      <c r="D116" s="95"/>
    </row>
    <row r="117" ht="14.25" customHeight="1">
      <c r="C117" s="426"/>
      <c r="D117" s="95"/>
    </row>
    <row r="118" ht="14.25" customHeight="1">
      <c r="C118" s="426"/>
      <c r="D118" s="95"/>
    </row>
    <row r="119" ht="14.25" customHeight="1">
      <c r="C119" s="426"/>
      <c r="D119" s="95"/>
    </row>
    <row r="120" ht="14.25" customHeight="1">
      <c r="C120" s="426"/>
      <c r="D120" s="95"/>
    </row>
    <row r="121" ht="14.25" customHeight="1">
      <c r="C121" s="426"/>
      <c r="D121" s="95"/>
    </row>
    <row r="122" ht="14.25" customHeight="1">
      <c r="C122" s="426"/>
      <c r="D122" s="95"/>
    </row>
    <row r="123" ht="14.25" customHeight="1">
      <c r="C123" s="426"/>
      <c r="D123" s="95"/>
    </row>
    <row r="124" ht="14.25" customHeight="1">
      <c r="C124" s="426"/>
      <c r="D124" s="95"/>
    </row>
    <row r="125" ht="14.25" customHeight="1">
      <c r="C125" s="426"/>
      <c r="D125" s="95"/>
    </row>
    <row r="126" ht="14.25" customHeight="1">
      <c r="C126" s="426"/>
      <c r="D126" s="95"/>
    </row>
    <row r="127" ht="14.25" customHeight="1">
      <c r="C127" s="426"/>
      <c r="D127" s="95"/>
    </row>
    <row r="128" ht="14.25" customHeight="1">
      <c r="C128" s="426"/>
      <c r="D128" s="95"/>
    </row>
    <row r="129" ht="14.25" customHeight="1">
      <c r="C129" s="426"/>
      <c r="D129" s="95"/>
    </row>
    <row r="130" ht="14.25" customHeight="1">
      <c r="C130" s="426"/>
      <c r="D130" s="95"/>
    </row>
    <row r="131" ht="14.25" customHeight="1">
      <c r="C131" s="426"/>
      <c r="D131" s="95"/>
    </row>
    <row r="132" ht="14.25" customHeight="1">
      <c r="C132" s="426"/>
      <c r="D132" s="95"/>
    </row>
    <row r="133" ht="14.25" customHeight="1">
      <c r="C133" s="426"/>
      <c r="D133" s="95"/>
    </row>
    <row r="134" ht="14.25" customHeight="1">
      <c r="C134" s="426"/>
      <c r="D134" s="95"/>
    </row>
    <row r="135" ht="14.25" customHeight="1">
      <c r="C135" s="426"/>
      <c r="D135" s="95"/>
    </row>
    <row r="136" ht="14.25" customHeight="1">
      <c r="C136" s="426"/>
      <c r="D136" s="95"/>
    </row>
    <row r="137" ht="14.25" customHeight="1">
      <c r="C137" s="426"/>
      <c r="D137" s="95"/>
    </row>
    <row r="138" ht="14.25" customHeight="1">
      <c r="C138" s="426"/>
      <c r="D138" s="95"/>
    </row>
    <row r="139" ht="14.25" customHeight="1">
      <c r="C139" s="426"/>
      <c r="D139" s="95"/>
    </row>
    <row r="140" ht="14.25" customHeight="1">
      <c r="C140" s="426"/>
      <c r="D140" s="95"/>
    </row>
    <row r="141" ht="14.25" customHeight="1">
      <c r="C141" s="426"/>
      <c r="D141" s="95"/>
    </row>
    <row r="142" ht="14.25" customHeight="1">
      <c r="C142" s="426"/>
      <c r="D142" s="95"/>
    </row>
    <row r="143" ht="14.25" customHeight="1">
      <c r="C143" s="426"/>
      <c r="D143" s="95"/>
    </row>
    <row r="144" ht="14.25" customHeight="1">
      <c r="C144" s="426"/>
      <c r="D144" s="95"/>
    </row>
    <row r="145" ht="14.25" customHeight="1">
      <c r="C145" s="426"/>
      <c r="D145" s="95"/>
    </row>
    <row r="146" ht="14.25" customHeight="1">
      <c r="C146" s="426"/>
      <c r="D146" s="95"/>
    </row>
    <row r="147" ht="14.25" customHeight="1">
      <c r="C147" s="426"/>
      <c r="D147" s="95"/>
    </row>
    <row r="148" ht="14.25" customHeight="1">
      <c r="C148" s="426"/>
      <c r="D148" s="95"/>
    </row>
    <row r="149" ht="14.25" customHeight="1">
      <c r="C149" s="426"/>
      <c r="D149" s="95"/>
    </row>
    <row r="150" ht="14.25" customHeight="1">
      <c r="C150" s="426"/>
      <c r="D150" s="95"/>
    </row>
    <row r="151" ht="14.25" customHeight="1">
      <c r="C151" s="426"/>
      <c r="D151" s="95"/>
    </row>
    <row r="152" ht="14.25" customHeight="1">
      <c r="C152" s="426"/>
      <c r="D152" s="95"/>
    </row>
    <row r="153" ht="14.25" customHeight="1">
      <c r="C153" s="426"/>
      <c r="D153" s="95"/>
    </row>
    <row r="154" ht="14.25" customHeight="1">
      <c r="C154" s="426"/>
      <c r="D154" s="95"/>
    </row>
    <row r="155" ht="14.25" customHeight="1">
      <c r="C155" s="426"/>
      <c r="D155" s="95"/>
    </row>
    <row r="156" ht="14.25" customHeight="1">
      <c r="C156" s="426"/>
      <c r="D156" s="95"/>
    </row>
    <row r="157" ht="14.25" customHeight="1">
      <c r="C157" s="426"/>
      <c r="D157" s="95"/>
    </row>
    <row r="158" ht="14.25" customHeight="1">
      <c r="C158" s="426"/>
      <c r="D158" s="95"/>
    </row>
    <row r="159" ht="14.25" customHeight="1">
      <c r="C159" s="426"/>
      <c r="D159" s="95"/>
    </row>
    <row r="160" ht="14.25" customHeight="1">
      <c r="C160" s="426"/>
      <c r="D160" s="95"/>
    </row>
    <row r="161" ht="14.25" customHeight="1">
      <c r="C161" s="426"/>
      <c r="D161" s="95"/>
    </row>
    <row r="162" ht="14.25" customHeight="1">
      <c r="C162" s="426"/>
      <c r="D162" s="95"/>
    </row>
    <row r="163" ht="14.25" customHeight="1">
      <c r="C163" s="426"/>
      <c r="D163" s="95"/>
    </row>
    <row r="164" ht="14.25" customHeight="1">
      <c r="C164" s="426"/>
      <c r="D164" s="95"/>
    </row>
    <row r="165" ht="14.25" customHeight="1">
      <c r="C165" s="426"/>
      <c r="D165" s="95"/>
    </row>
    <row r="166" ht="14.25" customHeight="1">
      <c r="C166" s="426"/>
      <c r="D166" s="95"/>
    </row>
    <row r="167" ht="14.25" customHeight="1">
      <c r="C167" s="426"/>
      <c r="D167" s="95"/>
    </row>
    <row r="168" ht="14.25" customHeight="1">
      <c r="C168" s="426"/>
      <c r="D168" s="95"/>
    </row>
    <row r="169" ht="14.25" customHeight="1">
      <c r="C169" s="426"/>
      <c r="D169" s="95"/>
    </row>
    <row r="170" ht="14.25" customHeight="1">
      <c r="C170" s="426"/>
      <c r="D170" s="95"/>
    </row>
    <row r="171" ht="14.25" customHeight="1">
      <c r="C171" s="426"/>
      <c r="D171" s="95"/>
    </row>
    <row r="172" ht="14.25" customHeight="1">
      <c r="C172" s="426"/>
      <c r="D172" s="95"/>
    </row>
    <row r="173" ht="14.25" customHeight="1">
      <c r="C173" s="426"/>
      <c r="D173" s="95"/>
    </row>
    <row r="174" ht="14.25" customHeight="1">
      <c r="C174" s="426"/>
      <c r="D174" s="95"/>
    </row>
    <row r="175" ht="14.25" customHeight="1">
      <c r="C175" s="426"/>
      <c r="D175" s="95"/>
    </row>
    <row r="176" ht="14.25" customHeight="1">
      <c r="C176" s="426"/>
      <c r="D176" s="95"/>
    </row>
    <row r="177" ht="14.25" customHeight="1">
      <c r="C177" s="426"/>
      <c r="D177" s="95"/>
    </row>
    <row r="178" ht="14.25" customHeight="1">
      <c r="C178" s="426"/>
      <c r="D178" s="95"/>
    </row>
    <row r="179" ht="14.25" customHeight="1">
      <c r="C179" s="426"/>
      <c r="D179" s="95"/>
    </row>
    <row r="180" ht="14.25" customHeight="1">
      <c r="C180" s="426"/>
      <c r="D180" s="95"/>
    </row>
    <row r="181" ht="14.25" customHeight="1">
      <c r="C181" s="426"/>
      <c r="D181" s="95"/>
    </row>
    <row r="182" ht="14.25" customHeight="1">
      <c r="C182" s="426"/>
      <c r="D182" s="95"/>
    </row>
    <row r="183" ht="14.25" customHeight="1">
      <c r="C183" s="426"/>
      <c r="D183" s="95"/>
    </row>
    <row r="184" ht="14.25" customHeight="1">
      <c r="C184" s="426"/>
      <c r="D184" s="95"/>
    </row>
    <row r="185" ht="14.25" customHeight="1">
      <c r="C185" s="426"/>
      <c r="D185" s="95"/>
    </row>
    <row r="186" ht="14.25" customHeight="1">
      <c r="C186" s="426"/>
      <c r="D186" s="95"/>
    </row>
    <row r="187" ht="14.25" customHeight="1">
      <c r="C187" s="426"/>
      <c r="D187" s="95"/>
    </row>
    <row r="188" ht="14.25" customHeight="1">
      <c r="C188" s="426"/>
      <c r="D188" s="95"/>
    </row>
    <row r="189" ht="14.25" customHeight="1">
      <c r="C189" s="426"/>
      <c r="D189" s="95"/>
    </row>
    <row r="190" ht="14.25" customHeight="1">
      <c r="C190" s="426"/>
      <c r="D190" s="95"/>
    </row>
    <row r="191" ht="14.25" customHeight="1">
      <c r="C191" s="426"/>
      <c r="D191" s="95"/>
    </row>
    <row r="192" ht="14.25" customHeight="1">
      <c r="C192" s="426"/>
      <c r="D192" s="95"/>
    </row>
    <row r="193" ht="14.25" customHeight="1">
      <c r="C193" s="426"/>
      <c r="D193" s="95"/>
    </row>
    <row r="194" ht="14.25" customHeight="1">
      <c r="C194" s="426"/>
      <c r="D194" s="95"/>
    </row>
    <row r="195" ht="14.25" customHeight="1">
      <c r="C195" s="426"/>
      <c r="D195" s="95"/>
    </row>
    <row r="196" ht="14.25" customHeight="1">
      <c r="C196" s="426"/>
      <c r="D196" s="95"/>
    </row>
    <row r="197" ht="14.25" customHeight="1">
      <c r="C197" s="426"/>
      <c r="D197" s="95"/>
    </row>
    <row r="198" ht="14.25" customHeight="1">
      <c r="C198" s="426"/>
      <c r="D198" s="95"/>
    </row>
    <row r="199" ht="14.25" customHeight="1">
      <c r="C199" s="426"/>
      <c r="D199" s="95"/>
    </row>
    <row r="200" ht="14.25" customHeight="1">
      <c r="C200" s="426"/>
      <c r="D200" s="95"/>
    </row>
    <row r="201" ht="14.25" customHeight="1">
      <c r="C201" s="426"/>
      <c r="D201" s="95"/>
    </row>
    <row r="202" ht="14.25" customHeight="1">
      <c r="C202" s="426"/>
      <c r="D202" s="95"/>
    </row>
    <row r="203" ht="14.25" customHeight="1">
      <c r="C203" s="426"/>
      <c r="D203" s="95"/>
    </row>
    <row r="204" ht="14.25" customHeight="1">
      <c r="C204" s="426"/>
      <c r="D204" s="95"/>
    </row>
    <row r="205" ht="14.25" customHeight="1">
      <c r="C205" s="426"/>
      <c r="D205" s="95"/>
    </row>
    <row r="206" ht="14.25" customHeight="1">
      <c r="C206" s="426"/>
      <c r="D206" s="95"/>
    </row>
    <row r="207" ht="14.25" customHeight="1">
      <c r="C207" s="426"/>
      <c r="D207" s="95"/>
    </row>
    <row r="208" ht="14.25" customHeight="1">
      <c r="C208" s="426"/>
      <c r="D208" s="95"/>
    </row>
    <row r="209" ht="14.25" customHeight="1">
      <c r="C209" s="426"/>
      <c r="D209" s="95"/>
    </row>
    <row r="210" ht="14.25" customHeight="1">
      <c r="C210" s="426"/>
      <c r="D210" s="95"/>
    </row>
    <row r="211" ht="14.25" customHeight="1">
      <c r="C211" s="426"/>
      <c r="D211" s="95"/>
    </row>
    <row r="212" ht="14.25" customHeight="1">
      <c r="C212" s="426"/>
      <c r="D212" s="95"/>
    </row>
    <row r="213" ht="14.25" customHeight="1">
      <c r="C213" s="426"/>
      <c r="D213" s="95"/>
    </row>
    <row r="214" ht="14.25" customHeight="1">
      <c r="C214" s="426"/>
      <c r="D214" s="95"/>
    </row>
    <row r="215" ht="14.25" customHeight="1">
      <c r="C215" s="426"/>
      <c r="D215" s="95"/>
    </row>
    <row r="216" ht="14.25" customHeight="1">
      <c r="C216" s="426"/>
      <c r="D216" s="95"/>
    </row>
    <row r="217" ht="14.25" customHeight="1">
      <c r="C217" s="426"/>
      <c r="D217" s="95"/>
    </row>
    <row r="218" ht="14.25" customHeight="1">
      <c r="C218" s="426"/>
      <c r="D218" s="95"/>
    </row>
    <row r="219" ht="14.25" customHeight="1">
      <c r="C219" s="426"/>
      <c r="D219" s="95"/>
    </row>
    <row r="220" ht="14.25" customHeight="1">
      <c r="C220" s="426"/>
      <c r="D220" s="95"/>
    </row>
    <row r="221" ht="14.25" customHeight="1">
      <c r="C221" s="426"/>
      <c r="D221" s="95"/>
    </row>
    <row r="222" ht="14.25" customHeight="1">
      <c r="C222" s="426"/>
      <c r="D222" s="95"/>
    </row>
    <row r="223" ht="14.25" customHeight="1">
      <c r="C223" s="426"/>
      <c r="D223" s="95"/>
    </row>
    <row r="224" ht="14.25" customHeight="1">
      <c r="C224" s="426"/>
      <c r="D224" s="95"/>
    </row>
    <row r="225" ht="14.25" customHeight="1">
      <c r="C225" s="426"/>
      <c r="D225" s="95"/>
    </row>
    <row r="226" ht="14.25" customHeight="1">
      <c r="C226" s="426"/>
      <c r="D226" s="95"/>
    </row>
    <row r="227" ht="14.25" customHeight="1">
      <c r="C227" s="426"/>
      <c r="D227" s="95"/>
    </row>
    <row r="228" ht="14.25" customHeight="1">
      <c r="C228" s="426"/>
      <c r="D228" s="95"/>
    </row>
    <row r="229" ht="14.25" customHeight="1">
      <c r="C229" s="426"/>
      <c r="D229" s="95"/>
    </row>
    <row r="230" ht="14.25" customHeight="1">
      <c r="C230" s="426"/>
      <c r="D230" s="95"/>
    </row>
    <row r="231" ht="14.25" customHeight="1">
      <c r="C231" s="426"/>
      <c r="D231" s="95"/>
    </row>
    <row r="232" ht="14.25" customHeight="1">
      <c r="C232" s="426"/>
      <c r="D232" s="95"/>
    </row>
    <row r="233" ht="14.25" customHeight="1">
      <c r="C233" s="426"/>
      <c r="D233" s="95"/>
    </row>
    <row r="234" ht="14.25" customHeight="1">
      <c r="C234" s="426"/>
      <c r="D234" s="95"/>
    </row>
    <row r="235" ht="14.25" customHeight="1">
      <c r="C235" s="426"/>
      <c r="D235" s="95"/>
    </row>
    <row r="236" ht="14.25" customHeight="1">
      <c r="C236" s="426"/>
      <c r="D236" s="95"/>
    </row>
    <row r="237" ht="14.25" customHeight="1">
      <c r="C237" s="426"/>
      <c r="D237" s="95"/>
    </row>
    <row r="238" ht="14.25" customHeight="1">
      <c r="C238" s="426"/>
      <c r="D238" s="95"/>
    </row>
    <row r="239" ht="14.25" customHeight="1">
      <c r="C239" s="426"/>
      <c r="D239" s="95"/>
    </row>
    <row r="240" ht="14.25" customHeight="1">
      <c r="C240" s="426"/>
      <c r="D240" s="95"/>
    </row>
    <row r="241" ht="14.25" customHeight="1">
      <c r="C241" s="426"/>
      <c r="D241" s="95"/>
    </row>
    <row r="242" ht="14.25" customHeight="1">
      <c r="C242" s="426"/>
      <c r="D242" s="95"/>
    </row>
    <row r="243" ht="14.25" customHeight="1">
      <c r="C243" s="426"/>
      <c r="D243" s="95"/>
    </row>
    <row r="244" ht="14.25" customHeight="1">
      <c r="C244" s="426"/>
      <c r="D244" s="95"/>
    </row>
    <row r="245" ht="14.25" customHeight="1">
      <c r="C245" s="426"/>
      <c r="D245" s="95"/>
    </row>
    <row r="246" ht="14.25" customHeight="1">
      <c r="C246" s="426"/>
      <c r="D246" s="95"/>
    </row>
    <row r="247" ht="14.25" customHeight="1">
      <c r="C247" s="426"/>
      <c r="D247" s="95"/>
    </row>
    <row r="248" ht="14.25" customHeight="1">
      <c r="C248" s="426"/>
      <c r="D248" s="95"/>
    </row>
    <row r="249" ht="14.25" customHeight="1">
      <c r="C249" s="426"/>
      <c r="D249" s="95"/>
    </row>
    <row r="250" ht="14.25" customHeight="1">
      <c r="C250" s="426"/>
      <c r="D250" s="95"/>
    </row>
    <row r="251" ht="14.25" customHeight="1">
      <c r="C251" s="426"/>
      <c r="D251" s="95"/>
    </row>
    <row r="252" ht="14.25" customHeight="1">
      <c r="C252" s="426"/>
      <c r="D252" s="95"/>
    </row>
    <row r="253" ht="14.25" customHeight="1">
      <c r="C253" s="426"/>
      <c r="D253" s="95"/>
    </row>
    <row r="254" ht="14.25" customHeight="1">
      <c r="C254" s="426"/>
      <c r="D254" s="95"/>
    </row>
    <row r="255" ht="14.25" customHeight="1">
      <c r="C255" s="426"/>
      <c r="D255" s="95"/>
    </row>
    <row r="256" ht="14.25" customHeight="1">
      <c r="C256" s="426"/>
      <c r="D256" s="95"/>
    </row>
    <row r="257" ht="14.25" customHeight="1">
      <c r="C257" s="426"/>
      <c r="D257" s="95"/>
    </row>
    <row r="258" ht="14.25" customHeight="1">
      <c r="C258" s="426"/>
      <c r="D258" s="95"/>
    </row>
    <row r="259" ht="14.25" customHeight="1">
      <c r="C259" s="426"/>
      <c r="D259" s="95"/>
    </row>
    <row r="260" ht="14.25" customHeight="1">
      <c r="C260" s="426"/>
      <c r="D260" s="95"/>
    </row>
    <row r="261" ht="14.25" customHeight="1">
      <c r="C261" s="426"/>
      <c r="D261" s="95"/>
    </row>
    <row r="262" ht="14.25" customHeight="1">
      <c r="C262" s="426"/>
      <c r="D262" s="95"/>
    </row>
    <row r="263" ht="14.25" customHeight="1">
      <c r="C263" s="426"/>
      <c r="D263" s="95"/>
    </row>
    <row r="264" ht="14.25" customHeight="1">
      <c r="C264" s="426"/>
      <c r="D264" s="95"/>
    </row>
    <row r="265" ht="14.25" customHeight="1">
      <c r="C265" s="426"/>
      <c r="D265" s="95"/>
    </row>
    <row r="266" ht="14.25" customHeight="1">
      <c r="C266" s="426"/>
      <c r="D266" s="95"/>
    </row>
    <row r="267" ht="14.25" customHeight="1">
      <c r="C267" s="426"/>
      <c r="D267" s="95"/>
    </row>
    <row r="268" ht="14.25" customHeight="1">
      <c r="C268" s="426"/>
      <c r="D268" s="95"/>
    </row>
    <row r="269" ht="14.25" customHeight="1">
      <c r="C269" s="426"/>
      <c r="D269" s="95"/>
    </row>
    <row r="270" ht="14.25" customHeight="1">
      <c r="C270" s="426"/>
      <c r="D270" s="95"/>
    </row>
    <row r="271" ht="14.25" customHeight="1">
      <c r="C271" s="426"/>
      <c r="D271" s="95"/>
    </row>
    <row r="272" ht="14.25" customHeight="1">
      <c r="C272" s="426"/>
      <c r="D272" s="95"/>
    </row>
    <row r="273" ht="14.25" customHeight="1">
      <c r="C273" s="426"/>
      <c r="D273" s="95"/>
    </row>
    <row r="274" ht="14.25" customHeight="1">
      <c r="C274" s="426"/>
      <c r="D274" s="95"/>
    </row>
    <row r="275" ht="14.25" customHeight="1">
      <c r="C275" s="426"/>
      <c r="D275" s="95"/>
    </row>
    <row r="276" ht="14.25" customHeight="1">
      <c r="C276" s="426"/>
      <c r="D276" s="95"/>
    </row>
    <row r="277" ht="14.25" customHeight="1">
      <c r="C277" s="426"/>
      <c r="D277" s="95"/>
    </row>
    <row r="278" ht="14.25" customHeight="1">
      <c r="C278" s="426"/>
      <c r="D278" s="95"/>
    </row>
    <row r="279" ht="14.25" customHeight="1">
      <c r="C279" s="426"/>
      <c r="D279" s="95"/>
    </row>
    <row r="280" ht="14.25" customHeight="1">
      <c r="C280" s="426"/>
      <c r="D280" s="95"/>
    </row>
    <row r="281" ht="14.25" customHeight="1">
      <c r="C281" s="426"/>
      <c r="D281" s="95"/>
    </row>
    <row r="282" ht="14.25" customHeight="1">
      <c r="C282" s="426"/>
      <c r="D282" s="95"/>
    </row>
    <row r="283" ht="14.25" customHeight="1">
      <c r="C283" s="426"/>
      <c r="D283" s="95"/>
    </row>
    <row r="284" ht="14.25" customHeight="1">
      <c r="C284" s="426"/>
      <c r="D284" s="95"/>
    </row>
    <row r="285" ht="14.25" customHeight="1">
      <c r="C285" s="426"/>
      <c r="D285" s="95"/>
    </row>
    <row r="286" ht="14.25" customHeight="1">
      <c r="C286" s="426"/>
      <c r="D286" s="95"/>
    </row>
    <row r="287" ht="14.25" customHeight="1">
      <c r="C287" s="426"/>
      <c r="D287" s="95"/>
    </row>
    <row r="288" ht="14.25" customHeight="1">
      <c r="C288" s="426"/>
      <c r="D288" s="95"/>
    </row>
    <row r="289" ht="14.25" customHeight="1">
      <c r="C289" s="426"/>
      <c r="D289" s="95"/>
    </row>
    <row r="290" ht="14.25" customHeight="1">
      <c r="C290" s="426"/>
      <c r="D290" s="95"/>
    </row>
    <row r="291" ht="14.25" customHeight="1">
      <c r="C291" s="426"/>
      <c r="D291" s="95"/>
    </row>
    <row r="292" ht="14.25" customHeight="1">
      <c r="C292" s="426"/>
      <c r="D292" s="95"/>
    </row>
    <row r="293" ht="14.25" customHeight="1">
      <c r="C293" s="426"/>
      <c r="D293" s="95"/>
    </row>
    <row r="294" ht="14.25" customHeight="1">
      <c r="C294" s="426"/>
      <c r="D294" s="95"/>
    </row>
    <row r="295" ht="14.25" customHeight="1">
      <c r="C295" s="426"/>
      <c r="D295" s="95"/>
    </row>
    <row r="296" ht="14.25" customHeight="1">
      <c r="C296" s="426"/>
      <c r="D296" s="95"/>
    </row>
    <row r="297" ht="14.25" customHeight="1">
      <c r="C297" s="426"/>
      <c r="D297" s="95"/>
    </row>
    <row r="298" ht="15.75" customHeight="1">
      <c r="D298" s="90"/>
    </row>
    <row r="299" ht="15.75" customHeight="1">
      <c r="D299" s="90"/>
    </row>
    <row r="300" ht="15.75" customHeight="1">
      <c r="D300" s="90"/>
    </row>
    <row r="301" ht="15.75" customHeight="1">
      <c r="D301" s="90"/>
    </row>
    <row r="302" ht="15.75" customHeight="1">
      <c r="D302" s="90"/>
    </row>
    <row r="303" ht="15.75" customHeight="1">
      <c r="D303" s="90"/>
    </row>
    <row r="304" ht="15.75" customHeight="1">
      <c r="D304" s="90"/>
    </row>
    <row r="305" ht="15.75" customHeight="1">
      <c r="D305" s="90"/>
    </row>
    <row r="306" ht="15.75" customHeight="1">
      <c r="D306" s="90"/>
    </row>
    <row r="307" ht="15.75" customHeight="1">
      <c r="D307" s="90"/>
    </row>
    <row r="308" ht="15.75" customHeight="1">
      <c r="D308" s="90"/>
    </row>
    <row r="309" ht="15.75" customHeight="1">
      <c r="D309" s="90"/>
    </row>
    <row r="310" ht="15.75" customHeight="1">
      <c r="D310" s="90"/>
    </row>
    <row r="311" ht="15.75" customHeight="1">
      <c r="D311" s="90"/>
    </row>
    <row r="312" ht="15.75" customHeight="1">
      <c r="D312" s="90"/>
    </row>
    <row r="313" ht="15.75" customHeight="1">
      <c r="D313" s="90"/>
    </row>
    <row r="314" ht="15.75" customHeight="1">
      <c r="D314" s="90"/>
    </row>
    <row r="315" ht="15.75" customHeight="1">
      <c r="D315" s="90"/>
    </row>
    <row r="316" ht="15.75" customHeight="1">
      <c r="D316" s="90"/>
    </row>
    <row r="317" ht="15.75" customHeight="1">
      <c r="D317" s="90"/>
    </row>
    <row r="318" ht="15.75" customHeight="1">
      <c r="D318" s="90"/>
    </row>
    <row r="319" ht="15.75" customHeight="1">
      <c r="D319" s="90"/>
    </row>
    <row r="320" ht="15.75" customHeight="1">
      <c r="D320" s="90"/>
    </row>
    <row r="321" ht="15.75" customHeight="1">
      <c r="D321" s="90"/>
    </row>
    <row r="322" ht="15.75" customHeight="1">
      <c r="D322" s="90"/>
    </row>
    <row r="323" ht="15.75" customHeight="1">
      <c r="D323" s="90"/>
    </row>
    <row r="324" ht="15.75" customHeight="1">
      <c r="D324" s="90"/>
    </row>
    <row r="325" ht="15.75" customHeight="1">
      <c r="D325" s="90"/>
    </row>
    <row r="326" ht="15.75" customHeight="1">
      <c r="D326" s="90"/>
    </row>
    <row r="327" ht="15.75" customHeight="1">
      <c r="D327" s="90"/>
    </row>
    <row r="328" ht="15.75" customHeight="1">
      <c r="D328" s="90"/>
    </row>
    <row r="329" ht="15.75" customHeight="1">
      <c r="D329" s="90"/>
    </row>
    <row r="330" ht="15.75" customHeight="1">
      <c r="D330" s="90"/>
    </row>
    <row r="331" ht="15.75" customHeight="1">
      <c r="D331" s="90"/>
    </row>
    <row r="332" ht="15.75" customHeight="1">
      <c r="D332" s="90"/>
    </row>
    <row r="333" ht="15.75" customHeight="1">
      <c r="D333" s="90"/>
    </row>
    <row r="334" ht="15.75" customHeight="1">
      <c r="D334" s="90"/>
    </row>
    <row r="335" ht="15.75" customHeight="1">
      <c r="D335" s="90"/>
    </row>
    <row r="336" ht="15.75" customHeight="1">
      <c r="D336" s="90"/>
    </row>
    <row r="337" ht="15.75" customHeight="1">
      <c r="D337" s="90"/>
    </row>
    <row r="338" ht="15.75" customHeight="1">
      <c r="D338" s="90"/>
    </row>
    <row r="339" ht="15.75" customHeight="1">
      <c r="D339" s="90"/>
    </row>
    <row r="340" ht="15.75" customHeight="1">
      <c r="D340" s="90"/>
    </row>
    <row r="341" ht="15.75" customHeight="1">
      <c r="D341" s="90"/>
    </row>
    <row r="342" ht="15.75" customHeight="1">
      <c r="D342" s="90"/>
    </row>
    <row r="343" ht="15.75" customHeight="1">
      <c r="D343" s="90"/>
    </row>
    <row r="344" ht="15.75" customHeight="1">
      <c r="D344" s="90"/>
    </row>
    <row r="345" ht="15.75" customHeight="1">
      <c r="D345" s="90"/>
    </row>
    <row r="346" ht="15.75" customHeight="1">
      <c r="D346" s="90"/>
    </row>
    <row r="347" ht="15.75" customHeight="1">
      <c r="D347" s="90"/>
    </row>
    <row r="348" ht="15.75" customHeight="1">
      <c r="D348" s="90"/>
    </row>
    <row r="349" ht="15.75" customHeight="1">
      <c r="D349" s="90"/>
    </row>
    <row r="350" ht="15.75" customHeight="1">
      <c r="D350" s="90"/>
    </row>
    <row r="351" ht="15.75" customHeight="1">
      <c r="D351" s="90"/>
    </row>
    <row r="352" ht="15.75" customHeight="1">
      <c r="D352" s="90"/>
    </row>
    <row r="353" ht="15.75" customHeight="1">
      <c r="D353" s="90"/>
    </row>
    <row r="354" ht="15.75" customHeight="1">
      <c r="D354" s="90"/>
    </row>
    <row r="355" ht="15.75" customHeight="1">
      <c r="D355" s="90"/>
    </row>
    <row r="356" ht="15.75" customHeight="1">
      <c r="D356" s="90"/>
    </row>
    <row r="357" ht="15.75" customHeight="1">
      <c r="D357" s="90"/>
    </row>
    <row r="358" ht="15.75" customHeight="1">
      <c r="D358" s="90"/>
    </row>
    <row r="359" ht="15.75" customHeight="1">
      <c r="D359" s="90"/>
    </row>
    <row r="360" ht="15.75" customHeight="1">
      <c r="D360" s="90"/>
    </row>
    <row r="361" ht="15.75" customHeight="1">
      <c r="D361" s="90"/>
    </row>
    <row r="362" ht="15.75" customHeight="1">
      <c r="D362" s="90"/>
    </row>
    <row r="363" ht="15.75" customHeight="1">
      <c r="D363" s="90"/>
    </row>
    <row r="364" ht="15.75" customHeight="1">
      <c r="D364" s="90"/>
    </row>
    <row r="365" ht="15.75" customHeight="1">
      <c r="D365" s="90"/>
    </row>
    <row r="366" ht="15.75" customHeight="1">
      <c r="D366" s="90"/>
    </row>
    <row r="367" ht="15.75" customHeight="1">
      <c r="D367" s="90"/>
    </row>
    <row r="368" ht="15.75" customHeight="1">
      <c r="D368" s="90"/>
    </row>
    <row r="369" ht="15.75" customHeight="1">
      <c r="D369" s="90"/>
    </row>
    <row r="370" ht="15.75" customHeight="1">
      <c r="D370" s="90"/>
    </row>
    <row r="371" ht="15.75" customHeight="1">
      <c r="D371" s="90"/>
    </row>
    <row r="372" ht="15.75" customHeight="1">
      <c r="D372" s="90"/>
    </row>
    <row r="373" ht="15.75" customHeight="1">
      <c r="D373" s="90"/>
    </row>
    <row r="374" ht="15.75" customHeight="1">
      <c r="D374" s="90"/>
    </row>
    <row r="375" ht="15.75" customHeight="1">
      <c r="D375" s="90"/>
    </row>
    <row r="376" ht="15.75" customHeight="1">
      <c r="D376" s="90"/>
    </row>
    <row r="377" ht="15.75" customHeight="1">
      <c r="D377" s="90"/>
    </row>
    <row r="378" ht="15.75" customHeight="1">
      <c r="D378" s="90"/>
    </row>
    <row r="379" ht="15.75" customHeight="1">
      <c r="D379" s="90"/>
    </row>
    <row r="380" ht="15.75" customHeight="1">
      <c r="D380" s="90"/>
    </row>
    <row r="381" ht="15.75" customHeight="1">
      <c r="D381" s="90"/>
    </row>
    <row r="382" ht="15.75" customHeight="1">
      <c r="D382" s="90"/>
    </row>
    <row r="383" ht="15.75" customHeight="1">
      <c r="D383" s="90"/>
    </row>
    <row r="384" ht="15.75" customHeight="1">
      <c r="D384" s="90"/>
    </row>
    <row r="385" ht="15.75" customHeight="1">
      <c r="D385" s="90"/>
    </row>
    <row r="386" ht="15.75" customHeight="1">
      <c r="D386" s="90"/>
    </row>
    <row r="387" ht="15.75" customHeight="1">
      <c r="D387" s="90"/>
    </row>
    <row r="388" ht="15.75" customHeight="1">
      <c r="D388" s="90"/>
    </row>
    <row r="389" ht="15.75" customHeight="1">
      <c r="D389" s="90"/>
    </row>
    <row r="390" ht="15.75" customHeight="1">
      <c r="D390" s="90"/>
    </row>
    <row r="391" ht="15.75" customHeight="1">
      <c r="D391" s="90"/>
    </row>
    <row r="392" ht="15.75" customHeight="1">
      <c r="D392" s="90"/>
    </row>
    <row r="393" ht="15.75" customHeight="1">
      <c r="D393" s="90"/>
    </row>
    <row r="394" ht="15.75" customHeight="1">
      <c r="D394" s="90"/>
    </row>
    <row r="395" ht="15.75" customHeight="1">
      <c r="D395" s="90"/>
    </row>
    <row r="396" ht="15.75" customHeight="1">
      <c r="D396" s="90"/>
    </row>
    <row r="397" ht="15.75" customHeight="1">
      <c r="D397" s="90"/>
    </row>
    <row r="398" ht="15.75" customHeight="1">
      <c r="D398" s="90"/>
    </row>
    <row r="399" ht="15.75" customHeight="1">
      <c r="D399" s="90"/>
    </row>
    <row r="400" ht="15.75" customHeight="1">
      <c r="D400" s="90"/>
    </row>
    <row r="401" ht="15.75" customHeight="1">
      <c r="D401" s="90"/>
    </row>
    <row r="402" ht="15.75" customHeight="1">
      <c r="D402" s="90"/>
    </row>
    <row r="403" ht="15.75" customHeight="1">
      <c r="D403" s="90"/>
    </row>
    <row r="404" ht="15.75" customHeight="1">
      <c r="D404" s="90"/>
    </row>
    <row r="405" ht="15.75" customHeight="1">
      <c r="D405" s="90"/>
    </row>
    <row r="406" ht="15.75" customHeight="1">
      <c r="D406" s="90"/>
    </row>
    <row r="407" ht="15.75" customHeight="1">
      <c r="D407" s="90"/>
    </row>
    <row r="408" ht="15.75" customHeight="1">
      <c r="D408" s="90"/>
    </row>
    <row r="409" ht="15.75" customHeight="1">
      <c r="D409" s="90"/>
    </row>
    <row r="410" ht="15.75" customHeight="1">
      <c r="D410" s="90"/>
    </row>
    <row r="411" ht="15.75" customHeight="1">
      <c r="D411" s="90"/>
    </row>
    <row r="412" ht="15.75" customHeight="1">
      <c r="D412" s="90"/>
    </row>
    <row r="413" ht="15.75" customHeight="1">
      <c r="D413" s="90"/>
    </row>
    <row r="414" ht="15.75" customHeight="1">
      <c r="D414" s="90"/>
    </row>
    <row r="415" ht="15.75" customHeight="1">
      <c r="D415" s="90"/>
    </row>
    <row r="416" ht="15.75" customHeight="1">
      <c r="D416" s="90"/>
    </row>
    <row r="417" ht="15.75" customHeight="1">
      <c r="D417" s="90"/>
    </row>
    <row r="418" ht="15.75" customHeight="1">
      <c r="D418" s="90"/>
    </row>
    <row r="419" ht="15.75" customHeight="1">
      <c r="D419" s="90"/>
    </row>
    <row r="420" ht="15.75" customHeight="1">
      <c r="D420" s="90"/>
    </row>
    <row r="421" ht="15.75" customHeight="1">
      <c r="D421" s="90"/>
    </row>
    <row r="422" ht="15.75" customHeight="1">
      <c r="D422" s="90"/>
    </row>
    <row r="423" ht="15.75" customHeight="1">
      <c r="D423" s="90"/>
    </row>
    <row r="424" ht="15.75" customHeight="1">
      <c r="D424" s="90"/>
    </row>
    <row r="425" ht="15.75" customHeight="1">
      <c r="D425" s="90"/>
    </row>
    <row r="426" ht="15.75" customHeight="1">
      <c r="D426" s="90"/>
    </row>
    <row r="427" ht="15.75" customHeight="1">
      <c r="D427" s="90"/>
    </row>
    <row r="428" ht="15.75" customHeight="1">
      <c r="D428" s="90"/>
    </row>
    <row r="429" ht="15.75" customHeight="1">
      <c r="D429" s="90"/>
    </row>
    <row r="430" ht="15.75" customHeight="1">
      <c r="D430" s="90"/>
    </row>
    <row r="431" ht="15.75" customHeight="1">
      <c r="D431" s="90"/>
    </row>
    <row r="432" ht="15.75" customHeight="1">
      <c r="D432" s="90"/>
    </row>
    <row r="433" ht="15.75" customHeight="1">
      <c r="D433" s="90"/>
    </row>
    <row r="434" ht="15.75" customHeight="1">
      <c r="D434" s="90"/>
    </row>
    <row r="435" ht="15.75" customHeight="1">
      <c r="D435" s="90"/>
    </row>
    <row r="436" ht="15.75" customHeight="1">
      <c r="D436" s="90"/>
    </row>
    <row r="437" ht="15.75" customHeight="1">
      <c r="D437" s="90"/>
    </row>
    <row r="438" ht="15.75" customHeight="1">
      <c r="D438" s="90"/>
    </row>
    <row r="439" ht="15.75" customHeight="1">
      <c r="D439" s="90"/>
    </row>
    <row r="440" ht="15.75" customHeight="1">
      <c r="D440" s="90"/>
    </row>
    <row r="441" ht="15.75" customHeight="1">
      <c r="D441" s="90"/>
    </row>
    <row r="442" ht="15.75" customHeight="1">
      <c r="D442" s="90"/>
    </row>
    <row r="443" ht="15.75" customHeight="1">
      <c r="D443" s="90"/>
    </row>
    <row r="444" ht="15.75" customHeight="1">
      <c r="D444" s="90"/>
    </row>
    <row r="445" ht="15.75" customHeight="1">
      <c r="D445" s="90"/>
    </row>
    <row r="446" ht="15.75" customHeight="1">
      <c r="D446" s="90"/>
    </row>
    <row r="447" ht="15.75" customHeight="1">
      <c r="D447" s="90"/>
    </row>
    <row r="448" ht="15.75" customHeight="1">
      <c r="D448" s="90"/>
    </row>
    <row r="449" ht="15.75" customHeight="1">
      <c r="D449" s="90"/>
    </row>
    <row r="450" ht="15.75" customHeight="1">
      <c r="D450" s="90"/>
    </row>
    <row r="451" ht="15.75" customHeight="1">
      <c r="D451" s="90"/>
    </row>
    <row r="452" ht="15.75" customHeight="1">
      <c r="D452" s="90"/>
    </row>
    <row r="453" ht="15.75" customHeight="1">
      <c r="D453" s="90"/>
    </row>
    <row r="454" ht="15.75" customHeight="1">
      <c r="D454" s="90"/>
    </row>
    <row r="455" ht="15.75" customHeight="1">
      <c r="D455" s="90"/>
    </row>
    <row r="456" ht="15.75" customHeight="1">
      <c r="D456" s="90"/>
    </row>
    <row r="457" ht="15.75" customHeight="1">
      <c r="D457" s="90"/>
    </row>
    <row r="458" ht="15.75" customHeight="1">
      <c r="D458" s="90"/>
    </row>
    <row r="459" ht="15.75" customHeight="1">
      <c r="D459" s="90"/>
    </row>
    <row r="460" ht="15.75" customHeight="1">
      <c r="D460" s="90"/>
    </row>
    <row r="461" ht="15.75" customHeight="1">
      <c r="D461" s="90"/>
    </row>
    <row r="462" ht="15.75" customHeight="1">
      <c r="D462" s="90"/>
    </row>
    <row r="463" ht="15.75" customHeight="1">
      <c r="D463" s="90"/>
    </row>
    <row r="464" ht="15.75" customHeight="1">
      <c r="D464" s="90"/>
    </row>
    <row r="465" ht="15.75" customHeight="1">
      <c r="D465" s="90"/>
    </row>
    <row r="466" ht="15.75" customHeight="1">
      <c r="D466" s="90"/>
    </row>
    <row r="467" ht="15.75" customHeight="1">
      <c r="D467" s="90"/>
    </row>
    <row r="468" ht="15.75" customHeight="1">
      <c r="D468" s="90"/>
    </row>
    <row r="469" ht="15.75" customHeight="1">
      <c r="D469" s="90"/>
    </row>
    <row r="470" ht="15.75" customHeight="1">
      <c r="D470" s="90"/>
    </row>
    <row r="471" ht="15.75" customHeight="1">
      <c r="D471" s="90"/>
    </row>
    <row r="472" ht="15.75" customHeight="1">
      <c r="D472" s="90"/>
    </row>
    <row r="473" ht="15.75" customHeight="1">
      <c r="D473" s="90"/>
    </row>
    <row r="474" ht="15.75" customHeight="1">
      <c r="D474" s="90"/>
    </row>
    <row r="475" ht="15.75" customHeight="1">
      <c r="D475" s="90"/>
    </row>
    <row r="476" ht="15.75" customHeight="1">
      <c r="D476" s="90"/>
    </row>
    <row r="477" ht="15.75" customHeight="1">
      <c r="D477" s="90"/>
    </row>
    <row r="478" ht="15.75" customHeight="1">
      <c r="D478" s="90"/>
    </row>
    <row r="479" ht="15.75" customHeight="1">
      <c r="D479" s="90"/>
    </row>
    <row r="480" ht="15.75" customHeight="1">
      <c r="D480" s="90"/>
    </row>
    <row r="481" ht="15.75" customHeight="1">
      <c r="D481" s="90"/>
    </row>
    <row r="482" ht="15.75" customHeight="1">
      <c r="D482" s="90"/>
    </row>
    <row r="483" ht="15.75" customHeight="1">
      <c r="D483" s="90"/>
    </row>
    <row r="484" ht="15.75" customHeight="1">
      <c r="D484" s="90"/>
    </row>
    <row r="485" ht="15.75" customHeight="1">
      <c r="D485" s="90"/>
    </row>
    <row r="486" ht="15.75" customHeight="1">
      <c r="D486" s="90"/>
    </row>
    <row r="487" ht="15.75" customHeight="1">
      <c r="D487" s="90"/>
    </row>
    <row r="488" ht="15.75" customHeight="1">
      <c r="D488" s="90"/>
    </row>
    <row r="489" ht="15.75" customHeight="1">
      <c r="D489" s="90"/>
    </row>
    <row r="490" ht="15.75" customHeight="1">
      <c r="D490" s="90"/>
    </row>
    <row r="491" ht="15.75" customHeight="1">
      <c r="D491" s="90"/>
    </row>
    <row r="492" ht="15.75" customHeight="1">
      <c r="D492" s="90"/>
    </row>
    <row r="493" ht="15.75" customHeight="1">
      <c r="D493" s="90"/>
    </row>
    <row r="494" ht="15.75" customHeight="1">
      <c r="D494" s="90"/>
    </row>
    <row r="495" ht="15.75" customHeight="1">
      <c r="D495" s="90"/>
    </row>
    <row r="496" ht="15.75" customHeight="1">
      <c r="D496" s="90"/>
    </row>
    <row r="497" ht="15.75" customHeight="1">
      <c r="D497" s="90"/>
    </row>
    <row r="498" ht="15.75" customHeight="1">
      <c r="D498" s="90"/>
    </row>
    <row r="499" ht="15.75" customHeight="1">
      <c r="D499" s="90"/>
    </row>
    <row r="500" ht="15.75" customHeight="1">
      <c r="D500" s="90"/>
    </row>
    <row r="501" ht="15.75" customHeight="1">
      <c r="D501" s="90"/>
    </row>
    <row r="502" ht="15.75" customHeight="1">
      <c r="D502" s="90"/>
    </row>
    <row r="503" ht="15.75" customHeight="1">
      <c r="D503" s="90"/>
    </row>
    <row r="504" ht="15.75" customHeight="1">
      <c r="D504" s="90"/>
    </row>
    <row r="505" ht="15.75" customHeight="1">
      <c r="D505" s="90"/>
    </row>
    <row r="506" ht="15.75" customHeight="1">
      <c r="D506" s="90"/>
    </row>
    <row r="507" ht="15.75" customHeight="1">
      <c r="D507" s="90"/>
    </row>
    <row r="508" ht="15.75" customHeight="1">
      <c r="D508" s="90"/>
    </row>
    <row r="509" ht="15.75" customHeight="1">
      <c r="D509" s="90"/>
    </row>
    <row r="510" ht="15.75" customHeight="1">
      <c r="D510" s="90"/>
    </row>
    <row r="511" ht="15.75" customHeight="1">
      <c r="D511" s="90"/>
    </row>
    <row r="512" ht="15.75" customHeight="1">
      <c r="D512" s="90"/>
    </row>
    <row r="513" ht="15.75" customHeight="1">
      <c r="D513" s="90"/>
    </row>
    <row r="514" ht="15.75" customHeight="1">
      <c r="D514" s="90"/>
    </row>
    <row r="515" ht="15.75" customHeight="1">
      <c r="D515" s="90"/>
    </row>
    <row r="516" ht="15.75" customHeight="1">
      <c r="D516" s="90"/>
    </row>
    <row r="517" ht="15.75" customHeight="1">
      <c r="D517" s="90"/>
    </row>
    <row r="518" ht="15.75" customHeight="1">
      <c r="D518" s="90"/>
    </row>
    <row r="519" ht="15.75" customHeight="1">
      <c r="D519" s="90"/>
    </row>
    <row r="520" ht="15.75" customHeight="1">
      <c r="D520" s="90"/>
    </row>
    <row r="521" ht="15.75" customHeight="1">
      <c r="D521" s="90"/>
    </row>
    <row r="522" ht="15.75" customHeight="1">
      <c r="D522" s="90"/>
    </row>
    <row r="523" ht="15.75" customHeight="1">
      <c r="D523" s="90"/>
    </row>
    <row r="524" ht="15.75" customHeight="1">
      <c r="D524" s="90"/>
    </row>
    <row r="525" ht="15.75" customHeight="1">
      <c r="D525" s="90"/>
    </row>
    <row r="526" ht="15.75" customHeight="1">
      <c r="D526" s="90"/>
    </row>
    <row r="527" ht="15.75" customHeight="1">
      <c r="D527" s="90"/>
    </row>
    <row r="528" ht="15.75" customHeight="1">
      <c r="D528" s="90"/>
    </row>
    <row r="529" ht="15.75" customHeight="1">
      <c r="D529" s="90"/>
    </row>
    <row r="530" ht="15.75" customHeight="1">
      <c r="D530" s="90"/>
    </row>
    <row r="531" ht="15.75" customHeight="1">
      <c r="D531" s="90"/>
    </row>
    <row r="532" ht="15.75" customHeight="1">
      <c r="D532" s="90"/>
    </row>
    <row r="533" ht="15.75" customHeight="1">
      <c r="D533" s="90"/>
    </row>
    <row r="534" ht="15.75" customHeight="1">
      <c r="D534" s="90"/>
    </row>
    <row r="535" ht="15.75" customHeight="1">
      <c r="D535" s="90"/>
    </row>
    <row r="536" ht="15.75" customHeight="1">
      <c r="D536" s="90"/>
    </row>
    <row r="537" ht="15.75" customHeight="1">
      <c r="D537" s="90"/>
    </row>
    <row r="538" ht="15.75" customHeight="1">
      <c r="D538" s="90"/>
    </row>
    <row r="539" ht="15.75" customHeight="1">
      <c r="D539" s="90"/>
    </row>
    <row r="540" ht="15.75" customHeight="1">
      <c r="D540" s="90"/>
    </row>
    <row r="541" ht="15.75" customHeight="1">
      <c r="D541" s="90"/>
    </row>
    <row r="542" ht="15.75" customHeight="1">
      <c r="D542" s="90"/>
    </row>
    <row r="543" ht="15.75" customHeight="1">
      <c r="D543" s="90"/>
    </row>
    <row r="544" ht="15.75" customHeight="1">
      <c r="D544" s="90"/>
    </row>
    <row r="545" ht="15.75" customHeight="1">
      <c r="D545" s="90"/>
    </row>
    <row r="546" ht="15.75" customHeight="1">
      <c r="D546" s="90"/>
    </row>
    <row r="547" ht="15.75" customHeight="1">
      <c r="D547" s="90"/>
    </row>
    <row r="548" ht="15.75" customHeight="1">
      <c r="D548" s="90"/>
    </row>
    <row r="549" ht="15.75" customHeight="1">
      <c r="D549" s="90"/>
    </row>
    <row r="550" ht="15.75" customHeight="1">
      <c r="D550" s="90"/>
    </row>
    <row r="551" ht="15.75" customHeight="1">
      <c r="D551" s="90"/>
    </row>
    <row r="552" ht="15.75" customHeight="1">
      <c r="D552" s="90"/>
    </row>
    <row r="553" ht="15.75" customHeight="1">
      <c r="D553" s="90"/>
    </row>
    <row r="554" ht="15.75" customHeight="1">
      <c r="D554" s="90"/>
    </row>
    <row r="555" ht="15.75" customHeight="1">
      <c r="D555" s="90"/>
    </row>
    <row r="556" ht="15.75" customHeight="1">
      <c r="D556" s="90"/>
    </row>
    <row r="557" ht="15.75" customHeight="1">
      <c r="D557" s="90"/>
    </row>
    <row r="558" ht="15.75" customHeight="1">
      <c r="D558" s="90"/>
    </row>
    <row r="559" ht="15.75" customHeight="1">
      <c r="D559" s="90"/>
    </row>
    <row r="560" ht="15.75" customHeight="1">
      <c r="D560" s="90"/>
    </row>
    <row r="561" ht="15.75" customHeight="1">
      <c r="D561" s="90"/>
    </row>
    <row r="562" ht="15.75" customHeight="1">
      <c r="D562" s="90"/>
    </row>
    <row r="563" ht="15.75" customHeight="1">
      <c r="D563" s="90"/>
    </row>
    <row r="564" ht="15.75" customHeight="1">
      <c r="D564" s="90"/>
    </row>
    <row r="565" ht="15.75" customHeight="1">
      <c r="D565" s="90"/>
    </row>
    <row r="566" ht="15.75" customHeight="1">
      <c r="D566" s="90"/>
    </row>
    <row r="567" ht="15.75" customHeight="1">
      <c r="D567" s="90"/>
    </row>
    <row r="568" ht="15.75" customHeight="1">
      <c r="D568" s="90"/>
    </row>
    <row r="569" ht="15.75" customHeight="1">
      <c r="D569" s="90"/>
    </row>
    <row r="570" ht="15.75" customHeight="1">
      <c r="D570" s="90"/>
    </row>
    <row r="571" ht="15.75" customHeight="1">
      <c r="D571" s="90"/>
    </row>
    <row r="572" ht="15.75" customHeight="1">
      <c r="D572" s="90"/>
    </row>
    <row r="573" ht="15.75" customHeight="1">
      <c r="D573" s="90"/>
    </row>
    <row r="574" ht="15.75" customHeight="1">
      <c r="D574" s="90"/>
    </row>
    <row r="575" ht="15.75" customHeight="1">
      <c r="D575" s="90"/>
    </row>
    <row r="576" ht="15.75" customHeight="1">
      <c r="D576" s="90"/>
    </row>
    <row r="577" ht="15.75" customHeight="1">
      <c r="D577" s="90"/>
    </row>
    <row r="578" ht="15.75" customHeight="1">
      <c r="D578" s="90"/>
    </row>
    <row r="579" ht="15.75" customHeight="1">
      <c r="D579" s="90"/>
    </row>
    <row r="580" ht="15.75" customHeight="1">
      <c r="D580" s="90"/>
    </row>
    <row r="581" ht="15.75" customHeight="1">
      <c r="D581" s="90"/>
    </row>
    <row r="582" ht="15.75" customHeight="1">
      <c r="D582" s="90"/>
    </row>
    <row r="583" ht="15.75" customHeight="1">
      <c r="D583" s="90"/>
    </row>
    <row r="584" ht="15.75" customHeight="1">
      <c r="D584" s="90"/>
    </row>
    <row r="585" ht="15.75" customHeight="1">
      <c r="D585" s="90"/>
    </row>
    <row r="586" ht="15.75" customHeight="1">
      <c r="D586" s="90"/>
    </row>
    <row r="587" ht="15.75" customHeight="1">
      <c r="D587" s="90"/>
    </row>
    <row r="588" ht="15.75" customHeight="1">
      <c r="D588" s="90"/>
    </row>
    <row r="589" ht="15.75" customHeight="1">
      <c r="D589" s="90"/>
    </row>
    <row r="590" ht="15.75" customHeight="1">
      <c r="D590" s="90"/>
    </row>
    <row r="591" ht="15.75" customHeight="1">
      <c r="D591" s="90"/>
    </row>
    <row r="592" ht="15.75" customHeight="1">
      <c r="D592" s="90"/>
    </row>
    <row r="593" ht="15.75" customHeight="1">
      <c r="D593" s="90"/>
    </row>
    <row r="594" ht="15.75" customHeight="1">
      <c r="D594" s="90"/>
    </row>
    <row r="595" ht="15.75" customHeight="1">
      <c r="D595" s="90"/>
    </row>
    <row r="596" ht="15.75" customHeight="1">
      <c r="D596" s="90"/>
    </row>
    <row r="597" ht="15.75" customHeight="1">
      <c r="D597" s="90"/>
    </row>
    <row r="598" ht="15.75" customHeight="1">
      <c r="D598" s="90"/>
    </row>
    <row r="599" ht="15.75" customHeight="1">
      <c r="D599" s="90"/>
    </row>
    <row r="600" ht="15.75" customHeight="1">
      <c r="D600" s="90"/>
    </row>
    <row r="601" ht="15.75" customHeight="1">
      <c r="D601" s="90"/>
    </row>
    <row r="602" ht="15.75" customHeight="1">
      <c r="D602" s="90"/>
    </row>
    <row r="603" ht="15.75" customHeight="1">
      <c r="D603" s="90"/>
    </row>
    <row r="604" ht="15.75" customHeight="1">
      <c r="D604" s="90"/>
    </row>
    <row r="605" ht="15.75" customHeight="1">
      <c r="D605" s="90"/>
    </row>
    <row r="606" ht="15.75" customHeight="1">
      <c r="D606" s="90"/>
    </row>
    <row r="607" ht="15.75" customHeight="1">
      <c r="D607" s="90"/>
    </row>
    <row r="608" ht="15.75" customHeight="1">
      <c r="D608" s="90"/>
    </row>
    <row r="609" ht="15.75" customHeight="1">
      <c r="D609" s="90"/>
    </row>
    <row r="610" ht="15.75" customHeight="1">
      <c r="D610" s="90"/>
    </row>
    <row r="611" ht="15.75" customHeight="1">
      <c r="D611" s="90"/>
    </row>
    <row r="612" ht="15.75" customHeight="1">
      <c r="D612" s="90"/>
    </row>
    <row r="613" ht="15.75" customHeight="1">
      <c r="D613" s="90"/>
    </row>
    <row r="614" ht="15.75" customHeight="1">
      <c r="D614" s="90"/>
    </row>
    <row r="615" ht="15.75" customHeight="1">
      <c r="D615" s="90"/>
    </row>
    <row r="616" ht="15.75" customHeight="1">
      <c r="D616" s="90"/>
    </row>
    <row r="617" ht="15.75" customHeight="1">
      <c r="D617" s="90"/>
    </row>
    <row r="618" ht="15.75" customHeight="1">
      <c r="D618" s="90"/>
    </row>
    <row r="619" ht="15.75" customHeight="1">
      <c r="D619" s="90"/>
    </row>
    <row r="620" ht="15.75" customHeight="1">
      <c r="D620" s="90"/>
    </row>
    <row r="621" ht="15.75" customHeight="1">
      <c r="D621" s="90"/>
    </row>
    <row r="622" ht="15.75" customHeight="1">
      <c r="D622" s="90"/>
    </row>
    <row r="623" ht="15.75" customHeight="1">
      <c r="D623" s="90"/>
    </row>
    <row r="624" ht="15.75" customHeight="1">
      <c r="D624" s="90"/>
    </row>
    <row r="625" ht="15.75" customHeight="1">
      <c r="D625" s="90"/>
    </row>
    <row r="626" ht="15.75" customHeight="1">
      <c r="D626" s="90"/>
    </row>
    <row r="627" ht="15.75" customHeight="1">
      <c r="D627" s="90"/>
    </row>
    <row r="628" ht="15.75" customHeight="1">
      <c r="D628" s="90"/>
    </row>
    <row r="629" ht="15.75" customHeight="1">
      <c r="D629" s="90"/>
    </row>
    <row r="630" ht="15.75" customHeight="1">
      <c r="D630" s="90"/>
    </row>
    <row r="631" ht="15.75" customHeight="1">
      <c r="D631" s="90"/>
    </row>
    <row r="632" ht="15.75" customHeight="1">
      <c r="D632" s="90"/>
    </row>
    <row r="633" ht="15.75" customHeight="1">
      <c r="D633" s="90"/>
    </row>
    <row r="634" ht="15.75" customHeight="1">
      <c r="D634" s="90"/>
    </row>
    <row r="635" ht="15.75" customHeight="1">
      <c r="D635" s="90"/>
    </row>
    <row r="636" ht="15.75" customHeight="1">
      <c r="D636" s="90"/>
    </row>
    <row r="637" ht="15.75" customHeight="1">
      <c r="D637" s="90"/>
    </row>
    <row r="638" ht="15.75" customHeight="1">
      <c r="D638" s="90"/>
    </row>
    <row r="639" ht="15.75" customHeight="1">
      <c r="D639" s="90"/>
    </row>
    <row r="640" ht="15.75" customHeight="1">
      <c r="D640" s="90"/>
    </row>
    <row r="641" ht="15.75" customHeight="1">
      <c r="D641" s="90"/>
    </row>
    <row r="642" ht="15.75" customHeight="1">
      <c r="D642" s="90"/>
    </row>
    <row r="643" ht="15.75" customHeight="1">
      <c r="D643" s="90"/>
    </row>
    <row r="644" ht="15.75" customHeight="1">
      <c r="D644" s="90"/>
    </row>
    <row r="645" ht="15.75" customHeight="1">
      <c r="D645" s="90"/>
    </row>
    <row r="646" ht="15.75" customHeight="1">
      <c r="D646" s="90"/>
    </row>
    <row r="647" ht="15.75" customHeight="1">
      <c r="D647" s="90"/>
    </row>
    <row r="648" ht="15.75" customHeight="1">
      <c r="D648" s="90"/>
    </row>
    <row r="649" ht="15.75" customHeight="1">
      <c r="D649" s="90"/>
    </row>
    <row r="650" ht="15.75" customHeight="1">
      <c r="D650" s="90"/>
    </row>
    <row r="651" ht="15.75" customHeight="1">
      <c r="D651" s="90"/>
    </row>
    <row r="652" ht="15.75" customHeight="1">
      <c r="D652" s="90"/>
    </row>
    <row r="653" ht="15.75" customHeight="1">
      <c r="D653" s="90"/>
    </row>
    <row r="654" ht="15.75" customHeight="1">
      <c r="D654" s="90"/>
    </row>
    <row r="655" ht="15.75" customHeight="1">
      <c r="D655" s="90"/>
    </row>
    <row r="656" ht="15.75" customHeight="1">
      <c r="D656" s="90"/>
    </row>
    <row r="657" ht="15.75" customHeight="1">
      <c r="D657" s="90"/>
    </row>
    <row r="658" ht="15.75" customHeight="1">
      <c r="D658" s="90"/>
    </row>
    <row r="659" ht="15.75" customHeight="1">
      <c r="D659" s="90"/>
    </row>
    <row r="660" ht="15.75" customHeight="1">
      <c r="D660" s="90"/>
    </row>
    <row r="661" ht="15.75" customHeight="1">
      <c r="D661" s="90"/>
    </row>
    <row r="662" ht="15.75" customHeight="1">
      <c r="D662" s="90"/>
    </row>
    <row r="663" ht="15.75" customHeight="1">
      <c r="D663" s="90"/>
    </row>
    <row r="664" ht="15.75" customHeight="1">
      <c r="D664" s="90"/>
    </row>
    <row r="665" ht="15.75" customHeight="1">
      <c r="D665" s="90"/>
    </row>
    <row r="666" ht="15.75" customHeight="1">
      <c r="D666" s="90"/>
    </row>
    <row r="667" ht="15.75" customHeight="1">
      <c r="D667" s="90"/>
    </row>
    <row r="668" ht="15.75" customHeight="1">
      <c r="D668" s="90"/>
    </row>
    <row r="669" ht="15.75" customHeight="1">
      <c r="D669" s="90"/>
    </row>
    <row r="670" ht="15.75" customHeight="1">
      <c r="D670" s="90"/>
    </row>
    <row r="671" ht="15.75" customHeight="1">
      <c r="D671" s="90"/>
    </row>
    <row r="672" ht="15.75" customHeight="1">
      <c r="D672" s="90"/>
    </row>
    <row r="673" ht="15.75" customHeight="1">
      <c r="D673" s="90"/>
    </row>
    <row r="674" ht="15.75" customHeight="1">
      <c r="D674" s="90"/>
    </row>
    <row r="675" ht="15.75" customHeight="1">
      <c r="D675" s="90"/>
    </row>
    <row r="676" ht="15.75" customHeight="1">
      <c r="D676" s="90"/>
    </row>
    <row r="677" ht="15.75" customHeight="1">
      <c r="D677" s="90"/>
    </row>
    <row r="678" ht="15.75" customHeight="1">
      <c r="D678" s="90"/>
    </row>
    <row r="679" ht="15.75" customHeight="1">
      <c r="D679" s="90"/>
    </row>
    <row r="680" ht="15.75" customHeight="1">
      <c r="D680" s="90"/>
    </row>
    <row r="681" ht="15.75" customHeight="1">
      <c r="D681" s="90"/>
    </row>
    <row r="682" ht="15.75" customHeight="1">
      <c r="D682" s="90"/>
    </row>
    <row r="683" ht="15.75" customHeight="1">
      <c r="D683" s="90"/>
    </row>
    <row r="684" ht="15.75" customHeight="1">
      <c r="D684" s="90"/>
    </row>
    <row r="685" ht="15.75" customHeight="1">
      <c r="D685" s="90"/>
    </row>
    <row r="686" ht="15.75" customHeight="1">
      <c r="D686" s="90"/>
    </row>
    <row r="687" ht="15.75" customHeight="1">
      <c r="D687" s="90"/>
    </row>
    <row r="688" ht="15.75" customHeight="1">
      <c r="D688" s="90"/>
    </row>
    <row r="689" ht="15.75" customHeight="1">
      <c r="D689" s="90"/>
    </row>
    <row r="690" ht="15.75" customHeight="1">
      <c r="D690" s="90"/>
    </row>
    <row r="691" ht="15.75" customHeight="1">
      <c r="D691" s="90"/>
    </row>
    <row r="692" ht="15.75" customHeight="1">
      <c r="D692" s="90"/>
    </row>
    <row r="693" ht="15.75" customHeight="1">
      <c r="D693" s="90"/>
    </row>
    <row r="694" ht="15.75" customHeight="1">
      <c r="D694" s="90"/>
    </row>
    <row r="695" ht="15.75" customHeight="1">
      <c r="D695" s="90"/>
    </row>
    <row r="696" ht="15.75" customHeight="1">
      <c r="D696" s="90"/>
    </row>
    <row r="697" ht="15.75" customHeight="1">
      <c r="D697" s="90"/>
    </row>
    <row r="698" ht="15.75" customHeight="1">
      <c r="D698" s="90"/>
    </row>
    <row r="699" ht="15.75" customHeight="1">
      <c r="D699" s="90"/>
    </row>
    <row r="700" ht="15.75" customHeight="1">
      <c r="D700" s="90"/>
    </row>
    <row r="701" ht="15.75" customHeight="1">
      <c r="D701" s="90"/>
    </row>
    <row r="702" ht="15.75" customHeight="1">
      <c r="D702" s="90"/>
    </row>
    <row r="703" ht="15.75" customHeight="1">
      <c r="D703" s="90"/>
    </row>
    <row r="704" ht="15.75" customHeight="1">
      <c r="D704" s="90"/>
    </row>
    <row r="705" ht="15.75" customHeight="1">
      <c r="D705" s="90"/>
    </row>
    <row r="706" ht="15.75" customHeight="1">
      <c r="D706" s="90"/>
    </row>
    <row r="707" ht="15.75" customHeight="1">
      <c r="D707" s="90"/>
    </row>
    <row r="708" ht="15.75" customHeight="1">
      <c r="D708" s="90"/>
    </row>
    <row r="709" ht="15.75" customHeight="1">
      <c r="D709" s="90"/>
    </row>
    <row r="710" ht="15.75" customHeight="1">
      <c r="D710" s="90"/>
    </row>
    <row r="711" ht="15.75" customHeight="1">
      <c r="D711" s="90"/>
    </row>
    <row r="712" ht="15.75" customHeight="1">
      <c r="D712" s="90"/>
    </row>
    <row r="713" ht="15.75" customHeight="1">
      <c r="D713" s="90"/>
    </row>
    <row r="714" ht="15.75" customHeight="1">
      <c r="D714" s="90"/>
    </row>
    <row r="715" ht="15.75" customHeight="1">
      <c r="D715" s="90"/>
    </row>
    <row r="716" ht="15.75" customHeight="1">
      <c r="D716" s="90"/>
    </row>
    <row r="717" ht="15.75" customHeight="1">
      <c r="D717" s="90"/>
    </row>
    <row r="718" ht="15.75" customHeight="1">
      <c r="D718" s="90"/>
    </row>
    <row r="719" ht="15.75" customHeight="1">
      <c r="D719" s="90"/>
    </row>
    <row r="720" ht="15.75" customHeight="1">
      <c r="D720" s="90"/>
    </row>
    <row r="721" ht="15.75" customHeight="1">
      <c r="D721" s="90"/>
    </row>
    <row r="722" ht="15.75" customHeight="1">
      <c r="D722" s="90"/>
    </row>
    <row r="723" ht="15.75" customHeight="1">
      <c r="D723" s="90"/>
    </row>
    <row r="724" ht="15.75" customHeight="1">
      <c r="D724" s="90"/>
    </row>
    <row r="725" ht="15.75" customHeight="1">
      <c r="D725" s="90"/>
    </row>
    <row r="726" ht="15.75" customHeight="1">
      <c r="D726" s="90"/>
    </row>
    <row r="727" ht="15.75" customHeight="1">
      <c r="D727" s="90"/>
    </row>
    <row r="728" ht="15.75" customHeight="1">
      <c r="D728" s="90"/>
    </row>
    <row r="729" ht="15.75" customHeight="1">
      <c r="D729" s="90"/>
    </row>
    <row r="730" ht="15.75" customHeight="1">
      <c r="D730" s="90"/>
    </row>
    <row r="731" ht="15.75" customHeight="1">
      <c r="D731" s="90"/>
    </row>
    <row r="732" ht="15.75" customHeight="1">
      <c r="D732" s="90"/>
    </row>
    <row r="733" ht="15.75" customHeight="1">
      <c r="D733" s="90"/>
    </row>
    <row r="734" ht="15.75" customHeight="1">
      <c r="D734" s="90"/>
    </row>
    <row r="735" ht="15.75" customHeight="1">
      <c r="D735" s="90"/>
    </row>
    <row r="736" ht="15.75" customHeight="1">
      <c r="D736" s="90"/>
    </row>
    <row r="737" ht="15.75" customHeight="1">
      <c r="D737" s="90"/>
    </row>
    <row r="738" ht="15.75" customHeight="1">
      <c r="D738" s="90"/>
    </row>
    <row r="739" ht="15.75" customHeight="1">
      <c r="D739" s="90"/>
    </row>
    <row r="740" ht="15.75" customHeight="1">
      <c r="D740" s="90"/>
    </row>
    <row r="741" ht="15.75" customHeight="1">
      <c r="D741" s="90"/>
    </row>
    <row r="742" ht="15.75" customHeight="1">
      <c r="D742" s="90"/>
    </row>
    <row r="743" ht="15.75" customHeight="1">
      <c r="D743" s="90"/>
    </row>
    <row r="744" ht="15.75" customHeight="1">
      <c r="D744" s="90"/>
    </row>
    <row r="745" ht="15.75" customHeight="1">
      <c r="D745" s="90"/>
    </row>
    <row r="746" ht="15.75" customHeight="1">
      <c r="D746" s="90"/>
    </row>
    <row r="747" ht="15.75" customHeight="1">
      <c r="D747" s="90"/>
    </row>
    <row r="748" ht="15.75" customHeight="1">
      <c r="D748" s="90"/>
    </row>
    <row r="749" ht="15.75" customHeight="1">
      <c r="D749" s="90"/>
    </row>
    <row r="750" ht="15.75" customHeight="1">
      <c r="D750" s="90"/>
    </row>
    <row r="751" ht="15.75" customHeight="1">
      <c r="D751" s="90"/>
    </row>
    <row r="752" ht="15.75" customHeight="1">
      <c r="D752" s="90"/>
    </row>
    <row r="753" ht="15.75" customHeight="1">
      <c r="D753" s="90"/>
    </row>
    <row r="754" ht="15.75" customHeight="1">
      <c r="D754" s="90"/>
    </row>
    <row r="755" ht="15.75" customHeight="1">
      <c r="D755" s="90"/>
    </row>
    <row r="756" ht="15.75" customHeight="1">
      <c r="D756" s="90"/>
    </row>
    <row r="757" ht="15.75" customHeight="1">
      <c r="D757" s="90"/>
    </row>
    <row r="758" ht="15.75" customHeight="1">
      <c r="D758" s="90"/>
    </row>
    <row r="759" ht="15.75" customHeight="1">
      <c r="D759" s="90"/>
    </row>
    <row r="760" ht="15.75" customHeight="1">
      <c r="D760" s="90"/>
    </row>
    <row r="761" ht="15.75" customHeight="1">
      <c r="D761" s="90"/>
    </row>
    <row r="762" ht="15.75" customHeight="1">
      <c r="D762" s="90"/>
    </row>
    <row r="763" ht="15.75" customHeight="1">
      <c r="D763" s="90"/>
    </row>
    <row r="764" ht="15.75" customHeight="1">
      <c r="D764" s="90"/>
    </row>
    <row r="765" ht="15.75" customHeight="1">
      <c r="D765" s="90"/>
    </row>
    <row r="766" ht="15.75" customHeight="1">
      <c r="D766" s="90"/>
    </row>
    <row r="767" ht="15.75" customHeight="1">
      <c r="D767" s="90"/>
    </row>
    <row r="768" ht="15.75" customHeight="1">
      <c r="D768" s="90"/>
    </row>
    <row r="769" ht="15.75" customHeight="1">
      <c r="D769" s="90"/>
    </row>
    <row r="770" ht="15.75" customHeight="1">
      <c r="D770" s="90"/>
    </row>
    <row r="771" ht="15.75" customHeight="1">
      <c r="D771" s="90"/>
    </row>
    <row r="772" ht="15.75" customHeight="1">
      <c r="D772" s="90"/>
    </row>
    <row r="773" ht="15.75" customHeight="1">
      <c r="D773" s="90"/>
    </row>
    <row r="774" ht="15.75" customHeight="1">
      <c r="D774" s="90"/>
    </row>
    <row r="775" ht="15.75" customHeight="1">
      <c r="D775" s="90"/>
    </row>
    <row r="776" ht="15.75" customHeight="1">
      <c r="D776" s="90"/>
    </row>
    <row r="777" ht="15.75" customHeight="1">
      <c r="D777" s="90"/>
    </row>
    <row r="778" ht="15.75" customHeight="1">
      <c r="D778" s="90"/>
    </row>
    <row r="779" ht="15.75" customHeight="1">
      <c r="D779" s="90"/>
    </row>
    <row r="780" ht="15.75" customHeight="1">
      <c r="D780" s="90"/>
    </row>
    <row r="781" ht="15.75" customHeight="1">
      <c r="D781" s="90"/>
    </row>
    <row r="782" ht="15.75" customHeight="1">
      <c r="D782" s="90"/>
    </row>
    <row r="783" ht="15.75" customHeight="1">
      <c r="D783" s="90"/>
    </row>
    <row r="784" ht="15.75" customHeight="1">
      <c r="D784" s="90"/>
    </row>
    <row r="785" ht="15.75" customHeight="1">
      <c r="D785" s="90"/>
    </row>
    <row r="786" ht="15.75" customHeight="1">
      <c r="D786" s="90"/>
    </row>
    <row r="787" ht="15.75" customHeight="1">
      <c r="D787" s="90"/>
    </row>
    <row r="788" ht="15.75" customHeight="1">
      <c r="D788" s="90"/>
    </row>
    <row r="789" ht="15.75" customHeight="1">
      <c r="D789" s="90"/>
    </row>
    <row r="790" ht="15.75" customHeight="1">
      <c r="D790" s="90"/>
    </row>
    <row r="791" ht="15.75" customHeight="1">
      <c r="D791" s="90"/>
    </row>
    <row r="792" ht="15.75" customHeight="1">
      <c r="D792" s="90"/>
    </row>
    <row r="793" ht="15.75" customHeight="1">
      <c r="D793" s="90"/>
    </row>
    <row r="794" ht="15.75" customHeight="1">
      <c r="D794" s="90"/>
    </row>
    <row r="795" ht="15.75" customHeight="1">
      <c r="D795" s="90"/>
    </row>
    <row r="796" ht="15.75" customHeight="1">
      <c r="D796" s="90"/>
    </row>
    <row r="797" ht="15.75" customHeight="1">
      <c r="D797" s="90"/>
    </row>
    <row r="798" ht="15.75" customHeight="1">
      <c r="D798" s="90"/>
    </row>
    <row r="799" ht="15.75" customHeight="1">
      <c r="D799" s="90"/>
    </row>
    <row r="800" ht="15.75" customHeight="1">
      <c r="D800" s="90"/>
    </row>
    <row r="801" ht="15.75" customHeight="1">
      <c r="D801" s="90"/>
    </row>
    <row r="802" ht="15.75" customHeight="1">
      <c r="D802" s="90"/>
    </row>
    <row r="803" ht="15.75" customHeight="1">
      <c r="D803" s="90"/>
    </row>
    <row r="804" ht="15.75" customHeight="1">
      <c r="D804" s="90"/>
    </row>
    <row r="805" ht="15.75" customHeight="1">
      <c r="D805" s="90"/>
    </row>
    <row r="806" ht="15.75" customHeight="1">
      <c r="D806" s="90"/>
    </row>
    <row r="807" ht="15.75" customHeight="1">
      <c r="D807" s="90"/>
    </row>
    <row r="808" ht="15.75" customHeight="1">
      <c r="D808" s="90"/>
    </row>
    <row r="809" ht="15.75" customHeight="1">
      <c r="D809" s="90"/>
    </row>
    <row r="810" ht="15.75" customHeight="1">
      <c r="D810" s="90"/>
    </row>
    <row r="811" ht="15.75" customHeight="1">
      <c r="D811" s="90"/>
    </row>
    <row r="812" ht="15.75" customHeight="1">
      <c r="D812" s="90"/>
    </row>
    <row r="813" ht="15.75" customHeight="1">
      <c r="D813" s="90"/>
    </row>
    <row r="814" ht="15.75" customHeight="1">
      <c r="D814" s="90"/>
    </row>
    <row r="815" ht="15.75" customHeight="1">
      <c r="D815" s="90"/>
    </row>
    <row r="816" ht="15.75" customHeight="1">
      <c r="D816" s="90"/>
    </row>
    <row r="817" ht="15.75" customHeight="1">
      <c r="D817" s="90"/>
    </row>
    <row r="818" ht="15.75" customHeight="1">
      <c r="D818" s="90"/>
    </row>
    <row r="819" ht="15.75" customHeight="1">
      <c r="D819" s="90"/>
    </row>
    <row r="820" ht="15.75" customHeight="1">
      <c r="D820" s="90"/>
    </row>
    <row r="821" ht="15.75" customHeight="1">
      <c r="D821" s="90"/>
    </row>
    <row r="822" ht="15.75" customHeight="1">
      <c r="D822" s="90"/>
    </row>
    <row r="823" ht="15.75" customHeight="1">
      <c r="D823" s="90"/>
    </row>
    <row r="824" ht="15.75" customHeight="1">
      <c r="D824" s="90"/>
    </row>
    <row r="825" ht="15.75" customHeight="1">
      <c r="D825" s="90"/>
    </row>
    <row r="826" ht="15.75" customHeight="1">
      <c r="D826" s="90"/>
    </row>
    <row r="827" ht="15.75" customHeight="1">
      <c r="D827" s="90"/>
    </row>
    <row r="828" ht="15.75" customHeight="1">
      <c r="D828" s="90"/>
    </row>
    <row r="829" ht="15.75" customHeight="1">
      <c r="D829" s="90"/>
    </row>
    <row r="830" ht="15.75" customHeight="1">
      <c r="D830" s="90"/>
    </row>
    <row r="831" ht="15.75" customHeight="1">
      <c r="D831" s="90"/>
    </row>
    <row r="832" ht="15.75" customHeight="1">
      <c r="D832" s="90"/>
    </row>
    <row r="833" ht="15.75" customHeight="1">
      <c r="D833" s="90"/>
    </row>
    <row r="834" ht="15.75" customHeight="1">
      <c r="D834" s="90"/>
    </row>
    <row r="835" ht="15.75" customHeight="1">
      <c r="D835" s="90"/>
    </row>
    <row r="836" ht="15.75" customHeight="1">
      <c r="D836" s="90"/>
    </row>
    <row r="837" ht="15.75" customHeight="1">
      <c r="D837" s="90"/>
    </row>
    <row r="838" ht="15.75" customHeight="1">
      <c r="D838" s="90"/>
    </row>
    <row r="839" ht="15.75" customHeight="1">
      <c r="D839" s="90"/>
    </row>
    <row r="840" ht="15.75" customHeight="1">
      <c r="D840" s="90"/>
    </row>
    <row r="841" ht="15.75" customHeight="1">
      <c r="D841" s="90"/>
    </row>
    <row r="842" ht="15.75" customHeight="1">
      <c r="D842" s="90"/>
    </row>
    <row r="843" ht="15.75" customHeight="1">
      <c r="D843" s="90"/>
    </row>
    <row r="844" ht="15.75" customHeight="1">
      <c r="D844" s="90"/>
    </row>
    <row r="845" ht="15.75" customHeight="1">
      <c r="D845" s="90"/>
    </row>
    <row r="846" ht="15.75" customHeight="1">
      <c r="D846" s="90"/>
    </row>
    <row r="847" ht="15.75" customHeight="1">
      <c r="D847" s="90"/>
    </row>
    <row r="848" ht="15.75" customHeight="1">
      <c r="D848" s="90"/>
    </row>
    <row r="849" ht="15.75" customHeight="1">
      <c r="D849" s="90"/>
    </row>
    <row r="850" ht="15.75" customHeight="1">
      <c r="D850" s="90"/>
    </row>
    <row r="851" ht="15.75" customHeight="1">
      <c r="D851" s="90"/>
    </row>
    <row r="852" ht="15.75" customHeight="1">
      <c r="D852" s="90"/>
    </row>
    <row r="853" ht="15.75" customHeight="1">
      <c r="D853" s="90"/>
    </row>
    <row r="854" ht="15.75" customHeight="1">
      <c r="D854" s="90"/>
    </row>
    <row r="855" ht="15.75" customHeight="1">
      <c r="D855" s="90"/>
    </row>
    <row r="856" ht="15.75" customHeight="1">
      <c r="D856" s="90"/>
    </row>
    <row r="857" ht="15.75" customHeight="1">
      <c r="D857" s="90"/>
    </row>
    <row r="858" ht="15.75" customHeight="1">
      <c r="D858" s="90"/>
    </row>
    <row r="859" ht="15.75" customHeight="1">
      <c r="D859" s="90"/>
    </row>
    <row r="860" ht="15.75" customHeight="1">
      <c r="D860" s="90"/>
    </row>
    <row r="861" ht="15.75" customHeight="1">
      <c r="D861" s="90"/>
    </row>
    <row r="862" ht="15.75" customHeight="1">
      <c r="D862" s="90"/>
    </row>
    <row r="863" ht="15.75" customHeight="1">
      <c r="D863" s="90"/>
    </row>
    <row r="864" ht="15.75" customHeight="1">
      <c r="D864" s="90"/>
    </row>
    <row r="865" ht="15.75" customHeight="1">
      <c r="D865" s="90"/>
    </row>
    <row r="866" ht="15.75" customHeight="1">
      <c r="D866" s="90"/>
    </row>
    <row r="867" ht="15.75" customHeight="1">
      <c r="D867" s="90"/>
    </row>
    <row r="868" ht="15.75" customHeight="1">
      <c r="D868" s="90"/>
    </row>
    <row r="869" ht="15.75" customHeight="1">
      <c r="D869" s="90"/>
    </row>
    <row r="870" ht="15.75" customHeight="1">
      <c r="D870" s="90"/>
    </row>
    <row r="871" ht="15.75" customHeight="1">
      <c r="D871" s="90"/>
    </row>
    <row r="872" ht="15.75" customHeight="1">
      <c r="D872" s="90"/>
    </row>
    <row r="873" ht="15.75" customHeight="1">
      <c r="D873" s="90"/>
    </row>
    <row r="874" ht="15.75" customHeight="1">
      <c r="D874" s="90"/>
    </row>
    <row r="875" ht="15.75" customHeight="1">
      <c r="D875" s="90"/>
    </row>
    <row r="876" ht="15.75" customHeight="1">
      <c r="D876" s="90"/>
    </row>
    <row r="877" ht="15.75" customHeight="1">
      <c r="D877" s="90"/>
    </row>
    <row r="878" ht="15.75" customHeight="1">
      <c r="D878" s="90"/>
    </row>
    <row r="879" ht="15.75" customHeight="1">
      <c r="D879" s="90"/>
    </row>
    <row r="880" ht="15.75" customHeight="1">
      <c r="D880" s="90"/>
    </row>
    <row r="881" ht="15.75" customHeight="1">
      <c r="D881" s="90"/>
    </row>
    <row r="882" ht="15.75" customHeight="1">
      <c r="D882" s="90"/>
    </row>
    <row r="883" ht="15.75" customHeight="1">
      <c r="D883" s="90"/>
    </row>
    <row r="884" ht="15.75" customHeight="1">
      <c r="D884" s="90"/>
    </row>
    <row r="885" ht="15.75" customHeight="1">
      <c r="D885" s="90"/>
    </row>
    <row r="886" ht="15.75" customHeight="1">
      <c r="D886" s="90"/>
    </row>
    <row r="887" ht="15.75" customHeight="1">
      <c r="D887" s="90"/>
    </row>
    <row r="888" ht="15.75" customHeight="1">
      <c r="D888" s="90"/>
    </row>
    <row r="889" ht="15.75" customHeight="1">
      <c r="D889" s="90"/>
    </row>
    <row r="890" ht="15.75" customHeight="1">
      <c r="D890" s="90"/>
    </row>
    <row r="891" ht="15.75" customHeight="1">
      <c r="D891" s="90"/>
    </row>
    <row r="892" ht="15.75" customHeight="1">
      <c r="D892" s="90"/>
    </row>
    <row r="893" ht="15.75" customHeight="1">
      <c r="D893" s="90"/>
    </row>
    <row r="894" ht="15.75" customHeight="1">
      <c r="D894" s="90"/>
    </row>
    <row r="895" ht="15.75" customHeight="1">
      <c r="D895" s="90"/>
    </row>
    <row r="896" ht="15.75" customHeight="1">
      <c r="D896" s="90"/>
    </row>
    <row r="897" ht="15.75" customHeight="1">
      <c r="D897" s="90"/>
    </row>
    <row r="898" ht="15.75" customHeight="1">
      <c r="D898" s="90"/>
    </row>
    <row r="899" ht="15.75" customHeight="1">
      <c r="D899" s="90"/>
    </row>
    <row r="900" ht="15.75" customHeight="1">
      <c r="D900" s="90"/>
    </row>
    <row r="901" ht="15.75" customHeight="1">
      <c r="D901" s="90"/>
    </row>
    <row r="902" ht="15.75" customHeight="1">
      <c r="D902" s="90"/>
    </row>
    <row r="903" ht="15.75" customHeight="1">
      <c r="D903" s="90"/>
    </row>
    <row r="904" ht="15.75" customHeight="1">
      <c r="D904" s="90"/>
    </row>
    <row r="905" ht="15.75" customHeight="1">
      <c r="D905" s="90"/>
    </row>
    <row r="906" ht="15.75" customHeight="1">
      <c r="D906" s="90"/>
    </row>
    <row r="907" ht="15.75" customHeight="1">
      <c r="D907" s="90"/>
    </row>
    <row r="908" ht="15.75" customHeight="1">
      <c r="D908" s="90"/>
    </row>
    <row r="909" ht="15.75" customHeight="1">
      <c r="D909" s="90"/>
    </row>
    <row r="910" ht="15.75" customHeight="1">
      <c r="D910" s="90"/>
    </row>
    <row r="911" ht="15.75" customHeight="1">
      <c r="D911" s="90"/>
    </row>
    <row r="912" ht="15.75" customHeight="1">
      <c r="D912" s="90"/>
    </row>
    <row r="913" ht="15.75" customHeight="1">
      <c r="D913" s="90"/>
    </row>
    <row r="914" ht="15.75" customHeight="1">
      <c r="D914" s="90"/>
    </row>
    <row r="915" ht="15.75" customHeight="1">
      <c r="D915" s="90"/>
    </row>
    <row r="916" ht="15.75" customHeight="1">
      <c r="D916" s="90"/>
    </row>
    <row r="917" ht="15.75" customHeight="1">
      <c r="D917" s="90"/>
    </row>
    <row r="918" ht="15.75" customHeight="1">
      <c r="D918" s="90"/>
    </row>
    <row r="919" ht="15.75" customHeight="1">
      <c r="D919" s="90"/>
    </row>
    <row r="920" ht="15.75" customHeight="1">
      <c r="D920" s="90"/>
    </row>
    <row r="921" ht="15.75" customHeight="1">
      <c r="D921" s="90"/>
    </row>
    <row r="922" ht="15.75" customHeight="1">
      <c r="D922" s="90"/>
    </row>
    <row r="923" ht="15.75" customHeight="1">
      <c r="D923" s="90"/>
    </row>
    <row r="924" ht="15.75" customHeight="1">
      <c r="D924" s="90"/>
    </row>
    <row r="925" ht="15.75" customHeight="1">
      <c r="D925" s="90"/>
    </row>
    <row r="926" ht="15.75" customHeight="1">
      <c r="D926" s="90"/>
    </row>
    <row r="927" ht="15.75" customHeight="1">
      <c r="D927" s="90"/>
    </row>
    <row r="928" ht="15.75" customHeight="1">
      <c r="D928" s="90"/>
    </row>
    <row r="929" ht="15.75" customHeight="1">
      <c r="D929" s="90"/>
    </row>
    <row r="930" ht="15.75" customHeight="1">
      <c r="D930" s="90"/>
    </row>
    <row r="931" ht="15.75" customHeight="1">
      <c r="D931" s="90"/>
    </row>
    <row r="932" ht="15.75" customHeight="1">
      <c r="D932" s="90"/>
    </row>
    <row r="933" ht="15.75" customHeight="1">
      <c r="D933" s="90"/>
    </row>
    <row r="934" ht="15.75" customHeight="1">
      <c r="D934" s="90"/>
    </row>
    <row r="935" ht="15.75" customHeight="1">
      <c r="D935" s="90"/>
    </row>
    <row r="936" ht="15.75" customHeight="1">
      <c r="D936" s="90"/>
    </row>
    <row r="937" ht="15.75" customHeight="1">
      <c r="D937" s="90"/>
    </row>
    <row r="938" ht="15.75" customHeight="1">
      <c r="D938" s="90"/>
    </row>
    <row r="939" ht="15.75" customHeight="1">
      <c r="D939" s="90"/>
    </row>
    <row r="940" ht="15.75" customHeight="1">
      <c r="D940" s="90"/>
    </row>
    <row r="941" ht="15.75" customHeight="1">
      <c r="D941" s="90"/>
    </row>
    <row r="942" ht="15.75" customHeight="1">
      <c r="D942" s="90"/>
    </row>
    <row r="943" ht="15.75" customHeight="1">
      <c r="D943" s="90"/>
    </row>
    <row r="944" ht="15.75" customHeight="1">
      <c r="D944" s="90"/>
    </row>
    <row r="945" ht="15.75" customHeight="1">
      <c r="D945" s="90"/>
    </row>
    <row r="946" ht="15.75" customHeight="1">
      <c r="D946" s="90"/>
    </row>
    <row r="947" ht="15.75" customHeight="1">
      <c r="D947" s="90"/>
    </row>
    <row r="948" ht="15.75" customHeight="1">
      <c r="D948" s="90"/>
    </row>
    <row r="949" ht="15.75" customHeight="1">
      <c r="D949" s="90"/>
    </row>
    <row r="950" ht="15.75" customHeight="1">
      <c r="D950" s="90"/>
    </row>
    <row r="951" ht="15.75" customHeight="1">
      <c r="D951" s="90"/>
    </row>
    <row r="952" ht="15.75" customHeight="1">
      <c r="D952" s="90"/>
    </row>
    <row r="953" ht="15.75" customHeight="1">
      <c r="D953" s="90"/>
    </row>
    <row r="954" ht="15.75" customHeight="1">
      <c r="D954" s="90"/>
    </row>
    <row r="955" ht="15.75" customHeight="1">
      <c r="D955" s="90"/>
    </row>
    <row r="956" ht="15.75" customHeight="1">
      <c r="D956" s="90"/>
    </row>
    <row r="957" ht="15.75" customHeight="1">
      <c r="D957" s="90"/>
    </row>
    <row r="958" ht="15.75" customHeight="1">
      <c r="D958" s="90"/>
    </row>
    <row r="959" ht="15.75" customHeight="1">
      <c r="D959" s="90"/>
    </row>
    <row r="960" ht="15.75" customHeight="1">
      <c r="D960" s="90"/>
    </row>
    <row r="961" ht="15.75" customHeight="1">
      <c r="D961" s="90"/>
    </row>
    <row r="962" ht="15.75" customHeight="1">
      <c r="D962" s="90"/>
    </row>
    <row r="963" ht="15.75" customHeight="1">
      <c r="D963" s="90"/>
    </row>
    <row r="964" ht="15.75" customHeight="1">
      <c r="D964" s="90"/>
    </row>
    <row r="965" ht="15.75" customHeight="1">
      <c r="D965" s="90"/>
    </row>
    <row r="966" ht="15.75" customHeight="1">
      <c r="D966" s="90"/>
    </row>
    <row r="967" ht="15.75" customHeight="1">
      <c r="D967" s="90"/>
    </row>
    <row r="968" ht="15.75" customHeight="1">
      <c r="D968" s="90"/>
    </row>
    <row r="969" ht="15.75" customHeight="1">
      <c r="D969" s="90"/>
    </row>
    <row r="970" ht="15.75" customHeight="1">
      <c r="D970" s="90"/>
    </row>
    <row r="971" ht="15.75" customHeight="1">
      <c r="D971" s="90"/>
    </row>
    <row r="972" ht="15.75" customHeight="1">
      <c r="D972" s="90"/>
    </row>
    <row r="973" ht="15.75" customHeight="1">
      <c r="D973" s="90"/>
    </row>
    <row r="974" ht="15.75" customHeight="1">
      <c r="D974" s="90"/>
    </row>
    <row r="975" ht="15.75" customHeight="1">
      <c r="D975" s="90"/>
    </row>
    <row r="976" ht="15.75" customHeight="1">
      <c r="D976" s="90"/>
    </row>
    <row r="977" ht="15.75" customHeight="1">
      <c r="D977" s="90"/>
    </row>
    <row r="978" ht="15.75" customHeight="1">
      <c r="D978" s="90"/>
    </row>
    <row r="979" ht="15.75" customHeight="1">
      <c r="D979" s="90"/>
    </row>
    <row r="980" ht="15.75" customHeight="1">
      <c r="D980" s="90"/>
    </row>
    <row r="981" ht="15.75" customHeight="1">
      <c r="D981" s="90"/>
    </row>
    <row r="982" ht="15.75" customHeight="1">
      <c r="D982" s="90"/>
    </row>
  </sheetData>
  <mergeCells count="4">
    <mergeCell ref="B15:E15"/>
    <mergeCell ref="G16:L16"/>
    <mergeCell ref="G17:K20"/>
    <mergeCell ref="L17:L20"/>
  </mergeCells>
  <dataValidations>
    <dataValidation type="list" allowBlank="1" showInputMessage="1" showErrorMessage="1" prompt="Pilih salah satu opsi" sqref="D38:D982">
      <formula1>$D$2:$D$11</formula1>
    </dataValidation>
    <dataValidation type="list" allowBlank="1" showErrorMessage="1" sqref="D16:D37">
      <formula1>$D$2:$D$11</formula1>
    </dataValidation>
    <dataValidation type="custom" allowBlank="1" showDropDown="1" showInputMessage="1" showErrorMessage="1" prompt="Masukan data yang valid. Contoh tanggal : 29 Desember 2021, maka input yang valid adalah 29/12/2021" sqref="C16:C32">
      <formula1>OR(NOT(ISERROR(DATEVALUE(C16))), AND(ISNUMBER(C16), LEFT(CELL("format", C16))="D"))</formula1>
    </dataValidation>
  </dataValidations>
  <hyperlinks>
    <hyperlink display="&lt;&lt;&lt; Daftar Tabel" location="'Daftar Tabel'!A1" ref="F1"/>
  </hyperlinks>
  <printOptions/>
  <pageMargins bottom="0.75" footer="0.0" header="0.0" left="0.7" right="0.7" top="0.75"/>
  <pageSetup orientation="portrait"/>
  <drawing r:id="rId2"/>
  <legacyDrawing r:id="rId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2.63" defaultRowHeight="15.0"/>
  <cols>
    <col customWidth="1" min="1" max="1" width="4.63"/>
    <col customWidth="1" min="2" max="2" width="28.38"/>
    <col customWidth="1" min="3" max="3" width="19.75"/>
    <col customWidth="1" min="4" max="4" width="21.38"/>
    <col customWidth="1" min="5" max="5" width="12.63"/>
    <col customWidth="1" min="6" max="11" width="7.63"/>
  </cols>
  <sheetData>
    <row r="1" ht="14.25" customHeight="1">
      <c r="A1" s="222" t="s">
        <v>1308</v>
      </c>
      <c r="C1" s="95"/>
      <c r="E1" s="68" t="s">
        <v>191</v>
      </c>
    </row>
    <row r="2" ht="14.25" customHeight="1">
      <c r="A2" s="222" t="s">
        <v>1497</v>
      </c>
      <c r="C2" s="95"/>
    </row>
    <row r="3" ht="14.25" customHeight="1">
      <c r="A3" s="92" t="s">
        <v>212</v>
      </c>
      <c r="C3" s="95"/>
    </row>
    <row r="4" ht="44.25" customHeight="1">
      <c r="A4" s="75" t="s">
        <v>71</v>
      </c>
      <c r="B4" s="75" t="s">
        <v>1486</v>
      </c>
      <c r="C4" s="75" t="s">
        <v>59</v>
      </c>
      <c r="D4" s="75" t="s">
        <v>1498</v>
      </c>
    </row>
    <row r="5" ht="14.25" customHeight="1">
      <c r="A5" s="372">
        <v>1.0</v>
      </c>
      <c r="B5" s="372">
        <v>2.0</v>
      </c>
      <c r="C5" s="372">
        <v>3.0</v>
      </c>
      <c r="D5" s="372">
        <v>4.0</v>
      </c>
    </row>
    <row r="6" ht="14.25" customHeight="1">
      <c r="A6" s="409" t="s">
        <v>1499</v>
      </c>
      <c r="B6" s="410" t="s">
        <v>1500</v>
      </c>
      <c r="C6" s="72"/>
      <c r="D6" s="73"/>
    </row>
    <row r="7" ht="14.25" customHeight="1">
      <c r="A7" s="376">
        <v>1.0</v>
      </c>
      <c r="B7" s="324" t="s">
        <v>1501</v>
      </c>
      <c r="C7" s="428">
        <v>44568.0</v>
      </c>
      <c r="D7" s="383" t="s">
        <v>1502</v>
      </c>
      <c r="E7" s="446" t="s">
        <v>1503</v>
      </c>
      <c r="F7" s="190" t="s">
        <v>397</v>
      </c>
      <c r="G7" s="6"/>
      <c r="H7" s="6"/>
      <c r="I7" s="6"/>
      <c r="J7" s="6"/>
      <c r="K7" s="7"/>
    </row>
    <row r="8" ht="14.25" customHeight="1">
      <c r="A8" s="376">
        <v>2.0</v>
      </c>
      <c r="B8" s="324" t="s">
        <v>1504</v>
      </c>
      <c r="C8" s="428">
        <v>44611.0</v>
      </c>
      <c r="D8" s="383" t="s">
        <v>1505</v>
      </c>
      <c r="F8" s="427" t="s">
        <v>1506</v>
      </c>
      <c r="K8" s="412">
        <f>COUNTIFS(B7:B1000,"&lt;&gt;",C7:C1000,"&lt;&gt;",D7:D1000,"&lt;&gt;")</f>
        <v>24</v>
      </c>
    </row>
    <row r="9" ht="14.25" customHeight="1">
      <c r="A9" s="376">
        <v>3.0</v>
      </c>
      <c r="B9" s="324" t="s">
        <v>1507</v>
      </c>
      <c r="C9" s="428">
        <v>44648.0</v>
      </c>
      <c r="D9" s="383" t="s">
        <v>1508</v>
      </c>
    </row>
    <row r="10" ht="14.25" customHeight="1">
      <c r="A10" s="376">
        <v>4.0</v>
      </c>
      <c r="B10" s="324" t="s">
        <v>1509</v>
      </c>
      <c r="C10" s="428">
        <v>44643.0</v>
      </c>
      <c r="D10" s="383" t="s">
        <v>1510</v>
      </c>
    </row>
    <row r="11" ht="14.25" customHeight="1">
      <c r="A11" s="376">
        <v>5.0</v>
      </c>
      <c r="B11" s="324" t="s">
        <v>1511</v>
      </c>
      <c r="C11" s="428">
        <v>44743.0</v>
      </c>
      <c r="D11" s="383" t="s">
        <v>1512</v>
      </c>
    </row>
    <row r="12" ht="14.25" customHeight="1">
      <c r="A12" s="376">
        <v>6.0</v>
      </c>
      <c r="B12" s="324" t="s">
        <v>1513</v>
      </c>
      <c r="C12" s="428">
        <v>44687.0</v>
      </c>
      <c r="D12" s="383" t="s">
        <v>1514</v>
      </c>
    </row>
    <row r="13" ht="14.25" customHeight="1">
      <c r="A13" s="376">
        <v>7.0</v>
      </c>
      <c r="B13" s="324" t="s">
        <v>1515</v>
      </c>
      <c r="C13" s="428">
        <v>44835.0</v>
      </c>
      <c r="D13" s="383" t="s">
        <v>1516</v>
      </c>
    </row>
    <row r="14" ht="14.25" customHeight="1">
      <c r="A14" s="376">
        <v>8.0</v>
      </c>
      <c r="B14" s="324" t="s">
        <v>1517</v>
      </c>
      <c r="C14" s="428">
        <v>45108.0</v>
      </c>
      <c r="D14" s="383" t="s">
        <v>1518</v>
      </c>
      <c r="F14" s="99" t="s">
        <v>1338</v>
      </c>
    </row>
    <row r="15" ht="14.25" customHeight="1">
      <c r="A15" s="376">
        <v>9.0</v>
      </c>
      <c r="B15" s="324" t="s">
        <v>1519</v>
      </c>
      <c r="C15" s="447">
        <v>44958.0</v>
      </c>
      <c r="D15" s="383" t="s">
        <v>1520</v>
      </c>
    </row>
    <row r="16" ht="14.25" customHeight="1">
      <c r="A16" s="376">
        <v>10.0</v>
      </c>
      <c r="B16" s="324" t="s">
        <v>1521</v>
      </c>
      <c r="C16" s="428">
        <v>44712.0</v>
      </c>
      <c r="D16" s="383" t="s">
        <v>1522</v>
      </c>
    </row>
    <row r="17" ht="14.25" customHeight="1">
      <c r="A17" s="376">
        <v>11.0</v>
      </c>
      <c r="B17" s="324" t="s">
        <v>1523</v>
      </c>
      <c r="C17" s="428">
        <v>45488.0</v>
      </c>
      <c r="D17" s="383" t="s">
        <v>1524</v>
      </c>
    </row>
    <row r="18" ht="14.25" customHeight="1">
      <c r="A18" s="376">
        <v>12.0</v>
      </c>
      <c r="B18" s="324" t="s">
        <v>1525</v>
      </c>
      <c r="C18" s="428">
        <v>45444.0</v>
      </c>
      <c r="D18" s="383" t="s">
        <v>1526</v>
      </c>
    </row>
    <row r="19" ht="14.25" customHeight="1">
      <c r="A19" s="376">
        <v>13.0</v>
      </c>
      <c r="B19" s="324" t="s">
        <v>1527</v>
      </c>
      <c r="C19" s="440">
        <v>45352.0</v>
      </c>
      <c r="D19" s="434" t="s">
        <v>1528</v>
      </c>
    </row>
    <row r="20" ht="14.25" customHeight="1">
      <c r="A20" s="376">
        <v>14.0</v>
      </c>
      <c r="B20" s="324" t="s">
        <v>1529</v>
      </c>
      <c r="C20" s="440">
        <v>45444.0</v>
      </c>
      <c r="D20" s="434" t="s">
        <v>1528</v>
      </c>
    </row>
    <row r="21" ht="14.25" customHeight="1">
      <c r="A21" s="376">
        <v>15.0</v>
      </c>
      <c r="B21" s="324" t="s">
        <v>1530</v>
      </c>
      <c r="C21" s="428">
        <v>45432.0</v>
      </c>
      <c r="D21" s="383" t="s">
        <v>1531</v>
      </c>
    </row>
    <row r="22" ht="14.25" customHeight="1">
      <c r="A22" s="376">
        <v>16.0</v>
      </c>
      <c r="B22" s="324" t="s">
        <v>1532</v>
      </c>
      <c r="C22" s="428">
        <v>45443.0</v>
      </c>
      <c r="D22" s="383" t="s">
        <v>1533</v>
      </c>
    </row>
    <row r="23" ht="14.25" customHeight="1">
      <c r="A23" s="376">
        <v>17.0</v>
      </c>
      <c r="B23" s="324" t="s">
        <v>1534</v>
      </c>
      <c r="C23" s="428">
        <v>45534.0</v>
      </c>
      <c r="D23" s="317" t="s">
        <v>1535</v>
      </c>
    </row>
    <row r="24" ht="14.25" customHeight="1">
      <c r="A24" s="376">
        <v>18.0</v>
      </c>
      <c r="B24" s="324" t="s">
        <v>1536</v>
      </c>
      <c r="C24" s="440">
        <v>45689.0</v>
      </c>
      <c r="D24" s="434" t="s">
        <v>1537</v>
      </c>
    </row>
    <row r="25" ht="14.25" customHeight="1">
      <c r="A25" s="376">
        <v>19.0</v>
      </c>
      <c r="B25" s="324" t="s">
        <v>1538</v>
      </c>
      <c r="C25" s="128" t="s">
        <v>1539</v>
      </c>
      <c r="D25" s="317" t="s">
        <v>1540</v>
      </c>
    </row>
    <row r="26" ht="14.25" customHeight="1">
      <c r="A26" s="376">
        <v>20.0</v>
      </c>
      <c r="B26" s="324" t="s">
        <v>1541</v>
      </c>
      <c r="C26" s="435" t="s">
        <v>1542</v>
      </c>
      <c r="D26" s="434" t="s">
        <v>1543</v>
      </c>
    </row>
    <row r="27" ht="14.25" customHeight="1">
      <c r="A27" s="376">
        <v>21.0</v>
      </c>
      <c r="B27" s="317" t="s">
        <v>1544</v>
      </c>
      <c r="C27" s="435" t="s">
        <v>1542</v>
      </c>
      <c r="D27" s="383" t="s">
        <v>1545</v>
      </c>
    </row>
    <row r="28" ht="14.25" customHeight="1">
      <c r="A28" s="376">
        <v>22.0</v>
      </c>
      <c r="B28" s="448" t="s">
        <v>1546</v>
      </c>
      <c r="C28" s="435">
        <v>44652.0</v>
      </c>
      <c r="D28" s="448" t="s">
        <v>1547</v>
      </c>
    </row>
    <row r="29" ht="14.25" customHeight="1">
      <c r="A29" s="376">
        <v>23.0</v>
      </c>
      <c r="B29" s="448" t="s">
        <v>1548</v>
      </c>
      <c r="C29" s="435">
        <v>45462.0</v>
      </c>
      <c r="D29" s="448" t="s">
        <v>1549</v>
      </c>
    </row>
    <row r="30" ht="14.25" customHeight="1">
      <c r="A30" s="376">
        <v>24.0</v>
      </c>
      <c r="B30" s="449" t="s">
        <v>1550</v>
      </c>
      <c r="C30" s="435">
        <v>44621.0</v>
      </c>
      <c r="D30" s="448" t="s">
        <v>1551</v>
      </c>
    </row>
    <row r="31" ht="14.25" customHeight="1">
      <c r="A31" s="376">
        <v>25.0</v>
      </c>
      <c r="B31" s="317"/>
      <c r="C31" s="435"/>
      <c r="D31" s="383"/>
    </row>
    <row r="32" ht="14.25" customHeight="1">
      <c r="A32" s="376">
        <v>26.0</v>
      </c>
      <c r="B32" s="324"/>
      <c r="C32" s="423"/>
      <c r="D32" s="349"/>
    </row>
    <row r="33" ht="14.25" customHeight="1">
      <c r="A33" s="376">
        <v>27.0</v>
      </c>
      <c r="B33" s="324"/>
      <c r="C33" s="423"/>
      <c r="D33" s="349"/>
    </row>
    <row r="34" ht="14.25" customHeight="1">
      <c r="A34" s="376">
        <v>28.0</v>
      </c>
      <c r="B34" s="324"/>
      <c r="C34" s="423"/>
      <c r="D34" s="349"/>
    </row>
    <row r="35" ht="14.25" customHeight="1">
      <c r="A35" s="376">
        <v>29.0</v>
      </c>
      <c r="B35" s="324"/>
      <c r="C35" s="423"/>
      <c r="D35" s="349"/>
    </row>
    <row r="36" ht="14.25" customHeight="1">
      <c r="A36" s="376">
        <v>30.0</v>
      </c>
      <c r="B36" s="324"/>
      <c r="C36" s="423"/>
      <c r="D36" s="349"/>
    </row>
    <row r="37" ht="14.25" customHeight="1">
      <c r="A37" s="376">
        <v>31.0</v>
      </c>
      <c r="B37" s="324"/>
      <c r="C37" s="423"/>
      <c r="D37" s="349"/>
    </row>
    <row r="38" ht="14.25" customHeight="1">
      <c r="A38" s="376">
        <v>32.0</v>
      </c>
      <c r="B38" s="324"/>
      <c r="C38" s="423"/>
      <c r="D38" s="349"/>
    </row>
    <row r="39" ht="14.25" customHeight="1">
      <c r="A39" s="376">
        <v>33.0</v>
      </c>
      <c r="B39" s="324"/>
      <c r="C39" s="423"/>
      <c r="D39" s="349"/>
    </row>
    <row r="40" ht="14.25" customHeight="1">
      <c r="A40" s="376">
        <v>34.0</v>
      </c>
      <c r="B40" s="324"/>
      <c r="C40" s="423"/>
      <c r="D40" s="349"/>
    </row>
    <row r="41" ht="14.25" customHeight="1">
      <c r="A41" s="376">
        <v>35.0</v>
      </c>
      <c r="B41" s="324"/>
      <c r="C41" s="423"/>
      <c r="D41" s="349"/>
    </row>
    <row r="42" ht="14.25" customHeight="1">
      <c r="A42" s="376">
        <v>36.0</v>
      </c>
      <c r="B42" s="324"/>
      <c r="C42" s="423"/>
      <c r="D42" s="349"/>
    </row>
    <row r="43" ht="14.25" customHeight="1">
      <c r="A43" s="376">
        <v>37.0</v>
      </c>
      <c r="B43" s="324"/>
      <c r="C43" s="423"/>
      <c r="D43" s="349"/>
    </row>
    <row r="44" ht="14.25" customHeight="1">
      <c r="A44" s="376">
        <v>38.0</v>
      </c>
      <c r="B44" s="324"/>
      <c r="C44" s="423"/>
      <c r="D44" s="349"/>
    </row>
    <row r="45" ht="14.25" customHeight="1">
      <c r="A45" s="376">
        <v>39.0</v>
      </c>
      <c r="B45" s="324"/>
      <c r="C45" s="423"/>
      <c r="D45" s="349"/>
    </row>
    <row r="46" ht="14.25" customHeight="1">
      <c r="A46" s="376">
        <v>40.0</v>
      </c>
      <c r="B46" s="324"/>
      <c r="C46" s="423"/>
      <c r="D46" s="349"/>
    </row>
    <row r="47" ht="14.25" customHeight="1">
      <c r="A47" s="376">
        <v>41.0</v>
      </c>
      <c r="B47" s="324"/>
      <c r="C47" s="423"/>
      <c r="D47" s="349"/>
    </row>
    <row r="48" ht="14.25" customHeight="1">
      <c r="A48" s="376">
        <v>42.0</v>
      </c>
      <c r="B48" s="324"/>
      <c r="C48" s="423"/>
      <c r="D48" s="349"/>
    </row>
    <row r="49" ht="14.25" customHeight="1">
      <c r="A49" s="376">
        <v>43.0</v>
      </c>
      <c r="B49" s="324"/>
      <c r="C49" s="423"/>
      <c r="D49" s="349"/>
    </row>
    <row r="50" ht="14.25" customHeight="1">
      <c r="A50" s="376">
        <v>44.0</v>
      </c>
      <c r="B50" s="324"/>
      <c r="C50" s="423"/>
      <c r="D50" s="349"/>
    </row>
    <row r="51" ht="14.25" customHeight="1">
      <c r="A51" s="376">
        <v>45.0</v>
      </c>
      <c r="B51" s="324"/>
      <c r="C51" s="423"/>
      <c r="D51" s="349"/>
    </row>
    <row r="52" ht="14.25" customHeight="1">
      <c r="A52" s="376">
        <v>46.0</v>
      </c>
      <c r="B52" s="324"/>
      <c r="C52" s="423"/>
      <c r="D52" s="349"/>
    </row>
    <row r="53" ht="14.25" customHeight="1">
      <c r="A53" s="376">
        <v>47.0</v>
      </c>
      <c r="B53" s="324"/>
      <c r="C53" s="423"/>
      <c r="D53" s="349"/>
    </row>
    <row r="54" ht="14.25" customHeight="1">
      <c r="A54" s="376">
        <v>48.0</v>
      </c>
      <c r="B54" s="324"/>
      <c r="C54" s="423"/>
      <c r="D54" s="349"/>
    </row>
    <row r="55" ht="14.25" customHeight="1">
      <c r="A55" s="376">
        <v>49.0</v>
      </c>
      <c r="B55" s="324"/>
      <c r="C55" s="423"/>
      <c r="D55" s="349"/>
    </row>
    <row r="56" ht="14.25" customHeight="1">
      <c r="A56" s="376">
        <v>50.0</v>
      </c>
      <c r="B56" s="324"/>
      <c r="C56" s="423"/>
      <c r="D56" s="349"/>
    </row>
    <row r="57" ht="14.25" customHeight="1">
      <c r="A57" s="376">
        <v>51.0</v>
      </c>
      <c r="B57" s="324"/>
      <c r="C57" s="423"/>
      <c r="D57" s="349"/>
    </row>
    <row r="58" ht="14.25" customHeight="1">
      <c r="A58" s="376">
        <v>52.0</v>
      </c>
      <c r="B58" s="324"/>
      <c r="C58" s="423"/>
      <c r="D58" s="349"/>
    </row>
    <row r="59" ht="14.25" customHeight="1">
      <c r="A59" s="376">
        <v>53.0</v>
      </c>
      <c r="B59" s="324"/>
      <c r="C59" s="423"/>
      <c r="D59" s="349"/>
    </row>
    <row r="60" ht="14.25" customHeight="1">
      <c r="A60" s="376">
        <v>54.0</v>
      </c>
      <c r="B60" s="324"/>
      <c r="C60" s="423"/>
      <c r="D60" s="349"/>
    </row>
    <row r="61" ht="14.25" customHeight="1">
      <c r="A61" s="376">
        <v>55.0</v>
      </c>
      <c r="B61" s="324"/>
      <c r="C61" s="423"/>
      <c r="D61" s="349"/>
    </row>
    <row r="62" ht="14.25" customHeight="1">
      <c r="A62" s="376">
        <v>56.0</v>
      </c>
      <c r="B62" s="324"/>
      <c r="C62" s="423"/>
      <c r="D62" s="349"/>
    </row>
    <row r="63" ht="14.25" customHeight="1">
      <c r="A63" s="376">
        <v>57.0</v>
      </c>
      <c r="B63" s="324"/>
      <c r="C63" s="423"/>
      <c r="D63" s="349"/>
    </row>
    <row r="64" ht="14.25" customHeight="1">
      <c r="A64" s="376">
        <v>58.0</v>
      </c>
      <c r="B64" s="324"/>
      <c r="C64" s="423"/>
      <c r="D64" s="349"/>
    </row>
    <row r="65" ht="14.25" customHeight="1">
      <c r="A65" s="376">
        <v>59.0</v>
      </c>
      <c r="B65" s="324"/>
      <c r="C65" s="423"/>
      <c r="D65" s="349"/>
    </row>
    <row r="66" ht="14.25" customHeight="1">
      <c r="A66" s="376">
        <v>60.0</v>
      </c>
      <c r="B66" s="324"/>
      <c r="C66" s="423"/>
      <c r="D66" s="349"/>
    </row>
    <row r="67" ht="14.25" customHeight="1">
      <c r="A67" s="376">
        <v>61.0</v>
      </c>
      <c r="B67" s="324"/>
      <c r="C67" s="423"/>
      <c r="D67" s="349"/>
    </row>
    <row r="68" ht="14.25" customHeight="1">
      <c r="A68" s="376">
        <v>62.0</v>
      </c>
      <c r="B68" s="324"/>
      <c r="C68" s="423"/>
      <c r="D68" s="349"/>
    </row>
    <row r="69" ht="14.25" customHeight="1">
      <c r="A69" s="376">
        <v>63.0</v>
      </c>
      <c r="B69" s="324"/>
      <c r="C69" s="423"/>
      <c r="D69" s="349"/>
    </row>
    <row r="70" ht="14.25" customHeight="1">
      <c r="A70" s="376">
        <v>64.0</v>
      </c>
      <c r="B70" s="324"/>
      <c r="C70" s="423"/>
      <c r="D70" s="349"/>
    </row>
    <row r="71" ht="14.25" customHeight="1">
      <c r="A71" s="376">
        <v>65.0</v>
      </c>
      <c r="B71" s="324"/>
      <c r="C71" s="423"/>
      <c r="D71" s="349"/>
    </row>
    <row r="72" ht="14.25" customHeight="1">
      <c r="A72" s="376">
        <v>66.0</v>
      </c>
      <c r="B72" s="324"/>
      <c r="C72" s="423"/>
      <c r="D72" s="349"/>
    </row>
    <row r="73" ht="14.25" customHeight="1">
      <c r="A73" s="376">
        <v>67.0</v>
      </c>
      <c r="B73" s="324"/>
      <c r="C73" s="423"/>
      <c r="D73" s="349"/>
    </row>
    <row r="74" ht="14.25" customHeight="1">
      <c r="A74" s="376">
        <v>68.0</v>
      </c>
      <c r="B74" s="324"/>
      <c r="C74" s="423"/>
      <c r="D74" s="349"/>
    </row>
    <row r="75" ht="14.25" customHeight="1">
      <c r="A75" s="376">
        <v>69.0</v>
      </c>
      <c r="B75" s="324"/>
      <c r="C75" s="423"/>
      <c r="D75" s="349"/>
    </row>
    <row r="76" ht="14.25" customHeight="1">
      <c r="A76" s="376">
        <v>70.0</v>
      </c>
      <c r="B76" s="324"/>
      <c r="C76" s="423"/>
      <c r="D76" s="349"/>
    </row>
    <row r="77" ht="14.25" customHeight="1">
      <c r="A77" s="376">
        <v>71.0</v>
      </c>
      <c r="B77" s="324"/>
      <c r="C77" s="423"/>
      <c r="D77" s="349"/>
    </row>
    <row r="78" ht="14.25" customHeight="1">
      <c r="A78" s="376">
        <v>72.0</v>
      </c>
      <c r="B78" s="324"/>
      <c r="C78" s="423"/>
      <c r="D78" s="349"/>
    </row>
    <row r="79" ht="14.25" customHeight="1">
      <c r="A79" s="376">
        <v>73.0</v>
      </c>
      <c r="B79" s="324"/>
      <c r="C79" s="423"/>
      <c r="D79" s="349"/>
    </row>
    <row r="80" ht="14.25" customHeight="1">
      <c r="A80" s="376">
        <v>74.0</v>
      </c>
      <c r="B80" s="324"/>
      <c r="C80" s="423"/>
      <c r="D80" s="349"/>
    </row>
    <row r="81" ht="14.25" customHeight="1">
      <c r="A81" s="376">
        <v>75.0</v>
      </c>
      <c r="B81" s="324"/>
      <c r="C81" s="423"/>
      <c r="D81" s="349"/>
    </row>
    <row r="82" ht="14.25" customHeight="1">
      <c r="A82" s="376">
        <v>76.0</v>
      </c>
      <c r="B82" s="324"/>
      <c r="C82" s="423"/>
      <c r="D82" s="349"/>
    </row>
    <row r="83" ht="14.25" customHeight="1">
      <c r="A83" s="376">
        <v>77.0</v>
      </c>
      <c r="B83" s="324"/>
      <c r="C83" s="423"/>
      <c r="D83" s="349"/>
    </row>
    <row r="84" ht="14.25" customHeight="1">
      <c r="A84" s="376">
        <v>78.0</v>
      </c>
      <c r="B84" s="324"/>
      <c r="C84" s="423"/>
      <c r="D84" s="349"/>
    </row>
    <row r="85" ht="14.25" customHeight="1">
      <c r="A85" s="376">
        <v>79.0</v>
      </c>
      <c r="B85" s="324"/>
      <c r="C85" s="423"/>
      <c r="D85" s="349"/>
    </row>
    <row r="86" ht="14.25" customHeight="1">
      <c r="A86" s="376">
        <v>80.0</v>
      </c>
      <c r="B86" s="324"/>
      <c r="C86" s="423"/>
      <c r="D86" s="349"/>
    </row>
    <row r="87" ht="14.25" customHeight="1">
      <c r="A87" s="376">
        <v>81.0</v>
      </c>
      <c r="B87" s="324"/>
      <c r="C87" s="423"/>
      <c r="D87" s="349"/>
    </row>
    <row r="88" ht="14.25" customHeight="1">
      <c r="A88" s="376">
        <v>82.0</v>
      </c>
      <c r="B88" s="324"/>
      <c r="C88" s="423"/>
      <c r="D88" s="349"/>
    </row>
    <row r="89" ht="14.25" customHeight="1">
      <c r="A89" s="376">
        <v>83.0</v>
      </c>
      <c r="B89" s="324"/>
      <c r="C89" s="423"/>
      <c r="D89" s="349"/>
    </row>
    <row r="90" ht="14.25" customHeight="1">
      <c r="A90" s="376">
        <v>84.0</v>
      </c>
      <c r="B90" s="324"/>
      <c r="C90" s="423"/>
      <c r="D90" s="349"/>
    </row>
    <row r="91" ht="14.25" customHeight="1">
      <c r="A91" s="376">
        <v>85.0</v>
      </c>
      <c r="B91" s="324"/>
      <c r="C91" s="423"/>
      <c r="D91" s="349"/>
    </row>
    <row r="92" ht="14.25" customHeight="1">
      <c r="A92" s="376">
        <v>86.0</v>
      </c>
      <c r="B92" s="324"/>
      <c r="C92" s="423"/>
      <c r="D92" s="349"/>
    </row>
    <row r="93" ht="14.25" customHeight="1">
      <c r="A93" s="376">
        <v>87.0</v>
      </c>
      <c r="B93" s="324"/>
      <c r="C93" s="423"/>
      <c r="D93" s="349"/>
    </row>
    <row r="94" ht="14.25" customHeight="1">
      <c r="A94" s="376">
        <v>88.0</v>
      </c>
      <c r="B94" s="324"/>
      <c r="C94" s="423"/>
      <c r="D94" s="349"/>
    </row>
    <row r="95" ht="14.25" customHeight="1">
      <c r="A95" s="376">
        <v>89.0</v>
      </c>
      <c r="B95" s="324"/>
      <c r="C95" s="423"/>
      <c r="D95" s="349"/>
    </row>
    <row r="96" ht="14.25" customHeight="1">
      <c r="A96" s="376">
        <v>90.0</v>
      </c>
      <c r="B96" s="324"/>
      <c r="C96" s="423"/>
      <c r="D96" s="349"/>
    </row>
    <row r="97" ht="14.25" customHeight="1">
      <c r="A97" s="376">
        <v>91.0</v>
      </c>
      <c r="B97" s="324"/>
      <c r="C97" s="423"/>
      <c r="D97" s="349"/>
    </row>
    <row r="98" ht="14.25" customHeight="1">
      <c r="A98" s="376">
        <v>92.0</v>
      </c>
      <c r="B98" s="324"/>
      <c r="C98" s="423"/>
      <c r="D98" s="349"/>
    </row>
    <row r="99" ht="14.25" customHeight="1">
      <c r="A99" s="376">
        <v>93.0</v>
      </c>
      <c r="B99" s="324"/>
      <c r="C99" s="423"/>
      <c r="D99" s="349"/>
    </row>
    <row r="100" ht="14.25" customHeight="1">
      <c r="A100" s="376">
        <v>94.0</v>
      </c>
      <c r="B100" s="324"/>
      <c r="C100" s="423"/>
      <c r="D100" s="349"/>
    </row>
    <row r="101" ht="14.25" customHeight="1">
      <c r="A101" s="376">
        <v>95.0</v>
      </c>
      <c r="B101" s="324"/>
      <c r="C101" s="423"/>
      <c r="D101" s="349"/>
    </row>
    <row r="102" ht="14.25" customHeight="1">
      <c r="A102" s="376">
        <v>96.0</v>
      </c>
      <c r="B102" s="324"/>
      <c r="C102" s="423"/>
      <c r="D102" s="349"/>
    </row>
    <row r="103" ht="14.25" customHeight="1">
      <c r="A103" s="376">
        <v>97.0</v>
      </c>
      <c r="B103" s="324"/>
      <c r="C103" s="423"/>
      <c r="D103" s="349"/>
    </row>
    <row r="104" ht="14.25" customHeight="1">
      <c r="A104" s="376">
        <v>98.0</v>
      </c>
      <c r="B104" s="324"/>
      <c r="C104" s="423"/>
      <c r="D104" s="349"/>
    </row>
    <row r="105" ht="14.25" customHeight="1">
      <c r="A105" s="376">
        <v>99.0</v>
      </c>
      <c r="B105" s="324"/>
      <c r="C105" s="423"/>
      <c r="D105" s="349"/>
    </row>
    <row r="106" ht="14.25" customHeight="1">
      <c r="A106" s="376">
        <v>100.0</v>
      </c>
      <c r="B106" s="324"/>
      <c r="C106" s="423"/>
      <c r="D106" s="349"/>
    </row>
    <row r="107" ht="14.25" customHeight="1">
      <c r="C107" s="95"/>
    </row>
    <row r="108" ht="14.25" customHeight="1">
      <c r="C108" s="95"/>
    </row>
    <row r="109" ht="14.25" customHeight="1">
      <c r="C109" s="95"/>
    </row>
    <row r="110" ht="14.25" customHeight="1">
      <c r="C110" s="95"/>
    </row>
    <row r="111" ht="14.25" customHeight="1">
      <c r="C111" s="95"/>
    </row>
    <row r="112" ht="14.25" customHeight="1">
      <c r="C112" s="95"/>
    </row>
    <row r="113" ht="14.25" customHeight="1">
      <c r="C113" s="95"/>
    </row>
    <row r="114" ht="14.25" customHeight="1">
      <c r="C114" s="95"/>
    </row>
    <row r="115" ht="14.25" customHeight="1">
      <c r="C115" s="95"/>
    </row>
    <row r="116" ht="14.25" customHeight="1">
      <c r="C116" s="95"/>
    </row>
    <row r="117" ht="14.25" customHeight="1">
      <c r="C117" s="95"/>
    </row>
    <row r="118" ht="14.25" customHeight="1">
      <c r="C118" s="95"/>
    </row>
    <row r="119" ht="14.25" customHeight="1">
      <c r="C119" s="95"/>
    </row>
    <row r="120" ht="14.25" customHeight="1">
      <c r="C120" s="95"/>
    </row>
    <row r="121" ht="14.25" customHeight="1">
      <c r="C121" s="95"/>
    </row>
    <row r="122" ht="14.25" customHeight="1">
      <c r="C122" s="95"/>
    </row>
    <row r="123" ht="14.25" customHeight="1">
      <c r="C123" s="95"/>
    </row>
    <row r="124" ht="14.25" customHeight="1">
      <c r="C124" s="95"/>
    </row>
    <row r="125" ht="14.25" customHeight="1">
      <c r="C125" s="95"/>
    </row>
    <row r="126" ht="14.25" customHeight="1">
      <c r="C126" s="95"/>
    </row>
    <row r="127" ht="14.25" customHeight="1">
      <c r="C127" s="95"/>
    </row>
    <row r="128" ht="14.25" customHeight="1">
      <c r="C128" s="95"/>
    </row>
    <row r="129" ht="14.25" customHeight="1">
      <c r="C129" s="95"/>
    </row>
    <row r="130" ht="14.25" customHeight="1">
      <c r="C130" s="95"/>
    </row>
    <row r="131" ht="14.25" customHeight="1">
      <c r="C131" s="95"/>
    </row>
    <row r="132" ht="14.25" customHeight="1">
      <c r="C132" s="95"/>
    </row>
    <row r="133" ht="14.25" customHeight="1">
      <c r="C133" s="95"/>
    </row>
    <row r="134" ht="14.25" customHeight="1">
      <c r="C134" s="95"/>
    </row>
    <row r="135" ht="14.25" customHeight="1">
      <c r="C135" s="95"/>
    </row>
    <row r="136" ht="14.25" customHeight="1">
      <c r="C136" s="95"/>
    </row>
    <row r="137" ht="14.25" customHeight="1">
      <c r="C137" s="95"/>
    </row>
    <row r="138" ht="14.25" customHeight="1">
      <c r="C138" s="95"/>
    </row>
    <row r="139" ht="14.25" customHeight="1">
      <c r="C139" s="95"/>
    </row>
    <row r="140" ht="14.25" customHeight="1">
      <c r="C140" s="95"/>
    </row>
    <row r="141" ht="14.25" customHeight="1">
      <c r="C141" s="95"/>
    </row>
    <row r="142" ht="14.25" customHeight="1">
      <c r="C142" s="95"/>
    </row>
    <row r="143" ht="14.25" customHeight="1">
      <c r="C143" s="95"/>
    </row>
    <row r="144" ht="14.25" customHeight="1">
      <c r="C144" s="95"/>
    </row>
    <row r="145" ht="14.25" customHeight="1">
      <c r="C145" s="95"/>
    </row>
    <row r="146" ht="14.25" customHeight="1">
      <c r="C146" s="95"/>
    </row>
    <row r="147" ht="14.25" customHeight="1">
      <c r="C147" s="95"/>
    </row>
    <row r="148" ht="14.25" customHeight="1">
      <c r="C148" s="95"/>
    </row>
    <row r="149" ht="14.25" customHeight="1">
      <c r="C149" s="95"/>
    </row>
    <row r="150" ht="14.25" customHeight="1">
      <c r="C150" s="95"/>
    </row>
    <row r="151" ht="14.25" customHeight="1">
      <c r="C151" s="95"/>
    </row>
    <row r="152" ht="14.25" customHeight="1">
      <c r="C152" s="95"/>
    </row>
    <row r="153" ht="14.25" customHeight="1">
      <c r="C153" s="95"/>
    </row>
    <row r="154" ht="14.25" customHeight="1">
      <c r="C154" s="95"/>
    </row>
    <row r="155" ht="14.25" customHeight="1">
      <c r="C155" s="95"/>
    </row>
    <row r="156" ht="14.25" customHeight="1">
      <c r="C156" s="95"/>
    </row>
    <row r="157" ht="14.25" customHeight="1">
      <c r="C157" s="95"/>
    </row>
    <row r="158" ht="14.25" customHeight="1">
      <c r="C158" s="95"/>
    </row>
    <row r="159" ht="14.25" customHeight="1">
      <c r="C159" s="95"/>
    </row>
    <row r="160" ht="14.25" customHeight="1">
      <c r="C160" s="95"/>
    </row>
    <row r="161" ht="14.25" customHeight="1">
      <c r="C161" s="95"/>
    </row>
    <row r="162" ht="14.25" customHeight="1">
      <c r="C162" s="95"/>
    </row>
    <row r="163" ht="14.25" customHeight="1">
      <c r="C163" s="95"/>
    </row>
    <row r="164" ht="14.25" customHeight="1">
      <c r="C164" s="95"/>
    </row>
    <row r="165" ht="14.25" customHeight="1">
      <c r="C165" s="95"/>
    </row>
    <row r="166" ht="14.25" customHeight="1">
      <c r="C166" s="95"/>
    </row>
    <row r="167" ht="14.25" customHeight="1">
      <c r="C167" s="95"/>
    </row>
    <row r="168" ht="14.25" customHeight="1">
      <c r="C168" s="95"/>
    </row>
    <row r="169" ht="14.25" customHeight="1">
      <c r="C169" s="95"/>
    </row>
    <row r="170" ht="14.25" customHeight="1">
      <c r="C170" s="95"/>
    </row>
    <row r="171" ht="14.25" customHeight="1">
      <c r="C171" s="95"/>
    </row>
    <row r="172" ht="14.25" customHeight="1">
      <c r="C172" s="95"/>
    </row>
    <row r="173" ht="14.25" customHeight="1">
      <c r="C173" s="95"/>
    </row>
    <row r="174" ht="14.25" customHeight="1">
      <c r="C174" s="95"/>
    </row>
    <row r="175" ht="14.25" customHeight="1">
      <c r="C175" s="95"/>
    </row>
    <row r="176" ht="14.25" customHeight="1">
      <c r="C176" s="95"/>
    </row>
    <row r="177" ht="14.25" customHeight="1">
      <c r="C177" s="95"/>
    </row>
    <row r="178" ht="14.25" customHeight="1">
      <c r="C178" s="95"/>
    </row>
    <row r="179" ht="14.25" customHeight="1">
      <c r="C179" s="95"/>
    </row>
    <row r="180" ht="14.25" customHeight="1">
      <c r="C180" s="95"/>
    </row>
    <row r="181" ht="14.25" customHeight="1">
      <c r="C181" s="95"/>
    </row>
    <row r="182" ht="14.25" customHeight="1">
      <c r="C182" s="95"/>
    </row>
    <row r="183" ht="14.25" customHeight="1">
      <c r="C183" s="95"/>
    </row>
    <row r="184" ht="14.25" customHeight="1">
      <c r="C184" s="95"/>
    </row>
    <row r="185" ht="14.25" customHeight="1">
      <c r="C185" s="95"/>
    </row>
    <row r="186" ht="14.25" customHeight="1">
      <c r="C186" s="95"/>
    </row>
    <row r="187" ht="14.25" customHeight="1">
      <c r="C187" s="95"/>
    </row>
    <row r="188" ht="14.25" customHeight="1">
      <c r="C188" s="95"/>
    </row>
    <row r="189" ht="14.25" customHeight="1">
      <c r="C189" s="95"/>
    </row>
    <row r="190" ht="14.25" customHeight="1">
      <c r="C190" s="95"/>
    </row>
    <row r="191" ht="14.25" customHeight="1">
      <c r="C191" s="95"/>
    </row>
    <row r="192" ht="14.25" customHeight="1">
      <c r="C192" s="95"/>
    </row>
    <row r="193" ht="14.25" customHeight="1">
      <c r="C193" s="95"/>
    </row>
    <row r="194" ht="14.25" customHeight="1">
      <c r="C194" s="95"/>
    </row>
    <row r="195" ht="14.25" customHeight="1">
      <c r="C195" s="95"/>
    </row>
    <row r="196" ht="14.25" customHeight="1">
      <c r="C196" s="95"/>
    </row>
    <row r="197" ht="14.25" customHeight="1">
      <c r="C197" s="95"/>
    </row>
    <row r="198" ht="14.25" customHeight="1">
      <c r="C198" s="95"/>
    </row>
    <row r="199" ht="14.25" customHeight="1">
      <c r="C199" s="95"/>
    </row>
    <row r="200" ht="14.25" customHeight="1">
      <c r="C200" s="95"/>
    </row>
    <row r="201" ht="14.25" customHeight="1">
      <c r="C201" s="95"/>
    </row>
    <row r="202" ht="14.25" customHeight="1">
      <c r="C202" s="95"/>
    </row>
    <row r="203" ht="14.25" customHeight="1">
      <c r="C203" s="95"/>
    </row>
    <row r="204" ht="14.25" customHeight="1">
      <c r="C204" s="95"/>
    </row>
    <row r="205" ht="14.25" customHeight="1">
      <c r="C205" s="95"/>
    </row>
    <row r="206" ht="14.25" customHeight="1">
      <c r="C206" s="95"/>
    </row>
    <row r="207" ht="14.25" customHeight="1">
      <c r="C207" s="95"/>
    </row>
    <row r="208" ht="14.25" customHeight="1">
      <c r="C208" s="95"/>
    </row>
    <row r="209" ht="14.25" customHeight="1">
      <c r="C209" s="95"/>
    </row>
    <row r="210" ht="14.25" customHeight="1">
      <c r="C210" s="95"/>
    </row>
    <row r="211" ht="14.25" customHeight="1">
      <c r="C211" s="95"/>
    </row>
    <row r="212" ht="14.25" customHeight="1">
      <c r="C212" s="95"/>
    </row>
    <row r="213" ht="14.25" customHeight="1">
      <c r="C213" s="95"/>
    </row>
    <row r="214" ht="14.25" customHeight="1">
      <c r="C214" s="95"/>
    </row>
    <row r="215" ht="14.25" customHeight="1">
      <c r="C215" s="95"/>
    </row>
    <row r="216" ht="14.25" customHeight="1">
      <c r="C216" s="95"/>
    </row>
    <row r="217" ht="14.25" customHeight="1">
      <c r="C217" s="95"/>
    </row>
    <row r="218" ht="14.25" customHeight="1">
      <c r="C218" s="95"/>
    </row>
    <row r="219" ht="14.25" customHeight="1">
      <c r="C219" s="95"/>
    </row>
    <row r="220" ht="14.25" customHeight="1">
      <c r="C220" s="95"/>
    </row>
    <row r="221" ht="14.25" customHeight="1">
      <c r="C221" s="95"/>
    </row>
    <row r="222" ht="14.25" customHeight="1">
      <c r="C222" s="95"/>
    </row>
    <row r="223" ht="14.25" customHeight="1">
      <c r="C223" s="95"/>
    </row>
    <row r="224" ht="14.25" customHeight="1">
      <c r="C224" s="95"/>
    </row>
    <row r="225" ht="14.25" customHeight="1">
      <c r="C225" s="95"/>
    </row>
    <row r="226" ht="14.25" customHeight="1">
      <c r="C226" s="95"/>
    </row>
    <row r="227" ht="14.25" customHeight="1">
      <c r="C227" s="95"/>
    </row>
    <row r="228" ht="14.25" customHeight="1">
      <c r="C228" s="95"/>
    </row>
    <row r="229" ht="14.25" customHeight="1">
      <c r="C229" s="95"/>
    </row>
    <row r="230" ht="14.25" customHeight="1">
      <c r="C230" s="95"/>
    </row>
    <row r="231" ht="14.25" customHeight="1">
      <c r="C231" s="95"/>
    </row>
    <row r="232" ht="14.25" customHeight="1">
      <c r="C232" s="95"/>
    </row>
    <row r="233" ht="14.25" customHeight="1">
      <c r="C233" s="95"/>
    </row>
    <row r="234" ht="14.25" customHeight="1">
      <c r="C234" s="95"/>
    </row>
    <row r="235" ht="14.25" customHeight="1">
      <c r="C235" s="95"/>
    </row>
    <row r="236" ht="14.25" customHeight="1">
      <c r="C236" s="95"/>
    </row>
    <row r="237" ht="14.25" customHeight="1">
      <c r="C237" s="95"/>
    </row>
    <row r="238" ht="14.25" customHeight="1">
      <c r="C238" s="95"/>
    </row>
    <row r="239" ht="14.25" customHeight="1">
      <c r="C239" s="95"/>
    </row>
    <row r="240" ht="14.25" customHeight="1">
      <c r="C240" s="95"/>
    </row>
    <row r="241" ht="14.25" customHeight="1">
      <c r="C241" s="95"/>
    </row>
    <row r="242" ht="14.25" customHeight="1">
      <c r="C242" s="95"/>
    </row>
    <row r="243" ht="14.25" customHeight="1">
      <c r="C243" s="95"/>
    </row>
    <row r="244" ht="14.25" customHeight="1">
      <c r="C244" s="95"/>
    </row>
    <row r="245" ht="14.25" customHeight="1">
      <c r="C245" s="95"/>
    </row>
    <row r="246" ht="14.25" customHeight="1">
      <c r="C246" s="95"/>
    </row>
    <row r="247" ht="14.25" customHeight="1">
      <c r="C247" s="95"/>
    </row>
    <row r="248" ht="14.25" customHeight="1">
      <c r="C248" s="95"/>
    </row>
    <row r="249" ht="14.25" customHeight="1">
      <c r="C249" s="95"/>
    </row>
    <row r="250" ht="14.25" customHeight="1">
      <c r="C250" s="95"/>
    </row>
    <row r="251" ht="14.25" customHeight="1">
      <c r="C251" s="95"/>
    </row>
    <row r="252" ht="14.25" customHeight="1">
      <c r="C252" s="95"/>
    </row>
    <row r="253" ht="14.25" customHeight="1">
      <c r="C253" s="95"/>
    </row>
    <row r="254" ht="14.25" customHeight="1">
      <c r="C254" s="95"/>
    </row>
    <row r="255" ht="14.25" customHeight="1">
      <c r="C255" s="95"/>
    </row>
    <row r="256" ht="14.25" customHeight="1">
      <c r="C256" s="95"/>
    </row>
    <row r="257" ht="14.25" customHeight="1">
      <c r="C257" s="95"/>
    </row>
    <row r="258" ht="14.25" customHeight="1">
      <c r="C258" s="95"/>
    </row>
    <row r="259" ht="14.25" customHeight="1">
      <c r="C259" s="95"/>
    </row>
    <row r="260" ht="14.25" customHeight="1">
      <c r="C260" s="95"/>
    </row>
    <row r="261" ht="14.25" customHeight="1">
      <c r="C261" s="95"/>
    </row>
    <row r="262" ht="14.25" customHeight="1">
      <c r="C262" s="95"/>
    </row>
    <row r="263" ht="14.25" customHeight="1">
      <c r="C263" s="95"/>
    </row>
    <row r="264" ht="14.25" customHeight="1">
      <c r="C264" s="95"/>
    </row>
    <row r="265" ht="14.25" customHeight="1">
      <c r="C265" s="95"/>
    </row>
    <row r="266" ht="14.25" customHeight="1">
      <c r="C266" s="95"/>
    </row>
    <row r="267" ht="14.25" customHeight="1">
      <c r="C267" s="95"/>
    </row>
    <row r="268" ht="14.25" customHeight="1">
      <c r="C268" s="95"/>
    </row>
    <row r="269" ht="14.25" customHeight="1">
      <c r="C269" s="95"/>
    </row>
    <row r="270" ht="14.25" customHeight="1">
      <c r="C270" s="95"/>
    </row>
    <row r="271" ht="14.25" customHeight="1">
      <c r="C271" s="95"/>
    </row>
    <row r="272" ht="14.25" customHeight="1">
      <c r="C272" s="95"/>
    </row>
    <row r="273" ht="14.25" customHeight="1">
      <c r="C273" s="95"/>
    </row>
    <row r="274" ht="14.25" customHeight="1">
      <c r="C274" s="95"/>
    </row>
    <row r="275" ht="14.25" customHeight="1">
      <c r="C275" s="95"/>
    </row>
    <row r="276" ht="14.25" customHeight="1">
      <c r="C276" s="95"/>
    </row>
    <row r="277" ht="14.25" customHeight="1">
      <c r="C277" s="95"/>
    </row>
    <row r="278" ht="14.25" customHeight="1">
      <c r="C278" s="95"/>
    </row>
    <row r="279" ht="14.25" customHeight="1">
      <c r="C279" s="95"/>
    </row>
    <row r="280" ht="14.25" customHeight="1">
      <c r="C280" s="95"/>
    </row>
    <row r="281" ht="14.25" customHeight="1">
      <c r="C281" s="95"/>
    </row>
    <row r="282" ht="14.25" customHeight="1">
      <c r="C282" s="95"/>
    </row>
    <row r="283" ht="14.25" customHeight="1">
      <c r="C283" s="95"/>
    </row>
    <row r="284" ht="14.25" customHeight="1">
      <c r="C284" s="95"/>
    </row>
    <row r="285" ht="14.25" customHeight="1">
      <c r="C285" s="95"/>
    </row>
    <row r="286" ht="14.25" customHeight="1">
      <c r="C286" s="95"/>
    </row>
    <row r="287" ht="14.25" customHeight="1">
      <c r="C287" s="95"/>
    </row>
    <row r="288" ht="14.25" customHeight="1">
      <c r="C288" s="95"/>
    </row>
    <row r="289" ht="14.25" customHeight="1">
      <c r="C289" s="95"/>
    </row>
    <row r="290" ht="14.25" customHeight="1">
      <c r="C290" s="95"/>
    </row>
    <row r="291" ht="14.25" customHeight="1">
      <c r="C291" s="95"/>
    </row>
    <row r="292" ht="14.25" customHeight="1">
      <c r="C292" s="95"/>
    </row>
    <row r="293" ht="14.25" customHeight="1">
      <c r="C293" s="95"/>
    </row>
    <row r="294" ht="14.25" customHeight="1">
      <c r="C294" s="95"/>
    </row>
    <row r="295" ht="14.25" customHeight="1">
      <c r="C295" s="95"/>
    </row>
    <row r="296" ht="14.25" customHeight="1">
      <c r="C296" s="95"/>
    </row>
    <row r="297" ht="14.25" customHeight="1">
      <c r="C297" s="95"/>
    </row>
    <row r="298" ht="14.25" customHeight="1">
      <c r="C298" s="95"/>
    </row>
    <row r="299" ht="14.25" customHeight="1">
      <c r="C299" s="95"/>
    </row>
    <row r="300" ht="14.25" customHeight="1">
      <c r="C300" s="95"/>
    </row>
    <row r="301" ht="14.25" customHeight="1">
      <c r="C301" s="95"/>
    </row>
    <row r="302" ht="14.25" customHeight="1">
      <c r="C302" s="95"/>
    </row>
    <row r="303" ht="14.25" customHeight="1">
      <c r="C303" s="95"/>
    </row>
    <row r="304" ht="14.25" customHeight="1">
      <c r="C304" s="95"/>
    </row>
    <row r="305" ht="14.25" customHeight="1">
      <c r="C305" s="95"/>
    </row>
    <row r="306" ht="14.25" customHeight="1">
      <c r="C306" s="95"/>
    </row>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6:D6"/>
    <mergeCell ref="F7:K7"/>
    <mergeCell ref="F8:J12"/>
    <mergeCell ref="K8:K12"/>
  </mergeCells>
  <dataValidations>
    <dataValidation type="custom" allowBlank="1" showDropDown="1" showInputMessage="1" showErrorMessage="1" prompt="Masukan data yang valid. Contoh tanggal : 29 Desember 2021, maka input yang valid adalah 29/12/2021" sqref="C7:C14 C16:C18 C21:C22 C28:C30">
      <formula1>OR(NOT(ISERROR(DATEVALUE(C7))), AND(ISNUMBER(C7), LEFT(CELL("format", C7))="D"))</formula1>
    </dataValidation>
  </dataValidations>
  <hyperlinks>
    <hyperlink display="&lt;&lt;&lt; Daftar Tabel" location="'Daftar Tabel'!A1" ref="E1"/>
  </hyperlinks>
  <printOptions/>
  <pageMargins bottom="0.75" footer="0.0" header="0.0" left="0.7" right="0.7" top="0.75"/>
  <pageSetup orientation="portrait"/>
  <drawing r:id="rId2"/>
  <legacyDrawing r:id="rId3"/>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5.0" topLeftCell="C16" activePane="bottomRight" state="frozen"/>
      <selection activeCell="C1" sqref="C1" pane="topRight"/>
      <selection activeCell="A16" sqref="A16" pane="bottomLeft"/>
      <selection activeCell="C16" sqref="C16" pane="bottomRight"/>
    </sheetView>
  </sheetViews>
  <sheetFormatPr customHeight="1" defaultColWidth="12.63" defaultRowHeight="15.0"/>
  <cols>
    <col customWidth="1" min="1" max="1" width="6.38"/>
    <col customWidth="1" min="2" max="2" width="25.63"/>
    <col customWidth="1" min="3" max="3" width="12.13"/>
    <col customWidth="1" min="4" max="5" width="8.88"/>
    <col customWidth="1" min="6" max="6" width="26.88"/>
    <col customWidth="1" min="7" max="7" width="13.13"/>
    <col customWidth="1" min="8" max="8" width="16.13"/>
    <col customWidth="1" min="9" max="12" width="8.88"/>
    <col customWidth="1" min="13" max="13" width="12.5"/>
    <col customWidth="1" min="14" max="14" width="8.88"/>
    <col customWidth="1" min="15" max="15" width="9.38"/>
    <col customWidth="1" min="16" max="18" width="8.88"/>
  </cols>
  <sheetData>
    <row r="1" ht="13.5" customHeight="1">
      <c r="A1" s="222" t="s">
        <v>1552</v>
      </c>
      <c r="C1" s="95"/>
      <c r="H1" s="68" t="s">
        <v>191</v>
      </c>
    </row>
    <row r="2" ht="13.5" customHeight="1">
      <c r="A2" s="222"/>
      <c r="C2" s="95"/>
    </row>
    <row r="3" ht="13.5" customHeight="1">
      <c r="A3" s="370" t="s">
        <v>1553</v>
      </c>
      <c r="C3" s="95"/>
    </row>
    <row r="4" ht="13.5" hidden="1" customHeight="1">
      <c r="A4" s="222"/>
      <c r="C4" s="95"/>
      <c r="D4" s="90" t="s">
        <v>1554</v>
      </c>
    </row>
    <row r="5" ht="13.5" hidden="1" customHeight="1">
      <c r="A5" s="222"/>
      <c r="C5" s="95"/>
      <c r="D5" s="90" t="s">
        <v>1555</v>
      </c>
    </row>
    <row r="6" ht="13.5" hidden="1" customHeight="1">
      <c r="A6" s="222"/>
      <c r="C6" s="95"/>
      <c r="D6" s="90" t="s">
        <v>1271</v>
      </c>
      <c r="E6" s="90" t="s">
        <v>1216</v>
      </c>
    </row>
    <row r="7" ht="13.5" hidden="1" customHeight="1">
      <c r="A7" s="222"/>
      <c r="C7" s="95"/>
      <c r="D7" s="90" t="s">
        <v>1556</v>
      </c>
    </row>
    <row r="8" ht="13.5" hidden="1" customHeight="1">
      <c r="A8" s="222"/>
      <c r="C8" s="95"/>
      <c r="D8" s="90" t="s">
        <v>1557</v>
      </c>
    </row>
    <row r="9" ht="13.5" hidden="1" customHeight="1">
      <c r="A9" s="222"/>
      <c r="C9" s="95"/>
      <c r="D9" s="90" t="s">
        <v>1558</v>
      </c>
    </row>
    <row r="10" ht="13.5" hidden="1" customHeight="1">
      <c r="A10" s="222"/>
      <c r="C10" s="95"/>
      <c r="D10" s="90" t="s">
        <v>1559</v>
      </c>
    </row>
    <row r="11" ht="13.5" hidden="1" customHeight="1">
      <c r="A11" s="222"/>
      <c r="C11" s="95"/>
      <c r="D11" s="90" t="s">
        <v>1560</v>
      </c>
    </row>
    <row r="12" ht="13.5" hidden="1" customHeight="1">
      <c r="A12" s="222"/>
      <c r="C12" s="95"/>
      <c r="E12" s="371" t="s">
        <v>250</v>
      </c>
    </row>
    <row r="13" ht="53.25" customHeight="1">
      <c r="A13" s="70" t="s">
        <v>71</v>
      </c>
      <c r="B13" s="272" t="s">
        <v>1561</v>
      </c>
      <c r="C13" s="211" t="s">
        <v>1562</v>
      </c>
      <c r="D13" s="212"/>
      <c r="E13" s="213"/>
      <c r="F13" s="70" t="s">
        <v>873</v>
      </c>
      <c r="G13" s="70" t="s">
        <v>1563</v>
      </c>
      <c r="I13" s="180"/>
      <c r="K13" s="180"/>
      <c r="M13" s="180"/>
    </row>
    <row r="14" ht="21.0" customHeight="1">
      <c r="A14" s="74"/>
      <c r="B14" s="98"/>
      <c r="C14" s="75" t="s">
        <v>556</v>
      </c>
      <c r="D14" s="75" t="s">
        <v>557</v>
      </c>
      <c r="E14" s="75" t="s">
        <v>558</v>
      </c>
      <c r="F14" s="74"/>
      <c r="G14" s="74"/>
      <c r="H14" s="180"/>
      <c r="I14" s="180"/>
      <c r="J14" s="180"/>
      <c r="K14" s="180"/>
      <c r="L14" s="180"/>
    </row>
    <row r="15" ht="13.5" customHeight="1">
      <c r="A15" s="372">
        <v>1.0</v>
      </c>
      <c r="B15" s="372">
        <v>2.0</v>
      </c>
      <c r="C15" s="373">
        <v>3.0</v>
      </c>
      <c r="D15" s="373">
        <v>4.0</v>
      </c>
      <c r="E15" s="373">
        <v>5.0</v>
      </c>
      <c r="F15" s="373">
        <v>6.0</v>
      </c>
      <c r="G15" s="450">
        <v>7.0</v>
      </c>
      <c r="H15" s="375" t="s">
        <v>733</v>
      </c>
      <c r="I15" s="6"/>
      <c r="J15" s="6"/>
      <c r="K15" s="7"/>
      <c r="L15" s="374"/>
      <c r="M15" s="374"/>
    </row>
    <row r="16" ht="13.5" customHeight="1">
      <c r="A16" s="451">
        <v>1.0</v>
      </c>
      <c r="B16" s="452" t="s">
        <v>1564</v>
      </c>
      <c r="C16" s="128">
        <v>0.0</v>
      </c>
      <c r="D16" s="383">
        <v>1.0</v>
      </c>
      <c r="E16" s="383">
        <v>6.0</v>
      </c>
      <c r="F16" s="453" t="s">
        <v>1565</v>
      </c>
      <c r="G16" s="454">
        <f>SUM(C16:E17)</f>
        <v>56</v>
      </c>
      <c r="H16" s="378" t="s">
        <v>1566</v>
      </c>
      <c r="J16" s="379"/>
      <c r="K16" s="455">
        <f>SUMIFS(G16:G1018, B16:B1018, "&lt;&gt;", F16:F1018, "&lt;&gt;", G16:G1018, "&lt;&gt;", G16:G1018, "&lt;&gt;0")</f>
        <v>405</v>
      </c>
      <c r="L16" s="379"/>
      <c r="M16" s="377"/>
    </row>
    <row r="17" ht="13.5" customHeight="1">
      <c r="A17" s="74"/>
      <c r="B17" s="74"/>
      <c r="C17" s="128">
        <v>22.0</v>
      </c>
      <c r="D17" s="383">
        <v>19.0</v>
      </c>
      <c r="E17" s="383">
        <v>8.0</v>
      </c>
      <c r="F17" s="453" t="s">
        <v>1567</v>
      </c>
      <c r="G17" s="74"/>
      <c r="H17" s="378"/>
      <c r="J17" s="379"/>
      <c r="K17" s="455"/>
      <c r="L17" s="379"/>
      <c r="M17" s="377"/>
    </row>
    <row r="18" ht="13.5" customHeight="1">
      <c r="A18" s="451">
        <v>2.0</v>
      </c>
      <c r="B18" s="452" t="s">
        <v>1568</v>
      </c>
      <c r="C18" s="128">
        <v>0.0</v>
      </c>
      <c r="D18" s="383">
        <v>0.0</v>
      </c>
      <c r="E18" s="383">
        <v>0.0</v>
      </c>
      <c r="F18" s="453" t="s">
        <v>1565</v>
      </c>
      <c r="G18" s="454">
        <f>SUM(C18:E19)</f>
        <v>25</v>
      </c>
      <c r="H18" s="456" t="s">
        <v>1569</v>
      </c>
      <c r="K18" s="455">
        <f t="array" ref="K18">SUM(
  --(FREQUENCY(
    IF((B16:B1018&lt;&gt;"") * (F16:F1018&lt;&gt;"") * (G16:G1018&lt;&gt;0),
      MATCH(B16:B1018, B16:B1018, 0)),
    ROW(B16:B1018)-ROW(B16)+1
  ) &gt; 0)
)</f>
        <v>28</v>
      </c>
      <c r="L18" s="379"/>
      <c r="M18" s="377"/>
    </row>
    <row r="19" ht="13.5" customHeight="1">
      <c r="A19" s="74"/>
      <c r="B19" s="74"/>
      <c r="C19" s="128">
        <v>9.0</v>
      </c>
      <c r="D19" s="383">
        <v>14.0</v>
      </c>
      <c r="E19" s="383">
        <v>2.0</v>
      </c>
      <c r="F19" s="453" t="s">
        <v>1567</v>
      </c>
      <c r="G19" s="74"/>
      <c r="H19" s="456"/>
      <c r="I19" s="456"/>
      <c r="J19" s="456"/>
      <c r="K19" s="455"/>
      <c r="L19" s="379"/>
      <c r="M19" s="377"/>
    </row>
    <row r="20" ht="13.5" customHeight="1">
      <c r="A20" s="451">
        <v>3.0</v>
      </c>
      <c r="B20" s="452" t="s">
        <v>1570</v>
      </c>
      <c r="C20" s="128">
        <v>0.0</v>
      </c>
      <c r="D20" s="383">
        <v>0.0</v>
      </c>
      <c r="E20" s="383">
        <v>0.0</v>
      </c>
      <c r="F20" s="453" t="s">
        <v>1565</v>
      </c>
      <c r="G20" s="454">
        <f>SUM(C20:E21)</f>
        <v>16</v>
      </c>
      <c r="I20" s="377"/>
      <c r="J20" s="379"/>
      <c r="K20" s="377"/>
      <c r="L20" s="379"/>
      <c r="M20" s="377"/>
      <c r="O20" s="99"/>
    </row>
    <row r="21" ht="13.5" customHeight="1">
      <c r="A21" s="74"/>
      <c r="B21" s="74"/>
      <c r="C21" s="128">
        <v>5.0</v>
      </c>
      <c r="D21" s="383">
        <v>9.0</v>
      </c>
      <c r="E21" s="383">
        <v>2.0</v>
      </c>
      <c r="F21" s="453" t="s">
        <v>1567</v>
      </c>
      <c r="G21" s="74"/>
      <c r="I21" s="377"/>
      <c r="J21" s="379"/>
      <c r="K21" s="377"/>
      <c r="L21" s="379"/>
      <c r="M21" s="377"/>
      <c r="O21" s="99"/>
    </row>
    <row r="22" ht="13.5" customHeight="1">
      <c r="A22" s="451">
        <v>4.0</v>
      </c>
      <c r="B22" s="452" t="s">
        <v>1571</v>
      </c>
      <c r="C22" s="128">
        <v>0.0</v>
      </c>
      <c r="D22" s="383">
        <v>1.0</v>
      </c>
      <c r="E22" s="383">
        <v>0.0</v>
      </c>
      <c r="F22" s="453" t="s">
        <v>1565</v>
      </c>
      <c r="G22" s="454">
        <f>SUM(C22:E23)</f>
        <v>26</v>
      </c>
      <c r="H22" s="99" t="s">
        <v>1572</v>
      </c>
      <c r="I22" s="377"/>
      <c r="J22" s="379"/>
      <c r="K22" s="377"/>
      <c r="L22" s="379"/>
      <c r="M22" s="377"/>
      <c r="O22" s="297"/>
    </row>
    <row r="23" ht="13.5" customHeight="1">
      <c r="A23" s="74"/>
      <c r="B23" s="74"/>
      <c r="C23" s="128">
        <v>9.0</v>
      </c>
      <c r="D23" s="383">
        <v>9.0</v>
      </c>
      <c r="E23" s="383">
        <v>7.0</v>
      </c>
      <c r="F23" s="453" t="s">
        <v>1567</v>
      </c>
      <c r="G23" s="74"/>
      <c r="H23" s="99"/>
      <c r="I23" s="377"/>
      <c r="J23" s="379"/>
      <c r="K23" s="377"/>
      <c r="L23" s="379"/>
      <c r="M23" s="377"/>
    </row>
    <row r="24" ht="13.5" customHeight="1">
      <c r="A24" s="451">
        <v>5.0</v>
      </c>
      <c r="B24" s="452" t="s">
        <v>1573</v>
      </c>
      <c r="C24" s="128">
        <v>0.0</v>
      </c>
      <c r="D24" s="383">
        <v>0.0</v>
      </c>
      <c r="E24" s="383">
        <v>0.0</v>
      </c>
      <c r="F24" s="453" t="s">
        <v>1565</v>
      </c>
      <c r="G24" s="454">
        <f>SUM(C24:E25)</f>
        <v>13</v>
      </c>
    </row>
    <row r="25" ht="13.5" customHeight="1">
      <c r="A25" s="74"/>
      <c r="B25" s="74"/>
      <c r="C25" s="128">
        <v>4.0</v>
      </c>
      <c r="D25" s="383">
        <v>8.0</v>
      </c>
      <c r="E25" s="383">
        <v>1.0</v>
      </c>
      <c r="F25" s="453" t="s">
        <v>1567</v>
      </c>
      <c r="G25" s="74"/>
    </row>
    <row r="26" ht="13.5" customHeight="1">
      <c r="A26" s="451">
        <v>6.0</v>
      </c>
      <c r="B26" s="452" t="s">
        <v>1574</v>
      </c>
      <c r="C26" s="128">
        <v>0.0</v>
      </c>
      <c r="D26" s="383">
        <v>0.0</v>
      </c>
      <c r="E26" s="383">
        <v>1.0</v>
      </c>
      <c r="F26" s="453" t="s">
        <v>1565</v>
      </c>
      <c r="G26" s="454">
        <f>SUM(C26:E27)</f>
        <v>9</v>
      </c>
      <c r="H26" s="99" t="s">
        <v>1575</v>
      </c>
    </row>
    <row r="27" ht="13.5" customHeight="1">
      <c r="A27" s="74"/>
      <c r="B27" s="74"/>
      <c r="C27" s="128">
        <v>3.0</v>
      </c>
      <c r="D27" s="383">
        <v>3.0</v>
      </c>
      <c r="E27" s="383">
        <v>2.0</v>
      </c>
      <c r="F27" s="453" t="s">
        <v>1567</v>
      </c>
      <c r="G27" s="74"/>
      <c r="H27" s="99"/>
    </row>
    <row r="28" ht="13.5" customHeight="1">
      <c r="A28" s="451">
        <v>7.0</v>
      </c>
      <c r="B28" s="452" t="s">
        <v>1576</v>
      </c>
      <c r="C28" s="128">
        <v>0.0</v>
      </c>
      <c r="D28" s="383">
        <v>0.0</v>
      </c>
      <c r="E28" s="383">
        <v>0.0</v>
      </c>
      <c r="F28" s="453" t="s">
        <v>1565</v>
      </c>
      <c r="G28" s="454">
        <f>SUM(C28:E29)</f>
        <v>15</v>
      </c>
      <c r="H28" s="99" t="s">
        <v>1565</v>
      </c>
    </row>
    <row r="29" ht="13.5" customHeight="1">
      <c r="A29" s="74"/>
      <c r="B29" s="74"/>
      <c r="C29" s="128">
        <v>3.0</v>
      </c>
      <c r="D29" s="383">
        <v>7.0</v>
      </c>
      <c r="E29" s="383">
        <v>5.0</v>
      </c>
      <c r="F29" s="453" t="s">
        <v>1567</v>
      </c>
      <c r="G29" s="74"/>
      <c r="H29" s="99"/>
      <c r="O29" s="297"/>
      <c r="P29" s="297"/>
      <c r="Q29" s="297"/>
      <c r="R29" s="297"/>
    </row>
    <row r="30" ht="13.5" customHeight="1">
      <c r="A30" s="451">
        <v>8.0</v>
      </c>
      <c r="B30" s="452" t="s">
        <v>1577</v>
      </c>
      <c r="C30" s="128">
        <v>0.0</v>
      </c>
      <c r="D30" s="383">
        <v>0.0</v>
      </c>
      <c r="E30" s="383">
        <v>0.0</v>
      </c>
      <c r="F30" s="457" t="s">
        <v>1565</v>
      </c>
      <c r="G30" s="454">
        <f>SUM(C30:E31)</f>
        <v>19</v>
      </c>
      <c r="H30" s="99" t="s">
        <v>1567</v>
      </c>
    </row>
    <row r="31" ht="13.5" customHeight="1">
      <c r="A31" s="74"/>
      <c r="B31" s="74"/>
      <c r="C31" s="128">
        <v>2.0</v>
      </c>
      <c r="D31" s="383">
        <v>8.0</v>
      </c>
      <c r="E31" s="383">
        <v>9.0</v>
      </c>
      <c r="F31" s="457" t="s">
        <v>1567</v>
      </c>
      <c r="G31" s="74"/>
      <c r="H31" s="99"/>
    </row>
    <row r="32" ht="13.5" customHeight="1">
      <c r="A32" s="451">
        <v>9.0</v>
      </c>
      <c r="B32" s="452" t="s">
        <v>1578</v>
      </c>
      <c r="C32" s="128">
        <v>0.0</v>
      </c>
      <c r="D32" s="383">
        <v>0.0</v>
      </c>
      <c r="E32" s="383">
        <v>0.0</v>
      </c>
      <c r="F32" s="457" t="s">
        <v>1565</v>
      </c>
      <c r="G32" s="454">
        <f>SUM(C32:E33)</f>
        <v>11</v>
      </c>
    </row>
    <row r="33" ht="13.5" customHeight="1">
      <c r="A33" s="74"/>
      <c r="B33" s="74"/>
      <c r="C33" s="128">
        <v>3.0</v>
      </c>
      <c r="D33" s="383">
        <v>6.0</v>
      </c>
      <c r="E33" s="383">
        <v>2.0</v>
      </c>
      <c r="F33" s="457" t="s">
        <v>1567</v>
      </c>
      <c r="G33" s="74"/>
    </row>
    <row r="34" ht="13.5" customHeight="1">
      <c r="A34" s="451">
        <v>10.0</v>
      </c>
      <c r="B34" s="452" t="s">
        <v>1579</v>
      </c>
      <c r="C34" s="128">
        <v>1.0</v>
      </c>
      <c r="D34" s="383">
        <v>1.0</v>
      </c>
      <c r="E34" s="383">
        <v>0.0</v>
      </c>
      <c r="F34" s="457" t="s">
        <v>1565</v>
      </c>
      <c r="G34" s="454">
        <f>SUM(C34:E35)</f>
        <v>21</v>
      </c>
    </row>
    <row r="35" ht="13.5" customHeight="1">
      <c r="A35" s="74"/>
      <c r="B35" s="74"/>
      <c r="C35" s="128">
        <v>8.0</v>
      </c>
      <c r="D35" s="383">
        <v>6.0</v>
      </c>
      <c r="E35" s="383">
        <v>5.0</v>
      </c>
      <c r="F35" s="457" t="s">
        <v>1567</v>
      </c>
      <c r="G35" s="74"/>
    </row>
    <row r="36" ht="13.5" customHeight="1">
      <c r="A36" s="451">
        <v>11.0</v>
      </c>
      <c r="B36" s="452" t="s">
        <v>1580</v>
      </c>
      <c r="C36" s="128">
        <v>0.0</v>
      </c>
      <c r="D36" s="383">
        <v>2.0</v>
      </c>
      <c r="E36" s="383">
        <v>0.0</v>
      </c>
      <c r="F36" s="457" t="s">
        <v>1565</v>
      </c>
      <c r="G36" s="454">
        <f>SUM(C36:E37)</f>
        <v>11</v>
      </c>
    </row>
    <row r="37" ht="13.5" customHeight="1">
      <c r="A37" s="74"/>
      <c r="B37" s="74"/>
      <c r="C37" s="128">
        <v>0.0</v>
      </c>
      <c r="D37" s="383">
        <v>6.0</v>
      </c>
      <c r="E37" s="383">
        <v>3.0</v>
      </c>
      <c r="F37" s="457" t="s">
        <v>1567</v>
      </c>
      <c r="G37" s="74"/>
    </row>
    <row r="38" ht="13.5" customHeight="1">
      <c r="A38" s="451">
        <v>12.0</v>
      </c>
      <c r="B38" s="452" t="s">
        <v>1581</v>
      </c>
      <c r="C38" s="128">
        <v>0.0</v>
      </c>
      <c r="D38" s="383">
        <v>0.0</v>
      </c>
      <c r="E38" s="383">
        <v>2.0</v>
      </c>
      <c r="F38" s="457" t="s">
        <v>1565</v>
      </c>
      <c r="G38" s="454">
        <f>SUM(C38:E39)</f>
        <v>8</v>
      </c>
    </row>
    <row r="39" ht="13.5" customHeight="1">
      <c r="A39" s="74"/>
      <c r="B39" s="74"/>
      <c r="C39" s="128">
        <v>2.0</v>
      </c>
      <c r="D39" s="383">
        <v>2.0</v>
      </c>
      <c r="E39" s="383">
        <v>2.0</v>
      </c>
      <c r="F39" s="457" t="s">
        <v>1567</v>
      </c>
      <c r="G39" s="74"/>
    </row>
    <row r="40" ht="13.5" customHeight="1">
      <c r="A40" s="451">
        <v>13.0</v>
      </c>
      <c r="B40" s="452" t="s">
        <v>1582</v>
      </c>
      <c r="C40" s="128">
        <v>0.0</v>
      </c>
      <c r="D40" s="383">
        <v>1.0</v>
      </c>
      <c r="E40" s="383">
        <v>2.0</v>
      </c>
      <c r="F40" s="457" t="s">
        <v>1565</v>
      </c>
      <c r="G40" s="454">
        <f>SUM(C40:E41)</f>
        <v>10</v>
      </c>
    </row>
    <row r="41" ht="13.5" customHeight="1">
      <c r="A41" s="74"/>
      <c r="B41" s="74"/>
      <c r="C41" s="128">
        <v>3.0</v>
      </c>
      <c r="D41" s="383">
        <v>1.0</v>
      </c>
      <c r="E41" s="383">
        <v>3.0</v>
      </c>
      <c r="F41" s="457" t="s">
        <v>1567</v>
      </c>
      <c r="G41" s="74"/>
    </row>
    <row r="42" ht="13.5" customHeight="1">
      <c r="A42" s="451">
        <v>14.0</v>
      </c>
      <c r="B42" s="452" t="s">
        <v>1583</v>
      </c>
      <c r="C42" s="128">
        <f>1</f>
        <v>1</v>
      </c>
      <c r="D42" s="383">
        <v>0.0</v>
      </c>
      <c r="E42" s="383">
        <v>0.0</v>
      </c>
      <c r="F42" s="457" t="s">
        <v>1565</v>
      </c>
      <c r="G42" s="454">
        <f>SUM(C42:E43)</f>
        <v>12</v>
      </c>
    </row>
    <row r="43" ht="13.5" customHeight="1">
      <c r="A43" s="74"/>
      <c r="B43" s="74"/>
      <c r="C43" s="128">
        <v>2.0</v>
      </c>
      <c r="D43" s="383">
        <v>6.0</v>
      </c>
      <c r="E43" s="383">
        <v>3.0</v>
      </c>
      <c r="F43" s="457" t="s">
        <v>1567</v>
      </c>
      <c r="G43" s="74"/>
    </row>
    <row r="44" ht="13.5" customHeight="1">
      <c r="A44" s="451">
        <v>15.0</v>
      </c>
      <c r="B44" s="452" t="s">
        <v>1584</v>
      </c>
      <c r="C44" s="128">
        <v>1.0</v>
      </c>
      <c r="D44" s="383">
        <v>0.0</v>
      </c>
      <c r="E44" s="383">
        <v>0.0</v>
      </c>
      <c r="F44" s="457" t="s">
        <v>1565</v>
      </c>
      <c r="G44" s="454">
        <f>SUM(C44:E45)</f>
        <v>29</v>
      </c>
    </row>
    <row r="45" ht="13.5" customHeight="1">
      <c r="A45" s="74"/>
      <c r="B45" s="74"/>
      <c r="C45" s="128">
        <v>10.0</v>
      </c>
      <c r="D45" s="383">
        <v>10.0</v>
      </c>
      <c r="E45" s="383">
        <v>8.0</v>
      </c>
      <c r="F45" s="457" t="s">
        <v>1567</v>
      </c>
      <c r="G45" s="74"/>
    </row>
    <row r="46" ht="13.5" customHeight="1">
      <c r="A46" s="376">
        <v>16.0</v>
      </c>
      <c r="B46" s="452" t="s">
        <v>1585</v>
      </c>
      <c r="C46" s="128">
        <v>5.0</v>
      </c>
      <c r="D46" s="383">
        <v>7.0</v>
      </c>
      <c r="E46" s="383">
        <v>3.0</v>
      </c>
      <c r="F46" s="453" t="s">
        <v>1567</v>
      </c>
      <c r="G46" s="458">
        <f t="shared" ref="G46:G48" si="1">SUM(C46:E46)</f>
        <v>15</v>
      </c>
    </row>
    <row r="47" ht="13.5" customHeight="1">
      <c r="A47" s="376">
        <v>17.0</v>
      </c>
      <c r="B47" s="452" t="s">
        <v>1586</v>
      </c>
      <c r="C47" s="128">
        <v>3.0</v>
      </c>
      <c r="D47" s="383">
        <v>3.0</v>
      </c>
      <c r="E47" s="383">
        <v>0.0</v>
      </c>
      <c r="F47" s="453" t="s">
        <v>1567</v>
      </c>
      <c r="G47" s="458">
        <f t="shared" si="1"/>
        <v>6</v>
      </c>
    </row>
    <row r="48" ht="13.5" customHeight="1">
      <c r="A48" s="376">
        <v>18.0</v>
      </c>
      <c r="B48" s="452" t="s">
        <v>1587</v>
      </c>
      <c r="C48" s="128">
        <v>5.0</v>
      </c>
      <c r="D48" s="383">
        <v>7.0</v>
      </c>
      <c r="E48" s="383">
        <v>2.0</v>
      </c>
      <c r="F48" s="453" t="s">
        <v>1567</v>
      </c>
      <c r="G48" s="458">
        <f t="shared" si="1"/>
        <v>14</v>
      </c>
    </row>
    <row r="49" ht="13.5" customHeight="1">
      <c r="A49" s="451">
        <v>19.0</v>
      </c>
      <c r="B49" s="452" t="s">
        <v>1588</v>
      </c>
      <c r="C49" s="128">
        <v>1.0</v>
      </c>
      <c r="D49" s="383">
        <v>0.0</v>
      </c>
      <c r="E49" s="383">
        <v>0.0</v>
      </c>
      <c r="F49" s="453" t="s">
        <v>1565</v>
      </c>
      <c r="G49" s="454">
        <f>SUM(C49:E50)</f>
        <v>11</v>
      </c>
    </row>
    <row r="50" ht="13.5" customHeight="1">
      <c r="A50" s="74"/>
      <c r="B50" s="74"/>
      <c r="C50" s="128">
        <v>4.0</v>
      </c>
      <c r="D50" s="383">
        <v>6.0</v>
      </c>
      <c r="E50" s="383">
        <v>0.0</v>
      </c>
      <c r="F50" s="453" t="s">
        <v>1567</v>
      </c>
      <c r="G50" s="74"/>
    </row>
    <row r="51" ht="13.5" customHeight="1">
      <c r="A51" s="459">
        <v>20.0</v>
      </c>
      <c r="B51" s="452" t="s">
        <v>1589</v>
      </c>
      <c r="C51" s="128">
        <v>1.0</v>
      </c>
      <c r="D51" s="383">
        <v>4.0</v>
      </c>
      <c r="E51" s="383">
        <v>1.0</v>
      </c>
      <c r="F51" s="453" t="s">
        <v>1565</v>
      </c>
      <c r="G51" s="454">
        <f>SUM(C51:E52)</f>
        <v>15</v>
      </c>
    </row>
    <row r="52" ht="13.5" customHeight="1">
      <c r="A52" s="74"/>
      <c r="B52" s="74"/>
      <c r="C52" s="128">
        <v>4.0</v>
      </c>
      <c r="D52" s="383">
        <v>5.0</v>
      </c>
      <c r="E52" s="383">
        <v>0.0</v>
      </c>
      <c r="F52" s="453" t="s">
        <v>1567</v>
      </c>
      <c r="G52" s="74"/>
    </row>
    <row r="53" ht="13.5" customHeight="1">
      <c r="A53" s="459">
        <v>21.0</v>
      </c>
      <c r="B53" s="452" t="s">
        <v>1590</v>
      </c>
      <c r="C53" s="128">
        <v>1.0</v>
      </c>
      <c r="D53" s="383">
        <v>0.0</v>
      </c>
      <c r="E53" s="383">
        <v>0.0</v>
      </c>
      <c r="F53" s="453" t="s">
        <v>1565</v>
      </c>
      <c r="G53" s="454">
        <f>sum(C53:E54)</f>
        <v>15</v>
      </c>
    </row>
    <row r="54" ht="13.5" customHeight="1">
      <c r="A54" s="74"/>
      <c r="B54" s="74"/>
      <c r="C54" s="128">
        <v>2.0</v>
      </c>
      <c r="D54" s="383">
        <v>11.0</v>
      </c>
      <c r="E54" s="383">
        <v>1.0</v>
      </c>
      <c r="F54" s="453" t="s">
        <v>1567</v>
      </c>
      <c r="G54" s="74"/>
    </row>
    <row r="55" ht="13.5" customHeight="1">
      <c r="A55" s="419">
        <v>22.0</v>
      </c>
      <c r="B55" s="452" t="s">
        <v>1591</v>
      </c>
      <c r="C55" s="128">
        <v>2.0</v>
      </c>
      <c r="D55" s="383">
        <v>2.0</v>
      </c>
      <c r="E55" s="383">
        <v>1.0</v>
      </c>
      <c r="F55" s="453" t="s">
        <v>1567</v>
      </c>
      <c r="G55" s="458">
        <f>SUM(C55:E55)</f>
        <v>5</v>
      </c>
    </row>
    <row r="56" ht="13.5" customHeight="1">
      <c r="A56" s="459">
        <v>23.0</v>
      </c>
      <c r="B56" s="452" t="s">
        <v>1592</v>
      </c>
      <c r="C56" s="128">
        <v>0.0</v>
      </c>
      <c r="D56" s="383">
        <v>2.0</v>
      </c>
      <c r="E56" s="383">
        <v>0.0</v>
      </c>
      <c r="F56" s="453" t="s">
        <v>1565</v>
      </c>
      <c r="G56" s="454">
        <f>sum(C56:E57)</f>
        <v>7</v>
      </c>
    </row>
    <row r="57" ht="13.5" customHeight="1">
      <c r="A57" s="74"/>
      <c r="B57" s="74"/>
      <c r="C57" s="128">
        <v>2.0</v>
      </c>
      <c r="D57" s="383">
        <v>2.0</v>
      </c>
      <c r="E57" s="383">
        <v>1.0</v>
      </c>
      <c r="F57" s="453" t="s">
        <v>1567</v>
      </c>
      <c r="G57" s="74"/>
    </row>
    <row r="58" ht="13.5" customHeight="1">
      <c r="A58" s="419">
        <v>24.0</v>
      </c>
      <c r="B58" s="452" t="s">
        <v>1593</v>
      </c>
      <c r="C58" s="128">
        <v>3.0</v>
      </c>
      <c r="D58" s="383">
        <v>8.0</v>
      </c>
      <c r="E58" s="383">
        <v>4.0</v>
      </c>
      <c r="F58" s="453" t="s">
        <v>1567</v>
      </c>
      <c r="G58" s="458">
        <f t="shared" ref="G58:G59" si="2">sum(C58:E58)</f>
        <v>15</v>
      </c>
    </row>
    <row r="59" ht="13.5" customHeight="1">
      <c r="A59" s="419">
        <v>25.0</v>
      </c>
      <c r="B59" s="452" t="s">
        <v>1594</v>
      </c>
      <c r="C59" s="128">
        <v>0.0</v>
      </c>
      <c r="D59" s="383">
        <v>2.0</v>
      </c>
      <c r="E59" s="383">
        <v>2.0</v>
      </c>
      <c r="F59" s="453" t="s">
        <v>1567</v>
      </c>
      <c r="G59" s="458">
        <f t="shared" si="2"/>
        <v>4</v>
      </c>
    </row>
    <row r="60" ht="13.5" customHeight="1">
      <c r="A60" s="459">
        <v>26.0</v>
      </c>
      <c r="B60" s="452" t="s">
        <v>1595</v>
      </c>
      <c r="C60" s="128">
        <v>0.0</v>
      </c>
      <c r="D60" s="383">
        <v>1.0</v>
      </c>
      <c r="E60" s="383">
        <v>0.0</v>
      </c>
      <c r="F60" s="453" t="s">
        <v>1565</v>
      </c>
      <c r="G60" s="454">
        <f>sum(C60:E61)</f>
        <v>9</v>
      </c>
    </row>
    <row r="61" ht="13.5" customHeight="1">
      <c r="A61" s="74"/>
      <c r="B61" s="74"/>
      <c r="C61" s="128">
        <v>3.0</v>
      </c>
      <c r="D61" s="383">
        <v>5.0</v>
      </c>
      <c r="E61" s="383">
        <v>0.0</v>
      </c>
      <c r="F61" s="453" t="s">
        <v>1567</v>
      </c>
      <c r="G61" s="74"/>
    </row>
    <row r="62" ht="13.5" customHeight="1">
      <c r="A62" s="419">
        <v>27.0</v>
      </c>
      <c r="B62" s="452" t="s">
        <v>1596</v>
      </c>
      <c r="C62" s="128">
        <v>0.0</v>
      </c>
      <c r="D62" s="383">
        <v>3.0</v>
      </c>
      <c r="E62" s="383">
        <v>0.0</v>
      </c>
      <c r="F62" s="453" t="s">
        <v>1567</v>
      </c>
      <c r="G62" s="458">
        <f t="shared" ref="G62:G133" si="3">SUM(C62:E62)</f>
        <v>3</v>
      </c>
    </row>
    <row r="63" ht="13.5" customHeight="1">
      <c r="A63" s="419">
        <v>28.0</v>
      </c>
      <c r="B63" s="452" t="s">
        <v>1597</v>
      </c>
      <c r="C63" s="128">
        <v>2.0</v>
      </c>
      <c r="D63" s="383">
        <v>1.0</v>
      </c>
      <c r="E63" s="383">
        <v>2.0</v>
      </c>
      <c r="F63" s="453" t="s">
        <v>1567</v>
      </c>
      <c r="G63" s="458">
        <f t="shared" si="3"/>
        <v>5</v>
      </c>
    </row>
    <row r="64" ht="13.5" customHeight="1">
      <c r="A64" s="376"/>
      <c r="B64" s="324"/>
      <c r="C64" s="127"/>
      <c r="D64" s="349"/>
      <c r="E64" s="349"/>
      <c r="F64" s="460"/>
      <c r="G64" s="458">
        <f t="shared" si="3"/>
        <v>0</v>
      </c>
    </row>
    <row r="65" ht="13.5" customHeight="1">
      <c r="A65" s="376"/>
      <c r="B65" s="324"/>
      <c r="C65" s="127"/>
      <c r="D65" s="349"/>
      <c r="E65" s="349"/>
      <c r="F65" s="460"/>
      <c r="G65" s="458">
        <f t="shared" si="3"/>
        <v>0</v>
      </c>
    </row>
    <row r="66" ht="13.5" customHeight="1">
      <c r="A66" s="376"/>
      <c r="B66" s="324"/>
      <c r="C66" s="127"/>
      <c r="D66" s="349"/>
      <c r="E66" s="349"/>
      <c r="F66" s="460"/>
      <c r="G66" s="458">
        <f t="shared" si="3"/>
        <v>0</v>
      </c>
    </row>
    <row r="67" ht="13.5" customHeight="1">
      <c r="A67" s="376"/>
      <c r="B67" s="324"/>
      <c r="C67" s="127"/>
      <c r="D67" s="349"/>
      <c r="E67" s="349"/>
      <c r="F67" s="460"/>
      <c r="G67" s="458">
        <f t="shared" si="3"/>
        <v>0</v>
      </c>
    </row>
    <row r="68" ht="13.5" customHeight="1">
      <c r="A68" s="376"/>
      <c r="B68" s="324"/>
      <c r="C68" s="127"/>
      <c r="D68" s="349"/>
      <c r="E68" s="349"/>
      <c r="F68" s="460"/>
      <c r="G68" s="458">
        <f t="shared" si="3"/>
        <v>0</v>
      </c>
    </row>
    <row r="69" ht="13.5" customHeight="1">
      <c r="A69" s="376"/>
      <c r="B69" s="324"/>
      <c r="C69" s="127"/>
      <c r="D69" s="349"/>
      <c r="E69" s="349"/>
      <c r="F69" s="460"/>
      <c r="G69" s="458">
        <f t="shared" si="3"/>
        <v>0</v>
      </c>
    </row>
    <row r="70" ht="13.5" customHeight="1">
      <c r="A70" s="376"/>
      <c r="B70" s="324"/>
      <c r="C70" s="127"/>
      <c r="D70" s="349"/>
      <c r="E70" s="349"/>
      <c r="F70" s="460"/>
      <c r="G70" s="458">
        <f t="shared" si="3"/>
        <v>0</v>
      </c>
    </row>
    <row r="71" ht="13.5" customHeight="1">
      <c r="A71" s="376"/>
      <c r="B71" s="324"/>
      <c r="C71" s="127"/>
      <c r="D71" s="349"/>
      <c r="E71" s="349"/>
      <c r="F71" s="460"/>
      <c r="G71" s="458">
        <f t="shared" si="3"/>
        <v>0</v>
      </c>
    </row>
    <row r="72" ht="13.5" customHeight="1">
      <c r="A72" s="376"/>
      <c r="B72" s="324"/>
      <c r="C72" s="127"/>
      <c r="D72" s="349"/>
      <c r="E72" s="349"/>
      <c r="F72" s="460"/>
      <c r="G72" s="458">
        <f t="shared" si="3"/>
        <v>0</v>
      </c>
    </row>
    <row r="73" ht="13.5" customHeight="1">
      <c r="A73" s="376"/>
      <c r="B73" s="324"/>
      <c r="C73" s="127"/>
      <c r="D73" s="349"/>
      <c r="E73" s="349"/>
      <c r="F73" s="460"/>
      <c r="G73" s="458">
        <f t="shared" si="3"/>
        <v>0</v>
      </c>
    </row>
    <row r="74" ht="13.5" customHeight="1">
      <c r="A74" s="376"/>
      <c r="B74" s="324"/>
      <c r="C74" s="127"/>
      <c r="D74" s="349"/>
      <c r="E74" s="349"/>
      <c r="F74" s="460"/>
      <c r="G74" s="458">
        <f t="shared" si="3"/>
        <v>0</v>
      </c>
    </row>
    <row r="75" ht="13.5" customHeight="1">
      <c r="A75" s="376"/>
      <c r="B75" s="324"/>
      <c r="C75" s="127"/>
      <c r="D75" s="349"/>
      <c r="E75" s="349"/>
      <c r="F75" s="460"/>
      <c r="G75" s="458">
        <f t="shared" si="3"/>
        <v>0</v>
      </c>
    </row>
    <row r="76" ht="13.5" customHeight="1">
      <c r="A76" s="376"/>
      <c r="B76" s="324"/>
      <c r="C76" s="127"/>
      <c r="D76" s="349"/>
      <c r="E76" s="349"/>
      <c r="F76" s="460"/>
      <c r="G76" s="458">
        <f t="shared" si="3"/>
        <v>0</v>
      </c>
    </row>
    <row r="77" ht="13.5" customHeight="1">
      <c r="A77" s="376"/>
      <c r="B77" s="324"/>
      <c r="C77" s="127"/>
      <c r="D77" s="349"/>
      <c r="E77" s="349"/>
      <c r="F77" s="460"/>
      <c r="G77" s="458">
        <f t="shared" si="3"/>
        <v>0</v>
      </c>
    </row>
    <row r="78" ht="13.5" customHeight="1">
      <c r="A78" s="376"/>
      <c r="B78" s="324"/>
      <c r="C78" s="127"/>
      <c r="D78" s="349"/>
      <c r="E78" s="349"/>
      <c r="F78" s="460"/>
      <c r="G78" s="458">
        <f t="shared" si="3"/>
        <v>0</v>
      </c>
    </row>
    <row r="79" ht="13.5" customHeight="1">
      <c r="A79" s="376"/>
      <c r="B79" s="324"/>
      <c r="C79" s="127"/>
      <c r="D79" s="349"/>
      <c r="E79" s="349"/>
      <c r="F79" s="460"/>
      <c r="G79" s="458">
        <f t="shared" si="3"/>
        <v>0</v>
      </c>
    </row>
    <row r="80" ht="13.5" customHeight="1">
      <c r="A80" s="376"/>
      <c r="B80" s="324"/>
      <c r="C80" s="127"/>
      <c r="D80" s="349"/>
      <c r="E80" s="349"/>
      <c r="F80" s="460"/>
      <c r="G80" s="458">
        <f t="shared" si="3"/>
        <v>0</v>
      </c>
    </row>
    <row r="81" ht="13.5" customHeight="1">
      <c r="A81" s="376"/>
      <c r="B81" s="324"/>
      <c r="C81" s="127"/>
      <c r="D81" s="349"/>
      <c r="E81" s="349"/>
      <c r="F81" s="460"/>
      <c r="G81" s="458">
        <f t="shared" si="3"/>
        <v>0</v>
      </c>
    </row>
    <row r="82" ht="13.5" customHeight="1">
      <c r="A82" s="376"/>
      <c r="B82" s="324"/>
      <c r="C82" s="127"/>
      <c r="D82" s="349"/>
      <c r="E82" s="349"/>
      <c r="F82" s="460"/>
      <c r="G82" s="458">
        <f t="shared" si="3"/>
        <v>0</v>
      </c>
    </row>
    <row r="83" ht="13.5" customHeight="1">
      <c r="A83" s="376"/>
      <c r="B83" s="324"/>
      <c r="C83" s="127"/>
      <c r="D83" s="349"/>
      <c r="E83" s="349"/>
      <c r="F83" s="460"/>
      <c r="G83" s="458">
        <f t="shared" si="3"/>
        <v>0</v>
      </c>
    </row>
    <row r="84" ht="13.5" customHeight="1">
      <c r="A84" s="376"/>
      <c r="B84" s="324"/>
      <c r="C84" s="127"/>
      <c r="D84" s="349"/>
      <c r="E84" s="349"/>
      <c r="F84" s="460"/>
      <c r="G84" s="458">
        <f t="shared" si="3"/>
        <v>0</v>
      </c>
    </row>
    <row r="85" ht="13.5" customHeight="1">
      <c r="A85" s="376"/>
      <c r="B85" s="324"/>
      <c r="C85" s="127"/>
      <c r="D85" s="349"/>
      <c r="E85" s="349"/>
      <c r="F85" s="460"/>
      <c r="G85" s="458">
        <f t="shared" si="3"/>
        <v>0</v>
      </c>
    </row>
    <row r="86" ht="13.5" customHeight="1">
      <c r="A86" s="376"/>
      <c r="B86" s="324"/>
      <c r="C86" s="127"/>
      <c r="D86" s="349"/>
      <c r="E86" s="349"/>
      <c r="F86" s="460"/>
      <c r="G86" s="458">
        <f t="shared" si="3"/>
        <v>0</v>
      </c>
    </row>
    <row r="87" ht="13.5" customHeight="1">
      <c r="A87" s="376"/>
      <c r="B87" s="324"/>
      <c r="C87" s="127"/>
      <c r="D87" s="349"/>
      <c r="E87" s="349"/>
      <c r="F87" s="460"/>
      <c r="G87" s="458">
        <f t="shared" si="3"/>
        <v>0</v>
      </c>
    </row>
    <row r="88" ht="13.5" customHeight="1">
      <c r="A88" s="376"/>
      <c r="B88" s="324"/>
      <c r="C88" s="127"/>
      <c r="D88" s="349"/>
      <c r="E88" s="349"/>
      <c r="F88" s="460"/>
      <c r="G88" s="458">
        <f t="shared" si="3"/>
        <v>0</v>
      </c>
    </row>
    <row r="89" ht="13.5" customHeight="1">
      <c r="A89" s="376"/>
      <c r="B89" s="324"/>
      <c r="C89" s="127"/>
      <c r="D89" s="349"/>
      <c r="E89" s="349"/>
      <c r="F89" s="460"/>
      <c r="G89" s="458">
        <f t="shared" si="3"/>
        <v>0</v>
      </c>
    </row>
    <row r="90" ht="13.5" customHeight="1">
      <c r="A90" s="376"/>
      <c r="B90" s="324"/>
      <c r="C90" s="127"/>
      <c r="D90" s="349"/>
      <c r="E90" s="349"/>
      <c r="F90" s="460"/>
      <c r="G90" s="458">
        <f t="shared" si="3"/>
        <v>0</v>
      </c>
    </row>
    <row r="91" ht="13.5" customHeight="1">
      <c r="A91" s="376"/>
      <c r="B91" s="324"/>
      <c r="C91" s="127"/>
      <c r="D91" s="349"/>
      <c r="E91" s="349"/>
      <c r="F91" s="460"/>
      <c r="G91" s="458">
        <f t="shared" si="3"/>
        <v>0</v>
      </c>
    </row>
    <row r="92" ht="13.5" customHeight="1">
      <c r="A92" s="376"/>
      <c r="B92" s="324"/>
      <c r="C92" s="127"/>
      <c r="D92" s="349"/>
      <c r="E92" s="349"/>
      <c r="F92" s="460"/>
      <c r="G92" s="458">
        <f t="shared" si="3"/>
        <v>0</v>
      </c>
    </row>
    <row r="93" ht="13.5" customHeight="1">
      <c r="A93" s="376"/>
      <c r="B93" s="324"/>
      <c r="C93" s="127"/>
      <c r="D93" s="349"/>
      <c r="E93" s="349"/>
      <c r="F93" s="460"/>
      <c r="G93" s="458">
        <f t="shared" si="3"/>
        <v>0</v>
      </c>
    </row>
    <row r="94" ht="13.5" customHeight="1">
      <c r="A94" s="376"/>
      <c r="B94" s="324"/>
      <c r="C94" s="127"/>
      <c r="D94" s="349"/>
      <c r="E94" s="349"/>
      <c r="F94" s="460"/>
      <c r="G94" s="458">
        <f t="shared" si="3"/>
        <v>0</v>
      </c>
    </row>
    <row r="95" ht="13.5" customHeight="1">
      <c r="A95" s="376"/>
      <c r="B95" s="324"/>
      <c r="C95" s="127"/>
      <c r="D95" s="349"/>
      <c r="E95" s="349"/>
      <c r="F95" s="460"/>
      <c r="G95" s="458">
        <f t="shared" si="3"/>
        <v>0</v>
      </c>
    </row>
    <row r="96" ht="13.5" customHeight="1">
      <c r="A96" s="376"/>
      <c r="B96" s="324"/>
      <c r="C96" s="127"/>
      <c r="D96" s="349"/>
      <c r="E96" s="349"/>
      <c r="F96" s="460"/>
      <c r="G96" s="458">
        <f t="shared" si="3"/>
        <v>0</v>
      </c>
    </row>
    <row r="97" ht="13.5" customHeight="1">
      <c r="A97" s="376"/>
      <c r="B97" s="324"/>
      <c r="C97" s="127"/>
      <c r="D97" s="349"/>
      <c r="E97" s="349"/>
      <c r="F97" s="460"/>
      <c r="G97" s="458">
        <f t="shared" si="3"/>
        <v>0</v>
      </c>
    </row>
    <row r="98" ht="13.5" customHeight="1">
      <c r="A98" s="376"/>
      <c r="B98" s="324"/>
      <c r="C98" s="127"/>
      <c r="D98" s="349"/>
      <c r="E98" s="349"/>
      <c r="F98" s="460"/>
      <c r="G98" s="458">
        <f t="shared" si="3"/>
        <v>0</v>
      </c>
    </row>
    <row r="99" ht="13.5" customHeight="1">
      <c r="A99" s="376"/>
      <c r="B99" s="324"/>
      <c r="C99" s="127"/>
      <c r="D99" s="349"/>
      <c r="E99" s="349"/>
      <c r="F99" s="460"/>
      <c r="G99" s="458">
        <f t="shared" si="3"/>
        <v>0</v>
      </c>
    </row>
    <row r="100" ht="13.5" customHeight="1">
      <c r="A100" s="376"/>
      <c r="B100" s="324"/>
      <c r="C100" s="127"/>
      <c r="D100" s="349"/>
      <c r="E100" s="349"/>
      <c r="F100" s="460"/>
      <c r="G100" s="458">
        <f t="shared" si="3"/>
        <v>0</v>
      </c>
    </row>
    <row r="101" ht="13.5" customHeight="1">
      <c r="A101" s="376"/>
      <c r="B101" s="324"/>
      <c r="C101" s="127"/>
      <c r="D101" s="349"/>
      <c r="E101" s="349"/>
      <c r="F101" s="460"/>
      <c r="G101" s="458">
        <f t="shared" si="3"/>
        <v>0</v>
      </c>
    </row>
    <row r="102" ht="13.5" customHeight="1">
      <c r="A102" s="376"/>
      <c r="B102" s="324"/>
      <c r="C102" s="127"/>
      <c r="D102" s="349"/>
      <c r="E102" s="349"/>
      <c r="F102" s="460"/>
      <c r="G102" s="458">
        <f t="shared" si="3"/>
        <v>0</v>
      </c>
    </row>
    <row r="103" ht="13.5" customHeight="1">
      <c r="A103" s="376"/>
      <c r="B103" s="324"/>
      <c r="C103" s="127"/>
      <c r="D103" s="349"/>
      <c r="E103" s="349"/>
      <c r="F103" s="460"/>
      <c r="G103" s="458">
        <f t="shared" si="3"/>
        <v>0</v>
      </c>
    </row>
    <row r="104" ht="13.5" customHeight="1">
      <c r="A104" s="376"/>
      <c r="B104" s="324"/>
      <c r="C104" s="127"/>
      <c r="D104" s="349"/>
      <c r="E104" s="349"/>
      <c r="F104" s="460"/>
      <c r="G104" s="458">
        <f t="shared" si="3"/>
        <v>0</v>
      </c>
    </row>
    <row r="105" ht="13.5" customHeight="1">
      <c r="A105" s="376"/>
      <c r="B105" s="324"/>
      <c r="C105" s="127"/>
      <c r="D105" s="349"/>
      <c r="E105" s="349"/>
      <c r="F105" s="460"/>
      <c r="G105" s="458">
        <f t="shared" si="3"/>
        <v>0</v>
      </c>
    </row>
    <row r="106" ht="13.5" customHeight="1">
      <c r="A106" s="376"/>
      <c r="B106" s="324"/>
      <c r="C106" s="127"/>
      <c r="D106" s="349"/>
      <c r="E106" s="349"/>
      <c r="F106" s="460"/>
      <c r="G106" s="458">
        <f t="shared" si="3"/>
        <v>0</v>
      </c>
    </row>
    <row r="107" ht="13.5" customHeight="1">
      <c r="A107" s="376"/>
      <c r="B107" s="324"/>
      <c r="C107" s="127"/>
      <c r="D107" s="349"/>
      <c r="E107" s="349"/>
      <c r="F107" s="460"/>
      <c r="G107" s="458">
        <f t="shared" si="3"/>
        <v>0</v>
      </c>
    </row>
    <row r="108" ht="13.5" customHeight="1">
      <c r="A108" s="376"/>
      <c r="B108" s="324"/>
      <c r="C108" s="127"/>
      <c r="D108" s="349"/>
      <c r="E108" s="349"/>
      <c r="F108" s="460"/>
      <c r="G108" s="458">
        <f t="shared" si="3"/>
        <v>0</v>
      </c>
    </row>
    <row r="109" ht="13.5" customHeight="1">
      <c r="A109" s="376"/>
      <c r="B109" s="324"/>
      <c r="C109" s="127"/>
      <c r="D109" s="349"/>
      <c r="E109" s="349"/>
      <c r="F109" s="460"/>
      <c r="G109" s="458">
        <f t="shared" si="3"/>
        <v>0</v>
      </c>
    </row>
    <row r="110" ht="13.5" customHeight="1">
      <c r="A110" s="376"/>
      <c r="B110" s="324"/>
      <c r="C110" s="127"/>
      <c r="D110" s="349"/>
      <c r="E110" s="349"/>
      <c r="F110" s="460"/>
      <c r="G110" s="458">
        <f t="shared" si="3"/>
        <v>0</v>
      </c>
    </row>
    <row r="111" ht="13.5" customHeight="1">
      <c r="A111" s="376"/>
      <c r="B111" s="324"/>
      <c r="C111" s="127"/>
      <c r="D111" s="349"/>
      <c r="E111" s="349"/>
      <c r="F111" s="460"/>
      <c r="G111" s="458">
        <f t="shared" si="3"/>
        <v>0</v>
      </c>
    </row>
    <row r="112" ht="13.5" customHeight="1">
      <c r="A112" s="376"/>
      <c r="B112" s="324"/>
      <c r="C112" s="127"/>
      <c r="D112" s="349"/>
      <c r="E112" s="349"/>
      <c r="F112" s="460"/>
      <c r="G112" s="458">
        <f t="shared" si="3"/>
        <v>0</v>
      </c>
    </row>
    <row r="113" ht="13.5" customHeight="1">
      <c r="A113" s="376"/>
      <c r="B113" s="324"/>
      <c r="C113" s="127"/>
      <c r="D113" s="349"/>
      <c r="E113" s="349"/>
      <c r="F113" s="460"/>
      <c r="G113" s="458">
        <f t="shared" si="3"/>
        <v>0</v>
      </c>
    </row>
    <row r="114" ht="13.5" customHeight="1">
      <c r="A114" s="376"/>
      <c r="B114" s="324"/>
      <c r="C114" s="127"/>
      <c r="D114" s="349"/>
      <c r="E114" s="349"/>
      <c r="F114" s="460"/>
      <c r="G114" s="458">
        <f t="shared" si="3"/>
        <v>0</v>
      </c>
    </row>
    <row r="115" ht="13.5" customHeight="1">
      <c r="A115" s="376"/>
      <c r="B115" s="324"/>
      <c r="C115" s="127"/>
      <c r="D115" s="349"/>
      <c r="E115" s="349"/>
      <c r="F115" s="460"/>
      <c r="G115" s="458">
        <f t="shared" si="3"/>
        <v>0</v>
      </c>
    </row>
    <row r="116" ht="13.5" customHeight="1">
      <c r="A116" s="376"/>
      <c r="B116" s="324"/>
      <c r="C116" s="127"/>
      <c r="D116" s="349"/>
      <c r="E116" s="349"/>
      <c r="F116" s="460"/>
      <c r="G116" s="458">
        <f t="shared" si="3"/>
        <v>0</v>
      </c>
    </row>
    <row r="117" ht="13.5" customHeight="1">
      <c r="A117" s="376"/>
      <c r="B117" s="324"/>
      <c r="C117" s="127"/>
      <c r="D117" s="349"/>
      <c r="E117" s="349"/>
      <c r="F117" s="460"/>
      <c r="G117" s="458">
        <f t="shared" si="3"/>
        <v>0</v>
      </c>
    </row>
    <row r="118" ht="13.5" customHeight="1">
      <c r="A118" s="376"/>
      <c r="B118" s="324"/>
      <c r="C118" s="127"/>
      <c r="D118" s="349"/>
      <c r="E118" s="349"/>
      <c r="F118" s="460"/>
      <c r="G118" s="458">
        <f t="shared" si="3"/>
        <v>0</v>
      </c>
    </row>
    <row r="119" ht="13.5" customHeight="1">
      <c r="A119" s="376"/>
      <c r="B119" s="324"/>
      <c r="C119" s="127"/>
      <c r="D119" s="349"/>
      <c r="E119" s="349"/>
      <c r="F119" s="460"/>
      <c r="G119" s="458">
        <f t="shared" si="3"/>
        <v>0</v>
      </c>
    </row>
    <row r="120" ht="13.5" customHeight="1">
      <c r="A120" s="376"/>
      <c r="B120" s="324"/>
      <c r="C120" s="127"/>
      <c r="D120" s="349"/>
      <c r="E120" s="349"/>
      <c r="F120" s="460"/>
      <c r="G120" s="458">
        <f t="shared" si="3"/>
        <v>0</v>
      </c>
    </row>
    <row r="121" ht="13.5" customHeight="1">
      <c r="A121" s="376"/>
      <c r="B121" s="324"/>
      <c r="C121" s="127"/>
      <c r="D121" s="349"/>
      <c r="E121" s="349"/>
      <c r="F121" s="460"/>
      <c r="G121" s="458">
        <f t="shared" si="3"/>
        <v>0</v>
      </c>
    </row>
    <row r="122" ht="13.5" customHeight="1">
      <c r="A122" s="376"/>
      <c r="B122" s="324"/>
      <c r="C122" s="127"/>
      <c r="D122" s="349"/>
      <c r="E122" s="349"/>
      <c r="F122" s="460"/>
      <c r="G122" s="458">
        <f t="shared" si="3"/>
        <v>0</v>
      </c>
    </row>
    <row r="123" ht="13.5" customHeight="1">
      <c r="A123" s="376"/>
      <c r="B123" s="324"/>
      <c r="C123" s="127"/>
      <c r="D123" s="349"/>
      <c r="E123" s="349"/>
      <c r="F123" s="460"/>
      <c r="G123" s="458">
        <f t="shared" si="3"/>
        <v>0</v>
      </c>
    </row>
    <row r="124" ht="13.5" customHeight="1">
      <c r="A124" s="376"/>
      <c r="B124" s="324"/>
      <c r="C124" s="127"/>
      <c r="D124" s="349"/>
      <c r="E124" s="349"/>
      <c r="F124" s="460"/>
      <c r="G124" s="458">
        <f t="shared" si="3"/>
        <v>0</v>
      </c>
    </row>
    <row r="125" ht="13.5" customHeight="1">
      <c r="A125" s="376"/>
      <c r="B125" s="324"/>
      <c r="C125" s="127"/>
      <c r="D125" s="349"/>
      <c r="E125" s="349"/>
      <c r="F125" s="460"/>
      <c r="G125" s="458">
        <f t="shared" si="3"/>
        <v>0</v>
      </c>
    </row>
    <row r="126" ht="13.5" customHeight="1">
      <c r="A126" s="376"/>
      <c r="B126" s="324"/>
      <c r="C126" s="127"/>
      <c r="D126" s="349"/>
      <c r="E126" s="349"/>
      <c r="F126" s="460"/>
      <c r="G126" s="458">
        <f t="shared" si="3"/>
        <v>0</v>
      </c>
    </row>
    <row r="127" ht="13.5" customHeight="1">
      <c r="A127" s="376"/>
      <c r="B127" s="324"/>
      <c r="C127" s="127"/>
      <c r="D127" s="349"/>
      <c r="E127" s="349"/>
      <c r="F127" s="460"/>
      <c r="G127" s="458">
        <f t="shared" si="3"/>
        <v>0</v>
      </c>
    </row>
    <row r="128" ht="13.5" customHeight="1">
      <c r="A128" s="376"/>
      <c r="B128" s="324"/>
      <c r="C128" s="127"/>
      <c r="D128" s="349"/>
      <c r="E128" s="349"/>
      <c r="F128" s="460"/>
      <c r="G128" s="458">
        <f t="shared" si="3"/>
        <v>0</v>
      </c>
    </row>
    <row r="129" ht="13.5" customHeight="1">
      <c r="A129" s="376"/>
      <c r="B129" s="324"/>
      <c r="C129" s="127"/>
      <c r="D129" s="349"/>
      <c r="E129" s="349"/>
      <c r="F129" s="460"/>
      <c r="G129" s="458">
        <f t="shared" si="3"/>
        <v>0</v>
      </c>
    </row>
    <row r="130" ht="13.5" customHeight="1">
      <c r="A130" s="376"/>
      <c r="B130" s="324"/>
      <c r="C130" s="127"/>
      <c r="D130" s="349"/>
      <c r="E130" s="349"/>
      <c r="F130" s="460"/>
      <c r="G130" s="458">
        <f t="shared" si="3"/>
        <v>0</v>
      </c>
    </row>
    <row r="131" ht="13.5" customHeight="1">
      <c r="A131" s="376"/>
      <c r="B131" s="324"/>
      <c r="C131" s="127"/>
      <c r="D131" s="349"/>
      <c r="E131" s="349"/>
      <c r="F131" s="460"/>
      <c r="G131" s="458">
        <f t="shared" si="3"/>
        <v>0</v>
      </c>
    </row>
    <row r="132" ht="13.5" customHeight="1">
      <c r="A132" s="376"/>
      <c r="B132" s="324"/>
      <c r="C132" s="127"/>
      <c r="D132" s="349"/>
      <c r="E132" s="349"/>
      <c r="F132" s="460"/>
      <c r="G132" s="458">
        <f t="shared" si="3"/>
        <v>0</v>
      </c>
    </row>
    <row r="133" ht="13.5" customHeight="1">
      <c r="A133" s="376"/>
      <c r="B133" s="324"/>
      <c r="C133" s="127"/>
      <c r="D133" s="349"/>
      <c r="E133" s="349"/>
      <c r="F133" s="460"/>
      <c r="G133" s="458">
        <f t="shared" si="3"/>
        <v>0</v>
      </c>
    </row>
    <row r="134" ht="13.5" customHeight="1">
      <c r="B134" s="90"/>
      <c r="C134" s="90"/>
      <c r="D134" s="90"/>
      <c r="E134" s="91"/>
      <c r="F134" s="91"/>
      <c r="G134" s="91"/>
      <c r="H134" s="91"/>
    </row>
    <row r="135" ht="13.5" customHeight="1">
      <c r="B135" s="90"/>
      <c r="C135" s="90"/>
      <c r="D135" s="90"/>
      <c r="E135" s="91"/>
      <c r="F135" s="91"/>
      <c r="G135" s="91"/>
      <c r="H135" s="91"/>
    </row>
    <row r="136" ht="13.5" customHeight="1">
      <c r="B136" s="90"/>
      <c r="C136" s="90"/>
      <c r="D136" s="90"/>
      <c r="E136" s="91"/>
      <c r="F136" s="91"/>
      <c r="G136" s="91"/>
      <c r="H136" s="91"/>
    </row>
    <row r="137" ht="13.5" customHeight="1">
      <c r="B137" s="90"/>
      <c r="C137" s="90"/>
      <c r="D137" s="90"/>
      <c r="E137" s="91"/>
      <c r="F137" s="91"/>
      <c r="G137" s="91"/>
      <c r="H137" s="91"/>
    </row>
    <row r="138" ht="13.5" customHeight="1">
      <c r="B138" s="90"/>
      <c r="C138" s="90"/>
      <c r="D138" s="90"/>
      <c r="E138" s="91"/>
      <c r="F138" s="91"/>
      <c r="G138" s="91"/>
      <c r="H138" s="91"/>
    </row>
    <row r="139" ht="13.5" customHeight="1">
      <c r="B139" s="90"/>
      <c r="C139" s="90"/>
      <c r="D139" s="90"/>
      <c r="E139" s="91"/>
      <c r="F139" s="91"/>
      <c r="G139" s="91"/>
      <c r="H139" s="91"/>
    </row>
    <row r="140" ht="13.5" customHeight="1">
      <c r="B140" s="90"/>
      <c r="C140" s="90"/>
      <c r="D140" s="90"/>
      <c r="E140" s="91"/>
      <c r="F140" s="91"/>
      <c r="G140" s="91"/>
      <c r="H140" s="91"/>
    </row>
    <row r="141" ht="13.5" customHeight="1">
      <c r="B141" s="90"/>
      <c r="C141" s="90"/>
      <c r="D141" s="90"/>
      <c r="E141" s="91"/>
      <c r="F141" s="91"/>
      <c r="G141" s="91"/>
      <c r="H141" s="91"/>
    </row>
    <row r="142" ht="13.5" customHeight="1">
      <c r="B142" s="90"/>
      <c r="C142" s="90"/>
      <c r="D142" s="90"/>
      <c r="E142" s="91"/>
      <c r="F142" s="91"/>
      <c r="G142" s="91"/>
      <c r="H142" s="91"/>
    </row>
    <row r="143" ht="13.5" customHeight="1">
      <c r="B143" s="90"/>
      <c r="C143" s="90"/>
      <c r="D143" s="90"/>
      <c r="E143" s="91"/>
      <c r="F143" s="91"/>
      <c r="G143" s="91"/>
      <c r="H143" s="91"/>
    </row>
    <row r="144" ht="13.5" customHeight="1">
      <c r="B144" s="90"/>
      <c r="C144" s="90"/>
      <c r="D144" s="90"/>
      <c r="E144" s="91"/>
      <c r="F144" s="91"/>
      <c r="G144" s="91"/>
      <c r="H144" s="91"/>
    </row>
    <row r="145" ht="13.5" customHeight="1">
      <c r="B145" s="90"/>
      <c r="C145" s="90"/>
      <c r="D145" s="90"/>
      <c r="E145" s="91"/>
      <c r="F145" s="91"/>
      <c r="G145" s="91"/>
      <c r="H145" s="91"/>
    </row>
    <row r="146" ht="13.5" customHeight="1">
      <c r="B146" s="90"/>
      <c r="C146" s="90"/>
      <c r="D146" s="90"/>
      <c r="E146" s="91"/>
      <c r="F146" s="91"/>
      <c r="G146" s="91"/>
      <c r="H146" s="91"/>
    </row>
    <row r="147" ht="13.5" customHeight="1">
      <c r="B147" s="90"/>
      <c r="C147" s="90"/>
      <c r="D147" s="90"/>
      <c r="E147" s="91"/>
      <c r="F147" s="91"/>
      <c r="G147" s="91"/>
      <c r="H147" s="91"/>
    </row>
    <row r="148" ht="13.5" customHeight="1">
      <c r="B148" s="90"/>
      <c r="C148" s="90"/>
      <c r="D148" s="90"/>
      <c r="E148" s="91"/>
      <c r="F148" s="91"/>
      <c r="G148" s="91"/>
      <c r="H148" s="91"/>
    </row>
    <row r="149" ht="13.5" customHeight="1">
      <c r="B149" s="90"/>
      <c r="C149" s="90"/>
      <c r="D149" s="90"/>
      <c r="E149" s="91"/>
      <c r="F149" s="91"/>
      <c r="G149" s="91"/>
      <c r="H149" s="91"/>
    </row>
    <row r="150" ht="13.5" customHeight="1">
      <c r="B150" s="90"/>
      <c r="C150" s="90"/>
      <c r="D150" s="90"/>
      <c r="E150" s="91"/>
      <c r="F150" s="91"/>
      <c r="G150" s="91"/>
      <c r="H150" s="91"/>
    </row>
    <row r="151" ht="13.5" customHeight="1">
      <c r="B151" s="90"/>
      <c r="C151" s="90"/>
      <c r="D151" s="90"/>
      <c r="E151" s="91"/>
      <c r="F151" s="91"/>
      <c r="G151" s="91"/>
      <c r="H151" s="91"/>
    </row>
    <row r="152" ht="13.5" customHeight="1">
      <c r="B152" s="90"/>
      <c r="C152" s="90"/>
      <c r="D152" s="90"/>
      <c r="E152" s="91"/>
      <c r="F152" s="91"/>
      <c r="G152" s="91"/>
      <c r="H152" s="91"/>
    </row>
    <row r="153" ht="13.5" customHeight="1">
      <c r="B153" s="90"/>
      <c r="C153" s="90"/>
      <c r="D153" s="90"/>
      <c r="E153" s="91"/>
      <c r="F153" s="91"/>
      <c r="G153" s="91"/>
      <c r="H153" s="91"/>
    </row>
    <row r="154" ht="13.5" customHeight="1">
      <c r="B154" s="90"/>
      <c r="C154" s="90"/>
      <c r="D154" s="90"/>
      <c r="E154" s="91"/>
      <c r="F154" s="91"/>
      <c r="G154" s="91"/>
      <c r="H154" s="91"/>
    </row>
    <row r="155" ht="13.5" customHeight="1">
      <c r="B155" s="90"/>
      <c r="C155" s="90"/>
      <c r="D155" s="90"/>
      <c r="E155" s="91"/>
      <c r="F155" s="91"/>
      <c r="G155" s="91"/>
      <c r="H155" s="91"/>
    </row>
    <row r="156" ht="13.5" customHeight="1">
      <c r="B156" s="90"/>
      <c r="C156" s="90"/>
      <c r="D156" s="90"/>
      <c r="E156" s="91"/>
      <c r="F156" s="91"/>
      <c r="G156" s="91"/>
      <c r="H156" s="91"/>
    </row>
    <row r="157" ht="13.5" customHeight="1">
      <c r="B157" s="90"/>
      <c r="C157" s="90"/>
      <c r="D157" s="90"/>
      <c r="E157" s="91"/>
      <c r="F157" s="91"/>
      <c r="G157" s="91"/>
      <c r="H157" s="91"/>
    </row>
    <row r="158" ht="13.5" customHeight="1">
      <c r="B158" s="90"/>
      <c r="C158" s="90"/>
      <c r="D158" s="90"/>
      <c r="E158" s="91"/>
      <c r="F158" s="91"/>
      <c r="G158" s="91"/>
      <c r="H158" s="91"/>
    </row>
    <row r="159" ht="13.5" customHeight="1">
      <c r="B159" s="90"/>
      <c r="C159" s="90"/>
      <c r="D159" s="90"/>
      <c r="E159" s="91"/>
      <c r="F159" s="91"/>
      <c r="G159" s="91"/>
      <c r="H159" s="91"/>
    </row>
    <row r="160" ht="13.5" customHeight="1">
      <c r="B160" s="90"/>
      <c r="C160" s="90"/>
      <c r="D160" s="90"/>
      <c r="E160" s="91"/>
      <c r="F160" s="91"/>
      <c r="G160" s="91"/>
      <c r="H160" s="91"/>
    </row>
    <row r="161" ht="13.5" customHeight="1">
      <c r="B161" s="90"/>
      <c r="C161" s="90"/>
      <c r="D161" s="90"/>
      <c r="E161" s="91"/>
      <c r="F161" s="91"/>
      <c r="G161" s="91"/>
      <c r="H161" s="91"/>
    </row>
    <row r="162" ht="13.5" customHeight="1">
      <c r="B162" s="90"/>
      <c r="C162" s="90"/>
      <c r="D162" s="90"/>
      <c r="E162" s="91"/>
      <c r="F162" s="91"/>
      <c r="G162" s="91"/>
      <c r="H162" s="91"/>
    </row>
    <row r="163" ht="13.5" customHeight="1">
      <c r="B163" s="90"/>
      <c r="C163" s="90"/>
      <c r="D163" s="90"/>
      <c r="E163" s="91"/>
      <c r="F163" s="91"/>
      <c r="G163" s="91"/>
      <c r="H163" s="91"/>
    </row>
    <row r="164" ht="13.5" customHeight="1">
      <c r="B164" s="90"/>
      <c r="C164" s="90"/>
      <c r="D164" s="90"/>
      <c r="E164" s="91"/>
      <c r="F164" s="91"/>
      <c r="G164" s="91"/>
      <c r="H164" s="91"/>
    </row>
    <row r="165" ht="13.5" customHeight="1">
      <c r="B165" s="90"/>
      <c r="C165" s="90"/>
      <c r="D165" s="90"/>
      <c r="E165" s="91"/>
      <c r="F165" s="91"/>
      <c r="G165" s="91"/>
      <c r="H165" s="91"/>
    </row>
    <row r="166" ht="13.5" customHeight="1">
      <c r="B166" s="90"/>
      <c r="C166" s="90"/>
      <c r="D166" s="90"/>
      <c r="E166" s="91"/>
      <c r="F166" s="91"/>
      <c r="G166" s="91"/>
      <c r="H166" s="91"/>
    </row>
    <row r="167" ht="13.5" customHeight="1">
      <c r="B167" s="90"/>
      <c r="C167" s="90"/>
      <c r="D167" s="90"/>
      <c r="E167" s="91"/>
      <c r="F167" s="91"/>
      <c r="G167" s="91"/>
      <c r="H167" s="91"/>
    </row>
    <row r="168" ht="13.5" customHeight="1">
      <c r="B168" s="90"/>
      <c r="C168" s="90"/>
      <c r="D168" s="90"/>
      <c r="E168" s="91"/>
      <c r="F168" s="91"/>
      <c r="G168" s="91"/>
      <c r="H168" s="91"/>
    </row>
    <row r="169" ht="13.5" customHeight="1">
      <c r="B169" s="90"/>
      <c r="C169" s="90"/>
      <c r="D169" s="90"/>
      <c r="E169" s="91"/>
      <c r="F169" s="91"/>
      <c r="G169" s="91"/>
      <c r="H169" s="91"/>
    </row>
    <row r="170" ht="13.5" customHeight="1">
      <c r="B170" s="90"/>
      <c r="C170" s="90"/>
      <c r="D170" s="90"/>
      <c r="E170" s="91"/>
      <c r="F170" s="91"/>
      <c r="G170" s="91"/>
      <c r="H170" s="91"/>
    </row>
    <row r="171" ht="13.5" customHeight="1">
      <c r="B171" s="90"/>
      <c r="C171" s="90"/>
      <c r="D171" s="90"/>
      <c r="E171" s="91"/>
      <c r="F171" s="91"/>
      <c r="G171" s="91"/>
      <c r="H171" s="91"/>
    </row>
    <row r="172" ht="13.5" customHeight="1">
      <c r="B172" s="90"/>
      <c r="C172" s="90"/>
      <c r="D172" s="90"/>
      <c r="E172" s="91"/>
      <c r="F172" s="91"/>
      <c r="G172" s="91"/>
      <c r="H172" s="91"/>
    </row>
    <row r="173" ht="13.5" customHeight="1">
      <c r="B173" s="90"/>
      <c r="C173" s="90"/>
      <c r="D173" s="90"/>
      <c r="E173" s="91"/>
      <c r="F173" s="91"/>
      <c r="G173" s="91"/>
      <c r="H173" s="91"/>
    </row>
    <row r="174" ht="13.5" customHeight="1">
      <c r="B174" s="90"/>
      <c r="C174" s="90"/>
      <c r="D174" s="90"/>
      <c r="E174" s="91"/>
      <c r="F174" s="91"/>
      <c r="G174" s="91"/>
      <c r="H174" s="91"/>
    </row>
    <row r="175" ht="13.5" customHeight="1">
      <c r="B175" s="90"/>
      <c r="C175" s="90"/>
      <c r="D175" s="90"/>
      <c r="E175" s="91"/>
      <c r="F175" s="91"/>
      <c r="G175" s="91"/>
      <c r="H175" s="91"/>
    </row>
    <row r="176" ht="13.5" customHeight="1">
      <c r="B176" s="90"/>
      <c r="C176" s="90"/>
      <c r="D176" s="90"/>
      <c r="E176" s="91"/>
      <c r="F176" s="91"/>
      <c r="G176" s="91"/>
      <c r="H176" s="91"/>
    </row>
    <row r="177" ht="13.5" customHeight="1">
      <c r="B177" s="90"/>
      <c r="C177" s="90"/>
      <c r="D177" s="90"/>
      <c r="E177" s="91"/>
      <c r="F177" s="91"/>
      <c r="G177" s="91"/>
      <c r="H177" s="91"/>
    </row>
    <row r="178" ht="13.5" customHeight="1">
      <c r="B178" s="90"/>
      <c r="C178" s="90"/>
      <c r="D178" s="90"/>
      <c r="E178" s="91"/>
      <c r="F178" s="91"/>
      <c r="G178" s="91"/>
      <c r="H178" s="91"/>
    </row>
    <row r="179" ht="13.5" customHeight="1">
      <c r="B179" s="90"/>
      <c r="C179" s="90"/>
      <c r="D179" s="90"/>
      <c r="E179" s="91"/>
      <c r="F179" s="91"/>
      <c r="G179" s="91"/>
      <c r="H179" s="91"/>
    </row>
    <row r="180" ht="13.5" customHeight="1">
      <c r="B180" s="90"/>
      <c r="C180" s="90"/>
      <c r="D180" s="90"/>
      <c r="E180" s="91"/>
      <c r="F180" s="91"/>
      <c r="G180" s="91"/>
      <c r="H180" s="91"/>
    </row>
    <row r="181" ht="13.5" customHeight="1">
      <c r="B181" s="90"/>
      <c r="C181" s="90"/>
      <c r="D181" s="90"/>
      <c r="E181" s="91"/>
      <c r="F181" s="91"/>
      <c r="G181" s="91"/>
      <c r="H181" s="91"/>
    </row>
    <row r="182" ht="13.5" customHeight="1">
      <c r="B182" s="90"/>
      <c r="C182" s="90"/>
      <c r="D182" s="90"/>
      <c r="E182" s="91"/>
      <c r="F182" s="91"/>
      <c r="G182" s="91"/>
      <c r="H182" s="91"/>
    </row>
    <row r="183" ht="13.5" customHeight="1">
      <c r="B183" s="90"/>
      <c r="C183" s="90"/>
      <c r="D183" s="90"/>
      <c r="E183" s="91"/>
      <c r="F183" s="91"/>
      <c r="G183" s="91"/>
      <c r="H183" s="91"/>
    </row>
    <row r="184" ht="13.5" customHeight="1">
      <c r="B184" s="90"/>
      <c r="C184" s="90"/>
      <c r="D184" s="90"/>
      <c r="E184" s="91"/>
      <c r="F184" s="91"/>
      <c r="G184" s="91"/>
      <c r="H184" s="91"/>
    </row>
    <row r="185" ht="13.5" customHeight="1">
      <c r="B185" s="90"/>
      <c r="C185" s="90"/>
      <c r="D185" s="90"/>
      <c r="E185" s="91"/>
      <c r="F185" s="91"/>
      <c r="G185" s="91"/>
      <c r="H185" s="91"/>
    </row>
    <row r="186" ht="13.5" customHeight="1">
      <c r="B186" s="90"/>
      <c r="C186" s="90"/>
      <c r="D186" s="90"/>
      <c r="E186" s="91"/>
      <c r="F186" s="91"/>
      <c r="G186" s="91"/>
      <c r="H186" s="91"/>
    </row>
    <row r="187" ht="13.5" customHeight="1">
      <c r="B187" s="90"/>
      <c r="C187" s="90"/>
      <c r="D187" s="90"/>
      <c r="E187" s="91"/>
      <c r="F187" s="91"/>
      <c r="G187" s="91"/>
      <c r="H187" s="91"/>
    </row>
    <row r="188" ht="13.5" customHeight="1">
      <c r="B188" s="90"/>
      <c r="C188" s="90"/>
      <c r="D188" s="90"/>
      <c r="E188" s="91"/>
      <c r="F188" s="91"/>
      <c r="G188" s="91"/>
      <c r="H188" s="91"/>
    </row>
    <row r="189" ht="13.5" customHeight="1">
      <c r="B189" s="90"/>
      <c r="C189" s="90"/>
      <c r="D189" s="90"/>
      <c r="E189" s="91"/>
      <c r="F189" s="91"/>
      <c r="G189" s="91"/>
      <c r="H189" s="91"/>
    </row>
    <row r="190" ht="13.5" customHeight="1">
      <c r="B190" s="90"/>
      <c r="C190" s="90"/>
      <c r="D190" s="90"/>
      <c r="E190" s="91"/>
      <c r="F190" s="91"/>
      <c r="G190" s="91"/>
      <c r="H190" s="91"/>
    </row>
    <row r="191" ht="13.5" customHeight="1">
      <c r="B191" s="90"/>
      <c r="C191" s="90"/>
      <c r="D191" s="90"/>
      <c r="E191" s="91"/>
      <c r="F191" s="91"/>
      <c r="G191" s="91"/>
      <c r="H191" s="91"/>
    </row>
    <row r="192" ht="13.5" customHeight="1">
      <c r="B192" s="90"/>
      <c r="C192" s="90"/>
      <c r="D192" s="90"/>
      <c r="E192" s="91"/>
      <c r="F192" s="91"/>
      <c r="G192" s="91"/>
      <c r="H192" s="91"/>
    </row>
    <row r="193" ht="13.5" customHeight="1">
      <c r="B193" s="90"/>
      <c r="C193" s="90"/>
      <c r="D193" s="90"/>
      <c r="E193" s="91"/>
      <c r="F193" s="91"/>
      <c r="G193" s="91"/>
      <c r="H193" s="91"/>
    </row>
    <row r="194" ht="13.5" customHeight="1">
      <c r="B194" s="90"/>
      <c r="C194" s="90"/>
      <c r="D194" s="90"/>
      <c r="E194" s="91"/>
      <c r="F194" s="91"/>
      <c r="G194" s="91"/>
      <c r="H194" s="91"/>
    </row>
    <row r="195" ht="13.5" customHeight="1">
      <c r="B195" s="90"/>
      <c r="C195" s="90"/>
      <c r="D195" s="90"/>
      <c r="E195" s="91"/>
      <c r="F195" s="91"/>
      <c r="G195" s="91"/>
      <c r="H195" s="91"/>
    </row>
    <row r="196" ht="13.5" customHeight="1">
      <c r="B196" s="90"/>
      <c r="C196" s="90"/>
      <c r="D196" s="90"/>
      <c r="E196" s="91"/>
      <c r="F196" s="91"/>
      <c r="G196" s="91"/>
      <c r="H196" s="91"/>
    </row>
    <row r="197" ht="13.5" customHeight="1">
      <c r="B197" s="90"/>
      <c r="C197" s="90"/>
      <c r="D197" s="90"/>
      <c r="E197" s="91"/>
      <c r="F197" s="91"/>
      <c r="G197" s="91"/>
      <c r="H197" s="91"/>
    </row>
    <row r="198" ht="13.5" customHeight="1">
      <c r="B198" s="90"/>
      <c r="C198" s="90"/>
      <c r="D198" s="90"/>
      <c r="E198" s="91"/>
      <c r="F198" s="91"/>
      <c r="G198" s="91"/>
      <c r="H198" s="91"/>
    </row>
    <row r="199" ht="13.5" customHeight="1">
      <c r="B199" s="90"/>
      <c r="C199" s="90"/>
      <c r="D199" s="90"/>
      <c r="E199" s="91"/>
      <c r="F199" s="91"/>
      <c r="G199" s="91"/>
      <c r="H199" s="91"/>
    </row>
    <row r="200" ht="13.5" customHeight="1">
      <c r="B200" s="90"/>
      <c r="C200" s="90"/>
      <c r="D200" s="90"/>
      <c r="E200" s="91"/>
      <c r="F200" s="91"/>
      <c r="G200" s="91"/>
      <c r="H200" s="91"/>
    </row>
    <row r="201" ht="13.5" customHeight="1">
      <c r="B201" s="90"/>
      <c r="C201" s="90"/>
      <c r="D201" s="90"/>
      <c r="E201" s="91"/>
      <c r="F201" s="91"/>
      <c r="G201" s="91"/>
      <c r="H201" s="91"/>
    </row>
    <row r="202" ht="13.5" customHeight="1">
      <c r="B202" s="90"/>
      <c r="C202" s="90"/>
      <c r="D202" s="90"/>
      <c r="E202" s="91"/>
      <c r="F202" s="91"/>
      <c r="G202" s="91"/>
      <c r="H202" s="91"/>
    </row>
    <row r="203" ht="13.5" customHeight="1">
      <c r="B203" s="90"/>
      <c r="C203" s="90"/>
      <c r="D203" s="90"/>
      <c r="E203" s="91"/>
      <c r="F203" s="91"/>
      <c r="G203" s="91"/>
      <c r="H203" s="91"/>
    </row>
    <row r="204" ht="13.5" customHeight="1">
      <c r="B204" s="90"/>
      <c r="C204" s="90"/>
      <c r="D204" s="90"/>
      <c r="E204" s="91"/>
      <c r="F204" s="91"/>
      <c r="G204" s="91"/>
      <c r="H204" s="91"/>
    </row>
    <row r="205" ht="13.5" customHeight="1">
      <c r="B205" s="90"/>
      <c r="C205" s="90"/>
      <c r="D205" s="90"/>
      <c r="E205" s="91"/>
      <c r="F205" s="91"/>
      <c r="G205" s="91"/>
      <c r="H205" s="91"/>
    </row>
    <row r="206" ht="13.5" customHeight="1">
      <c r="B206" s="90"/>
      <c r="C206" s="90"/>
      <c r="D206" s="90"/>
      <c r="E206" s="91"/>
      <c r="F206" s="91"/>
      <c r="G206" s="91"/>
      <c r="H206" s="91"/>
    </row>
    <row r="207" ht="13.5" customHeight="1">
      <c r="B207" s="90"/>
      <c r="C207" s="90"/>
      <c r="D207" s="90"/>
      <c r="E207" s="91"/>
      <c r="F207" s="91"/>
      <c r="G207" s="91"/>
      <c r="H207" s="91"/>
    </row>
    <row r="208" ht="13.5" customHeight="1">
      <c r="B208" s="90"/>
      <c r="C208" s="90"/>
      <c r="D208" s="90"/>
      <c r="E208" s="91"/>
      <c r="F208" s="91"/>
      <c r="G208" s="91"/>
      <c r="H208" s="91"/>
    </row>
    <row r="209" ht="13.5" customHeight="1">
      <c r="B209" s="90"/>
      <c r="C209" s="90"/>
      <c r="D209" s="90"/>
      <c r="E209" s="91"/>
      <c r="F209" s="91"/>
      <c r="G209" s="91"/>
      <c r="H209" s="91"/>
    </row>
    <row r="210" ht="13.5" customHeight="1">
      <c r="B210" s="90"/>
      <c r="C210" s="90"/>
      <c r="D210" s="90"/>
      <c r="E210" s="91"/>
      <c r="F210" s="91"/>
      <c r="G210" s="91"/>
      <c r="H210" s="91"/>
    </row>
    <row r="211" ht="13.5" customHeight="1">
      <c r="B211" s="90"/>
      <c r="C211" s="90"/>
      <c r="D211" s="90"/>
      <c r="E211" s="91"/>
      <c r="F211" s="91"/>
      <c r="G211" s="91"/>
      <c r="H211" s="91"/>
    </row>
    <row r="212" ht="13.5" customHeight="1">
      <c r="B212" s="90"/>
      <c r="C212" s="90"/>
      <c r="D212" s="90"/>
      <c r="E212" s="91"/>
      <c r="F212" s="91"/>
      <c r="G212" s="91"/>
      <c r="H212" s="91"/>
    </row>
    <row r="213" ht="13.5" customHeight="1">
      <c r="B213" s="90"/>
      <c r="C213" s="90"/>
      <c r="D213" s="90"/>
      <c r="E213" s="91"/>
      <c r="F213" s="91"/>
      <c r="G213" s="91"/>
      <c r="H213" s="91"/>
    </row>
    <row r="214" ht="13.5" customHeight="1">
      <c r="B214" s="90"/>
      <c r="C214" s="90"/>
      <c r="D214" s="90"/>
      <c r="E214" s="91"/>
      <c r="F214" s="91"/>
      <c r="G214" s="91"/>
      <c r="H214" s="91"/>
    </row>
    <row r="215" ht="13.5" customHeight="1">
      <c r="B215" s="90"/>
      <c r="C215" s="90"/>
      <c r="D215" s="90"/>
      <c r="E215" s="91"/>
      <c r="F215" s="91"/>
      <c r="G215" s="91"/>
      <c r="H215" s="91"/>
    </row>
    <row r="216" ht="13.5" customHeight="1">
      <c r="B216" s="90"/>
      <c r="C216" s="90"/>
      <c r="D216" s="90"/>
      <c r="E216" s="91"/>
      <c r="F216" s="91"/>
      <c r="G216" s="91"/>
      <c r="H216" s="91"/>
    </row>
    <row r="217" ht="13.5" customHeight="1">
      <c r="B217" s="90"/>
      <c r="C217" s="90"/>
      <c r="D217" s="90"/>
      <c r="E217" s="91"/>
      <c r="F217" s="91"/>
      <c r="G217" s="91"/>
      <c r="H217" s="91"/>
    </row>
    <row r="218" ht="13.5" customHeight="1">
      <c r="B218" s="90"/>
      <c r="C218" s="90"/>
      <c r="D218" s="90"/>
      <c r="E218" s="91"/>
      <c r="F218" s="91"/>
      <c r="G218" s="91"/>
      <c r="H218" s="91"/>
    </row>
    <row r="219" ht="13.5" customHeight="1">
      <c r="B219" s="90"/>
      <c r="C219" s="90"/>
      <c r="D219" s="90"/>
      <c r="E219" s="91"/>
      <c r="F219" s="91"/>
      <c r="G219" s="91"/>
      <c r="H219" s="91"/>
    </row>
    <row r="220" ht="13.5" customHeight="1">
      <c r="B220" s="90"/>
      <c r="C220" s="90"/>
      <c r="D220" s="90"/>
      <c r="E220" s="91"/>
      <c r="F220" s="91"/>
      <c r="G220" s="91"/>
      <c r="H220" s="91"/>
    </row>
    <row r="221" ht="13.5" customHeight="1">
      <c r="B221" s="90"/>
      <c r="C221" s="90"/>
      <c r="D221" s="90"/>
      <c r="E221" s="91"/>
      <c r="F221" s="91"/>
      <c r="G221" s="91"/>
      <c r="H221" s="91"/>
    </row>
    <row r="222" ht="13.5" customHeight="1">
      <c r="B222" s="90"/>
      <c r="C222" s="90"/>
      <c r="D222" s="90"/>
      <c r="E222" s="91"/>
      <c r="F222" s="91"/>
      <c r="G222" s="91"/>
      <c r="H222" s="91"/>
    </row>
    <row r="223" ht="13.5" customHeight="1">
      <c r="B223" s="90"/>
      <c r="C223" s="90"/>
      <c r="D223" s="90"/>
      <c r="E223" s="91"/>
      <c r="F223" s="91"/>
      <c r="G223" s="91"/>
      <c r="H223" s="91"/>
    </row>
    <row r="224" ht="13.5" customHeight="1">
      <c r="B224" s="90"/>
      <c r="C224" s="90"/>
      <c r="D224" s="90"/>
      <c r="E224" s="91"/>
      <c r="F224" s="91"/>
      <c r="G224" s="91"/>
      <c r="H224" s="91"/>
    </row>
    <row r="225" ht="13.5" customHeight="1">
      <c r="B225" s="90"/>
      <c r="C225" s="90"/>
      <c r="D225" s="90"/>
      <c r="E225" s="91"/>
      <c r="F225" s="91"/>
      <c r="G225" s="91"/>
      <c r="H225" s="91"/>
    </row>
    <row r="226" ht="13.5" customHeight="1">
      <c r="B226" s="90"/>
      <c r="C226" s="90"/>
      <c r="D226" s="90"/>
      <c r="E226" s="91"/>
      <c r="F226" s="91"/>
      <c r="G226" s="91"/>
      <c r="H226" s="91"/>
    </row>
    <row r="227" ht="13.5" customHeight="1">
      <c r="B227" s="90"/>
      <c r="C227" s="90"/>
      <c r="D227" s="90"/>
      <c r="E227" s="91"/>
      <c r="F227" s="91"/>
      <c r="G227" s="91"/>
      <c r="H227" s="91"/>
    </row>
    <row r="228" ht="13.5" customHeight="1">
      <c r="B228" s="90"/>
      <c r="C228" s="90"/>
      <c r="D228" s="90"/>
      <c r="E228" s="91"/>
      <c r="F228" s="91"/>
      <c r="G228" s="91"/>
      <c r="H228" s="91"/>
    </row>
    <row r="229" ht="13.5" customHeight="1">
      <c r="B229" s="90"/>
      <c r="C229" s="90"/>
      <c r="D229" s="90"/>
      <c r="E229" s="91"/>
      <c r="F229" s="91"/>
      <c r="G229" s="91"/>
      <c r="H229" s="91"/>
    </row>
    <row r="230" ht="13.5" customHeight="1">
      <c r="B230" s="90"/>
      <c r="C230" s="90"/>
      <c r="D230" s="90"/>
      <c r="E230" s="91"/>
      <c r="F230" s="91"/>
      <c r="G230" s="91"/>
      <c r="H230" s="91"/>
    </row>
    <row r="231" ht="13.5" customHeight="1">
      <c r="B231" s="90"/>
      <c r="C231" s="90"/>
      <c r="D231" s="90"/>
      <c r="E231" s="91"/>
      <c r="F231" s="91"/>
      <c r="G231" s="91"/>
      <c r="H231" s="91"/>
    </row>
    <row r="232" ht="13.5" customHeight="1">
      <c r="B232" s="90"/>
      <c r="C232" s="90"/>
      <c r="D232" s="90"/>
      <c r="E232" s="91"/>
      <c r="F232" s="91"/>
      <c r="G232" s="91"/>
      <c r="H232" s="91"/>
    </row>
    <row r="233" ht="13.5" customHeight="1">
      <c r="B233" s="90"/>
      <c r="C233" s="90"/>
      <c r="D233" s="90"/>
      <c r="E233" s="91"/>
      <c r="F233" s="91"/>
      <c r="G233" s="91"/>
      <c r="H233" s="91"/>
    </row>
    <row r="234" ht="13.5" customHeight="1">
      <c r="B234" s="90"/>
      <c r="C234" s="90"/>
      <c r="D234" s="90"/>
      <c r="E234" s="91"/>
      <c r="F234" s="91"/>
      <c r="G234" s="91"/>
      <c r="H234" s="91"/>
    </row>
    <row r="235" ht="13.5" customHeight="1">
      <c r="B235" s="90"/>
      <c r="C235" s="90"/>
      <c r="D235" s="90"/>
      <c r="E235" s="91"/>
      <c r="F235" s="91"/>
      <c r="G235" s="91"/>
      <c r="H235" s="91"/>
    </row>
    <row r="236" ht="13.5" customHeight="1">
      <c r="B236" s="90"/>
      <c r="C236" s="90"/>
      <c r="D236" s="90"/>
      <c r="E236" s="91"/>
      <c r="F236" s="91"/>
      <c r="G236" s="91"/>
      <c r="H236" s="91"/>
    </row>
    <row r="237" ht="13.5" customHeight="1">
      <c r="B237" s="90"/>
      <c r="C237" s="90"/>
      <c r="D237" s="90"/>
      <c r="E237" s="91"/>
      <c r="F237" s="91"/>
      <c r="G237" s="91"/>
      <c r="H237" s="91"/>
    </row>
    <row r="238" ht="13.5" customHeight="1">
      <c r="B238" s="90"/>
      <c r="C238" s="90"/>
      <c r="D238" s="90"/>
      <c r="E238" s="91"/>
      <c r="F238" s="91"/>
      <c r="G238" s="91"/>
      <c r="H238" s="91"/>
    </row>
    <row r="239" ht="13.5" customHeight="1">
      <c r="B239" s="90"/>
      <c r="C239" s="90"/>
      <c r="D239" s="90"/>
      <c r="E239" s="91"/>
      <c r="F239" s="91"/>
      <c r="G239" s="91"/>
      <c r="H239" s="91"/>
    </row>
    <row r="240" ht="13.5" customHeight="1">
      <c r="B240" s="90"/>
      <c r="C240" s="90"/>
      <c r="D240" s="90"/>
      <c r="E240" s="91"/>
      <c r="F240" s="91"/>
      <c r="G240" s="91"/>
      <c r="H240" s="91"/>
    </row>
    <row r="241" ht="13.5" customHeight="1">
      <c r="B241" s="90"/>
      <c r="C241" s="90"/>
      <c r="D241" s="90"/>
      <c r="E241" s="91"/>
      <c r="F241" s="91"/>
      <c r="G241" s="91"/>
      <c r="H241" s="91"/>
    </row>
    <row r="242" ht="13.5" customHeight="1">
      <c r="B242" s="90"/>
      <c r="C242" s="90"/>
      <c r="D242" s="90"/>
      <c r="E242" s="91"/>
      <c r="F242" s="91"/>
      <c r="G242" s="91"/>
      <c r="H242" s="91"/>
    </row>
    <row r="243" ht="13.5" customHeight="1">
      <c r="B243" s="90"/>
      <c r="C243" s="90"/>
      <c r="D243" s="90"/>
      <c r="E243" s="91"/>
      <c r="F243" s="91"/>
      <c r="G243" s="91"/>
      <c r="H243" s="91"/>
    </row>
    <row r="244" ht="13.5" customHeight="1">
      <c r="B244" s="90"/>
      <c r="C244" s="90"/>
      <c r="D244" s="90"/>
      <c r="E244" s="91"/>
      <c r="F244" s="91"/>
      <c r="G244" s="91"/>
      <c r="H244" s="91"/>
    </row>
    <row r="245" ht="13.5" customHeight="1">
      <c r="B245" s="90"/>
      <c r="C245" s="90"/>
      <c r="D245" s="90"/>
      <c r="E245" s="91"/>
      <c r="F245" s="91"/>
      <c r="G245" s="91"/>
      <c r="H245" s="91"/>
    </row>
    <row r="246" ht="13.5" customHeight="1">
      <c r="B246" s="90"/>
      <c r="C246" s="90"/>
      <c r="D246" s="90"/>
      <c r="E246" s="91"/>
      <c r="F246" s="91"/>
      <c r="G246" s="91"/>
      <c r="H246" s="91"/>
    </row>
    <row r="247" ht="13.5" customHeight="1">
      <c r="B247" s="90"/>
      <c r="C247" s="90"/>
      <c r="D247" s="90"/>
      <c r="E247" s="91"/>
      <c r="F247" s="91"/>
      <c r="G247" s="91"/>
      <c r="H247" s="91"/>
    </row>
    <row r="248" ht="13.5" customHeight="1">
      <c r="B248" s="90"/>
      <c r="C248" s="90"/>
      <c r="D248" s="90"/>
      <c r="E248" s="91"/>
      <c r="F248" s="91"/>
      <c r="G248" s="91"/>
      <c r="H248" s="91"/>
    </row>
    <row r="249" ht="13.5" customHeight="1">
      <c r="B249" s="90"/>
      <c r="C249" s="90"/>
      <c r="D249" s="90"/>
      <c r="E249" s="91"/>
      <c r="F249" s="91"/>
      <c r="G249" s="91"/>
      <c r="H249" s="91"/>
    </row>
    <row r="250" ht="13.5" customHeight="1">
      <c r="B250" s="90"/>
      <c r="C250" s="90"/>
      <c r="D250" s="90"/>
      <c r="E250" s="91"/>
      <c r="F250" s="91"/>
      <c r="G250" s="91"/>
      <c r="H250" s="91"/>
    </row>
    <row r="251" ht="13.5" customHeight="1">
      <c r="B251" s="90"/>
      <c r="C251" s="90"/>
      <c r="D251" s="90"/>
      <c r="E251" s="91"/>
      <c r="F251" s="91"/>
      <c r="G251" s="91"/>
      <c r="H251" s="91"/>
    </row>
    <row r="252" ht="13.5" customHeight="1">
      <c r="B252" s="90"/>
      <c r="C252" s="90"/>
      <c r="D252" s="90"/>
      <c r="E252" s="91"/>
      <c r="F252" s="91"/>
      <c r="G252" s="91"/>
      <c r="H252" s="91"/>
    </row>
    <row r="253" ht="13.5" customHeight="1">
      <c r="B253" s="90"/>
      <c r="C253" s="90"/>
      <c r="D253" s="90"/>
      <c r="E253" s="91"/>
      <c r="F253" s="91"/>
      <c r="G253" s="91"/>
      <c r="H253" s="91"/>
    </row>
    <row r="254" ht="13.5" customHeight="1">
      <c r="B254" s="90"/>
      <c r="C254" s="90"/>
      <c r="D254" s="90"/>
      <c r="E254" s="91"/>
      <c r="F254" s="91"/>
      <c r="G254" s="91"/>
      <c r="H254" s="91"/>
    </row>
    <row r="255" ht="13.5" customHeight="1">
      <c r="B255" s="90"/>
      <c r="C255" s="90"/>
      <c r="D255" s="90"/>
      <c r="E255" s="91"/>
      <c r="F255" s="91"/>
      <c r="G255" s="91"/>
      <c r="H255" s="91"/>
    </row>
    <row r="256" ht="13.5" customHeight="1">
      <c r="B256" s="90"/>
      <c r="C256" s="90"/>
      <c r="D256" s="90"/>
      <c r="E256" s="91"/>
      <c r="F256" s="91"/>
      <c r="G256" s="91"/>
      <c r="H256" s="91"/>
    </row>
    <row r="257" ht="13.5" customHeight="1">
      <c r="B257" s="90"/>
      <c r="C257" s="90"/>
      <c r="D257" s="90"/>
      <c r="E257" s="91"/>
      <c r="F257" s="91"/>
      <c r="G257" s="91"/>
      <c r="H257" s="91"/>
    </row>
    <row r="258" ht="13.5" customHeight="1">
      <c r="B258" s="90"/>
      <c r="C258" s="90"/>
      <c r="D258" s="90"/>
      <c r="E258" s="91"/>
      <c r="F258" s="91"/>
      <c r="G258" s="91"/>
      <c r="H258" s="91"/>
    </row>
    <row r="259" ht="13.5" customHeight="1">
      <c r="B259" s="90"/>
      <c r="C259" s="90"/>
      <c r="D259" s="90"/>
      <c r="E259" s="91"/>
      <c r="F259" s="91"/>
      <c r="G259" s="91"/>
      <c r="H259" s="91"/>
    </row>
    <row r="260" ht="13.5" customHeight="1">
      <c r="B260" s="90"/>
      <c r="C260" s="90"/>
      <c r="D260" s="90"/>
      <c r="E260" s="91"/>
      <c r="F260" s="91"/>
      <c r="G260" s="91"/>
      <c r="H260" s="91"/>
    </row>
    <row r="261" ht="13.5" customHeight="1">
      <c r="B261" s="90"/>
      <c r="C261" s="90"/>
      <c r="D261" s="90"/>
      <c r="E261" s="91"/>
      <c r="F261" s="91"/>
      <c r="G261" s="91"/>
      <c r="H261" s="91"/>
    </row>
    <row r="262" ht="13.5" customHeight="1">
      <c r="B262" s="90"/>
      <c r="C262" s="90"/>
      <c r="D262" s="90"/>
      <c r="E262" s="91"/>
      <c r="F262" s="91"/>
      <c r="G262" s="91"/>
      <c r="H262" s="91"/>
    </row>
    <row r="263" ht="13.5" customHeight="1">
      <c r="B263" s="90"/>
      <c r="C263" s="90"/>
      <c r="D263" s="90"/>
      <c r="E263" s="91"/>
      <c r="F263" s="91"/>
      <c r="G263" s="91"/>
      <c r="H263" s="91"/>
    </row>
    <row r="264" ht="13.5" customHeight="1">
      <c r="B264" s="90"/>
      <c r="C264" s="90"/>
      <c r="D264" s="90"/>
      <c r="E264" s="91"/>
      <c r="F264" s="91"/>
      <c r="G264" s="91"/>
      <c r="H264" s="91"/>
    </row>
    <row r="265" ht="13.5" customHeight="1">
      <c r="B265" s="90"/>
      <c r="C265" s="90"/>
      <c r="D265" s="90"/>
      <c r="E265" s="91"/>
      <c r="F265" s="91"/>
      <c r="G265" s="91"/>
      <c r="H265" s="91"/>
    </row>
    <row r="266" ht="13.5" customHeight="1">
      <c r="B266" s="90"/>
      <c r="C266" s="90"/>
      <c r="D266" s="90"/>
      <c r="E266" s="91"/>
      <c r="F266" s="91"/>
      <c r="G266" s="91"/>
      <c r="H266" s="91"/>
    </row>
    <row r="267" ht="13.5" customHeight="1">
      <c r="B267" s="90"/>
      <c r="C267" s="90"/>
      <c r="D267" s="90"/>
      <c r="E267" s="91"/>
      <c r="F267" s="91"/>
      <c r="G267" s="91"/>
      <c r="H267" s="91"/>
    </row>
    <row r="268" ht="13.5" customHeight="1">
      <c r="B268" s="90"/>
      <c r="C268" s="90"/>
      <c r="D268" s="90"/>
      <c r="E268" s="91"/>
      <c r="F268" s="91"/>
      <c r="G268" s="91"/>
      <c r="H268" s="91"/>
    </row>
    <row r="269" ht="13.5" customHeight="1">
      <c r="B269" s="90"/>
      <c r="C269" s="90"/>
      <c r="D269" s="90"/>
      <c r="E269" s="91"/>
      <c r="F269" s="91"/>
      <c r="G269" s="91"/>
      <c r="H269" s="91"/>
    </row>
    <row r="270" ht="13.5" customHeight="1">
      <c r="B270" s="90"/>
      <c r="C270" s="90"/>
      <c r="D270" s="90"/>
      <c r="E270" s="91"/>
      <c r="F270" s="91"/>
      <c r="G270" s="91"/>
      <c r="H270" s="91"/>
    </row>
    <row r="271" ht="13.5" customHeight="1">
      <c r="B271" s="90"/>
      <c r="C271" s="90"/>
      <c r="D271" s="90"/>
      <c r="E271" s="91"/>
      <c r="F271" s="91"/>
      <c r="G271" s="91"/>
      <c r="H271" s="91"/>
    </row>
    <row r="272" ht="13.5" customHeight="1">
      <c r="B272" s="90"/>
      <c r="C272" s="90"/>
      <c r="D272" s="90"/>
      <c r="E272" s="91"/>
      <c r="F272" s="91"/>
      <c r="G272" s="91"/>
      <c r="H272" s="91"/>
    </row>
    <row r="273" ht="13.5" customHeight="1">
      <c r="B273" s="90"/>
      <c r="C273" s="90"/>
      <c r="D273" s="90"/>
      <c r="E273" s="91"/>
      <c r="F273" s="91"/>
      <c r="G273" s="91"/>
      <c r="H273" s="91"/>
    </row>
    <row r="274" ht="13.5" customHeight="1">
      <c r="B274" s="90"/>
      <c r="C274" s="90"/>
      <c r="D274" s="90"/>
      <c r="E274" s="91"/>
      <c r="F274" s="91"/>
      <c r="G274" s="91"/>
      <c r="H274" s="91"/>
    </row>
    <row r="275" ht="13.5" customHeight="1">
      <c r="B275" s="90"/>
      <c r="C275" s="90"/>
      <c r="D275" s="90"/>
      <c r="E275" s="91"/>
      <c r="F275" s="91"/>
      <c r="G275" s="91"/>
      <c r="H275" s="91"/>
    </row>
    <row r="276" ht="13.5" customHeight="1">
      <c r="B276" s="90"/>
      <c r="C276" s="90"/>
      <c r="D276" s="90"/>
      <c r="E276" s="91"/>
      <c r="F276" s="91"/>
      <c r="G276" s="91"/>
      <c r="H276" s="91"/>
    </row>
    <row r="277" ht="13.5" customHeight="1">
      <c r="B277" s="90"/>
      <c r="C277" s="90"/>
      <c r="D277" s="90"/>
      <c r="E277" s="91"/>
      <c r="F277" s="91"/>
      <c r="G277" s="91"/>
      <c r="H277" s="91"/>
    </row>
    <row r="278" ht="13.5" customHeight="1">
      <c r="B278" s="90"/>
      <c r="C278" s="90"/>
      <c r="D278" s="90"/>
      <c r="E278" s="91"/>
      <c r="F278" s="91"/>
      <c r="G278" s="91"/>
      <c r="H278" s="91"/>
    </row>
    <row r="279" ht="13.5" customHeight="1">
      <c r="B279" s="90"/>
      <c r="C279" s="90"/>
      <c r="D279" s="90"/>
      <c r="E279" s="91"/>
      <c r="F279" s="91"/>
      <c r="G279" s="91"/>
      <c r="H279" s="91"/>
    </row>
    <row r="280" ht="13.5" customHeight="1">
      <c r="B280" s="90"/>
      <c r="C280" s="90"/>
      <c r="D280" s="90"/>
      <c r="E280" s="91"/>
      <c r="F280" s="91"/>
      <c r="G280" s="91"/>
      <c r="H280" s="91"/>
    </row>
    <row r="281" ht="13.5" customHeight="1">
      <c r="B281" s="90"/>
      <c r="C281" s="90"/>
      <c r="D281" s="90"/>
      <c r="E281" s="91"/>
      <c r="F281" s="91"/>
      <c r="G281" s="91"/>
      <c r="H281" s="91"/>
    </row>
    <row r="282" ht="13.5" customHeight="1">
      <c r="B282" s="90"/>
      <c r="C282" s="90"/>
      <c r="D282" s="90"/>
      <c r="E282" s="91"/>
      <c r="F282" s="91"/>
      <c r="G282" s="91"/>
      <c r="H282" s="91"/>
    </row>
    <row r="283" ht="13.5" customHeight="1">
      <c r="B283" s="90"/>
      <c r="C283" s="90"/>
      <c r="D283" s="90"/>
      <c r="E283" s="91"/>
      <c r="F283" s="91"/>
      <c r="G283" s="91"/>
      <c r="H283" s="91"/>
    </row>
    <row r="284" ht="13.5" customHeight="1">
      <c r="B284" s="90"/>
      <c r="C284" s="90"/>
      <c r="D284" s="90"/>
      <c r="E284" s="91"/>
      <c r="F284" s="91"/>
      <c r="G284" s="91"/>
      <c r="H284" s="91"/>
    </row>
    <row r="285" ht="13.5" customHeight="1">
      <c r="B285" s="90"/>
      <c r="C285" s="90"/>
      <c r="D285" s="90"/>
      <c r="E285" s="91"/>
      <c r="F285" s="91"/>
      <c r="G285" s="91"/>
      <c r="H285" s="91"/>
    </row>
    <row r="286" ht="13.5" customHeight="1">
      <c r="B286" s="90"/>
      <c r="C286" s="90"/>
      <c r="D286" s="90"/>
      <c r="E286" s="91"/>
      <c r="F286" s="91"/>
      <c r="G286" s="91"/>
      <c r="H286" s="91"/>
    </row>
    <row r="287" ht="13.5" customHeight="1">
      <c r="B287" s="90"/>
      <c r="C287" s="90"/>
      <c r="D287" s="90"/>
      <c r="E287" s="91"/>
      <c r="F287" s="91"/>
      <c r="G287" s="91"/>
      <c r="H287" s="91"/>
    </row>
    <row r="288" ht="13.5" customHeight="1">
      <c r="B288" s="90"/>
      <c r="C288" s="90"/>
      <c r="D288" s="90"/>
      <c r="E288" s="91"/>
      <c r="F288" s="91"/>
      <c r="G288" s="91"/>
      <c r="H288" s="91"/>
    </row>
    <row r="289" ht="13.5" customHeight="1">
      <c r="B289" s="90"/>
      <c r="C289" s="90"/>
      <c r="D289" s="90"/>
      <c r="E289" s="91"/>
      <c r="F289" s="91"/>
      <c r="G289" s="91"/>
      <c r="H289" s="91"/>
    </row>
    <row r="290" ht="13.5" customHeight="1">
      <c r="B290" s="90"/>
      <c r="C290" s="90"/>
      <c r="D290" s="90"/>
      <c r="E290" s="91"/>
      <c r="F290" s="91"/>
      <c r="G290" s="91"/>
      <c r="H290" s="91"/>
    </row>
    <row r="291" ht="13.5" customHeight="1">
      <c r="B291" s="90"/>
      <c r="C291" s="90"/>
      <c r="D291" s="90"/>
      <c r="E291" s="91"/>
      <c r="F291" s="91"/>
      <c r="G291" s="91"/>
      <c r="H291" s="91"/>
    </row>
    <row r="292" ht="13.5" customHeight="1">
      <c r="B292" s="90"/>
      <c r="C292" s="90"/>
      <c r="D292" s="90"/>
      <c r="E292" s="91"/>
      <c r="F292" s="91"/>
      <c r="G292" s="91"/>
      <c r="H292" s="91"/>
    </row>
    <row r="293" ht="13.5" customHeight="1">
      <c r="B293" s="90"/>
      <c r="C293" s="90"/>
      <c r="D293" s="90"/>
      <c r="E293" s="91"/>
      <c r="F293" s="91"/>
      <c r="G293" s="91"/>
      <c r="H293" s="91"/>
    </row>
    <row r="294" ht="13.5" customHeight="1">
      <c r="B294" s="90"/>
      <c r="C294" s="90"/>
      <c r="D294" s="90"/>
      <c r="E294" s="91"/>
      <c r="F294" s="91"/>
      <c r="G294" s="91"/>
      <c r="H294" s="91"/>
    </row>
    <row r="295" ht="13.5" customHeight="1">
      <c r="B295" s="90"/>
      <c r="C295" s="90"/>
      <c r="D295" s="90"/>
      <c r="E295" s="91"/>
      <c r="F295" s="91"/>
      <c r="G295" s="91"/>
      <c r="H295" s="91"/>
    </row>
    <row r="296" ht="13.5" customHeight="1">
      <c r="B296" s="90"/>
      <c r="C296" s="90"/>
      <c r="D296" s="90"/>
      <c r="E296" s="91"/>
      <c r="F296" s="91"/>
      <c r="G296" s="91"/>
      <c r="H296" s="91"/>
    </row>
    <row r="297" ht="13.5" customHeight="1">
      <c r="B297" s="90"/>
      <c r="C297" s="90"/>
      <c r="D297" s="90"/>
      <c r="E297" s="91"/>
      <c r="F297" s="91"/>
      <c r="G297" s="91"/>
      <c r="H297" s="91"/>
    </row>
    <row r="298" ht="13.5" customHeight="1">
      <c r="B298" s="90"/>
      <c r="C298" s="90"/>
      <c r="D298" s="90"/>
      <c r="E298" s="91"/>
      <c r="F298" s="91"/>
      <c r="G298" s="91"/>
      <c r="H298" s="91"/>
    </row>
    <row r="299" ht="13.5" customHeight="1">
      <c r="B299" s="90"/>
      <c r="C299" s="90"/>
      <c r="D299" s="90"/>
      <c r="E299" s="91"/>
      <c r="F299" s="91"/>
      <c r="G299" s="91"/>
      <c r="H299" s="91"/>
    </row>
    <row r="300" ht="13.5" customHeight="1">
      <c r="B300" s="90"/>
      <c r="C300" s="90"/>
      <c r="D300" s="90"/>
      <c r="E300" s="91"/>
      <c r="F300" s="91"/>
      <c r="G300" s="91"/>
      <c r="H300" s="91"/>
    </row>
    <row r="301" ht="13.5" customHeight="1">
      <c r="B301" s="90"/>
      <c r="C301" s="90"/>
      <c r="D301" s="90"/>
      <c r="E301" s="91"/>
      <c r="F301" s="91"/>
      <c r="G301" s="91"/>
      <c r="H301" s="91"/>
    </row>
    <row r="302" ht="13.5" customHeight="1">
      <c r="B302" s="90"/>
      <c r="C302" s="90"/>
      <c r="D302" s="90"/>
      <c r="E302" s="91"/>
      <c r="F302" s="91"/>
      <c r="G302" s="91"/>
      <c r="H302" s="91"/>
    </row>
    <row r="303" ht="13.5" customHeight="1">
      <c r="B303" s="90"/>
      <c r="C303" s="90"/>
      <c r="D303" s="90"/>
      <c r="E303" s="91"/>
      <c r="F303" s="91"/>
      <c r="G303" s="91"/>
      <c r="H303" s="91"/>
    </row>
    <row r="304" ht="13.5" customHeight="1">
      <c r="B304" s="90"/>
      <c r="C304" s="90"/>
      <c r="D304" s="90"/>
      <c r="E304" s="91"/>
      <c r="F304" s="91"/>
      <c r="G304" s="91"/>
      <c r="H304" s="91"/>
    </row>
    <row r="305" ht="13.5" customHeight="1">
      <c r="B305" s="90"/>
      <c r="C305" s="90"/>
      <c r="D305" s="90"/>
      <c r="E305" s="91"/>
      <c r="F305" s="91"/>
      <c r="G305" s="91"/>
      <c r="H305" s="91"/>
    </row>
    <row r="306" ht="13.5" customHeight="1">
      <c r="B306" s="90"/>
      <c r="C306" s="90"/>
      <c r="D306" s="90"/>
      <c r="E306" s="91"/>
      <c r="F306" s="91"/>
      <c r="G306" s="91"/>
      <c r="H306" s="91"/>
    </row>
    <row r="307" ht="13.5" customHeight="1">
      <c r="B307" s="90"/>
      <c r="C307" s="90"/>
      <c r="D307" s="90"/>
      <c r="E307" s="91"/>
      <c r="F307" s="91"/>
      <c r="G307" s="91"/>
      <c r="H307" s="91"/>
    </row>
    <row r="308" ht="13.5" customHeight="1">
      <c r="B308" s="90"/>
      <c r="C308" s="90"/>
      <c r="D308" s="90"/>
      <c r="E308" s="91"/>
      <c r="F308" s="91"/>
      <c r="G308" s="91"/>
      <c r="H308" s="91"/>
    </row>
    <row r="309" ht="13.5" customHeight="1">
      <c r="B309" s="90"/>
      <c r="C309" s="90"/>
      <c r="D309" s="90"/>
      <c r="E309" s="91"/>
      <c r="F309" s="91"/>
      <c r="G309" s="91"/>
      <c r="H309" s="91"/>
    </row>
    <row r="310" ht="13.5" customHeight="1">
      <c r="B310" s="90"/>
      <c r="C310" s="90"/>
      <c r="D310" s="90"/>
      <c r="E310" s="91"/>
      <c r="F310" s="91"/>
      <c r="G310" s="91"/>
      <c r="H310" s="91"/>
    </row>
    <row r="311" ht="13.5" customHeight="1">
      <c r="B311" s="90"/>
      <c r="C311" s="90"/>
      <c r="D311" s="90"/>
      <c r="E311" s="91"/>
      <c r="F311" s="91"/>
      <c r="G311" s="91"/>
      <c r="H311" s="91"/>
    </row>
    <row r="312" ht="13.5" customHeight="1">
      <c r="B312" s="90"/>
      <c r="C312" s="90"/>
      <c r="D312" s="90"/>
      <c r="E312" s="91"/>
      <c r="F312" s="91"/>
      <c r="G312" s="91"/>
      <c r="H312" s="91"/>
    </row>
    <row r="313" ht="13.5" customHeight="1">
      <c r="B313" s="90"/>
      <c r="C313" s="90"/>
      <c r="D313" s="90"/>
      <c r="E313" s="91"/>
      <c r="F313" s="91"/>
      <c r="G313" s="91"/>
      <c r="H313" s="91"/>
    </row>
    <row r="314" ht="13.5" customHeight="1">
      <c r="B314" s="90"/>
      <c r="C314" s="90"/>
      <c r="D314" s="90"/>
      <c r="E314" s="91"/>
      <c r="F314" s="91"/>
      <c r="G314" s="91"/>
      <c r="H314" s="91"/>
    </row>
    <row r="315" ht="13.5" customHeight="1">
      <c r="B315" s="90"/>
      <c r="C315" s="90"/>
      <c r="D315" s="90"/>
      <c r="E315" s="91"/>
      <c r="F315" s="91"/>
      <c r="G315" s="91"/>
      <c r="H315" s="91"/>
    </row>
    <row r="316" ht="13.5" customHeight="1">
      <c r="B316" s="90"/>
      <c r="C316" s="90"/>
      <c r="D316" s="90"/>
      <c r="E316" s="91"/>
      <c r="F316" s="91"/>
      <c r="G316" s="91"/>
      <c r="H316" s="91"/>
    </row>
    <row r="317" ht="13.5" customHeight="1">
      <c r="B317" s="90"/>
      <c r="C317" s="90"/>
      <c r="D317" s="90"/>
      <c r="E317" s="91"/>
      <c r="F317" s="91"/>
      <c r="G317" s="91"/>
      <c r="H317" s="91"/>
    </row>
    <row r="318" ht="13.5" customHeight="1">
      <c r="B318" s="90"/>
      <c r="C318" s="90"/>
      <c r="D318" s="90"/>
      <c r="E318" s="91"/>
      <c r="F318" s="91"/>
      <c r="G318" s="91"/>
      <c r="H318" s="91"/>
    </row>
    <row r="319" ht="13.5" customHeight="1">
      <c r="B319" s="90"/>
      <c r="C319" s="90"/>
      <c r="D319" s="90"/>
      <c r="E319" s="91"/>
      <c r="F319" s="91"/>
      <c r="G319" s="91"/>
      <c r="H319" s="91"/>
    </row>
    <row r="320" ht="13.5" customHeight="1">
      <c r="B320" s="90"/>
      <c r="C320" s="90"/>
      <c r="D320" s="90"/>
      <c r="E320" s="91"/>
      <c r="F320" s="91"/>
      <c r="G320" s="91"/>
      <c r="H320" s="91"/>
    </row>
    <row r="321" ht="13.5" customHeight="1">
      <c r="B321" s="90"/>
      <c r="C321" s="90"/>
      <c r="D321" s="90"/>
      <c r="E321" s="91"/>
      <c r="F321" s="91"/>
      <c r="G321" s="91"/>
      <c r="H321" s="91"/>
    </row>
    <row r="322" ht="13.5" customHeight="1">
      <c r="B322" s="90"/>
      <c r="C322" s="90"/>
      <c r="D322" s="90"/>
      <c r="E322" s="91"/>
      <c r="F322" s="91"/>
      <c r="G322" s="91"/>
      <c r="H322" s="91"/>
    </row>
    <row r="323" ht="13.5" customHeight="1">
      <c r="B323" s="90"/>
      <c r="C323" s="90"/>
      <c r="D323" s="90"/>
      <c r="E323" s="91"/>
      <c r="F323" s="91"/>
      <c r="G323" s="91"/>
      <c r="H323" s="91"/>
    </row>
    <row r="324" ht="13.5" customHeight="1">
      <c r="B324" s="90"/>
      <c r="C324" s="90"/>
      <c r="D324" s="90"/>
      <c r="E324" s="91"/>
      <c r="F324" s="91"/>
      <c r="G324" s="91"/>
      <c r="H324" s="91"/>
    </row>
    <row r="325" ht="13.5" customHeight="1">
      <c r="B325" s="90"/>
      <c r="C325" s="90"/>
      <c r="D325" s="90"/>
      <c r="E325" s="91"/>
      <c r="F325" s="91"/>
      <c r="G325" s="91"/>
      <c r="H325" s="91"/>
    </row>
    <row r="326" ht="13.5" customHeight="1">
      <c r="B326" s="90"/>
      <c r="C326" s="90"/>
      <c r="D326" s="90"/>
      <c r="E326" s="91"/>
      <c r="F326" s="91"/>
      <c r="G326" s="91"/>
      <c r="H326" s="91"/>
    </row>
    <row r="327" ht="13.5" customHeight="1">
      <c r="B327" s="90"/>
      <c r="C327" s="90"/>
      <c r="D327" s="90"/>
      <c r="E327" s="91"/>
      <c r="F327" s="91"/>
      <c r="G327" s="91"/>
      <c r="H327" s="91"/>
    </row>
    <row r="328" ht="13.5" customHeight="1">
      <c r="B328" s="90"/>
      <c r="C328" s="90"/>
      <c r="D328" s="90"/>
      <c r="E328" s="91"/>
      <c r="F328" s="91"/>
      <c r="G328" s="91"/>
      <c r="H328" s="91"/>
    </row>
    <row r="329" ht="13.5" customHeight="1">
      <c r="B329" s="90"/>
      <c r="C329" s="90"/>
      <c r="D329" s="90"/>
      <c r="E329" s="91"/>
      <c r="F329" s="91"/>
      <c r="G329" s="91"/>
      <c r="H329" s="91"/>
    </row>
    <row r="330" ht="13.5" customHeight="1">
      <c r="B330" s="90"/>
      <c r="C330" s="90"/>
      <c r="D330" s="90"/>
      <c r="E330" s="91"/>
      <c r="F330" s="91"/>
      <c r="G330" s="91"/>
      <c r="H330" s="91"/>
    </row>
    <row r="331" ht="13.5" customHeight="1">
      <c r="B331" s="90"/>
      <c r="C331" s="90"/>
      <c r="D331" s="90"/>
      <c r="E331" s="91"/>
      <c r="F331" s="91"/>
      <c r="G331" s="91"/>
      <c r="H331" s="91"/>
    </row>
    <row r="332" ht="13.5" customHeight="1">
      <c r="B332" s="90"/>
      <c r="C332" s="90"/>
      <c r="D332" s="90"/>
      <c r="E332" s="91"/>
      <c r="F332" s="91"/>
      <c r="G332" s="91"/>
      <c r="H332" s="91"/>
    </row>
    <row r="333" ht="13.5" customHeight="1">
      <c r="B333" s="90"/>
      <c r="C333" s="90"/>
      <c r="D333" s="90"/>
      <c r="E333" s="91"/>
      <c r="F333" s="91"/>
      <c r="G333" s="91"/>
      <c r="H333" s="91"/>
    </row>
    <row r="334" ht="15.75" customHeight="1">
      <c r="B334" s="90"/>
      <c r="C334" s="90"/>
      <c r="D334" s="90"/>
      <c r="E334" s="90"/>
    </row>
    <row r="335" ht="15.75" customHeight="1">
      <c r="B335" s="90"/>
      <c r="C335" s="90"/>
      <c r="D335" s="90"/>
      <c r="E335" s="90"/>
    </row>
    <row r="336" ht="15.75" customHeight="1">
      <c r="B336" s="90"/>
      <c r="C336" s="90"/>
      <c r="D336" s="90"/>
      <c r="E336" s="90"/>
    </row>
    <row r="337" ht="15.75" customHeight="1">
      <c r="B337" s="90"/>
      <c r="C337" s="90"/>
      <c r="D337" s="90"/>
      <c r="E337" s="90"/>
    </row>
    <row r="338" ht="15.75" customHeight="1">
      <c r="B338" s="90"/>
      <c r="C338" s="90"/>
      <c r="D338" s="90"/>
      <c r="E338" s="90"/>
    </row>
    <row r="339" ht="15.75" customHeight="1">
      <c r="B339" s="90"/>
      <c r="C339" s="90"/>
      <c r="D339" s="90"/>
      <c r="E339" s="90"/>
    </row>
    <row r="340" ht="15.75" customHeight="1">
      <c r="B340" s="90"/>
      <c r="C340" s="90"/>
      <c r="D340" s="90"/>
      <c r="E340" s="90"/>
    </row>
    <row r="341" ht="15.75" customHeight="1">
      <c r="B341" s="90"/>
      <c r="C341" s="90"/>
      <c r="D341" s="90"/>
      <c r="E341" s="90"/>
    </row>
    <row r="342" ht="15.75" customHeight="1">
      <c r="B342" s="90"/>
      <c r="C342" s="90"/>
      <c r="D342" s="90"/>
      <c r="E342" s="90"/>
    </row>
    <row r="343" ht="15.75" customHeight="1">
      <c r="B343" s="90"/>
      <c r="C343" s="90"/>
      <c r="D343" s="90"/>
      <c r="E343" s="90"/>
    </row>
    <row r="344" ht="15.75" customHeight="1">
      <c r="B344" s="90"/>
      <c r="C344" s="90"/>
      <c r="D344" s="90"/>
      <c r="E344" s="90"/>
    </row>
    <row r="345" ht="15.75" customHeight="1">
      <c r="B345" s="90"/>
      <c r="C345" s="90"/>
      <c r="D345" s="90"/>
      <c r="E345" s="90"/>
    </row>
    <row r="346" ht="15.75" customHeight="1">
      <c r="B346" s="90"/>
      <c r="C346" s="90"/>
      <c r="D346" s="90"/>
      <c r="E346" s="90"/>
    </row>
    <row r="347" ht="15.75" customHeight="1">
      <c r="B347" s="90"/>
      <c r="C347" s="90"/>
      <c r="D347" s="90"/>
      <c r="E347" s="90"/>
    </row>
    <row r="348" ht="15.75" customHeight="1">
      <c r="B348" s="90"/>
      <c r="C348" s="90"/>
      <c r="D348" s="90"/>
      <c r="E348" s="90"/>
    </row>
    <row r="349" ht="15.75" customHeight="1">
      <c r="B349" s="90"/>
      <c r="C349" s="90"/>
      <c r="D349" s="90"/>
      <c r="E349" s="90"/>
    </row>
    <row r="350" ht="15.75" customHeight="1">
      <c r="B350" s="90"/>
      <c r="C350" s="90"/>
      <c r="D350" s="90"/>
      <c r="E350" s="90"/>
    </row>
    <row r="351" ht="15.75" customHeight="1">
      <c r="B351" s="90"/>
      <c r="C351" s="90"/>
      <c r="D351" s="90"/>
      <c r="E351" s="90"/>
    </row>
    <row r="352" ht="15.75" customHeight="1">
      <c r="B352" s="90"/>
      <c r="C352" s="90"/>
      <c r="D352" s="90"/>
      <c r="E352" s="90"/>
    </row>
    <row r="353" ht="15.75" customHeight="1">
      <c r="B353" s="90"/>
      <c r="C353" s="90"/>
      <c r="D353" s="90"/>
      <c r="E353" s="90"/>
    </row>
    <row r="354" ht="15.75" customHeight="1">
      <c r="B354" s="90"/>
      <c r="C354" s="90"/>
      <c r="D354" s="90"/>
      <c r="E354" s="90"/>
    </row>
    <row r="355" ht="15.75" customHeight="1">
      <c r="B355" s="90"/>
      <c r="C355" s="90"/>
      <c r="D355" s="90"/>
      <c r="E355" s="90"/>
    </row>
    <row r="356" ht="15.75" customHeight="1">
      <c r="B356" s="90"/>
      <c r="C356" s="90"/>
      <c r="D356" s="90"/>
      <c r="E356" s="90"/>
    </row>
    <row r="357" ht="15.75" customHeight="1">
      <c r="B357" s="90"/>
      <c r="C357" s="90"/>
      <c r="D357" s="90"/>
      <c r="E357" s="90"/>
    </row>
    <row r="358" ht="15.75" customHeight="1">
      <c r="B358" s="90"/>
      <c r="C358" s="90"/>
      <c r="D358" s="90"/>
      <c r="E358" s="90"/>
    </row>
    <row r="359" ht="15.75" customHeight="1">
      <c r="B359" s="90"/>
      <c r="C359" s="90"/>
      <c r="D359" s="90"/>
      <c r="E359" s="90"/>
    </row>
    <row r="360" ht="15.75" customHeight="1">
      <c r="B360" s="90"/>
      <c r="C360" s="90"/>
      <c r="D360" s="90"/>
      <c r="E360" s="90"/>
    </row>
    <row r="361" ht="15.75" customHeight="1">
      <c r="B361" s="90"/>
      <c r="C361" s="90"/>
      <c r="D361" s="90"/>
      <c r="E361" s="90"/>
    </row>
    <row r="362" ht="15.75" customHeight="1">
      <c r="B362" s="90"/>
      <c r="C362" s="90"/>
      <c r="D362" s="90"/>
      <c r="E362" s="90"/>
    </row>
    <row r="363" ht="15.75" customHeight="1">
      <c r="B363" s="90"/>
      <c r="C363" s="90"/>
      <c r="D363" s="90"/>
      <c r="E363" s="90"/>
    </row>
    <row r="364" ht="15.75" customHeight="1">
      <c r="B364" s="90"/>
      <c r="C364" s="90"/>
      <c r="D364" s="90"/>
      <c r="E364" s="90"/>
    </row>
    <row r="365" ht="15.75" customHeight="1">
      <c r="B365" s="90"/>
      <c r="C365" s="90"/>
      <c r="D365" s="90"/>
      <c r="E365" s="90"/>
    </row>
    <row r="366" ht="15.75" customHeight="1">
      <c r="B366" s="90"/>
      <c r="C366" s="90"/>
      <c r="D366" s="90"/>
      <c r="E366" s="90"/>
    </row>
    <row r="367" ht="15.75" customHeight="1">
      <c r="B367" s="90"/>
      <c r="C367" s="90"/>
      <c r="D367" s="90"/>
      <c r="E367" s="90"/>
    </row>
    <row r="368" ht="15.75" customHeight="1">
      <c r="B368" s="90"/>
      <c r="C368" s="90"/>
      <c r="D368" s="90"/>
      <c r="E368" s="90"/>
    </row>
    <row r="369" ht="15.75" customHeight="1">
      <c r="B369" s="90"/>
      <c r="C369" s="90"/>
      <c r="D369" s="90"/>
      <c r="E369" s="90"/>
    </row>
    <row r="370" ht="15.75" customHeight="1">
      <c r="B370" s="90"/>
      <c r="C370" s="90"/>
      <c r="D370" s="90"/>
      <c r="E370" s="90"/>
    </row>
    <row r="371" ht="15.75" customHeight="1">
      <c r="B371" s="90"/>
      <c r="C371" s="90"/>
      <c r="D371" s="90"/>
      <c r="E371" s="90"/>
    </row>
    <row r="372" ht="15.75" customHeight="1">
      <c r="B372" s="90"/>
      <c r="C372" s="90"/>
      <c r="D372" s="90"/>
      <c r="E372" s="90"/>
    </row>
    <row r="373" ht="15.75" customHeight="1">
      <c r="B373" s="90"/>
      <c r="C373" s="90"/>
      <c r="D373" s="90"/>
      <c r="E373" s="90"/>
    </row>
    <row r="374" ht="15.75" customHeight="1">
      <c r="B374" s="90"/>
      <c r="C374" s="90"/>
      <c r="D374" s="90"/>
      <c r="E374" s="90"/>
    </row>
    <row r="375" ht="15.75" customHeight="1">
      <c r="B375" s="90"/>
      <c r="C375" s="90"/>
      <c r="D375" s="90"/>
      <c r="E375" s="90"/>
    </row>
    <row r="376" ht="15.75" customHeight="1">
      <c r="B376" s="90"/>
      <c r="C376" s="90"/>
      <c r="D376" s="90"/>
      <c r="E376" s="90"/>
    </row>
    <row r="377" ht="15.75" customHeight="1">
      <c r="B377" s="90"/>
      <c r="C377" s="90"/>
      <c r="D377" s="90"/>
      <c r="E377" s="90"/>
    </row>
    <row r="378" ht="15.75" customHeight="1">
      <c r="B378" s="90"/>
      <c r="C378" s="90"/>
      <c r="D378" s="90"/>
      <c r="E378" s="90"/>
    </row>
    <row r="379" ht="15.75" customHeight="1">
      <c r="B379" s="90"/>
      <c r="C379" s="90"/>
      <c r="D379" s="90"/>
      <c r="E379" s="90"/>
    </row>
    <row r="380" ht="15.75" customHeight="1">
      <c r="B380" s="90"/>
      <c r="C380" s="90"/>
      <c r="D380" s="90"/>
      <c r="E380" s="90"/>
    </row>
    <row r="381" ht="15.75" customHeight="1">
      <c r="B381" s="90"/>
      <c r="C381" s="90"/>
      <c r="D381" s="90"/>
      <c r="E381" s="90"/>
    </row>
    <row r="382" ht="15.75" customHeight="1">
      <c r="B382" s="90"/>
      <c r="C382" s="90"/>
      <c r="D382" s="90"/>
      <c r="E382" s="90"/>
    </row>
    <row r="383" ht="15.75" customHeight="1">
      <c r="B383" s="90"/>
      <c r="C383" s="90"/>
      <c r="D383" s="90"/>
      <c r="E383" s="90"/>
    </row>
    <row r="384" ht="15.75" customHeight="1">
      <c r="B384" s="90"/>
      <c r="C384" s="90"/>
      <c r="D384" s="90"/>
      <c r="E384" s="90"/>
    </row>
    <row r="385" ht="15.75" customHeight="1">
      <c r="B385" s="90"/>
      <c r="C385" s="90"/>
      <c r="D385" s="90"/>
      <c r="E385" s="90"/>
    </row>
    <row r="386" ht="15.75" customHeight="1">
      <c r="B386" s="90"/>
      <c r="C386" s="90"/>
      <c r="D386" s="90"/>
      <c r="E386" s="90"/>
    </row>
    <row r="387" ht="15.75" customHeight="1">
      <c r="B387" s="90"/>
      <c r="C387" s="90"/>
      <c r="D387" s="90"/>
      <c r="E387" s="90"/>
    </row>
    <row r="388" ht="15.75" customHeight="1">
      <c r="B388" s="90"/>
      <c r="C388" s="90"/>
      <c r="D388" s="90"/>
      <c r="E388" s="90"/>
    </row>
    <row r="389" ht="15.75" customHeight="1">
      <c r="B389" s="90"/>
      <c r="C389" s="90"/>
      <c r="D389" s="90"/>
      <c r="E389" s="90"/>
    </row>
    <row r="390" ht="15.75" customHeight="1">
      <c r="B390" s="90"/>
      <c r="C390" s="90"/>
      <c r="D390" s="90"/>
      <c r="E390" s="90"/>
    </row>
    <row r="391" ht="15.75" customHeight="1">
      <c r="B391" s="90"/>
      <c r="C391" s="90"/>
      <c r="D391" s="90"/>
      <c r="E391" s="90"/>
    </row>
    <row r="392" ht="15.75" customHeight="1">
      <c r="B392" s="90"/>
      <c r="C392" s="90"/>
      <c r="D392" s="90"/>
      <c r="E392" s="90"/>
    </row>
    <row r="393" ht="15.75" customHeight="1">
      <c r="B393" s="90"/>
      <c r="C393" s="90"/>
      <c r="D393" s="90"/>
      <c r="E393" s="90"/>
    </row>
    <row r="394" ht="15.75" customHeight="1">
      <c r="B394" s="90"/>
      <c r="C394" s="90"/>
      <c r="D394" s="90"/>
      <c r="E394" s="90"/>
    </row>
    <row r="395" ht="15.75" customHeight="1">
      <c r="B395" s="90"/>
      <c r="C395" s="90"/>
      <c r="D395" s="90"/>
      <c r="E395" s="90"/>
    </row>
    <row r="396" ht="15.75" customHeight="1">
      <c r="B396" s="90"/>
      <c r="C396" s="90"/>
      <c r="D396" s="90"/>
      <c r="E396" s="90"/>
    </row>
    <row r="397" ht="15.75" customHeight="1">
      <c r="B397" s="90"/>
      <c r="C397" s="90"/>
      <c r="D397" s="90"/>
      <c r="E397" s="90"/>
    </row>
    <row r="398" ht="15.75" customHeight="1">
      <c r="B398" s="90"/>
      <c r="C398" s="90"/>
      <c r="D398" s="90"/>
      <c r="E398" s="90"/>
    </row>
    <row r="399" ht="15.75" customHeight="1">
      <c r="B399" s="90"/>
      <c r="C399" s="90"/>
      <c r="D399" s="90"/>
      <c r="E399" s="90"/>
    </row>
    <row r="400" ht="15.75" customHeight="1">
      <c r="B400" s="90"/>
      <c r="C400" s="90"/>
      <c r="D400" s="90"/>
      <c r="E400" s="90"/>
    </row>
    <row r="401" ht="15.75" customHeight="1">
      <c r="B401" s="90"/>
      <c r="C401" s="90"/>
      <c r="D401" s="90"/>
      <c r="E401" s="90"/>
    </row>
    <row r="402" ht="15.75" customHeight="1">
      <c r="B402" s="90"/>
      <c r="C402" s="90"/>
      <c r="D402" s="90"/>
      <c r="E402" s="90"/>
    </row>
    <row r="403" ht="15.75" customHeight="1">
      <c r="B403" s="90"/>
      <c r="C403" s="90"/>
      <c r="D403" s="90"/>
      <c r="E403" s="90"/>
    </row>
    <row r="404" ht="15.75" customHeight="1">
      <c r="B404" s="90"/>
      <c r="C404" s="90"/>
      <c r="D404" s="90"/>
      <c r="E404" s="90"/>
    </row>
    <row r="405" ht="15.75" customHeight="1">
      <c r="B405" s="90"/>
      <c r="C405" s="90"/>
      <c r="D405" s="90"/>
      <c r="E405" s="90"/>
    </row>
    <row r="406" ht="15.75" customHeight="1">
      <c r="B406" s="90"/>
      <c r="C406" s="90"/>
      <c r="D406" s="90"/>
      <c r="E406" s="90"/>
    </row>
    <row r="407" ht="15.75" customHeight="1">
      <c r="B407" s="90"/>
      <c r="C407" s="90"/>
      <c r="D407" s="90"/>
      <c r="E407" s="90"/>
    </row>
    <row r="408" ht="15.75" customHeight="1">
      <c r="B408" s="90"/>
      <c r="C408" s="90"/>
      <c r="D408" s="90"/>
      <c r="E408" s="90"/>
    </row>
    <row r="409" ht="15.75" customHeight="1">
      <c r="B409" s="90"/>
      <c r="C409" s="90"/>
      <c r="D409" s="90"/>
      <c r="E409" s="90"/>
    </row>
    <row r="410" ht="15.75" customHeight="1">
      <c r="B410" s="90"/>
      <c r="C410" s="90"/>
      <c r="D410" s="90"/>
      <c r="E410" s="90"/>
    </row>
    <row r="411" ht="15.75" customHeight="1">
      <c r="B411" s="90"/>
      <c r="C411" s="90"/>
      <c r="D411" s="90"/>
      <c r="E411" s="90"/>
    </row>
    <row r="412" ht="15.75" customHeight="1">
      <c r="B412" s="90"/>
      <c r="C412" s="90"/>
      <c r="D412" s="90"/>
      <c r="E412" s="90"/>
    </row>
    <row r="413" ht="15.75" customHeight="1">
      <c r="B413" s="90"/>
      <c r="C413" s="90"/>
      <c r="D413" s="90"/>
      <c r="E413" s="90"/>
    </row>
    <row r="414" ht="15.75" customHeight="1">
      <c r="B414" s="90"/>
      <c r="C414" s="90"/>
      <c r="D414" s="90"/>
      <c r="E414" s="90"/>
    </row>
    <row r="415" ht="15.75" customHeight="1">
      <c r="B415" s="90"/>
      <c r="C415" s="90"/>
      <c r="D415" s="90"/>
      <c r="E415" s="90"/>
    </row>
    <row r="416" ht="15.75" customHeight="1">
      <c r="B416" s="90"/>
      <c r="C416" s="90"/>
      <c r="D416" s="90"/>
      <c r="E416" s="90"/>
    </row>
    <row r="417" ht="15.75" customHeight="1">
      <c r="B417" s="90"/>
      <c r="C417" s="90"/>
      <c r="D417" s="90"/>
      <c r="E417" s="90"/>
    </row>
    <row r="418" ht="15.75" customHeight="1">
      <c r="B418" s="90"/>
      <c r="C418" s="90"/>
      <c r="D418" s="90"/>
      <c r="E418" s="90"/>
    </row>
    <row r="419" ht="15.75" customHeight="1">
      <c r="B419" s="90"/>
      <c r="C419" s="90"/>
      <c r="D419" s="90"/>
      <c r="E419" s="90"/>
    </row>
    <row r="420" ht="15.75" customHeight="1">
      <c r="B420" s="90"/>
      <c r="C420" s="90"/>
      <c r="D420" s="90"/>
      <c r="E420" s="90"/>
    </row>
    <row r="421" ht="15.75" customHeight="1">
      <c r="B421" s="90"/>
      <c r="C421" s="90"/>
      <c r="D421" s="90"/>
      <c r="E421" s="90"/>
    </row>
    <row r="422" ht="15.75" customHeight="1">
      <c r="B422" s="90"/>
      <c r="C422" s="90"/>
      <c r="D422" s="90"/>
      <c r="E422" s="90"/>
    </row>
    <row r="423" ht="15.75" customHeight="1">
      <c r="B423" s="90"/>
      <c r="C423" s="90"/>
      <c r="D423" s="90"/>
      <c r="E423" s="90"/>
    </row>
    <row r="424" ht="15.75" customHeight="1">
      <c r="B424" s="90"/>
      <c r="C424" s="90"/>
      <c r="D424" s="90"/>
      <c r="E424" s="90"/>
    </row>
    <row r="425" ht="15.75" customHeight="1">
      <c r="B425" s="90"/>
      <c r="C425" s="90"/>
      <c r="D425" s="90"/>
      <c r="E425" s="90"/>
    </row>
    <row r="426" ht="15.75" customHeight="1">
      <c r="B426" s="90"/>
      <c r="C426" s="90"/>
      <c r="D426" s="90"/>
      <c r="E426" s="90"/>
    </row>
    <row r="427" ht="15.75" customHeight="1">
      <c r="B427" s="90"/>
      <c r="C427" s="90"/>
      <c r="D427" s="90"/>
      <c r="E427" s="90"/>
    </row>
    <row r="428" ht="15.75" customHeight="1">
      <c r="B428" s="90"/>
      <c r="C428" s="90"/>
      <c r="D428" s="90"/>
      <c r="E428" s="90"/>
    </row>
    <row r="429" ht="15.75" customHeight="1">
      <c r="B429" s="90"/>
      <c r="C429" s="90"/>
      <c r="D429" s="90"/>
      <c r="E429" s="90"/>
    </row>
    <row r="430" ht="15.75" customHeight="1">
      <c r="B430" s="90"/>
      <c r="C430" s="90"/>
      <c r="D430" s="90"/>
      <c r="E430" s="90"/>
    </row>
    <row r="431" ht="15.75" customHeight="1">
      <c r="B431" s="90"/>
      <c r="C431" s="90"/>
      <c r="D431" s="90"/>
      <c r="E431" s="90"/>
    </row>
    <row r="432" ht="15.75" customHeight="1">
      <c r="B432" s="90"/>
      <c r="C432" s="90"/>
      <c r="D432" s="90"/>
      <c r="E432" s="90"/>
    </row>
    <row r="433" ht="15.75" customHeight="1">
      <c r="B433" s="90"/>
      <c r="C433" s="90"/>
      <c r="D433" s="90"/>
      <c r="E433" s="90"/>
    </row>
    <row r="434" ht="15.75" customHeight="1">
      <c r="B434" s="90"/>
      <c r="C434" s="90"/>
      <c r="D434" s="90"/>
      <c r="E434" s="90"/>
    </row>
    <row r="435" ht="15.75" customHeight="1">
      <c r="B435" s="90"/>
      <c r="C435" s="90"/>
      <c r="D435" s="90"/>
      <c r="E435" s="90"/>
    </row>
    <row r="436" ht="15.75" customHeight="1">
      <c r="B436" s="90"/>
      <c r="C436" s="90"/>
      <c r="D436" s="90"/>
      <c r="E436" s="90"/>
    </row>
    <row r="437" ht="15.75" customHeight="1">
      <c r="B437" s="90"/>
      <c r="C437" s="90"/>
      <c r="D437" s="90"/>
      <c r="E437" s="90"/>
    </row>
    <row r="438" ht="15.75" customHeight="1">
      <c r="B438" s="90"/>
      <c r="C438" s="90"/>
      <c r="D438" s="90"/>
      <c r="E438" s="90"/>
    </row>
    <row r="439" ht="15.75" customHeight="1">
      <c r="B439" s="90"/>
      <c r="C439" s="90"/>
      <c r="D439" s="90"/>
      <c r="E439" s="90"/>
    </row>
    <row r="440" ht="15.75" customHeight="1">
      <c r="B440" s="90"/>
      <c r="C440" s="90"/>
      <c r="D440" s="90"/>
      <c r="E440" s="90"/>
    </row>
    <row r="441" ht="15.75" customHeight="1">
      <c r="B441" s="90"/>
      <c r="C441" s="90"/>
      <c r="D441" s="90"/>
      <c r="E441" s="90"/>
    </row>
    <row r="442" ht="15.75" customHeight="1">
      <c r="B442" s="90"/>
      <c r="C442" s="90"/>
      <c r="D442" s="90"/>
      <c r="E442" s="90"/>
    </row>
    <row r="443" ht="15.75" customHeight="1">
      <c r="B443" s="90"/>
      <c r="C443" s="90"/>
      <c r="D443" s="90"/>
      <c r="E443" s="90"/>
    </row>
    <row r="444" ht="15.75" customHeight="1">
      <c r="B444" s="90"/>
      <c r="C444" s="90"/>
      <c r="D444" s="90"/>
      <c r="E444" s="90"/>
    </row>
    <row r="445" ht="15.75" customHeight="1">
      <c r="B445" s="90"/>
      <c r="C445" s="90"/>
      <c r="D445" s="90"/>
      <c r="E445" s="90"/>
    </row>
    <row r="446" ht="15.75" customHeight="1">
      <c r="B446" s="90"/>
      <c r="C446" s="90"/>
      <c r="D446" s="90"/>
      <c r="E446" s="90"/>
    </row>
    <row r="447" ht="15.75" customHeight="1">
      <c r="B447" s="90"/>
      <c r="C447" s="90"/>
      <c r="D447" s="90"/>
      <c r="E447" s="90"/>
    </row>
    <row r="448" ht="15.75" customHeight="1">
      <c r="B448" s="90"/>
      <c r="C448" s="90"/>
      <c r="D448" s="90"/>
      <c r="E448" s="90"/>
    </row>
    <row r="449" ht="15.75" customHeight="1">
      <c r="B449" s="90"/>
      <c r="C449" s="90"/>
      <c r="D449" s="90"/>
      <c r="E449" s="90"/>
    </row>
    <row r="450" ht="15.75" customHeight="1">
      <c r="B450" s="90"/>
      <c r="C450" s="90"/>
      <c r="D450" s="90"/>
      <c r="E450" s="90"/>
    </row>
    <row r="451" ht="15.75" customHeight="1">
      <c r="B451" s="90"/>
      <c r="C451" s="90"/>
      <c r="D451" s="90"/>
      <c r="E451" s="90"/>
    </row>
    <row r="452" ht="15.75" customHeight="1">
      <c r="B452" s="90"/>
      <c r="C452" s="90"/>
      <c r="D452" s="90"/>
      <c r="E452" s="90"/>
    </row>
    <row r="453" ht="15.75" customHeight="1">
      <c r="B453" s="90"/>
      <c r="C453" s="90"/>
      <c r="D453" s="90"/>
      <c r="E453" s="90"/>
    </row>
    <row r="454" ht="15.75" customHeight="1">
      <c r="B454" s="90"/>
      <c r="C454" s="90"/>
      <c r="D454" s="90"/>
      <c r="E454" s="90"/>
    </row>
    <row r="455" ht="15.75" customHeight="1">
      <c r="B455" s="90"/>
      <c r="C455" s="90"/>
      <c r="D455" s="90"/>
      <c r="E455" s="90"/>
    </row>
    <row r="456" ht="15.75" customHeight="1">
      <c r="B456" s="90"/>
      <c r="C456" s="90"/>
      <c r="D456" s="90"/>
      <c r="E456" s="90"/>
    </row>
    <row r="457" ht="15.75" customHeight="1">
      <c r="B457" s="90"/>
      <c r="C457" s="90"/>
      <c r="D457" s="90"/>
      <c r="E457" s="90"/>
    </row>
    <row r="458" ht="15.75" customHeight="1">
      <c r="B458" s="90"/>
      <c r="C458" s="90"/>
      <c r="D458" s="90"/>
      <c r="E458" s="90"/>
    </row>
    <row r="459" ht="15.75" customHeight="1">
      <c r="B459" s="90"/>
      <c r="C459" s="90"/>
      <c r="D459" s="90"/>
      <c r="E459" s="90"/>
    </row>
    <row r="460" ht="15.75" customHeight="1">
      <c r="B460" s="90"/>
      <c r="C460" s="90"/>
      <c r="D460" s="90"/>
      <c r="E460" s="90"/>
    </row>
    <row r="461" ht="15.75" customHeight="1">
      <c r="B461" s="90"/>
      <c r="C461" s="90"/>
      <c r="D461" s="90"/>
      <c r="E461" s="90"/>
    </row>
    <row r="462" ht="15.75" customHeight="1">
      <c r="B462" s="90"/>
      <c r="C462" s="90"/>
      <c r="D462" s="90"/>
      <c r="E462" s="90"/>
    </row>
    <row r="463" ht="15.75" customHeight="1">
      <c r="B463" s="90"/>
      <c r="C463" s="90"/>
      <c r="D463" s="90"/>
      <c r="E463" s="90"/>
    </row>
    <row r="464" ht="15.75" customHeight="1">
      <c r="B464" s="90"/>
      <c r="C464" s="90"/>
      <c r="D464" s="90"/>
      <c r="E464" s="90"/>
    </row>
    <row r="465" ht="15.75" customHeight="1">
      <c r="B465" s="90"/>
      <c r="C465" s="90"/>
      <c r="D465" s="90"/>
      <c r="E465" s="90"/>
    </row>
    <row r="466" ht="15.75" customHeight="1">
      <c r="B466" s="90"/>
      <c r="C466" s="90"/>
      <c r="D466" s="90"/>
      <c r="E466" s="90"/>
    </row>
    <row r="467" ht="15.75" customHeight="1">
      <c r="B467" s="90"/>
      <c r="C467" s="90"/>
      <c r="D467" s="90"/>
      <c r="E467" s="90"/>
    </row>
    <row r="468" ht="15.75" customHeight="1">
      <c r="B468" s="90"/>
      <c r="C468" s="90"/>
      <c r="D468" s="90"/>
      <c r="E468" s="90"/>
    </row>
    <row r="469" ht="15.75" customHeight="1">
      <c r="B469" s="90"/>
      <c r="C469" s="90"/>
      <c r="D469" s="90"/>
      <c r="E469" s="90"/>
    </row>
    <row r="470" ht="15.75" customHeight="1">
      <c r="B470" s="90"/>
      <c r="C470" s="90"/>
      <c r="D470" s="90"/>
      <c r="E470" s="90"/>
    </row>
    <row r="471" ht="15.75" customHeight="1">
      <c r="B471" s="90"/>
      <c r="C471" s="90"/>
      <c r="D471" s="90"/>
      <c r="E471" s="90"/>
    </row>
    <row r="472" ht="15.75" customHeight="1">
      <c r="B472" s="90"/>
      <c r="C472" s="90"/>
      <c r="D472" s="90"/>
      <c r="E472" s="90"/>
    </row>
    <row r="473" ht="15.75" customHeight="1">
      <c r="B473" s="90"/>
      <c r="C473" s="90"/>
      <c r="D473" s="90"/>
      <c r="E473" s="90"/>
    </row>
    <row r="474" ht="15.75" customHeight="1">
      <c r="B474" s="90"/>
      <c r="C474" s="90"/>
      <c r="D474" s="90"/>
      <c r="E474" s="90"/>
    </row>
    <row r="475" ht="15.75" customHeight="1">
      <c r="B475" s="90"/>
      <c r="C475" s="90"/>
      <c r="D475" s="90"/>
      <c r="E475" s="90"/>
    </row>
    <row r="476" ht="15.75" customHeight="1">
      <c r="B476" s="90"/>
      <c r="C476" s="90"/>
      <c r="D476" s="90"/>
      <c r="E476" s="90"/>
    </row>
    <row r="477" ht="15.75" customHeight="1">
      <c r="B477" s="90"/>
      <c r="C477" s="90"/>
      <c r="D477" s="90"/>
      <c r="E477" s="90"/>
    </row>
    <row r="478" ht="15.75" customHeight="1">
      <c r="B478" s="90"/>
      <c r="C478" s="90"/>
      <c r="D478" s="90"/>
      <c r="E478" s="90"/>
    </row>
    <row r="479" ht="15.75" customHeight="1">
      <c r="B479" s="90"/>
      <c r="C479" s="90"/>
      <c r="D479" s="90"/>
      <c r="E479" s="90"/>
    </row>
    <row r="480" ht="15.75" customHeight="1">
      <c r="B480" s="90"/>
      <c r="C480" s="90"/>
      <c r="D480" s="90"/>
      <c r="E480" s="90"/>
    </row>
    <row r="481" ht="15.75" customHeight="1">
      <c r="B481" s="90"/>
      <c r="C481" s="90"/>
      <c r="D481" s="90"/>
      <c r="E481" s="90"/>
    </row>
    <row r="482" ht="15.75" customHeight="1">
      <c r="B482" s="90"/>
      <c r="C482" s="90"/>
      <c r="D482" s="90"/>
      <c r="E482" s="90"/>
    </row>
    <row r="483" ht="15.75" customHeight="1">
      <c r="B483" s="90"/>
      <c r="C483" s="90"/>
      <c r="D483" s="90"/>
      <c r="E483" s="90"/>
    </row>
    <row r="484" ht="15.75" customHeight="1">
      <c r="B484" s="90"/>
      <c r="C484" s="90"/>
      <c r="D484" s="90"/>
      <c r="E484" s="90"/>
    </row>
    <row r="485" ht="15.75" customHeight="1">
      <c r="B485" s="90"/>
      <c r="C485" s="90"/>
      <c r="D485" s="90"/>
      <c r="E485" s="90"/>
    </row>
    <row r="486" ht="15.75" customHeight="1">
      <c r="B486" s="90"/>
      <c r="C486" s="90"/>
      <c r="D486" s="90"/>
      <c r="E486" s="90"/>
    </row>
    <row r="487" ht="15.75" customHeight="1">
      <c r="B487" s="90"/>
      <c r="C487" s="90"/>
      <c r="D487" s="90"/>
      <c r="E487" s="90"/>
    </row>
    <row r="488" ht="15.75" customHeight="1">
      <c r="B488" s="90"/>
      <c r="C488" s="90"/>
      <c r="D488" s="90"/>
      <c r="E488" s="90"/>
    </row>
    <row r="489" ht="15.75" customHeight="1">
      <c r="B489" s="90"/>
      <c r="C489" s="90"/>
      <c r="D489" s="90"/>
      <c r="E489" s="90"/>
    </row>
    <row r="490" ht="15.75" customHeight="1">
      <c r="B490" s="90"/>
      <c r="C490" s="90"/>
      <c r="D490" s="90"/>
      <c r="E490" s="90"/>
    </row>
    <row r="491" ht="15.75" customHeight="1">
      <c r="B491" s="90"/>
      <c r="C491" s="90"/>
      <c r="D491" s="90"/>
      <c r="E491" s="90"/>
    </row>
    <row r="492" ht="15.75" customHeight="1">
      <c r="B492" s="90"/>
      <c r="C492" s="90"/>
      <c r="D492" s="90"/>
      <c r="E492" s="90"/>
    </row>
    <row r="493" ht="15.75" customHeight="1">
      <c r="B493" s="90"/>
      <c r="C493" s="90"/>
      <c r="D493" s="90"/>
      <c r="E493" s="90"/>
    </row>
    <row r="494" ht="15.75" customHeight="1">
      <c r="B494" s="90"/>
      <c r="C494" s="90"/>
      <c r="D494" s="90"/>
      <c r="E494" s="90"/>
    </row>
    <row r="495" ht="15.75" customHeight="1">
      <c r="B495" s="90"/>
      <c r="C495" s="90"/>
      <c r="D495" s="90"/>
      <c r="E495" s="90"/>
    </row>
    <row r="496" ht="15.75" customHeight="1">
      <c r="B496" s="90"/>
      <c r="C496" s="90"/>
      <c r="D496" s="90"/>
      <c r="E496" s="90"/>
    </row>
    <row r="497" ht="15.75" customHeight="1">
      <c r="B497" s="90"/>
      <c r="C497" s="90"/>
      <c r="D497" s="90"/>
      <c r="E497" s="90"/>
    </row>
    <row r="498" ht="15.75" customHeight="1">
      <c r="B498" s="90"/>
      <c r="C498" s="90"/>
      <c r="D498" s="90"/>
      <c r="E498" s="90"/>
    </row>
    <row r="499" ht="15.75" customHeight="1">
      <c r="B499" s="90"/>
      <c r="C499" s="90"/>
      <c r="D499" s="90"/>
      <c r="E499" s="90"/>
    </row>
    <row r="500" ht="15.75" customHeight="1">
      <c r="B500" s="90"/>
      <c r="C500" s="90"/>
      <c r="D500" s="90"/>
      <c r="E500" s="90"/>
    </row>
    <row r="501" ht="15.75" customHeight="1">
      <c r="B501" s="90"/>
      <c r="C501" s="90"/>
      <c r="D501" s="90"/>
      <c r="E501" s="90"/>
    </row>
    <row r="502" ht="15.75" customHeight="1">
      <c r="B502" s="90"/>
      <c r="C502" s="90"/>
      <c r="D502" s="90"/>
      <c r="E502" s="90"/>
    </row>
    <row r="503" ht="15.75" customHeight="1">
      <c r="B503" s="90"/>
      <c r="C503" s="90"/>
      <c r="D503" s="90"/>
      <c r="E503" s="90"/>
    </row>
    <row r="504" ht="15.75" customHeight="1">
      <c r="B504" s="90"/>
      <c r="C504" s="90"/>
      <c r="D504" s="90"/>
      <c r="E504" s="90"/>
    </row>
    <row r="505" ht="15.75" customHeight="1">
      <c r="B505" s="90"/>
      <c r="C505" s="90"/>
      <c r="D505" s="90"/>
      <c r="E505" s="90"/>
    </row>
    <row r="506" ht="15.75" customHeight="1">
      <c r="B506" s="90"/>
      <c r="C506" s="90"/>
      <c r="D506" s="90"/>
      <c r="E506" s="90"/>
    </row>
    <row r="507" ht="15.75" customHeight="1">
      <c r="B507" s="90"/>
      <c r="C507" s="90"/>
      <c r="D507" s="90"/>
      <c r="E507" s="90"/>
    </row>
    <row r="508" ht="15.75" customHeight="1">
      <c r="B508" s="90"/>
      <c r="C508" s="90"/>
      <c r="D508" s="90"/>
      <c r="E508" s="90"/>
    </row>
    <row r="509" ht="15.75" customHeight="1">
      <c r="B509" s="90"/>
      <c r="C509" s="90"/>
      <c r="D509" s="90"/>
      <c r="E509" s="90"/>
    </row>
    <row r="510" ht="15.75" customHeight="1">
      <c r="B510" s="90"/>
      <c r="C510" s="90"/>
      <c r="D510" s="90"/>
      <c r="E510" s="90"/>
    </row>
    <row r="511" ht="15.75" customHeight="1">
      <c r="B511" s="90"/>
      <c r="C511" s="90"/>
      <c r="D511" s="90"/>
      <c r="E511" s="90"/>
    </row>
    <row r="512" ht="15.75" customHeight="1">
      <c r="B512" s="90"/>
      <c r="C512" s="90"/>
      <c r="D512" s="90"/>
      <c r="E512" s="90"/>
    </row>
    <row r="513" ht="15.75" customHeight="1">
      <c r="B513" s="90"/>
      <c r="C513" s="90"/>
      <c r="D513" s="90"/>
      <c r="E513" s="90"/>
    </row>
    <row r="514" ht="15.75" customHeight="1">
      <c r="B514" s="90"/>
      <c r="C514" s="90"/>
      <c r="D514" s="90"/>
      <c r="E514" s="90"/>
    </row>
    <row r="515" ht="15.75" customHeight="1">
      <c r="B515" s="90"/>
      <c r="C515" s="90"/>
      <c r="D515" s="90"/>
      <c r="E515" s="90"/>
    </row>
    <row r="516" ht="15.75" customHeight="1">
      <c r="B516" s="90"/>
      <c r="C516" s="90"/>
      <c r="D516" s="90"/>
      <c r="E516" s="90"/>
    </row>
    <row r="517" ht="15.75" customHeight="1">
      <c r="B517" s="90"/>
      <c r="C517" s="90"/>
      <c r="D517" s="90"/>
      <c r="E517" s="90"/>
    </row>
    <row r="518" ht="15.75" customHeight="1">
      <c r="B518" s="90"/>
      <c r="C518" s="90"/>
      <c r="D518" s="90"/>
      <c r="E518" s="90"/>
    </row>
    <row r="519" ht="15.75" customHeight="1">
      <c r="B519" s="90"/>
      <c r="C519" s="90"/>
      <c r="D519" s="90"/>
      <c r="E519" s="90"/>
    </row>
    <row r="520" ht="15.75" customHeight="1">
      <c r="B520" s="90"/>
      <c r="C520" s="90"/>
      <c r="D520" s="90"/>
      <c r="E520" s="90"/>
    </row>
    <row r="521" ht="15.75" customHeight="1">
      <c r="B521" s="90"/>
      <c r="C521" s="90"/>
      <c r="D521" s="90"/>
      <c r="E521" s="90"/>
    </row>
    <row r="522" ht="15.75" customHeight="1">
      <c r="B522" s="90"/>
      <c r="C522" s="90"/>
      <c r="D522" s="90"/>
      <c r="E522" s="90"/>
    </row>
    <row r="523" ht="15.75" customHeight="1">
      <c r="B523" s="90"/>
      <c r="C523" s="90"/>
      <c r="D523" s="90"/>
      <c r="E523" s="90"/>
    </row>
    <row r="524" ht="15.75" customHeight="1">
      <c r="B524" s="90"/>
      <c r="C524" s="90"/>
      <c r="D524" s="90"/>
      <c r="E524" s="90"/>
    </row>
    <row r="525" ht="15.75" customHeight="1">
      <c r="B525" s="90"/>
      <c r="C525" s="90"/>
      <c r="D525" s="90"/>
      <c r="E525" s="90"/>
    </row>
    <row r="526" ht="15.75" customHeight="1">
      <c r="B526" s="90"/>
      <c r="C526" s="90"/>
      <c r="D526" s="90"/>
      <c r="E526" s="90"/>
    </row>
    <row r="527" ht="15.75" customHeight="1">
      <c r="B527" s="90"/>
      <c r="C527" s="90"/>
      <c r="D527" s="90"/>
      <c r="E527" s="90"/>
    </row>
    <row r="528" ht="15.75" customHeight="1">
      <c r="B528" s="90"/>
      <c r="C528" s="90"/>
      <c r="D528" s="90"/>
      <c r="E528" s="90"/>
    </row>
    <row r="529" ht="15.75" customHeight="1">
      <c r="B529" s="90"/>
      <c r="C529" s="90"/>
      <c r="D529" s="90"/>
      <c r="E529" s="90"/>
    </row>
    <row r="530" ht="15.75" customHeight="1">
      <c r="B530" s="90"/>
      <c r="C530" s="90"/>
      <c r="D530" s="90"/>
      <c r="E530" s="90"/>
    </row>
    <row r="531" ht="15.75" customHeight="1">
      <c r="B531" s="90"/>
      <c r="C531" s="90"/>
      <c r="D531" s="90"/>
      <c r="E531" s="90"/>
    </row>
    <row r="532" ht="15.75" customHeight="1">
      <c r="B532" s="90"/>
      <c r="C532" s="90"/>
      <c r="D532" s="90"/>
      <c r="E532" s="90"/>
    </row>
    <row r="533" ht="15.75" customHeight="1">
      <c r="B533" s="90"/>
      <c r="C533" s="90"/>
      <c r="D533" s="90"/>
      <c r="E533" s="90"/>
    </row>
    <row r="534" ht="15.75" customHeight="1">
      <c r="B534" s="90"/>
      <c r="C534" s="90"/>
      <c r="D534" s="90"/>
      <c r="E534" s="90"/>
    </row>
    <row r="535" ht="15.75" customHeight="1">
      <c r="B535" s="90"/>
      <c r="C535" s="90"/>
      <c r="D535" s="90"/>
      <c r="E535" s="90"/>
    </row>
    <row r="536" ht="15.75" customHeight="1">
      <c r="B536" s="90"/>
      <c r="C536" s="90"/>
      <c r="D536" s="90"/>
      <c r="E536" s="90"/>
    </row>
    <row r="537" ht="15.75" customHeight="1">
      <c r="B537" s="90"/>
      <c r="C537" s="90"/>
      <c r="D537" s="90"/>
      <c r="E537" s="90"/>
    </row>
    <row r="538" ht="15.75" customHeight="1">
      <c r="B538" s="90"/>
      <c r="C538" s="90"/>
      <c r="D538" s="90"/>
      <c r="E538" s="90"/>
    </row>
    <row r="539" ht="15.75" customHeight="1">
      <c r="B539" s="90"/>
      <c r="C539" s="90"/>
      <c r="D539" s="90"/>
      <c r="E539" s="90"/>
    </row>
    <row r="540" ht="15.75" customHeight="1">
      <c r="B540" s="90"/>
      <c r="C540" s="90"/>
      <c r="D540" s="90"/>
      <c r="E540" s="90"/>
    </row>
    <row r="541" ht="15.75" customHeight="1">
      <c r="B541" s="90"/>
      <c r="C541" s="90"/>
      <c r="D541" s="90"/>
      <c r="E541" s="90"/>
    </row>
    <row r="542" ht="15.75" customHeight="1">
      <c r="B542" s="90"/>
      <c r="C542" s="90"/>
      <c r="D542" s="90"/>
      <c r="E542" s="90"/>
    </row>
    <row r="543" ht="15.75" customHeight="1">
      <c r="B543" s="90"/>
      <c r="C543" s="90"/>
      <c r="D543" s="90"/>
      <c r="E543" s="90"/>
    </row>
    <row r="544" ht="15.75" customHeight="1">
      <c r="B544" s="90"/>
      <c r="C544" s="90"/>
      <c r="D544" s="90"/>
      <c r="E544" s="90"/>
    </row>
    <row r="545" ht="15.75" customHeight="1">
      <c r="B545" s="90"/>
      <c r="C545" s="90"/>
      <c r="D545" s="90"/>
      <c r="E545" s="90"/>
    </row>
    <row r="546" ht="15.75" customHeight="1">
      <c r="B546" s="90"/>
      <c r="C546" s="90"/>
      <c r="D546" s="90"/>
      <c r="E546" s="90"/>
    </row>
    <row r="547" ht="15.75" customHeight="1">
      <c r="B547" s="90"/>
      <c r="C547" s="90"/>
      <c r="D547" s="90"/>
      <c r="E547" s="90"/>
    </row>
    <row r="548" ht="15.75" customHeight="1">
      <c r="B548" s="90"/>
      <c r="C548" s="90"/>
      <c r="D548" s="90"/>
      <c r="E548" s="90"/>
    </row>
    <row r="549" ht="15.75" customHeight="1">
      <c r="B549" s="90"/>
      <c r="C549" s="90"/>
      <c r="D549" s="90"/>
      <c r="E549" s="90"/>
    </row>
    <row r="550" ht="15.75" customHeight="1">
      <c r="B550" s="90"/>
      <c r="C550" s="90"/>
      <c r="D550" s="90"/>
      <c r="E550" s="90"/>
    </row>
    <row r="551" ht="15.75" customHeight="1">
      <c r="B551" s="90"/>
      <c r="C551" s="90"/>
      <c r="D551" s="90"/>
      <c r="E551" s="90"/>
    </row>
    <row r="552" ht="15.75" customHeight="1">
      <c r="B552" s="90"/>
      <c r="C552" s="90"/>
      <c r="D552" s="90"/>
      <c r="E552" s="90"/>
    </row>
    <row r="553" ht="15.75" customHeight="1">
      <c r="B553" s="90"/>
      <c r="C553" s="90"/>
      <c r="D553" s="90"/>
      <c r="E553" s="90"/>
    </row>
    <row r="554" ht="15.75" customHeight="1">
      <c r="B554" s="90"/>
      <c r="C554" s="90"/>
      <c r="D554" s="90"/>
      <c r="E554" s="90"/>
    </row>
    <row r="555" ht="15.75" customHeight="1">
      <c r="B555" s="90"/>
      <c r="C555" s="90"/>
      <c r="D555" s="90"/>
      <c r="E555" s="90"/>
    </row>
    <row r="556" ht="15.75" customHeight="1">
      <c r="B556" s="90"/>
      <c r="C556" s="90"/>
      <c r="D556" s="90"/>
      <c r="E556" s="90"/>
    </row>
    <row r="557" ht="15.75" customHeight="1">
      <c r="B557" s="90"/>
      <c r="C557" s="90"/>
      <c r="D557" s="90"/>
      <c r="E557" s="90"/>
    </row>
    <row r="558" ht="15.75" customHeight="1">
      <c r="B558" s="90"/>
      <c r="C558" s="90"/>
      <c r="D558" s="90"/>
      <c r="E558" s="90"/>
    </row>
    <row r="559" ht="15.75" customHeight="1">
      <c r="B559" s="90"/>
      <c r="C559" s="90"/>
      <c r="D559" s="90"/>
      <c r="E559" s="90"/>
    </row>
    <row r="560" ht="15.75" customHeight="1">
      <c r="B560" s="90"/>
      <c r="C560" s="90"/>
      <c r="D560" s="90"/>
      <c r="E560" s="90"/>
    </row>
    <row r="561" ht="15.75" customHeight="1">
      <c r="B561" s="90"/>
      <c r="C561" s="90"/>
      <c r="D561" s="90"/>
      <c r="E561" s="90"/>
    </row>
    <row r="562" ht="15.75" customHeight="1">
      <c r="B562" s="90"/>
      <c r="C562" s="90"/>
      <c r="D562" s="90"/>
      <c r="E562" s="90"/>
    </row>
    <row r="563" ht="15.75" customHeight="1">
      <c r="B563" s="90"/>
      <c r="C563" s="90"/>
      <c r="D563" s="90"/>
      <c r="E563" s="90"/>
    </row>
    <row r="564" ht="15.75" customHeight="1">
      <c r="B564" s="90"/>
      <c r="C564" s="90"/>
      <c r="D564" s="90"/>
      <c r="E564" s="90"/>
    </row>
    <row r="565" ht="15.75" customHeight="1">
      <c r="B565" s="90"/>
      <c r="C565" s="90"/>
      <c r="D565" s="90"/>
      <c r="E565" s="90"/>
    </row>
    <row r="566" ht="15.75" customHeight="1">
      <c r="B566" s="90"/>
      <c r="C566" s="90"/>
      <c r="D566" s="90"/>
      <c r="E566" s="90"/>
    </row>
    <row r="567" ht="15.75" customHeight="1">
      <c r="B567" s="90"/>
      <c r="C567" s="90"/>
      <c r="D567" s="90"/>
      <c r="E567" s="90"/>
    </row>
    <row r="568" ht="15.75" customHeight="1">
      <c r="B568" s="90"/>
      <c r="C568" s="90"/>
      <c r="D568" s="90"/>
      <c r="E568" s="90"/>
    </row>
    <row r="569" ht="15.75" customHeight="1">
      <c r="B569" s="90"/>
      <c r="C569" s="90"/>
      <c r="D569" s="90"/>
      <c r="E569" s="90"/>
    </row>
    <row r="570" ht="15.75" customHeight="1">
      <c r="B570" s="90"/>
      <c r="C570" s="90"/>
      <c r="D570" s="90"/>
      <c r="E570" s="90"/>
    </row>
    <row r="571" ht="15.75" customHeight="1">
      <c r="B571" s="90"/>
      <c r="C571" s="90"/>
      <c r="D571" s="90"/>
      <c r="E571" s="90"/>
    </row>
    <row r="572" ht="15.75" customHeight="1">
      <c r="B572" s="90"/>
      <c r="C572" s="90"/>
      <c r="D572" s="90"/>
      <c r="E572" s="90"/>
    </row>
    <row r="573" ht="15.75" customHeight="1">
      <c r="B573" s="90"/>
      <c r="C573" s="90"/>
      <c r="D573" s="90"/>
      <c r="E573" s="90"/>
    </row>
    <row r="574" ht="15.75" customHeight="1">
      <c r="B574" s="90"/>
      <c r="C574" s="90"/>
      <c r="D574" s="90"/>
      <c r="E574" s="90"/>
    </row>
    <row r="575" ht="15.75" customHeight="1">
      <c r="B575" s="90"/>
      <c r="C575" s="90"/>
      <c r="D575" s="90"/>
      <c r="E575" s="90"/>
    </row>
    <row r="576" ht="15.75" customHeight="1">
      <c r="B576" s="90"/>
      <c r="C576" s="90"/>
      <c r="D576" s="90"/>
      <c r="E576" s="90"/>
    </row>
    <row r="577" ht="15.75" customHeight="1">
      <c r="B577" s="90"/>
      <c r="C577" s="90"/>
      <c r="D577" s="90"/>
      <c r="E577" s="90"/>
    </row>
    <row r="578" ht="15.75" customHeight="1">
      <c r="B578" s="90"/>
      <c r="C578" s="90"/>
      <c r="D578" s="90"/>
      <c r="E578" s="90"/>
    </row>
    <row r="579" ht="15.75" customHeight="1">
      <c r="B579" s="90"/>
      <c r="C579" s="90"/>
      <c r="D579" s="90"/>
      <c r="E579" s="90"/>
    </row>
    <row r="580" ht="15.75" customHeight="1">
      <c r="B580" s="90"/>
      <c r="C580" s="90"/>
      <c r="D580" s="90"/>
      <c r="E580" s="90"/>
    </row>
    <row r="581" ht="15.75" customHeight="1">
      <c r="B581" s="90"/>
      <c r="C581" s="90"/>
      <c r="D581" s="90"/>
      <c r="E581" s="90"/>
    </row>
    <row r="582" ht="15.75" customHeight="1">
      <c r="B582" s="90"/>
      <c r="C582" s="90"/>
      <c r="D582" s="90"/>
      <c r="E582" s="90"/>
    </row>
    <row r="583" ht="15.75" customHeight="1">
      <c r="B583" s="90"/>
      <c r="C583" s="90"/>
      <c r="D583" s="90"/>
      <c r="E583" s="90"/>
    </row>
    <row r="584" ht="15.75" customHeight="1">
      <c r="B584" s="90"/>
      <c r="C584" s="90"/>
      <c r="D584" s="90"/>
      <c r="E584" s="90"/>
    </row>
    <row r="585" ht="15.75" customHeight="1">
      <c r="B585" s="90"/>
      <c r="C585" s="90"/>
      <c r="D585" s="90"/>
      <c r="E585" s="90"/>
    </row>
    <row r="586" ht="15.75" customHeight="1">
      <c r="B586" s="90"/>
      <c r="C586" s="90"/>
      <c r="D586" s="90"/>
      <c r="E586" s="90"/>
    </row>
    <row r="587" ht="15.75" customHeight="1">
      <c r="B587" s="90"/>
      <c r="C587" s="90"/>
      <c r="D587" s="90"/>
      <c r="E587" s="90"/>
    </row>
    <row r="588" ht="15.75" customHeight="1">
      <c r="B588" s="90"/>
      <c r="C588" s="90"/>
      <c r="D588" s="90"/>
      <c r="E588" s="90"/>
    </row>
    <row r="589" ht="15.75" customHeight="1">
      <c r="B589" s="90"/>
      <c r="C589" s="90"/>
      <c r="D589" s="90"/>
      <c r="E589" s="90"/>
    </row>
    <row r="590" ht="15.75" customHeight="1">
      <c r="B590" s="90"/>
      <c r="C590" s="90"/>
      <c r="D590" s="90"/>
      <c r="E590" s="90"/>
    </row>
    <row r="591" ht="15.75" customHeight="1">
      <c r="B591" s="90"/>
      <c r="C591" s="90"/>
      <c r="D591" s="90"/>
      <c r="E591" s="90"/>
    </row>
    <row r="592" ht="15.75" customHeight="1">
      <c r="B592" s="90"/>
      <c r="C592" s="90"/>
      <c r="D592" s="90"/>
      <c r="E592" s="90"/>
    </row>
    <row r="593" ht="15.75" customHeight="1">
      <c r="B593" s="90"/>
      <c r="C593" s="90"/>
      <c r="D593" s="90"/>
      <c r="E593" s="90"/>
    </row>
    <row r="594" ht="15.75" customHeight="1">
      <c r="B594" s="90"/>
      <c r="C594" s="90"/>
      <c r="D594" s="90"/>
      <c r="E594" s="90"/>
    </row>
    <row r="595" ht="15.75" customHeight="1">
      <c r="B595" s="90"/>
      <c r="C595" s="90"/>
      <c r="D595" s="90"/>
      <c r="E595" s="90"/>
    </row>
    <row r="596" ht="15.75" customHeight="1">
      <c r="B596" s="90"/>
      <c r="C596" s="90"/>
      <c r="D596" s="90"/>
      <c r="E596" s="90"/>
    </row>
    <row r="597" ht="15.75" customHeight="1">
      <c r="B597" s="90"/>
      <c r="C597" s="90"/>
      <c r="D597" s="90"/>
      <c r="E597" s="90"/>
    </row>
    <row r="598" ht="15.75" customHeight="1">
      <c r="B598" s="90"/>
      <c r="C598" s="90"/>
      <c r="D598" s="90"/>
      <c r="E598" s="90"/>
    </row>
    <row r="599" ht="15.75" customHeight="1">
      <c r="B599" s="90"/>
      <c r="C599" s="90"/>
      <c r="D599" s="90"/>
      <c r="E599" s="90"/>
    </row>
    <row r="600" ht="15.75" customHeight="1">
      <c r="B600" s="90"/>
      <c r="C600" s="90"/>
      <c r="D600" s="90"/>
      <c r="E600" s="90"/>
    </row>
    <row r="601" ht="15.75" customHeight="1">
      <c r="B601" s="90"/>
      <c r="C601" s="90"/>
      <c r="D601" s="90"/>
      <c r="E601" s="90"/>
    </row>
    <row r="602" ht="15.75" customHeight="1">
      <c r="B602" s="90"/>
      <c r="C602" s="90"/>
      <c r="D602" s="90"/>
      <c r="E602" s="90"/>
    </row>
    <row r="603" ht="15.75" customHeight="1">
      <c r="B603" s="90"/>
      <c r="C603" s="90"/>
      <c r="D603" s="90"/>
      <c r="E603" s="90"/>
    </row>
    <row r="604" ht="15.75" customHeight="1">
      <c r="B604" s="90"/>
      <c r="C604" s="90"/>
      <c r="D604" s="90"/>
      <c r="E604" s="90"/>
    </row>
    <row r="605" ht="15.75" customHeight="1">
      <c r="B605" s="90"/>
      <c r="C605" s="90"/>
      <c r="D605" s="90"/>
      <c r="E605" s="90"/>
    </row>
    <row r="606" ht="15.75" customHeight="1">
      <c r="B606" s="90"/>
      <c r="C606" s="90"/>
      <c r="D606" s="90"/>
      <c r="E606" s="90"/>
    </row>
    <row r="607" ht="15.75" customHeight="1">
      <c r="B607" s="90"/>
      <c r="C607" s="90"/>
      <c r="D607" s="90"/>
      <c r="E607" s="90"/>
    </row>
    <row r="608" ht="15.75" customHeight="1">
      <c r="B608" s="90"/>
      <c r="C608" s="90"/>
      <c r="D608" s="90"/>
      <c r="E608" s="90"/>
    </row>
    <row r="609" ht="15.75" customHeight="1">
      <c r="B609" s="90"/>
      <c r="C609" s="90"/>
      <c r="D609" s="90"/>
      <c r="E609" s="90"/>
    </row>
    <row r="610" ht="15.75" customHeight="1">
      <c r="B610" s="90"/>
      <c r="C610" s="90"/>
      <c r="D610" s="90"/>
      <c r="E610" s="90"/>
    </row>
    <row r="611" ht="15.75" customHeight="1">
      <c r="B611" s="90"/>
      <c r="C611" s="90"/>
      <c r="D611" s="90"/>
      <c r="E611" s="90"/>
    </row>
    <row r="612" ht="15.75" customHeight="1">
      <c r="B612" s="90"/>
      <c r="C612" s="90"/>
      <c r="D612" s="90"/>
      <c r="E612" s="90"/>
    </row>
    <row r="613" ht="15.75" customHeight="1">
      <c r="B613" s="90"/>
      <c r="C613" s="90"/>
      <c r="D613" s="90"/>
      <c r="E613" s="90"/>
    </row>
    <row r="614" ht="15.75" customHeight="1">
      <c r="B614" s="90"/>
      <c r="C614" s="90"/>
      <c r="D614" s="90"/>
      <c r="E614" s="90"/>
    </row>
    <row r="615" ht="15.75" customHeight="1">
      <c r="B615" s="90"/>
      <c r="C615" s="90"/>
      <c r="D615" s="90"/>
      <c r="E615" s="90"/>
    </row>
    <row r="616" ht="15.75" customHeight="1">
      <c r="B616" s="90"/>
      <c r="C616" s="90"/>
      <c r="D616" s="90"/>
      <c r="E616" s="90"/>
    </row>
    <row r="617" ht="15.75" customHeight="1">
      <c r="B617" s="90"/>
      <c r="C617" s="90"/>
      <c r="D617" s="90"/>
      <c r="E617" s="90"/>
    </row>
    <row r="618" ht="15.75" customHeight="1">
      <c r="B618" s="90"/>
      <c r="C618" s="90"/>
      <c r="D618" s="90"/>
      <c r="E618" s="90"/>
    </row>
    <row r="619" ht="15.75" customHeight="1">
      <c r="B619" s="90"/>
      <c r="C619" s="90"/>
      <c r="D619" s="90"/>
      <c r="E619" s="90"/>
    </row>
    <row r="620" ht="15.75" customHeight="1">
      <c r="B620" s="90"/>
      <c r="C620" s="90"/>
      <c r="D620" s="90"/>
      <c r="E620" s="90"/>
    </row>
    <row r="621" ht="15.75" customHeight="1">
      <c r="B621" s="90"/>
      <c r="C621" s="90"/>
      <c r="D621" s="90"/>
      <c r="E621" s="90"/>
    </row>
    <row r="622" ht="15.75" customHeight="1">
      <c r="B622" s="90"/>
      <c r="C622" s="90"/>
      <c r="D622" s="90"/>
      <c r="E622" s="90"/>
    </row>
    <row r="623" ht="15.75" customHeight="1">
      <c r="B623" s="90"/>
      <c r="C623" s="90"/>
      <c r="D623" s="90"/>
      <c r="E623" s="90"/>
    </row>
    <row r="624" ht="15.75" customHeight="1">
      <c r="B624" s="90"/>
      <c r="C624" s="90"/>
      <c r="D624" s="90"/>
      <c r="E624" s="90"/>
    </row>
    <row r="625" ht="15.75" customHeight="1">
      <c r="B625" s="90"/>
      <c r="C625" s="90"/>
      <c r="D625" s="90"/>
      <c r="E625" s="90"/>
    </row>
    <row r="626" ht="15.75" customHeight="1">
      <c r="B626" s="90"/>
      <c r="C626" s="90"/>
      <c r="D626" s="90"/>
      <c r="E626" s="90"/>
    </row>
    <row r="627" ht="15.75" customHeight="1">
      <c r="B627" s="90"/>
      <c r="C627" s="90"/>
      <c r="D627" s="90"/>
      <c r="E627" s="90"/>
    </row>
    <row r="628" ht="15.75" customHeight="1">
      <c r="B628" s="90"/>
      <c r="C628" s="90"/>
      <c r="D628" s="90"/>
      <c r="E628" s="90"/>
    </row>
    <row r="629" ht="15.75" customHeight="1">
      <c r="B629" s="90"/>
      <c r="C629" s="90"/>
      <c r="D629" s="90"/>
      <c r="E629" s="90"/>
    </row>
    <row r="630" ht="15.75" customHeight="1">
      <c r="B630" s="90"/>
      <c r="C630" s="90"/>
      <c r="D630" s="90"/>
      <c r="E630" s="90"/>
    </row>
    <row r="631" ht="15.75" customHeight="1">
      <c r="B631" s="90"/>
      <c r="C631" s="90"/>
      <c r="D631" s="90"/>
      <c r="E631" s="90"/>
    </row>
    <row r="632" ht="15.75" customHeight="1">
      <c r="B632" s="90"/>
      <c r="C632" s="90"/>
      <c r="D632" s="90"/>
      <c r="E632" s="90"/>
    </row>
    <row r="633" ht="15.75" customHeight="1">
      <c r="B633" s="90"/>
      <c r="C633" s="90"/>
      <c r="D633" s="90"/>
      <c r="E633" s="90"/>
    </row>
    <row r="634" ht="15.75" customHeight="1">
      <c r="B634" s="90"/>
      <c r="C634" s="90"/>
      <c r="D634" s="90"/>
      <c r="E634" s="90"/>
    </row>
    <row r="635" ht="15.75" customHeight="1">
      <c r="B635" s="90"/>
      <c r="C635" s="90"/>
      <c r="D635" s="90"/>
      <c r="E635" s="90"/>
    </row>
    <row r="636" ht="15.75" customHeight="1">
      <c r="B636" s="90"/>
      <c r="C636" s="90"/>
      <c r="D636" s="90"/>
      <c r="E636" s="90"/>
    </row>
    <row r="637" ht="15.75" customHeight="1">
      <c r="B637" s="90"/>
      <c r="C637" s="90"/>
      <c r="D637" s="90"/>
      <c r="E637" s="90"/>
    </row>
    <row r="638" ht="15.75" customHeight="1">
      <c r="B638" s="90"/>
      <c r="C638" s="90"/>
      <c r="D638" s="90"/>
      <c r="E638" s="90"/>
    </row>
    <row r="639" ht="15.75" customHeight="1">
      <c r="B639" s="90"/>
      <c r="C639" s="90"/>
      <c r="D639" s="90"/>
      <c r="E639" s="90"/>
    </row>
    <row r="640" ht="15.75" customHeight="1">
      <c r="B640" s="90"/>
      <c r="C640" s="90"/>
      <c r="D640" s="90"/>
      <c r="E640" s="90"/>
    </row>
    <row r="641" ht="15.75" customHeight="1">
      <c r="B641" s="90"/>
      <c r="C641" s="90"/>
      <c r="D641" s="90"/>
      <c r="E641" s="90"/>
    </row>
    <row r="642" ht="15.75" customHeight="1">
      <c r="B642" s="90"/>
      <c r="C642" s="90"/>
      <c r="D642" s="90"/>
      <c r="E642" s="90"/>
    </row>
    <row r="643" ht="15.75" customHeight="1">
      <c r="B643" s="90"/>
      <c r="C643" s="90"/>
      <c r="D643" s="90"/>
      <c r="E643" s="90"/>
    </row>
    <row r="644" ht="15.75" customHeight="1">
      <c r="B644" s="90"/>
      <c r="C644" s="90"/>
      <c r="D644" s="90"/>
      <c r="E644" s="90"/>
    </row>
    <row r="645" ht="15.75" customHeight="1">
      <c r="B645" s="90"/>
      <c r="C645" s="90"/>
      <c r="D645" s="90"/>
      <c r="E645" s="90"/>
    </row>
    <row r="646" ht="15.75" customHeight="1">
      <c r="B646" s="90"/>
      <c r="C646" s="90"/>
      <c r="D646" s="90"/>
      <c r="E646" s="90"/>
    </row>
    <row r="647" ht="15.75" customHeight="1">
      <c r="B647" s="90"/>
      <c r="C647" s="90"/>
      <c r="D647" s="90"/>
      <c r="E647" s="90"/>
    </row>
    <row r="648" ht="15.75" customHeight="1">
      <c r="B648" s="90"/>
      <c r="C648" s="90"/>
      <c r="D648" s="90"/>
      <c r="E648" s="90"/>
    </row>
    <row r="649" ht="15.75" customHeight="1">
      <c r="B649" s="90"/>
      <c r="C649" s="90"/>
      <c r="D649" s="90"/>
      <c r="E649" s="90"/>
    </row>
    <row r="650" ht="15.75" customHeight="1">
      <c r="B650" s="90"/>
      <c r="C650" s="90"/>
      <c r="D650" s="90"/>
      <c r="E650" s="90"/>
    </row>
    <row r="651" ht="15.75" customHeight="1">
      <c r="B651" s="90"/>
      <c r="C651" s="90"/>
      <c r="D651" s="90"/>
      <c r="E651" s="90"/>
    </row>
    <row r="652" ht="15.75" customHeight="1">
      <c r="B652" s="90"/>
      <c r="C652" s="90"/>
      <c r="D652" s="90"/>
      <c r="E652" s="90"/>
    </row>
    <row r="653" ht="15.75" customHeight="1">
      <c r="B653" s="90"/>
      <c r="C653" s="90"/>
      <c r="D653" s="90"/>
      <c r="E653" s="90"/>
    </row>
    <row r="654" ht="15.75" customHeight="1">
      <c r="B654" s="90"/>
      <c r="C654" s="90"/>
      <c r="D654" s="90"/>
      <c r="E654" s="90"/>
    </row>
    <row r="655" ht="15.75" customHeight="1">
      <c r="B655" s="90"/>
      <c r="C655" s="90"/>
      <c r="D655" s="90"/>
      <c r="E655" s="90"/>
    </row>
    <row r="656" ht="15.75" customHeight="1">
      <c r="B656" s="90"/>
      <c r="C656" s="90"/>
      <c r="D656" s="90"/>
      <c r="E656" s="90"/>
    </row>
    <row r="657" ht="15.75" customHeight="1">
      <c r="B657" s="90"/>
      <c r="C657" s="90"/>
      <c r="D657" s="90"/>
      <c r="E657" s="90"/>
    </row>
    <row r="658" ht="15.75" customHeight="1">
      <c r="B658" s="90"/>
      <c r="C658" s="90"/>
      <c r="D658" s="90"/>
      <c r="E658" s="90"/>
    </row>
    <row r="659" ht="15.75" customHeight="1">
      <c r="B659" s="90"/>
      <c r="C659" s="90"/>
      <c r="D659" s="90"/>
      <c r="E659" s="90"/>
    </row>
    <row r="660" ht="15.75" customHeight="1">
      <c r="B660" s="90"/>
      <c r="C660" s="90"/>
      <c r="D660" s="90"/>
      <c r="E660" s="90"/>
    </row>
    <row r="661" ht="15.75" customHeight="1">
      <c r="B661" s="90"/>
      <c r="C661" s="90"/>
      <c r="D661" s="90"/>
      <c r="E661" s="90"/>
    </row>
    <row r="662" ht="15.75" customHeight="1">
      <c r="B662" s="90"/>
      <c r="C662" s="90"/>
      <c r="D662" s="90"/>
      <c r="E662" s="90"/>
    </row>
    <row r="663" ht="15.75" customHeight="1">
      <c r="B663" s="90"/>
      <c r="C663" s="90"/>
      <c r="D663" s="90"/>
      <c r="E663" s="90"/>
    </row>
    <row r="664" ht="15.75" customHeight="1">
      <c r="B664" s="90"/>
      <c r="C664" s="90"/>
      <c r="D664" s="90"/>
      <c r="E664" s="90"/>
    </row>
    <row r="665" ht="15.75" customHeight="1">
      <c r="B665" s="90"/>
      <c r="C665" s="90"/>
      <c r="D665" s="90"/>
      <c r="E665" s="90"/>
    </row>
    <row r="666" ht="15.75" customHeight="1">
      <c r="B666" s="90"/>
      <c r="C666" s="90"/>
      <c r="D666" s="90"/>
      <c r="E666" s="90"/>
    </row>
    <row r="667" ht="15.75" customHeight="1">
      <c r="B667" s="90"/>
      <c r="C667" s="90"/>
      <c r="D667" s="90"/>
      <c r="E667" s="90"/>
    </row>
    <row r="668" ht="15.75" customHeight="1">
      <c r="B668" s="90"/>
      <c r="C668" s="90"/>
      <c r="D668" s="90"/>
      <c r="E668" s="90"/>
    </row>
    <row r="669" ht="15.75" customHeight="1">
      <c r="B669" s="90"/>
      <c r="C669" s="90"/>
      <c r="D669" s="90"/>
      <c r="E669" s="90"/>
    </row>
    <row r="670" ht="15.75" customHeight="1">
      <c r="B670" s="90"/>
      <c r="C670" s="90"/>
      <c r="D670" s="90"/>
      <c r="E670" s="90"/>
    </row>
    <row r="671" ht="15.75" customHeight="1">
      <c r="B671" s="90"/>
      <c r="C671" s="90"/>
      <c r="D671" s="90"/>
      <c r="E671" s="90"/>
    </row>
    <row r="672" ht="15.75" customHeight="1">
      <c r="B672" s="90"/>
      <c r="C672" s="90"/>
      <c r="D672" s="90"/>
      <c r="E672" s="90"/>
    </row>
    <row r="673" ht="15.75" customHeight="1">
      <c r="B673" s="90"/>
      <c r="C673" s="90"/>
      <c r="D673" s="90"/>
      <c r="E673" s="90"/>
    </row>
    <row r="674" ht="15.75" customHeight="1">
      <c r="B674" s="90"/>
      <c r="C674" s="90"/>
      <c r="D674" s="90"/>
      <c r="E674" s="90"/>
    </row>
    <row r="675" ht="15.75" customHeight="1">
      <c r="B675" s="90"/>
      <c r="C675" s="90"/>
      <c r="D675" s="90"/>
      <c r="E675" s="90"/>
    </row>
    <row r="676" ht="15.75" customHeight="1">
      <c r="B676" s="90"/>
      <c r="C676" s="90"/>
      <c r="D676" s="90"/>
      <c r="E676" s="90"/>
    </row>
    <row r="677" ht="15.75" customHeight="1">
      <c r="B677" s="90"/>
      <c r="C677" s="90"/>
      <c r="D677" s="90"/>
      <c r="E677" s="90"/>
    </row>
    <row r="678" ht="15.75" customHeight="1">
      <c r="B678" s="90"/>
      <c r="C678" s="90"/>
      <c r="D678" s="90"/>
      <c r="E678" s="90"/>
    </row>
    <row r="679" ht="15.75" customHeight="1">
      <c r="B679" s="90"/>
      <c r="C679" s="90"/>
      <c r="D679" s="90"/>
      <c r="E679" s="90"/>
    </row>
    <row r="680" ht="15.75" customHeight="1">
      <c r="B680" s="90"/>
      <c r="C680" s="90"/>
      <c r="D680" s="90"/>
      <c r="E680" s="90"/>
    </row>
    <row r="681" ht="15.75" customHeight="1">
      <c r="B681" s="90"/>
      <c r="C681" s="90"/>
      <c r="D681" s="90"/>
      <c r="E681" s="90"/>
    </row>
    <row r="682" ht="15.75" customHeight="1">
      <c r="B682" s="90"/>
      <c r="C682" s="90"/>
      <c r="D682" s="90"/>
      <c r="E682" s="90"/>
    </row>
    <row r="683" ht="15.75" customHeight="1">
      <c r="B683" s="90"/>
      <c r="C683" s="90"/>
      <c r="D683" s="90"/>
      <c r="E683" s="90"/>
    </row>
    <row r="684" ht="15.75" customHeight="1">
      <c r="B684" s="90"/>
      <c r="C684" s="90"/>
      <c r="D684" s="90"/>
      <c r="E684" s="90"/>
    </row>
    <row r="685" ht="15.75" customHeight="1">
      <c r="B685" s="90"/>
      <c r="C685" s="90"/>
      <c r="D685" s="90"/>
      <c r="E685" s="90"/>
    </row>
    <row r="686" ht="15.75" customHeight="1">
      <c r="B686" s="90"/>
      <c r="C686" s="90"/>
      <c r="D686" s="90"/>
      <c r="E686" s="90"/>
    </row>
    <row r="687" ht="15.75" customHeight="1">
      <c r="B687" s="90"/>
      <c r="C687" s="90"/>
      <c r="D687" s="90"/>
      <c r="E687" s="90"/>
    </row>
    <row r="688" ht="15.75" customHeight="1">
      <c r="B688" s="90"/>
      <c r="C688" s="90"/>
      <c r="D688" s="90"/>
      <c r="E688" s="90"/>
    </row>
    <row r="689" ht="15.75" customHeight="1">
      <c r="B689" s="90"/>
      <c r="C689" s="90"/>
      <c r="D689" s="90"/>
      <c r="E689" s="90"/>
    </row>
    <row r="690" ht="15.75" customHeight="1">
      <c r="B690" s="90"/>
      <c r="C690" s="90"/>
      <c r="D690" s="90"/>
      <c r="E690" s="90"/>
    </row>
    <row r="691" ht="15.75" customHeight="1">
      <c r="B691" s="90"/>
      <c r="C691" s="90"/>
      <c r="D691" s="90"/>
      <c r="E691" s="90"/>
    </row>
    <row r="692" ht="15.75" customHeight="1">
      <c r="B692" s="90"/>
      <c r="C692" s="90"/>
      <c r="D692" s="90"/>
      <c r="E692" s="90"/>
    </row>
    <row r="693" ht="15.75" customHeight="1">
      <c r="B693" s="90"/>
      <c r="C693" s="90"/>
      <c r="D693" s="90"/>
      <c r="E693" s="90"/>
    </row>
    <row r="694" ht="15.75" customHeight="1">
      <c r="B694" s="90"/>
      <c r="C694" s="90"/>
      <c r="D694" s="90"/>
      <c r="E694" s="90"/>
    </row>
    <row r="695" ht="15.75" customHeight="1">
      <c r="B695" s="90"/>
      <c r="C695" s="90"/>
      <c r="D695" s="90"/>
      <c r="E695" s="90"/>
    </row>
    <row r="696" ht="15.75" customHeight="1">
      <c r="B696" s="90"/>
      <c r="C696" s="90"/>
      <c r="D696" s="90"/>
      <c r="E696" s="90"/>
    </row>
    <row r="697" ht="15.75" customHeight="1">
      <c r="B697" s="90"/>
      <c r="C697" s="90"/>
      <c r="D697" s="90"/>
      <c r="E697" s="90"/>
    </row>
    <row r="698" ht="15.75" customHeight="1">
      <c r="B698" s="90"/>
      <c r="C698" s="90"/>
      <c r="D698" s="90"/>
      <c r="E698" s="90"/>
    </row>
    <row r="699" ht="15.75" customHeight="1">
      <c r="B699" s="90"/>
      <c r="C699" s="90"/>
      <c r="D699" s="90"/>
      <c r="E699" s="90"/>
    </row>
    <row r="700" ht="15.75" customHeight="1">
      <c r="B700" s="90"/>
      <c r="C700" s="90"/>
      <c r="D700" s="90"/>
      <c r="E700" s="90"/>
    </row>
    <row r="701" ht="15.75" customHeight="1">
      <c r="B701" s="90"/>
      <c r="C701" s="90"/>
      <c r="D701" s="90"/>
      <c r="E701" s="90"/>
    </row>
    <row r="702" ht="15.75" customHeight="1">
      <c r="B702" s="90"/>
      <c r="C702" s="90"/>
      <c r="D702" s="90"/>
      <c r="E702" s="90"/>
    </row>
    <row r="703" ht="15.75" customHeight="1">
      <c r="B703" s="90"/>
      <c r="C703" s="90"/>
      <c r="D703" s="90"/>
      <c r="E703" s="90"/>
    </row>
    <row r="704" ht="15.75" customHeight="1">
      <c r="B704" s="90"/>
      <c r="C704" s="90"/>
      <c r="D704" s="90"/>
      <c r="E704" s="90"/>
    </row>
    <row r="705" ht="15.75" customHeight="1">
      <c r="B705" s="90"/>
      <c r="C705" s="90"/>
      <c r="D705" s="90"/>
      <c r="E705" s="90"/>
    </row>
    <row r="706" ht="15.75" customHeight="1">
      <c r="B706" s="90"/>
      <c r="C706" s="90"/>
      <c r="D706" s="90"/>
      <c r="E706" s="90"/>
    </row>
    <row r="707" ht="15.75" customHeight="1">
      <c r="B707" s="90"/>
      <c r="C707" s="90"/>
      <c r="D707" s="90"/>
      <c r="E707" s="90"/>
    </row>
    <row r="708" ht="15.75" customHeight="1">
      <c r="B708" s="90"/>
      <c r="C708" s="90"/>
      <c r="D708" s="90"/>
      <c r="E708" s="90"/>
    </row>
    <row r="709" ht="15.75" customHeight="1">
      <c r="B709" s="90"/>
      <c r="C709" s="90"/>
      <c r="D709" s="90"/>
      <c r="E709" s="90"/>
    </row>
    <row r="710" ht="15.75" customHeight="1">
      <c r="B710" s="90"/>
      <c r="C710" s="90"/>
      <c r="D710" s="90"/>
      <c r="E710" s="90"/>
    </row>
    <row r="711" ht="15.75" customHeight="1">
      <c r="B711" s="90"/>
      <c r="C711" s="90"/>
      <c r="D711" s="90"/>
      <c r="E711" s="90"/>
    </row>
    <row r="712" ht="15.75" customHeight="1">
      <c r="B712" s="90"/>
      <c r="C712" s="90"/>
      <c r="D712" s="90"/>
      <c r="E712" s="90"/>
    </row>
    <row r="713" ht="15.75" customHeight="1">
      <c r="B713" s="90"/>
      <c r="C713" s="90"/>
      <c r="D713" s="90"/>
      <c r="E713" s="90"/>
    </row>
    <row r="714" ht="15.75" customHeight="1">
      <c r="B714" s="90"/>
      <c r="C714" s="90"/>
      <c r="D714" s="90"/>
      <c r="E714" s="90"/>
    </row>
    <row r="715" ht="15.75" customHeight="1">
      <c r="B715" s="90"/>
      <c r="C715" s="90"/>
      <c r="D715" s="90"/>
      <c r="E715" s="90"/>
    </row>
    <row r="716" ht="15.75" customHeight="1">
      <c r="B716" s="90"/>
      <c r="C716" s="90"/>
      <c r="D716" s="90"/>
      <c r="E716" s="90"/>
    </row>
    <row r="717" ht="15.75" customHeight="1">
      <c r="B717" s="90"/>
      <c r="C717" s="90"/>
      <c r="D717" s="90"/>
      <c r="E717" s="90"/>
    </row>
    <row r="718" ht="15.75" customHeight="1">
      <c r="B718" s="90"/>
      <c r="C718" s="90"/>
      <c r="D718" s="90"/>
      <c r="E718" s="90"/>
    </row>
    <row r="719" ht="15.75" customHeight="1">
      <c r="B719" s="90"/>
      <c r="C719" s="90"/>
      <c r="D719" s="90"/>
      <c r="E719" s="90"/>
    </row>
    <row r="720" ht="15.75" customHeight="1">
      <c r="B720" s="90"/>
      <c r="C720" s="90"/>
      <c r="D720" s="90"/>
      <c r="E720" s="90"/>
    </row>
    <row r="721" ht="15.75" customHeight="1">
      <c r="B721" s="90"/>
      <c r="C721" s="90"/>
      <c r="D721" s="90"/>
      <c r="E721" s="90"/>
    </row>
    <row r="722" ht="15.75" customHeight="1">
      <c r="B722" s="90"/>
      <c r="C722" s="90"/>
      <c r="D722" s="90"/>
      <c r="E722" s="90"/>
    </row>
    <row r="723" ht="15.75" customHeight="1">
      <c r="B723" s="90"/>
      <c r="C723" s="90"/>
      <c r="D723" s="90"/>
      <c r="E723" s="90"/>
    </row>
    <row r="724" ht="15.75" customHeight="1">
      <c r="B724" s="90"/>
      <c r="C724" s="90"/>
      <c r="D724" s="90"/>
      <c r="E724" s="90"/>
    </row>
    <row r="725" ht="15.75" customHeight="1">
      <c r="B725" s="90"/>
      <c r="C725" s="90"/>
      <c r="D725" s="90"/>
      <c r="E725" s="90"/>
    </row>
    <row r="726" ht="15.75" customHeight="1">
      <c r="B726" s="90"/>
      <c r="C726" s="90"/>
      <c r="D726" s="90"/>
      <c r="E726" s="90"/>
    </row>
    <row r="727" ht="15.75" customHeight="1">
      <c r="B727" s="90"/>
      <c r="C727" s="90"/>
      <c r="D727" s="90"/>
      <c r="E727" s="90"/>
    </row>
    <row r="728" ht="15.75" customHeight="1">
      <c r="B728" s="90"/>
      <c r="C728" s="90"/>
      <c r="D728" s="90"/>
      <c r="E728" s="90"/>
    </row>
    <row r="729" ht="15.75" customHeight="1">
      <c r="B729" s="90"/>
      <c r="C729" s="90"/>
      <c r="D729" s="90"/>
      <c r="E729" s="90"/>
    </row>
    <row r="730" ht="15.75" customHeight="1">
      <c r="B730" s="90"/>
      <c r="C730" s="90"/>
      <c r="D730" s="90"/>
      <c r="E730" s="90"/>
    </row>
    <row r="731" ht="15.75" customHeight="1">
      <c r="B731" s="90"/>
      <c r="C731" s="90"/>
      <c r="D731" s="90"/>
      <c r="E731" s="90"/>
    </row>
    <row r="732" ht="15.75" customHeight="1">
      <c r="B732" s="90"/>
      <c r="C732" s="90"/>
      <c r="D732" s="90"/>
      <c r="E732" s="90"/>
    </row>
    <row r="733" ht="15.75" customHeight="1">
      <c r="B733" s="90"/>
      <c r="C733" s="90"/>
      <c r="D733" s="90"/>
      <c r="E733" s="90"/>
    </row>
    <row r="734" ht="15.75" customHeight="1">
      <c r="B734" s="90"/>
      <c r="C734" s="90"/>
      <c r="D734" s="90"/>
      <c r="E734" s="90"/>
    </row>
    <row r="735" ht="15.75" customHeight="1">
      <c r="B735" s="90"/>
      <c r="C735" s="90"/>
      <c r="D735" s="90"/>
      <c r="E735" s="90"/>
    </row>
    <row r="736" ht="15.75" customHeight="1">
      <c r="B736" s="90"/>
      <c r="C736" s="90"/>
      <c r="D736" s="90"/>
      <c r="E736" s="90"/>
    </row>
    <row r="737" ht="15.75" customHeight="1">
      <c r="B737" s="90"/>
      <c r="C737" s="90"/>
      <c r="D737" s="90"/>
      <c r="E737" s="90"/>
    </row>
    <row r="738" ht="15.75" customHeight="1">
      <c r="B738" s="90"/>
      <c r="C738" s="90"/>
      <c r="D738" s="90"/>
      <c r="E738" s="90"/>
    </row>
    <row r="739" ht="15.75" customHeight="1">
      <c r="B739" s="90"/>
      <c r="C739" s="90"/>
      <c r="D739" s="90"/>
      <c r="E739" s="90"/>
    </row>
    <row r="740" ht="15.75" customHeight="1">
      <c r="B740" s="90"/>
      <c r="C740" s="90"/>
      <c r="D740" s="90"/>
      <c r="E740" s="90"/>
    </row>
    <row r="741" ht="15.75" customHeight="1">
      <c r="B741" s="90"/>
      <c r="C741" s="90"/>
      <c r="D741" s="90"/>
      <c r="E741" s="90"/>
    </row>
    <row r="742" ht="15.75" customHeight="1">
      <c r="B742" s="90"/>
      <c r="C742" s="90"/>
      <c r="D742" s="90"/>
      <c r="E742" s="90"/>
    </row>
    <row r="743" ht="15.75" customHeight="1">
      <c r="B743" s="90"/>
      <c r="C743" s="90"/>
      <c r="D743" s="90"/>
      <c r="E743" s="90"/>
    </row>
    <row r="744" ht="15.75" customHeight="1">
      <c r="B744" s="90"/>
      <c r="C744" s="90"/>
      <c r="D744" s="90"/>
      <c r="E744" s="90"/>
    </row>
    <row r="745" ht="15.75" customHeight="1">
      <c r="B745" s="90"/>
      <c r="C745" s="90"/>
      <c r="D745" s="90"/>
      <c r="E745" s="90"/>
    </row>
    <row r="746" ht="15.75" customHeight="1">
      <c r="B746" s="90"/>
      <c r="C746" s="90"/>
      <c r="D746" s="90"/>
      <c r="E746" s="90"/>
    </row>
    <row r="747" ht="15.75" customHeight="1">
      <c r="B747" s="90"/>
      <c r="C747" s="90"/>
      <c r="D747" s="90"/>
      <c r="E747" s="90"/>
    </row>
    <row r="748" ht="15.75" customHeight="1">
      <c r="B748" s="90"/>
      <c r="C748" s="90"/>
      <c r="D748" s="90"/>
      <c r="E748" s="90"/>
    </row>
    <row r="749" ht="15.75" customHeight="1">
      <c r="B749" s="90"/>
      <c r="C749" s="90"/>
      <c r="D749" s="90"/>
      <c r="E749" s="90"/>
    </row>
    <row r="750" ht="15.75" customHeight="1">
      <c r="B750" s="90"/>
      <c r="C750" s="90"/>
      <c r="D750" s="90"/>
      <c r="E750" s="90"/>
    </row>
    <row r="751" ht="15.75" customHeight="1">
      <c r="B751" s="90"/>
      <c r="C751" s="90"/>
      <c r="D751" s="90"/>
      <c r="E751" s="90"/>
    </row>
    <row r="752" ht="15.75" customHeight="1">
      <c r="B752" s="90"/>
      <c r="C752" s="90"/>
      <c r="D752" s="90"/>
      <c r="E752" s="90"/>
    </row>
    <row r="753" ht="15.75" customHeight="1">
      <c r="B753" s="90"/>
      <c r="C753" s="90"/>
      <c r="D753" s="90"/>
      <c r="E753" s="90"/>
    </row>
    <row r="754" ht="15.75" customHeight="1">
      <c r="B754" s="90"/>
      <c r="C754" s="90"/>
      <c r="D754" s="90"/>
      <c r="E754" s="90"/>
    </row>
    <row r="755" ht="15.75" customHeight="1">
      <c r="B755" s="90"/>
      <c r="C755" s="90"/>
      <c r="D755" s="90"/>
      <c r="E755" s="90"/>
    </row>
    <row r="756" ht="15.75" customHeight="1">
      <c r="B756" s="90"/>
      <c r="C756" s="90"/>
      <c r="D756" s="90"/>
      <c r="E756" s="90"/>
    </row>
    <row r="757" ht="15.75" customHeight="1">
      <c r="B757" s="90"/>
      <c r="C757" s="90"/>
      <c r="D757" s="90"/>
      <c r="E757" s="90"/>
    </row>
    <row r="758" ht="15.75" customHeight="1">
      <c r="B758" s="90"/>
      <c r="C758" s="90"/>
      <c r="D758" s="90"/>
      <c r="E758" s="90"/>
    </row>
    <row r="759" ht="15.75" customHeight="1">
      <c r="B759" s="90"/>
      <c r="C759" s="90"/>
      <c r="D759" s="90"/>
      <c r="E759" s="90"/>
    </row>
    <row r="760" ht="15.75" customHeight="1">
      <c r="B760" s="90"/>
      <c r="C760" s="90"/>
      <c r="D760" s="90"/>
      <c r="E760" s="90"/>
    </row>
    <row r="761" ht="15.75" customHeight="1">
      <c r="B761" s="90"/>
      <c r="C761" s="90"/>
      <c r="D761" s="90"/>
      <c r="E761" s="90"/>
    </row>
    <row r="762" ht="15.75" customHeight="1">
      <c r="B762" s="90"/>
      <c r="C762" s="90"/>
      <c r="D762" s="90"/>
      <c r="E762" s="90"/>
    </row>
    <row r="763" ht="15.75" customHeight="1">
      <c r="B763" s="90"/>
      <c r="C763" s="90"/>
      <c r="D763" s="90"/>
      <c r="E763" s="90"/>
    </row>
    <row r="764" ht="15.75" customHeight="1">
      <c r="B764" s="90"/>
      <c r="C764" s="90"/>
      <c r="D764" s="90"/>
      <c r="E764" s="90"/>
    </row>
    <row r="765" ht="15.75" customHeight="1">
      <c r="B765" s="90"/>
      <c r="C765" s="90"/>
      <c r="D765" s="90"/>
      <c r="E765" s="90"/>
    </row>
    <row r="766" ht="15.75" customHeight="1">
      <c r="B766" s="90"/>
      <c r="C766" s="90"/>
      <c r="D766" s="90"/>
      <c r="E766" s="90"/>
    </row>
    <row r="767" ht="15.75" customHeight="1">
      <c r="B767" s="90"/>
      <c r="C767" s="90"/>
      <c r="D767" s="90"/>
      <c r="E767" s="90"/>
    </row>
    <row r="768" ht="15.75" customHeight="1">
      <c r="B768" s="90"/>
      <c r="C768" s="90"/>
      <c r="D768" s="90"/>
      <c r="E768" s="90"/>
    </row>
    <row r="769" ht="15.75" customHeight="1">
      <c r="B769" s="90"/>
      <c r="C769" s="90"/>
      <c r="D769" s="90"/>
      <c r="E769" s="90"/>
    </row>
    <row r="770" ht="15.75" customHeight="1">
      <c r="B770" s="90"/>
      <c r="C770" s="90"/>
      <c r="D770" s="90"/>
      <c r="E770" s="90"/>
    </row>
    <row r="771" ht="15.75" customHeight="1">
      <c r="B771" s="90"/>
      <c r="C771" s="90"/>
      <c r="D771" s="90"/>
      <c r="E771" s="90"/>
    </row>
    <row r="772" ht="15.75" customHeight="1">
      <c r="B772" s="90"/>
      <c r="C772" s="90"/>
      <c r="D772" s="90"/>
      <c r="E772" s="90"/>
    </row>
    <row r="773" ht="15.75" customHeight="1">
      <c r="B773" s="90"/>
      <c r="C773" s="90"/>
      <c r="D773" s="90"/>
      <c r="E773" s="90"/>
    </row>
    <row r="774" ht="15.75" customHeight="1">
      <c r="B774" s="90"/>
      <c r="C774" s="90"/>
      <c r="D774" s="90"/>
      <c r="E774" s="90"/>
    </row>
    <row r="775" ht="15.75" customHeight="1">
      <c r="B775" s="90"/>
      <c r="C775" s="90"/>
      <c r="D775" s="90"/>
      <c r="E775" s="90"/>
    </row>
    <row r="776" ht="15.75" customHeight="1">
      <c r="B776" s="90"/>
      <c r="C776" s="90"/>
      <c r="D776" s="90"/>
      <c r="E776" s="90"/>
    </row>
    <row r="777" ht="15.75" customHeight="1">
      <c r="B777" s="90"/>
      <c r="C777" s="90"/>
      <c r="D777" s="90"/>
      <c r="E777" s="90"/>
    </row>
    <row r="778" ht="15.75" customHeight="1">
      <c r="B778" s="90"/>
      <c r="C778" s="90"/>
      <c r="D778" s="90"/>
      <c r="E778" s="90"/>
    </row>
    <row r="779" ht="15.75" customHeight="1">
      <c r="B779" s="90"/>
      <c r="C779" s="90"/>
      <c r="D779" s="90"/>
      <c r="E779" s="90"/>
    </row>
    <row r="780" ht="15.75" customHeight="1">
      <c r="B780" s="90"/>
      <c r="C780" s="90"/>
      <c r="D780" s="90"/>
      <c r="E780" s="90"/>
    </row>
    <row r="781" ht="15.75" customHeight="1">
      <c r="B781" s="90"/>
      <c r="C781" s="90"/>
      <c r="D781" s="90"/>
      <c r="E781" s="90"/>
    </row>
    <row r="782" ht="15.75" customHeight="1">
      <c r="B782" s="90"/>
      <c r="C782" s="90"/>
      <c r="D782" s="90"/>
      <c r="E782" s="90"/>
    </row>
    <row r="783" ht="15.75" customHeight="1">
      <c r="B783" s="90"/>
      <c r="C783" s="90"/>
      <c r="D783" s="90"/>
      <c r="E783" s="90"/>
    </row>
    <row r="784" ht="15.75" customHeight="1">
      <c r="B784" s="90"/>
      <c r="C784" s="90"/>
      <c r="D784" s="90"/>
      <c r="E784" s="90"/>
    </row>
    <row r="785" ht="15.75" customHeight="1">
      <c r="B785" s="90"/>
      <c r="C785" s="90"/>
      <c r="D785" s="90"/>
      <c r="E785" s="90"/>
    </row>
    <row r="786" ht="15.75" customHeight="1">
      <c r="B786" s="90"/>
      <c r="C786" s="90"/>
      <c r="D786" s="90"/>
      <c r="E786" s="90"/>
    </row>
    <row r="787" ht="15.75" customHeight="1">
      <c r="B787" s="90"/>
      <c r="C787" s="90"/>
      <c r="D787" s="90"/>
      <c r="E787" s="90"/>
    </row>
    <row r="788" ht="15.75" customHeight="1">
      <c r="B788" s="90"/>
      <c r="C788" s="90"/>
      <c r="D788" s="90"/>
      <c r="E788" s="90"/>
    </row>
    <row r="789" ht="15.75" customHeight="1">
      <c r="B789" s="90"/>
      <c r="C789" s="90"/>
      <c r="D789" s="90"/>
      <c r="E789" s="90"/>
    </row>
    <row r="790" ht="15.75" customHeight="1">
      <c r="B790" s="90"/>
      <c r="C790" s="90"/>
      <c r="D790" s="90"/>
      <c r="E790" s="90"/>
    </row>
    <row r="791" ht="15.75" customHeight="1">
      <c r="B791" s="90"/>
      <c r="C791" s="90"/>
      <c r="D791" s="90"/>
      <c r="E791" s="90"/>
    </row>
    <row r="792" ht="15.75" customHeight="1">
      <c r="B792" s="90"/>
      <c r="C792" s="90"/>
      <c r="D792" s="90"/>
      <c r="E792" s="90"/>
    </row>
    <row r="793" ht="15.75" customHeight="1">
      <c r="B793" s="90"/>
      <c r="C793" s="90"/>
      <c r="D793" s="90"/>
      <c r="E793" s="90"/>
    </row>
    <row r="794" ht="15.75" customHeight="1">
      <c r="B794" s="90"/>
      <c r="C794" s="90"/>
      <c r="D794" s="90"/>
      <c r="E794" s="90"/>
    </row>
    <row r="795" ht="15.75" customHeight="1">
      <c r="B795" s="90"/>
      <c r="C795" s="90"/>
      <c r="D795" s="90"/>
      <c r="E795" s="90"/>
    </row>
    <row r="796" ht="15.75" customHeight="1">
      <c r="B796" s="90"/>
      <c r="C796" s="90"/>
      <c r="D796" s="90"/>
      <c r="E796" s="90"/>
    </row>
    <row r="797" ht="15.75" customHeight="1">
      <c r="B797" s="90"/>
      <c r="C797" s="90"/>
      <c r="D797" s="90"/>
      <c r="E797" s="90"/>
    </row>
    <row r="798" ht="15.75" customHeight="1">
      <c r="B798" s="90"/>
      <c r="C798" s="90"/>
      <c r="D798" s="90"/>
      <c r="E798" s="90"/>
    </row>
    <row r="799" ht="15.75" customHeight="1">
      <c r="B799" s="90"/>
      <c r="C799" s="90"/>
      <c r="D799" s="90"/>
      <c r="E799" s="90"/>
    </row>
    <row r="800" ht="15.75" customHeight="1">
      <c r="B800" s="90"/>
      <c r="C800" s="90"/>
      <c r="D800" s="90"/>
      <c r="E800" s="90"/>
    </row>
    <row r="801" ht="15.75" customHeight="1">
      <c r="B801" s="90"/>
      <c r="C801" s="90"/>
      <c r="D801" s="90"/>
      <c r="E801" s="90"/>
    </row>
    <row r="802" ht="15.75" customHeight="1">
      <c r="B802" s="90"/>
      <c r="C802" s="90"/>
      <c r="D802" s="90"/>
      <c r="E802" s="90"/>
    </row>
    <row r="803" ht="15.75" customHeight="1">
      <c r="B803" s="90"/>
      <c r="C803" s="90"/>
      <c r="D803" s="90"/>
      <c r="E803" s="90"/>
    </row>
    <row r="804" ht="15.75" customHeight="1">
      <c r="B804" s="90"/>
      <c r="C804" s="90"/>
      <c r="D804" s="90"/>
      <c r="E804" s="90"/>
    </row>
    <row r="805" ht="15.75" customHeight="1">
      <c r="B805" s="90"/>
      <c r="C805" s="90"/>
      <c r="D805" s="90"/>
      <c r="E805" s="90"/>
    </row>
    <row r="806" ht="15.75" customHeight="1">
      <c r="B806" s="90"/>
      <c r="C806" s="90"/>
      <c r="D806" s="90"/>
      <c r="E806" s="90"/>
    </row>
    <row r="807" ht="15.75" customHeight="1">
      <c r="B807" s="90"/>
      <c r="C807" s="90"/>
      <c r="D807" s="90"/>
      <c r="E807" s="90"/>
    </row>
    <row r="808" ht="15.75" customHeight="1">
      <c r="B808" s="90"/>
      <c r="C808" s="90"/>
      <c r="D808" s="90"/>
      <c r="E808" s="90"/>
    </row>
    <row r="809" ht="15.75" customHeight="1">
      <c r="B809" s="90"/>
      <c r="C809" s="90"/>
      <c r="D809" s="90"/>
      <c r="E809" s="90"/>
    </row>
    <row r="810" ht="15.75" customHeight="1">
      <c r="B810" s="90"/>
      <c r="C810" s="90"/>
      <c r="D810" s="90"/>
      <c r="E810" s="90"/>
    </row>
    <row r="811" ht="15.75" customHeight="1">
      <c r="B811" s="90"/>
      <c r="C811" s="90"/>
      <c r="D811" s="90"/>
      <c r="E811" s="90"/>
    </row>
    <row r="812" ht="15.75" customHeight="1">
      <c r="B812" s="90"/>
      <c r="C812" s="90"/>
      <c r="D812" s="90"/>
      <c r="E812" s="90"/>
    </row>
    <row r="813" ht="15.75" customHeight="1">
      <c r="B813" s="90"/>
      <c r="C813" s="90"/>
      <c r="D813" s="90"/>
      <c r="E813" s="90"/>
    </row>
    <row r="814" ht="15.75" customHeight="1">
      <c r="B814" s="90"/>
      <c r="C814" s="90"/>
      <c r="D814" s="90"/>
      <c r="E814" s="90"/>
    </row>
    <row r="815" ht="15.75" customHeight="1">
      <c r="B815" s="90"/>
      <c r="C815" s="90"/>
      <c r="D815" s="90"/>
      <c r="E815" s="90"/>
    </row>
    <row r="816" ht="15.75" customHeight="1">
      <c r="B816" s="90"/>
      <c r="C816" s="90"/>
      <c r="D816" s="90"/>
      <c r="E816" s="90"/>
    </row>
    <row r="817" ht="15.75" customHeight="1">
      <c r="B817" s="90"/>
      <c r="C817" s="90"/>
      <c r="D817" s="90"/>
      <c r="E817" s="90"/>
    </row>
    <row r="818" ht="15.75" customHeight="1">
      <c r="B818" s="90"/>
      <c r="C818" s="90"/>
      <c r="D818" s="90"/>
      <c r="E818" s="90"/>
    </row>
    <row r="819" ht="15.75" customHeight="1">
      <c r="B819" s="90"/>
      <c r="C819" s="90"/>
      <c r="D819" s="90"/>
      <c r="E819" s="90"/>
    </row>
    <row r="820" ht="15.75" customHeight="1">
      <c r="B820" s="90"/>
      <c r="C820" s="90"/>
      <c r="D820" s="90"/>
      <c r="E820" s="90"/>
    </row>
    <row r="821" ht="15.75" customHeight="1">
      <c r="B821" s="90"/>
      <c r="C821" s="90"/>
      <c r="D821" s="90"/>
      <c r="E821" s="90"/>
    </row>
    <row r="822" ht="15.75" customHeight="1">
      <c r="B822" s="90"/>
      <c r="C822" s="90"/>
      <c r="D822" s="90"/>
      <c r="E822" s="90"/>
    </row>
    <row r="823" ht="15.75" customHeight="1">
      <c r="B823" s="90"/>
      <c r="C823" s="90"/>
      <c r="D823" s="90"/>
      <c r="E823" s="90"/>
    </row>
    <row r="824" ht="15.75" customHeight="1">
      <c r="B824" s="90"/>
      <c r="C824" s="90"/>
      <c r="D824" s="90"/>
      <c r="E824" s="90"/>
    </row>
    <row r="825" ht="15.75" customHeight="1">
      <c r="B825" s="90"/>
      <c r="C825" s="90"/>
      <c r="D825" s="90"/>
      <c r="E825" s="90"/>
    </row>
    <row r="826" ht="15.75" customHeight="1">
      <c r="B826" s="90"/>
      <c r="C826" s="90"/>
      <c r="D826" s="90"/>
      <c r="E826" s="90"/>
    </row>
    <row r="827" ht="15.75" customHeight="1">
      <c r="B827" s="90"/>
      <c r="C827" s="90"/>
      <c r="D827" s="90"/>
      <c r="E827" s="90"/>
    </row>
    <row r="828" ht="15.75" customHeight="1">
      <c r="B828" s="90"/>
      <c r="C828" s="90"/>
      <c r="D828" s="90"/>
      <c r="E828" s="90"/>
    </row>
    <row r="829" ht="15.75" customHeight="1">
      <c r="B829" s="90"/>
      <c r="C829" s="90"/>
      <c r="D829" s="90"/>
      <c r="E829" s="90"/>
    </row>
    <row r="830" ht="15.75" customHeight="1">
      <c r="B830" s="90"/>
      <c r="C830" s="90"/>
      <c r="D830" s="90"/>
      <c r="E830" s="90"/>
    </row>
    <row r="831" ht="15.75" customHeight="1">
      <c r="B831" s="90"/>
      <c r="C831" s="90"/>
      <c r="D831" s="90"/>
      <c r="E831" s="90"/>
    </row>
    <row r="832" ht="15.75" customHeight="1">
      <c r="B832" s="90"/>
      <c r="C832" s="90"/>
      <c r="D832" s="90"/>
      <c r="E832" s="90"/>
    </row>
    <row r="833" ht="15.75" customHeight="1">
      <c r="B833" s="90"/>
      <c r="C833" s="90"/>
      <c r="D833" s="90"/>
      <c r="E833" s="90"/>
    </row>
    <row r="834" ht="15.75" customHeight="1">
      <c r="B834" s="90"/>
      <c r="C834" s="90"/>
      <c r="D834" s="90"/>
      <c r="E834" s="90"/>
    </row>
    <row r="835" ht="15.75" customHeight="1">
      <c r="B835" s="90"/>
      <c r="C835" s="90"/>
      <c r="D835" s="90"/>
      <c r="E835" s="90"/>
    </row>
    <row r="836" ht="15.75" customHeight="1">
      <c r="B836" s="90"/>
      <c r="C836" s="90"/>
      <c r="D836" s="90"/>
      <c r="E836" s="90"/>
    </row>
    <row r="837" ht="15.75" customHeight="1">
      <c r="B837" s="90"/>
      <c r="C837" s="90"/>
      <c r="D837" s="90"/>
      <c r="E837" s="90"/>
    </row>
    <row r="838" ht="15.75" customHeight="1">
      <c r="B838" s="90"/>
      <c r="C838" s="90"/>
      <c r="D838" s="90"/>
      <c r="E838" s="90"/>
    </row>
    <row r="839" ht="15.75" customHeight="1">
      <c r="B839" s="90"/>
      <c r="C839" s="90"/>
      <c r="D839" s="90"/>
      <c r="E839" s="90"/>
    </row>
    <row r="840" ht="15.75" customHeight="1">
      <c r="B840" s="90"/>
      <c r="C840" s="90"/>
      <c r="D840" s="90"/>
      <c r="E840" s="90"/>
    </row>
    <row r="841" ht="15.75" customHeight="1">
      <c r="B841" s="90"/>
      <c r="C841" s="90"/>
      <c r="D841" s="90"/>
      <c r="E841" s="90"/>
    </row>
    <row r="842" ht="15.75" customHeight="1">
      <c r="B842" s="90"/>
      <c r="C842" s="90"/>
      <c r="D842" s="90"/>
      <c r="E842" s="90"/>
    </row>
    <row r="843" ht="15.75" customHeight="1">
      <c r="B843" s="90"/>
      <c r="C843" s="90"/>
      <c r="D843" s="90"/>
      <c r="E843" s="90"/>
    </row>
    <row r="844" ht="15.75" customHeight="1">
      <c r="B844" s="90"/>
      <c r="C844" s="90"/>
      <c r="D844" s="90"/>
      <c r="E844" s="90"/>
    </row>
    <row r="845" ht="15.75" customHeight="1">
      <c r="B845" s="90"/>
      <c r="C845" s="90"/>
      <c r="D845" s="90"/>
      <c r="E845" s="90"/>
    </row>
    <row r="846" ht="15.75" customHeight="1">
      <c r="B846" s="90"/>
      <c r="C846" s="90"/>
      <c r="D846" s="90"/>
      <c r="E846" s="90"/>
    </row>
    <row r="847" ht="15.75" customHeight="1">
      <c r="B847" s="90"/>
      <c r="C847" s="90"/>
      <c r="D847" s="90"/>
      <c r="E847" s="90"/>
    </row>
    <row r="848" ht="15.75" customHeight="1">
      <c r="B848" s="90"/>
      <c r="C848" s="90"/>
      <c r="D848" s="90"/>
      <c r="E848" s="90"/>
    </row>
    <row r="849" ht="15.75" customHeight="1">
      <c r="B849" s="90"/>
      <c r="C849" s="90"/>
      <c r="D849" s="90"/>
      <c r="E849" s="90"/>
    </row>
    <row r="850" ht="15.75" customHeight="1">
      <c r="B850" s="90"/>
      <c r="C850" s="90"/>
      <c r="D850" s="90"/>
      <c r="E850" s="90"/>
    </row>
    <row r="851" ht="15.75" customHeight="1">
      <c r="B851" s="90"/>
      <c r="C851" s="90"/>
      <c r="D851" s="90"/>
      <c r="E851" s="90"/>
    </row>
    <row r="852" ht="15.75" customHeight="1">
      <c r="B852" s="90"/>
      <c r="C852" s="90"/>
      <c r="D852" s="90"/>
      <c r="E852" s="90"/>
    </row>
    <row r="853" ht="15.75" customHeight="1">
      <c r="B853" s="90"/>
      <c r="C853" s="90"/>
      <c r="D853" s="90"/>
      <c r="E853" s="90"/>
    </row>
    <row r="854" ht="15.75" customHeight="1">
      <c r="B854" s="90"/>
      <c r="C854" s="90"/>
      <c r="D854" s="90"/>
      <c r="E854" s="90"/>
    </row>
    <row r="855" ht="15.75" customHeight="1">
      <c r="B855" s="90"/>
      <c r="C855" s="90"/>
      <c r="D855" s="90"/>
      <c r="E855" s="90"/>
    </row>
    <row r="856" ht="15.75" customHeight="1">
      <c r="B856" s="90"/>
      <c r="C856" s="90"/>
      <c r="D856" s="90"/>
      <c r="E856" s="90"/>
    </row>
    <row r="857" ht="15.75" customHeight="1">
      <c r="B857" s="90"/>
      <c r="C857" s="90"/>
      <c r="D857" s="90"/>
      <c r="E857" s="90"/>
    </row>
    <row r="858" ht="15.75" customHeight="1">
      <c r="B858" s="90"/>
      <c r="C858" s="90"/>
      <c r="D858" s="90"/>
      <c r="E858" s="90"/>
    </row>
    <row r="859" ht="15.75" customHeight="1">
      <c r="B859" s="90"/>
      <c r="C859" s="90"/>
      <c r="D859" s="90"/>
      <c r="E859" s="90"/>
    </row>
    <row r="860" ht="15.75" customHeight="1">
      <c r="B860" s="90"/>
      <c r="C860" s="90"/>
      <c r="D860" s="90"/>
      <c r="E860" s="90"/>
    </row>
    <row r="861" ht="15.75" customHeight="1">
      <c r="B861" s="90"/>
      <c r="C861" s="90"/>
      <c r="D861" s="90"/>
      <c r="E861" s="90"/>
    </row>
    <row r="862" ht="15.75" customHeight="1">
      <c r="B862" s="90"/>
      <c r="C862" s="90"/>
      <c r="D862" s="90"/>
      <c r="E862" s="90"/>
    </row>
    <row r="863" ht="15.75" customHeight="1">
      <c r="B863" s="90"/>
      <c r="C863" s="90"/>
      <c r="D863" s="90"/>
      <c r="E863" s="90"/>
    </row>
    <row r="864" ht="15.75" customHeight="1">
      <c r="B864" s="90"/>
      <c r="C864" s="90"/>
      <c r="D864" s="90"/>
      <c r="E864" s="90"/>
    </row>
    <row r="865" ht="15.75" customHeight="1">
      <c r="B865" s="90"/>
      <c r="C865" s="90"/>
      <c r="D865" s="90"/>
      <c r="E865" s="90"/>
    </row>
    <row r="866" ht="15.75" customHeight="1">
      <c r="B866" s="90"/>
      <c r="C866" s="90"/>
      <c r="D866" s="90"/>
      <c r="E866" s="90"/>
    </row>
    <row r="867" ht="15.75" customHeight="1">
      <c r="B867" s="90"/>
      <c r="C867" s="90"/>
      <c r="D867" s="90"/>
      <c r="E867" s="90"/>
    </row>
    <row r="868" ht="15.75" customHeight="1">
      <c r="B868" s="90"/>
      <c r="C868" s="90"/>
      <c r="D868" s="90"/>
      <c r="E868" s="90"/>
    </row>
    <row r="869" ht="15.75" customHeight="1">
      <c r="B869" s="90"/>
      <c r="C869" s="90"/>
      <c r="D869" s="90"/>
      <c r="E869" s="90"/>
    </row>
    <row r="870" ht="15.75" customHeight="1">
      <c r="B870" s="90"/>
      <c r="C870" s="90"/>
      <c r="D870" s="90"/>
      <c r="E870" s="90"/>
    </row>
    <row r="871" ht="15.75" customHeight="1">
      <c r="B871" s="90"/>
      <c r="C871" s="90"/>
      <c r="D871" s="90"/>
      <c r="E871" s="90"/>
    </row>
    <row r="872" ht="15.75" customHeight="1">
      <c r="B872" s="90"/>
      <c r="C872" s="90"/>
      <c r="D872" s="90"/>
      <c r="E872" s="90"/>
    </row>
    <row r="873" ht="15.75" customHeight="1">
      <c r="B873" s="90"/>
      <c r="C873" s="90"/>
      <c r="D873" s="90"/>
      <c r="E873" s="90"/>
    </row>
    <row r="874" ht="15.75" customHeight="1">
      <c r="B874" s="90"/>
      <c r="C874" s="90"/>
      <c r="D874" s="90"/>
      <c r="E874" s="90"/>
    </row>
    <row r="875" ht="15.75" customHeight="1">
      <c r="B875" s="90"/>
      <c r="C875" s="90"/>
      <c r="D875" s="90"/>
      <c r="E875" s="90"/>
    </row>
    <row r="876" ht="15.75" customHeight="1">
      <c r="B876" s="90"/>
      <c r="C876" s="90"/>
      <c r="D876" s="90"/>
      <c r="E876" s="90"/>
    </row>
    <row r="877" ht="15.75" customHeight="1">
      <c r="B877" s="90"/>
      <c r="C877" s="90"/>
      <c r="D877" s="90"/>
      <c r="E877" s="90"/>
    </row>
    <row r="878" ht="15.75" customHeight="1">
      <c r="B878" s="90"/>
      <c r="C878" s="90"/>
      <c r="D878" s="90"/>
      <c r="E878" s="90"/>
    </row>
    <row r="879" ht="15.75" customHeight="1">
      <c r="B879" s="90"/>
      <c r="C879" s="90"/>
      <c r="D879" s="90"/>
      <c r="E879" s="90"/>
    </row>
    <row r="880" ht="15.75" customHeight="1">
      <c r="B880" s="90"/>
      <c r="C880" s="90"/>
      <c r="D880" s="90"/>
      <c r="E880" s="90"/>
    </row>
    <row r="881" ht="15.75" customHeight="1">
      <c r="B881" s="90"/>
      <c r="C881" s="90"/>
      <c r="D881" s="90"/>
      <c r="E881" s="90"/>
    </row>
    <row r="882" ht="15.75" customHeight="1">
      <c r="B882" s="90"/>
      <c r="C882" s="90"/>
      <c r="D882" s="90"/>
      <c r="E882" s="90"/>
    </row>
    <row r="883" ht="15.75" customHeight="1">
      <c r="B883" s="90"/>
      <c r="C883" s="90"/>
      <c r="D883" s="90"/>
      <c r="E883" s="90"/>
    </row>
    <row r="884" ht="15.75" customHeight="1">
      <c r="B884" s="90"/>
      <c r="C884" s="90"/>
      <c r="D884" s="90"/>
      <c r="E884" s="90"/>
    </row>
    <row r="885" ht="15.75" customHeight="1">
      <c r="B885" s="90"/>
      <c r="C885" s="90"/>
      <c r="D885" s="90"/>
      <c r="E885" s="90"/>
    </row>
    <row r="886" ht="15.75" customHeight="1">
      <c r="B886" s="90"/>
      <c r="C886" s="90"/>
      <c r="D886" s="90"/>
      <c r="E886" s="90"/>
    </row>
    <row r="887" ht="15.75" customHeight="1">
      <c r="B887" s="90"/>
      <c r="C887" s="90"/>
      <c r="D887" s="90"/>
      <c r="E887" s="90"/>
    </row>
    <row r="888" ht="15.75" customHeight="1">
      <c r="B888" s="90"/>
      <c r="C888" s="90"/>
      <c r="D888" s="90"/>
      <c r="E888" s="90"/>
    </row>
    <row r="889" ht="15.75" customHeight="1">
      <c r="B889" s="90"/>
      <c r="C889" s="90"/>
      <c r="D889" s="90"/>
      <c r="E889" s="90"/>
    </row>
    <row r="890" ht="15.75" customHeight="1">
      <c r="B890" s="90"/>
      <c r="C890" s="90"/>
      <c r="D890" s="90"/>
      <c r="E890" s="90"/>
    </row>
    <row r="891" ht="15.75" customHeight="1">
      <c r="B891" s="90"/>
      <c r="C891" s="90"/>
      <c r="D891" s="90"/>
      <c r="E891" s="90"/>
    </row>
    <row r="892" ht="15.75" customHeight="1">
      <c r="B892" s="90"/>
      <c r="C892" s="90"/>
      <c r="D892" s="90"/>
      <c r="E892" s="90"/>
    </row>
    <row r="893" ht="15.75" customHeight="1">
      <c r="B893" s="90"/>
      <c r="C893" s="90"/>
      <c r="D893" s="90"/>
      <c r="E893" s="90"/>
    </row>
    <row r="894" ht="15.75" customHeight="1">
      <c r="B894" s="90"/>
      <c r="C894" s="90"/>
      <c r="D894" s="90"/>
      <c r="E894" s="90"/>
    </row>
    <row r="895" ht="15.75" customHeight="1">
      <c r="B895" s="90"/>
      <c r="C895" s="90"/>
      <c r="D895" s="90"/>
      <c r="E895" s="90"/>
    </row>
    <row r="896" ht="15.75" customHeight="1">
      <c r="B896" s="90"/>
      <c r="C896" s="90"/>
      <c r="D896" s="90"/>
      <c r="E896" s="90"/>
    </row>
    <row r="897" ht="15.75" customHeight="1">
      <c r="B897" s="90"/>
      <c r="C897" s="90"/>
      <c r="D897" s="90"/>
      <c r="E897" s="90"/>
    </row>
    <row r="898" ht="15.75" customHeight="1">
      <c r="B898" s="90"/>
      <c r="C898" s="90"/>
      <c r="D898" s="90"/>
      <c r="E898" s="90"/>
    </row>
    <row r="899" ht="15.75" customHeight="1">
      <c r="B899" s="90"/>
      <c r="C899" s="90"/>
      <c r="D899" s="90"/>
      <c r="E899" s="90"/>
    </row>
    <row r="900" ht="15.75" customHeight="1">
      <c r="B900" s="90"/>
      <c r="C900" s="90"/>
      <c r="D900" s="90"/>
      <c r="E900" s="90"/>
    </row>
    <row r="901" ht="15.75" customHeight="1">
      <c r="B901" s="90"/>
      <c r="C901" s="90"/>
      <c r="D901" s="90"/>
      <c r="E901" s="90"/>
    </row>
    <row r="902" ht="15.75" customHeight="1">
      <c r="B902" s="90"/>
      <c r="C902" s="90"/>
      <c r="D902" s="90"/>
      <c r="E902" s="90"/>
    </row>
    <row r="903" ht="15.75" customHeight="1">
      <c r="B903" s="90"/>
      <c r="C903" s="90"/>
      <c r="D903" s="90"/>
      <c r="E903" s="90"/>
    </row>
    <row r="904" ht="15.75" customHeight="1">
      <c r="B904" s="90"/>
      <c r="C904" s="90"/>
      <c r="D904" s="90"/>
      <c r="E904" s="90"/>
    </row>
    <row r="905" ht="15.75" customHeight="1">
      <c r="B905" s="90"/>
      <c r="C905" s="90"/>
      <c r="D905" s="90"/>
      <c r="E905" s="90"/>
    </row>
    <row r="906" ht="15.75" customHeight="1">
      <c r="B906" s="90"/>
      <c r="C906" s="90"/>
      <c r="D906" s="90"/>
      <c r="E906" s="90"/>
    </row>
    <row r="907" ht="15.75" customHeight="1">
      <c r="B907" s="90"/>
      <c r="C907" s="90"/>
      <c r="D907" s="90"/>
      <c r="E907" s="90"/>
    </row>
    <row r="908" ht="15.75" customHeight="1">
      <c r="B908" s="90"/>
      <c r="C908" s="90"/>
      <c r="D908" s="90"/>
      <c r="E908" s="90"/>
    </row>
    <row r="909" ht="15.75" customHeight="1">
      <c r="B909" s="90"/>
      <c r="C909" s="90"/>
      <c r="D909" s="90"/>
      <c r="E909" s="90"/>
    </row>
    <row r="910" ht="15.75" customHeight="1">
      <c r="B910" s="90"/>
      <c r="C910" s="90"/>
      <c r="D910" s="90"/>
      <c r="E910" s="90"/>
    </row>
    <row r="911" ht="15.75" customHeight="1">
      <c r="B911" s="90"/>
      <c r="C911" s="90"/>
      <c r="D911" s="90"/>
      <c r="E911" s="90"/>
    </row>
    <row r="912" ht="15.75" customHeight="1">
      <c r="B912" s="90"/>
      <c r="C912" s="90"/>
      <c r="D912" s="90"/>
      <c r="E912" s="90"/>
    </row>
    <row r="913" ht="15.75" customHeight="1">
      <c r="B913" s="90"/>
      <c r="C913" s="90"/>
      <c r="D913" s="90"/>
      <c r="E913" s="90"/>
    </row>
    <row r="914" ht="15.75" customHeight="1">
      <c r="B914" s="90"/>
      <c r="C914" s="90"/>
      <c r="D914" s="90"/>
      <c r="E914" s="90"/>
    </row>
    <row r="915" ht="15.75" customHeight="1">
      <c r="B915" s="90"/>
      <c r="C915" s="90"/>
      <c r="D915" s="90"/>
      <c r="E915" s="90"/>
    </row>
    <row r="916" ht="15.75" customHeight="1">
      <c r="B916" s="90"/>
      <c r="C916" s="90"/>
      <c r="D916" s="90"/>
      <c r="E916" s="90"/>
    </row>
    <row r="917" ht="15.75" customHeight="1">
      <c r="B917" s="90"/>
      <c r="C917" s="90"/>
      <c r="D917" s="90"/>
      <c r="E917" s="90"/>
    </row>
    <row r="918" ht="15.75" customHeight="1">
      <c r="B918" s="90"/>
      <c r="C918" s="90"/>
      <c r="D918" s="90"/>
      <c r="E918" s="90"/>
    </row>
    <row r="919" ht="15.75" customHeight="1">
      <c r="B919" s="90"/>
      <c r="C919" s="90"/>
      <c r="D919" s="90"/>
      <c r="E919" s="90"/>
    </row>
    <row r="920" ht="15.75" customHeight="1">
      <c r="B920" s="90"/>
      <c r="C920" s="90"/>
      <c r="D920" s="90"/>
      <c r="E920" s="90"/>
    </row>
    <row r="921" ht="15.75" customHeight="1">
      <c r="B921" s="90"/>
      <c r="C921" s="90"/>
      <c r="D921" s="90"/>
      <c r="E921" s="90"/>
    </row>
    <row r="922" ht="15.75" customHeight="1">
      <c r="B922" s="90"/>
      <c r="C922" s="90"/>
      <c r="D922" s="90"/>
      <c r="E922" s="90"/>
    </row>
    <row r="923" ht="15.75" customHeight="1">
      <c r="B923" s="90"/>
      <c r="C923" s="90"/>
      <c r="D923" s="90"/>
      <c r="E923" s="90"/>
    </row>
    <row r="924" ht="15.75" customHeight="1">
      <c r="B924" s="90"/>
      <c r="C924" s="90"/>
      <c r="D924" s="90"/>
      <c r="E924" s="90"/>
    </row>
    <row r="925" ht="15.75" customHeight="1">
      <c r="B925" s="90"/>
      <c r="C925" s="90"/>
      <c r="D925" s="90"/>
      <c r="E925" s="90"/>
    </row>
    <row r="926" ht="15.75" customHeight="1">
      <c r="B926" s="90"/>
      <c r="C926" s="90"/>
      <c r="D926" s="90"/>
      <c r="E926" s="90"/>
    </row>
    <row r="927" ht="15.75" customHeight="1">
      <c r="B927" s="90"/>
      <c r="C927" s="90"/>
      <c r="D927" s="90"/>
      <c r="E927" s="90"/>
    </row>
    <row r="928" ht="15.75" customHeight="1">
      <c r="B928" s="90"/>
      <c r="C928" s="90"/>
      <c r="D928" s="90"/>
      <c r="E928" s="90"/>
    </row>
    <row r="929" ht="15.75" customHeight="1">
      <c r="B929" s="90"/>
      <c r="C929" s="90"/>
      <c r="D929" s="90"/>
      <c r="E929" s="90"/>
    </row>
    <row r="930" ht="15.75" customHeight="1">
      <c r="B930" s="90"/>
      <c r="C930" s="90"/>
      <c r="D930" s="90"/>
      <c r="E930" s="90"/>
    </row>
    <row r="931" ht="15.75" customHeight="1">
      <c r="B931" s="90"/>
      <c r="C931" s="90"/>
      <c r="D931" s="90"/>
      <c r="E931" s="90"/>
    </row>
    <row r="932" ht="15.75" customHeight="1">
      <c r="B932" s="90"/>
      <c r="C932" s="90"/>
      <c r="D932" s="90"/>
      <c r="E932" s="90"/>
    </row>
    <row r="933" ht="15.75" customHeight="1">
      <c r="B933" s="90"/>
      <c r="C933" s="90"/>
      <c r="D933" s="90"/>
      <c r="E933" s="90"/>
    </row>
    <row r="934" ht="15.75" customHeight="1">
      <c r="B934" s="90"/>
      <c r="C934" s="90"/>
      <c r="D934" s="90"/>
      <c r="E934" s="90"/>
    </row>
    <row r="935" ht="15.75" customHeight="1">
      <c r="B935" s="90"/>
      <c r="C935" s="90"/>
      <c r="D935" s="90"/>
      <c r="E935" s="90"/>
    </row>
    <row r="936" ht="15.75" customHeight="1">
      <c r="B936" s="90"/>
      <c r="C936" s="90"/>
      <c r="D936" s="90"/>
      <c r="E936" s="90"/>
    </row>
    <row r="937" ht="15.75" customHeight="1">
      <c r="B937" s="90"/>
      <c r="C937" s="90"/>
      <c r="D937" s="90"/>
      <c r="E937" s="90"/>
    </row>
    <row r="938" ht="15.75" customHeight="1">
      <c r="B938" s="90"/>
      <c r="C938" s="90"/>
      <c r="D938" s="90"/>
      <c r="E938" s="90"/>
    </row>
    <row r="939" ht="15.75" customHeight="1">
      <c r="B939" s="90"/>
      <c r="C939" s="90"/>
      <c r="D939" s="90"/>
      <c r="E939" s="90"/>
    </row>
    <row r="940" ht="15.75" customHeight="1">
      <c r="B940" s="90"/>
      <c r="C940" s="90"/>
      <c r="D940" s="90"/>
      <c r="E940" s="90"/>
    </row>
    <row r="941" ht="15.75" customHeight="1">
      <c r="B941" s="90"/>
      <c r="C941" s="90"/>
      <c r="D941" s="90"/>
      <c r="E941" s="90"/>
    </row>
    <row r="942" ht="15.75" customHeight="1">
      <c r="B942" s="90"/>
      <c r="C942" s="90"/>
      <c r="D942" s="90"/>
      <c r="E942" s="90"/>
    </row>
    <row r="943" ht="15.75" customHeight="1">
      <c r="B943" s="90"/>
      <c r="C943" s="90"/>
      <c r="D943" s="90"/>
      <c r="E943" s="90"/>
    </row>
    <row r="944" ht="15.75" customHeight="1">
      <c r="B944" s="90"/>
      <c r="C944" s="90"/>
      <c r="D944" s="90"/>
      <c r="E944" s="90"/>
    </row>
    <row r="945" ht="15.75" customHeight="1">
      <c r="B945" s="90"/>
      <c r="C945" s="90"/>
      <c r="D945" s="90"/>
      <c r="E945" s="90"/>
    </row>
    <row r="946" ht="15.75" customHeight="1">
      <c r="B946" s="90"/>
      <c r="C946" s="90"/>
      <c r="D946" s="90"/>
      <c r="E946" s="90"/>
    </row>
    <row r="947" ht="15.75" customHeight="1">
      <c r="B947" s="90"/>
      <c r="C947" s="90"/>
      <c r="D947" s="90"/>
      <c r="E947" s="90"/>
    </row>
    <row r="948" ht="15.75" customHeight="1">
      <c r="B948" s="90"/>
      <c r="C948" s="90"/>
      <c r="D948" s="90"/>
      <c r="E948" s="90"/>
    </row>
    <row r="949" ht="15.75" customHeight="1">
      <c r="B949" s="90"/>
      <c r="C949" s="90"/>
      <c r="D949" s="90"/>
      <c r="E949" s="90"/>
    </row>
    <row r="950" ht="15.75" customHeight="1">
      <c r="B950" s="90"/>
      <c r="C950" s="90"/>
      <c r="D950" s="90"/>
      <c r="E950" s="90"/>
    </row>
    <row r="951" ht="15.75" customHeight="1">
      <c r="B951" s="90"/>
      <c r="C951" s="90"/>
      <c r="D951" s="90"/>
      <c r="E951" s="90"/>
    </row>
    <row r="952" ht="15.75" customHeight="1">
      <c r="B952" s="90"/>
      <c r="C952" s="90"/>
      <c r="D952" s="90"/>
      <c r="E952" s="90"/>
    </row>
    <row r="953" ht="15.75" customHeight="1">
      <c r="B953" s="90"/>
      <c r="C953" s="90"/>
      <c r="D953" s="90"/>
      <c r="E953" s="90"/>
    </row>
    <row r="954" ht="15.75" customHeight="1">
      <c r="B954" s="90"/>
      <c r="C954" s="90"/>
      <c r="D954" s="90"/>
      <c r="E954" s="90"/>
    </row>
    <row r="955" ht="15.75" customHeight="1">
      <c r="B955" s="90"/>
      <c r="C955" s="90"/>
      <c r="D955" s="90"/>
      <c r="E955" s="90"/>
    </row>
    <row r="956" ht="15.75" customHeight="1">
      <c r="B956" s="90"/>
      <c r="C956" s="90"/>
      <c r="D956" s="90"/>
      <c r="E956" s="90"/>
    </row>
    <row r="957" ht="15.75" customHeight="1">
      <c r="B957" s="90"/>
      <c r="C957" s="90"/>
      <c r="D957" s="90"/>
      <c r="E957" s="90"/>
    </row>
    <row r="958" ht="15.75" customHeight="1">
      <c r="B958" s="90"/>
      <c r="C958" s="90"/>
      <c r="D958" s="90"/>
      <c r="E958" s="90"/>
    </row>
    <row r="959" ht="15.75" customHeight="1">
      <c r="B959" s="90"/>
      <c r="C959" s="90"/>
      <c r="D959" s="90"/>
      <c r="E959" s="90"/>
    </row>
    <row r="960" ht="15.75" customHeight="1">
      <c r="B960" s="90"/>
      <c r="C960" s="90"/>
      <c r="D960" s="90"/>
      <c r="E960" s="90"/>
    </row>
    <row r="961" ht="15.75" customHeight="1">
      <c r="B961" s="90"/>
      <c r="C961" s="90"/>
      <c r="D961" s="90"/>
      <c r="E961" s="90"/>
    </row>
    <row r="962" ht="15.75" customHeight="1">
      <c r="B962" s="90"/>
      <c r="C962" s="90"/>
      <c r="D962" s="90"/>
      <c r="E962" s="90"/>
    </row>
    <row r="963" ht="15.75" customHeight="1">
      <c r="B963" s="90"/>
      <c r="C963" s="90"/>
      <c r="D963" s="90"/>
      <c r="E963" s="90"/>
    </row>
    <row r="964" ht="15.75" customHeight="1">
      <c r="B964" s="90"/>
      <c r="C964" s="90"/>
      <c r="D964" s="90"/>
      <c r="E964" s="90"/>
    </row>
    <row r="965" ht="15.75" customHeight="1">
      <c r="B965" s="90"/>
      <c r="C965" s="90"/>
      <c r="D965" s="90"/>
      <c r="E965" s="90"/>
    </row>
    <row r="966" ht="15.75" customHeight="1">
      <c r="B966" s="90"/>
      <c r="C966" s="90"/>
      <c r="D966" s="90"/>
      <c r="E966" s="90"/>
    </row>
    <row r="967" ht="15.75" customHeight="1">
      <c r="B967" s="90"/>
      <c r="C967" s="90"/>
      <c r="D967" s="90"/>
      <c r="E967" s="90"/>
    </row>
    <row r="968" ht="15.75" customHeight="1">
      <c r="B968" s="90"/>
      <c r="C968" s="90"/>
      <c r="D968" s="90"/>
      <c r="E968" s="90"/>
    </row>
    <row r="969" ht="15.75" customHeight="1">
      <c r="B969" s="90"/>
      <c r="C969" s="90"/>
      <c r="D969" s="90"/>
      <c r="E969" s="90"/>
    </row>
    <row r="970" ht="15.75" customHeight="1">
      <c r="B970" s="90"/>
      <c r="C970" s="90"/>
      <c r="D970" s="90"/>
      <c r="E970" s="90"/>
    </row>
    <row r="971" ht="15.75" customHeight="1">
      <c r="B971" s="90"/>
      <c r="C971" s="90"/>
      <c r="D971" s="90"/>
      <c r="E971" s="90"/>
    </row>
    <row r="972" ht="15.75" customHeight="1">
      <c r="B972" s="90"/>
      <c r="C972" s="90"/>
      <c r="D972" s="90"/>
      <c r="E972" s="90"/>
    </row>
    <row r="973" ht="15.75" customHeight="1">
      <c r="B973" s="90"/>
      <c r="C973" s="90"/>
      <c r="D973" s="90"/>
      <c r="E973" s="90"/>
    </row>
    <row r="974" ht="15.75" customHeight="1">
      <c r="B974" s="90"/>
      <c r="C974" s="90"/>
      <c r="D974" s="90"/>
      <c r="E974" s="90"/>
    </row>
    <row r="975" ht="15.75" customHeight="1">
      <c r="B975" s="90"/>
      <c r="C975" s="90"/>
      <c r="D975" s="90"/>
      <c r="E975" s="90"/>
    </row>
    <row r="976" ht="15.75" customHeight="1">
      <c r="B976" s="90"/>
      <c r="C976" s="90"/>
      <c r="D976" s="90"/>
      <c r="E976" s="90"/>
    </row>
    <row r="977" ht="15.75" customHeight="1">
      <c r="B977" s="90"/>
      <c r="C977" s="90"/>
      <c r="D977" s="90"/>
      <c r="E977" s="90"/>
    </row>
    <row r="978" ht="15.75" customHeight="1">
      <c r="B978" s="90"/>
      <c r="C978" s="90"/>
      <c r="D978" s="90"/>
      <c r="E978" s="90"/>
    </row>
    <row r="979" ht="15.75" customHeight="1">
      <c r="B979" s="90"/>
      <c r="C979" s="90"/>
      <c r="D979" s="90"/>
      <c r="E979" s="90"/>
    </row>
    <row r="980" ht="15.75" customHeight="1">
      <c r="B980" s="90"/>
      <c r="C980" s="90"/>
      <c r="D980" s="90"/>
      <c r="E980" s="90"/>
    </row>
    <row r="981" ht="15.75" customHeight="1">
      <c r="B981" s="90"/>
      <c r="C981" s="90"/>
      <c r="D981" s="90"/>
      <c r="E981" s="90"/>
    </row>
    <row r="982" ht="15.75" customHeight="1">
      <c r="B982" s="90"/>
      <c r="C982" s="90"/>
      <c r="D982" s="90"/>
      <c r="E982" s="90"/>
    </row>
    <row r="983" ht="15.75" customHeight="1">
      <c r="B983" s="90"/>
      <c r="C983" s="90"/>
      <c r="D983" s="90"/>
      <c r="E983" s="90"/>
    </row>
    <row r="984" ht="15.75" customHeight="1">
      <c r="B984" s="90"/>
      <c r="C984" s="90"/>
      <c r="D984" s="90"/>
      <c r="E984" s="90"/>
    </row>
    <row r="985" ht="15.75" customHeight="1">
      <c r="B985" s="90"/>
      <c r="C985" s="90"/>
      <c r="D985" s="90"/>
      <c r="E985" s="90"/>
    </row>
    <row r="986" ht="15.75" customHeight="1">
      <c r="B986" s="90"/>
      <c r="C986" s="90"/>
      <c r="D986" s="90"/>
      <c r="E986" s="90"/>
    </row>
    <row r="987" ht="15.75" customHeight="1">
      <c r="B987" s="90"/>
      <c r="C987" s="90"/>
      <c r="D987" s="90"/>
      <c r="E987" s="90"/>
    </row>
    <row r="988" ht="15.75" customHeight="1">
      <c r="B988" s="90"/>
      <c r="C988" s="90"/>
      <c r="D988" s="90"/>
      <c r="E988" s="90"/>
    </row>
    <row r="989" ht="15.75" customHeight="1">
      <c r="B989" s="90"/>
      <c r="C989" s="90"/>
      <c r="D989" s="90"/>
      <c r="E989" s="90"/>
    </row>
    <row r="990" ht="15.75" customHeight="1">
      <c r="B990" s="90"/>
      <c r="C990" s="90"/>
      <c r="D990" s="90"/>
      <c r="E990" s="90"/>
    </row>
    <row r="991" ht="15.75" customHeight="1">
      <c r="B991" s="90"/>
      <c r="C991" s="90"/>
      <c r="D991" s="90"/>
      <c r="E991" s="90"/>
    </row>
    <row r="992" ht="15.75" customHeight="1">
      <c r="B992" s="90"/>
      <c r="C992" s="90"/>
      <c r="D992" s="90"/>
      <c r="E992" s="90"/>
    </row>
    <row r="993" ht="15.75" customHeight="1">
      <c r="B993" s="90"/>
      <c r="C993" s="90"/>
      <c r="D993" s="90"/>
      <c r="E993" s="90"/>
    </row>
    <row r="994" ht="15.75" customHeight="1">
      <c r="B994" s="90"/>
      <c r="C994" s="90"/>
      <c r="D994" s="90"/>
      <c r="E994" s="90"/>
    </row>
    <row r="995" ht="15.75" customHeight="1">
      <c r="B995" s="90"/>
      <c r="C995" s="90"/>
      <c r="D995" s="90"/>
      <c r="E995" s="90"/>
    </row>
    <row r="996" ht="15.75" customHeight="1">
      <c r="B996" s="90"/>
      <c r="C996" s="90"/>
      <c r="D996" s="90"/>
      <c r="E996" s="90"/>
    </row>
    <row r="997" ht="15.75" customHeight="1">
      <c r="B997" s="90"/>
      <c r="C997" s="90"/>
      <c r="D997" s="90"/>
      <c r="E997" s="90"/>
    </row>
    <row r="998" ht="15.75" customHeight="1">
      <c r="B998" s="90"/>
      <c r="C998" s="90"/>
      <c r="D998" s="90"/>
      <c r="E998" s="90"/>
    </row>
    <row r="999" ht="15.75" customHeight="1">
      <c r="B999" s="90"/>
      <c r="C999" s="90"/>
      <c r="D999" s="90"/>
      <c r="E999" s="90"/>
    </row>
    <row r="1000" ht="15.75" customHeight="1">
      <c r="B1000" s="90"/>
      <c r="C1000" s="90"/>
      <c r="D1000" s="90"/>
      <c r="E1000" s="90"/>
    </row>
    <row r="1001" ht="15.75" customHeight="1">
      <c r="B1001" s="90"/>
      <c r="C1001" s="90"/>
      <c r="D1001" s="90"/>
      <c r="E1001" s="90"/>
    </row>
    <row r="1002" ht="15.75" customHeight="1">
      <c r="B1002" s="90"/>
      <c r="C1002" s="90"/>
      <c r="D1002" s="90"/>
      <c r="E1002" s="90"/>
    </row>
    <row r="1003" ht="15.75" customHeight="1">
      <c r="B1003" s="90"/>
      <c r="C1003" s="90"/>
      <c r="D1003" s="90"/>
      <c r="E1003" s="90"/>
    </row>
    <row r="1004" ht="15.75" customHeight="1">
      <c r="B1004" s="90"/>
      <c r="C1004" s="90"/>
      <c r="D1004" s="90"/>
      <c r="E1004" s="90"/>
    </row>
    <row r="1005" ht="15.75" customHeight="1">
      <c r="B1005" s="90"/>
      <c r="C1005" s="90"/>
      <c r="D1005" s="90"/>
      <c r="E1005" s="90"/>
    </row>
    <row r="1006" ht="15.75" customHeight="1">
      <c r="B1006" s="90"/>
      <c r="C1006" s="90"/>
      <c r="D1006" s="90"/>
      <c r="E1006" s="90"/>
    </row>
    <row r="1007" ht="15.75" customHeight="1">
      <c r="B1007" s="90"/>
      <c r="C1007" s="90"/>
      <c r="D1007" s="90"/>
      <c r="E1007" s="90"/>
    </row>
    <row r="1008" ht="15.75" customHeight="1">
      <c r="B1008" s="90"/>
      <c r="C1008" s="90"/>
      <c r="D1008" s="90"/>
      <c r="E1008" s="90"/>
    </row>
    <row r="1009" ht="15.75" customHeight="1">
      <c r="B1009" s="90"/>
      <c r="C1009" s="90"/>
      <c r="D1009" s="90"/>
      <c r="E1009" s="90"/>
    </row>
    <row r="1010" ht="15.75" customHeight="1">
      <c r="B1010" s="90"/>
      <c r="C1010" s="90"/>
      <c r="D1010" s="90"/>
      <c r="E1010" s="90"/>
    </row>
    <row r="1011" ht="15.75" customHeight="1">
      <c r="B1011" s="90"/>
      <c r="C1011" s="90"/>
      <c r="D1011" s="90"/>
      <c r="E1011" s="90"/>
    </row>
    <row r="1012" ht="15.75" customHeight="1">
      <c r="B1012" s="90"/>
      <c r="C1012" s="90"/>
      <c r="D1012" s="90"/>
      <c r="E1012" s="90"/>
    </row>
    <row r="1013" ht="15.75" customHeight="1">
      <c r="B1013" s="90"/>
      <c r="C1013" s="90"/>
      <c r="D1013" s="90"/>
      <c r="E1013" s="90"/>
    </row>
    <row r="1014" ht="15.75" customHeight="1">
      <c r="B1014" s="90"/>
      <c r="C1014" s="90"/>
      <c r="D1014" s="90"/>
      <c r="E1014" s="90"/>
    </row>
    <row r="1015" ht="15.75" customHeight="1">
      <c r="B1015" s="90"/>
      <c r="C1015" s="90"/>
      <c r="D1015" s="90"/>
      <c r="E1015" s="90"/>
    </row>
    <row r="1016" ht="15.75" customHeight="1">
      <c r="B1016" s="90"/>
      <c r="C1016" s="90"/>
      <c r="D1016" s="90"/>
      <c r="E1016" s="90"/>
    </row>
    <row r="1017" ht="15.75" customHeight="1">
      <c r="B1017" s="90"/>
      <c r="C1017" s="90"/>
      <c r="D1017" s="90"/>
      <c r="E1017" s="90"/>
    </row>
    <row r="1018" ht="15.75" customHeight="1">
      <c r="B1018" s="90"/>
      <c r="C1018" s="90"/>
      <c r="D1018" s="90"/>
      <c r="E1018" s="90"/>
    </row>
  </sheetData>
  <mergeCells count="71">
    <mergeCell ref="A24:A25"/>
    <mergeCell ref="B24:B25"/>
    <mergeCell ref="A22:A23"/>
    <mergeCell ref="A26:A27"/>
    <mergeCell ref="A28:A29"/>
    <mergeCell ref="B28:B29"/>
    <mergeCell ref="A30:A31"/>
    <mergeCell ref="B30:B31"/>
    <mergeCell ref="B32:B33"/>
    <mergeCell ref="A38:A39"/>
    <mergeCell ref="B38:B39"/>
    <mergeCell ref="A40:A41"/>
    <mergeCell ref="B40:B41"/>
    <mergeCell ref="A42:A43"/>
    <mergeCell ref="B42:B43"/>
    <mergeCell ref="B44:B45"/>
    <mergeCell ref="A56:A57"/>
    <mergeCell ref="B56:B57"/>
    <mergeCell ref="A60:A61"/>
    <mergeCell ref="B60:B61"/>
    <mergeCell ref="A44:A45"/>
    <mergeCell ref="A49:A50"/>
    <mergeCell ref="B49:B50"/>
    <mergeCell ref="A51:A52"/>
    <mergeCell ref="B51:B52"/>
    <mergeCell ref="A53:A54"/>
    <mergeCell ref="B53:B54"/>
    <mergeCell ref="G24:G25"/>
    <mergeCell ref="G26:G27"/>
    <mergeCell ref="G28:G29"/>
    <mergeCell ref="G30:G31"/>
    <mergeCell ref="G32:G33"/>
    <mergeCell ref="G34:G35"/>
    <mergeCell ref="G36:G37"/>
    <mergeCell ref="G38:G39"/>
    <mergeCell ref="G40:G41"/>
    <mergeCell ref="G42:G43"/>
    <mergeCell ref="G44:G45"/>
    <mergeCell ref="G49:G50"/>
    <mergeCell ref="G51:G52"/>
    <mergeCell ref="G53:G54"/>
    <mergeCell ref="I13:J13"/>
    <mergeCell ref="H15:K15"/>
    <mergeCell ref="A13:A14"/>
    <mergeCell ref="B13:B14"/>
    <mergeCell ref="C13:E13"/>
    <mergeCell ref="F13:F14"/>
    <mergeCell ref="G13:G14"/>
    <mergeCell ref="K13:L13"/>
    <mergeCell ref="M13:M14"/>
    <mergeCell ref="A16:A17"/>
    <mergeCell ref="B16:B17"/>
    <mergeCell ref="G16:G17"/>
    <mergeCell ref="A18:A19"/>
    <mergeCell ref="B18:B19"/>
    <mergeCell ref="G18:G19"/>
    <mergeCell ref="H18:J18"/>
    <mergeCell ref="A20:A21"/>
    <mergeCell ref="B20:B21"/>
    <mergeCell ref="G20:G21"/>
    <mergeCell ref="B22:B23"/>
    <mergeCell ref="G22:G23"/>
    <mergeCell ref="O22:R28"/>
    <mergeCell ref="B26:B27"/>
    <mergeCell ref="A32:A33"/>
    <mergeCell ref="A34:A35"/>
    <mergeCell ref="A36:A37"/>
    <mergeCell ref="B34:B35"/>
    <mergeCell ref="B36:B37"/>
    <mergeCell ref="G56:G57"/>
    <mergeCell ref="G60:G61"/>
  </mergeCells>
  <dataValidations>
    <dataValidation type="list" allowBlank="1" showInputMessage="1" showErrorMessage="1" prompt="Pilih Nama Dosen dari opsi yang tersedia. Bila ada kesalahan penulisan nama atau nama dosen yang perlu ditambah, anda dapat mengubah pada Tabel 4.a" sqref="B16 B18 B20 B22 B24 B26 B28 B30 B32 B34 B36 B38 B40 B42 B44 B46:B49 B51 B53 B55:B56 B58:B60 B62:B1018">
      <formula1>ValidDosen</formula1>
    </dataValidation>
    <dataValidation type="list" allowBlank="1" showInputMessage="1" showErrorMessage="1" prompt="Pilih salah satu opsi" sqref="F16:F233">
      <formula1>$H$28:$H$30</formula1>
    </dataValidation>
    <dataValidation type="decimal" operator="greaterThanOrEqual" allowBlank="1" showDropDown="1" showInputMessage="1" showErrorMessage="1" prompt="Masukan data yang valid. Data yang dimasukan harus dalam bentuk angka" sqref="C16:E1018">
      <formula1>0.0</formula1>
    </dataValidation>
  </dataValidations>
  <hyperlinks>
    <hyperlink display="&lt;&lt;&lt; Daftar Tabel" location="'Daftar Tabel'!A1" ref="H1"/>
  </hyperlinks>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2.63" defaultRowHeight="15.0"/>
  <cols>
    <col customWidth="1" min="1" max="1" width="4.63"/>
    <col customWidth="1" min="2" max="2" width="24.88"/>
    <col customWidth="1" min="3" max="3" width="23.75"/>
    <col customWidth="1" min="4" max="4" width="14.38"/>
    <col customWidth="1" min="5" max="5" width="12.63"/>
    <col customWidth="1" min="6" max="26" width="7.63"/>
  </cols>
  <sheetData>
    <row r="1" ht="14.25" customHeight="1">
      <c r="A1" s="185" t="s">
        <v>1598</v>
      </c>
      <c r="B1" s="137"/>
      <c r="C1" s="137"/>
      <c r="D1" s="137"/>
      <c r="E1" s="68" t="s">
        <v>191</v>
      </c>
      <c r="F1" s="137"/>
      <c r="G1" s="137"/>
      <c r="H1" s="137"/>
      <c r="I1" s="137"/>
      <c r="J1" s="137"/>
      <c r="K1" s="137"/>
      <c r="L1" s="137"/>
      <c r="M1" s="137"/>
      <c r="N1" s="137"/>
      <c r="O1" s="137"/>
      <c r="P1" s="137"/>
      <c r="Q1" s="137"/>
      <c r="R1" s="137"/>
      <c r="S1" s="137"/>
      <c r="T1" s="137"/>
      <c r="U1" s="137"/>
      <c r="V1" s="137"/>
      <c r="W1" s="137"/>
      <c r="X1" s="137"/>
      <c r="Y1" s="137"/>
      <c r="Z1" s="137"/>
    </row>
    <row r="2" ht="14.25" customHeight="1">
      <c r="A2" s="185"/>
      <c r="B2" s="137"/>
      <c r="C2" s="137"/>
      <c r="D2" s="137"/>
      <c r="E2" s="137"/>
      <c r="F2" s="137"/>
      <c r="G2" s="137"/>
      <c r="H2" s="137"/>
      <c r="I2" s="137"/>
      <c r="J2" s="137"/>
      <c r="K2" s="137"/>
      <c r="L2" s="137"/>
      <c r="M2" s="137"/>
      <c r="N2" s="137"/>
      <c r="O2" s="137"/>
      <c r="P2" s="137"/>
      <c r="Q2" s="137"/>
      <c r="R2" s="137"/>
      <c r="S2" s="137"/>
      <c r="T2" s="137"/>
      <c r="U2" s="137"/>
      <c r="V2" s="137"/>
      <c r="W2" s="137"/>
      <c r="X2" s="137"/>
      <c r="Y2" s="137"/>
      <c r="Z2" s="137"/>
    </row>
    <row r="3" ht="14.25" customHeight="1">
      <c r="A3" s="370" t="s">
        <v>1599</v>
      </c>
      <c r="B3" s="137"/>
      <c r="C3" s="137"/>
      <c r="D3" s="137"/>
      <c r="E3" s="137"/>
      <c r="F3" s="137"/>
      <c r="G3" s="137"/>
      <c r="H3" s="137"/>
      <c r="I3" s="137"/>
      <c r="J3" s="137"/>
      <c r="K3" s="137"/>
      <c r="L3" s="137"/>
      <c r="M3" s="137"/>
      <c r="N3" s="137"/>
      <c r="O3" s="137"/>
      <c r="P3" s="137"/>
      <c r="Q3" s="137"/>
      <c r="R3" s="137"/>
      <c r="S3" s="137"/>
      <c r="T3" s="137"/>
      <c r="U3" s="137"/>
      <c r="V3" s="137"/>
      <c r="W3" s="137"/>
      <c r="X3" s="137"/>
      <c r="Y3" s="137"/>
      <c r="Z3" s="137"/>
    </row>
    <row r="4">
      <c r="A4" s="75" t="s">
        <v>213</v>
      </c>
      <c r="B4" s="75" t="s">
        <v>1561</v>
      </c>
      <c r="C4" s="75" t="s">
        <v>1600</v>
      </c>
      <c r="D4" s="75" t="s">
        <v>1601</v>
      </c>
      <c r="E4" s="137"/>
      <c r="F4" s="137"/>
      <c r="G4" s="137"/>
      <c r="H4" s="137"/>
      <c r="I4" s="137"/>
      <c r="J4" s="137"/>
      <c r="K4" s="137"/>
      <c r="L4" s="137"/>
      <c r="M4" s="137"/>
      <c r="N4" s="137"/>
      <c r="O4" s="137"/>
      <c r="P4" s="137"/>
      <c r="Q4" s="137"/>
      <c r="R4" s="137"/>
      <c r="S4" s="137"/>
      <c r="T4" s="137"/>
      <c r="U4" s="137"/>
      <c r="V4" s="137"/>
      <c r="W4" s="137"/>
      <c r="X4" s="137"/>
      <c r="Y4" s="137"/>
      <c r="Z4" s="137"/>
    </row>
    <row r="5" ht="14.25" customHeight="1">
      <c r="A5" s="123">
        <v>1.0</v>
      </c>
      <c r="B5" s="123">
        <v>2.0</v>
      </c>
      <c r="C5" s="123">
        <v>3.0</v>
      </c>
      <c r="D5" s="123">
        <v>4.0</v>
      </c>
      <c r="E5" s="137"/>
      <c r="F5" s="137"/>
      <c r="G5" s="137"/>
      <c r="H5" s="137"/>
      <c r="I5" s="137"/>
      <c r="J5" s="137"/>
      <c r="K5" s="137"/>
      <c r="L5" s="137"/>
      <c r="M5" s="137"/>
      <c r="N5" s="137"/>
      <c r="O5" s="137"/>
      <c r="P5" s="137"/>
      <c r="Q5" s="137"/>
      <c r="R5" s="137"/>
      <c r="S5" s="137"/>
      <c r="T5" s="137"/>
      <c r="U5" s="137"/>
      <c r="V5" s="137"/>
      <c r="W5" s="137"/>
      <c r="X5" s="137"/>
      <c r="Y5" s="137"/>
      <c r="Z5" s="137"/>
    </row>
    <row r="6" ht="14.25" customHeight="1">
      <c r="A6" s="86">
        <v>1.0</v>
      </c>
      <c r="B6" s="317" t="s">
        <v>1602</v>
      </c>
      <c r="C6" s="317" t="s">
        <v>1603</v>
      </c>
      <c r="D6" s="102">
        <v>4.0</v>
      </c>
      <c r="E6" s="137"/>
      <c r="F6" s="291" t="s">
        <v>397</v>
      </c>
      <c r="G6" s="6"/>
      <c r="H6" s="6"/>
      <c r="I6" s="6"/>
      <c r="J6" s="7"/>
      <c r="K6" s="137"/>
      <c r="L6" s="137"/>
      <c r="M6" s="137"/>
      <c r="N6" s="137"/>
      <c r="O6" s="137"/>
      <c r="P6" s="137"/>
      <c r="Q6" s="137"/>
      <c r="R6" s="137"/>
      <c r="S6" s="137"/>
      <c r="T6" s="137"/>
      <c r="U6" s="137"/>
      <c r="V6" s="137"/>
      <c r="W6" s="137"/>
      <c r="X6" s="137"/>
      <c r="Y6" s="137"/>
      <c r="Z6" s="137"/>
    </row>
    <row r="7" ht="14.25" customHeight="1">
      <c r="A7" s="86">
        <v>2.0</v>
      </c>
      <c r="B7" s="317" t="s">
        <v>842</v>
      </c>
      <c r="C7" s="317" t="s">
        <v>1604</v>
      </c>
      <c r="D7" s="102">
        <v>5.0</v>
      </c>
      <c r="E7" s="137"/>
      <c r="F7" s="461" t="s">
        <v>1605</v>
      </c>
      <c r="J7" s="137">
        <f>COUNTIFS(B6:B990,"&lt;&gt;",C6:C990,"&lt;&gt;",D6:D990,"&lt;&gt;0")</f>
        <v>150</v>
      </c>
      <c r="K7" s="137"/>
      <c r="L7" s="137"/>
      <c r="M7" s="137"/>
      <c r="N7" s="137"/>
      <c r="O7" s="137"/>
      <c r="P7" s="137"/>
      <c r="Q7" s="137"/>
      <c r="R7" s="137"/>
      <c r="S7" s="137"/>
      <c r="T7" s="137"/>
      <c r="U7" s="137"/>
      <c r="V7" s="137"/>
      <c r="W7" s="137"/>
      <c r="X7" s="137"/>
      <c r="Y7" s="137"/>
      <c r="Z7" s="137"/>
    </row>
    <row r="8" ht="14.25" customHeight="1">
      <c r="A8" s="86">
        <v>3.0</v>
      </c>
      <c r="B8" s="317" t="s">
        <v>842</v>
      </c>
      <c r="C8" s="317" t="s">
        <v>1606</v>
      </c>
      <c r="D8" s="102">
        <v>11.0</v>
      </c>
      <c r="E8" s="137"/>
      <c r="F8" s="462"/>
      <c r="G8" s="137"/>
      <c r="H8" s="137"/>
      <c r="I8" s="137"/>
      <c r="J8" s="137"/>
      <c r="K8" s="137"/>
      <c r="L8" s="137"/>
      <c r="M8" s="137"/>
      <c r="N8" s="137"/>
      <c r="O8" s="137"/>
      <c r="P8" s="137"/>
      <c r="Q8" s="137"/>
      <c r="R8" s="137"/>
      <c r="S8" s="137"/>
      <c r="T8" s="137"/>
      <c r="U8" s="137"/>
      <c r="V8" s="137"/>
      <c r="W8" s="137"/>
      <c r="X8" s="137"/>
      <c r="Y8" s="137"/>
      <c r="Z8" s="137"/>
    </row>
    <row r="9" ht="14.25" customHeight="1">
      <c r="A9" s="86">
        <v>4.0</v>
      </c>
      <c r="B9" s="317" t="s">
        <v>1607</v>
      </c>
      <c r="C9" s="317" t="s">
        <v>1608</v>
      </c>
      <c r="D9" s="102">
        <v>1.0</v>
      </c>
      <c r="E9" s="137"/>
      <c r="F9" s="463">
        <f>(J7/29)</f>
        <v>5.172413793</v>
      </c>
      <c r="G9" s="464" t="s">
        <v>1609</v>
      </c>
      <c r="H9" s="137"/>
      <c r="I9" s="137">
        <f>(J7/29)*100</f>
        <v>517.2413793</v>
      </c>
      <c r="J9" s="137"/>
      <c r="K9" s="464" t="s">
        <v>858</v>
      </c>
      <c r="L9" s="462"/>
      <c r="M9" s="137"/>
      <c r="N9" s="137"/>
      <c r="O9" s="137"/>
      <c r="P9" s="137"/>
      <c r="Q9" s="137"/>
      <c r="R9" s="137"/>
      <c r="S9" s="137"/>
      <c r="T9" s="137"/>
      <c r="U9" s="137"/>
      <c r="V9" s="137"/>
      <c r="W9" s="137"/>
      <c r="X9" s="137"/>
      <c r="Y9" s="137"/>
      <c r="Z9" s="137"/>
    </row>
    <row r="10" ht="14.25" customHeight="1">
      <c r="A10" s="86">
        <v>5.0</v>
      </c>
      <c r="B10" s="275" t="s">
        <v>1107</v>
      </c>
      <c r="C10" s="317" t="s">
        <v>1610</v>
      </c>
      <c r="D10" s="102">
        <v>2.0</v>
      </c>
      <c r="E10" s="137"/>
      <c r="F10" s="137"/>
      <c r="G10" s="137"/>
      <c r="H10" s="465"/>
      <c r="I10" s="137"/>
      <c r="J10" s="137"/>
      <c r="K10" s="137"/>
      <c r="L10" s="137"/>
      <c r="M10" s="137"/>
      <c r="N10" s="137"/>
      <c r="O10" s="137"/>
      <c r="P10" s="137"/>
      <c r="Q10" s="137"/>
      <c r="R10" s="137"/>
      <c r="S10" s="137"/>
      <c r="T10" s="137"/>
      <c r="U10" s="137"/>
      <c r="V10" s="137"/>
      <c r="W10" s="137"/>
      <c r="X10" s="137"/>
      <c r="Y10" s="137"/>
      <c r="Z10" s="137"/>
    </row>
    <row r="11" ht="14.25" customHeight="1">
      <c r="A11" s="86">
        <v>6.0</v>
      </c>
      <c r="B11" s="317" t="s">
        <v>830</v>
      </c>
      <c r="C11" s="317" t="s">
        <v>1611</v>
      </c>
      <c r="D11" s="102">
        <v>4.0</v>
      </c>
      <c r="E11" s="137"/>
      <c r="F11" s="137"/>
      <c r="G11" s="137"/>
      <c r="H11" s="137"/>
      <c r="I11" s="137"/>
      <c r="J11" s="137"/>
      <c r="K11" s="137"/>
      <c r="L11" s="137"/>
      <c r="M11" s="137"/>
      <c r="N11" s="137"/>
      <c r="O11" s="137"/>
      <c r="P11" s="137"/>
      <c r="Q11" s="137"/>
      <c r="R11" s="137"/>
      <c r="S11" s="137"/>
      <c r="T11" s="137"/>
      <c r="U11" s="137"/>
      <c r="V11" s="137"/>
      <c r="W11" s="137"/>
      <c r="X11" s="137"/>
      <c r="Y11" s="137"/>
      <c r="Z11" s="137"/>
    </row>
    <row r="12" ht="14.25" customHeight="1">
      <c r="A12" s="86">
        <v>7.0</v>
      </c>
      <c r="B12" s="317" t="s">
        <v>923</v>
      </c>
      <c r="C12" s="317" t="s">
        <v>1612</v>
      </c>
      <c r="D12" s="102">
        <v>1.0</v>
      </c>
      <c r="E12" s="137"/>
      <c r="F12" s="137"/>
      <c r="G12" s="137"/>
      <c r="H12" s="137"/>
      <c r="I12" s="137"/>
      <c r="J12" s="137"/>
      <c r="K12" s="137"/>
      <c r="L12" s="137"/>
      <c r="M12" s="137"/>
      <c r="N12" s="137"/>
      <c r="O12" s="137"/>
      <c r="P12" s="137"/>
      <c r="Q12" s="137"/>
      <c r="R12" s="137"/>
      <c r="S12" s="137"/>
      <c r="T12" s="137"/>
      <c r="U12" s="137"/>
      <c r="V12" s="137"/>
      <c r="W12" s="137"/>
      <c r="X12" s="137"/>
      <c r="Y12" s="137"/>
      <c r="Z12" s="137"/>
    </row>
    <row r="13" ht="14.25" customHeight="1">
      <c r="A13" s="86">
        <v>8.0</v>
      </c>
      <c r="B13" s="317" t="s">
        <v>1613</v>
      </c>
      <c r="C13" s="317" t="s">
        <v>1614</v>
      </c>
      <c r="D13" s="102">
        <v>1.0</v>
      </c>
      <c r="E13" s="137"/>
      <c r="F13" s="137"/>
      <c r="G13" s="137"/>
      <c r="H13" s="137"/>
      <c r="I13" s="137"/>
      <c r="J13" s="137"/>
      <c r="K13" s="137"/>
      <c r="L13" s="137"/>
      <c r="M13" s="137"/>
      <c r="N13" s="137"/>
      <c r="O13" s="137"/>
      <c r="P13" s="137"/>
      <c r="Q13" s="137"/>
      <c r="R13" s="137"/>
      <c r="S13" s="137"/>
      <c r="T13" s="137"/>
      <c r="U13" s="137"/>
      <c r="V13" s="137"/>
      <c r="W13" s="137"/>
      <c r="X13" s="137"/>
      <c r="Y13" s="137"/>
      <c r="Z13" s="137"/>
    </row>
    <row r="14" ht="14.25" customHeight="1">
      <c r="A14" s="86">
        <v>9.0</v>
      </c>
      <c r="B14" s="317" t="s">
        <v>830</v>
      </c>
      <c r="C14" s="317" t="s">
        <v>1615</v>
      </c>
      <c r="D14" s="102">
        <v>2.0</v>
      </c>
      <c r="E14" s="137"/>
      <c r="F14" s="137"/>
      <c r="G14" s="137"/>
      <c r="H14" s="137"/>
      <c r="I14" s="137"/>
      <c r="J14" s="137"/>
      <c r="K14" s="137"/>
      <c r="L14" s="137"/>
      <c r="M14" s="137"/>
      <c r="N14" s="137"/>
      <c r="O14" s="137"/>
      <c r="P14" s="137"/>
      <c r="Q14" s="137"/>
      <c r="R14" s="137"/>
      <c r="S14" s="137"/>
      <c r="T14" s="137"/>
      <c r="U14" s="137"/>
      <c r="V14" s="137"/>
      <c r="W14" s="137"/>
      <c r="X14" s="137"/>
      <c r="Y14" s="137"/>
      <c r="Z14" s="137"/>
    </row>
    <row r="15" ht="14.25" customHeight="1">
      <c r="A15" s="86">
        <v>10.0</v>
      </c>
      <c r="B15" s="317" t="s">
        <v>830</v>
      </c>
      <c r="C15" s="317" t="s">
        <v>1616</v>
      </c>
      <c r="D15" s="102">
        <v>1.0</v>
      </c>
      <c r="E15" s="137"/>
      <c r="F15" s="137"/>
      <c r="G15" s="137"/>
      <c r="H15" s="137"/>
      <c r="I15" s="137"/>
      <c r="J15" s="137"/>
      <c r="K15" s="137"/>
      <c r="L15" s="137"/>
      <c r="M15" s="137"/>
      <c r="N15" s="137"/>
      <c r="O15" s="137"/>
      <c r="P15" s="137"/>
      <c r="Q15" s="137"/>
      <c r="R15" s="137"/>
      <c r="S15" s="137"/>
      <c r="T15" s="137"/>
      <c r="U15" s="137"/>
      <c r="V15" s="137"/>
      <c r="W15" s="137"/>
      <c r="X15" s="137"/>
      <c r="Y15" s="137"/>
      <c r="Z15" s="137"/>
    </row>
    <row r="16" ht="14.25" customHeight="1">
      <c r="A16" s="86">
        <v>11.0</v>
      </c>
      <c r="B16" s="317" t="s">
        <v>1617</v>
      </c>
      <c r="C16" s="317" t="s">
        <v>1618</v>
      </c>
      <c r="D16" s="102">
        <v>5.0</v>
      </c>
      <c r="E16" s="137"/>
      <c r="F16" s="137"/>
      <c r="G16" s="137"/>
      <c r="H16" s="137"/>
      <c r="I16" s="137"/>
      <c r="J16" s="137"/>
      <c r="K16" s="137"/>
      <c r="L16" s="137"/>
      <c r="M16" s="137"/>
      <c r="N16" s="137"/>
      <c r="O16" s="137"/>
      <c r="P16" s="137"/>
      <c r="Q16" s="137"/>
      <c r="R16" s="137"/>
      <c r="S16" s="137"/>
      <c r="T16" s="137"/>
      <c r="U16" s="137"/>
      <c r="V16" s="137"/>
      <c r="W16" s="137"/>
      <c r="X16" s="137"/>
      <c r="Y16" s="137"/>
      <c r="Z16" s="137"/>
    </row>
    <row r="17" ht="14.25" customHeight="1">
      <c r="A17" s="86">
        <v>12.0</v>
      </c>
      <c r="B17" s="317" t="s">
        <v>1619</v>
      </c>
      <c r="C17" s="317" t="s">
        <v>1620</v>
      </c>
      <c r="D17" s="102">
        <v>1.0</v>
      </c>
      <c r="E17" s="137"/>
      <c r="F17" s="137"/>
      <c r="G17" s="137"/>
      <c r="H17" s="137"/>
      <c r="I17" s="137"/>
      <c r="J17" s="137"/>
      <c r="K17" s="137"/>
      <c r="L17" s="137"/>
      <c r="M17" s="137"/>
      <c r="N17" s="137"/>
      <c r="O17" s="137"/>
      <c r="P17" s="137"/>
      <c r="Q17" s="137"/>
      <c r="R17" s="137"/>
      <c r="S17" s="137"/>
      <c r="T17" s="137"/>
      <c r="U17" s="137"/>
      <c r="V17" s="137"/>
      <c r="W17" s="137"/>
      <c r="X17" s="137"/>
      <c r="Y17" s="137"/>
      <c r="Z17" s="137"/>
    </row>
    <row r="18" ht="14.25" customHeight="1">
      <c r="A18" s="86">
        <v>13.0</v>
      </c>
      <c r="B18" s="317" t="s">
        <v>1621</v>
      </c>
      <c r="C18" s="317" t="s">
        <v>1622</v>
      </c>
      <c r="D18" s="102">
        <v>1.0</v>
      </c>
      <c r="E18" s="137"/>
      <c r="F18" s="137"/>
      <c r="G18" s="137"/>
      <c r="H18" s="137"/>
      <c r="I18" s="137"/>
      <c r="J18" s="137"/>
      <c r="K18" s="137"/>
      <c r="L18" s="137"/>
      <c r="M18" s="137"/>
      <c r="N18" s="137"/>
      <c r="O18" s="137"/>
      <c r="P18" s="137"/>
      <c r="Q18" s="137"/>
      <c r="R18" s="137"/>
      <c r="S18" s="137"/>
      <c r="T18" s="137"/>
      <c r="U18" s="137"/>
      <c r="V18" s="137"/>
      <c r="W18" s="137"/>
      <c r="X18" s="137"/>
      <c r="Y18" s="137"/>
      <c r="Z18" s="137"/>
    </row>
    <row r="19" ht="14.25" customHeight="1">
      <c r="A19" s="86">
        <v>14.0</v>
      </c>
      <c r="B19" s="317" t="s">
        <v>1621</v>
      </c>
      <c r="C19" s="317" t="s">
        <v>1623</v>
      </c>
      <c r="D19" s="102">
        <v>2.0</v>
      </c>
      <c r="E19" s="137"/>
      <c r="F19" s="137"/>
      <c r="G19" s="137"/>
      <c r="H19" s="137"/>
      <c r="I19" s="137"/>
      <c r="J19" s="137"/>
      <c r="K19" s="137"/>
      <c r="L19" s="137"/>
      <c r="M19" s="137"/>
      <c r="N19" s="137"/>
      <c r="O19" s="137"/>
      <c r="P19" s="137"/>
      <c r="Q19" s="137"/>
      <c r="R19" s="137"/>
      <c r="S19" s="137"/>
      <c r="T19" s="137"/>
      <c r="U19" s="137"/>
      <c r="V19" s="137"/>
      <c r="W19" s="137"/>
      <c r="X19" s="137"/>
      <c r="Y19" s="137"/>
      <c r="Z19" s="137"/>
    </row>
    <row r="20" ht="14.25" customHeight="1">
      <c r="A20" s="86">
        <v>15.0</v>
      </c>
      <c r="B20" s="317" t="s">
        <v>1284</v>
      </c>
      <c r="C20" s="317" t="s">
        <v>1624</v>
      </c>
      <c r="D20" s="102">
        <v>2.0</v>
      </c>
      <c r="E20" s="137"/>
      <c r="F20" s="137"/>
      <c r="G20" s="137"/>
      <c r="H20" s="137"/>
      <c r="I20" s="137"/>
      <c r="J20" s="137"/>
      <c r="K20" s="137"/>
      <c r="L20" s="137"/>
      <c r="M20" s="137"/>
      <c r="N20" s="137"/>
      <c r="O20" s="137"/>
      <c r="P20" s="137"/>
      <c r="Q20" s="137"/>
      <c r="R20" s="137"/>
      <c r="S20" s="137"/>
      <c r="T20" s="137"/>
      <c r="U20" s="137"/>
      <c r="V20" s="137"/>
      <c r="W20" s="137"/>
      <c r="X20" s="137"/>
      <c r="Y20" s="137"/>
      <c r="Z20" s="137"/>
    </row>
    <row r="21" ht="14.25" customHeight="1">
      <c r="A21" s="86">
        <v>16.0</v>
      </c>
      <c r="B21" s="317" t="s">
        <v>821</v>
      </c>
      <c r="C21" s="317" t="s">
        <v>1625</v>
      </c>
      <c r="D21" s="102">
        <v>1.0</v>
      </c>
      <c r="E21" s="137"/>
      <c r="F21" s="137"/>
      <c r="G21" s="137"/>
      <c r="H21" s="137"/>
      <c r="I21" s="137"/>
      <c r="J21" s="137"/>
      <c r="K21" s="137"/>
      <c r="L21" s="137"/>
      <c r="M21" s="137"/>
      <c r="N21" s="137"/>
      <c r="O21" s="137"/>
      <c r="P21" s="137"/>
      <c r="Q21" s="137"/>
      <c r="R21" s="137"/>
      <c r="S21" s="137"/>
      <c r="T21" s="137"/>
      <c r="U21" s="137"/>
      <c r="V21" s="137"/>
      <c r="W21" s="137"/>
      <c r="X21" s="137"/>
      <c r="Y21" s="137"/>
      <c r="Z21" s="137"/>
    </row>
    <row r="22" ht="14.25" customHeight="1">
      <c r="A22" s="86">
        <v>17.0</v>
      </c>
      <c r="B22" s="317" t="s">
        <v>923</v>
      </c>
      <c r="C22" s="317" t="s">
        <v>1626</v>
      </c>
      <c r="D22" s="102">
        <v>1.0</v>
      </c>
      <c r="E22" s="137"/>
      <c r="F22" s="137"/>
      <c r="G22" s="137"/>
      <c r="H22" s="137"/>
      <c r="I22" s="137"/>
      <c r="J22" s="137"/>
      <c r="K22" s="137"/>
      <c r="L22" s="137"/>
      <c r="M22" s="137"/>
      <c r="N22" s="137"/>
      <c r="O22" s="137"/>
      <c r="P22" s="137"/>
      <c r="Q22" s="137"/>
      <c r="R22" s="137"/>
      <c r="S22" s="137"/>
      <c r="T22" s="137"/>
      <c r="U22" s="137"/>
      <c r="V22" s="137"/>
      <c r="W22" s="137"/>
      <c r="X22" s="137"/>
      <c r="Y22" s="137"/>
      <c r="Z22" s="137"/>
    </row>
    <row r="23" ht="14.25" customHeight="1">
      <c r="A23" s="86">
        <v>18.0</v>
      </c>
      <c r="B23" s="317" t="s">
        <v>1627</v>
      </c>
      <c r="C23" s="317" t="s">
        <v>1628</v>
      </c>
      <c r="D23" s="102">
        <v>2.0</v>
      </c>
      <c r="E23" s="137"/>
      <c r="F23" s="137"/>
      <c r="G23" s="137"/>
      <c r="H23" s="137"/>
      <c r="I23" s="137"/>
      <c r="J23" s="137"/>
      <c r="K23" s="137"/>
      <c r="L23" s="137"/>
      <c r="M23" s="137"/>
      <c r="N23" s="137"/>
      <c r="O23" s="137"/>
      <c r="P23" s="137"/>
      <c r="Q23" s="137"/>
      <c r="R23" s="137"/>
      <c r="S23" s="137"/>
      <c r="T23" s="137"/>
      <c r="U23" s="137"/>
      <c r="V23" s="137"/>
      <c r="W23" s="137"/>
      <c r="X23" s="137"/>
      <c r="Y23" s="137"/>
      <c r="Z23" s="137"/>
    </row>
    <row r="24" ht="14.25" customHeight="1">
      <c r="A24" s="86">
        <v>19.0</v>
      </c>
      <c r="B24" s="317" t="s">
        <v>1629</v>
      </c>
      <c r="C24" s="317" t="s">
        <v>1630</v>
      </c>
      <c r="D24" s="102">
        <v>2.0</v>
      </c>
      <c r="E24" s="137"/>
      <c r="F24" s="137"/>
      <c r="G24" s="137"/>
      <c r="H24" s="137"/>
      <c r="I24" s="137"/>
      <c r="J24" s="137"/>
      <c r="K24" s="137"/>
      <c r="L24" s="137"/>
      <c r="M24" s="137"/>
      <c r="N24" s="137"/>
      <c r="O24" s="137"/>
      <c r="P24" s="137"/>
      <c r="Q24" s="137"/>
      <c r="R24" s="137"/>
      <c r="S24" s="137"/>
      <c r="T24" s="137"/>
      <c r="U24" s="137"/>
      <c r="V24" s="137"/>
      <c r="W24" s="137"/>
      <c r="X24" s="137"/>
      <c r="Y24" s="137"/>
      <c r="Z24" s="137"/>
    </row>
    <row r="25" ht="14.25" customHeight="1">
      <c r="A25" s="86">
        <v>20.0</v>
      </c>
      <c r="B25" s="317" t="s">
        <v>830</v>
      </c>
      <c r="C25" s="317" t="s">
        <v>1631</v>
      </c>
      <c r="D25" s="102">
        <v>2.0</v>
      </c>
      <c r="E25" s="137"/>
      <c r="F25" s="137"/>
      <c r="G25" s="137"/>
      <c r="H25" s="137"/>
      <c r="I25" s="137"/>
      <c r="J25" s="137"/>
      <c r="K25" s="137"/>
      <c r="L25" s="137"/>
      <c r="M25" s="137"/>
      <c r="N25" s="137"/>
      <c r="O25" s="137"/>
      <c r="P25" s="137"/>
      <c r="Q25" s="137"/>
      <c r="R25" s="137"/>
      <c r="S25" s="137"/>
      <c r="T25" s="137"/>
      <c r="U25" s="137"/>
      <c r="V25" s="137"/>
      <c r="W25" s="137"/>
      <c r="X25" s="137"/>
      <c r="Y25" s="137"/>
      <c r="Z25" s="137"/>
    </row>
    <row r="26" ht="14.25" customHeight="1">
      <c r="A26" s="86">
        <v>21.0</v>
      </c>
      <c r="B26" s="317" t="s">
        <v>1030</v>
      </c>
      <c r="C26" s="317" t="s">
        <v>1632</v>
      </c>
      <c r="D26" s="102">
        <v>2.0</v>
      </c>
      <c r="E26" s="137"/>
      <c r="F26" s="137"/>
      <c r="G26" s="137"/>
      <c r="H26" s="137"/>
      <c r="I26" s="137"/>
      <c r="J26" s="137"/>
      <c r="K26" s="137"/>
      <c r="L26" s="137"/>
      <c r="M26" s="137"/>
      <c r="N26" s="137"/>
      <c r="O26" s="137"/>
      <c r="P26" s="137"/>
      <c r="Q26" s="137"/>
      <c r="R26" s="137"/>
      <c r="S26" s="137"/>
      <c r="T26" s="137"/>
      <c r="U26" s="137"/>
      <c r="V26" s="137"/>
      <c r="W26" s="137"/>
      <c r="X26" s="137"/>
      <c r="Y26" s="137"/>
      <c r="Z26" s="137"/>
    </row>
    <row r="27" ht="14.25" customHeight="1">
      <c r="A27" s="86">
        <v>22.0</v>
      </c>
      <c r="B27" s="317" t="s">
        <v>842</v>
      </c>
      <c r="C27" s="317" t="s">
        <v>1633</v>
      </c>
      <c r="D27" s="102">
        <v>3.0</v>
      </c>
      <c r="E27" s="137"/>
      <c r="F27" s="137"/>
      <c r="G27" s="137"/>
      <c r="H27" s="137"/>
      <c r="I27" s="137"/>
      <c r="J27" s="137"/>
      <c r="K27" s="137"/>
      <c r="L27" s="137"/>
      <c r="M27" s="137"/>
      <c r="N27" s="137"/>
      <c r="O27" s="137"/>
      <c r="P27" s="137"/>
      <c r="Q27" s="137"/>
      <c r="R27" s="137"/>
      <c r="S27" s="137"/>
      <c r="T27" s="137"/>
      <c r="U27" s="137"/>
      <c r="V27" s="137"/>
      <c r="W27" s="137"/>
      <c r="X27" s="137"/>
      <c r="Y27" s="137"/>
      <c r="Z27" s="137"/>
    </row>
    <row r="28" ht="14.25" customHeight="1">
      <c r="A28" s="86">
        <v>23.0</v>
      </c>
      <c r="B28" s="317" t="s">
        <v>1634</v>
      </c>
      <c r="C28" s="317" t="s">
        <v>1635</v>
      </c>
      <c r="D28" s="102">
        <v>2.0</v>
      </c>
      <c r="E28" s="137"/>
      <c r="F28" s="137"/>
      <c r="G28" s="137"/>
      <c r="H28" s="137"/>
      <c r="I28" s="137"/>
      <c r="J28" s="137"/>
      <c r="K28" s="137"/>
      <c r="L28" s="137"/>
      <c r="M28" s="137"/>
      <c r="N28" s="137"/>
      <c r="O28" s="137"/>
      <c r="P28" s="137"/>
      <c r="Q28" s="137"/>
      <c r="R28" s="137"/>
      <c r="S28" s="137"/>
      <c r="T28" s="137"/>
      <c r="U28" s="137"/>
      <c r="V28" s="137"/>
      <c r="W28" s="137"/>
      <c r="X28" s="137"/>
      <c r="Y28" s="137"/>
      <c r="Z28" s="137"/>
    </row>
    <row r="29" ht="14.25" customHeight="1">
      <c r="A29" s="86">
        <v>24.0</v>
      </c>
      <c r="B29" s="317" t="s">
        <v>821</v>
      </c>
      <c r="C29" s="317" t="s">
        <v>1636</v>
      </c>
      <c r="D29" s="102">
        <v>2.0</v>
      </c>
      <c r="E29" s="137"/>
      <c r="F29" s="137"/>
      <c r="G29" s="137"/>
      <c r="H29" s="137"/>
      <c r="I29" s="137"/>
      <c r="J29" s="137"/>
      <c r="K29" s="137"/>
      <c r="L29" s="137"/>
      <c r="M29" s="137"/>
      <c r="N29" s="137"/>
      <c r="O29" s="137"/>
      <c r="P29" s="137"/>
      <c r="Q29" s="137"/>
      <c r="R29" s="137"/>
      <c r="S29" s="137"/>
      <c r="T29" s="137"/>
      <c r="U29" s="137"/>
      <c r="V29" s="137"/>
      <c r="W29" s="137"/>
      <c r="X29" s="137"/>
      <c r="Y29" s="137"/>
      <c r="Z29" s="137"/>
    </row>
    <row r="30" ht="14.25" customHeight="1">
      <c r="A30" s="86">
        <v>25.0</v>
      </c>
      <c r="B30" s="317" t="s">
        <v>830</v>
      </c>
      <c r="C30" s="317" t="s">
        <v>1637</v>
      </c>
      <c r="D30" s="102">
        <v>4.0</v>
      </c>
      <c r="E30" s="137"/>
      <c r="F30" s="137"/>
      <c r="G30" s="137"/>
      <c r="H30" s="137"/>
      <c r="I30" s="137"/>
      <c r="J30" s="137"/>
      <c r="K30" s="137"/>
      <c r="L30" s="137"/>
      <c r="M30" s="137"/>
      <c r="N30" s="137"/>
      <c r="O30" s="137"/>
      <c r="P30" s="137"/>
      <c r="Q30" s="137"/>
      <c r="R30" s="137"/>
      <c r="S30" s="137"/>
      <c r="T30" s="137"/>
      <c r="U30" s="137"/>
      <c r="V30" s="137"/>
      <c r="W30" s="137"/>
      <c r="X30" s="137"/>
      <c r="Y30" s="137"/>
      <c r="Z30" s="137"/>
    </row>
    <row r="31" ht="14.25" customHeight="1">
      <c r="A31" s="86">
        <v>26.0</v>
      </c>
      <c r="B31" s="317" t="s">
        <v>999</v>
      </c>
      <c r="C31" s="317" t="s">
        <v>1638</v>
      </c>
      <c r="D31" s="102">
        <v>5.0</v>
      </c>
      <c r="E31" s="137"/>
      <c r="F31" s="137"/>
      <c r="G31" s="137"/>
      <c r="H31" s="137"/>
      <c r="I31" s="137"/>
      <c r="J31" s="137"/>
      <c r="K31" s="137"/>
      <c r="L31" s="137"/>
      <c r="M31" s="137"/>
      <c r="N31" s="137"/>
      <c r="O31" s="137"/>
      <c r="P31" s="137"/>
      <c r="Q31" s="137"/>
      <c r="R31" s="137"/>
      <c r="S31" s="137"/>
      <c r="T31" s="137"/>
      <c r="U31" s="137"/>
      <c r="V31" s="137"/>
      <c r="W31" s="137"/>
      <c r="X31" s="137"/>
      <c r="Y31" s="137"/>
      <c r="Z31" s="137"/>
    </row>
    <row r="32" ht="14.25" customHeight="1">
      <c r="A32" s="86">
        <v>27.0</v>
      </c>
      <c r="B32" s="317" t="s">
        <v>842</v>
      </c>
      <c r="C32" s="317" t="s">
        <v>1639</v>
      </c>
      <c r="D32" s="102">
        <v>1.0</v>
      </c>
      <c r="E32" s="137"/>
      <c r="F32" s="137"/>
      <c r="G32" s="137"/>
      <c r="H32" s="137"/>
      <c r="I32" s="137"/>
      <c r="J32" s="137"/>
      <c r="K32" s="137"/>
      <c r="L32" s="137"/>
      <c r="M32" s="137"/>
      <c r="N32" s="137"/>
      <c r="O32" s="137"/>
      <c r="P32" s="137"/>
      <c r="Q32" s="137"/>
      <c r="R32" s="137"/>
      <c r="S32" s="137"/>
      <c r="T32" s="137"/>
      <c r="U32" s="137"/>
      <c r="V32" s="137"/>
      <c r="W32" s="137"/>
      <c r="X32" s="137"/>
      <c r="Y32" s="137"/>
      <c r="Z32" s="137"/>
    </row>
    <row r="33" ht="14.25" customHeight="1">
      <c r="A33" s="86">
        <v>28.0</v>
      </c>
      <c r="B33" s="317" t="s">
        <v>842</v>
      </c>
      <c r="C33" s="317" t="s">
        <v>1640</v>
      </c>
      <c r="D33" s="102">
        <v>1.0</v>
      </c>
      <c r="E33" s="137"/>
      <c r="F33" s="137"/>
      <c r="G33" s="137"/>
      <c r="H33" s="137"/>
      <c r="I33" s="137"/>
      <c r="J33" s="137"/>
      <c r="K33" s="137"/>
      <c r="L33" s="137"/>
      <c r="M33" s="137"/>
      <c r="N33" s="137"/>
      <c r="O33" s="137"/>
      <c r="P33" s="137"/>
      <c r="Q33" s="137"/>
      <c r="R33" s="137"/>
      <c r="S33" s="137"/>
      <c r="T33" s="137"/>
      <c r="U33" s="137"/>
      <c r="V33" s="137"/>
      <c r="W33" s="137"/>
      <c r="X33" s="137"/>
      <c r="Y33" s="137"/>
      <c r="Z33" s="137"/>
    </row>
    <row r="34" ht="14.25" customHeight="1">
      <c r="A34" s="86">
        <v>29.0</v>
      </c>
      <c r="B34" s="317" t="s">
        <v>830</v>
      </c>
      <c r="C34" s="317" t="s">
        <v>1641</v>
      </c>
      <c r="D34" s="102">
        <v>2.0</v>
      </c>
      <c r="E34" s="137"/>
      <c r="F34" s="137"/>
      <c r="G34" s="137"/>
      <c r="H34" s="137"/>
      <c r="I34" s="137"/>
      <c r="J34" s="137"/>
      <c r="K34" s="137"/>
      <c r="L34" s="137"/>
      <c r="M34" s="137"/>
      <c r="N34" s="137"/>
      <c r="O34" s="137"/>
      <c r="P34" s="137"/>
      <c r="Q34" s="137"/>
      <c r="R34" s="137"/>
      <c r="S34" s="137"/>
      <c r="T34" s="137"/>
      <c r="U34" s="137"/>
      <c r="V34" s="137"/>
      <c r="W34" s="137"/>
      <c r="X34" s="137"/>
      <c r="Y34" s="137"/>
      <c r="Z34" s="137"/>
    </row>
    <row r="35" ht="14.25" customHeight="1">
      <c r="A35" s="86">
        <v>30.0</v>
      </c>
      <c r="B35" s="317" t="s">
        <v>830</v>
      </c>
      <c r="C35" s="317" t="s">
        <v>1642</v>
      </c>
      <c r="D35" s="102">
        <v>3.0</v>
      </c>
      <c r="E35" s="137"/>
      <c r="F35" s="137"/>
      <c r="G35" s="137"/>
      <c r="H35" s="137"/>
      <c r="I35" s="137"/>
      <c r="J35" s="137"/>
      <c r="K35" s="137"/>
      <c r="L35" s="137"/>
      <c r="M35" s="137"/>
      <c r="N35" s="137"/>
      <c r="O35" s="137"/>
      <c r="P35" s="137"/>
      <c r="Q35" s="137"/>
      <c r="R35" s="137"/>
      <c r="S35" s="137"/>
      <c r="T35" s="137"/>
      <c r="U35" s="137"/>
      <c r="V35" s="137"/>
      <c r="W35" s="137"/>
      <c r="X35" s="137"/>
      <c r="Y35" s="137"/>
      <c r="Z35" s="137"/>
    </row>
    <row r="36" ht="14.25" customHeight="1">
      <c r="A36" s="86">
        <v>31.0</v>
      </c>
      <c r="B36" s="317" t="s">
        <v>1643</v>
      </c>
      <c r="C36" s="317" t="s">
        <v>1644</v>
      </c>
      <c r="D36" s="102">
        <v>2.0</v>
      </c>
      <c r="E36" s="137"/>
      <c r="F36" s="137"/>
      <c r="G36" s="137"/>
      <c r="H36" s="137"/>
      <c r="I36" s="137"/>
      <c r="J36" s="137"/>
      <c r="K36" s="137"/>
      <c r="L36" s="137"/>
      <c r="M36" s="137"/>
      <c r="N36" s="137"/>
      <c r="O36" s="137"/>
      <c r="P36" s="137"/>
      <c r="Q36" s="137"/>
      <c r="R36" s="137"/>
      <c r="S36" s="137"/>
      <c r="T36" s="137"/>
      <c r="U36" s="137"/>
      <c r="V36" s="137"/>
      <c r="W36" s="137"/>
      <c r="X36" s="137"/>
      <c r="Y36" s="137"/>
      <c r="Z36" s="137"/>
    </row>
    <row r="37" ht="14.25" customHeight="1">
      <c r="A37" s="86">
        <v>32.0</v>
      </c>
      <c r="B37" s="317" t="s">
        <v>1645</v>
      </c>
      <c r="C37" s="317" t="s">
        <v>1646</v>
      </c>
      <c r="D37" s="102">
        <v>2.0</v>
      </c>
      <c r="E37" s="137"/>
      <c r="F37" s="137"/>
      <c r="G37" s="137"/>
      <c r="H37" s="137"/>
      <c r="I37" s="137"/>
      <c r="J37" s="137"/>
      <c r="K37" s="137"/>
      <c r="L37" s="137"/>
      <c r="M37" s="137"/>
      <c r="N37" s="137"/>
      <c r="O37" s="137"/>
      <c r="P37" s="137"/>
      <c r="Q37" s="137"/>
      <c r="R37" s="137"/>
      <c r="S37" s="137"/>
      <c r="T37" s="137"/>
      <c r="U37" s="137"/>
      <c r="V37" s="137"/>
      <c r="W37" s="137"/>
      <c r="X37" s="137"/>
      <c r="Y37" s="137"/>
      <c r="Z37" s="137"/>
    </row>
    <row r="38" ht="14.25" customHeight="1">
      <c r="A38" s="86">
        <v>33.0</v>
      </c>
      <c r="B38" s="317" t="s">
        <v>1647</v>
      </c>
      <c r="C38" s="317" t="s">
        <v>1648</v>
      </c>
      <c r="D38" s="102">
        <v>2.0</v>
      </c>
      <c r="E38" s="137"/>
      <c r="F38" s="137"/>
      <c r="G38" s="137"/>
      <c r="H38" s="137"/>
      <c r="I38" s="137"/>
      <c r="J38" s="137"/>
      <c r="K38" s="137"/>
      <c r="L38" s="137"/>
      <c r="M38" s="137"/>
      <c r="N38" s="137"/>
      <c r="O38" s="137"/>
      <c r="P38" s="137"/>
      <c r="Q38" s="137"/>
      <c r="R38" s="137"/>
      <c r="S38" s="137"/>
      <c r="T38" s="137"/>
      <c r="U38" s="137"/>
      <c r="V38" s="137"/>
      <c r="W38" s="137"/>
      <c r="X38" s="137"/>
      <c r="Y38" s="137"/>
      <c r="Z38" s="137"/>
    </row>
    <row r="39" ht="14.25" customHeight="1">
      <c r="A39" s="86">
        <v>34.0</v>
      </c>
      <c r="B39" s="317" t="s">
        <v>842</v>
      </c>
      <c r="C39" s="317" t="s">
        <v>1649</v>
      </c>
      <c r="D39" s="102">
        <v>1.0</v>
      </c>
      <c r="E39" s="137"/>
      <c r="F39" s="137"/>
      <c r="G39" s="137"/>
      <c r="H39" s="137"/>
      <c r="I39" s="137"/>
      <c r="J39" s="137"/>
      <c r="K39" s="137"/>
      <c r="L39" s="137"/>
      <c r="M39" s="137"/>
      <c r="N39" s="137"/>
      <c r="O39" s="137"/>
      <c r="P39" s="137"/>
      <c r="Q39" s="137"/>
      <c r="R39" s="137"/>
      <c r="S39" s="137"/>
      <c r="T39" s="137"/>
      <c r="U39" s="137"/>
      <c r="V39" s="137"/>
      <c r="W39" s="137"/>
      <c r="X39" s="137"/>
      <c r="Y39" s="137"/>
      <c r="Z39" s="137"/>
    </row>
    <row r="40" ht="14.25" customHeight="1">
      <c r="A40" s="86">
        <v>35.0</v>
      </c>
      <c r="B40" s="317" t="s">
        <v>1650</v>
      </c>
      <c r="C40" s="317" t="s">
        <v>1651</v>
      </c>
      <c r="D40" s="102">
        <v>1.0</v>
      </c>
      <c r="E40" s="137"/>
      <c r="F40" s="137"/>
      <c r="G40" s="137"/>
      <c r="H40" s="137"/>
      <c r="I40" s="137"/>
      <c r="J40" s="137"/>
      <c r="K40" s="137"/>
      <c r="L40" s="137"/>
      <c r="M40" s="137"/>
      <c r="N40" s="137"/>
      <c r="O40" s="137"/>
      <c r="P40" s="137"/>
      <c r="Q40" s="137"/>
      <c r="R40" s="137"/>
      <c r="S40" s="137"/>
      <c r="T40" s="137"/>
      <c r="U40" s="137"/>
      <c r="V40" s="137"/>
      <c r="W40" s="137"/>
      <c r="X40" s="137"/>
      <c r="Y40" s="137"/>
      <c r="Z40" s="137"/>
    </row>
    <row r="41" ht="14.25" customHeight="1">
      <c r="A41" s="86">
        <v>36.0</v>
      </c>
      <c r="B41" s="317" t="s">
        <v>1652</v>
      </c>
      <c r="C41" s="317" t="s">
        <v>1653</v>
      </c>
      <c r="D41" s="102">
        <v>1.0</v>
      </c>
      <c r="E41" s="137"/>
      <c r="F41" s="137"/>
      <c r="G41" s="137"/>
      <c r="H41" s="137"/>
      <c r="I41" s="137"/>
      <c r="J41" s="137"/>
      <c r="K41" s="137"/>
      <c r="L41" s="137"/>
      <c r="M41" s="137"/>
      <c r="N41" s="137"/>
      <c r="O41" s="137"/>
      <c r="P41" s="137"/>
      <c r="Q41" s="137"/>
      <c r="R41" s="137"/>
      <c r="S41" s="137"/>
      <c r="T41" s="137"/>
      <c r="U41" s="137"/>
      <c r="V41" s="137"/>
      <c r="W41" s="137"/>
      <c r="X41" s="137"/>
      <c r="Y41" s="137"/>
      <c r="Z41" s="137"/>
    </row>
    <row r="42" ht="14.25" customHeight="1">
      <c r="A42" s="86">
        <v>37.0</v>
      </c>
      <c r="B42" s="317" t="s">
        <v>830</v>
      </c>
      <c r="C42" s="317" t="s">
        <v>1654</v>
      </c>
      <c r="D42" s="102">
        <v>1.0</v>
      </c>
      <c r="E42" s="137"/>
      <c r="F42" s="137"/>
      <c r="G42" s="137"/>
      <c r="H42" s="137"/>
      <c r="I42" s="137"/>
      <c r="J42" s="137"/>
      <c r="K42" s="137"/>
      <c r="L42" s="137"/>
      <c r="M42" s="137"/>
      <c r="N42" s="137"/>
      <c r="O42" s="137"/>
      <c r="P42" s="137"/>
      <c r="Q42" s="137"/>
      <c r="R42" s="137"/>
      <c r="S42" s="137"/>
      <c r="T42" s="137"/>
      <c r="U42" s="137"/>
      <c r="V42" s="137"/>
      <c r="W42" s="137"/>
      <c r="X42" s="137"/>
      <c r="Y42" s="137"/>
      <c r="Z42" s="137"/>
    </row>
    <row r="43" ht="14.25" customHeight="1">
      <c r="A43" s="86">
        <v>38.0</v>
      </c>
      <c r="B43" s="317" t="s">
        <v>1655</v>
      </c>
      <c r="C43" s="317" t="s">
        <v>1656</v>
      </c>
      <c r="D43" s="102">
        <v>1.0</v>
      </c>
      <c r="E43" s="137"/>
      <c r="F43" s="137"/>
      <c r="G43" s="137"/>
      <c r="H43" s="137"/>
      <c r="I43" s="137"/>
      <c r="J43" s="137"/>
      <c r="K43" s="137"/>
      <c r="L43" s="137"/>
      <c r="M43" s="137"/>
      <c r="N43" s="137"/>
      <c r="O43" s="137"/>
      <c r="P43" s="137"/>
      <c r="Q43" s="137"/>
      <c r="R43" s="137"/>
      <c r="S43" s="137"/>
      <c r="T43" s="137"/>
      <c r="U43" s="137"/>
      <c r="V43" s="137"/>
      <c r="W43" s="137"/>
      <c r="X43" s="137"/>
      <c r="Y43" s="137"/>
      <c r="Z43" s="137"/>
    </row>
    <row r="44" ht="14.25" customHeight="1">
      <c r="A44" s="86">
        <v>39.0</v>
      </c>
      <c r="B44" s="317" t="s">
        <v>1657</v>
      </c>
      <c r="C44" s="317" t="s">
        <v>1658</v>
      </c>
      <c r="D44" s="102">
        <v>1.0</v>
      </c>
      <c r="E44" s="137"/>
      <c r="F44" s="137"/>
      <c r="G44" s="137"/>
      <c r="H44" s="137"/>
      <c r="I44" s="137"/>
      <c r="J44" s="137"/>
      <c r="K44" s="137"/>
      <c r="L44" s="137"/>
      <c r="M44" s="137"/>
      <c r="N44" s="137"/>
      <c r="O44" s="137"/>
      <c r="P44" s="137"/>
      <c r="Q44" s="137"/>
      <c r="R44" s="137"/>
      <c r="S44" s="137"/>
      <c r="T44" s="137"/>
      <c r="U44" s="137"/>
      <c r="V44" s="137"/>
      <c r="W44" s="137"/>
      <c r="X44" s="137"/>
      <c r="Y44" s="137"/>
      <c r="Z44" s="137"/>
    </row>
    <row r="45" ht="14.25" customHeight="1">
      <c r="A45" s="86">
        <v>40.0</v>
      </c>
      <c r="B45" s="317" t="s">
        <v>1659</v>
      </c>
      <c r="C45" s="317" t="s">
        <v>1660</v>
      </c>
      <c r="D45" s="102">
        <v>2.0</v>
      </c>
      <c r="E45" s="137"/>
      <c r="F45" s="137"/>
      <c r="G45" s="137"/>
      <c r="H45" s="137"/>
      <c r="I45" s="137"/>
      <c r="J45" s="137"/>
      <c r="K45" s="137"/>
      <c r="L45" s="137"/>
      <c r="M45" s="137"/>
      <c r="N45" s="137"/>
      <c r="O45" s="137"/>
      <c r="P45" s="137"/>
      <c r="Q45" s="137"/>
      <c r="R45" s="137"/>
      <c r="S45" s="137"/>
      <c r="T45" s="137"/>
      <c r="U45" s="137"/>
      <c r="V45" s="137"/>
      <c r="W45" s="137"/>
      <c r="X45" s="137"/>
      <c r="Y45" s="137"/>
      <c r="Z45" s="137"/>
    </row>
    <row r="46" ht="14.25" customHeight="1">
      <c r="A46" s="86">
        <v>41.0</v>
      </c>
      <c r="B46" s="317" t="s">
        <v>1661</v>
      </c>
      <c r="C46" s="317" t="s">
        <v>1662</v>
      </c>
      <c r="D46" s="102">
        <v>1.0</v>
      </c>
      <c r="E46" s="137"/>
      <c r="F46" s="137"/>
      <c r="G46" s="137"/>
      <c r="H46" s="137"/>
      <c r="I46" s="137"/>
      <c r="J46" s="137"/>
      <c r="K46" s="137"/>
      <c r="L46" s="137"/>
      <c r="M46" s="137"/>
      <c r="N46" s="137"/>
      <c r="O46" s="137"/>
      <c r="P46" s="137"/>
      <c r="Q46" s="137"/>
      <c r="R46" s="137"/>
      <c r="S46" s="137"/>
      <c r="T46" s="137"/>
      <c r="U46" s="137"/>
      <c r="V46" s="137"/>
      <c r="W46" s="137"/>
      <c r="X46" s="137"/>
      <c r="Y46" s="137"/>
      <c r="Z46" s="137"/>
    </row>
    <row r="47" ht="14.25" customHeight="1">
      <c r="A47" s="86">
        <v>42.0</v>
      </c>
      <c r="B47" s="317" t="s">
        <v>1663</v>
      </c>
      <c r="C47" s="317" t="s">
        <v>1664</v>
      </c>
      <c r="D47" s="102">
        <v>1.0</v>
      </c>
      <c r="E47" s="137"/>
      <c r="F47" s="137"/>
      <c r="G47" s="137"/>
      <c r="H47" s="137"/>
      <c r="I47" s="137"/>
      <c r="J47" s="137"/>
      <c r="K47" s="137"/>
      <c r="L47" s="137"/>
      <c r="M47" s="137"/>
      <c r="N47" s="137"/>
      <c r="O47" s="137"/>
      <c r="P47" s="137"/>
      <c r="Q47" s="137"/>
      <c r="R47" s="137"/>
      <c r="S47" s="137"/>
      <c r="T47" s="137"/>
      <c r="U47" s="137"/>
      <c r="V47" s="137"/>
      <c r="W47" s="137"/>
      <c r="X47" s="137"/>
      <c r="Y47" s="137"/>
      <c r="Z47" s="137"/>
    </row>
    <row r="48" ht="14.25" customHeight="1">
      <c r="A48" s="86">
        <v>43.0</v>
      </c>
      <c r="B48" s="317" t="s">
        <v>811</v>
      </c>
      <c r="C48" s="317" t="s">
        <v>1665</v>
      </c>
      <c r="D48" s="102">
        <v>2.0</v>
      </c>
      <c r="E48" s="137"/>
      <c r="F48" s="137"/>
      <c r="G48" s="137"/>
      <c r="H48" s="137"/>
      <c r="I48" s="137"/>
      <c r="J48" s="137"/>
      <c r="K48" s="137"/>
      <c r="L48" s="137"/>
      <c r="M48" s="137"/>
      <c r="N48" s="137"/>
      <c r="O48" s="137"/>
      <c r="P48" s="137"/>
      <c r="Q48" s="137"/>
      <c r="R48" s="137"/>
      <c r="S48" s="137"/>
      <c r="T48" s="137"/>
      <c r="U48" s="137"/>
      <c r="V48" s="137"/>
      <c r="W48" s="137"/>
      <c r="X48" s="137"/>
      <c r="Y48" s="137"/>
      <c r="Z48" s="137"/>
    </row>
    <row r="49" ht="14.25" customHeight="1">
      <c r="A49" s="86">
        <v>44.0</v>
      </c>
      <c r="B49" s="317" t="s">
        <v>850</v>
      </c>
      <c r="C49" s="317" t="s">
        <v>1666</v>
      </c>
      <c r="D49" s="102">
        <v>1.0</v>
      </c>
      <c r="E49" s="137"/>
      <c r="F49" s="137"/>
      <c r="G49" s="137"/>
      <c r="H49" s="137"/>
      <c r="I49" s="137"/>
      <c r="J49" s="137"/>
      <c r="K49" s="137"/>
      <c r="L49" s="137"/>
      <c r="M49" s="137"/>
      <c r="N49" s="137"/>
      <c r="O49" s="137"/>
      <c r="P49" s="137"/>
      <c r="Q49" s="137"/>
      <c r="R49" s="137"/>
      <c r="S49" s="137"/>
      <c r="T49" s="137"/>
      <c r="U49" s="137"/>
      <c r="V49" s="137"/>
      <c r="W49" s="137"/>
      <c r="X49" s="137"/>
      <c r="Y49" s="137"/>
      <c r="Z49" s="137"/>
    </row>
    <row r="50" ht="14.25" customHeight="1">
      <c r="A50" s="86">
        <v>45.0</v>
      </c>
      <c r="B50" s="317" t="s">
        <v>1100</v>
      </c>
      <c r="C50" s="317" t="s">
        <v>1667</v>
      </c>
      <c r="D50" s="102">
        <v>2.0</v>
      </c>
      <c r="E50" s="137"/>
      <c r="F50" s="137"/>
      <c r="G50" s="137"/>
      <c r="H50" s="137"/>
      <c r="I50" s="137"/>
      <c r="J50" s="137"/>
      <c r="K50" s="137"/>
      <c r="L50" s="137"/>
      <c r="M50" s="137"/>
      <c r="N50" s="137"/>
      <c r="O50" s="137"/>
      <c r="P50" s="137"/>
      <c r="Q50" s="137"/>
      <c r="R50" s="137"/>
      <c r="S50" s="137"/>
      <c r="T50" s="137"/>
      <c r="U50" s="137"/>
      <c r="V50" s="137"/>
      <c r="W50" s="137"/>
      <c r="X50" s="137"/>
      <c r="Y50" s="137"/>
      <c r="Z50" s="137"/>
    </row>
    <row r="51" ht="14.25" customHeight="1">
      <c r="A51" s="86">
        <v>46.0</v>
      </c>
      <c r="B51" s="317" t="s">
        <v>821</v>
      </c>
      <c r="C51" s="317" t="s">
        <v>1668</v>
      </c>
      <c r="D51" s="102">
        <v>2.0</v>
      </c>
      <c r="E51" s="137"/>
      <c r="F51" s="137"/>
      <c r="G51" s="137"/>
      <c r="H51" s="137"/>
      <c r="I51" s="137"/>
      <c r="J51" s="137"/>
      <c r="K51" s="137"/>
      <c r="L51" s="137"/>
      <c r="M51" s="137"/>
      <c r="N51" s="137"/>
      <c r="O51" s="137"/>
      <c r="P51" s="137"/>
      <c r="Q51" s="137"/>
      <c r="R51" s="137"/>
      <c r="S51" s="137"/>
      <c r="T51" s="137"/>
      <c r="U51" s="137"/>
      <c r="V51" s="137"/>
      <c r="W51" s="137"/>
      <c r="X51" s="137"/>
      <c r="Y51" s="137"/>
      <c r="Z51" s="137"/>
    </row>
    <row r="52" ht="14.25" customHeight="1">
      <c r="A52" s="86">
        <v>47.0</v>
      </c>
      <c r="B52" s="317" t="s">
        <v>1283</v>
      </c>
      <c r="C52" s="317" t="s">
        <v>1669</v>
      </c>
      <c r="D52" s="102">
        <v>3.0</v>
      </c>
      <c r="E52" s="137"/>
      <c r="F52" s="137"/>
      <c r="G52" s="137"/>
      <c r="H52" s="137"/>
      <c r="I52" s="137"/>
      <c r="J52" s="137"/>
      <c r="K52" s="137"/>
      <c r="L52" s="137"/>
      <c r="M52" s="137"/>
      <c r="N52" s="137"/>
      <c r="O52" s="137"/>
      <c r="P52" s="137"/>
      <c r="Q52" s="137"/>
      <c r="R52" s="137"/>
      <c r="S52" s="137"/>
      <c r="T52" s="137"/>
      <c r="U52" s="137"/>
      <c r="V52" s="137"/>
      <c r="W52" s="137"/>
      <c r="X52" s="137"/>
      <c r="Y52" s="137"/>
      <c r="Z52" s="137"/>
    </row>
    <row r="53" ht="14.25" customHeight="1">
      <c r="A53" s="86">
        <v>48.0</v>
      </c>
      <c r="B53" s="317" t="s">
        <v>1670</v>
      </c>
      <c r="C53" s="317" t="s">
        <v>1671</v>
      </c>
      <c r="D53" s="102">
        <v>3.0</v>
      </c>
      <c r="E53" s="137"/>
      <c r="F53" s="137"/>
      <c r="G53" s="137"/>
      <c r="H53" s="137"/>
      <c r="I53" s="137"/>
      <c r="J53" s="137"/>
      <c r="K53" s="137"/>
      <c r="L53" s="137"/>
      <c r="M53" s="137"/>
      <c r="N53" s="137"/>
      <c r="O53" s="137"/>
      <c r="P53" s="137"/>
      <c r="Q53" s="137"/>
      <c r="R53" s="137"/>
      <c r="S53" s="137"/>
      <c r="T53" s="137"/>
      <c r="U53" s="137"/>
      <c r="V53" s="137"/>
      <c r="W53" s="137"/>
      <c r="X53" s="137"/>
      <c r="Y53" s="137"/>
      <c r="Z53" s="137"/>
    </row>
    <row r="54" ht="14.25" customHeight="1">
      <c r="A54" s="86">
        <v>49.0</v>
      </c>
      <c r="B54" s="317" t="s">
        <v>830</v>
      </c>
      <c r="C54" s="317" t="s">
        <v>1672</v>
      </c>
      <c r="D54" s="102">
        <v>7.0</v>
      </c>
      <c r="E54" s="137"/>
      <c r="F54" s="137"/>
      <c r="G54" s="137"/>
      <c r="H54" s="137"/>
      <c r="I54" s="137"/>
      <c r="J54" s="137"/>
      <c r="K54" s="137"/>
      <c r="L54" s="137"/>
      <c r="M54" s="137"/>
      <c r="N54" s="137"/>
      <c r="O54" s="137"/>
      <c r="P54" s="137"/>
      <c r="Q54" s="137"/>
      <c r="R54" s="137"/>
      <c r="S54" s="137"/>
      <c r="T54" s="137"/>
      <c r="U54" s="137"/>
      <c r="V54" s="137"/>
      <c r="W54" s="137"/>
      <c r="X54" s="137"/>
      <c r="Y54" s="137"/>
      <c r="Z54" s="137"/>
    </row>
    <row r="55" ht="14.25" customHeight="1">
      <c r="A55" s="86">
        <v>50.0</v>
      </c>
      <c r="B55" s="317" t="s">
        <v>1069</v>
      </c>
      <c r="C55" s="317" t="s">
        <v>1673</v>
      </c>
      <c r="D55" s="102">
        <v>1.0</v>
      </c>
      <c r="E55" s="137"/>
      <c r="F55" s="137"/>
      <c r="G55" s="137"/>
      <c r="H55" s="137"/>
      <c r="I55" s="137"/>
      <c r="J55" s="137"/>
      <c r="K55" s="137"/>
      <c r="L55" s="137"/>
      <c r="M55" s="137"/>
      <c r="N55" s="137"/>
      <c r="O55" s="137"/>
      <c r="P55" s="137"/>
      <c r="Q55" s="137"/>
      <c r="R55" s="137"/>
      <c r="S55" s="137"/>
      <c r="T55" s="137"/>
      <c r="U55" s="137"/>
      <c r="V55" s="137"/>
      <c r="W55" s="137"/>
      <c r="X55" s="137"/>
      <c r="Y55" s="137"/>
      <c r="Z55" s="137"/>
    </row>
    <row r="56" ht="14.25" customHeight="1">
      <c r="A56" s="86">
        <v>51.0</v>
      </c>
      <c r="B56" s="317" t="s">
        <v>1674</v>
      </c>
      <c r="C56" s="317" t="s">
        <v>1675</v>
      </c>
      <c r="D56" s="102">
        <v>1.0</v>
      </c>
      <c r="E56" s="137"/>
      <c r="F56" s="137"/>
      <c r="G56" s="137"/>
      <c r="H56" s="137"/>
      <c r="I56" s="137"/>
      <c r="J56" s="137"/>
      <c r="K56" s="137"/>
      <c r="L56" s="137"/>
      <c r="M56" s="137"/>
      <c r="N56" s="137"/>
      <c r="O56" s="137"/>
      <c r="P56" s="137"/>
      <c r="Q56" s="137"/>
      <c r="R56" s="137"/>
      <c r="S56" s="137"/>
      <c r="T56" s="137"/>
      <c r="U56" s="137"/>
      <c r="V56" s="137"/>
      <c r="W56" s="137"/>
      <c r="X56" s="137"/>
      <c r="Y56" s="137"/>
      <c r="Z56" s="137"/>
    </row>
    <row r="57" ht="14.25" customHeight="1">
      <c r="A57" s="86">
        <v>52.0</v>
      </c>
      <c r="B57" s="317" t="s">
        <v>1676</v>
      </c>
      <c r="C57" s="317" t="s">
        <v>1677</v>
      </c>
      <c r="D57" s="102">
        <v>19.0</v>
      </c>
      <c r="E57" s="137"/>
      <c r="F57" s="137"/>
      <c r="G57" s="137"/>
      <c r="H57" s="137"/>
      <c r="I57" s="137"/>
      <c r="J57" s="137"/>
      <c r="K57" s="137"/>
      <c r="L57" s="137"/>
      <c r="M57" s="137"/>
      <c r="N57" s="137"/>
      <c r="O57" s="137"/>
      <c r="P57" s="137"/>
      <c r="Q57" s="137"/>
      <c r="R57" s="137"/>
      <c r="S57" s="137"/>
      <c r="T57" s="137"/>
      <c r="U57" s="137"/>
      <c r="V57" s="137"/>
      <c r="W57" s="137"/>
      <c r="X57" s="137"/>
      <c r="Y57" s="137"/>
      <c r="Z57" s="137"/>
    </row>
    <row r="58" ht="14.25" customHeight="1">
      <c r="A58" s="86">
        <v>53.0</v>
      </c>
      <c r="B58" s="317" t="s">
        <v>963</v>
      </c>
      <c r="C58" s="317" t="s">
        <v>1678</v>
      </c>
      <c r="D58" s="102">
        <v>2.0</v>
      </c>
      <c r="E58" s="137"/>
      <c r="F58" s="137"/>
      <c r="G58" s="137"/>
      <c r="H58" s="137"/>
      <c r="I58" s="137"/>
      <c r="J58" s="137"/>
      <c r="K58" s="137"/>
      <c r="L58" s="137"/>
      <c r="M58" s="137"/>
      <c r="N58" s="137"/>
      <c r="O58" s="137"/>
      <c r="P58" s="137"/>
      <c r="Q58" s="137"/>
      <c r="R58" s="137"/>
      <c r="S58" s="137"/>
      <c r="T58" s="137"/>
      <c r="U58" s="137"/>
      <c r="V58" s="137"/>
      <c r="W58" s="137"/>
      <c r="X58" s="137"/>
      <c r="Y58" s="137"/>
      <c r="Z58" s="137"/>
    </row>
    <row r="59" ht="14.25" customHeight="1">
      <c r="A59" s="86">
        <v>54.0</v>
      </c>
      <c r="B59" s="317" t="s">
        <v>963</v>
      </c>
      <c r="C59" s="317" t="s">
        <v>1679</v>
      </c>
      <c r="D59" s="102">
        <v>3.0</v>
      </c>
      <c r="E59" s="137"/>
      <c r="F59" s="137"/>
      <c r="G59" s="137"/>
      <c r="H59" s="137"/>
      <c r="I59" s="137"/>
      <c r="J59" s="137"/>
      <c r="K59" s="137"/>
      <c r="L59" s="137"/>
      <c r="M59" s="137"/>
      <c r="N59" s="137"/>
      <c r="O59" s="137"/>
      <c r="P59" s="137"/>
      <c r="Q59" s="137"/>
      <c r="R59" s="137"/>
      <c r="S59" s="137"/>
      <c r="T59" s="137"/>
      <c r="U59" s="137"/>
      <c r="V59" s="137"/>
      <c r="W59" s="137"/>
      <c r="X59" s="137"/>
      <c r="Y59" s="137"/>
      <c r="Z59" s="137"/>
    </row>
    <row r="60" ht="14.25" customHeight="1">
      <c r="A60" s="86">
        <v>55.0</v>
      </c>
      <c r="B60" s="317" t="s">
        <v>963</v>
      </c>
      <c r="C60" s="317" t="s">
        <v>1680</v>
      </c>
      <c r="D60" s="102">
        <v>3.0</v>
      </c>
      <c r="E60" s="137"/>
      <c r="F60" s="137"/>
      <c r="G60" s="137"/>
      <c r="H60" s="137"/>
      <c r="I60" s="137"/>
      <c r="J60" s="137"/>
      <c r="K60" s="137"/>
      <c r="L60" s="137"/>
      <c r="M60" s="137"/>
      <c r="N60" s="137"/>
      <c r="O60" s="137"/>
      <c r="P60" s="137"/>
      <c r="Q60" s="137"/>
      <c r="R60" s="137"/>
      <c r="S60" s="137"/>
      <c r="T60" s="137"/>
      <c r="U60" s="137"/>
      <c r="V60" s="137"/>
      <c r="W60" s="137"/>
      <c r="X60" s="137"/>
      <c r="Y60" s="137"/>
      <c r="Z60" s="137"/>
    </row>
    <row r="61" ht="14.25" customHeight="1">
      <c r="A61" s="86">
        <v>56.0</v>
      </c>
      <c r="B61" s="317" t="s">
        <v>1681</v>
      </c>
      <c r="C61" s="317" t="s">
        <v>1682</v>
      </c>
      <c r="D61" s="102">
        <v>1.0</v>
      </c>
      <c r="E61" s="137"/>
      <c r="F61" s="137"/>
      <c r="G61" s="137"/>
      <c r="H61" s="137"/>
      <c r="I61" s="137"/>
      <c r="J61" s="137"/>
      <c r="K61" s="137"/>
      <c r="L61" s="137"/>
      <c r="M61" s="137"/>
      <c r="N61" s="137"/>
      <c r="O61" s="137"/>
      <c r="P61" s="137"/>
      <c r="Q61" s="137"/>
      <c r="R61" s="137"/>
      <c r="S61" s="137"/>
      <c r="T61" s="137"/>
      <c r="U61" s="137"/>
      <c r="V61" s="137"/>
      <c r="W61" s="137"/>
      <c r="X61" s="137"/>
      <c r="Y61" s="137"/>
      <c r="Z61" s="137"/>
    </row>
    <row r="62" ht="14.25" customHeight="1">
      <c r="A62" s="86">
        <v>57.0</v>
      </c>
      <c r="B62" s="317" t="s">
        <v>1683</v>
      </c>
      <c r="C62" s="317" t="s">
        <v>1684</v>
      </c>
      <c r="D62" s="102">
        <v>1.0</v>
      </c>
      <c r="E62" s="137"/>
      <c r="F62" s="137"/>
      <c r="G62" s="137"/>
      <c r="H62" s="137"/>
      <c r="I62" s="137"/>
      <c r="J62" s="137"/>
      <c r="K62" s="137"/>
      <c r="L62" s="137"/>
      <c r="M62" s="137"/>
      <c r="N62" s="137"/>
      <c r="O62" s="137"/>
      <c r="P62" s="137"/>
      <c r="Q62" s="137"/>
      <c r="R62" s="137"/>
      <c r="S62" s="137"/>
      <c r="T62" s="137"/>
      <c r="U62" s="137"/>
      <c r="V62" s="137"/>
      <c r="W62" s="137"/>
      <c r="X62" s="137"/>
      <c r="Y62" s="137"/>
      <c r="Z62" s="137"/>
    </row>
    <row r="63" ht="14.25" customHeight="1">
      <c r="A63" s="86">
        <v>58.0</v>
      </c>
      <c r="B63" s="317" t="s">
        <v>1685</v>
      </c>
      <c r="C63" s="317" t="s">
        <v>1686</v>
      </c>
      <c r="D63" s="102">
        <v>1.0</v>
      </c>
      <c r="E63" s="137"/>
      <c r="F63" s="137"/>
      <c r="G63" s="137"/>
      <c r="H63" s="137"/>
      <c r="I63" s="137"/>
      <c r="J63" s="137"/>
      <c r="K63" s="137"/>
      <c r="L63" s="137"/>
      <c r="M63" s="137"/>
      <c r="N63" s="137"/>
      <c r="O63" s="137"/>
      <c r="P63" s="137"/>
      <c r="Q63" s="137"/>
      <c r="R63" s="137"/>
      <c r="S63" s="137"/>
      <c r="T63" s="137"/>
      <c r="U63" s="137"/>
      <c r="V63" s="137"/>
      <c r="W63" s="137"/>
      <c r="X63" s="137"/>
      <c r="Y63" s="137"/>
      <c r="Z63" s="137"/>
    </row>
    <row r="64" ht="14.25" customHeight="1">
      <c r="A64" s="86">
        <v>59.0</v>
      </c>
      <c r="B64" s="317" t="s">
        <v>1687</v>
      </c>
      <c r="C64" s="317" t="s">
        <v>1688</v>
      </c>
      <c r="D64" s="102">
        <v>3.0</v>
      </c>
      <c r="E64" s="137"/>
      <c r="F64" s="137"/>
      <c r="G64" s="137"/>
      <c r="H64" s="137"/>
      <c r="I64" s="137"/>
      <c r="J64" s="137"/>
      <c r="K64" s="137"/>
      <c r="L64" s="137"/>
      <c r="M64" s="137"/>
      <c r="N64" s="137"/>
      <c r="O64" s="137"/>
      <c r="P64" s="137"/>
      <c r="Q64" s="137"/>
      <c r="R64" s="137"/>
      <c r="S64" s="137"/>
      <c r="T64" s="137"/>
      <c r="U64" s="137"/>
      <c r="V64" s="137"/>
      <c r="W64" s="137"/>
      <c r="X64" s="137"/>
      <c r="Y64" s="137"/>
      <c r="Z64" s="137"/>
    </row>
    <row r="65" ht="14.25" customHeight="1">
      <c r="A65" s="86">
        <v>60.0</v>
      </c>
      <c r="B65" s="317" t="s">
        <v>1689</v>
      </c>
      <c r="C65" s="317" t="s">
        <v>1690</v>
      </c>
      <c r="D65" s="102">
        <v>1.0</v>
      </c>
      <c r="E65" s="137"/>
      <c r="F65" s="137"/>
      <c r="G65" s="137"/>
      <c r="H65" s="137"/>
      <c r="I65" s="137"/>
      <c r="J65" s="137"/>
      <c r="K65" s="137"/>
      <c r="L65" s="137"/>
      <c r="M65" s="137"/>
      <c r="N65" s="137"/>
      <c r="O65" s="137"/>
      <c r="P65" s="137"/>
      <c r="Q65" s="137"/>
      <c r="R65" s="137"/>
      <c r="S65" s="137"/>
      <c r="T65" s="137"/>
      <c r="U65" s="137"/>
      <c r="V65" s="137"/>
      <c r="W65" s="137"/>
      <c r="X65" s="137"/>
      <c r="Y65" s="137"/>
      <c r="Z65" s="137"/>
    </row>
    <row r="66" ht="14.25" customHeight="1">
      <c r="A66" s="86">
        <v>61.0</v>
      </c>
      <c r="B66" s="317" t="s">
        <v>1691</v>
      </c>
      <c r="C66" s="317" t="s">
        <v>1692</v>
      </c>
      <c r="D66" s="102">
        <v>10.0</v>
      </c>
      <c r="E66" s="137"/>
      <c r="F66" s="137"/>
      <c r="G66" s="137"/>
      <c r="H66" s="137"/>
      <c r="I66" s="137"/>
      <c r="J66" s="137"/>
      <c r="K66" s="137"/>
      <c r="L66" s="137"/>
      <c r="M66" s="137"/>
      <c r="N66" s="137"/>
      <c r="O66" s="137"/>
      <c r="P66" s="137"/>
      <c r="Q66" s="137"/>
      <c r="R66" s="137"/>
      <c r="S66" s="137"/>
      <c r="T66" s="137"/>
      <c r="U66" s="137"/>
      <c r="V66" s="137"/>
      <c r="W66" s="137"/>
      <c r="X66" s="137"/>
      <c r="Y66" s="137"/>
      <c r="Z66" s="137"/>
    </row>
    <row r="67" ht="14.25" customHeight="1">
      <c r="A67" s="86">
        <v>62.0</v>
      </c>
      <c r="B67" s="317" t="s">
        <v>1693</v>
      </c>
      <c r="C67" s="317" t="s">
        <v>1694</v>
      </c>
      <c r="D67" s="102">
        <v>6.0</v>
      </c>
      <c r="E67" s="137"/>
      <c r="F67" s="137"/>
      <c r="G67" s="137"/>
      <c r="H67" s="137"/>
      <c r="I67" s="137"/>
      <c r="J67" s="137"/>
      <c r="K67" s="137"/>
      <c r="L67" s="137"/>
      <c r="M67" s="137"/>
      <c r="N67" s="137"/>
      <c r="O67" s="137"/>
      <c r="P67" s="137"/>
      <c r="Q67" s="137"/>
      <c r="R67" s="137"/>
      <c r="S67" s="137"/>
      <c r="T67" s="137"/>
      <c r="U67" s="137"/>
      <c r="V67" s="137"/>
      <c r="W67" s="137"/>
      <c r="X67" s="137"/>
      <c r="Y67" s="137"/>
      <c r="Z67" s="137"/>
    </row>
    <row r="68" ht="14.25" customHeight="1">
      <c r="A68" s="86">
        <v>63.0</v>
      </c>
      <c r="B68" s="317" t="s">
        <v>1695</v>
      </c>
      <c r="C68" s="317" t="s">
        <v>1696</v>
      </c>
      <c r="D68" s="102">
        <v>1.0</v>
      </c>
      <c r="E68" s="137"/>
      <c r="F68" s="137"/>
      <c r="G68" s="137"/>
      <c r="H68" s="137"/>
      <c r="I68" s="137"/>
      <c r="J68" s="137"/>
      <c r="K68" s="137"/>
      <c r="L68" s="137"/>
      <c r="M68" s="137"/>
      <c r="N68" s="137"/>
      <c r="O68" s="137"/>
      <c r="P68" s="137"/>
      <c r="Q68" s="137"/>
      <c r="R68" s="137"/>
      <c r="S68" s="137"/>
      <c r="T68" s="137"/>
      <c r="U68" s="137"/>
      <c r="V68" s="137"/>
      <c r="W68" s="137"/>
      <c r="X68" s="137"/>
      <c r="Y68" s="137"/>
      <c r="Z68" s="137"/>
    </row>
    <row r="69" ht="14.25" customHeight="1">
      <c r="A69" s="86">
        <v>64.0</v>
      </c>
      <c r="B69" s="317" t="s">
        <v>1695</v>
      </c>
      <c r="C69" s="317" t="s">
        <v>1697</v>
      </c>
      <c r="D69" s="102">
        <v>1.0</v>
      </c>
      <c r="E69" s="137"/>
      <c r="F69" s="137"/>
      <c r="G69" s="137"/>
      <c r="H69" s="137"/>
      <c r="I69" s="137"/>
      <c r="J69" s="137"/>
      <c r="K69" s="137"/>
      <c r="L69" s="137"/>
      <c r="M69" s="137"/>
      <c r="N69" s="137"/>
      <c r="O69" s="137"/>
      <c r="P69" s="137"/>
      <c r="Q69" s="137"/>
      <c r="R69" s="137"/>
      <c r="S69" s="137"/>
      <c r="T69" s="137"/>
      <c r="U69" s="137"/>
      <c r="V69" s="137"/>
      <c r="W69" s="137"/>
      <c r="X69" s="137"/>
      <c r="Y69" s="137"/>
      <c r="Z69" s="137"/>
    </row>
    <row r="70" ht="14.25" customHeight="1">
      <c r="A70" s="86">
        <v>65.0</v>
      </c>
      <c r="B70" s="317" t="s">
        <v>796</v>
      </c>
      <c r="C70" s="317" t="s">
        <v>1698</v>
      </c>
      <c r="D70" s="102">
        <v>1.0</v>
      </c>
      <c r="E70" s="137"/>
      <c r="F70" s="137"/>
      <c r="G70" s="137"/>
      <c r="H70" s="137"/>
      <c r="I70" s="137"/>
      <c r="J70" s="137"/>
      <c r="K70" s="137"/>
      <c r="L70" s="137"/>
      <c r="M70" s="137"/>
      <c r="N70" s="137"/>
      <c r="O70" s="137"/>
      <c r="P70" s="137"/>
      <c r="Q70" s="137"/>
      <c r="R70" s="137"/>
      <c r="S70" s="137"/>
      <c r="T70" s="137"/>
      <c r="U70" s="137"/>
      <c r="V70" s="137"/>
      <c r="W70" s="137"/>
      <c r="X70" s="137"/>
      <c r="Y70" s="137"/>
      <c r="Z70" s="137"/>
    </row>
    <row r="71" ht="14.25" customHeight="1">
      <c r="A71" s="86">
        <v>66.0</v>
      </c>
      <c r="B71" s="317" t="s">
        <v>796</v>
      </c>
      <c r="C71" s="317" t="s">
        <v>1699</v>
      </c>
      <c r="D71" s="102">
        <v>1.0</v>
      </c>
      <c r="E71" s="137"/>
      <c r="F71" s="137"/>
      <c r="G71" s="137"/>
      <c r="H71" s="137"/>
      <c r="I71" s="137"/>
      <c r="J71" s="137"/>
      <c r="K71" s="137"/>
      <c r="L71" s="137"/>
      <c r="M71" s="137"/>
      <c r="N71" s="137"/>
      <c r="O71" s="137"/>
      <c r="P71" s="137"/>
      <c r="Q71" s="137"/>
      <c r="R71" s="137"/>
      <c r="S71" s="137"/>
      <c r="T71" s="137"/>
      <c r="U71" s="137"/>
      <c r="V71" s="137"/>
      <c r="W71" s="137"/>
      <c r="X71" s="137"/>
      <c r="Y71" s="137"/>
      <c r="Z71" s="137"/>
    </row>
    <row r="72" ht="14.25" customHeight="1">
      <c r="A72" s="86">
        <v>67.0</v>
      </c>
      <c r="B72" s="317" t="s">
        <v>1700</v>
      </c>
      <c r="C72" s="317" t="s">
        <v>1701</v>
      </c>
      <c r="D72" s="102">
        <v>2.0</v>
      </c>
      <c r="E72" s="137"/>
      <c r="F72" s="137"/>
      <c r="G72" s="137"/>
      <c r="H72" s="137"/>
      <c r="I72" s="137"/>
      <c r="J72" s="137"/>
      <c r="K72" s="137"/>
      <c r="L72" s="137"/>
      <c r="M72" s="137"/>
      <c r="N72" s="137"/>
      <c r="O72" s="137"/>
      <c r="P72" s="137"/>
      <c r="Q72" s="137"/>
      <c r="R72" s="137"/>
      <c r="S72" s="137"/>
      <c r="T72" s="137"/>
      <c r="U72" s="137"/>
      <c r="V72" s="137"/>
      <c r="W72" s="137"/>
      <c r="X72" s="137"/>
      <c r="Y72" s="137"/>
      <c r="Z72" s="137"/>
    </row>
    <row r="73" ht="14.25" customHeight="1">
      <c r="A73" s="86">
        <v>68.0</v>
      </c>
      <c r="B73" s="317" t="s">
        <v>1283</v>
      </c>
      <c r="C73" s="317" t="s">
        <v>1702</v>
      </c>
      <c r="D73" s="102">
        <v>3.0</v>
      </c>
      <c r="E73" s="137"/>
      <c r="F73" s="137"/>
      <c r="G73" s="137"/>
      <c r="H73" s="137"/>
      <c r="I73" s="137"/>
      <c r="J73" s="137"/>
      <c r="K73" s="137"/>
      <c r="L73" s="137"/>
      <c r="M73" s="137"/>
      <c r="N73" s="137"/>
      <c r="O73" s="137"/>
      <c r="P73" s="137"/>
      <c r="Q73" s="137"/>
      <c r="R73" s="137"/>
      <c r="S73" s="137"/>
      <c r="T73" s="137"/>
      <c r="U73" s="137"/>
      <c r="V73" s="137"/>
      <c r="W73" s="137"/>
      <c r="X73" s="137"/>
      <c r="Y73" s="137"/>
      <c r="Z73" s="137"/>
    </row>
    <row r="74" ht="14.25" customHeight="1">
      <c r="A74" s="86">
        <v>69.0</v>
      </c>
      <c r="B74" s="317" t="s">
        <v>1283</v>
      </c>
      <c r="C74" s="317" t="s">
        <v>1703</v>
      </c>
      <c r="D74" s="102">
        <v>1.0</v>
      </c>
      <c r="E74" s="137"/>
      <c r="F74" s="137"/>
      <c r="G74" s="137"/>
      <c r="H74" s="137"/>
      <c r="I74" s="137"/>
      <c r="J74" s="137"/>
      <c r="K74" s="137"/>
      <c r="L74" s="137"/>
      <c r="M74" s="137"/>
      <c r="N74" s="137"/>
      <c r="O74" s="137"/>
      <c r="P74" s="137"/>
      <c r="Q74" s="137"/>
      <c r="R74" s="137"/>
      <c r="S74" s="137"/>
      <c r="T74" s="137"/>
      <c r="U74" s="137"/>
      <c r="V74" s="137"/>
      <c r="W74" s="137"/>
      <c r="X74" s="137"/>
      <c r="Y74" s="137"/>
      <c r="Z74" s="137"/>
    </row>
    <row r="75" ht="14.25" customHeight="1">
      <c r="A75" s="86">
        <v>70.0</v>
      </c>
      <c r="B75" s="317" t="s">
        <v>1283</v>
      </c>
      <c r="C75" s="317" t="s">
        <v>1704</v>
      </c>
      <c r="D75" s="102">
        <v>1.0</v>
      </c>
      <c r="E75" s="137"/>
      <c r="F75" s="137"/>
      <c r="G75" s="137"/>
      <c r="H75" s="137"/>
      <c r="I75" s="137"/>
      <c r="J75" s="137"/>
      <c r="K75" s="137"/>
      <c r="L75" s="137"/>
      <c r="M75" s="137"/>
      <c r="N75" s="137"/>
      <c r="O75" s="137"/>
      <c r="P75" s="137"/>
      <c r="Q75" s="137"/>
      <c r="R75" s="137"/>
      <c r="S75" s="137"/>
      <c r="T75" s="137"/>
      <c r="U75" s="137"/>
      <c r="V75" s="137"/>
      <c r="W75" s="137"/>
      <c r="X75" s="137"/>
      <c r="Y75" s="137"/>
      <c r="Z75" s="137"/>
    </row>
    <row r="76" ht="14.25" customHeight="1">
      <c r="A76" s="86">
        <v>71.0</v>
      </c>
      <c r="B76" s="317" t="s">
        <v>1283</v>
      </c>
      <c r="C76" s="317" t="s">
        <v>1705</v>
      </c>
      <c r="D76" s="102">
        <v>1.0</v>
      </c>
      <c r="E76" s="137"/>
      <c r="F76" s="137"/>
      <c r="G76" s="137"/>
      <c r="H76" s="137"/>
      <c r="I76" s="137"/>
      <c r="J76" s="137"/>
      <c r="K76" s="137"/>
      <c r="L76" s="137"/>
      <c r="M76" s="137"/>
      <c r="N76" s="137"/>
      <c r="O76" s="137"/>
      <c r="P76" s="137"/>
      <c r="Q76" s="137"/>
      <c r="R76" s="137"/>
      <c r="S76" s="137"/>
      <c r="T76" s="137"/>
      <c r="U76" s="137"/>
      <c r="V76" s="137"/>
      <c r="W76" s="137"/>
      <c r="X76" s="137"/>
      <c r="Y76" s="137"/>
      <c r="Z76" s="137"/>
    </row>
    <row r="77" ht="14.25" customHeight="1">
      <c r="A77" s="86">
        <v>72.0</v>
      </c>
      <c r="B77" s="317" t="s">
        <v>933</v>
      </c>
      <c r="C77" s="317" t="s">
        <v>1706</v>
      </c>
      <c r="D77" s="102">
        <v>1.0</v>
      </c>
      <c r="E77" s="137"/>
      <c r="F77" s="137"/>
      <c r="G77" s="137"/>
      <c r="H77" s="137"/>
      <c r="I77" s="137"/>
      <c r="J77" s="137"/>
      <c r="K77" s="137"/>
      <c r="L77" s="137"/>
      <c r="M77" s="137"/>
      <c r="N77" s="137"/>
      <c r="O77" s="137"/>
      <c r="P77" s="137"/>
      <c r="Q77" s="137"/>
      <c r="R77" s="137"/>
      <c r="S77" s="137"/>
      <c r="T77" s="137"/>
      <c r="U77" s="137"/>
      <c r="V77" s="137"/>
      <c r="W77" s="137"/>
      <c r="X77" s="137"/>
      <c r="Y77" s="137"/>
      <c r="Z77" s="137"/>
    </row>
    <row r="78" ht="14.25" customHeight="1">
      <c r="A78" s="86">
        <v>73.0</v>
      </c>
      <c r="B78" s="317" t="s">
        <v>825</v>
      </c>
      <c r="C78" s="317" t="s">
        <v>1707</v>
      </c>
      <c r="D78" s="102">
        <v>2.0</v>
      </c>
      <c r="E78" s="137"/>
      <c r="F78" s="137"/>
      <c r="G78" s="137"/>
      <c r="H78" s="137"/>
      <c r="I78" s="137"/>
      <c r="J78" s="137"/>
      <c r="K78" s="137"/>
      <c r="L78" s="137"/>
      <c r="M78" s="137"/>
      <c r="N78" s="137"/>
      <c r="O78" s="137"/>
      <c r="P78" s="137"/>
      <c r="Q78" s="137"/>
      <c r="R78" s="137"/>
      <c r="S78" s="137"/>
      <c r="T78" s="137"/>
      <c r="U78" s="137"/>
      <c r="V78" s="137"/>
      <c r="W78" s="137"/>
      <c r="X78" s="137"/>
      <c r="Y78" s="137"/>
      <c r="Z78" s="137"/>
    </row>
    <row r="79" ht="14.25" customHeight="1">
      <c r="A79" s="86">
        <v>74.0</v>
      </c>
      <c r="B79" s="317" t="s">
        <v>825</v>
      </c>
      <c r="C79" s="317" t="s">
        <v>1708</v>
      </c>
      <c r="D79" s="102">
        <v>4.0</v>
      </c>
      <c r="E79" s="137"/>
      <c r="F79" s="137"/>
      <c r="G79" s="137"/>
      <c r="H79" s="137"/>
      <c r="I79" s="137"/>
      <c r="J79" s="137"/>
      <c r="K79" s="137"/>
      <c r="L79" s="137"/>
      <c r="M79" s="137"/>
      <c r="N79" s="137"/>
      <c r="O79" s="137"/>
      <c r="P79" s="137"/>
      <c r="Q79" s="137"/>
      <c r="R79" s="137"/>
      <c r="S79" s="137"/>
      <c r="T79" s="137"/>
      <c r="U79" s="137"/>
      <c r="V79" s="137"/>
      <c r="W79" s="137"/>
      <c r="X79" s="137"/>
      <c r="Y79" s="137"/>
      <c r="Z79" s="137"/>
    </row>
    <row r="80" ht="14.25" customHeight="1">
      <c r="A80" s="86">
        <v>75.0</v>
      </c>
      <c r="B80" s="317" t="s">
        <v>825</v>
      </c>
      <c r="C80" s="317" t="s">
        <v>1709</v>
      </c>
      <c r="D80" s="102">
        <v>4.0</v>
      </c>
      <c r="E80" s="137"/>
      <c r="F80" s="137"/>
      <c r="G80" s="137"/>
      <c r="H80" s="137"/>
      <c r="I80" s="137"/>
      <c r="J80" s="137"/>
      <c r="K80" s="137"/>
      <c r="L80" s="137"/>
      <c r="M80" s="137"/>
      <c r="N80" s="137"/>
      <c r="O80" s="137"/>
      <c r="P80" s="137"/>
      <c r="Q80" s="137"/>
      <c r="R80" s="137"/>
      <c r="S80" s="137"/>
      <c r="T80" s="137"/>
      <c r="U80" s="137"/>
      <c r="V80" s="137"/>
      <c r="W80" s="137"/>
      <c r="X80" s="137"/>
      <c r="Y80" s="137"/>
      <c r="Z80" s="137"/>
    </row>
    <row r="81" ht="14.25" customHeight="1">
      <c r="A81" s="86">
        <v>76.0</v>
      </c>
      <c r="B81" s="317" t="s">
        <v>825</v>
      </c>
      <c r="C81" s="317" t="s">
        <v>1710</v>
      </c>
      <c r="D81" s="102">
        <v>1.0</v>
      </c>
      <c r="E81" s="137"/>
      <c r="F81" s="137"/>
      <c r="G81" s="137"/>
      <c r="H81" s="137"/>
      <c r="I81" s="137"/>
      <c r="J81" s="137"/>
      <c r="K81" s="137"/>
      <c r="L81" s="137"/>
      <c r="M81" s="137"/>
      <c r="N81" s="137"/>
      <c r="O81" s="137"/>
      <c r="P81" s="137"/>
      <c r="Q81" s="137"/>
      <c r="R81" s="137"/>
      <c r="S81" s="137"/>
      <c r="T81" s="137"/>
      <c r="U81" s="137"/>
      <c r="V81" s="137"/>
      <c r="W81" s="137"/>
      <c r="X81" s="137"/>
      <c r="Y81" s="137"/>
      <c r="Z81" s="137"/>
    </row>
    <row r="82" ht="14.25" customHeight="1">
      <c r="A82" s="86">
        <v>77.0</v>
      </c>
      <c r="B82" s="317" t="s">
        <v>825</v>
      </c>
      <c r="C82" s="317" t="s">
        <v>1711</v>
      </c>
      <c r="D82" s="102">
        <v>1.0</v>
      </c>
      <c r="E82" s="137"/>
      <c r="F82" s="137"/>
      <c r="G82" s="137"/>
      <c r="H82" s="137"/>
      <c r="I82" s="137"/>
      <c r="J82" s="137"/>
      <c r="K82" s="137"/>
      <c r="L82" s="137"/>
      <c r="M82" s="137"/>
      <c r="N82" s="137"/>
      <c r="O82" s="137"/>
      <c r="P82" s="137"/>
      <c r="Q82" s="137"/>
      <c r="R82" s="137"/>
      <c r="S82" s="137"/>
      <c r="T82" s="137"/>
      <c r="U82" s="137"/>
      <c r="V82" s="137"/>
      <c r="W82" s="137"/>
      <c r="X82" s="137"/>
      <c r="Y82" s="137"/>
      <c r="Z82" s="137"/>
    </row>
    <row r="83" ht="14.25" customHeight="1">
      <c r="A83" s="86">
        <v>78.0</v>
      </c>
      <c r="B83" s="317" t="s">
        <v>1621</v>
      </c>
      <c r="C83" s="317" t="s">
        <v>1712</v>
      </c>
      <c r="D83" s="102">
        <v>4.0</v>
      </c>
      <c r="E83" s="137"/>
      <c r="F83" s="137"/>
      <c r="G83" s="137"/>
      <c r="H83" s="137"/>
      <c r="I83" s="137"/>
      <c r="J83" s="137"/>
      <c r="K83" s="137"/>
      <c r="L83" s="137"/>
      <c r="M83" s="137"/>
      <c r="N83" s="137"/>
      <c r="O83" s="137"/>
      <c r="P83" s="137"/>
      <c r="Q83" s="137"/>
      <c r="R83" s="137"/>
      <c r="S83" s="137"/>
      <c r="T83" s="137"/>
      <c r="U83" s="137"/>
      <c r="V83" s="137"/>
      <c r="W83" s="137"/>
      <c r="X83" s="137"/>
      <c r="Y83" s="137"/>
      <c r="Z83" s="137"/>
    </row>
    <row r="84" ht="14.25" customHeight="1">
      <c r="A84" s="86">
        <v>79.0</v>
      </c>
      <c r="B84" s="317" t="s">
        <v>1713</v>
      </c>
      <c r="C84" s="317" t="s">
        <v>1714</v>
      </c>
      <c r="D84" s="102">
        <v>7.0</v>
      </c>
      <c r="E84" s="137"/>
      <c r="F84" s="137"/>
      <c r="G84" s="137"/>
      <c r="H84" s="137"/>
      <c r="I84" s="137"/>
      <c r="J84" s="137"/>
      <c r="K84" s="137"/>
      <c r="L84" s="137"/>
      <c r="M84" s="137"/>
      <c r="N84" s="137"/>
      <c r="O84" s="137"/>
      <c r="P84" s="137"/>
      <c r="Q84" s="137"/>
      <c r="R84" s="137"/>
      <c r="S84" s="137"/>
      <c r="T84" s="137"/>
      <c r="U84" s="137"/>
      <c r="V84" s="137"/>
      <c r="W84" s="137"/>
      <c r="X84" s="137"/>
      <c r="Y84" s="137"/>
      <c r="Z84" s="137"/>
    </row>
    <row r="85" ht="14.25" customHeight="1">
      <c r="A85" s="86">
        <v>80.0</v>
      </c>
      <c r="B85" s="317" t="s">
        <v>842</v>
      </c>
      <c r="C85" s="317" t="s">
        <v>1715</v>
      </c>
      <c r="D85" s="102">
        <v>14.0</v>
      </c>
      <c r="E85" s="137"/>
      <c r="F85" s="137"/>
      <c r="G85" s="137"/>
      <c r="H85" s="137"/>
      <c r="I85" s="137"/>
      <c r="J85" s="137"/>
      <c r="K85" s="137"/>
      <c r="L85" s="137"/>
      <c r="M85" s="137"/>
      <c r="N85" s="137"/>
      <c r="O85" s="137"/>
      <c r="P85" s="137"/>
      <c r="Q85" s="137"/>
      <c r="R85" s="137"/>
      <c r="S85" s="137"/>
      <c r="T85" s="137"/>
      <c r="U85" s="137"/>
      <c r="V85" s="137"/>
      <c r="W85" s="137"/>
      <c r="X85" s="137"/>
      <c r="Y85" s="137"/>
      <c r="Z85" s="137"/>
    </row>
    <row r="86" ht="14.25" customHeight="1">
      <c r="A86" s="86">
        <v>81.0</v>
      </c>
      <c r="B86" s="317" t="s">
        <v>1621</v>
      </c>
      <c r="C86" s="317" t="s">
        <v>1716</v>
      </c>
      <c r="D86" s="102">
        <v>10.0</v>
      </c>
      <c r="E86" s="137"/>
      <c r="F86" s="137"/>
      <c r="G86" s="137"/>
      <c r="H86" s="137"/>
      <c r="I86" s="137"/>
      <c r="J86" s="137"/>
      <c r="K86" s="137"/>
      <c r="L86" s="137"/>
      <c r="M86" s="137"/>
      <c r="N86" s="137"/>
      <c r="O86" s="137"/>
      <c r="P86" s="137"/>
      <c r="Q86" s="137"/>
      <c r="R86" s="137"/>
      <c r="S86" s="137"/>
      <c r="T86" s="137"/>
      <c r="U86" s="137"/>
      <c r="V86" s="137"/>
      <c r="W86" s="137"/>
      <c r="X86" s="137"/>
      <c r="Y86" s="137"/>
      <c r="Z86" s="137"/>
    </row>
    <row r="87" ht="14.25" customHeight="1">
      <c r="A87" s="86">
        <v>82.0</v>
      </c>
      <c r="B87" s="317" t="s">
        <v>842</v>
      </c>
      <c r="C87" s="317" t="s">
        <v>1717</v>
      </c>
      <c r="D87" s="102">
        <v>6.0</v>
      </c>
      <c r="E87" s="137"/>
      <c r="F87" s="137"/>
      <c r="G87" s="137"/>
      <c r="H87" s="137"/>
      <c r="I87" s="137"/>
      <c r="J87" s="137"/>
      <c r="K87" s="137"/>
      <c r="L87" s="137"/>
      <c r="M87" s="137"/>
      <c r="N87" s="137"/>
      <c r="O87" s="137"/>
      <c r="P87" s="137"/>
      <c r="Q87" s="137"/>
      <c r="R87" s="137"/>
      <c r="S87" s="137"/>
      <c r="T87" s="137"/>
      <c r="U87" s="137"/>
      <c r="V87" s="137"/>
      <c r="W87" s="137"/>
      <c r="X87" s="137"/>
      <c r="Y87" s="137"/>
      <c r="Z87" s="137"/>
    </row>
    <row r="88" ht="14.25" customHeight="1">
      <c r="A88" s="86">
        <v>83.0</v>
      </c>
      <c r="B88" s="317" t="s">
        <v>842</v>
      </c>
      <c r="C88" s="317" t="s">
        <v>1718</v>
      </c>
      <c r="D88" s="102">
        <v>1.0</v>
      </c>
      <c r="E88" s="137"/>
      <c r="F88" s="137"/>
      <c r="G88" s="137"/>
      <c r="H88" s="137"/>
      <c r="I88" s="137"/>
      <c r="J88" s="137"/>
      <c r="K88" s="137"/>
      <c r="L88" s="137"/>
      <c r="M88" s="137"/>
      <c r="N88" s="137"/>
      <c r="O88" s="137"/>
      <c r="P88" s="137"/>
      <c r="Q88" s="137"/>
      <c r="R88" s="137"/>
      <c r="S88" s="137"/>
      <c r="T88" s="137"/>
      <c r="U88" s="137"/>
      <c r="V88" s="137"/>
      <c r="W88" s="137"/>
      <c r="X88" s="137"/>
      <c r="Y88" s="137"/>
      <c r="Z88" s="137"/>
    </row>
    <row r="89" ht="14.25" customHeight="1">
      <c r="A89" s="86">
        <v>84.0</v>
      </c>
      <c r="B89" s="317" t="s">
        <v>842</v>
      </c>
      <c r="C89" s="317" t="s">
        <v>1719</v>
      </c>
      <c r="D89" s="102">
        <v>1.0</v>
      </c>
      <c r="E89" s="137"/>
      <c r="F89" s="137"/>
      <c r="G89" s="137"/>
      <c r="H89" s="137"/>
      <c r="I89" s="137"/>
      <c r="J89" s="137"/>
      <c r="K89" s="137"/>
      <c r="L89" s="137"/>
      <c r="M89" s="137"/>
      <c r="N89" s="137"/>
      <c r="O89" s="137"/>
      <c r="P89" s="137"/>
      <c r="Q89" s="137"/>
      <c r="R89" s="137"/>
      <c r="S89" s="137"/>
      <c r="T89" s="137"/>
      <c r="U89" s="137"/>
      <c r="V89" s="137"/>
      <c r="W89" s="137"/>
      <c r="X89" s="137"/>
      <c r="Y89" s="137"/>
      <c r="Z89" s="137"/>
    </row>
    <row r="90" ht="14.25" customHeight="1">
      <c r="A90" s="86">
        <v>85.0</v>
      </c>
      <c r="B90" s="317" t="s">
        <v>1720</v>
      </c>
      <c r="C90" s="317" t="s">
        <v>1721</v>
      </c>
      <c r="D90" s="102">
        <v>2.0</v>
      </c>
      <c r="E90" s="137"/>
      <c r="F90" s="137"/>
      <c r="G90" s="137"/>
      <c r="H90" s="137"/>
      <c r="I90" s="137"/>
      <c r="J90" s="137"/>
      <c r="K90" s="137"/>
      <c r="L90" s="137"/>
      <c r="M90" s="137"/>
      <c r="N90" s="137"/>
      <c r="O90" s="137"/>
      <c r="P90" s="137"/>
      <c r="Q90" s="137"/>
      <c r="R90" s="137"/>
      <c r="S90" s="137"/>
      <c r="T90" s="137"/>
      <c r="U90" s="137"/>
      <c r="V90" s="137"/>
      <c r="W90" s="137"/>
      <c r="X90" s="137"/>
      <c r="Y90" s="137"/>
      <c r="Z90" s="137"/>
    </row>
    <row r="91" ht="14.25" customHeight="1">
      <c r="A91" s="86">
        <v>86.0</v>
      </c>
      <c r="B91" s="317" t="s">
        <v>830</v>
      </c>
      <c r="C91" s="317" t="s">
        <v>1722</v>
      </c>
      <c r="D91" s="102">
        <v>1.0</v>
      </c>
      <c r="E91" s="137"/>
      <c r="F91" s="137"/>
      <c r="G91" s="137"/>
      <c r="H91" s="137"/>
      <c r="I91" s="137"/>
      <c r="J91" s="137"/>
      <c r="K91" s="137"/>
      <c r="L91" s="137"/>
      <c r="M91" s="137"/>
      <c r="N91" s="137"/>
      <c r="O91" s="137"/>
      <c r="P91" s="137"/>
      <c r="Q91" s="137"/>
      <c r="R91" s="137"/>
      <c r="S91" s="137"/>
      <c r="T91" s="137"/>
      <c r="U91" s="137"/>
      <c r="V91" s="137"/>
      <c r="W91" s="137"/>
      <c r="X91" s="137"/>
      <c r="Y91" s="137"/>
      <c r="Z91" s="137"/>
    </row>
    <row r="92" ht="14.25" customHeight="1">
      <c r="A92" s="86">
        <v>87.0</v>
      </c>
      <c r="B92" s="317" t="s">
        <v>830</v>
      </c>
      <c r="C92" s="317" t="s">
        <v>1723</v>
      </c>
      <c r="D92" s="102">
        <v>2.0</v>
      </c>
      <c r="E92" s="137"/>
      <c r="F92" s="137"/>
      <c r="G92" s="137"/>
      <c r="H92" s="137"/>
      <c r="I92" s="137"/>
      <c r="J92" s="137"/>
      <c r="K92" s="137"/>
      <c r="L92" s="137"/>
      <c r="M92" s="137"/>
      <c r="N92" s="137"/>
      <c r="O92" s="137"/>
      <c r="P92" s="137"/>
      <c r="Q92" s="137"/>
      <c r="R92" s="137"/>
      <c r="S92" s="137"/>
      <c r="T92" s="137"/>
      <c r="U92" s="137"/>
      <c r="V92" s="137"/>
      <c r="W92" s="137"/>
      <c r="X92" s="137"/>
      <c r="Y92" s="137"/>
      <c r="Z92" s="137"/>
    </row>
    <row r="93" ht="14.25" customHeight="1">
      <c r="A93" s="86">
        <v>88.0</v>
      </c>
      <c r="B93" s="317" t="s">
        <v>830</v>
      </c>
      <c r="C93" s="317" t="s">
        <v>1724</v>
      </c>
      <c r="D93" s="102">
        <v>1.0</v>
      </c>
      <c r="E93" s="137"/>
      <c r="F93" s="137"/>
      <c r="G93" s="137"/>
      <c r="H93" s="137"/>
      <c r="I93" s="137"/>
      <c r="J93" s="137"/>
      <c r="K93" s="137"/>
      <c r="L93" s="137"/>
      <c r="M93" s="137"/>
      <c r="N93" s="137"/>
      <c r="O93" s="137"/>
      <c r="P93" s="137"/>
      <c r="Q93" s="137"/>
      <c r="R93" s="137"/>
      <c r="S93" s="137"/>
      <c r="T93" s="137"/>
      <c r="U93" s="137"/>
      <c r="V93" s="137"/>
      <c r="W93" s="137"/>
      <c r="X93" s="137"/>
      <c r="Y93" s="137"/>
      <c r="Z93" s="137"/>
    </row>
    <row r="94" ht="14.25" customHeight="1">
      <c r="A94" s="86">
        <v>89.0</v>
      </c>
      <c r="B94" s="317" t="s">
        <v>811</v>
      </c>
      <c r="C94" s="317" t="s">
        <v>1725</v>
      </c>
      <c r="D94" s="102">
        <v>4.0</v>
      </c>
      <c r="E94" s="137"/>
      <c r="F94" s="137"/>
      <c r="G94" s="137"/>
      <c r="H94" s="137"/>
      <c r="I94" s="137"/>
      <c r="J94" s="137"/>
      <c r="K94" s="137"/>
      <c r="L94" s="137"/>
      <c r="M94" s="137"/>
      <c r="N94" s="137"/>
      <c r="O94" s="137"/>
      <c r="P94" s="137"/>
      <c r="Q94" s="137"/>
      <c r="R94" s="137"/>
      <c r="S94" s="137"/>
      <c r="T94" s="137"/>
      <c r="U94" s="137"/>
      <c r="V94" s="137"/>
      <c r="W94" s="137"/>
      <c r="X94" s="137"/>
      <c r="Y94" s="137"/>
      <c r="Z94" s="137"/>
    </row>
    <row r="95" ht="14.25" customHeight="1">
      <c r="A95" s="86">
        <v>90.0</v>
      </c>
      <c r="B95" s="317" t="s">
        <v>811</v>
      </c>
      <c r="C95" s="317" t="s">
        <v>1726</v>
      </c>
      <c r="D95" s="102">
        <v>1.0</v>
      </c>
      <c r="E95" s="137"/>
      <c r="F95" s="137"/>
      <c r="G95" s="137"/>
      <c r="H95" s="137"/>
      <c r="I95" s="137"/>
      <c r="J95" s="137"/>
      <c r="K95" s="137"/>
      <c r="L95" s="137"/>
      <c r="M95" s="137"/>
      <c r="N95" s="137"/>
      <c r="O95" s="137"/>
      <c r="P95" s="137"/>
      <c r="Q95" s="137"/>
      <c r="R95" s="137"/>
      <c r="S95" s="137"/>
      <c r="T95" s="137"/>
      <c r="U95" s="137"/>
      <c r="V95" s="137"/>
      <c r="W95" s="137"/>
      <c r="X95" s="137"/>
      <c r="Y95" s="137"/>
      <c r="Z95" s="137"/>
    </row>
    <row r="96" ht="14.25" customHeight="1">
      <c r="A96" s="86">
        <v>91.0</v>
      </c>
      <c r="B96" s="317" t="s">
        <v>811</v>
      </c>
      <c r="C96" s="317" t="s">
        <v>1727</v>
      </c>
      <c r="D96" s="102">
        <v>3.0</v>
      </c>
      <c r="E96" s="137"/>
      <c r="F96" s="137"/>
      <c r="G96" s="137"/>
      <c r="H96" s="137"/>
      <c r="I96" s="137"/>
      <c r="J96" s="137"/>
      <c r="K96" s="137"/>
      <c r="L96" s="137"/>
      <c r="M96" s="137"/>
      <c r="N96" s="137"/>
      <c r="O96" s="137"/>
      <c r="P96" s="137"/>
      <c r="Q96" s="137"/>
      <c r="R96" s="137"/>
      <c r="S96" s="137"/>
      <c r="T96" s="137"/>
      <c r="U96" s="137"/>
      <c r="V96" s="137"/>
      <c r="W96" s="137"/>
      <c r="X96" s="137"/>
      <c r="Y96" s="137"/>
      <c r="Z96" s="137"/>
    </row>
    <row r="97" ht="14.25" customHeight="1">
      <c r="A97" s="86">
        <v>92.0</v>
      </c>
      <c r="B97" s="317" t="s">
        <v>811</v>
      </c>
      <c r="C97" s="317" t="s">
        <v>1728</v>
      </c>
      <c r="D97" s="102">
        <v>10.0</v>
      </c>
      <c r="E97" s="137"/>
      <c r="F97" s="137"/>
      <c r="G97" s="137"/>
      <c r="H97" s="137"/>
      <c r="I97" s="137"/>
      <c r="J97" s="137"/>
      <c r="K97" s="137"/>
      <c r="L97" s="137"/>
      <c r="M97" s="137"/>
      <c r="N97" s="137"/>
      <c r="O97" s="137"/>
      <c r="P97" s="137"/>
      <c r="Q97" s="137"/>
      <c r="R97" s="137"/>
      <c r="S97" s="137"/>
      <c r="T97" s="137"/>
      <c r="U97" s="137"/>
      <c r="V97" s="137"/>
      <c r="W97" s="137"/>
      <c r="X97" s="137"/>
      <c r="Y97" s="137"/>
      <c r="Z97" s="137"/>
    </row>
    <row r="98" ht="14.25" customHeight="1">
      <c r="A98" s="86">
        <v>93.0</v>
      </c>
      <c r="B98" s="317" t="s">
        <v>811</v>
      </c>
      <c r="C98" s="317" t="s">
        <v>1729</v>
      </c>
      <c r="D98" s="102">
        <v>4.0</v>
      </c>
      <c r="E98" s="137"/>
      <c r="F98" s="137"/>
      <c r="G98" s="137"/>
      <c r="H98" s="137"/>
      <c r="I98" s="137"/>
      <c r="J98" s="137"/>
      <c r="K98" s="137"/>
      <c r="L98" s="137"/>
      <c r="M98" s="137"/>
      <c r="N98" s="137"/>
      <c r="O98" s="137"/>
      <c r="P98" s="137"/>
      <c r="Q98" s="137"/>
      <c r="R98" s="137"/>
      <c r="S98" s="137"/>
      <c r="T98" s="137"/>
      <c r="U98" s="137"/>
      <c r="V98" s="137"/>
      <c r="W98" s="137"/>
      <c r="X98" s="137"/>
      <c r="Y98" s="137"/>
      <c r="Z98" s="137"/>
    </row>
    <row r="99" ht="14.25" customHeight="1">
      <c r="A99" s="86">
        <v>94.0</v>
      </c>
      <c r="B99" s="317" t="s">
        <v>811</v>
      </c>
      <c r="C99" s="317" t="s">
        <v>1730</v>
      </c>
      <c r="D99" s="102">
        <v>6.0</v>
      </c>
      <c r="E99" s="137"/>
      <c r="F99" s="137"/>
      <c r="G99" s="137"/>
      <c r="H99" s="137"/>
      <c r="I99" s="137"/>
      <c r="J99" s="137"/>
      <c r="K99" s="137"/>
      <c r="L99" s="137"/>
      <c r="M99" s="137"/>
      <c r="N99" s="137"/>
      <c r="O99" s="137"/>
      <c r="P99" s="137"/>
      <c r="Q99" s="137"/>
      <c r="R99" s="137"/>
      <c r="S99" s="137"/>
      <c r="T99" s="137"/>
      <c r="U99" s="137"/>
      <c r="V99" s="137"/>
      <c r="W99" s="137"/>
      <c r="X99" s="137"/>
      <c r="Y99" s="137"/>
      <c r="Z99" s="137"/>
    </row>
    <row r="100" ht="14.25" customHeight="1">
      <c r="A100" s="86">
        <v>95.0</v>
      </c>
      <c r="B100" s="466" t="s">
        <v>811</v>
      </c>
      <c r="C100" s="466" t="s">
        <v>1731</v>
      </c>
      <c r="D100" s="233">
        <v>3.0</v>
      </c>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row>
    <row r="101" ht="14.25" customHeight="1">
      <c r="A101" s="86">
        <v>96.0</v>
      </c>
      <c r="B101" s="466" t="s">
        <v>811</v>
      </c>
      <c r="C101" s="466" t="s">
        <v>1732</v>
      </c>
      <c r="D101" s="233">
        <v>3.0</v>
      </c>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row>
    <row r="102" ht="14.25" customHeight="1">
      <c r="A102" s="86">
        <v>97.0</v>
      </c>
      <c r="B102" s="466" t="s">
        <v>811</v>
      </c>
      <c r="C102" s="466" t="s">
        <v>1733</v>
      </c>
      <c r="D102" s="233">
        <v>3.0</v>
      </c>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row>
    <row r="103" ht="14.25" customHeight="1">
      <c r="A103" s="86">
        <v>98.0</v>
      </c>
      <c r="B103" s="466" t="s">
        <v>811</v>
      </c>
      <c r="C103" s="466" t="s">
        <v>1734</v>
      </c>
      <c r="D103" s="233">
        <v>1.0</v>
      </c>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row>
    <row r="104" ht="14.25" customHeight="1">
      <c r="A104" s="86">
        <v>99.0</v>
      </c>
      <c r="B104" s="466" t="s">
        <v>811</v>
      </c>
      <c r="C104" s="466" t="s">
        <v>1735</v>
      </c>
      <c r="D104" s="233">
        <v>2.0</v>
      </c>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row>
    <row r="105" ht="14.25" customHeight="1">
      <c r="A105" s="86">
        <v>100.0</v>
      </c>
      <c r="B105" s="466" t="s">
        <v>1054</v>
      </c>
      <c r="C105" s="466" t="s">
        <v>1736</v>
      </c>
      <c r="D105" s="233">
        <v>11.0</v>
      </c>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row>
    <row r="106" ht="14.25" customHeight="1">
      <c r="A106" s="86">
        <v>101.0</v>
      </c>
      <c r="B106" s="466" t="s">
        <v>1737</v>
      </c>
      <c r="C106" s="466" t="s">
        <v>1738</v>
      </c>
      <c r="D106" s="233">
        <v>4.0</v>
      </c>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row>
    <row r="107" ht="14.25" customHeight="1">
      <c r="A107" s="86">
        <v>102.0</v>
      </c>
      <c r="B107" s="466" t="s">
        <v>1054</v>
      </c>
      <c r="C107" s="466" t="s">
        <v>1739</v>
      </c>
      <c r="D107" s="233">
        <v>50.0</v>
      </c>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row>
    <row r="108" ht="14.25" customHeight="1">
      <c r="A108" s="86">
        <v>103.0</v>
      </c>
      <c r="B108" s="466" t="s">
        <v>1054</v>
      </c>
      <c r="C108" s="466" t="s">
        <v>1740</v>
      </c>
      <c r="D108" s="233">
        <v>37.0</v>
      </c>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row>
    <row r="109" ht="14.25" customHeight="1">
      <c r="A109" s="86">
        <v>104.0</v>
      </c>
      <c r="B109" s="466" t="s">
        <v>1647</v>
      </c>
      <c r="C109" s="466" t="s">
        <v>1741</v>
      </c>
      <c r="D109" s="233">
        <v>6.0</v>
      </c>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row>
    <row r="110" ht="14.25" customHeight="1">
      <c r="A110" s="86">
        <v>105.0</v>
      </c>
      <c r="B110" s="466" t="s">
        <v>1054</v>
      </c>
      <c r="C110" s="466" t="s">
        <v>1742</v>
      </c>
      <c r="D110" s="233">
        <v>7.0</v>
      </c>
      <c r="E110" s="137"/>
      <c r="F110" s="137"/>
      <c r="G110" s="137"/>
      <c r="H110" s="137"/>
      <c r="I110" s="137"/>
      <c r="J110" s="137"/>
      <c r="K110" s="137"/>
      <c r="L110" s="137"/>
      <c r="M110" s="137"/>
      <c r="N110" s="137"/>
      <c r="O110" s="137"/>
      <c r="P110" s="137"/>
      <c r="Q110" s="137"/>
      <c r="R110" s="137"/>
      <c r="S110" s="137"/>
      <c r="T110" s="137"/>
      <c r="U110" s="137"/>
      <c r="V110" s="137"/>
      <c r="W110" s="137"/>
      <c r="X110" s="137"/>
      <c r="Y110" s="137"/>
      <c r="Z110" s="137"/>
    </row>
    <row r="111" ht="14.25" customHeight="1">
      <c r="A111" s="86">
        <v>106.0</v>
      </c>
      <c r="B111" s="466" t="s">
        <v>1054</v>
      </c>
      <c r="C111" s="466" t="s">
        <v>1743</v>
      </c>
      <c r="D111" s="233">
        <v>3.0</v>
      </c>
      <c r="E111" s="137"/>
      <c r="F111" s="137"/>
      <c r="G111" s="137"/>
      <c r="H111" s="137"/>
      <c r="I111" s="137"/>
      <c r="J111" s="137"/>
      <c r="K111" s="137"/>
      <c r="L111" s="137"/>
      <c r="M111" s="137"/>
      <c r="N111" s="137"/>
      <c r="O111" s="137"/>
      <c r="P111" s="137"/>
      <c r="Q111" s="137"/>
      <c r="R111" s="137"/>
      <c r="S111" s="137"/>
      <c r="T111" s="137"/>
      <c r="U111" s="137"/>
      <c r="V111" s="137"/>
      <c r="W111" s="137"/>
      <c r="X111" s="137"/>
      <c r="Y111" s="137"/>
      <c r="Z111" s="137"/>
    </row>
    <row r="112" ht="14.25" customHeight="1">
      <c r="A112" s="86">
        <v>107.0</v>
      </c>
      <c r="B112" s="466" t="s">
        <v>1647</v>
      </c>
      <c r="C112" s="466" t="s">
        <v>1744</v>
      </c>
      <c r="D112" s="233">
        <v>2.0</v>
      </c>
      <c r="E112" s="137"/>
      <c r="F112" s="137"/>
      <c r="G112" s="137"/>
      <c r="H112" s="137"/>
      <c r="I112" s="137"/>
      <c r="J112" s="137"/>
      <c r="K112" s="137"/>
      <c r="L112" s="137"/>
      <c r="M112" s="137"/>
      <c r="N112" s="137"/>
      <c r="O112" s="137"/>
      <c r="P112" s="137"/>
      <c r="Q112" s="137"/>
      <c r="R112" s="137"/>
      <c r="S112" s="137"/>
      <c r="T112" s="137"/>
      <c r="U112" s="137"/>
      <c r="V112" s="137"/>
      <c r="W112" s="137"/>
      <c r="X112" s="137"/>
      <c r="Y112" s="137"/>
      <c r="Z112" s="137"/>
    </row>
    <row r="113" ht="14.25" customHeight="1">
      <c r="A113" s="86">
        <v>108.0</v>
      </c>
      <c r="B113" s="466" t="s">
        <v>1054</v>
      </c>
      <c r="C113" s="466" t="s">
        <v>1745</v>
      </c>
      <c r="D113" s="233">
        <v>2.0</v>
      </c>
      <c r="E113" s="137"/>
      <c r="F113" s="137"/>
      <c r="G113" s="137"/>
      <c r="H113" s="137"/>
      <c r="I113" s="137"/>
      <c r="J113" s="137"/>
      <c r="K113" s="137"/>
      <c r="L113" s="137"/>
      <c r="M113" s="137"/>
      <c r="N113" s="137"/>
      <c r="O113" s="137"/>
      <c r="P113" s="137"/>
      <c r="Q113" s="137"/>
      <c r="R113" s="137"/>
      <c r="S113" s="137"/>
      <c r="T113" s="137"/>
      <c r="U113" s="137"/>
      <c r="V113" s="137"/>
      <c r="W113" s="137"/>
      <c r="X113" s="137"/>
      <c r="Y113" s="137"/>
      <c r="Z113" s="137"/>
    </row>
    <row r="114" ht="14.25" customHeight="1">
      <c r="A114" s="86">
        <v>109.0</v>
      </c>
      <c r="B114" s="466" t="s">
        <v>1746</v>
      </c>
      <c r="C114" s="466" t="s">
        <v>1747</v>
      </c>
      <c r="D114" s="233">
        <v>1.0</v>
      </c>
      <c r="E114" s="137"/>
      <c r="F114" s="137"/>
      <c r="G114" s="137"/>
      <c r="H114" s="137"/>
      <c r="I114" s="137"/>
      <c r="J114" s="137"/>
      <c r="K114" s="137"/>
      <c r="L114" s="137"/>
      <c r="M114" s="137"/>
      <c r="N114" s="137"/>
      <c r="O114" s="137"/>
      <c r="P114" s="137"/>
      <c r="Q114" s="137"/>
      <c r="R114" s="137"/>
      <c r="S114" s="137"/>
      <c r="T114" s="137"/>
      <c r="U114" s="137"/>
      <c r="V114" s="137"/>
      <c r="W114" s="137"/>
      <c r="X114" s="137"/>
      <c r="Y114" s="137"/>
      <c r="Z114" s="137"/>
    </row>
    <row r="115" ht="14.25" customHeight="1">
      <c r="A115" s="86">
        <v>110.0</v>
      </c>
      <c r="B115" s="466" t="s">
        <v>1748</v>
      </c>
      <c r="C115" s="466" t="s">
        <v>1749</v>
      </c>
      <c r="D115" s="233">
        <v>1.0</v>
      </c>
      <c r="E115" s="137"/>
      <c r="F115" s="137"/>
      <c r="G115" s="137"/>
      <c r="H115" s="137"/>
      <c r="I115" s="137"/>
      <c r="J115" s="137"/>
      <c r="K115" s="137"/>
      <c r="L115" s="137"/>
      <c r="M115" s="137"/>
      <c r="N115" s="137"/>
      <c r="O115" s="137"/>
      <c r="P115" s="137"/>
      <c r="Q115" s="137"/>
      <c r="R115" s="137"/>
      <c r="S115" s="137"/>
      <c r="T115" s="137"/>
      <c r="U115" s="137"/>
      <c r="V115" s="137"/>
      <c r="W115" s="137"/>
      <c r="X115" s="137"/>
      <c r="Y115" s="137"/>
      <c r="Z115" s="137"/>
    </row>
    <row r="116" ht="14.25" customHeight="1">
      <c r="A116" s="86">
        <v>111.0</v>
      </c>
      <c r="B116" s="466" t="s">
        <v>1054</v>
      </c>
      <c r="C116" s="466" t="s">
        <v>1750</v>
      </c>
      <c r="D116" s="233">
        <v>2.0</v>
      </c>
      <c r="E116" s="137"/>
      <c r="F116" s="137"/>
      <c r="G116" s="137"/>
      <c r="H116" s="137"/>
      <c r="I116" s="137"/>
      <c r="J116" s="137"/>
      <c r="K116" s="137"/>
      <c r="L116" s="137"/>
      <c r="M116" s="137"/>
      <c r="N116" s="137"/>
      <c r="O116" s="137"/>
      <c r="P116" s="137"/>
      <c r="Q116" s="137"/>
      <c r="R116" s="137"/>
      <c r="S116" s="137"/>
      <c r="T116" s="137"/>
      <c r="U116" s="137"/>
      <c r="V116" s="137"/>
      <c r="W116" s="137"/>
      <c r="X116" s="137"/>
      <c r="Y116" s="137"/>
      <c r="Z116" s="137"/>
    </row>
    <row r="117" ht="14.25" customHeight="1">
      <c r="A117" s="86">
        <v>112.0</v>
      </c>
      <c r="B117" s="466" t="s">
        <v>1054</v>
      </c>
      <c r="C117" s="466" t="s">
        <v>1751</v>
      </c>
      <c r="D117" s="233">
        <v>20.0</v>
      </c>
      <c r="E117" s="137"/>
      <c r="F117" s="137"/>
      <c r="G117" s="137"/>
      <c r="H117" s="137"/>
      <c r="I117" s="137"/>
      <c r="J117" s="137"/>
      <c r="K117" s="137"/>
      <c r="L117" s="137"/>
      <c r="M117" s="137"/>
      <c r="N117" s="137"/>
      <c r="O117" s="137"/>
      <c r="P117" s="137"/>
      <c r="Q117" s="137"/>
      <c r="R117" s="137"/>
      <c r="S117" s="137"/>
      <c r="T117" s="137"/>
      <c r="U117" s="137"/>
      <c r="V117" s="137"/>
      <c r="W117" s="137"/>
      <c r="X117" s="137"/>
      <c r="Y117" s="137"/>
      <c r="Z117" s="137"/>
    </row>
    <row r="118" ht="14.25" customHeight="1">
      <c r="A118" s="86">
        <v>113.0</v>
      </c>
      <c r="B118" s="466" t="s">
        <v>1054</v>
      </c>
      <c r="C118" s="466" t="s">
        <v>1752</v>
      </c>
      <c r="D118" s="233">
        <v>6.0</v>
      </c>
      <c r="E118" s="137"/>
      <c r="F118" s="137"/>
      <c r="G118" s="137"/>
      <c r="H118" s="137"/>
      <c r="I118" s="137"/>
      <c r="J118" s="137"/>
      <c r="K118" s="137"/>
      <c r="L118" s="137"/>
      <c r="M118" s="137"/>
      <c r="N118" s="137"/>
      <c r="O118" s="137"/>
      <c r="P118" s="137"/>
      <c r="Q118" s="137"/>
      <c r="R118" s="137"/>
      <c r="S118" s="137"/>
      <c r="T118" s="137"/>
      <c r="U118" s="137"/>
      <c r="V118" s="137"/>
      <c r="W118" s="137"/>
      <c r="X118" s="137"/>
      <c r="Y118" s="137"/>
      <c r="Z118" s="137"/>
    </row>
    <row r="119" ht="14.25" customHeight="1">
      <c r="A119" s="86">
        <v>114.0</v>
      </c>
      <c r="B119" s="466" t="s">
        <v>1054</v>
      </c>
      <c r="C119" s="466" t="s">
        <v>1753</v>
      </c>
      <c r="D119" s="233">
        <v>1.0</v>
      </c>
      <c r="E119" s="137"/>
      <c r="F119" s="137"/>
      <c r="G119" s="137"/>
      <c r="H119" s="137"/>
      <c r="I119" s="137"/>
      <c r="J119" s="137"/>
      <c r="K119" s="137"/>
      <c r="L119" s="137"/>
      <c r="M119" s="137"/>
      <c r="N119" s="137"/>
      <c r="O119" s="137"/>
      <c r="P119" s="137"/>
      <c r="Q119" s="137"/>
      <c r="R119" s="137"/>
      <c r="S119" s="137"/>
      <c r="T119" s="137"/>
      <c r="U119" s="137"/>
      <c r="V119" s="137"/>
      <c r="W119" s="137"/>
      <c r="X119" s="137"/>
      <c r="Y119" s="137"/>
      <c r="Z119" s="137"/>
    </row>
    <row r="120" ht="14.25" customHeight="1">
      <c r="A120" s="86">
        <v>115.0</v>
      </c>
      <c r="B120" s="466" t="s">
        <v>1754</v>
      </c>
      <c r="C120" s="466" t="s">
        <v>1755</v>
      </c>
      <c r="D120" s="233">
        <v>63.0</v>
      </c>
      <c r="E120" s="137"/>
      <c r="F120" s="137"/>
      <c r="G120" s="137"/>
      <c r="H120" s="137"/>
      <c r="I120" s="137"/>
      <c r="J120" s="137"/>
      <c r="K120" s="137"/>
      <c r="L120" s="137"/>
      <c r="M120" s="137"/>
      <c r="N120" s="137"/>
      <c r="O120" s="137"/>
      <c r="P120" s="137"/>
      <c r="Q120" s="137"/>
      <c r="R120" s="137"/>
      <c r="S120" s="137"/>
      <c r="T120" s="137"/>
      <c r="U120" s="137"/>
      <c r="V120" s="137"/>
      <c r="W120" s="137"/>
      <c r="X120" s="137"/>
      <c r="Y120" s="137"/>
      <c r="Z120" s="137"/>
    </row>
    <row r="121" ht="14.25" customHeight="1">
      <c r="A121" s="86">
        <v>116.0</v>
      </c>
      <c r="B121" s="466" t="s">
        <v>796</v>
      </c>
      <c r="C121" s="466" t="s">
        <v>1756</v>
      </c>
      <c r="D121" s="233">
        <v>25.0</v>
      </c>
      <c r="E121" s="137"/>
      <c r="F121" s="137"/>
      <c r="G121" s="137"/>
      <c r="H121" s="137"/>
      <c r="I121" s="137"/>
      <c r="J121" s="137"/>
      <c r="K121" s="137"/>
      <c r="L121" s="137"/>
      <c r="M121" s="137"/>
      <c r="N121" s="137"/>
      <c r="O121" s="137"/>
      <c r="P121" s="137"/>
      <c r="Q121" s="137"/>
      <c r="R121" s="137"/>
      <c r="S121" s="137"/>
      <c r="T121" s="137"/>
      <c r="U121" s="137"/>
      <c r="V121" s="137"/>
      <c r="W121" s="137"/>
      <c r="X121" s="137"/>
      <c r="Y121" s="137"/>
      <c r="Z121" s="137"/>
    </row>
    <row r="122" ht="14.25" customHeight="1">
      <c r="A122" s="86">
        <v>117.0</v>
      </c>
      <c r="B122" s="466" t="s">
        <v>796</v>
      </c>
      <c r="C122" s="466" t="s">
        <v>1757</v>
      </c>
      <c r="D122" s="233">
        <v>36.0</v>
      </c>
      <c r="E122" s="137"/>
      <c r="F122" s="137"/>
      <c r="G122" s="137"/>
      <c r="H122" s="137"/>
      <c r="I122" s="137"/>
      <c r="J122" s="137"/>
      <c r="K122" s="137"/>
      <c r="L122" s="137"/>
      <c r="M122" s="137"/>
      <c r="N122" s="137"/>
      <c r="O122" s="137"/>
      <c r="P122" s="137"/>
      <c r="Q122" s="137"/>
      <c r="R122" s="137"/>
      <c r="S122" s="137"/>
      <c r="T122" s="137"/>
      <c r="U122" s="137"/>
      <c r="V122" s="137"/>
      <c r="W122" s="137"/>
      <c r="X122" s="137"/>
      <c r="Y122" s="137"/>
      <c r="Z122" s="137"/>
    </row>
    <row r="123" ht="14.25" customHeight="1">
      <c r="A123" s="86">
        <v>118.0</v>
      </c>
      <c r="B123" s="466" t="s">
        <v>796</v>
      </c>
      <c r="C123" s="466" t="s">
        <v>1758</v>
      </c>
      <c r="D123" s="233">
        <v>13.0</v>
      </c>
      <c r="E123" s="137"/>
      <c r="F123" s="137"/>
      <c r="G123" s="137"/>
      <c r="H123" s="137"/>
      <c r="I123" s="137"/>
      <c r="J123" s="137"/>
      <c r="K123" s="137"/>
      <c r="L123" s="137"/>
      <c r="M123" s="137"/>
      <c r="N123" s="137"/>
      <c r="O123" s="137"/>
      <c r="P123" s="137"/>
      <c r="Q123" s="137"/>
      <c r="R123" s="137"/>
      <c r="S123" s="137"/>
      <c r="T123" s="137"/>
      <c r="U123" s="137"/>
      <c r="V123" s="137"/>
      <c r="W123" s="137"/>
      <c r="X123" s="137"/>
      <c r="Y123" s="137"/>
      <c r="Z123" s="137"/>
    </row>
    <row r="124" ht="14.25" customHeight="1">
      <c r="A124" s="86">
        <v>119.0</v>
      </c>
      <c r="B124" s="466" t="s">
        <v>796</v>
      </c>
      <c r="C124" s="466" t="s">
        <v>1759</v>
      </c>
      <c r="D124" s="233">
        <v>10.0</v>
      </c>
      <c r="E124" s="137"/>
      <c r="F124" s="137"/>
      <c r="G124" s="137"/>
      <c r="H124" s="137"/>
      <c r="I124" s="137"/>
      <c r="J124" s="137"/>
      <c r="K124" s="137"/>
      <c r="L124" s="137"/>
      <c r="M124" s="137"/>
      <c r="N124" s="137"/>
      <c r="O124" s="137"/>
      <c r="P124" s="137"/>
      <c r="Q124" s="137"/>
      <c r="R124" s="137"/>
      <c r="S124" s="137"/>
      <c r="T124" s="137"/>
      <c r="U124" s="137"/>
      <c r="V124" s="137"/>
      <c r="W124" s="137"/>
      <c r="X124" s="137"/>
      <c r="Y124" s="137"/>
      <c r="Z124" s="137"/>
    </row>
    <row r="125" ht="14.25" customHeight="1">
      <c r="A125" s="86">
        <v>120.0</v>
      </c>
      <c r="B125" s="466" t="s">
        <v>796</v>
      </c>
      <c r="C125" s="466" t="s">
        <v>1760</v>
      </c>
      <c r="D125" s="233">
        <v>9.0</v>
      </c>
      <c r="E125" s="137"/>
      <c r="F125" s="137"/>
      <c r="G125" s="137"/>
      <c r="H125" s="137"/>
      <c r="I125" s="137"/>
      <c r="J125" s="137"/>
      <c r="K125" s="137"/>
      <c r="L125" s="137"/>
      <c r="M125" s="137"/>
      <c r="N125" s="137"/>
      <c r="O125" s="137"/>
      <c r="P125" s="137"/>
      <c r="Q125" s="137"/>
      <c r="R125" s="137"/>
      <c r="S125" s="137"/>
      <c r="T125" s="137"/>
      <c r="U125" s="137"/>
      <c r="V125" s="137"/>
      <c r="W125" s="137"/>
      <c r="X125" s="137"/>
      <c r="Y125" s="137"/>
      <c r="Z125" s="137"/>
    </row>
    <row r="126" ht="14.25" customHeight="1">
      <c r="A126" s="86">
        <v>121.0</v>
      </c>
      <c r="B126" s="466" t="s">
        <v>796</v>
      </c>
      <c r="C126" s="466" t="s">
        <v>1761</v>
      </c>
      <c r="D126" s="233">
        <v>9.0</v>
      </c>
      <c r="E126" s="137"/>
      <c r="F126" s="137"/>
      <c r="G126" s="137"/>
      <c r="H126" s="137"/>
      <c r="I126" s="137"/>
      <c r="J126" s="137"/>
      <c r="K126" s="137"/>
      <c r="L126" s="137"/>
      <c r="M126" s="137"/>
      <c r="N126" s="137"/>
      <c r="O126" s="137"/>
      <c r="P126" s="137"/>
      <c r="Q126" s="137"/>
      <c r="R126" s="137"/>
      <c r="S126" s="137"/>
      <c r="T126" s="137"/>
      <c r="U126" s="137"/>
      <c r="V126" s="137"/>
      <c r="W126" s="137"/>
      <c r="X126" s="137"/>
      <c r="Y126" s="137"/>
      <c r="Z126" s="137"/>
    </row>
    <row r="127" ht="14.25" customHeight="1">
      <c r="A127" s="86">
        <v>122.0</v>
      </c>
      <c r="B127" s="466" t="s">
        <v>796</v>
      </c>
      <c r="C127" s="466" t="s">
        <v>1762</v>
      </c>
      <c r="D127" s="233">
        <v>3.0</v>
      </c>
      <c r="E127" s="137"/>
      <c r="F127" s="137"/>
      <c r="G127" s="137"/>
      <c r="H127" s="137"/>
      <c r="I127" s="137"/>
      <c r="J127" s="137"/>
      <c r="K127" s="137"/>
      <c r="L127" s="137"/>
      <c r="M127" s="137"/>
      <c r="N127" s="137"/>
      <c r="O127" s="137"/>
      <c r="P127" s="137"/>
      <c r="Q127" s="137"/>
      <c r="R127" s="137"/>
      <c r="S127" s="137"/>
      <c r="T127" s="137"/>
      <c r="U127" s="137"/>
      <c r="V127" s="137"/>
      <c r="W127" s="137"/>
      <c r="X127" s="137"/>
      <c r="Y127" s="137"/>
      <c r="Z127" s="137"/>
    </row>
    <row r="128" ht="14.25" customHeight="1">
      <c r="A128" s="86">
        <v>123.0</v>
      </c>
      <c r="B128" s="466" t="s">
        <v>796</v>
      </c>
      <c r="C128" s="466" t="s">
        <v>1763</v>
      </c>
      <c r="D128" s="233">
        <v>3.0</v>
      </c>
      <c r="E128" s="137"/>
      <c r="F128" s="137"/>
      <c r="G128" s="137"/>
      <c r="H128" s="137"/>
      <c r="I128" s="137"/>
      <c r="J128" s="137"/>
      <c r="K128" s="137"/>
      <c r="L128" s="137"/>
      <c r="M128" s="137"/>
      <c r="N128" s="137"/>
      <c r="O128" s="137"/>
      <c r="P128" s="137"/>
      <c r="Q128" s="137"/>
      <c r="R128" s="137"/>
      <c r="S128" s="137"/>
      <c r="T128" s="137"/>
      <c r="U128" s="137"/>
      <c r="V128" s="137"/>
      <c r="W128" s="137"/>
      <c r="X128" s="137"/>
      <c r="Y128" s="137"/>
      <c r="Z128" s="137"/>
    </row>
    <row r="129" ht="14.25" customHeight="1">
      <c r="A129" s="86">
        <v>124.0</v>
      </c>
      <c r="B129" s="466" t="s">
        <v>796</v>
      </c>
      <c r="C129" s="466" t="s">
        <v>1764</v>
      </c>
      <c r="D129" s="233">
        <v>18.0</v>
      </c>
      <c r="E129" s="137"/>
      <c r="F129" s="137"/>
      <c r="G129" s="137"/>
      <c r="H129" s="137"/>
      <c r="I129" s="137"/>
      <c r="J129" s="137"/>
      <c r="K129" s="137"/>
      <c r="L129" s="137"/>
      <c r="M129" s="137"/>
      <c r="N129" s="137"/>
      <c r="O129" s="137"/>
      <c r="P129" s="137"/>
      <c r="Q129" s="137"/>
      <c r="R129" s="137"/>
      <c r="S129" s="137"/>
      <c r="T129" s="137"/>
      <c r="U129" s="137"/>
      <c r="V129" s="137"/>
      <c r="W129" s="137"/>
      <c r="X129" s="137"/>
      <c r="Y129" s="137"/>
      <c r="Z129" s="137"/>
    </row>
    <row r="130" ht="14.25" customHeight="1">
      <c r="A130" s="86">
        <v>125.0</v>
      </c>
      <c r="B130" s="466" t="s">
        <v>796</v>
      </c>
      <c r="C130" s="466" t="s">
        <v>1765</v>
      </c>
      <c r="D130" s="233">
        <v>7.0</v>
      </c>
      <c r="E130" s="137"/>
      <c r="F130" s="137"/>
      <c r="G130" s="137"/>
      <c r="H130" s="137"/>
      <c r="I130" s="137"/>
      <c r="J130" s="137"/>
      <c r="K130" s="137"/>
      <c r="L130" s="137"/>
      <c r="M130" s="137"/>
      <c r="N130" s="137"/>
      <c r="O130" s="137"/>
      <c r="P130" s="137"/>
      <c r="Q130" s="137"/>
      <c r="R130" s="137"/>
      <c r="S130" s="137"/>
      <c r="T130" s="137"/>
      <c r="U130" s="137"/>
      <c r="V130" s="137"/>
      <c r="W130" s="137"/>
      <c r="X130" s="137"/>
      <c r="Y130" s="137"/>
      <c r="Z130" s="137"/>
    </row>
    <row r="131" ht="14.25" customHeight="1">
      <c r="A131" s="86">
        <v>126.0</v>
      </c>
      <c r="B131" s="466" t="s">
        <v>796</v>
      </c>
      <c r="C131" s="466" t="s">
        <v>1766</v>
      </c>
      <c r="D131" s="233">
        <v>8.0</v>
      </c>
      <c r="E131" s="137"/>
      <c r="F131" s="137"/>
      <c r="G131" s="137"/>
      <c r="H131" s="137"/>
      <c r="I131" s="137"/>
      <c r="J131" s="137"/>
      <c r="K131" s="137"/>
      <c r="L131" s="137"/>
      <c r="M131" s="137"/>
      <c r="N131" s="137"/>
      <c r="O131" s="137"/>
      <c r="P131" s="137"/>
      <c r="Q131" s="137"/>
      <c r="R131" s="137"/>
      <c r="S131" s="137"/>
      <c r="T131" s="137"/>
      <c r="U131" s="137"/>
      <c r="V131" s="137"/>
      <c r="W131" s="137"/>
      <c r="X131" s="137"/>
      <c r="Y131" s="137"/>
      <c r="Z131" s="137"/>
    </row>
    <row r="132" ht="14.25" customHeight="1">
      <c r="A132" s="86">
        <v>127.0</v>
      </c>
      <c r="B132" s="466" t="s">
        <v>796</v>
      </c>
      <c r="C132" s="466" t="s">
        <v>1767</v>
      </c>
      <c r="D132" s="233">
        <v>1.0</v>
      </c>
      <c r="E132" s="137"/>
      <c r="F132" s="137"/>
      <c r="G132" s="137"/>
      <c r="H132" s="137"/>
      <c r="I132" s="137"/>
      <c r="J132" s="137"/>
      <c r="K132" s="137"/>
      <c r="L132" s="137"/>
      <c r="M132" s="137"/>
      <c r="N132" s="137"/>
      <c r="O132" s="137"/>
      <c r="P132" s="137"/>
      <c r="Q132" s="137"/>
      <c r="R132" s="137"/>
      <c r="S132" s="137"/>
      <c r="T132" s="137"/>
      <c r="U132" s="137"/>
      <c r="V132" s="137"/>
      <c r="W132" s="137"/>
      <c r="X132" s="137"/>
      <c r="Y132" s="137"/>
      <c r="Z132" s="137"/>
    </row>
    <row r="133" ht="14.25" customHeight="1">
      <c r="A133" s="86">
        <v>128.0</v>
      </c>
      <c r="B133" s="466" t="s">
        <v>796</v>
      </c>
      <c r="C133" s="466" t="s">
        <v>1768</v>
      </c>
      <c r="D133" s="233">
        <v>8.0</v>
      </c>
      <c r="E133" s="137"/>
      <c r="F133" s="137"/>
      <c r="G133" s="137"/>
      <c r="H133" s="137"/>
      <c r="I133" s="137"/>
      <c r="J133" s="137"/>
      <c r="K133" s="137"/>
      <c r="L133" s="137"/>
      <c r="M133" s="137"/>
      <c r="N133" s="137"/>
      <c r="O133" s="137"/>
      <c r="P133" s="137"/>
      <c r="Q133" s="137"/>
      <c r="R133" s="137"/>
      <c r="S133" s="137"/>
      <c r="T133" s="137"/>
      <c r="U133" s="137"/>
      <c r="V133" s="137"/>
      <c r="W133" s="137"/>
      <c r="X133" s="137"/>
      <c r="Y133" s="137"/>
      <c r="Z133" s="137"/>
    </row>
    <row r="134" ht="14.25" customHeight="1">
      <c r="A134" s="86">
        <v>129.0</v>
      </c>
      <c r="B134" s="466" t="s">
        <v>796</v>
      </c>
      <c r="C134" s="466" t="s">
        <v>1769</v>
      </c>
      <c r="D134" s="233">
        <v>4.0</v>
      </c>
      <c r="E134" s="137"/>
      <c r="F134" s="137"/>
      <c r="G134" s="137"/>
      <c r="H134" s="137"/>
      <c r="I134" s="137"/>
      <c r="J134" s="137"/>
      <c r="K134" s="137"/>
      <c r="L134" s="137"/>
      <c r="M134" s="137"/>
      <c r="N134" s="137"/>
      <c r="O134" s="137"/>
      <c r="P134" s="137"/>
      <c r="Q134" s="137"/>
      <c r="R134" s="137"/>
      <c r="S134" s="137"/>
      <c r="T134" s="137"/>
      <c r="U134" s="137"/>
      <c r="V134" s="137"/>
      <c r="W134" s="137"/>
      <c r="X134" s="137"/>
      <c r="Y134" s="137"/>
      <c r="Z134" s="137"/>
    </row>
    <row r="135" ht="14.25" customHeight="1">
      <c r="A135" s="86">
        <v>130.0</v>
      </c>
      <c r="B135" s="466" t="s">
        <v>796</v>
      </c>
      <c r="C135" s="466" t="s">
        <v>1770</v>
      </c>
      <c r="D135" s="233">
        <v>4.0</v>
      </c>
      <c r="E135" s="137"/>
      <c r="F135" s="137"/>
      <c r="G135" s="137"/>
      <c r="H135" s="137"/>
      <c r="I135" s="137"/>
      <c r="J135" s="137"/>
      <c r="K135" s="137"/>
      <c r="L135" s="137"/>
      <c r="M135" s="137"/>
      <c r="N135" s="137"/>
      <c r="O135" s="137"/>
      <c r="P135" s="137"/>
      <c r="Q135" s="137"/>
      <c r="R135" s="137"/>
      <c r="S135" s="137"/>
      <c r="T135" s="137"/>
      <c r="U135" s="137"/>
      <c r="V135" s="137"/>
      <c r="W135" s="137"/>
      <c r="X135" s="137"/>
      <c r="Y135" s="137"/>
      <c r="Z135" s="137"/>
    </row>
    <row r="136" ht="14.25" customHeight="1">
      <c r="A136" s="86">
        <v>131.0</v>
      </c>
      <c r="B136" s="466" t="s">
        <v>796</v>
      </c>
      <c r="C136" s="466" t="s">
        <v>1771</v>
      </c>
      <c r="D136" s="233">
        <v>3.0</v>
      </c>
      <c r="E136" s="137"/>
      <c r="F136" s="137"/>
      <c r="G136" s="137"/>
      <c r="H136" s="137"/>
      <c r="I136" s="137"/>
      <c r="J136" s="137"/>
      <c r="K136" s="137"/>
      <c r="L136" s="137"/>
      <c r="M136" s="137"/>
      <c r="N136" s="137"/>
      <c r="O136" s="137"/>
      <c r="P136" s="137"/>
      <c r="Q136" s="137"/>
      <c r="R136" s="137"/>
      <c r="S136" s="137"/>
      <c r="T136" s="137"/>
      <c r="U136" s="137"/>
      <c r="V136" s="137"/>
      <c r="W136" s="137"/>
      <c r="X136" s="137"/>
      <c r="Y136" s="137"/>
      <c r="Z136" s="137"/>
    </row>
    <row r="137" ht="14.25" customHeight="1">
      <c r="A137" s="86">
        <v>132.0</v>
      </c>
      <c r="B137" s="466" t="s">
        <v>796</v>
      </c>
      <c r="C137" s="466" t="s">
        <v>1772</v>
      </c>
      <c r="D137" s="233">
        <v>4.0</v>
      </c>
      <c r="E137" s="137"/>
      <c r="F137" s="137"/>
      <c r="G137" s="137"/>
      <c r="H137" s="137"/>
      <c r="I137" s="137"/>
      <c r="J137" s="137"/>
      <c r="K137" s="137"/>
      <c r="L137" s="137"/>
      <c r="M137" s="137"/>
      <c r="N137" s="137"/>
      <c r="O137" s="137"/>
      <c r="P137" s="137"/>
      <c r="Q137" s="137"/>
      <c r="R137" s="137"/>
      <c r="S137" s="137"/>
      <c r="T137" s="137"/>
      <c r="U137" s="137"/>
      <c r="V137" s="137"/>
      <c r="W137" s="137"/>
      <c r="X137" s="137"/>
      <c r="Y137" s="137"/>
      <c r="Z137" s="137"/>
    </row>
    <row r="138" ht="14.25" customHeight="1">
      <c r="A138" s="86">
        <v>133.0</v>
      </c>
      <c r="B138" s="466" t="s">
        <v>796</v>
      </c>
      <c r="C138" s="466" t="s">
        <v>1773</v>
      </c>
      <c r="D138" s="233">
        <v>4.0</v>
      </c>
      <c r="E138" s="137"/>
      <c r="F138" s="137"/>
      <c r="G138" s="137"/>
      <c r="H138" s="137"/>
      <c r="I138" s="137"/>
      <c r="J138" s="137"/>
      <c r="K138" s="137"/>
      <c r="L138" s="137"/>
      <c r="M138" s="137"/>
      <c r="N138" s="137"/>
      <c r="O138" s="137"/>
      <c r="P138" s="137"/>
      <c r="Q138" s="137"/>
      <c r="R138" s="137"/>
      <c r="S138" s="137"/>
      <c r="T138" s="137"/>
      <c r="U138" s="137"/>
      <c r="V138" s="137"/>
      <c r="W138" s="137"/>
      <c r="X138" s="137"/>
      <c r="Y138" s="137"/>
      <c r="Z138" s="137"/>
    </row>
    <row r="139" ht="14.25" customHeight="1">
      <c r="A139" s="86">
        <v>134.0</v>
      </c>
      <c r="B139" s="466" t="s">
        <v>796</v>
      </c>
      <c r="C139" s="466" t="s">
        <v>1774</v>
      </c>
      <c r="D139" s="233">
        <v>1.0</v>
      </c>
      <c r="E139" s="137"/>
      <c r="F139" s="137"/>
      <c r="G139" s="137"/>
      <c r="H139" s="137"/>
      <c r="I139" s="137"/>
      <c r="J139" s="137"/>
      <c r="K139" s="137"/>
      <c r="L139" s="137"/>
      <c r="M139" s="137"/>
      <c r="N139" s="137"/>
      <c r="O139" s="137"/>
      <c r="P139" s="137"/>
      <c r="Q139" s="137"/>
      <c r="R139" s="137"/>
      <c r="S139" s="137"/>
      <c r="T139" s="137"/>
      <c r="U139" s="137"/>
      <c r="V139" s="137"/>
      <c r="W139" s="137"/>
      <c r="X139" s="137"/>
      <c r="Y139" s="137"/>
      <c r="Z139" s="137"/>
    </row>
    <row r="140" ht="14.25" customHeight="1">
      <c r="A140" s="86">
        <v>135.0</v>
      </c>
      <c r="B140" s="466" t="s">
        <v>1643</v>
      </c>
      <c r="C140" s="466" t="s">
        <v>1775</v>
      </c>
      <c r="D140" s="233">
        <v>22.0</v>
      </c>
      <c r="E140" s="137"/>
      <c r="F140" s="137"/>
      <c r="G140" s="137"/>
      <c r="H140" s="137"/>
      <c r="I140" s="137"/>
      <c r="J140" s="137"/>
      <c r="K140" s="137"/>
      <c r="L140" s="137"/>
      <c r="M140" s="137"/>
      <c r="N140" s="137"/>
      <c r="O140" s="137"/>
      <c r="P140" s="137"/>
      <c r="Q140" s="137"/>
      <c r="R140" s="137"/>
      <c r="S140" s="137"/>
      <c r="T140" s="137"/>
      <c r="U140" s="137"/>
      <c r="V140" s="137"/>
      <c r="W140" s="137"/>
      <c r="X140" s="137"/>
      <c r="Y140" s="137"/>
      <c r="Z140" s="137"/>
    </row>
    <row r="141" ht="14.25" customHeight="1">
      <c r="A141" s="86">
        <v>136.0</v>
      </c>
      <c r="B141" s="466" t="s">
        <v>991</v>
      </c>
      <c r="C141" s="466" t="s">
        <v>1776</v>
      </c>
      <c r="D141" s="233">
        <v>17.0</v>
      </c>
      <c r="E141" s="137"/>
      <c r="F141" s="137"/>
      <c r="G141" s="137"/>
      <c r="H141" s="137"/>
      <c r="I141" s="137"/>
      <c r="J141" s="137"/>
      <c r="K141" s="137"/>
      <c r="L141" s="137"/>
      <c r="M141" s="137"/>
      <c r="N141" s="137"/>
      <c r="O141" s="137"/>
      <c r="P141" s="137"/>
      <c r="Q141" s="137"/>
      <c r="R141" s="137"/>
      <c r="S141" s="137"/>
      <c r="T141" s="137"/>
      <c r="U141" s="137"/>
      <c r="V141" s="137"/>
      <c r="W141" s="137"/>
      <c r="X141" s="137"/>
      <c r="Y141" s="137"/>
      <c r="Z141" s="137"/>
    </row>
    <row r="142" ht="14.25" customHeight="1">
      <c r="A142" s="86">
        <v>137.0</v>
      </c>
      <c r="B142" s="466" t="s">
        <v>991</v>
      </c>
      <c r="C142" s="466" t="s">
        <v>1777</v>
      </c>
      <c r="D142" s="233">
        <v>20.0</v>
      </c>
      <c r="E142" s="137"/>
      <c r="F142" s="137"/>
      <c r="G142" s="137"/>
      <c r="H142" s="137"/>
      <c r="I142" s="137"/>
      <c r="J142" s="137"/>
      <c r="K142" s="137"/>
      <c r="L142" s="137"/>
      <c r="M142" s="137"/>
      <c r="N142" s="137"/>
      <c r="O142" s="137"/>
      <c r="P142" s="137"/>
      <c r="Q142" s="137"/>
      <c r="R142" s="137"/>
      <c r="S142" s="137"/>
      <c r="T142" s="137"/>
      <c r="U142" s="137"/>
      <c r="V142" s="137"/>
      <c r="W142" s="137"/>
      <c r="X142" s="137"/>
      <c r="Y142" s="137"/>
      <c r="Z142" s="137"/>
    </row>
    <row r="143" ht="14.25" customHeight="1">
      <c r="A143" s="86">
        <v>138.0</v>
      </c>
      <c r="B143" s="466" t="s">
        <v>991</v>
      </c>
      <c r="C143" s="466" t="s">
        <v>1778</v>
      </c>
      <c r="D143" s="233">
        <v>9.0</v>
      </c>
      <c r="E143" s="137"/>
      <c r="F143" s="137"/>
      <c r="G143" s="137"/>
      <c r="H143" s="137"/>
      <c r="I143" s="137"/>
      <c r="J143" s="137"/>
      <c r="K143" s="137"/>
      <c r="L143" s="137"/>
      <c r="M143" s="137"/>
      <c r="N143" s="137"/>
      <c r="O143" s="137"/>
      <c r="P143" s="137"/>
      <c r="Q143" s="137"/>
      <c r="R143" s="137"/>
      <c r="S143" s="137"/>
      <c r="T143" s="137"/>
      <c r="U143" s="137"/>
      <c r="V143" s="137"/>
      <c r="W143" s="137"/>
      <c r="X143" s="137"/>
      <c r="Y143" s="137"/>
      <c r="Z143" s="137"/>
    </row>
    <row r="144" ht="14.25" customHeight="1">
      <c r="A144" s="86">
        <v>139.0</v>
      </c>
      <c r="B144" s="466" t="s">
        <v>991</v>
      </c>
      <c r="C144" s="466" t="s">
        <v>1779</v>
      </c>
      <c r="D144" s="233">
        <v>15.0</v>
      </c>
      <c r="E144" s="137"/>
      <c r="F144" s="137"/>
      <c r="G144" s="137"/>
      <c r="H144" s="137"/>
      <c r="I144" s="137"/>
      <c r="J144" s="137"/>
      <c r="K144" s="137"/>
      <c r="L144" s="137"/>
      <c r="M144" s="137"/>
      <c r="N144" s="137"/>
      <c r="O144" s="137"/>
      <c r="P144" s="137"/>
      <c r="Q144" s="137"/>
      <c r="R144" s="137"/>
      <c r="S144" s="137"/>
      <c r="T144" s="137"/>
      <c r="U144" s="137"/>
      <c r="V144" s="137"/>
      <c r="W144" s="137"/>
      <c r="X144" s="137"/>
      <c r="Y144" s="137"/>
      <c r="Z144" s="137"/>
    </row>
    <row r="145" ht="14.25" customHeight="1">
      <c r="A145" s="86">
        <v>140.0</v>
      </c>
      <c r="B145" s="466" t="s">
        <v>991</v>
      </c>
      <c r="C145" s="466" t="s">
        <v>1780</v>
      </c>
      <c r="D145" s="233">
        <v>13.0</v>
      </c>
      <c r="E145" s="137"/>
      <c r="F145" s="137"/>
      <c r="G145" s="137"/>
      <c r="H145" s="137"/>
      <c r="I145" s="137"/>
      <c r="J145" s="137"/>
      <c r="K145" s="137"/>
      <c r="L145" s="137"/>
      <c r="M145" s="137"/>
      <c r="N145" s="137"/>
      <c r="O145" s="137"/>
      <c r="P145" s="137"/>
      <c r="Q145" s="137"/>
      <c r="R145" s="137"/>
      <c r="S145" s="137"/>
      <c r="T145" s="137"/>
      <c r="U145" s="137"/>
      <c r="V145" s="137"/>
      <c r="W145" s="137"/>
      <c r="X145" s="137"/>
      <c r="Y145" s="137"/>
      <c r="Z145" s="137"/>
    </row>
    <row r="146" ht="14.25" customHeight="1">
      <c r="A146" s="86">
        <v>141.0</v>
      </c>
      <c r="B146" s="466" t="s">
        <v>991</v>
      </c>
      <c r="C146" s="466" t="s">
        <v>1781</v>
      </c>
      <c r="D146" s="233">
        <v>9.0</v>
      </c>
      <c r="E146" s="137"/>
      <c r="F146" s="137"/>
      <c r="G146" s="137"/>
      <c r="H146" s="137"/>
      <c r="I146" s="137"/>
      <c r="J146" s="137"/>
      <c r="K146" s="137"/>
      <c r="L146" s="137"/>
      <c r="M146" s="137"/>
      <c r="N146" s="137"/>
      <c r="O146" s="137"/>
      <c r="P146" s="137"/>
      <c r="Q146" s="137"/>
      <c r="R146" s="137"/>
      <c r="S146" s="137"/>
      <c r="T146" s="137"/>
      <c r="U146" s="137"/>
      <c r="V146" s="137"/>
      <c r="W146" s="137"/>
      <c r="X146" s="137"/>
      <c r="Y146" s="137"/>
      <c r="Z146" s="137"/>
    </row>
    <row r="147" ht="14.25" customHeight="1">
      <c r="A147" s="86">
        <v>142.0</v>
      </c>
      <c r="B147" s="466" t="s">
        <v>991</v>
      </c>
      <c r="C147" s="466" t="s">
        <v>1782</v>
      </c>
      <c r="D147" s="233">
        <v>8.0</v>
      </c>
      <c r="E147" s="137"/>
      <c r="F147" s="137"/>
      <c r="G147" s="137"/>
      <c r="H147" s="137"/>
      <c r="I147" s="137"/>
      <c r="J147" s="137"/>
      <c r="K147" s="137"/>
      <c r="L147" s="137"/>
      <c r="M147" s="137"/>
      <c r="N147" s="137"/>
      <c r="O147" s="137"/>
      <c r="P147" s="137"/>
      <c r="Q147" s="137"/>
      <c r="R147" s="137"/>
      <c r="S147" s="137"/>
      <c r="T147" s="137"/>
      <c r="U147" s="137"/>
      <c r="V147" s="137"/>
      <c r="W147" s="137"/>
      <c r="X147" s="137"/>
      <c r="Y147" s="137"/>
      <c r="Z147" s="137"/>
    </row>
    <row r="148" ht="14.25" customHeight="1">
      <c r="A148" s="86">
        <v>143.0</v>
      </c>
      <c r="B148" s="466" t="s">
        <v>991</v>
      </c>
      <c r="C148" s="466" t="s">
        <v>1783</v>
      </c>
      <c r="D148" s="233">
        <v>8.0</v>
      </c>
      <c r="E148" s="137"/>
      <c r="F148" s="137"/>
      <c r="G148" s="137"/>
      <c r="H148" s="137"/>
      <c r="I148" s="137"/>
      <c r="J148" s="137"/>
      <c r="K148" s="137"/>
      <c r="L148" s="137"/>
      <c r="M148" s="137"/>
      <c r="N148" s="137"/>
      <c r="O148" s="137"/>
      <c r="P148" s="137"/>
      <c r="Q148" s="137"/>
      <c r="R148" s="137"/>
      <c r="S148" s="137"/>
      <c r="T148" s="137"/>
      <c r="U148" s="137"/>
      <c r="V148" s="137"/>
      <c r="W148" s="137"/>
      <c r="X148" s="137"/>
      <c r="Y148" s="137"/>
      <c r="Z148" s="137"/>
    </row>
    <row r="149" ht="14.25" customHeight="1">
      <c r="A149" s="86">
        <v>144.0</v>
      </c>
      <c r="B149" s="466" t="s">
        <v>991</v>
      </c>
      <c r="C149" s="466" t="s">
        <v>1784</v>
      </c>
      <c r="D149" s="233">
        <v>4.0</v>
      </c>
      <c r="E149" s="137"/>
      <c r="F149" s="137"/>
      <c r="G149" s="137"/>
      <c r="H149" s="137"/>
      <c r="I149" s="137"/>
      <c r="J149" s="137"/>
      <c r="K149" s="137"/>
      <c r="L149" s="137"/>
      <c r="M149" s="137"/>
      <c r="N149" s="137"/>
      <c r="O149" s="137"/>
      <c r="P149" s="137"/>
      <c r="Q149" s="137"/>
      <c r="R149" s="137"/>
      <c r="S149" s="137"/>
      <c r="T149" s="137"/>
      <c r="U149" s="137"/>
      <c r="V149" s="137"/>
      <c r="W149" s="137"/>
      <c r="X149" s="137"/>
      <c r="Y149" s="137"/>
      <c r="Z149" s="137"/>
    </row>
    <row r="150" ht="14.25" customHeight="1">
      <c r="A150" s="86">
        <v>145.0</v>
      </c>
      <c r="B150" s="466" t="s">
        <v>1785</v>
      </c>
      <c r="C150" s="466" t="s">
        <v>1786</v>
      </c>
      <c r="D150" s="233">
        <v>7.0</v>
      </c>
      <c r="E150" s="137"/>
      <c r="F150" s="137"/>
      <c r="G150" s="137"/>
      <c r="H150" s="137"/>
      <c r="I150" s="137"/>
      <c r="J150" s="137"/>
      <c r="K150" s="137"/>
      <c r="L150" s="137"/>
      <c r="M150" s="137"/>
      <c r="N150" s="137"/>
      <c r="O150" s="137"/>
      <c r="P150" s="137"/>
      <c r="Q150" s="137"/>
      <c r="R150" s="137"/>
      <c r="S150" s="137"/>
      <c r="T150" s="137"/>
      <c r="U150" s="137"/>
      <c r="V150" s="137"/>
      <c r="W150" s="137"/>
      <c r="X150" s="137"/>
      <c r="Y150" s="137"/>
      <c r="Z150" s="137"/>
    </row>
    <row r="151" ht="14.25" customHeight="1">
      <c r="A151" s="86">
        <v>146.0</v>
      </c>
      <c r="B151" s="466" t="s">
        <v>991</v>
      </c>
      <c r="C151" s="466" t="s">
        <v>1787</v>
      </c>
      <c r="D151" s="233">
        <v>8.0</v>
      </c>
      <c r="E151" s="137"/>
      <c r="F151" s="137"/>
      <c r="G151" s="137"/>
      <c r="H151" s="137"/>
      <c r="I151" s="137"/>
      <c r="J151" s="137"/>
      <c r="K151" s="137"/>
      <c r="L151" s="137"/>
      <c r="M151" s="137"/>
      <c r="N151" s="137"/>
      <c r="O151" s="137"/>
      <c r="P151" s="137"/>
      <c r="Q151" s="137"/>
      <c r="R151" s="137"/>
      <c r="S151" s="137"/>
      <c r="T151" s="137"/>
      <c r="U151" s="137"/>
      <c r="V151" s="137"/>
      <c r="W151" s="137"/>
      <c r="X151" s="137"/>
      <c r="Y151" s="137"/>
      <c r="Z151" s="137"/>
    </row>
    <row r="152" ht="14.25" customHeight="1">
      <c r="A152" s="86">
        <v>147.0</v>
      </c>
      <c r="B152" s="466" t="s">
        <v>991</v>
      </c>
      <c r="C152" s="466" t="s">
        <v>1788</v>
      </c>
      <c r="D152" s="233">
        <v>6.0</v>
      </c>
      <c r="E152" s="137"/>
      <c r="F152" s="137"/>
      <c r="G152" s="137"/>
      <c r="H152" s="137"/>
      <c r="I152" s="137"/>
      <c r="J152" s="137"/>
      <c r="K152" s="137"/>
      <c r="L152" s="137"/>
      <c r="M152" s="137"/>
      <c r="N152" s="137"/>
      <c r="O152" s="137"/>
      <c r="P152" s="137"/>
      <c r="Q152" s="137"/>
      <c r="R152" s="137"/>
      <c r="S152" s="137"/>
      <c r="T152" s="137"/>
      <c r="U152" s="137"/>
      <c r="V152" s="137"/>
      <c r="W152" s="137"/>
      <c r="X152" s="137"/>
      <c r="Y152" s="137"/>
      <c r="Z152" s="137"/>
    </row>
    <row r="153" ht="14.25" customHeight="1">
      <c r="A153" s="86">
        <v>148.0</v>
      </c>
      <c r="B153" s="466" t="s">
        <v>991</v>
      </c>
      <c r="C153" s="466" t="s">
        <v>1789</v>
      </c>
      <c r="D153" s="233">
        <v>4.0</v>
      </c>
      <c r="E153" s="137"/>
      <c r="F153" s="137"/>
      <c r="G153" s="137"/>
      <c r="H153" s="137"/>
      <c r="I153" s="137"/>
      <c r="J153" s="137"/>
      <c r="K153" s="137"/>
      <c r="L153" s="137"/>
      <c r="M153" s="137"/>
      <c r="N153" s="137"/>
      <c r="O153" s="137"/>
      <c r="P153" s="137"/>
      <c r="Q153" s="137"/>
      <c r="R153" s="137"/>
      <c r="S153" s="137"/>
      <c r="T153" s="137"/>
      <c r="U153" s="137"/>
      <c r="V153" s="137"/>
      <c r="W153" s="137"/>
      <c r="X153" s="137"/>
      <c r="Y153" s="137"/>
      <c r="Z153" s="137"/>
    </row>
    <row r="154" ht="14.25" customHeight="1">
      <c r="A154" s="86">
        <v>149.0</v>
      </c>
      <c r="B154" s="466" t="s">
        <v>811</v>
      </c>
      <c r="C154" s="466" t="s">
        <v>1790</v>
      </c>
      <c r="D154" s="233">
        <v>4.0</v>
      </c>
      <c r="E154" s="137"/>
      <c r="F154" s="137"/>
      <c r="G154" s="137"/>
      <c r="H154" s="137"/>
      <c r="I154" s="137"/>
      <c r="J154" s="137"/>
      <c r="K154" s="137"/>
      <c r="L154" s="137"/>
      <c r="M154" s="137"/>
      <c r="N154" s="137"/>
      <c r="O154" s="137"/>
      <c r="P154" s="137"/>
      <c r="Q154" s="137"/>
      <c r="R154" s="137"/>
      <c r="S154" s="137"/>
      <c r="T154" s="137"/>
      <c r="U154" s="137"/>
      <c r="V154" s="137"/>
      <c r="W154" s="137"/>
      <c r="X154" s="137"/>
      <c r="Y154" s="137"/>
      <c r="Z154" s="137"/>
    </row>
    <row r="155" ht="14.25" customHeight="1">
      <c r="A155" s="86">
        <v>150.0</v>
      </c>
      <c r="B155" s="466" t="s">
        <v>845</v>
      </c>
      <c r="C155" s="466" t="s">
        <v>1791</v>
      </c>
      <c r="D155" s="233">
        <v>1.0</v>
      </c>
      <c r="E155" s="137">
        <f>SUM(D6:D155)</f>
        <v>819</v>
      </c>
      <c r="F155" s="137"/>
      <c r="G155" s="137"/>
      <c r="H155" s="137"/>
      <c r="I155" s="137"/>
      <c r="J155" s="137"/>
      <c r="K155" s="137"/>
      <c r="L155" s="137"/>
      <c r="M155" s="137"/>
      <c r="N155" s="137"/>
      <c r="O155" s="137"/>
      <c r="P155" s="137"/>
      <c r="Q155" s="137"/>
      <c r="R155" s="137"/>
      <c r="S155" s="137"/>
      <c r="T155" s="137"/>
      <c r="U155" s="137"/>
      <c r="V155" s="137"/>
      <c r="W155" s="137"/>
      <c r="X155" s="137"/>
      <c r="Y155" s="137"/>
      <c r="Z155" s="137"/>
    </row>
    <row r="156" ht="14.25" customHeight="1">
      <c r="A156" s="86"/>
      <c r="B156" s="249"/>
      <c r="C156" s="249"/>
      <c r="D156" s="257"/>
      <c r="E156" s="137"/>
      <c r="F156" s="137"/>
      <c r="G156" s="137"/>
      <c r="H156" s="137"/>
      <c r="I156" s="137"/>
      <c r="J156" s="137"/>
      <c r="K156" s="137"/>
      <c r="L156" s="137"/>
      <c r="M156" s="137"/>
      <c r="N156" s="137"/>
      <c r="O156" s="137"/>
      <c r="P156" s="137"/>
      <c r="Q156" s="137"/>
      <c r="R156" s="137"/>
      <c r="S156" s="137"/>
      <c r="T156" s="137"/>
      <c r="U156" s="137"/>
      <c r="V156" s="137"/>
      <c r="W156" s="137"/>
      <c r="X156" s="137"/>
      <c r="Y156" s="137"/>
      <c r="Z156" s="137"/>
    </row>
    <row r="157" ht="14.25" customHeight="1">
      <c r="A157" s="86"/>
      <c r="B157" s="249"/>
      <c r="C157" s="249"/>
      <c r="D157" s="257"/>
      <c r="E157" s="137"/>
      <c r="F157" s="137"/>
      <c r="G157" s="137"/>
      <c r="H157" s="137"/>
      <c r="I157" s="137"/>
      <c r="J157" s="137"/>
      <c r="K157" s="137"/>
      <c r="L157" s="137"/>
      <c r="M157" s="137"/>
      <c r="N157" s="137"/>
      <c r="O157" s="137"/>
      <c r="P157" s="137"/>
      <c r="Q157" s="137"/>
      <c r="R157" s="137"/>
      <c r="S157" s="137"/>
      <c r="T157" s="137"/>
      <c r="U157" s="137"/>
      <c r="V157" s="137"/>
      <c r="W157" s="137"/>
      <c r="X157" s="137"/>
      <c r="Y157" s="137"/>
      <c r="Z157" s="137"/>
    </row>
    <row r="158" ht="14.25" customHeight="1">
      <c r="A158" s="86"/>
      <c r="B158" s="249"/>
      <c r="C158" s="249"/>
      <c r="D158" s="257"/>
      <c r="E158" s="137"/>
      <c r="F158" s="137"/>
      <c r="G158" s="137"/>
      <c r="H158" s="137"/>
      <c r="I158" s="137"/>
      <c r="J158" s="137"/>
      <c r="K158" s="137"/>
      <c r="L158" s="137"/>
      <c r="M158" s="137"/>
      <c r="N158" s="137"/>
      <c r="O158" s="137"/>
      <c r="P158" s="137"/>
      <c r="Q158" s="137"/>
      <c r="R158" s="137"/>
      <c r="S158" s="137"/>
      <c r="T158" s="137"/>
      <c r="U158" s="137"/>
      <c r="V158" s="137"/>
      <c r="W158" s="137"/>
      <c r="X158" s="137"/>
      <c r="Y158" s="137"/>
      <c r="Z158" s="137"/>
    </row>
    <row r="159" ht="14.25" customHeight="1">
      <c r="A159" s="86"/>
      <c r="B159" s="249"/>
      <c r="C159" s="249"/>
      <c r="D159" s="257"/>
      <c r="E159" s="137"/>
      <c r="F159" s="137"/>
      <c r="G159" s="137"/>
      <c r="H159" s="137"/>
      <c r="I159" s="137"/>
      <c r="J159" s="137"/>
      <c r="K159" s="137"/>
      <c r="L159" s="137"/>
      <c r="M159" s="137"/>
      <c r="N159" s="137"/>
      <c r="O159" s="137"/>
      <c r="P159" s="137"/>
      <c r="Q159" s="137"/>
      <c r="R159" s="137"/>
      <c r="S159" s="137"/>
      <c r="T159" s="137"/>
      <c r="U159" s="137"/>
      <c r="V159" s="137"/>
      <c r="W159" s="137"/>
      <c r="X159" s="137"/>
      <c r="Y159" s="137"/>
      <c r="Z159" s="137"/>
    </row>
    <row r="160" ht="14.25" customHeight="1">
      <c r="A160" s="86"/>
      <c r="B160" s="249"/>
      <c r="C160" s="249"/>
      <c r="D160" s="257"/>
      <c r="E160" s="137"/>
      <c r="F160" s="137"/>
      <c r="G160" s="137"/>
      <c r="H160" s="137"/>
      <c r="I160" s="137"/>
      <c r="J160" s="137"/>
      <c r="K160" s="137"/>
      <c r="L160" s="137"/>
      <c r="M160" s="137"/>
      <c r="N160" s="137"/>
      <c r="O160" s="137"/>
      <c r="P160" s="137"/>
      <c r="Q160" s="137"/>
      <c r="R160" s="137"/>
      <c r="S160" s="137"/>
      <c r="T160" s="137"/>
      <c r="U160" s="137"/>
      <c r="V160" s="137"/>
      <c r="W160" s="137"/>
      <c r="X160" s="137"/>
      <c r="Y160" s="137"/>
      <c r="Z160" s="137"/>
    </row>
    <row r="161" ht="14.25" customHeight="1">
      <c r="A161" s="86"/>
      <c r="B161" s="249"/>
      <c r="C161" s="249"/>
      <c r="D161" s="257"/>
      <c r="E161" s="137"/>
      <c r="F161" s="137"/>
      <c r="G161" s="137"/>
      <c r="H161" s="137"/>
      <c r="I161" s="137"/>
      <c r="J161" s="137"/>
      <c r="K161" s="137"/>
      <c r="L161" s="137"/>
      <c r="M161" s="137"/>
      <c r="N161" s="137"/>
      <c r="O161" s="137"/>
      <c r="P161" s="137"/>
      <c r="Q161" s="137"/>
      <c r="R161" s="137"/>
      <c r="S161" s="137"/>
      <c r="T161" s="137"/>
      <c r="U161" s="137"/>
      <c r="V161" s="137"/>
      <c r="W161" s="137"/>
      <c r="X161" s="137"/>
      <c r="Y161" s="137"/>
      <c r="Z161" s="137"/>
    </row>
    <row r="162" ht="14.25" customHeight="1">
      <c r="A162" s="86"/>
      <c r="B162" s="249"/>
      <c r="C162" s="249"/>
      <c r="D162" s="257"/>
      <c r="E162" s="137"/>
      <c r="F162" s="137"/>
      <c r="G162" s="137"/>
      <c r="H162" s="137"/>
      <c r="I162" s="137"/>
      <c r="J162" s="137"/>
      <c r="K162" s="137"/>
      <c r="L162" s="137"/>
      <c r="M162" s="137"/>
      <c r="N162" s="137"/>
      <c r="O162" s="137"/>
      <c r="P162" s="137"/>
      <c r="Q162" s="137"/>
      <c r="R162" s="137"/>
      <c r="S162" s="137"/>
      <c r="T162" s="137"/>
      <c r="U162" s="137"/>
      <c r="V162" s="137"/>
      <c r="W162" s="137"/>
      <c r="X162" s="137"/>
      <c r="Y162" s="137"/>
      <c r="Z162" s="137"/>
    </row>
    <row r="163" ht="14.25" customHeight="1">
      <c r="A163" s="86"/>
      <c r="B163" s="249"/>
      <c r="C163" s="249"/>
      <c r="D163" s="257"/>
      <c r="E163" s="137"/>
      <c r="F163" s="137"/>
      <c r="G163" s="137"/>
      <c r="H163" s="137"/>
      <c r="I163" s="137"/>
      <c r="J163" s="137"/>
      <c r="K163" s="137"/>
      <c r="L163" s="137"/>
      <c r="M163" s="137"/>
      <c r="N163" s="137"/>
      <c r="O163" s="137"/>
      <c r="P163" s="137"/>
      <c r="Q163" s="137"/>
      <c r="R163" s="137"/>
      <c r="S163" s="137"/>
      <c r="T163" s="137"/>
      <c r="U163" s="137"/>
      <c r="V163" s="137"/>
      <c r="W163" s="137"/>
      <c r="X163" s="137"/>
      <c r="Y163" s="137"/>
      <c r="Z163" s="137"/>
    </row>
    <row r="164" ht="14.25" customHeight="1">
      <c r="A164" s="86"/>
      <c r="B164" s="249"/>
      <c r="C164" s="249"/>
      <c r="D164" s="257"/>
      <c r="E164" s="137"/>
      <c r="F164" s="137"/>
      <c r="G164" s="137"/>
      <c r="H164" s="137"/>
      <c r="I164" s="137"/>
      <c r="J164" s="137"/>
      <c r="K164" s="137"/>
      <c r="L164" s="137"/>
      <c r="M164" s="137"/>
      <c r="N164" s="137"/>
      <c r="O164" s="137"/>
      <c r="P164" s="137"/>
      <c r="Q164" s="137"/>
      <c r="R164" s="137"/>
      <c r="S164" s="137"/>
      <c r="T164" s="137"/>
      <c r="U164" s="137"/>
      <c r="V164" s="137"/>
      <c r="W164" s="137"/>
      <c r="X164" s="137"/>
      <c r="Y164" s="137"/>
      <c r="Z164" s="137"/>
    </row>
    <row r="165" ht="14.25" customHeight="1">
      <c r="A165" s="86"/>
      <c r="B165" s="249"/>
      <c r="C165" s="249"/>
      <c r="D165" s="257"/>
      <c r="E165" s="137"/>
      <c r="F165" s="137"/>
      <c r="G165" s="137"/>
      <c r="H165" s="137"/>
      <c r="I165" s="137"/>
      <c r="J165" s="137"/>
      <c r="K165" s="137"/>
      <c r="L165" s="137"/>
      <c r="M165" s="137"/>
      <c r="N165" s="137"/>
      <c r="O165" s="137"/>
      <c r="P165" s="137"/>
      <c r="Q165" s="137"/>
      <c r="R165" s="137"/>
      <c r="S165" s="137"/>
      <c r="T165" s="137"/>
      <c r="U165" s="137"/>
      <c r="V165" s="137"/>
      <c r="W165" s="137"/>
      <c r="X165" s="137"/>
      <c r="Y165" s="137"/>
      <c r="Z165" s="137"/>
    </row>
    <row r="166" ht="14.25" customHeight="1">
      <c r="A166" s="86"/>
      <c r="B166" s="249"/>
      <c r="C166" s="249"/>
      <c r="D166" s="257"/>
      <c r="E166" s="137"/>
      <c r="F166" s="137"/>
      <c r="G166" s="137"/>
      <c r="H166" s="137"/>
      <c r="I166" s="137"/>
      <c r="J166" s="137"/>
      <c r="K166" s="137"/>
      <c r="L166" s="137"/>
      <c r="M166" s="137"/>
      <c r="N166" s="137"/>
      <c r="O166" s="137"/>
      <c r="P166" s="137"/>
      <c r="Q166" s="137"/>
      <c r="R166" s="137"/>
      <c r="S166" s="137"/>
      <c r="T166" s="137"/>
      <c r="U166" s="137"/>
      <c r="V166" s="137"/>
      <c r="W166" s="137"/>
      <c r="X166" s="137"/>
      <c r="Y166" s="137"/>
      <c r="Z166" s="137"/>
    </row>
    <row r="167" ht="14.25" customHeight="1">
      <c r="A167" s="86"/>
      <c r="B167" s="249"/>
      <c r="C167" s="249"/>
      <c r="D167" s="257"/>
      <c r="E167" s="137"/>
      <c r="F167" s="137"/>
      <c r="G167" s="137"/>
      <c r="H167" s="137"/>
      <c r="I167" s="137"/>
      <c r="J167" s="137"/>
      <c r="K167" s="137"/>
      <c r="L167" s="137"/>
      <c r="M167" s="137"/>
      <c r="N167" s="137"/>
      <c r="O167" s="137"/>
      <c r="P167" s="137"/>
      <c r="Q167" s="137"/>
      <c r="R167" s="137"/>
      <c r="S167" s="137"/>
      <c r="T167" s="137"/>
      <c r="U167" s="137"/>
      <c r="V167" s="137"/>
      <c r="W167" s="137"/>
      <c r="X167" s="137"/>
      <c r="Y167" s="137"/>
      <c r="Z167" s="137"/>
    </row>
    <row r="168" ht="14.25" customHeight="1">
      <c r="A168" s="86"/>
      <c r="B168" s="249"/>
      <c r="C168" s="249"/>
      <c r="D168" s="257"/>
      <c r="E168" s="137"/>
      <c r="F168" s="137"/>
      <c r="G168" s="137"/>
      <c r="H168" s="137"/>
      <c r="I168" s="137"/>
      <c r="J168" s="137"/>
      <c r="K168" s="137"/>
      <c r="L168" s="137"/>
      <c r="M168" s="137"/>
      <c r="N168" s="137"/>
      <c r="O168" s="137"/>
      <c r="P168" s="137"/>
      <c r="Q168" s="137"/>
      <c r="R168" s="137"/>
      <c r="S168" s="137"/>
      <c r="T168" s="137"/>
      <c r="U168" s="137"/>
      <c r="V168" s="137"/>
      <c r="W168" s="137"/>
      <c r="X168" s="137"/>
      <c r="Y168" s="137"/>
      <c r="Z168" s="137"/>
    </row>
    <row r="169" ht="14.25" customHeight="1">
      <c r="A169" s="86"/>
      <c r="B169" s="249"/>
      <c r="C169" s="249"/>
      <c r="D169" s="257"/>
      <c r="E169" s="137"/>
      <c r="F169" s="137"/>
      <c r="G169" s="137"/>
      <c r="H169" s="137"/>
      <c r="I169" s="137"/>
      <c r="J169" s="137"/>
      <c r="K169" s="137"/>
      <c r="L169" s="137"/>
      <c r="M169" s="137"/>
      <c r="N169" s="137"/>
      <c r="O169" s="137"/>
      <c r="P169" s="137"/>
      <c r="Q169" s="137"/>
      <c r="R169" s="137"/>
      <c r="S169" s="137"/>
      <c r="T169" s="137"/>
      <c r="U169" s="137"/>
      <c r="V169" s="137"/>
      <c r="W169" s="137"/>
      <c r="X169" s="137"/>
      <c r="Y169" s="137"/>
      <c r="Z169" s="137"/>
    </row>
    <row r="170" ht="14.25" customHeight="1">
      <c r="A170" s="86"/>
      <c r="B170" s="249"/>
      <c r="C170" s="249"/>
      <c r="D170" s="257"/>
      <c r="E170" s="137"/>
      <c r="F170" s="137"/>
      <c r="G170" s="137"/>
      <c r="H170" s="137"/>
      <c r="I170" s="137"/>
      <c r="J170" s="137"/>
      <c r="K170" s="137"/>
      <c r="L170" s="137"/>
      <c r="M170" s="137"/>
      <c r="N170" s="137"/>
      <c r="O170" s="137"/>
      <c r="P170" s="137"/>
      <c r="Q170" s="137"/>
      <c r="R170" s="137"/>
      <c r="S170" s="137"/>
      <c r="T170" s="137"/>
      <c r="U170" s="137"/>
      <c r="V170" s="137"/>
      <c r="W170" s="137"/>
      <c r="X170" s="137"/>
      <c r="Y170" s="137"/>
      <c r="Z170" s="137"/>
    </row>
    <row r="171" ht="14.25" customHeight="1">
      <c r="A171" s="86"/>
      <c r="B171" s="249"/>
      <c r="C171" s="249"/>
      <c r="D171" s="257"/>
      <c r="E171" s="137"/>
      <c r="F171" s="137"/>
      <c r="G171" s="137"/>
      <c r="H171" s="137"/>
      <c r="I171" s="137"/>
      <c r="J171" s="137"/>
      <c r="K171" s="137"/>
      <c r="L171" s="137"/>
      <c r="M171" s="137"/>
      <c r="N171" s="137"/>
      <c r="O171" s="137"/>
      <c r="P171" s="137"/>
      <c r="Q171" s="137"/>
      <c r="R171" s="137"/>
      <c r="S171" s="137"/>
      <c r="T171" s="137"/>
      <c r="U171" s="137"/>
      <c r="V171" s="137"/>
      <c r="W171" s="137"/>
      <c r="X171" s="137"/>
      <c r="Y171" s="137"/>
      <c r="Z171" s="137"/>
    </row>
    <row r="172" ht="14.25" customHeight="1">
      <c r="A172" s="86"/>
      <c r="B172" s="249"/>
      <c r="C172" s="249"/>
      <c r="D172" s="257"/>
      <c r="E172" s="137"/>
      <c r="F172" s="137"/>
      <c r="G172" s="137"/>
      <c r="H172" s="137"/>
      <c r="I172" s="137"/>
      <c r="J172" s="137"/>
      <c r="K172" s="137"/>
      <c r="L172" s="137"/>
      <c r="M172" s="137"/>
      <c r="N172" s="137"/>
      <c r="O172" s="137"/>
      <c r="P172" s="137"/>
      <c r="Q172" s="137"/>
      <c r="R172" s="137"/>
      <c r="S172" s="137"/>
      <c r="T172" s="137"/>
      <c r="U172" s="137"/>
      <c r="V172" s="137"/>
      <c r="W172" s="137"/>
      <c r="X172" s="137"/>
      <c r="Y172" s="137"/>
      <c r="Z172" s="137"/>
    </row>
    <row r="173" ht="14.25" customHeight="1">
      <c r="A173" s="86"/>
      <c r="B173" s="249"/>
      <c r="C173" s="249"/>
      <c r="D173" s="257"/>
      <c r="E173" s="137"/>
      <c r="F173" s="137"/>
      <c r="G173" s="137"/>
      <c r="H173" s="137"/>
      <c r="I173" s="137"/>
      <c r="J173" s="137"/>
      <c r="K173" s="137"/>
      <c r="L173" s="137"/>
      <c r="M173" s="137"/>
      <c r="N173" s="137"/>
      <c r="O173" s="137"/>
      <c r="P173" s="137"/>
      <c r="Q173" s="137"/>
      <c r="R173" s="137"/>
      <c r="S173" s="137"/>
      <c r="T173" s="137"/>
      <c r="U173" s="137"/>
      <c r="V173" s="137"/>
      <c r="W173" s="137"/>
      <c r="X173" s="137"/>
      <c r="Y173" s="137"/>
      <c r="Z173" s="137"/>
    </row>
    <row r="174" ht="14.25" customHeight="1">
      <c r="A174" s="86"/>
      <c r="B174" s="249"/>
      <c r="C174" s="249"/>
      <c r="D174" s="257"/>
      <c r="E174" s="137"/>
      <c r="F174" s="137"/>
      <c r="G174" s="137"/>
      <c r="H174" s="137"/>
      <c r="I174" s="137"/>
      <c r="J174" s="137"/>
      <c r="K174" s="137"/>
      <c r="L174" s="137"/>
      <c r="M174" s="137"/>
      <c r="N174" s="137"/>
      <c r="O174" s="137"/>
      <c r="P174" s="137"/>
      <c r="Q174" s="137"/>
      <c r="R174" s="137"/>
      <c r="S174" s="137"/>
      <c r="T174" s="137"/>
      <c r="U174" s="137"/>
      <c r="V174" s="137"/>
      <c r="W174" s="137"/>
      <c r="X174" s="137"/>
      <c r="Y174" s="137"/>
      <c r="Z174" s="137"/>
    </row>
    <row r="175" ht="14.25" customHeight="1">
      <c r="A175" s="86"/>
      <c r="B175" s="249"/>
      <c r="C175" s="249"/>
      <c r="D175" s="257"/>
      <c r="E175" s="137"/>
      <c r="F175" s="137"/>
      <c r="G175" s="137"/>
      <c r="H175" s="137"/>
      <c r="I175" s="137"/>
      <c r="J175" s="137"/>
      <c r="K175" s="137"/>
      <c r="L175" s="137"/>
      <c r="M175" s="137"/>
      <c r="N175" s="137"/>
      <c r="O175" s="137"/>
      <c r="P175" s="137"/>
      <c r="Q175" s="137"/>
      <c r="R175" s="137"/>
      <c r="S175" s="137"/>
      <c r="T175" s="137"/>
      <c r="U175" s="137"/>
      <c r="V175" s="137"/>
      <c r="W175" s="137"/>
      <c r="X175" s="137"/>
      <c r="Y175" s="137"/>
      <c r="Z175" s="137"/>
    </row>
    <row r="176" ht="14.25" customHeight="1">
      <c r="A176" s="86"/>
      <c r="B176" s="249"/>
      <c r="C176" s="249"/>
      <c r="D176" s="257"/>
      <c r="E176" s="137"/>
      <c r="F176" s="137"/>
      <c r="G176" s="137"/>
      <c r="H176" s="137"/>
      <c r="I176" s="137"/>
      <c r="J176" s="137"/>
      <c r="K176" s="137"/>
      <c r="L176" s="137"/>
      <c r="M176" s="137"/>
      <c r="N176" s="137"/>
      <c r="O176" s="137"/>
      <c r="P176" s="137"/>
      <c r="Q176" s="137"/>
      <c r="R176" s="137"/>
      <c r="S176" s="137"/>
      <c r="T176" s="137"/>
      <c r="U176" s="137"/>
      <c r="V176" s="137"/>
      <c r="W176" s="137"/>
      <c r="X176" s="137"/>
      <c r="Y176" s="137"/>
      <c r="Z176" s="137"/>
    </row>
    <row r="177" ht="14.25" customHeight="1">
      <c r="A177" s="86"/>
      <c r="B177" s="249"/>
      <c r="C177" s="249"/>
      <c r="D177" s="257"/>
      <c r="E177" s="137"/>
      <c r="F177" s="137"/>
      <c r="G177" s="137"/>
      <c r="H177" s="137"/>
      <c r="I177" s="137"/>
      <c r="J177" s="137"/>
      <c r="K177" s="137"/>
      <c r="L177" s="137"/>
      <c r="M177" s="137"/>
      <c r="N177" s="137"/>
      <c r="O177" s="137"/>
      <c r="P177" s="137"/>
      <c r="Q177" s="137"/>
      <c r="R177" s="137"/>
      <c r="S177" s="137"/>
      <c r="T177" s="137"/>
      <c r="U177" s="137"/>
      <c r="V177" s="137"/>
      <c r="W177" s="137"/>
      <c r="X177" s="137"/>
      <c r="Y177" s="137"/>
      <c r="Z177" s="137"/>
    </row>
    <row r="178" ht="14.25" customHeight="1">
      <c r="A178" s="86"/>
      <c r="B178" s="249"/>
      <c r="C178" s="249"/>
      <c r="D178" s="257"/>
      <c r="E178" s="137"/>
      <c r="F178" s="137"/>
      <c r="G178" s="137"/>
      <c r="H178" s="137"/>
      <c r="I178" s="137"/>
      <c r="J178" s="137"/>
      <c r="K178" s="137"/>
      <c r="L178" s="137"/>
      <c r="M178" s="137"/>
      <c r="N178" s="137"/>
      <c r="O178" s="137"/>
      <c r="P178" s="137"/>
      <c r="Q178" s="137"/>
      <c r="R178" s="137"/>
      <c r="S178" s="137"/>
      <c r="T178" s="137"/>
      <c r="U178" s="137"/>
      <c r="V178" s="137"/>
      <c r="W178" s="137"/>
      <c r="X178" s="137"/>
      <c r="Y178" s="137"/>
      <c r="Z178" s="137"/>
    </row>
    <row r="179" ht="14.25" customHeight="1">
      <c r="A179" s="86"/>
      <c r="B179" s="249"/>
      <c r="C179" s="249"/>
      <c r="D179" s="257"/>
      <c r="E179" s="137"/>
      <c r="F179" s="137"/>
      <c r="G179" s="137"/>
      <c r="H179" s="137"/>
      <c r="I179" s="137"/>
      <c r="J179" s="137"/>
      <c r="K179" s="137"/>
      <c r="L179" s="137"/>
      <c r="M179" s="137"/>
      <c r="N179" s="137"/>
      <c r="O179" s="137"/>
      <c r="P179" s="137"/>
      <c r="Q179" s="137"/>
      <c r="R179" s="137"/>
      <c r="S179" s="137"/>
      <c r="T179" s="137"/>
      <c r="U179" s="137"/>
      <c r="V179" s="137"/>
      <c r="W179" s="137"/>
      <c r="X179" s="137"/>
      <c r="Y179" s="137"/>
      <c r="Z179" s="137"/>
    </row>
    <row r="180" ht="14.25" customHeight="1">
      <c r="A180" s="86"/>
      <c r="B180" s="249"/>
      <c r="C180" s="249"/>
      <c r="D180" s="257"/>
      <c r="E180" s="137"/>
      <c r="F180" s="137"/>
      <c r="G180" s="137"/>
      <c r="H180" s="137"/>
      <c r="I180" s="137"/>
      <c r="J180" s="137"/>
      <c r="K180" s="137"/>
      <c r="L180" s="137"/>
      <c r="M180" s="137"/>
      <c r="N180" s="137"/>
      <c r="O180" s="137"/>
      <c r="P180" s="137"/>
      <c r="Q180" s="137"/>
      <c r="R180" s="137"/>
      <c r="S180" s="137"/>
      <c r="T180" s="137"/>
      <c r="U180" s="137"/>
      <c r="V180" s="137"/>
      <c r="W180" s="137"/>
      <c r="X180" s="137"/>
      <c r="Y180" s="137"/>
      <c r="Z180" s="137"/>
    </row>
    <row r="181" ht="14.25" customHeight="1">
      <c r="A181" s="86"/>
      <c r="B181" s="249"/>
      <c r="C181" s="249"/>
      <c r="D181" s="257"/>
      <c r="E181" s="137"/>
      <c r="F181" s="137"/>
      <c r="G181" s="137"/>
      <c r="H181" s="137"/>
      <c r="I181" s="137"/>
      <c r="J181" s="137"/>
      <c r="K181" s="137"/>
      <c r="L181" s="137"/>
      <c r="M181" s="137"/>
      <c r="N181" s="137"/>
      <c r="O181" s="137"/>
      <c r="P181" s="137"/>
      <c r="Q181" s="137"/>
      <c r="R181" s="137"/>
      <c r="S181" s="137"/>
      <c r="T181" s="137"/>
      <c r="U181" s="137"/>
      <c r="V181" s="137"/>
      <c r="W181" s="137"/>
      <c r="X181" s="137"/>
      <c r="Y181" s="137"/>
      <c r="Z181" s="137"/>
    </row>
    <row r="182" ht="14.25" customHeight="1">
      <c r="A182" s="86"/>
      <c r="B182" s="249"/>
      <c r="C182" s="249"/>
      <c r="D182" s="257"/>
      <c r="E182" s="137"/>
      <c r="F182" s="137"/>
      <c r="G182" s="137"/>
      <c r="H182" s="137"/>
      <c r="I182" s="137"/>
      <c r="J182" s="137"/>
      <c r="K182" s="137"/>
      <c r="L182" s="137"/>
      <c r="M182" s="137"/>
      <c r="N182" s="137"/>
      <c r="O182" s="137"/>
      <c r="P182" s="137"/>
      <c r="Q182" s="137"/>
      <c r="R182" s="137"/>
      <c r="S182" s="137"/>
      <c r="T182" s="137"/>
      <c r="U182" s="137"/>
      <c r="V182" s="137"/>
      <c r="W182" s="137"/>
      <c r="X182" s="137"/>
      <c r="Y182" s="137"/>
      <c r="Z182" s="137"/>
    </row>
    <row r="183" ht="14.25" customHeight="1">
      <c r="A183" s="86"/>
      <c r="B183" s="249"/>
      <c r="C183" s="249"/>
      <c r="D183" s="257"/>
      <c r="E183" s="137"/>
      <c r="F183" s="137"/>
      <c r="G183" s="137"/>
      <c r="H183" s="137"/>
      <c r="I183" s="137"/>
      <c r="J183" s="137"/>
      <c r="K183" s="137"/>
      <c r="L183" s="137"/>
      <c r="M183" s="137"/>
      <c r="N183" s="137"/>
      <c r="O183" s="137"/>
      <c r="P183" s="137"/>
      <c r="Q183" s="137"/>
      <c r="R183" s="137"/>
      <c r="S183" s="137"/>
      <c r="T183" s="137"/>
      <c r="U183" s="137"/>
      <c r="V183" s="137"/>
      <c r="W183" s="137"/>
      <c r="X183" s="137"/>
      <c r="Y183" s="137"/>
      <c r="Z183" s="137"/>
    </row>
    <row r="184" ht="14.25" customHeight="1">
      <c r="A184" s="86"/>
      <c r="B184" s="249"/>
      <c r="C184" s="249"/>
      <c r="D184" s="257"/>
      <c r="E184" s="137"/>
      <c r="F184" s="137"/>
      <c r="G184" s="137"/>
      <c r="H184" s="137"/>
      <c r="I184" s="137"/>
      <c r="J184" s="137"/>
      <c r="K184" s="137"/>
      <c r="L184" s="137"/>
      <c r="M184" s="137"/>
      <c r="N184" s="137"/>
      <c r="O184" s="137"/>
      <c r="P184" s="137"/>
      <c r="Q184" s="137"/>
      <c r="R184" s="137"/>
      <c r="S184" s="137"/>
      <c r="T184" s="137"/>
      <c r="U184" s="137"/>
      <c r="V184" s="137"/>
      <c r="W184" s="137"/>
      <c r="X184" s="137"/>
      <c r="Y184" s="137"/>
      <c r="Z184" s="137"/>
    </row>
    <row r="185" ht="14.25" customHeight="1">
      <c r="A185" s="86"/>
      <c r="B185" s="249"/>
      <c r="C185" s="249"/>
      <c r="D185" s="257"/>
      <c r="E185" s="137"/>
      <c r="F185" s="137"/>
      <c r="G185" s="137"/>
      <c r="H185" s="137"/>
      <c r="I185" s="137"/>
      <c r="J185" s="137"/>
      <c r="K185" s="137"/>
      <c r="L185" s="137"/>
      <c r="M185" s="137"/>
      <c r="N185" s="137"/>
      <c r="O185" s="137"/>
      <c r="P185" s="137"/>
      <c r="Q185" s="137"/>
      <c r="R185" s="137"/>
      <c r="S185" s="137"/>
      <c r="T185" s="137"/>
      <c r="U185" s="137"/>
      <c r="V185" s="137"/>
      <c r="W185" s="137"/>
      <c r="X185" s="137"/>
      <c r="Y185" s="137"/>
      <c r="Z185" s="137"/>
    </row>
    <row r="186" ht="14.25" customHeight="1">
      <c r="A186" s="86"/>
      <c r="B186" s="249"/>
      <c r="C186" s="249"/>
      <c r="D186" s="257"/>
      <c r="E186" s="137"/>
      <c r="F186" s="137"/>
      <c r="G186" s="137"/>
      <c r="H186" s="137"/>
      <c r="I186" s="137"/>
      <c r="J186" s="137"/>
      <c r="K186" s="137"/>
      <c r="L186" s="137"/>
      <c r="M186" s="137"/>
      <c r="N186" s="137"/>
      <c r="O186" s="137"/>
      <c r="P186" s="137"/>
      <c r="Q186" s="137"/>
      <c r="R186" s="137"/>
      <c r="S186" s="137"/>
      <c r="T186" s="137"/>
      <c r="U186" s="137"/>
      <c r="V186" s="137"/>
      <c r="W186" s="137"/>
      <c r="X186" s="137"/>
      <c r="Y186" s="137"/>
      <c r="Z186" s="137"/>
    </row>
    <row r="187" ht="14.25" customHeight="1">
      <c r="A187" s="86"/>
      <c r="B187" s="249"/>
      <c r="C187" s="249"/>
      <c r="D187" s="257"/>
      <c r="E187" s="137"/>
      <c r="F187" s="137"/>
      <c r="G187" s="137"/>
      <c r="H187" s="137"/>
      <c r="I187" s="137"/>
      <c r="J187" s="137"/>
      <c r="K187" s="137"/>
      <c r="L187" s="137"/>
      <c r="M187" s="137"/>
      <c r="N187" s="137"/>
      <c r="O187" s="137"/>
      <c r="P187" s="137"/>
      <c r="Q187" s="137"/>
      <c r="R187" s="137"/>
      <c r="S187" s="137"/>
      <c r="T187" s="137"/>
      <c r="U187" s="137"/>
      <c r="V187" s="137"/>
      <c r="W187" s="137"/>
      <c r="X187" s="137"/>
      <c r="Y187" s="137"/>
      <c r="Z187" s="137"/>
    </row>
    <row r="188" ht="14.25" customHeight="1">
      <c r="A188" s="86"/>
      <c r="B188" s="249"/>
      <c r="C188" s="249"/>
      <c r="D188" s="257"/>
      <c r="E188" s="137"/>
      <c r="F188" s="137"/>
      <c r="G188" s="137"/>
      <c r="H188" s="137"/>
      <c r="I188" s="137"/>
      <c r="J188" s="137"/>
      <c r="K188" s="137"/>
      <c r="L188" s="137"/>
      <c r="M188" s="137"/>
      <c r="N188" s="137"/>
      <c r="O188" s="137"/>
      <c r="P188" s="137"/>
      <c r="Q188" s="137"/>
      <c r="R188" s="137"/>
      <c r="S188" s="137"/>
      <c r="T188" s="137"/>
      <c r="U188" s="137"/>
      <c r="V188" s="137"/>
      <c r="W188" s="137"/>
      <c r="X188" s="137"/>
      <c r="Y188" s="137"/>
      <c r="Z188" s="137"/>
    </row>
    <row r="189" ht="14.25" customHeight="1">
      <c r="A189" s="86"/>
      <c r="B189" s="249"/>
      <c r="C189" s="249"/>
      <c r="D189" s="257"/>
      <c r="E189" s="137"/>
      <c r="F189" s="137"/>
      <c r="G189" s="137"/>
      <c r="H189" s="137"/>
      <c r="I189" s="137"/>
      <c r="J189" s="137"/>
      <c r="K189" s="137"/>
      <c r="L189" s="137"/>
      <c r="M189" s="137"/>
      <c r="N189" s="137"/>
      <c r="O189" s="137"/>
      <c r="P189" s="137"/>
      <c r="Q189" s="137"/>
      <c r="R189" s="137"/>
      <c r="S189" s="137"/>
      <c r="T189" s="137"/>
      <c r="U189" s="137"/>
      <c r="V189" s="137"/>
      <c r="W189" s="137"/>
      <c r="X189" s="137"/>
      <c r="Y189" s="137"/>
      <c r="Z189" s="137"/>
    </row>
    <row r="190" ht="14.25" customHeight="1">
      <c r="A190" s="86"/>
      <c r="B190" s="249"/>
      <c r="C190" s="249"/>
      <c r="D190" s="257"/>
      <c r="E190" s="137"/>
      <c r="F190" s="137"/>
      <c r="G190" s="137"/>
      <c r="H190" s="137"/>
      <c r="I190" s="137"/>
      <c r="J190" s="137"/>
      <c r="K190" s="137"/>
      <c r="L190" s="137"/>
      <c r="M190" s="137"/>
      <c r="N190" s="137"/>
      <c r="O190" s="137"/>
      <c r="P190" s="137"/>
      <c r="Q190" s="137"/>
      <c r="R190" s="137"/>
      <c r="S190" s="137"/>
      <c r="T190" s="137"/>
      <c r="U190" s="137"/>
      <c r="V190" s="137"/>
      <c r="W190" s="137"/>
      <c r="X190" s="137"/>
      <c r="Y190" s="137"/>
      <c r="Z190" s="137"/>
    </row>
    <row r="191" ht="14.25" customHeight="1">
      <c r="A191" s="86"/>
      <c r="B191" s="249"/>
      <c r="C191" s="249"/>
      <c r="D191" s="257"/>
      <c r="E191" s="137"/>
      <c r="F191" s="137"/>
      <c r="G191" s="137"/>
      <c r="H191" s="137"/>
      <c r="I191" s="137"/>
      <c r="J191" s="137"/>
      <c r="K191" s="137"/>
      <c r="L191" s="137"/>
      <c r="M191" s="137"/>
      <c r="N191" s="137"/>
      <c r="O191" s="137"/>
      <c r="P191" s="137"/>
      <c r="Q191" s="137"/>
      <c r="R191" s="137"/>
      <c r="S191" s="137"/>
      <c r="T191" s="137"/>
      <c r="U191" s="137"/>
      <c r="V191" s="137"/>
      <c r="W191" s="137"/>
      <c r="X191" s="137"/>
      <c r="Y191" s="137"/>
      <c r="Z191" s="137"/>
    </row>
    <row r="192" ht="14.25" customHeight="1">
      <c r="A192" s="86"/>
      <c r="B192" s="249"/>
      <c r="C192" s="249"/>
      <c r="D192" s="257"/>
      <c r="E192" s="137"/>
      <c r="F192" s="137"/>
      <c r="G192" s="137"/>
      <c r="H192" s="137"/>
      <c r="I192" s="137"/>
      <c r="J192" s="137"/>
      <c r="K192" s="137"/>
      <c r="L192" s="137"/>
      <c r="M192" s="137"/>
      <c r="N192" s="137"/>
      <c r="O192" s="137"/>
      <c r="P192" s="137"/>
      <c r="Q192" s="137"/>
      <c r="R192" s="137"/>
      <c r="S192" s="137"/>
      <c r="T192" s="137"/>
      <c r="U192" s="137"/>
      <c r="V192" s="137"/>
      <c r="W192" s="137"/>
      <c r="X192" s="137"/>
      <c r="Y192" s="137"/>
      <c r="Z192" s="137"/>
    </row>
    <row r="193" ht="14.25" customHeight="1">
      <c r="A193" s="86"/>
      <c r="B193" s="249"/>
      <c r="C193" s="249"/>
      <c r="D193" s="257"/>
      <c r="E193" s="137"/>
      <c r="F193" s="137"/>
      <c r="G193" s="137"/>
      <c r="H193" s="137"/>
      <c r="I193" s="137"/>
      <c r="J193" s="137"/>
      <c r="K193" s="137"/>
      <c r="L193" s="137"/>
      <c r="M193" s="137"/>
      <c r="N193" s="137"/>
      <c r="O193" s="137"/>
      <c r="P193" s="137"/>
      <c r="Q193" s="137"/>
      <c r="R193" s="137"/>
      <c r="S193" s="137"/>
      <c r="T193" s="137"/>
      <c r="U193" s="137"/>
      <c r="V193" s="137"/>
      <c r="W193" s="137"/>
      <c r="X193" s="137"/>
      <c r="Y193" s="137"/>
      <c r="Z193" s="137"/>
    </row>
    <row r="194" ht="14.25" customHeight="1">
      <c r="A194" s="86"/>
      <c r="B194" s="249"/>
      <c r="C194" s="249"/>
      <c r="D194" s="257"/>
      <c r="E194" s="137"/>
      <c r="F194" s="137"/>
      <c r="G194" s="137"/>
      <c r="H194" s="137"/>
      <c r="I194" s="137"/>
      <c r="J194" s="137"/>
      <c r="K194" s="137"/>
      <c r="L194" s="137"/>
      <c r="M194" s="137"/>
      <c r="N194" s="137"/>
      <c r="O194" s="137"/>
      <c r="P194" s="137"/>
      <c r="Q194" s="137"/>
      <c r="R194" s="137"/>
      <c r="S194" s="137"/>
      <c r="T194" s="137"/>
      <c r="U194" s="137"/>
      <c r="V194" s="137"/>
      <c r="W194" s="137"/>
      <c r="X194" s="137"/>
      <c r="Y194" s="137"/>
      <c r="Z194" s="137"/>
    </row>
    <row r="195" ht="14.25" customHeight="1">
      <c r="A195" s="86"/>
      <c r="B195" s="249"/>
      <c r="C195" s="249"/>
      <c r="D195" s="257"/>
      <c r="E195" s="137"/>
      <c r="F195" s="137"/>
      <c r="G195" s="137"/>
      <c r="H195" s="137"/>
      <c r="I195" s="137"/>
      <c r="J195" s="137"/>
      <c r="K195" s="137"/>
      <c r="L195" s="137"/>
      <c r="M195" s="137"/>
      <c r="N195" s="137"/>
      <c r="O195" s="137"/>
      <c r="P195" s="137"/>
      <c r="Q195" s="137"/>
      <c r="R195" s="137"/>
      <c r="S195" s="137"/>
      <c r="T195" s="137"/>
      <c r="U195" s="137"/>
      <c r="V195" s="137"/>
      <c r="W195" s="137"/>
      <c r="X195" s="137"/>
      <c r="Y195" s="137"/>
      <c r="Z195" s="137"/>
    </row>
    <row r="196" ht="14.25" customHeight="1">
      <c r="A196" s="86"/>
      <c r="B196" s="249"/>
      <c r="C196" s="249"/>
      <c r="D196" s="257"/>
      <c r="E196" s="137"/>
      <c r="F196" s="137"/>
      <c r="G196" s="137"/>
      <c r="H196" s="137"/>
      <c r="I196" s="137"/>
      <c r="J196" s="137"/>
      <c r="K196" s="137"/>
      <c r="L196" s="137"/>
      <c r="M196" s="137"/>
      <c r="N196" s="137"/>
      <c r="O196" s="137"/>
      <c r="P196" s="137"/>
      <c r="Q196" s="137"/>
      <c r="R196" s="137"/>
      <c r="S196" s="137"/>
      <c r="T196" s="137"/>
      <c r="U196" s="137"/>
      <c r="V196" s="137"/>
      <c r="W196" s="137"/>
      <c r="X196" s="137"/>
      <c r="Y196" s="137"/>
      <c r="Z196" s="137"/>
    </row>
    <row r="197" ht="14.25" customHeight="1">
      <c r="A197" s="86"/>
      <c r="B197" s="249"/>
      <c r="C197" s="249"/>
      <c r="D197" s="257"/>
      <c r="E197" s="137"/>
      <c r="F197" s="137"/>
      <c r="G197" s="137"/>
      <c r="H197" s="137"/>
      <c r="I197" s="137"/>
      <c r="J197" s="137"/>
      <c r="K197" s="137"/>
      <c r="L197" s="137"/>
      <c r="M197" s="137"/>
      <c r="N197" s="137"/>
      <c r="O197" s="137"/>
      <c r="P197" s="137"/>
      <c r="Q197" s="137"/>
      <c r="R197" s="137"/>
      <c r="S197" s="137"/>
      <c r="T197" s="137"/>
      <c r="U197" s="137"/>
      <c r="V197" s="137"/>
      <c r="W197" s="137"/>
      <c r="X197" s="137"/>
      <c r="Y197" s="137"/>
      <c r="Z197" s="137"/>
    </row>
    <row r="198" ht="14.25" customHeight="1">
      <c r="A198" s="86"/>
      <c r="B198" s="249"/>
      <c r="C198" s="249"/>
      <c r="D198" s="257"/>
      <c r="E198" s="137"/>
      <c r="F198" s="137"/>
      <c r="G198" s="137"/>
      <c r="H198" s="137"/>
      <c r="I198" s="137"/>
      <c r="J198" s="137"/>
      <c r="K198" s="137"/>
      <c r="L198" s="137"/>
      <c r="M198" s="137"/>
      <c r="N198" s="137"/>
      <c r="O198" s="137"/>
      <c r="P198" s="137"/>
      <c r="Q198" s="137"/>
      <c r="R198" s="137"/>
      <c r="S198" s="137"/>
      <c r="T198" s="137"/>
      <c r="U198" s="137"/>
      <c r="V198" s="137"/>
      <c r="W198" s="137"/>
      <c r="X198" s="137"/>
      <c r="Y198" s="137"/>
      <c r="Z198" s="137"/>
    </row>
    <row r="199" ht="14.25" customHeight="1">
      <c r="A199" s="86"/>
      <c r="B199" s="249"/>
      <c r="C199" s="249"/>
      <c r="D199" s="257"/>
      <c r="E199" s="137"/>
      <c r="F199" s="137"/>
      <c r="G199" s="137"/>
      <c r="H199" s="137"/>
      <c r="I199" s="137"/>
      <c r="J199" s="137"/>
      <c r="K199" s="137"/>
      <c r="L199" s="137"/>
      <c r="M199" s="137"/>
      <c r="N199" s="137"/>
      <c r="O199" s="137"/>
      <c r="P199" s="137"/>
      <c r="Q199" s="137"/>
      <c r="R199" s="137"/>
      <c r="S199" s="137"/>
      <c r="T199" s="137"/>
      <c r="U199" s="137"/>
      <c r="V199" s="137"/>
      <c r="W199" s="137"/>
      <c r="X199" s="137"/>
      <c r="Y199" s="137"/>
      <c r="Z199" s="137"/>
    </row>
    <row r="200" ht="14.25" customHeight="1">
      <c r="A200" s="86"/>
      <c r="B200" s="249"/>
      <c r="C200" s="249"/>
      <c r="D200" s="257"/>
      <c r="E200" s="137"/>
      <c r="F200" s="137"/>
      <c r="G200" s="137"/>
      <c r="H200" s="137"/>
      <c r="I200" s="137"/>
      <c r="J200" s="137"/>
      <c r="K200" s="137"/>
      <c r="L200" s="137"/>
      <c r="M200" s="137"/>
      <c r="N200" s="137"/>
      <c r="O200" s="137"/>
      <c r="P200" s="137"/>
      <c r="Q200" s="137"/>
      <c r="R200" s="137"/>
      <c r="S200" s="137"/>
      <c r="T200" s="137"/>
      <c r="U200" s="137"/>
      <c r="V200" s="137"/>
      <c r="W200" s="137"/>
      <c r="X200" s="137"/>
      <c r="Y200" s="137"/>
      <c r="Z200" s="137"/>
    </row>
    <row r="201" ht="14.25" customHeight="1">
      <c r="A201" s="86"/>
      <c r="B201" s="249"/>
      <c r="C201" s="249"/>
      <c r="D201" s="257"/>
      <c r="E201" s="137"/>
      <c r="F201" s="137"/>
      <c r="G201" s="137"/>
      <c r="H201" s="137"/>
      <c r="I201" s="137"/>
      <c r="J201" s="137"/>
      <c r="K201" s="137"/>
      <c r="L201" s="137"/>
      <c r="M201" s="137"/>
      <c r="N201" s="137"/>
      <c r="O201" s="137"/>
      <c r="P201" s="137"/>
      <c r="Q201" s="137"/>
      <c r="R201" s="137"/>
      <c r="S201" s="137"/>
      <c r="T201" s="137"/>
      <c r="U201" s="137"/>
      <c r="V201" s="137"/>
      <c r="W201" s="137"/>
      <c r="X201" s="137"/>
      <c r="Y201" s="137"/>
      <c r="Z201" s="137"/>
    </row>
    <row r="202" ht="14.25" customHeight="1">
      <c r="A202" s="86"/>
      <c r="B202" s="249"/>
      <c r="C202" s="249"/>
      <c r="D202" s="257"/>
      <c r="E202" s="137"/>
      <c r="F202" s="137"/>
      <c r="G202" s="137"/>
      <c r="H202" s="137"/>
      <c r="I202" s="137"/>
      <c r="J202" s="137"/>
      <c r="K202" s="137"/>
      <c r="L202" s="137"/>
      <c r="M202" s="137"/>
      <c r="N202" s="137"/>
      <c r="O202" s="137"/>
      <c r="P202" s="137"/>
      <c r="Q202" s="137"/>
      <c r="R202" s="137"/>
      <c r="S202" s="137"/>
      <c r="T202" s="137"/>
      <c r="U202" s="137"/>
      <c r="V202" s="137"/>
      <c r="W202" s="137"/>
      <c r="X202" s="137"/>
      <c r="Y202" s="137"/>
      <c r="Z202" s="137"/>
    </row>
    <row r="203" ht="14.25" customHeight="1">
      <c r="A203" s="86"/>
      <c r="B203" s="249"/>
      <c r="C203" s="249"/>
      <c r="D203" s="257"/>
      <c r="E203" s="137"/>
      <c r="F203" s="137"/>
      <c r="G203" s="137"/>
      <c r="H203" s="137"/>
      <c r="I203" s="137"/>
      <c r="J203" s="137"/>
      <c r="K203" s="137"/>
      <c r="L203" s="137"/>
      <c r="M203" s="137"/>
      <c r="N203" s="137"/>
      <c r="O203" s="137"/>
      <c r="P203" s="137"/>
      <c r="Q203" s="137"/>
      <c r="R203" s="137"/>
      <c r="S203" s="137"/>
      <c r="T203" s="137"/>
      <c r="U203" s="137"/>
      <c r="V203" s="137"/>
      <c r="W203" s="137"/>
      <c r="X203" s="137"/>
      <c r="Y203" s="137"/>
      <c r="Z203" s="137"/>
    </row>
    <row r="204" ht="14.25" customHeight="1">
      <c r="A204" s="86"/>
      <c r="B204" s="249"/>
      <c r="C204" s="249"/>
      <c r="D204" s="257"/>
      <c r="E204" s="137"/>
      <c r="F204" s="137"/>
      <c r="G204" s="137"/>
      <c r="H204" s="137"/>
      <c r="I204" s="137"/>
      <c r="J204" s="137"/>
      <c r="K204" s="137"/>
      <c r="L204" s="137"/>
      <c r="M204" s="137"/>
      <c r="N204" s="137"/>
      <c r="O204" s="137"/>
      <c r="P204" s="137"/>
      <c r="Q204" s="137"/>
      <c r="R204" s="137"/>
      <c r="S204" s="137"/>
      <c r="T204" s="137"/>
      <c r="U204" s="137"/>
      <c r="V204" s="137"/>
      <c r="W204" s="137"/>
      <c r="X204" s="137"/>
      <c r="Y204" s="137"/>
      <c r="Z204" s="137"/>
    </row>
    <row r="205" ht="14.25" customHeight="1">
      <c r="A205" s="137"/>
      <c r="B205" s="137"/>
      <c r="C205" s="137"/>
      <c r="D205" s="137"/>
      <c r="E205" s="137"/>
      <c r="F205" s="137"/>
      <c r="G205" s="137"/>
      <c r="H205" s="137"/>
      <c r="I205" s="137"/>
      <c r="J205" s="137"/>
      <c r="K205" s="137"/>
      <c r="L205" s="137"/>
      <c r="M205" s="137"/>
      <c r="N205" s="137"/>
      <c r="O205" s="137"/>
      <c r="P205" s="137"/>
      <c r="Q205" s="137"/>
      <c r="R205" s="137"/>
      <c r="S205" s="137"/>
      <c r="T205" s="137"/>
      <c r="U205" s="137"/>
      <c r="V205" s="137"/>
      <c r="W205" s="137"/>
      <c r="X205" s="137"/>
      <c r="Y205" s="137"/>
      <c r="Z205" s="137"/>
    </row>
    <row r="206" ht="14.25" customHeight="1">
      <c r="A206" s="137"/>
      <c r="B206" s="137"/>
      <c r="C206" s="137"/>
      <c r="D206" s="137"/>
      <c r="E206" s="137"/>
      <c r="F206" s="137"/>
      <c r="G206" s="137"/>
      <c r="H206" s="137"/>
      <c r="I206" s="137"/>
      <c r="J206" s="137"/>
      <c r="K206" s="137"/>
      <c r="L206" s="137"/>
      <c r="M206" s="137"/>
      <c r="N206" s="137"/>
      <c r="O206" s="137"/>
      <c r="P206" s="137"/>
      <c r="Q206" s="137"/>
      <c r="R206" s="137"/>
      <c r="S206" s="137"/>
      <c r="T206" s="137"/>
      <c r="U206" s="137"/>
      <c r="V206" s="137"/>
      <c r="W206" s="137"/>
      <c r="X206" s="137"/>
      <c r="Y206" s="137"/>
      <c r="Z206" s="137"/>
    </row>
    <row r="207" ht="14.25" customHeight="1">
      <c r="A207" s="137"/>
      <c r="B207" s="137"/>
      <c r="C207" s="137"/>
      <c r="D207" s="137"/>
      <c r="E207" s="137"/>
      <c r="F207" s="137"/>
      <c r="G207" s="137"/>
      <c r="H207" s="137"/>
      <c r="I207" s="137"/>
      <c r="J207" s="137"/>
      <c r="K207" s="137"/>
      <c r="L207" s="137"/>
      <c r="M207" s="137"/>
      <c r="N207" s="137"/>
      <c r="O207" s="137"/>
      <c r="P207" s="137"/>
      <c r="Q207" s="137"/>
      <c r="R207" s="137"/>
      <c r="S207" s="137"/>
      <c r="T207" s="137"/>
      <c r="U207" s="137"/>
      <c r="V207" s="137"/>
      <c r="W207" s="137"/>
      <c r="X207" s="137"/>
      <c r="Y207" s="137"/>
      <c r="Z207" s="137"/>
    </row>
    <row r="208" ht="14.25" customHeight="1">
      <c r="A208" s="137"/>
      <c r="B208" s="137"/>
      <c r="C208" s="137"/>
      <c r="D208" s="137"/>
      <c r="E208" s="137"/>
      <c r="F208" s="137"/>
      <c r="G208" s="137"/>
      <c r="H208" s="137"/>
      <c r="I208" s="137"/>
      <c r="J208" s="137"/>
      <c r="K208" s="137"/>
      <c r="L208" s="137"/>
      <c r="M208" s="137"/>
      <c r="N208" s="137"/>
      <c r="O208" s="137"/>
      <c r="P208" s="137"/>
      <c r="Q208" s="137"/>
      <c r="R208" s="137"/>
      <c r="S208" s="137"/>
      <c r="T208" s="137"/>
      <c r="U208" s="137"/>
      <c r="V208" s="137"/>
      <c r="W208" s="137"/>
      <c r="X208" s="137"/>
      <c r="Y208" s="137"/>
      <c r="Z208" s="137"/>
    </row>
    <row r="209" ht="14.25" customHeight="1">
      <c r="A209" s="137"/>
      <c r="B209" s="137"/>
      <c r="C209" s="137"/>
      <c r="D209" s="137"/>
      <c r="E209" s="137"/>
      <c r="F209" s="137"/>
      <c r="G209" s="137"/>
      <c r="H209" s="137"/>
      <c r="I209" s="137"/>
      <c r="J209" s="137"/>
      <c r="K209" s="137"/>
      <c r="L209" s="137"/>
      <c r="M209" s="137"/>
      <c r="N209" s="137"/>
      <c r="O209" s="137"/>
      <c r="P209" s="137"/>
      <c r="Q209" s="137"/>
      <c r="R209" s="137"/>
      <c r="S209" s="137"/>
      <c r="T209" s="137"/>
      <c r="U209" s="137"/>
      <c r="V209" s="137"/>
      <c r="W209" s="137"/>
      <c r="X209" s="137"/>
      <c r="Y209" s="137"/>
      <c r="Z209" s="137"/>
    </row>
    <row r="210" ht="14.25" customHeight="1">
      <c r="A210" s="137"/>
      <c r="B210" s="137"/>
      <c r="C210" s="137"/>
      <c r="D210" s="137"/>
      <c r="E210" s="137"/>
      <c r="F210" s="137"/>
      <c r="G210" s="137"/>
      <c r="H210" s="137"/>
      <c r="I210" s="137"/>
      <c r="J210" s="137"/>
      <c r="K210" s="137"/>
      <c r="L210" s="137"/>
      <c r="M210" s="137"/>
      <c r="N210" s="137"/>
      <c r="O210" s="137"/>
      <c r="P210" s="137"/>
      <c r="Q210" s="137"/>
      <c r="R210" s="137"/>
      <c r="S210" s="137"/>
      <c r="T210" s="137"/>
      <c r="U210" s="137"/>
      <c r="V210" s="137"/>
      <c r="W210" s="137"/>
      <c r="X210" s="137"/>
      <c r="Y210" s="137"/>
      <c r="Z210" s="137"/>
    </row>
    <row r="211" ht="14.25" customHeight="1">
      <c r="A211" s="137"/>
      <c r="B211" s="137"/>
      <c r="C211" s="137"/>
      <c r="D211" s="137"/>
      <c r="E211" s="137"/>
      <c r="F211" s="137"/>
      <c r="G211" s="137"/>
      <c r="H211" s="137"/>
      <c r="I211" s="137"/>
      <c r="J211" s="137"/>
      <c r="K211" s="137"/>
      <c r="L211" s="137"/>
      <c r="M211" s="137"/>
      <c r="N211" s="137"/>
      <c r="O211" s="137"/>
      <c r="P211" s="137"/>
      <c r="Q211" s="137"/>
      <c r="R211" s="137"/>
      <c r="S211" s="137"/>
      <c r="T211" s="137"/>
      <c r="U211" s="137"/>
      <c r="V211" s="137"/>
      <c r="W211" s="137"/>
      <c r="X211" s="137"/>
      <c r="Y211" s="137"/>
      <c r="Z211" s="137"/>
    </row>
    <row r="212" ht="14.25" customHeight="1">
      <c r="A212" s="137"/>
      <c r="B212" s="137"/>
      <c r="C212" s="137"/>
      <c r="D212" s="137"/>
      <c r="E212" s="137"/>
      <c r="F212" s="137"/>
      <c r="G212" s="137"/>
      <c r="H212" s="137"/>
      <c r="I212" s="137"/>
      <c r="J212" s="137"/>
      <c r="K212" s="137"/>
      <c r="L212" s="137"/>
      <c r="M212" s="137"/>
      <c r="N212" s="137"/>
      <c r="O212" s="137"/>
      <c r="P212" s="137"/>
      <c r="Q212" s="137"/>
      <c r="R212" s="137"/>
      <c r="S212" s="137"/>
      <c r="T212" s="137"/>
      <c r="U212" s="137"/>
      <c r="V212" s="137"/>
      <c r="W212" s="137"/>
      <c r="X212" s="137"/>
      <c r="Y212" s="137"/>
      <c r="Z212" s="137"/>
    </row>
    <row r="213" ht="14.25" customHeight="1">
      <c r="A213" s="137"/>
      <c r="B213" s="137"/>
      <c r="C213" s="137"/>
      <c r="D213" s="137"/>
      <c r="E213" s="137"/>
      <c r="F213" s="137"/>
      <c r="G213" s="137"/>
      <c r="H213" s="137"/>
      <c r="I213" s="137"/>
      <c r="J213" s="137"/>
      <c r="K213" s="137"/>
      <c r="L213" s="137"/>
      <c r="M213" s="137"/>
      <c r="N213" s="137"/>
      <c r="O213" s="137"/>
      <c r="P213" s="137"/>
      <c r="Q213" s="137"/>
      <c r="R213" s="137"/>
      <c r="S213" s="137"/>
      <c r="T213" s="137"/>
      <c r="U213" s="137"/>
      <c r="V213" s="137"/>
      <c r="W213" s="137"/>
      <c r="X213" s="137"/>
      <c r="Y213" s="137"/>
      <c r="Z213" s="137"/>
    </row>
    <row r="214" ht="14.25" customHeight="1">
      <c r="A214" s="137"/>
      <c r="B214" s="137"/>
      <c r="C214" s="137"/>
      <c r="D214" s="137"/>
      <c r="E214" s="137"/>
      <c r="F214" s="137"/>
      <c r="G214" s="137"/>
      <c r="H214" s="137"/>
      <c r="I214" s="137"/>
      <c r="J214" s="137"/>
      <c r="K214" s="137"/>
      <c r="L214" s="137"/>
      <c r="M214" s="137"/>
      <c r="N214" s="137"/>
      <c r="O214" s="137"/>
      <c r="P214" s="137"/>
      <c r="Q214" s="137"/>
      <c r="R214" s="137"/>
      <c r="S214" s="137"/>
      <c r="T214" s="137"/>
      <c r="U214" s="137"/>
      <c r="V214" s="137"/>
      <c r="W214" s="137"/>
      <c r="X214" s="137"/>
      <c r="Y214" s="137"/>
      <c r="Z214" s="137"/>
    </row>
    <row r="215" ht="14.25" customHeight="1">
      <c r="A215" s="137"/>
      <c r="B215" s="137"/>
      <c r="C215" s="137"/>
      <c r="D215" s="137"/>
      <c r="E215" s="137"/>
      <c r="F215" s="137"/>
      <c r="G215" s="137"/>
      <c r="H215" s="137"/>
      <c r="I215" s="137"/>
      <c r="J215" s="137"/>
      <c r="K215" s="137"/>
      <c r="L215" s="137"/>
      <c r="M215" s="137"/>
      <c r="N215" s="137"/>
      <c r="O215" s="137"/>
      <c r="P215" s="137"/>
      <c r="Q215" s="137"/>
      <c r="R215" s="137"/>
      <c r="S215" s="137"/>
      <c r="T215" s="137"/>
      <c r="U215" s="137"/>
      <c r="V215" s="137"/>
      <c r="W215" s="137"/>
      <c r="X215" s="137"/>
      <c r="Y215" s="137"/>
      <c r="Z215" s="137"/>
    </row>
    <row r="216" ht="14.25" customHeight="1">
      <c r="A216" s="137"/>
      <c r="B216" s="137"/>
      <c r="C216" s="137"/>
      <c r="D216" s="137"/>
      <c r="E216" s="137"/>
      <c r="F216" s="137"/>
      <c r="G216" s="137"/>
      <c r="H216" s="137"/>
      <c r="I216" s="137"/>
      <c r="J216" s="137"/>
      <c r="K216" s="137"/>
      <c r="L216" s="137"/>
      <c r="M216" s="137"/>
      <c r="N216" s="137"/>
      <c r="O216" s="137"/>
      <c r="P216" s="137"/>
      <c r="Q216" s="137"/>
      <c r="R216" s="137"/>
      <c r="S216" s="137"/>
      <c r="T216" s="137"/>
      <c r="U216" s="137"/>
      <c r="V216" s="137"/>
      <c r="W216" s="137"/>
      <c r="X216" s="137"/>
      <c r="Y216" s="137"/>
      <c r="Z216" s="137"/>
    </row>
    <row r="217" ht="14.25" customHeight="1">
      <c r="A217" s="137"/>
      <c r="B217" s="137"/>
      <c r="C217" s="137"/>
      <c r="D217" s="137"/>
      <c r="E217" s="137"/>
      <c r="F217" s="137"/>
      <c r="G217" s="137"/>
      <c r="H217" s="137"/>
      <c r="I217" s="137"/>
      <c r="J217" s="137"/>
      <c r="K217" s="137"/>
      <c r="L217" s="137"/>
      <c r="M217" s="137"/>
      <c r="N217" s="137"/>
      <c r="O217" s="137"/>
      <c r="P217" s="137"/>
      <c r="Q217" s="137"/>
      <c r="R217" s="137"/>
      <c r="S217" s="137"/>
      <c r="T217" s="137"/>
      <c r="U217" s="137"/>
      <c r="V217" s="137"/>
      <c r="W217" s="137"/>
      <c r="X217" s="137"/>
      <c r="Y217" s="137"/>
      <c r="Z217" s="137"/>
    </row>
    <row r="218" ht="14.25" customHeight="1">
      <c r="A218" s="137"/>
      <c r="B218" s="137"/>
      <c r="C218" s="137"/>
      <c r="D218" s="137"/>
      <c r="E218" s="137"/>
      <c r="F218" s="137"/>
      <c r="G218" s="137"/>
      <c r="H218" s="137"/>
      <c r="I218" s="137"/>
      <c r="J218" s="137"/>
      <c r="K218" s="137"/>
      <c r="L218" s="137"/>
      <c r="M218" s="137"/>
      <c r="N218" s="137"/>
      <c r="O218" s="137"/>
      <c r="P218" s="137"/>
      <c r="Q218" s="137"/>
      <c r="R218" s="137"/>
      <c r="S218" s="137"/>
      <c r="T218" s="137"/>
      <c r="U218" s="137"/>
      <c r="V218" s="137"/>
      <c r="W218" s="137"/>
      <c r="X218" s="137"/>
      <c r="Y218" s="137"/>
      <c r="Z218" s="137"/>
    </row>
    <row r="219" ht="14.25" customHeight="1">
      <c r="A219" s="137"/>
      <c r="B219" s="137"/>
      <c r="C219" s="137"/>
      <c r="D219" s="137"/>
      <c r="E219" s="137"/>
      <c r="F219" s="137"/>
      <c r="G219" s="137"/>
      <c r="H219" s="137"/>
      <c r="I219" s="137"/>
      <c r="J219" s="137"/>
      <c r="K219" s="137"/>
      <c r="L219" s="137"/>
      <c r="M219" s="137"/>
      <c r="N219" s="137"/>
      <c r="O219" s="137"/>
      <c r="P219" s="137"/>
      <c r="Q219" s="137"/>
      <c r="R219" s="137"/>
      <c r="S219" s="137"/>
      <c r="T219" s="137"/>
      <c r="U219" s="137"/>
      <c r="V219" s="137"/>
      <c r="W219" s="137"/>
      <c r="X219" s="137"/>
      <c r="Y219" s="137"/>
      <c r="Z219" s="137"/>
    </row>
    <row r="220" ht="14.25" customHeight="1">
      <c r="A220" s="137"/>
      <c r="B220" s="137"/>
      <c r="C220" s="137"/>
      <c r="D220" s="137"/>
      <c r="E220" s="137"/>
      <c r="F220" s="137"/>
      <c r="G220" s="137"/>
      <c r="H220" s="137"/>
      <c r="I220" s="137"/>
      <c r="J220" s="137"/>
      <c r="K220" s="137"/>
      <c r="L220" s="137"/>
      <c r="M220" s="137"/>
      <c r="N220" s="137"/>
      <c r="O220" s="137"/>
      <c r="P220" s="137"/>
      <c r="Q220" s="137"/>
      <c r="R220" s="137"/>
      <c r="S220" s="137"/>
      <c r="T220" s="137"/>
      <c r="U220" s="137"/>
      <c r="V220" s="137"/>
      <c r="W220" s="137"/>
      <c r="X220" s="137"/>
      <c r="Y220" s="137"/>
      <c r="Z220" s="137"/>
    </row>
    <row r="221" ht="14.25" customHeight="1">
      <c r="A221" s="137"/>
      <c r="B221" s="137"/>
      <c r="C221" s="137"/>
      <c r="D221" s="137"/>
      <c r="E221" s="137"/>
      <c r="F221" s="137"/>
      <c r="G221" s="137"/>
      <c r="H221" s="137"/>
      <c r="I221" s="137"/>
      <c r="J221" s="137"/>
      <c r="K221" s="137"/>
      <c r="L221" s="137"/>
      <c r="M221" s="137"/>
      <c r="N221" s="137"/>
      <c r="O221" s="137"/>
      <c r="P221" s="137"/>
      <c r="Q221" s="137"/>
      <c r="R221" s="137"/>
      <c r="S221" s="137"/>
      <c r="T221" s="137"/>
      <c r="U221" s="137"/>
      <c r="V221" s="137"/>
      <c r="W221" s="137"/>
      <c r="X221" s="137"/>
      <c r="Y221" s="137"/>
      <c r="Z221" s="137"/>
    </row>
    <row r="222" ht="14.25" customHeight="1">
      <c r="A222" s="137"/>
      <c r="B222" s="137"/>
      <c r="C222" s="137"/>
      <c r="D222" s="137"/>
      <c r="E222" s="137"/>
      <c r="F222" s="137"/>
      <c r="G222" s="137"/>
      <c r="H222" s="137"/>
      <c r="I222" s="137"/>
      <c r="J222" s="137"/>
      <c r="K222" s="137"/>
      <c r="L222" s="137"/>
      <c r="M222" s="137"/>
      <c r="N222" s="137"/>
      <c r="O222" s="137"/>
      <c r="P222" s="137"/>
      <c r="Q222" s="137"/>
      <c r="R222" s="137"/>
      <c r="S222" s="137"/>
      <c r="T222" s="137"/>
      <c r="U222" s="137"/>
      <c r="V222" s="137"/>
      <c r="W222" s="137"/>
      <c r="X222" s="137"/>
      <c r="Y222" s="137"/>
      <c r="Z222" s="137"/>
    </row>
    <row r="223" ht="14.25" customHeight="1">
      <c r="A223" s="137"/>
      <c r="B223" s="137"/>
      <c r="C223" s="137"/>
      <c r="D223" s="137"/>
      <c r="E223" s="137"/>
      <c r="F223" s="137"/>
      <c r="G223" s="137"/>
      <c r="H223" s="137"/>
      <c r="I223" s="137"/>
      <c r="J223" s="137"/>
      <c r="K223" s="137"/>
      <c r="L223" s="137"/>
      <c r="M223" s="137"/>
      <c r="N223" s="137"/>
      <c r="O223" s="137"/>
      <c r="P223" s="137"/>
      <c r="Q223" s="137"/>
      <c r="R223" s="137"/>
      <c r="S223" s="137"/>
      <c r="T223" s="137"/>
      <c r="U223" s="137"/>
      <c r="V223" s="137"/>
      <c r="W223" s="137"/>
      <c r="X223" s="137"/>
      <c r="Y223" s="137"/>
      <c r="Z223" s="137"/>
    </row>
    <row r="224" ht="14.25" customHeight="1">
      <c r="A224" s="137"/>
      <c r="B224" s="137"/>
      <c r="C224" s="137"/>
      <c r="D224" s="137"/>
      <c r="E224" s="137"/>
      <c r="F224" s="137"/>
      <c r="G224" s="137"/>
      <c r="H224" s="137"/>
      <c r="I224" s="137"/>
      <c r="J224" s="137"/>
      <c r="K224" s="137"/>
      <c r="L224" s="137"/>
      <c r="M224" s="137"/>
      <c r="N224" s="137"/>
      <c r="O224" s="137"/>
      <c r="P224" s="137"/>
      <c r="Q224" s="137"/>
      <c r="R224" s="137"/>
      <c r="S224" s="137"/>
      <c r="T224" s="137"/>
      <c r="U224" s="137"/>
      <c r="V224" s="137"/>
      <c r="W224" s="137"/>
      <c r="X224" s="137"/>
      <c r="Y224" s="137"/>
      <c r="Z224" s="137"/>
    </row>
    <row r="225" ht="14.25" customHeight="1">
      <c r="A225" s="137"/>
      <c r="B225" s="137"/>
      <c r="C225" s="137"/>
      <c r="D225" s="137"/>
      <c r="E225" s="137"/>
      <c r="F225" s="137"/>
      <c r="G225" s="137"/>
      <c r="H225" s="137"/>
      <c r="I225" s="137"/>
      <c r="J225" s="137"/>
      <c r="K225" s="137"/>
      <c r="L225" s="137"/>
      <c r="M225" s="137"/>
      <c r="N225" s="137"/>
      <c r="O225" s="137"/>
      <c r="P225" s="137"/>
      <c r="Q225" s="137"/>
      <c r="R225" s="137"/>
      <c r="S225" s="137"/>
      <c r="T225" s="137"/>
      <c r="U225" s="137"/>
      <c r="V225" s="137"/>
      <c r="W225" s="137"/>
      <c r="X225" s="137"/>
      <c r="Y225" s="137"/>
      <c r="Z225" s="137"/>
    </row>
    <row r="226" ht="14.25" customHeight="1">
      <c r="A226" s="137"/>
      <c r="B226" s="137"/>
      <c r="C226" s="137"/>
      <c r="D226" s="137"/>
      <c r="E226" s="137"/>
      <c r="F226" s="137"/>
      <c r="G226" s="137"/>
      <c r="H226" s="137"/>
      <c r="I226" s="137"/>
      <c r="J226" s="137"/>
      <c r="K226" s="137"/>
      <c r="L226" s="137"/>
      <c r="M226" s="137"/>
      <c r="N226" s="137"/>
      <c r="O226" s="137"/>
      <c r="P226" s="137"/>
      <c r="Q226" s="137"/>
      <c r="R226" s="137"/>
      <c r="S226" s="137"/>
      <c r="T226" s="137"/>
      <c r="U226" s="137"/>
      <c r="V226" s="137"/>
      <c r="W226" s="137"/>
      <c r="X226" s="137"/>
      <c r="Y226" s="137"/>
      <c r="Z226" s="137"/>
    </row>
    <row r="227" ht="14.25" customHeight="1">
      <c r="A227" s="137"/>
      <c r="B227" s="137"/>
      <c r="C227" s="137"/>
      <c r="D227" s="137"/>
      <c r="E227" s="137"/>
      <c r="F227" s="137"/>
      <c r="G227" s="137"/>
      <c r="H227" s="137"/>
      <c r="I227" s="137"/>
      <c r="J227" s="137"/>
      <c r="K227" s="137"/>
      <c r="L227" s="137"/>
      <c r="M227" s="137"/>
      <c r="N227" s="137"/>
      <c r="O227" s="137"/>
      <c r="P227" s="137"/>
      <c r="Q227" s="137"/>
      <c r="R227" s="137"/>
      <c r="S227" s="137"/>
      <c r="T227" s="137"/>
      <c r="U227" s="137"/>
      <c r="V227" s="137"/>
      <c r="W227" s="137"/>
      <c r="X227" s="137"/>
      <c r="Y227" s="137"/>
      <c r="Z227" s="137"/>
    </row>
    <row r="228" ht="14.25" customHeight="1">
      <c r="A228" s="137"/>
      <c r="B228" s="137"/>
      <c r="C228" s="137"/>
      <c r="D228" s="137"/>
      <c r="E228" s="137"/>
      <c r="F228" s="137"/>
      <c r="G228" s="137"/>
      <c r="H228" s="137"/>
      <c r="I228" s="137"/>
      <c r="J228" s="137"/>
      <c r="K228" s="137"/>
      <c r="L228" s="137"/>
      <c r="M228" s="137"/>
      <c r="N228" s="137"/>
      <c r="O228" s="137"/>
      <c r="P228" s="137"/>
      <c r="Q228" s="137"/>
      <c r="R228" s="137"/>
      <c r="S228" s="137"/>
      <c r="T228" s="137"/>
      <c r="U228" s="137"/>
      <c r="V228" s="137"/>
      <c r="W228" s="137"/>
      <c r="X228" s="137"/>
      <c r="Y228" s="137"/>
      <c r="Z228" s="137"/>
    </row>
    <row r="229" ht="14.25" customHeight="1">
      <c r="A229" s="137"/>
      <c r="B229" s="137"/>
      <c r="C229" s="137"/>
      <c r="D229" s="137"/>
      <c r="E229" s="137"/>
      <c r="F229" s="137"/>
      <c r="G229" s="137"/>
      <c r="H229" s="137"/>
      <c r="I229" s="137"/>
      <c r="J229" s="137"/>
      <c r="K229" s="137"/>
      <c r="L229" s="137"/>
      <c r="M229" s="137"/>
      <c r="N229" s="137"/>
      <c r="O229" s="137"/>
      <c r="P229" s="137"/>
      <c r="Q229" s="137"/>
      <c r="R229" s="137"/>
      <c r="S229" s="137"/>
      <c r="T229" s="137"/>
      <c r="U229" s="137"/>
      <c r="V229" s="137"/>
      <c r="W229" s="137"/>
      <c r="X229" s="137"/>
      <c r="Y229" s="137"/>
      <c r="Z229" s="137"/>
    </row>
    <row r="230" ht="14.25" customHeight="1">
      <c r="A230" s="137"/>
      <c r="B230" s="137"/>
      <c r="C230" s="137"/>
      <c r="D230" s="137"/>
      <c r="E230" s="137"/>
      <c r="F230" s="137"/>
      <c r="G230" s="137"/>
      <c r="H230" s="137"/>
      <c r="I230" s="137"/>
      <c r="J230" s="137"/>
      <c r="K230" s="137"/>
      <c r="L230" s="137"/>
      <c r="M230" s="137"/>
      <c r="N230" s="137"/>
      <c r="O230" s="137"/>
      <c r="P230" s="137"/>
      <c r="Q230" s="137"/>
      <c r="R230" s="137"/>
      <c r="S230" s="137"/>
      <c r="T230" s="137"/>
      <c r="U230" s="137"/>
      <c r="V230" s="137"/>
      <c r="W230" s="137"/>
      <c r="X230" s="137"/>
      <c r="Y230" s="137"/>
      <c r="Z230" s="137"/>
    </row>
    <row r="231" ht="14.25" customHeight="1">
      <c r="A231" s="137"/>
      <c r="B231" s="137"/>
      <c r="C231" s="137"/>
      <c r="D231" s="137"/>
      <c r="E231" s="137"/>
      <c r="F231" s="137"/>
      <c r="G231" s="137"/>
      <c r="H231" s="137"/>
      <c r="I231" s="137"/>
      <c r="J231" s="137"/>
      <c r="K231" s="137"/>
      <c r="L231" s="137"/>
      <c r="M231" s="137"/>
      <c r="N231" s="137"/>
      <c r="O231" s="137"/>
      <c r="P231" s="137"/>
      <c r="Q231" s="137"/>
      <c r="R231" s="137"/>
      <c r="S231" s="137"/>
      <c r="T231" s="137"/>
      <c r="U231" s="137"/>
      <c r="V231" s="137"/>
      <c r="W231" s="137"/>
      <c r="X231" s="137"/>
      <c r="Y231" s="137"/>
      <c r="Z231" s="137"/>
    </row>
    <row r="232" ht="14.25" customHeight="1">
      <c r="A232" s="137"/>
      <c r="B232" s="137"/>
      <c r="C232" s="137"/>
      <c r="D232" s="137"/>
      <c r="E232" s="137"/>
      <c r="F232" s="137"/>
      <c r="G232" s="137"/>
      <c r="H232" s="137"/>
      <c r="I232" s="137"/>
      <c r="J232" s="137"/>
      <c r="K232" s="137"/>
      <c r="L232" s="137"/>
      <c r="M232" s="137"/>
      <c r="N232" s="137"/>
      <c r="O232" s="137"/>
      <c r="P232" s="137"/>
      <c r="Q232" s="137"/>
      <c r="R232" s="137"/>
      <c r="S232" s="137"/>
      <c r="T232" s="137"/>
      <c r="U232" s="137"/>
      <c r="V232" s="137"/>
      <c r="W232" s="137"/>
      <c r="X232" s="137"/>
      <c r="Y232" s="137"/>
      <c r="Z232" s="137"/>
    </row>
    <row r="233" ht="14.25" customHeight="1">
      <c r="A233" s="137"/>
      <c r="B233" s="137"/>
      <c r="C233" s="137"/>
      <c r="D233" s="137"/>
      <c r="E233" s="137"/>
      <c r="F233" s="137"/>
      <c r="G233" s="137"/>
      <c r="H233" s="137"/>
      <c r="I233" s="137"/>
      <c r="J233" s="137"/>
      <c r="K233" s="137"/>
      <c r="L233" s="137"/>
      <c r="M233" s="137"/>
      <c r="N233" s="137"/>
      <c r="O233" s="137"/>
      <c r="P233" s="137"/>
      <c r="Q233" s="137"/>
      <c r="R233" s="137"/>
      <c r="S233" s="137"/>
      <c r="T233" s="137"/>
      <c r="U233" s="137"/>
      <c r="V233" s="137"/>
      <c r="W233" s="137"/>
      <c r="X233" s="137"/>
      <c r="Y233" s="137"/>
      <c r="Z233" s="137"/>
    </row>
    <row r="234" ht="14.25" customHeight="1">
      <c r="A234" s="137"/>
      <c r="B234" s="137"/>
      <c r="C234" s="137"/>
      <c r="D234" s="137"/>
      <c r="E234" s="137"/>
      <c r="F234" s="137"/>
      <c r="G234" s="137"/>
      <c r="H234" s="137"/>
      <c r="I234" s="137"/>
      <c r="J234" s="137"/>
      <c r="K234" s="137"/>
      <c r="L234" s="137"/>
      <c r="M234" s="137"/>
      <c r="N234" s="137"/>
      <c r="O234" s="137"/>
      <c r="P234" s="137"/>
      <c r="Q234" s="137"/>
      <c r="R234" s="137"/>
      <c r="S234" s="137"/>
      <c r="T234" s="137"/>
      <c r="U234" s="137"/>
      <c r="V234" s="137"/>
      <c r="W234" s="137"/>
      <c r="X234" s="137"/>
      <c r="Y234" s="137"/>
      <c r="Z234" s="137"/>
    </row>
    <row r="235" ht="14.25" customHeight="1">
      <c r="A235" s="137"/>
      <c r="B235" s="137"/>
      <c r="C235" s="137"/>
      <c r="D235" s="137"/>
      <c r="E235" s="137"/>
      <c r="F235" s="137"/>
      <c r="G235" s="137"/>
      <c r="H235" s="137"/>
      <c r="I235" s="137"/>
      <c r="J235" s="137"/>
      <c r="K235" s="137"/>
      <c r="L235" s="137"/>
      <c r="M235" s="137"/>
      <c r="N235" s="137"/>
      <c r="O235" s="137"/>
      <c r="P235" s="137"/>
      <c r="Q235" s="137"/>
      <c r="R235" s="137"/>
      <c r="S235" s="137"/>
      <c r="T235" s="137"/>
      <c r="U235" s="137"/>
      <c r="V235" s="137"/>
      <c r="W235" s="137"/>
      <c r="X235" s="137"/>
      <c r="Y235" s="137"/>
      <c r="Z235" s="137"/>
    </row>
    <row r="236" ht="14.25" customHeight="1">
      <c r="A236" s="137"/>
      <c r="B236" s="137"/>
      <c r="C236" s="137"/>
      <c r="D236" s="137"/>
      <c r="E236" s="137"/>
      <c r="F236" s="137"/>
      <c r="G236" s="137"/>
      <c r="H236" s="137"/>
      <c r="I236" s="137"/>
      <c r="J236" s="137"/>
      <c r="K236" s="137"/>
      <c r="L236" s="137"/>
      <c r="M236" s="137"/>
      <c r="N236" s="137"/>
      <c r="O236" s="137"/>
      <c r="P236" s="137"/>
      <c r="Q236" s="137"/>
      <c r="R236" s="137"/>
      <c r="S236" s="137"/>
      <c r="T236" s="137"/>
      <c r="U236" s="137"/>
      <c r="V236" s="137"/>
      <c r="W236" s="137"/>
      <c r="X236" s="137"/>
      <c r="Y236" s="137"/>
      <c r="Z236" s="137"/>
    </row>
    <row r="237" ht="14.25" customHeight="1">
      <c r="A237" s="137"/>
      <c r="B237" s="137"/>
      <c r="C237" s="137"/>
      <c r="D237" s="137"/>
      <c r="E237" s="137"/>
      <c r="F237" s="137"/>
      <c r="G237" s="137"/>
      <c r="H237" s="137"/>
      <c r="I237" s="137"/>
      <c r="J237" s="137"/>
      <c r="K237" s="137"/>
      <c r="L237" s="137"/>
      <c r="M237" s="137"/>
      <c r="N237" s="137"/>
      <c r="O237" s="137"/>
      <c r="P237" s="137"/>
      <c r="Q237" s="137"/>
      <c r="R237" s="137"/>
      <c r="S237" s="137"/>
      <c r="T237" s="137"/>
      <c r="U237" s="137"/>
      <c r="V237" s="137"/>
      <c r="W237" s="137"/>
      <c r="X237" s="137"/>
      <c r="Y237" s="137"/>
      <c r="Z237" s="137"/>
    </row>
    <row r="238" ht="14.25" customHeight="1">
      <c r="A238" s="137"/>
      <c r="B238" s="137"/>
      <c r="C238" s="137"/>
      <c r="D238" s="137"/>
      <c r="E238" s="137"/>
      <c r="F238" s="137"/>
      <c r="G238" s="137"/>
      <c r="H238" s="137"/>
      <c r="I238" s="137"/>
      <c r="J238" s="137"/>
      <c r="K238" s="137"/>
      <c r="L238" s="137"/>
      <c r="M238" s="137"/>
      <c r="N238" s="137"/>
      <c r="O238" s="137"/>
      <c r="P238" s="137"/>
      <c r="Q238" s="137"/>
      <c r="R238" s="137"/>
      <c r="S238" s="137"/>
      <c r="T238" s="137"/>
      <c r="U238" s="137"/>
      <c r="V238" s="137"/>
      <c r="W238" s="137"/>
      <c r="X238" s="137"/>
      <c r="Y238" s="137"/>
      <c r="Z238" s="137"/>
    </row>
    <row r="239" ht="14.25" customHeight="1">
      <c r="A239" s="137"/>
      <c r="B239" s="137"/>
      <c r="C239" s="137"/>
      <c r="D239" s="137"/>
      <c r="E239" s="137"/>
      <c r="F239" s="137"/>
      <c r="G239" s="137"/>
      <c r="H239" s="137"/>
      <c r="I239" s="137"/>
      <c r="J239" s="137"/>
      <c r="K239" s="137"/>
      <c r="L239" s="137"/>
      <c r="M239" s="137"/>
      <c r="N239" s="137"/>
      <c r="O239" s="137"/>
      <c r="P239" s="137"/>
      <c r="Q239" s="137"/>
      <c r="R239" s="137"/>
      <c r="S239" s="137"/>
      <c r="T239" s="137"/>
      <c r="U239" s="137"/>
      <c r="V239" s="137"/>
      <c r="W239" s="137"/>
      <c r="X239" s="137"/>
      <c r="Y239" s="137"/>
      <c r="Z239" s="137"/>
    </row>
    <row r="240" ht="14.25" customHeight="1">
      <c r="A240" s="137"/>
      <c r="B240" s="137"/>
      <c r="C240" s="137"/>
      <c r="D240" s="137"/>
      <c r="E240" s="137"/>
      <c r="F240" s="137"/>
      <c r="G240" s="137"/>
      <c r="H240" s="137"/>
      <c r="I240" s="137"/>
      <c r="J240" s="137"/>
      <c r="K240" s="137"/>
      <c r="L240" s="137"/>
      <c r="M240" s="137"/>
      <c r="N240" s="137"/>
      <c r="O240" s="137"/>
      <c r="P240" s="137"/>
      <c r="Q240" s="137"/>
      <c r="R240" s="137"/>
      <c r="S240" s="137"/>
      <c r="T240" s="137"/>
      <c r="U240" s="137"/>
      <c r="V240" s="137"/>
      <c r="W240" s="137"/>
      <c r="X240" s="137"/>
      <c r="Y240" s="137"/>
      <c r="Z240" s="137"/>
    </row>
    <row r="241" ht="14.25" customHeight="1">
      <c r="A241" s="137"/>
      <c r="B241" s="137"/>
      <c r="C241" s="137"/>
      <c r="D241" s="137"/>
      <c r="E241" s="137"/>
      <c r="F241" s="137"/>
      <c r="G241" s="137"/>
      <c r="H241" s="137"/>
      <c r="I241" s="137"/>
      <c r="J241" s="137"/>
      <c r="K241" s="137"/>
      <c r="L241" s="137"/>
      <c r="M241" s="137"/>
      <c r="N241" s="137"/>
      <c r="O241" s="137"/>
      <c r="P241" s="137"/>
      <c r="Q241" s="137"/>
      <c r="R241" s="137"/>
      <c r="S241" s="137"/>
      <c r="T241" s="137"/>
      <c r="U241" s="137"/>
      <c r="V241" s="137"/>
      <c r="W241" s="137"/>
      <c r="X241" s="137"/>
      <c r="Y241" s="137"/>
      <c r="Z241" s="137"/>
    </row>
    <row r="242" ht="14.25" customHeight="1">
      <c r="A242" s="137"/>
      <c r="B242" s="137"/>
      <c r="C242" s="137"/>
      <c r="D242" s="137"/>
      <c r="E242" s="137"/>
      <c r="F242" s="137"/>
      <c r="G242" s="137"/>
      <c r="H242" s="137"/>
      <c r="I242" s="137"/>
      <c r="J242" s="137"/>
      <c r="K242" s="137"/>
      <c r="L242" s="137"/>
      <c r="M242" s="137"/>
      <c r="N242" s="137"/>
      <c r="O242" s="137"/>
      <c r="P242" s="137"/>
      <c r="Q242" s="137"/>
      <c r="R242" s="137"/>
      <c r="S242" s="137"/>
      <c r="T242" s="137"/>
      <c r="U242" s="137"/>
      <c r="V242" s="137"/>
      <c r="W242" s="137"/>
      <c r="X242" s="137"/>
      <c r="Y242" s="137"/>
      <c r="Z242" s="137"/>
    </row>
    <row r="243" ht="14.25" customHeight="1">
      <c r="A243" s="137"/>
      <c r="B243" s="137"/>
      <c r="C243" s="137"/>
      <c r="D243" s="137"/>
      <c r="E243" s="137"/>
      <c r="F243" s="137"/>
      <c r="G243" s="137"/>
      <c r="H243" s="137"/>
      <c r="I243" s="137"/>
      <c r="J243" s="137"/>
      <c r="K243" s="137"/>
      <c r="L243" s="137"/>
      <c r="M243" s="137"/>
      <c r="N243" s="137"/>
      <c r="O243" s="137"/>
      <c r="P243" s="137"/>
      <c r="Q243" s="137"/>
      <c r="R243" s="137"/>
      <c r="S243" s="137"/>
      <c r="T243" s="137"/>
      <c r="U243" s="137"/>
      <c r="V243" s="137"/>
      <c r="W243" s="137"/>
      <c r="X243" s="137"/>
      <c r="Y243" s="137"/>
      <c r="Z243" s="137"/>
    </row>
    <row r="244" ht="14.25" customHeight="1">
      <c r="A244" s="137"/>
      <c r="B244" s="137"/>
      <c r="C244" s="137"/>
      <c r="D244" s="137"/>
      <c r="E244" s="137"/>
      <c r="F244" s="137"/>
      <c r="G244" s="137"/>
      <c r="H244" s="137"/>
      <c r="I244" s="137"/>
      <c r="J244" s="137"/>
      <c r="K244" s="137"/>
      <c r="L244" s="137"/>
      <c r="M244" s="137"/>
      <c r="N244" s="137"/>
      <c r="O244" s="137"/>
      <c r="P244" s="137"/>
      <c r="Q244" s="137"/>
      <c r="R244" s="137"/>
      <c r="S244" s="137"/>
      <c r="T244" s="137"/>
      <c r="U244" s="137"/>
      <c r="V244" s="137"/>
      <c r="W244" s="137"/>
      <c r="X244" s="137"/>
      <c r="Y244" s="137"/>
      <c r="Z244" s="137"/>
    </row>
    <row r="245" ht="14.25" customHeight="1">
      <c r="A245" s="137"/>
      <c r="B245" s="137"/>
      <c r="C245" s="137"/>
      <c r="D245" s="137"/>
      <c r="E245" s="137"/>
      <c r="F245" s="137"/>
      <c r="G245" s="137"/>
      <c r="H245" s="137"/>
      <c r="I245" s="137"/>
      <c r="J245" s="137"/>
      <c r="K245" s="137"/>
      <c r="L245" s="137"/>
      <c r="M245" s="137"/>
      <c r="N245" s="137"/>
      <c r="O245" s="137"/>
      <c r="P245" s="137"/>
      <c r="Q245" s="137"/>
      <c r="R245" s="137"/>
      <c r="S245" s="137"/>
      <c r="T245" s="137"/>
      <c r="U245" s="137"/>
      <c r="V245" s="137"/>
      <c r="W245" s="137"/>
      <c r="X245" s="137"/>
      <c r="Y245" s="137"/>
      <c r="Z245" s="137"/>
    </row>
    <row r="246" ht="14.25" customHeight="1">
      <c r="A246" s="137"/>
      <c r="B246" s="137"/>
      <c r="C246" s="137"/>
      <c r="D246" s="137"/>
      <c r="E246" s="137"/>
      <c r="F246" s="137"/>
      <c r="G246" s="137"/>
      <c r="H246" s="137"/>
      <c r="I246" s="137"/>
      <c r="J246" s="137"/>
      <c r="K246" s="137"/>
      <c r="L246" s="137"/>
      <c r="M246" s="137"/>
      <c r="N246" s="137"/>
      <c r="O246" s="137"/>
      <c r="P246" s="137"/>
      <c r="Q246" s="137"/>
      <c r="R246" s="137"/>
      <c r="S246" s="137"/>
      <c r="T246" s="137"/>
      <c r="U246" s="137"/>
      <c r="V246" s="137"/>
      <c r="W246" s="137"/>
      <c r="X246" s="137"/>
      <c r="Y246" s="137"/>
      <c r="Z246" s="137"/>
    </row>
    <row r="247" ht="14.25" customHeight="1">
      <c r="A247" s="137"/>
      <c r="B247" s="137"/>
      <c r="C247" s="137"/>
      <c r="D247" s="137"/>
      <c r="E247" s="137"/>
      <c r="F247" s="137"/>
      <c r="G247" s="137"/>
      <c r="H247" s="137"/>
      <c r="I247" s="137"/>
      <c r="J247" s="137"/>
      <c r="K247" s="137"/>
      <c r="L247" s="137"/>
      <c r="M247" s="137"/>
      <c r="N247" s="137"/>
      <c r="O247" s="137"/>
      <c r="P247" s="137"/>
      <c r="Q247" s="137"/>
      <c r="R247" s="137"/>
      <c r="S247" s="137"/>
      <c r="T247" s="137"/>
      <c r="U247" s="137"/>
      <c r="V247" s="137"/>
      <c r="W247" s="137"/>
      <c r="X247" s="137"/>
      <c r="Y247" s="137"/>
      <c r="Z247" s="137"/>
    </row>
    <row r="248" ht="14.25" customHeight="1">
      <c r="A248" s="137"/>
      <c r="B248" s="137"/>
      <c r="C248" s="137"/>
      <c r="D248" s="137"/>
      <c r="E248" s="137"/>
      <c r="F248" s="137"/>
      <c r="G248" s="137"/>
      <c r="H248" s="137"/>
      <c r="I248" s="137"/>
      <c r="J248" s="137"/>
      <c r="K248" s="137"/>
      <c r="L248" s="137"/>
      <c r="M248" s="137"/>
      <c r="N248" s="137"/>
      <c r="O248" s="137"/>
      <c r="P248" s="137"/>
      <c r="Q248" s="137"/>
      <c r="R248" s="137"/>
      <c r="S248" s="137"/>
      <c r="T248" s="137"/>
      <c r="U248" s="137"/>
      <c r="V248" s="137"/>
      <c r="W248" s="137"/>
      <c r="X248" s="137"/>
      <c r="Y248" s="137"/>
      <c r="Z248" s="137"/>
    </row>
    <row r="249" ht="14.25" customHeight="1">
      <c r="A249" s="137"/>
      <c r="B249" s="137"/>
      <c r="C249" s="137"/>
      <c r="D249" s="137"/>
      <c r="E249" s="137"/>
      <c r="F249" s="137"/>
      <c r="G249" s="137"/>
      <c r="H249" s="137"/>
      <c r="I249" s="137"/>
      <c r="J249" s="137"/>
      <c r="K249" s="137"/>
      <c r="L249" s="137"/>
      <c r="M249" s="137"/>
      <c r="N249" s="137"/>
      <c r="O249" s="137"/>
      <c r="P249" s="137"/>
      <c r="Q249" s="137"/>
      <c r="R249" s="137"/>
      <c r="S249" s="137"/>
      <c r="T249" s="137"/>
      <c r="U249" s="137"/>
      <c r="V249" s="137"/>
      <c r="W249" s="137"/>
      <c r="X249" s="137"/>
      <c r="Y249" s="137"/>
      <c r="Z249" s="137"/>
    </row>
    <row r="250" ht="14.25" customHeight="1">
      <c r="A250" s="137"/>
      <c r="B250" s="137"/>
      <c r="C250" s="137"/>
      <c r="D250" s="137"/>
      <c r="E250" s="137"/>
      <c r="F250" s="137"/>
      <c r="G250" s="137"/>
      <c r="H250" s="137"/>
      <c r="I250" s="137"/>
      <c r="J250" s="137"/>
      <c r="K250" s="137"/>
      <c r="L250" s="137"/>
      <c r="M250" s="137"/>
      <c r="N250" s="137"/>
      <c r="O250" s="137"/>
      <c r="P250" s="137"/>
      <c r="Q250" s="137"/>
      <c r="R250" s="137"/>
      <c r="S250" s="137"/>
      <c r="T250" s="137"/>
      <c r="U250" s="137"/>
      <c r="V250" s="137"/>
      <c r="W250" s="137"/>
      <c r="X250" s="137"/>
      <c r="Y250" s="137"/>
      <c r="Z250" s="137"/>
    </row>
    <row r="251" ht="14.25" customHeight="1">
      <c r="A251" s="137"/>
      <c r="B251" s="137"/>
      <c r="C251" s="137"/>
      <c r="D251" s="137"/>
      <c r="E251" s="137"/>
      <c r="F251" s="137"/>
      <c r="G251" s="137"/>
      <c r="H251" s="137"/>
      <c r="I251" s="137"/>
      <c r="J251" s="137"/>
      <c r="K251" s="137"/>
      <c r="L251" s="137"/>
      <c r="M251" s="137"/>
      <c r="N251" s="137"/>
      <c r="O251" s="137"/>
      <c r="P251" s="137"/>
      <c r="Q251" s="137"/>
      <c r="R251" s="137"/>
      <c r="S251" s="137"/>
      <c r="T251" s="137"/>
      <c r="U251" s="137"/>
      <c r="V251" s="137"/>
      <c r="W251" s="137"/>
      <c r="X251" s="137"/>
      <c r="Y251" s="137"/>
      <c r="Z251" s="137"/>
    </row>
    <row r="252" ht="14.25" customHeight="1">
      <c r="A252" s="137"/>
      <c r="B252" s="137"/>
      <c r="C252" s="137"/>
      <c r="D252" s="137"/>
      <c r="E252" s="137"/>
      <c r="F252" s="137"/>
      <c r="G252" s="137"/>
      <c r="H252" s="137"/>
      <c r="I252" s="137"/>
      <c r="J252" s="137"/>
      <c r="K252" s="137"/>
      <c r="L252" s="137"/>
      <c r="M252" s="137"/>
      <c r="N252" s="137"/>
      <c r="O252" s="137"/>
      <c r="P252" s="137"/>
      <c r="Q252" s="137"/>
      <c r="R252" s="137"/>
      <c r="S252" s="137"/>
      <c r="T252" s="137"/>
      <c r="U252" s="137"/>
      <c r="V252" s="137"/>
      <c r="W252" s="137"/>
      <c r="X252" s="137"/>
      <c r="Y252" s="137"/>
      <c r="Z252" s="137"/>
    </row>
    <row r="253" ht="14.25" customHeight="1">
      <c r="A253" s="137"/>
      <c r="B253" s="137"/>
      <c r="C253" s="137"/>
      <c r="D253" s="137"/>
      <c r="E253" s="137"/>
      <c r="F253" s="137"/>
      <c r="G253" s="137"/>
      <c r="H253" s="137"/>
      <c r="I253" s="137"/>
      <c r="J253" s="137"/>
      <c r="K253" s="137"/>
      <c r="L253" s="137"/>
      <c r="M253" s="137"/>
      <c r="N253" s="137"/>
      <c r="O253" s="137"/>
      <c r="P253" s="137"/>
      <c r="Q253" s="137"/>
      <c r="R253" s="137"/>
      <c r="S253" s="137"/>
      <c r="T253" s="137"/>
      <c r="U253" s="137"/>
      <c r="V253" s="137"/>
      <c r="W253" s="137"/>
      <c r="X253" s="137"/>
      <c r="Y253" s="137"/>
      <c r="Z253" s="137"/>
    </row>
    <row r="254" ht="14.25" customHeight="1">
      <c r="A254" s="137"/>
      <c r="B254" s="137"/>
      <c r="C254" s="137"/>
      <c r="D254" s="137"/>
      <c r="E254" s="137"/>
      <c r="F254" s="137"/>
      <c r="G254" s="137"/>
      <c r="H254" s="137"/>
      <c r="I254" s="137"/>
      <c r="J254" s="137"/>
      <c r="K254" s="137"/>
      <c r="L254" s="137"/>
      <c r="M254" s="137"/>
      <c r="N254" s="137"/>
      <c r="O254" s="137"/>
      <c r="P254" s="137"/>
      <c r="Q254" s="137"/>
      <c r="R254" s="137"/>
      <c r="S254" s="137"/>
      <c r="T254" s="137"/>
      <c r="U254" s="137"/>
      <c r="V254" s="137"/>
      <c r="W254" s="137"/>
      <c r="X254" s="137"/>
      <c r="Y254" s="137"/>
      <c r="Z254" s="137"/>
    </row>
    <row r="255" ht="14.25" customHeight="1">
      <c r="A255" s="137"/>
      <c r="B255" s="137"/>
      <c r="C255" s="137"/>
      <c r="D255" s="137"/>
      <c r="E255" s="137"/>
      <c r="F255" s="137"/>
      <c r="G255" s="137"/>
      <c r="H255" s="137"/>
      <c r="I255" s="137"/>
      <c r="J255" s="137"/>
      <c r="K255" s="137"/>
      <c r="L255" s="137"/>
      <c r="M255" s="137"/>
      <c r="N255" s="137"/>
      <c r="O255" s="137"/>
      <c r="P255" s="137"/>
      <c r="Q255" s="137"/>
      <c r="R255" s="137"/>
      <c r="S255" s="137"/>
      <c r="T255" s="137"/>
      <c r="U255" s="137"/>
      <c r="V255" s="137"/>
      <c r="W255" s="137"/>
      <c r="X255" s="137"/>
      <c r="Y255" s="137"/>
      <c r="Z255" s="137"/>
    </row>
    <row r="256" ht="14.25" customHeight="1">
      <c r="A256" s="137"/>
      <c r="B256" s="137"/>
      <c r="C256" s="137"/>
      <c r="D256" s="137"/>
      <c r="E256" s="137"/>
      <c r="F256" s="137"/>
      <c r="G256" s="137"/>
      <c r="H256" s="137"/>
      <c r="I256" s="137"/>
      <c r="J256" s="137"/>
      <c r="K256" s="137"/>
      <c r="L256" s="137"/>
      <c r="M256" s="137"/>
      <c r="N256" s="137"/>
      <c r="O256" s="137"/>
      <c r="P256" s="137"/>
      <c r="Q256" s="137"/>
      <c r="R256" s="137"/>
      <c r="S256" s="137"/>
      <c r="T256" s="137"/>
      <c r="U256" s="137"/>
      <c r="V256" s="137"/>
      <c r="W256" s="137"/>
      <c r="X256" s="137"/>
      <c r="Y256" s="137"/>
      <c r="Z256" s="137"/>
    </row>
    <row r="257" ht="14.25" customHeight="1">
      <c r="A257" s="137"/>
      <c r="B257" s="137"/>
      <c r="C257" s="137"/>
      <c r="D257" s="137"/>
      <c r="E257" s="137"/>
      <c r="F257" s="137"/>
      <c r="G257" s="137"/>
      <c r="H257" s="137"/>
      <c r="I257" s="137"/>
      <c r="J257" s="137"/>
      <c r="K257" s="137"/>
      <c r="L257" s="137"/>
      <c r="M257" s="137"/>
      <c r="N257" s="137"/>
      <c r="O257" s="137"/>
      <c r="P257" s="137"/>
      <c r="Q257" s="137"/>
      <c r="R257" s="137"/>
      <c r="S257" s="137"/>
      <c r="T257" s="137"/>
      <c r="U257" s="137"/>
      <c r="V257" s="137"/>
      <c r="W257" s="137"/>
      <c r="X257" s="137"/>
      <c r="Y257" s="137"/>
      <c r="Z257" s="137"/>
    </row>
    <row r="258" ht="14.25" customHeight="1">
      <c r="A258" s="137"/>
      <c r="B258" s="137"/>
      <c r="C258" s="137"/>
      <c r="D258" s="137"/>
      <c r="E258" s="137"/>
      <c r="F258" s="137"/>
      <c r="G258" s="137"/>
      <c r="H258" s="137"/>
      <c r="I258" s="137"/>
      <c r="J258" s="137"/>
      <c r="K258" s="137"/>
      <c r="L258" s="137"/>
      <c r="M258" s="137"/>
      <c r="N258" s="137"/>
      <c r="O258" s="137"/>
      <c r="P258" s="137"/>
      <c r="Q258" s="137"/>
      <c r="R258" s="137"/>
      <c r="S258" s="137"/>
      <c r="T258" s="137"/>
      <c r="U258" s="137"/>
      <c r="V258" s="137"/>
      <c r="W258" s="137"/>
      <c r="X258" s="137"/>
      <c r="Y258" s="137"/>
      <c r="Z258" s="137"/>
    </row>
    <row r="259" ht="14.25" customHeight="1">
      <c r="A259" s="137"/>
      <c r="B259" s="137"/>
      <c r="C259" s="137"/>
      <c r="D259" s="137"/>
      <c r="E259" s="137"/>
      <c r="F259" s="137"/>
      <c r="G259" s="137"/>
      <c r="H259" s="137"/>
      <c r="I259" s="137"/>
      <c r="J259" s="137"/>
      <c r="K259" s="137"/>
      <c r="L259" s="137"/>
      <c r="M259" s="137"/>
      <c r="N259" s="137"/>
      <c r="O259" s="137"/>
      <c r="P259" s="137"/>
      <c r="Q259" s="137"/>
      <c r="R259" s="137"/>
      <c r="S259" s="137"/>
      <c r="T259" s="137"/>
      <c r="U259" s="137"/>
      <c r="V259" s="137"/>
      <c r="W259" s="137"/>
      <c r="X259" s="137"/>
      <c r="Y259" s="137"/>
      <c r="Z259" s="137"/>
    </row>
    <row r="260" ht="14.25" customHeight="1">
      <c r="A260" s="137"/>
      <c r="B260" s="137"/>
      <c r="C260" s="137"/>
      <c r="D260" s="137"/>
      <c r="E260" s="137"/>
      <c r="F260" s="137"/>
      <c r="G260" s="137"/>
      <c r="H260" s="137"/>
      <c r="I260" s="137"/>
      <c r="J260" s="137"/>
      <c r="K260" s="137"/>
      <c r="L260" s="137"/>
      <c r="M260" s="137"/>
      <c r="N260" s="137"/>
      <c r="O260" s="137"/>
      <c r="P260" s="137"/>
      <c r="Q260" s="137"/>
      <c r="R260" s="137"/>
      <c r="S260" s="137"/>
      <c r="T260" s="137"/>
      <c r="U260" s="137"/>
      <c r="V260" s="137"/>
      <c r="W260" s="137"/>
      <c r="X260" s="137"/>
      <c r="Y260" s="137"/>
      <c r="Z260" s="137"/>
    </row>
    <row r="261" ht="14.25" customHeight="1">
      <c r="A261" s="137"/>
      <c r="B261" s="137"/>
      <c r="C261" s="137"/>
      <c r="D261" s="137"/>
      <c r="E261" s="137"/>
      <c r="F261" s="137"/>
      <c r="G261" s="137"/>
      <c r="H261" s="137"/>
      <c r="I261" s="137"/>
      <c r="J261" s="137"/>
      <c r="K261" s="137"/>
      <c r="L261" s="137"/>
      <c r="M261" s="137"/>
      <c r="N261" s="137"/>
      <c r="O261" s="137"/>
      <c r="P261" s="137"/>
      <c r="Q261" s="137"/>
      <c r="R261" s="137"/>
      <c r="S261" s="137"/>
      <c r="T261" s="137"/>
      <c r="U261" s="137"/>
      <c r="V261" s="137"/>
      <c r="W261" s="137"/>
      <c r="X261" s="137"/>
      <c r="Y261" s="137"/>
      <c r="Z261" s="137"/>
    </row>
    <row r="262" ht="14.25" customHeight="1">
      <c r="A262" s="137"/>
      <c r="B262" s="137"/>
      <c r="C262" s="137"/>
      <c r="D262" s="137"/>
      <c r="E262" s="137"/>
      <c r="F262" s="137"/>
      <c r="G262" s="137"/>
      <c r="H262" s="137"/>
      <c r="I262" s="137"/>
      <c r="J262" s="137"/>
      <c r="K262" s="137"/>
      <c r="L262" s="137"/>
      <c r="M262" s="137"/>
      <c r="N262" s="137"/>
      <c r="O262" s="137"/>
      <c r="P262" s="137"/>
      <c r="Q262" s="137"/>
      <c r="R262" s="137"/>
      <c r="S262" s="137"/>
      <c r="T262" s="137"/>
      <c r="U262" s="137"/>
      <c r="V262" s="137"/>
      <c r="W262" s="137"/>
      <c r="X262" s="137"/>
      <c r="Y262" s="137"/>
      <c r="Z262" s="137"/>
    </row>
    <row r="263" ht="14.25" customHeight="1">
      <c r="A263" s="137"/>
      <c r="B263" s="137"/>
      <c r="C263" s="137"/>
      <c r="D263" s="137"/>
      <c r="E263" s="137"/>
      <c r="F263" s="137"/>
      <c r="G263" s="137"/>
      <c r="H263" s="137"/>
      <c r="I263" s="137"/>
      <c r="J263" s="137"/>
      <c r="K263" s="137"/>
      <c r="L263" s="137"/>
      <c r="M263" s="137"/>
      <c r="N263" s="137"/>
      <c r="O263" s="137"/>
      <c r="P263" s="137"/>
      <c r="Q263" s="137"/>
      <c r="R263" s="137"/>
      <c r="S263" s="137"/>
      <c r="T263" s="137"/>
      <c r="U263" s="137"/>
      <c r="V263" s="137"/>
      <c r="W263" s="137"/>
      <c r="X263" s="137"/>
      <c r="Y263" s="137"/>
      <c r="Z263" s="137"/>
    </row>
    <row r="264" ht="14.25" customHeight="1">
      <c r="A264" s="137"/>
      <c r="B264" s="137"/>
      <c r="C264" s="137"/>
      <c r="D264" s="137"/>
      <c r="E264" s="137"/>
      <c r="F264" s="137"/>
      <c r="G264" s="137"/>
      <c r="H264" s="137"/>
      <c r="I264" s="137"/>
      <c r="J264" s="137"/>
      <c r="K264" s="137"/>
      <c r="L264" s="137"/>
      <c r="M264" s="137"/>
      <c r="N264" s="137"/>
      <c r="O264" s="137"/>
      <c r="P264" s="137"/>
      <c r="Q264" s="137"/>
      <c r="R264" s="137"/>
      <c r="S264" s="137"/>
      <c r="T264" s="137"/>
      <c r="U264" s="137"/>
      <c r="V264" s="137"/>
      <c r="W264" s="137"/>
      <c r="X264" s="137"/>
      <c r="Y264" s="137"/>
      <c r="Z264" s="137"/>
    </row>
    <row r="265" ht="14.25" customHeight="1">
      <c r="A265" s="137"/>
      <c r="B265" s="137"/>
      <c r="C265" s="137"/>
      <c r="D265" s="137"/>
      <c r="E265" s="137"/>
      <c r="F265" s="137"/>
      <c r="G265" s="137"/>
      <c r="H265" s="137"/>
      <c r="I265" s="137"/>
      <c r="J265" s="137"/>
      <c r="K265" s="137"/>
      <c r="L265" s="137"/>
      <c r="M265" s="137"/>
      <c r="N265" s="137"/>
      <c r="O265" s="137"/>
      <c r="P265" s="137"/>
      <c r="Q265" s="137"/>
      <c r="R265" s="137"/>
      <c r="S265" s="137"/>
      <c r="T265" s="137"/>
      <c r="U265" s="137"/>
      <c r="V265" s="137"/>
      <c r="W265" s="137"/>
      <c r="X265" s="137"/>
      <c r="Y265" s="137"/>
      <c r="Z265" s="137"/>
    </row>
    <row r="266" ht="14.25" customHeight="1">
      <c r="A266" s="137"/>
      <c r="B266" s="137"/>
      <c r="C266" s="137"/>
      <c r="D266" s="137"/>
      <c r="E266" s="137"/>
      <c r="F266" s="137"/>
      <c r="G266" s="137"/>
      <c r="H266" s="137"/>
      <c r="I266" s="137"/>
      <c r="J266" s="137"/>
      <c r="K266" s="137"/>
      <c r="L266" s="137"/>
      <c r="M266" s="137"/>
      <c r="N266" s="137"/>
      <c r="O266" s="137"/>
      <c r="P266" s="137"/>
      <c r="Q266" s="137"/>
      <c r="R266" s="137"/>
      <c r="S266" s="137"/>
      <c r="T266" s="137"/>
      <c r="U266" s="137"/>
      <c r="V266" s="137"/>
      <c r="W266" s="137"/>
      <c r="X266" s="137"/>
      <c r="Y266" s="137"/>
      <c r="Z266" s="137"/>
    </row>
    <row r="267" ht="14.25" customHeight="1">
      <c r="A267" s="137"/>
      <c r="B267" s="137"/>
      <c r="C267" s="137"/>
      <c r="D267" s="137"/>
      <c r="E267" s="137"/>
      <c r="F267" s="137"/>
      <c r="G267" s="137"/>
      <c r="H267" s="137"/>
      <c r="I267" s="137"/>
      <c r="J267" s="137"/>
      <c r="K267" s="137"/>
      <c r="L267" s="137"/>
      <c r="M267" s="137"/>
      <c r="N267" s="137"/>
      <c r="O267" s="137"/>
      <c r="P267" s="137"/>
      <c r="Q267" s="137"/>
      <c r="R267" s="137"/>
      <c r="S267" s="137"/>
      <c r="T267" s="137"/>
      <c r="U267" s="137"/>
      <c r="V267" s="137"/>
      <c r="W267" s="137"/>
      <c r="X267" s="137"/>
      <c r="Y267" s="137"/>
      <c r="Z267" s="137"/>
    </row>
    <row r="268" ht="14.25" customHeight="1">
      <c r="A268" s="137"/>
      <c r="B268" s="137"/>
      <c r="C268" s="137"/>
      <c r="D268" s="137"/>
      <c r="E268" s="137"/>
      <c r="F268" s="137"/>
      <c r="G268" s="137"/>
      <c r="H268" s="137"/>
      <c r="I268" s="137"/>
      <c r="J268" s="137"/>
      <c r="K268" s="137"/>
      <c r="L268" s="137"/>
      <c r="M268" s="137"/>
      <c r="N268" s="137"/>
      <c r="O268" s="137"/>
      <c r="P268" s="137"/>
      <c r="Q268" s="137"/>
      <c r="R268" s="137"/>
      <c r="S268" s="137"/>
      <c r="T268" s="137"/>
      <c r="U268" s="137"/>
      <c r="V268" s="137"/>
      <c r="W268" s="137"/>
      <c r="X268" s="137"/>
      <c r="Y268" s="137"/>
      <c r="Z268" s="137"/>
    </row>
    <row r="269" ht="14.25" customHeight="1">
      <c r="A269" s="137"/>
      <c r="B269" s="137"/>
      <c r="C269" s="137"/>
      <c r="D269" s="137"/>
      <c r="E269" s="137"/>
      <c r="F269" s="137"/>
      <c r="G269" s="137"/>
      <c r="H269" s="137"/>
      <c r="I269" s="137"/>
      <c r="J269" s="137"/>
      <c r="K269" s="137"/>
      <c r="L269" s="137"/>
      <c r="M269" s="137"/>
      <c r="N269" s="137"/>
      <c r="O269" s="137"/>
      <c r="P269" s="137"/>
      <c r="Q269" s="137"/>
      <c r="R269" s="137"/>
      <c r="S269" s="137"/>
      <c r="T269" s="137"/>
      <c r="U269" s="137"/>
      <c r="V269" s="137"/>
      <c r="W269" s="137"/>
      <c r="X269" s="137"/>
      <c r="Y269" s="137"/>
      <c r="Z269" s="137"/>
    </row>
    <row r="270" ht="14.25" customHeight="1">
      <c r="A270" s="137"/>
      <c r="B270" s="137"/>
      <c r="C270" s="137"/>
      <c r="D270" s="137"/>
      <c r="E270" s="137"/>
      <c r="F270" s="137"/>
      <c r="G270" s="137"/>
      <c r="H270" s="137"/>
      <c r="I270" s="137"/>
      <c r="J270" s="137"/>
      <c r="K270" s="137"/>
      <c r="L270" s="137"/>
      <c r="M270" s="137"/>
      <c r="N270" s="137"/>
      <c r="O270" s="137"/>
      <c r="P270" s="137"/>
      <c r="Q270" s="137"/>
      <c r="R270" s="137"/>
      <c r="S270" s="137"/>
      <c r="T270" s="137"/>
      <c r="U270" s="137"/>
      <c r="V270" s="137"/>
      <c r="W270" s="137"/>
      <c r="X270" s="137"/>
      <c r="Y270" s="137"/>
      <c r="Z270" s="137"/>
    </row>
    <row r="271" ht="14.25" customHeight="1">
      <c r="A271" s="137"/>
      <c r="B271" s="137"/>
      <c r="C271" s="137"/>
      <c r="D271" s="137"/>
      <c r="E271" s="137"/>
      <c r="F271" s="137"/>
      <c r="G271" s="137"/>
      <c r="H271" s="137"/>
      <c r="I271" s="137"/>
      <c r="J271" s="137"/>
      <c r="K271" s="137"/>
      <c r="L271" s="137"/>
      <c r="M271" s="137"/>
      <c r="N271" s="137"/>
      <c r="O271" s="137"/>
      <c r="P271" s="137"/>
      <c r="Q271" s="137"/>
      <c r="R271" s="137"/>
      <c r="S271" s="137"/>
      <c r="T271" s="137"/>
      <c r="U271" s="137"/>
      <c r="V271" s="137"/>
      <c r="W271" s="137"/>
      <c r="X271" s="137"/>
      <c r="Y271" s="137"/>
      <c r="Z271" s="137"/>
    </row>
    <row r="272" ht="14.25" customHeight="1">
      <c r="A272" s="137"/>
      <c r="B272" s="137"/>
      <c r="C272" s="137"/>
      <c r="D272" s="137"/>
      <c r="E272" s="137"/>
      <c r="F272" s="137"/>
      <c r="G272" s="137"/>
      <c r="H272" s="137"/>
      <c r="I272" s="137"/>
      <c r="J272" s="137"/>
      <c r="K272" s="137"/>
      <c r="L272" s="137"/>
      <c r="M272" s="137"/>
      <c r="N272" s="137"/>
      <c r="O272" s="137"/>
      <c r="P272" s="137"/>
      <c r="Q272" s="137"/>
      <c r="R272" s="137"/>
      <c r="S272" s="137"/>
      <c r="T272" s="137"/>
      <c r="U272" s="137"/>
      <c r="V272" s="137"/>
      <c r="W272" s="137"/>
      <c r="X272" s="137"/>
      <c r="Y272" s="137"/>
      <c r="Z272" s="137"/>
    </row>
    <row r="273" ht="14.25" customHeight="1">
      <c r="A273" s="137"/>
      <c r="B273" s="137"/>
      <c r="C273" s="137"/>
      <c r="D273" s="137"/>
      <c r="E273" s="137"/>
      <c r="F273" s="137"/>
      <c r="G273" s="137"/>
      <c r="H273" s="137"/>
      <c r="I273" s="137"/>
      <c r="J273" s="137"/>
      <c r="K273" s="137"/>
      <c r="L273" s="137"/>
      <c r="M273" s="137"/>
      <c r="N273" s="137"/>
      <c r="O273" s="137"/>
      <c r="P273" s="137"/>
      <c r="Q273" s="137"/>
      <c r="R273" s="137"/>
      <c r="S273" s="137"/>
      <c r="T273" s="137"/>
      <c r="U273" s="137"/>
      <c r="V273" s="137"/>
      <c r="W273" s="137"/>
      <c r="X273" s="137"/>
      <c r="Y273" s="137"/>
      <c r="Z273" s="137"/>
    </row>
    <row r="274" ht="14.25" customHeight="1">
      <c r="A274" s="137"/>
      <c r="B274" s="137"/>
      <c r="C274" s="137"/>
      <c r="D274" s="137"/>
      <c r="E274" s="137"/>
      <c r="F274" s="137"/>
      <c r="G274" s="137"/>
      <c r="H274" s="137"/>
      <c r="I274" s="137"/>
      <c r="J274" s="137"/>
      <c r="K274" s="137"/>
      <c r="L274" s="137"/>
      <c r="M274" s="137"/>
      <c r="N274" s="137"/>
      <c r="O274" s="137"/>
      <c r="P274" s="137"/>
      <c r="Q274" s="137"/>
      <c r="R274" s="137"/>
      <c r="S274" s="137"/>
      <c r="T274" s="137"/>
      <c r="U274" s="137"/>
      <c r="V274" s="137"/>
      <c r="W274" s="137"/>
      <c r="X274" s="137"/>
      <c r="Y274" s="137"/>
      <c r="Z274" s="137"/>
    </row>
    <row r="275" ht="14.25" customHeight="1">
      <c r="A275" s="137"/>
      <c r="B275" s="137"/>
      <c r="C275" s="137"/>
      <c r="D275" s="137"/>
      <c r="E275" s="137"/>
      <c r="F275" s="137"/>
      <c r="G275" s="137"/>
      <c r="H275" s="137"/>
      <c r="I275" s="137"/>
      <c r="J275" s="137"/>
      <c r="K275" s="137"/>
      <c r="L275" s="137"/>
      <c r="M275" s="137"/>
      <c r="N275" s="137"/>
      <c r="O275" s="137"/>
      <c r="P275" s="137"/>
      <c r="Q275" s="137"/>
      <c r="R275" s="137"/>
      <c r="S275" s="137"/>
      <c r="T275" s="137"/>
      <c r="U275" s="137"/>
      <c r="V275" s="137"/>
      <c r="W275" s="137"/>
      <c r="X275" s="137"/>
      <c r="Y275" s="137"/>
      <c r="Z275" s="137"/>
    </row>
    <row r="276" ht="14.25" customHeight="1">
      <c r="A276" s="137"/>
      <c r="B276" s="137"/>
      <c r="C276" s="137"/>
      <c r="D276" s="137"/>
      <c r="E276" s="137"/>
      <c r="F276" s="137"/>
      <c r="G276" s="137"/>
      <c r="H276" s="137"/>
      <c r="I276" s="137"/>
      <c r="J276" s="137"/>
      <c r="K276" s="137"/>
      <c r="L276" s="137"/>
      <c r="M276" s="137"/>
      <c r="N276" s="137"/>
      <c r="O276" s="137"/>
      <c r="P276" s="137"/>
      <c r="Q276" s="137"/>
      <c r="R276" s="137"/>
      <c r="S276" s="137"/>
      <c r="T276" s="137"/>
      <c r="U276" s="137"/>
      <c r="V276" s="137"/>
      <c r="W276" s="137"/>
      <c r="X276" s="137"/>
      <c r="Y276" s="137"/>
      <c r="Z276" s="137"/>
    </row>
    <row r="277" ht="14.25" customHeight="1">
      <c r="A277" s="137"/>
      <c r="B277" s="137"/>
      <c r="C277" s="137"/>
      <c r="D277" s="137"/>
      <c r="E277" s="137"/>
      <c r="F277" s="137"/>
      <c r="G277" s="137"/>
      <c r="H277" s="137"/>
      <c r="I277" s="137"/>
      <c r="J277" s="137"/>
      <c r="K277" s="137"/>
      <c r="L277" s="137"/>
      <c r="M277" s="137"/>
      <c r="N277" s="137"/>
      <c r="O277" s="137"/>
      <c r="P277" s="137"/>
      <c r="Q277" s="137"/>
      <c r="R277" s="137"/>
      <c r="S277" s="137"/>
      <c r="T277" s="137"/>
      <c r="U277" s="137"/>
      <c r="V277" s="137"/>
      <c r="W277" s="137"/>
      <c r="X277" s="137"/>
      <c r="Y277" s="137"/>
      <c r="Z277" s="137"/>
    </row>
    <row r="278" ht="14.25" customHeight="1">
      <c r="A278" s="137"/>
      <c r="B278" s="137"/>
      <c r="C278" s="137"/>
      <c r="D278" s="137"/>
      <c r="E278" s="137"/>
      <c r="F278" s="137"/>
      <c r="G278" s="137"/>
      <c r="H278" s="137"/>
      <c r="I278" s="137"/>
      <c r="J278" s="137"/>
      <c r="K278" s="137"/>
      <c r="L278" s="137"/>
      <c r="M278" s="137"/>
      <c r="N278" s="137"/>
      <c r="O278" s="137"/>
      <c r="P278" s="137"/>
      <c r="Q278" s="137"/>
      <c r="R278" s="137"/>
      <c r="S278" s="137"/>
      <c r="T278" s="137"/>
      <c r="U278" s="137"/>
      <c r="V278" s="137"/>
      <c r="W278" s="137"/>
      <c r="X278" s="137"/>
      <c r="Y278" s="137"/>
      <c r="Z278" s="137"/>
    </row>
    <row r="279" ht="14.25" customHeight="1">
      <c r="A279" s="137"/>
      <c r="B279" s="137"/>
      <c r="C279" s="137"/>
      <c r="D279" s="137"/>
      <c r="E279" s="137"/>
      <c r="F279" s="137"/>
      <c r="G279" s="137"/>
      <c r="H279" s="137"/>
      <c r="I279" s="137"/>
      <c r="J279" s="137"/>
      <c r="K279" s="137"/>
      <c r="L279" s="137"/>
      <c r="M279" s="137"/>
      <c r="N279" s="137"/>
      <c r="O279" s="137"/>
      <c r="P279" s="137"/>
      <c r="Q279" s="137"/>
      <c r="R279" s="137"/>
      <c r="S279" s="137"/>
      <c r="T279" s="137"/>
      <c r="U279" s="137"/>
      <c r="V279" s="137"/>
      <c r="W279" s="137"/>
      <c r="X279" s="137"/>
      <c r="Y279" s="137"/>
      <c r="Z279" s="137"/>
    </row>
    <row r="280" ht="14.25" customHeight="1">
      <c r="A280" s="137"/>
      <c r="B280" s="137"/>
      <c r="C280" s="137"/>
      <c r="D280" s="137"/>
      <c r="E280" s="137"/>
      <c r="F280" s="137"/>
      <c r="G280" s="137"/>
      <c r="H280" s="137"/>
      <c r="I280" s="137"/>
      <c r="J280" s="137"/>
      <c r="K280" s="137"/>
      <c r="L280" s="137"/>
      <c r="M280" s="137"/>
      <c r="N280" s="137"/>
      <c r="O280" s="137"/>
      <c r="P280" s="137"/>
      <c r="Q280" s="137"/>
      <c r="R280" s="137"/>
      <c r="S280" s="137"/>
      <c r="T280" s="137"/>
      <c r="U280" s="137"/>
      <c r="V280" s="137"/>
      <c r="W280" s="137"/>
      <c r="X280" s="137"/>
      <c r="Y280" s="137"/>
      <c r="Z280" s="137"/>
    </row>
    <row r="281" ht="14.25" customHeight="1">
      <c r="A281" s="137"/>
      <c r="B281" s="137"/>
      <c r="C281" s="137"/>
      <c r="D281" s="137"/>
      <c r="E281" s="137"/>
      <c r="F281" s="137"/>
      <c r="G281" s="137"/>
      <c r="H281" s="137"/>
      <c r="I281" s="137"/>
      <c r="J281" s="137"/>
      <c r="K281" s="137"/>
      <c r="L281" s="137"/>
      <c r="M281" s="137"/>
      <c r="N281" s="137"/>
      <c r="O281" s="137"/>
      <c r="P281" s="137"/>
      <c r="Q281" s="137"/>
      <c r="R281" s="137"/>
      <c r="S281" s="137"/>
      <c r="T281" s="137"/>
      <c r="U281" s="137"/>
      <c r="V281" s="137"/>
      <c r="W281" s="137"/>
      <c r="X281" s="137"/>
      <c r="Y281" s="137"/>
      <c r="Z281" s="137"/>
    </row>
    <row r="282" ht="14.25" customHeight="1">
      <c r="A282" s="137"/>
      <c r="B282" s="137"/>
      <c r="C282" s="137"/>
      <c r="D282" s="137"/>
      <c r="E282" s="137"/>
      <c r="F282" s="137"/>
      <c r="G282" s="137"/>
      <c r="H282" s="137"/>
      <c r="I282" s="137"/>
      <c r="J282" s="137"/>
      <c r="K282" s="137"/>
      <c r="L282" s="137"/>
      <c r="M282" s="137"/>
      <c r="N282" s="137"/>
      <c r="O282" s="137"/>
      <c r="P282" s="137"/>
      <c r="Q282" s="137"/>
      <c r="R282" s="137"/>
      <c r="S282" s="137"/>
      <c r="T282" s="137"/>
      <c r="U282" s="137"/>
      <c r="V282" s="137"/>
      <c r="W282" s="137"/>
      <c r="X282" s="137"/>
      <c r="Y282" s="137"/>
      <c r="Z282" s="137"/>
    </row>
    <row r="283" ht="14.25" customHeight="1">
      <c r="A283" s="137"/>
      <c r="B283" s="137"/>
      <c r="C283" s="137"/>
      <c r="D283" s="137"/>
      <c r="E283" s="137"/>
      <c r="F283" s="137"/>
      <c r="G283" s="137"/>
      <c r="H283" s="137"/>
      <c r="I283" s="137"/>
      <c r="J283" s="137"/>
      <c r="K283" s="137"/>
      <c r="L283" s="137"/>
      <c r="M283" s="137"/>
      <c r="N283" s="137"/>
      <c r="O283" s="137"/>
      <c r="P283" s="137"/>
      <c r="Q283" s="137"/>
      <c r="R283" s="137"/>
      <c r="S283" s="137"/>
      <c r="T283" s="137"/>
      <c r="U283" s="137"/>
      <c r="V283" s="137"/>
      <c r="W283" s="137"/>
      <c r="X283" s="137"/>
      <c r="Y283" s="137"/>
      <c r="Z283" s="137"/>
    </row>
    <row r="284" ht="14.25" customHeight="1">
      <c r="A284" s="137"/>
      <c r="B284" s="137"/>
      <c r="C284" s="137"/>
      <c r="D284" s="137"/>
      <c r="E284" s="137"/>
      <c r="F284" s="137"/>
      <c r="G284" s="137"/>
      <c r="H284" s="137"/>
      <c r="I284" s="137"/>
      <c r="J284" s="137"/>
      <c r="K284" s="137"/>
      <c r="L284" s="137"/>
      <c r="M284" s="137"/>
      <c r="N284" s="137"/>
      <c r="O284" s="137"/>
      <c r="P284" s="137"/>
      <c r="Q284" s="137"/>
      <c r="R284" s="137"/>
      <c r="S284" s="137"/>
      <c r="T284" s="137"/>
      <c r="U284" s="137"/>
      <c r="V284" s="137"/>
      <c r="W284" s="137"/>
      <c r="X284" s="137"/>
      <c r="Y284" s="137"/>
      <c r="Z284" s="137"/>
    </row>
    <row r="285" ht="14.25" customHeight="1">
      <c r="A285" s="137"/>
      <c r="B285" s="137"/>
      <c r="C285" s="137"/>
      <c r="D285" s="137"/>
      <c r="E285" s="137"/>
      <c r="F285" s="137"/>
      <c r="G285" s="137"/>
      <c r="H285" s="137"/>
      <c r="I285" s="137"/>
      <c r="J285" s="137"/>
      <c r="K285" s="137"/>
      <c r="L285" s="137"/>
      <c r="M285" s="137"/>
      <c r="N285" s="137"/>
      <c r="O285" s="137"/>
      <c r="P285" s="137"/>
      <c r="Q285" s="137"/>
      <c r="R285" s="137"/>
      <c r="S285" s="137"/>
      <c r="T285" s="137"/>
      <c r="U285" s="137"/>
      <c r="V285" s="137"/>
      <c r="W285" s="137"/>
      <c r="X285" s="137"/>
      <c r="Y285" s="137"/>
      <c r="Z285" s="137"/>
    </row>
    <row r="286" ht="14.25" customHeight="1">
      <c r="A286" s="137"/>
      <c r="B286" s="137"/>
      <c r="C286" s="137"/>
      <c r="D286" s="137"/>
      <c r="E286" s="137"/>
      <c r="F286" s="137"/>
      <c r="G286" s="137"/>
      <c r="H286" s="137"/>
      <c r="I286" s="137"/>
      <c r="J286" s="137"/>
      <c r="K286" s="137"/>
      <c r="L286" s="137"/>
      <c r="M286" s="137"/>
      <c r="N286" s="137"/>
      <c r="O286" s="137"/>
      <c r="P286" s="137"/>
      <c r="Q286" s="137"/>
      <c r="R286" s="137"/>
      <c r="S286" s="137"/>
      <c r="T286" s="137"/>
      <c r="U286" s="137"/>
      <c r="V286" s="137"/>
      <c r="W286" s="137"/>
      <c r="X286" s="137"/>
      <c r="Y286" s="137"/>
      <c r="Z286" s="137"/>
    </row>
    <row r="287" ht="14.25" customHeight="1">
      <c r="A287" s="137"/>
      <c r="B287" s="137"/>
      <c r="C287" s="137"/>
      <c r="D287" s="137"/>
      <c r="E287" s="137"/>
      <c r="F287" s="137"/>
      <c r="G287" s="137"/>
      <c r="H287" s="137"/>
      <c r="I287" s="137"/>
      <c r="J287" s="137"/>
      <c r="K287" s="137"/>
      <c r="L287" s="137"/>
      <c r="M287" s="137"/>
      <c r="N287" s="137"/>
      <c r="O287" s="137"/>
      <c r="P287" s="137"/>
      <c r="Q287" s="137"/>
      <c r="R287" s="137"/>
      <c r="S287" s="137"/>
      <c r="T287" s="137"/>
      <c r="U287" s="137"/>
      <c r="V287" s="137"/>
      <c r="W287" s="137"/>
      <c r="X287" s="137"/>
      <c r="Y287" s="137"/>
      <c r="Z287" s="137"/>
    </row>
    <row r="288" ht="14.25" customHeight="1">
      <c r="A288" s="137"/>
      <c r="B288" s="137"/>
      <c r="C288" s="137"/>
      <c r="D288" s="137"/>
      <c r="E288" s="137"/>
      <c r="F288" s="137"/>
      <c r="G288" s="137"/>
      <c r="H288" s="137"/>
      <c r="I288" s="137"/>
      <c r="J288" s="137"/>
      <c r="K288" s="137"/>
      <c r="L288" s="137"/>
      <c r="M288" s="137"/>
      <c r="N288" s="137"/>
      <c r="O288" s="137"/>
      <c r="P288" s="137"/>
      <c r="Q288" s="137"/>
      <c r="R288" s="137"/>
      <c r="S288" s="137"/>
      <c r="T288" s="137"/>
      <c r="U288" s="137"/>
      <c r="V288" s="137"/>
      <c r="W288" s="137"/>
      <c r="X288" s="137"/>
      <c r="Y288" s="137"/>
      <c r="Z288" s="137"/>
    </row>
    <row r="289" ht="14.25" customHeight="1">
      <c r="A289" s="137"/>
      <c r="B289" s="137"/>
      <c r="C289" s="137"/>
      <c r="D289" s="137"/>
      <c r="E289" s="137"/>
      <c r="F289" s="137"/>
      <c r="G289" s="137"/>
      <c r="H289" s="137"/>
      <c r="I289" s="137"/>
      <c r="J289" s="137"/>
      <c r="K289" s="137"/>
      <c r="L289" s="137"/>
      <c r="M289" s="137"/>
      <c r="N289" s="137"/>
      <c r="O289" s="137"/>
      <c r="P289" s="137"/>
      <c r="Q289" s="137"/>
      <c r="R289" s="137"/>
      <c r="S289" s="137"/>
      <c r="T289" s="137"/>
      <c r="U289" s="137"/>
      <c r="V289" s="137"/>
      <c r="W289" s="137"/>
      <c r="X289" s="137"/>
      <c r="Y289" s="137"/>
      <c r="Z289" s="137"/>
    </row>
    <row r="290" ht="14.25" customHeight="1">
      <c r="A290" s="137"/>
      <c r="B290" s="137"/>
      <c r="C290" s="137"/>
      <c r="D290" s="137"/>
      <c r="E290" s="137"/>
      <c r="F290" s="137"/>
      <c r="G290" s="137"/>
      <c r="H290" s="137"/>
      <c r="I290" s="137"/>
      <c r="J290" s="137"/>
      <c r="K290" s="137"/>
      <c r="L290" s="137"/>
      <c r="M290" s="137"/>
      <c r="N290" s="137"/>
      <c r="O290" s="137"/>
      <c r="P290" s="137"/>
      <c r="Q290" s="137"/>
      <c r="R290" s="137"/>
      <c r="S290" s="137"/>
      <c r="T290" s="137"/>
      <c r="U290" s="137"/>
      <c r="V290" s="137"/>
      <c r="W290" s="137"/>
      <c r="X290" s="137"/>
      <c r="Y290" s="137"/>
      <c r="Z290" s="137"/>
    </row>
    <row r="291" ht="14.25" customHeight="1">
      <c r="A291" s="137"/>
      <c r="B291" s="137"/>
      <c r="C291" s="137"/>
      <c r="D291" s="137"/>
      <c r="E291" s="137"/>
      <c r="F291" s="137"/>
      <c r="G291" s="137"/>
      <c r="H291" s="137"/>
      <c r="I291" s="137"/>
      <c r="J291" s="137"/>
      <c r="K291" s="137"/>
      <c r="L291" s="137"/>
      <c r="M291" s="137"/>
      <c r="N291" s="137"/>
      <c r="O291" s="137"/>
      <c r="P291" s="137"/>
      <c r="Q291" s="137"/>
      <c r="R291" s="137"/>
      <c r="S291" s="137"/>
      <c r="T291" s="137"/>
      <c r="U291" s="137"/>
      <c r="V291" s="137"/>
      <c r="W291" s="137"/>
      <c r="X291" s="137"/>
      <c r="Y291" s="137"/>
      <c r="Z291" s="137"/>
    </row>
    <row r="292" ht="14.25" customHeight="1">
      <c r="A292" s="137"/>
      <c r="B292" s="137"/>
      <c r="C292" s="137"/>
      <c r="D292" s="137"/>
      <c r="E292" s="137"/>
      <c r="F292" s="137"/>
      <c r="G292" s="137"/>
      <c r="H292" s="137"/>
      <c r="I292" s="137"/>
      <c r="J292" s="137"/>
      <c r="K292" s="137"/>
      <c r="L292" s="137"/>
      <c r="M292" s="137"/>
      <c r="N292" s="137"/>
      <c r="O292" s="137"/>
      <c r="P292" s="137"/>
      <c r="Q292" s="137"/>
      <c r="R292" s="137"/>
      <c r="S292" s="137"/>
      <c r="T292" s="137"/>
      <c r="U292" s="137"/>
      <c r="V292" s="137"/>
      <c r="W292" s="137"/>
      <c r="X292" s="137"/>
      <c r="Y292" s="137"/>
      <c r="Z292" s="137"/>
    </row>
    <row r="293" ht="14.25" customHeight="1">
      <c r="A293" s="137"/>
      <c r="B293" s="137"/>
      <c r="C293" s="137"/>
      <c r="D293" s="137"/>
      <c r="E293" s="137"/>
      <c r="F293" s="137"/>
      <c r="G293" s="137"/>
      <c r="H293" s="137"/>
      <c r="I293" s="137"/>
      <c r="J293" s="137"/>
      <c r="K293" s="137"/>
      <c r="L293" s="137"/>
      <c r="M293" s="137"/>
      <c r="N293" s="137"/>
      <c r="O293" s="137"/>
      <c r="P293" s="137"/>
      <c r="Q293" s="137"/>
      <c r="R293" s="137"/>
      <c r="S293" s="137"/>
      <c r="T293" s="137"/>
      <c r="U293" s="137"/>
      <c r="V293" s="137"/>
      <c r="W293" s="137"/>
      <c r="X293" s="137"/>
      <c r="Y293" s="137"/>
      <c r="Z293" s="137"/>
    </row>
    <row r="294" ht="14.25" customHeight="1">
      <c r="A294" s="137"/>
      <c r="B294" s="137"/>
      <c r="C294" s="137"/>
      <c r="D294" s="137"/>
      <c r="E294" s="137"/>
      <c r="F294" s="137"/>
      <c r="G294" s="137"/>
      <c r="H294" s="137"/>
      <c r="I294" s="137"/>
      <c r="J294" s="137"/>
      <c r="K294" s="137"/>
      <c r="L294" s="137"/>
      <c r="M294" s="137"/>
      <c r="N294" s="137"/>
      <c r="O294" s="137"/>
      <c r="P294" s="137"/>
      <c r="Q294" s="137"/>
      <c r="R294" s="137"/>
      <c r="S294" s="137"/>
      <c r="T294" s="137"/>
      <c r="U294" s="137"/>
      <c r="V294" s="137"/>
      <c r="W294" s="137"/>
      <c r="X294" s="137"/>
      <c r="Y294" s="137"/>
      <c r="Z294" s="137"/>
    </row>
    <row r="295" ht="14.25" customHeight="1">
      <c r="A295" s="137"/>
      <c r="B295" s="137"/>
      <c r="C295" s="137"/>
      <c r="D295" s="137"/>
      <c r="E295" s="137"/>
      <c r="F295" s="137"/>
      <c r="G295" s="137"/>
      <c r="H295" s="137"/>
      <c r="I295" s="137"/>
      <c r="J295" s="137"/>
      <c r="K295" s="137"/>
      <c r="L295" s="137"/>
      <c r="M295" s="137"/>
      <c r="N295" s="137"/>
      <c r="O295" s="137"/>
      <c r="P295" s="137"/>
      <c r="Q295" s="137"/>
      <c r="R295" s="137"/>
      <c r="S295" s="137"/>
      <c r="T295" s="137"/>
      <c r="U295" s="137"/>
      <c r="V295" s="137"/>
      <c r="W295" s="137"/>
      <c r="X295" s="137"/>
      <c r="Y295" s="137"/>
      <c r="Z295" s="137"/>
    </row>
    <row r="296" ht="15.75" customHeight="1">
      <c r="B296" s="90"/>
      <c r="D296" s="90"/>
    </row>
    <row r="297" ht="15.75" customHeight="1">
      <c r="B297" s="90"/>
      <c r="D297" s="90"/>
    </row>
    <row r="298" ht="15.75" customHeight="1">
      <c r="B298" s="90"/>
      <c r="D298" s="90"/>
    </row>
    <row r="299" ht="15.75" customHeight="1">
      <c r="B299" s="90"/>
      <c r="D299" s="90"/>
    </row>
    <row r="300" ht="15.75" customHeight="1">
      <c r="B300" s="90"/>
      <c r="D300" s="90"/>
    </row>
    <row r="301" ht="15.75" customHeight="1">
      <c r="B301" s="90"/>
      <c r="D301" s="90"/>
    </row>
    <row r="302" ht="15.75" customHeight="1">
      <c r="B302" s="90"/>
      <c r="D302" s="90"/>
    </row>
    <row r="303" ht="15.75" customHeight="1">
      <c r="B303" s="90"/>
      <c r="D303" s="90"/>
    </row>
    <row r="304" ht="15.75" customHeight="1">
      <c r="B304" s="90"/>
      <c r="D304" s="90"/>
    </row>
    <row r="305" ht="15.75" customHeight="1">
      <c r="B305" s="90"/>
      <c r="D305" s="90"/>
    </row>
    <row r="306" ht="15.75" customHeight="1">
      <c r="B306" s="90"/>
      <c r="D306" s="90"/>
    </row>
    <row r="307" ht="15.75" customHeight="1">
      <c r="B307" s="90"/>
      <c r="D307" s="90"/>
    </row>
    <row r="308" ht="15.75" customHeight="1">
      <c r="B308" s="90"/>
      <c r="D308" s="90"/>
    </row>
    <row r="309" ht="15.75" customHeight="1">
      <c r="B309" s="90"/>
      <c r="D309" s="90"/>
    </row>
    <row r="310" ht="15.75" customHeight="1">
      <c r="B310" s="90"/>
      <c r="D310" s="90"/>
    </row>
    <row r="311" ht="15.75" customHeight="1">
      <c r="B311" s="90"/>
      <c r="D311" s="90"/>
    </row>
    <row r="312" ht="15.75" customHeight="1">
      <c r="B312" s="90"/>
      <c r="D312" s="90"/>
    </row>
    <row r="313" ht="15.75" customHeight="1">
      <c r="B313" s="90"/>
      <c r="D313" s="90"/>
    </row>
    <row r="314" ht="15.75" customHeight="1">
      <c r="B314" s="90"/>
      <c r="D314" s="90"/>
    </row>
    <row r="315" ht="15.75" customHeight="1">
      <c r="B315" s="90"/>
      <c r="D315" s="90"/>
    </row>
    <row r="316" ht="15.75" customHeight="1">
      <c r="B316" s="90"/>
      <c r="D316" s="90"/>
    </row>
    <row r="317" ht="15.75" customHeight="1">
      <c r="B317" s="90"/>
      <c r="D317" s="90"/>
    </row>
    <row r="318" ht="15.75" customHeight="1">
      <c r="B318" s="90"/>
      <c r="D318" s="90"/>
    </row>
    <row r="319" ht="15.75" customHeight="1">
      <c r="B319" s="90"/>
      <c r="D319" s="90"/>
    </row>
    <row r="320" ht="15.75" customHeight="1">
      <c r="B320" s="90"/>
      <c r="D320" s="90"/>
    </row>
    <row r="321" ht="15.75" customHeight="1">
      <c r="B321" s="90"/>
      <c r="D321" s="90"/>
    </row>
    <row r="322" ht="15.75" customHeight="1">
      <c r="B322" s="90"/>
      <c r="D322" s="90"/>
    </row>
    <row r="323" ht="15.75" customHeight="1">
      <c r="B323" s="90"/>
      <c r="D323" s="90"/>
    </row>
    <row r="324" ht="15.75" customHeight="1">
      <c r="B324" s="90"/>
      <c r="D324" s="90"/>
    </row>
    <row r="325" ht="15.75" customHeight="1">
      <c r="B325" s="90"/>
      <c r="D325" s="90"/>
    </row>
    <row r="326" ht="15.75" customHeight="1">
      <c r="B326" s="90"/>
      <c r="D326" s="90"/>
    </row>
    <row r="327" ht="15.75" customHeight="1">
      <c r="B327" s="90"/>
      <c r="D327" s="90"/>
    </row>
    <row r="328" ht="15.75" customHeight="1">
      <c r="B328" s="90"/>
      <c r="D328" s="90"/>
    </row>
    <row r="329" ht="15.75" customHeight="1">
      <c r="B329" s="90"/>
      <c r="D329" s="90"/>
    </row>
    <row r="330" ht="15.75" customHeight="1">
      <c r="B330" s="90"/>
      <c r="D330" s="90"/>
    </row>
    <row r="331" ht="15.75" customHeight="1">
      <c r="B331" s="90"/>
      <c r="D331" s="90"/>
    </row>
    <row r="332" ht="15.75" customHeight="1">
      <c r="B332" s="90"/>
      <c r="D332" s="90"/>
    </row>
    <row r="333" ht="15.75" customHeight="1">
      <c r="B333" s="90"/>
      <c r="D333" s="90"/>
    </row>
    <row r="334" ht="15.75" customHeight="1">
      <c r="B334" s="90"/>
      <c r="D334" s="90"/>
    </row>
    <row r="335" ht="15.75" customHeight="1">
      <c r="B335" s="90"/>
      <c r="D335" s="90"/>
    </row>
    <row r="336" ht="15.75" customHeight="1">
      <c r="B336" s="90"/>
      <c r="D336" s="90"/>
    </row>
    <row r="337" ht="15.75" customHeight="1">
      <c r="B337" s="90"/>
      <c r="D337" s="90"/>
    </row>
    <row r="338" ht="15.75" customHeight="1">
      <c r="B338" s="90"/>
      <c r="D338" s="90"/>
    </row>
    <row r="339" ht="15.75" customHeight="1">
      <c r="B339" s="90"/>
      <c r="D339" s="90"/>
    </row>
    <row r="340" ht="15.75" customHeight="1">
      <c r="B340" s="90"/>
      <c r="D340" s="90"/>
    </row>
    <row r="341" ht="15.75" customHeight="1">
      <c r="B341" s="90"/>
      <c r="D341" s="90"/>
    </row>
    <row r="342" ht="15.75" customHeight="1">
      <c r="B342" s="90"/>
      <c r="D342" s="90"/>
    </row>
    <row r="343" ht="15.75" customHeight="1">
      <c r="B343" s="90"/>
      <c r="D343" s="90"/>
    </row>
    <row r="344" ht="15.75" customHeight="1">
      <c r="B344" s="90"/>
      <c r="D344" s="90"/>
    </row>
    <row r="345" ht="15.75" customHeight="1">
      <c r="B345" s="90"/>
      <c r="D345" s="90"/>
    </row>
    <row r="346" ht="15.75" customHeight="1">
      <c r="B346" s="90"/>
      <c r="D346" s="90"/>
    </row>
    <row r="347" ht="15.75" customHeight="1">
      <c r="B347" s="90"/>
      <c r="D347" s="90"/>
    </row>
    <row r="348" ht="15.75" customHeight="1">
      <c r="B348" s="90"/>
      <c r="D348" s="90"/>
    </row>
    <row r="349" ht="15.75" customHeight="1">
      <c r="B349" s="90"/>
      <c r="D349" s="90"/>
    </row>
    <row r="350" ht="15.75" customHeight="1">
      <c r="B350" s="90"/>
      <c r="D350" s="90"/>
    </row>
    <row r="351" ht="15.75" customHeight="1">
      <c r="B351" s="90"/>
      <c r="D351" s="90"/>
    </row>
    <row r="352" ht="15.75" customHeight="1">
      <c r="B352" s="90"/>
      <c r="D352" s="90"/>
    </row>
    <row r="353" ht="15.75" customHeight="1">
      <c r="B353" s="90"/>
      <c r="D353" s="90"/>
    </row>
    <row r="354" ht="15.75" customHeight="1">
      <c r="B354" s="90"/>
      <c r="D354" s="90"/>
    </row>
    <row r="355" ht="15.75" customHeight="1">
      <c r="B355" s="90"/>
      <c r="D355" s="90"/>
    </row>
    <row r="356" ht="15.75" customHeight="1">
      <c r="B356" s="90"/>
      <c r="D356" s="90"/>
    </row>
    <row r="357" ht="15.75" customHeight="1">
      <c r="B357" s="90"/>
      <c r="D357" s="90"/>
    </row>
    <row r="358" ht="15.75" customHeight="1">
      <c r="B358" s="90"/>
      <c r="D358" s="90"/>
    </row>
    <row r="359" ht="15.75" customHeight="1">
      <c r="B359" s="90"/>
      <c r="D359" s="90"/>
    </row>
    <row r="360" ht="15.75" customHeight="1">
      <c r="B360" s="90"/>
      <c r="D360" s="90"/>
    </row>
    <row r="361" ht="15.75" customHeight="1">
      <c r="B361" s="90"/>
      <c r="D361" s="90"/>
    </row>
    <row r="362" ht="15.75" customHeight="1">
      <c r="B362" s="90"/>
      <c r="D362" s="90"/>
    </row>
    <row r="363" ht="15.75" customHeight="1">
      <c r="B363" s="90"/>
      <c r="D363" s="90"/>
    </row>
    <row r="364" ht="15.75" customHeight="1">
      <c r="B364" s="90"/>
      <c r="D364" s="90"/>
    </row>
    <row r="365" ht="15.75" customHeight="1">
      <c r="B365" s="90"/>
      <c r="D365" s="90"/>
    </row>
    <row r="366" ht="15.75" customHeight="1">
      <c r="B366" s="90"/>
      <c r="D366" s="90"/>
    </row>
    <row r="367" ht="15.75" customHeight="1">
      <c r="B367" s="90"/>
      <c r="D367" s="90"/>
    </row>
    <row r="368" ht="15.75" customHeight="1">
      <c r="B368" s="90"/>
      <c r="D368" s="90"/>
    </row>
    <row r="369" ht="15.75" customHeight="1">
      <c r="B369" s="90"/>
      <c r="D369" s="90"/>
    </row>
    <row r="370" ht="15.75" customHeight="1">
      <c r="B370" s="90"/>
      <c r="D370" s="90"/>
    </row>
    <row r="371" ht="15.75" customHeight="1">
      <c r="B371" s="90"/>
      <c r="D371" s="90"/>
    </row>
    <row r="372" ht="15.75" customHeight="1">
      <c r="B372" s="90"/>
      <c r="D372" s="90"/>
    </row>
    <row r="373" ht="15.75" customHeight="1">
      <c r="B373" s="90"/>
      <c r="D373" s="90"/>
    </row>
    <row r="374" ht="15.75" customHeight="1">
      <c r="B374" s="90"/>
      <c r="D374" s="90"/>
    </row>
    <row r="375" ht="15.75" customHeight="1">
      <c r="B375" s="90"/>
      <c r="D375" s="90"/>
    </row>
    <row r="376" ht="15.75" customHeight="1">
      <c r="B376" s="90"/>
      <c r="D376" s="90"/>
    </row>
    <row r="377" ht="15.75" customHeight="1">
      <c r="B377" s="90"/>
      <c r="D377" s="90"/>
    </row>
    <row r="378" ht="15.75" customHeight="1">
      <c r="B378" s="90"/>
      <c r="D378" s="90"/>
    </row>
    <row r="379" ht="15.75" customHeight="1">
      <c r="B379" s="90"/>
      <c r="D379" s="90"/>
    </row>
    <row r="380" ht="15.75" customHeight="1">
      <c r="B380" s="90"/>
      <c r="D380" s="90"/>
    </row>
    <row r="381" ht="15.75" customHeight="1">
      <c r="B381" s="90"/>
      <c r="D381" s="90"/>
    </row>
    <row r="382" ht="15.75" customHeight="1">
      <c r="B382" s="90"/>
      <c r="D382" s="90"/>
    </row>
    <row r="383" ht="15.75" customHeight="1">
      <c r="B383" s="90"/>
      <c r="D383" s="90"/>
    </row>
    <row r="384" ht="15.75" customHeight="1">
      <c r="B384" s="90"/>
      <c r="D384" s="90"/>
    </row>
    <row r="385" ht="15.75" customHeight="1">
      <c r="B385" s="90"/>
      <c r="D385" s="90"/>
    </row>
    <row r="386" ht="15.75" customHeight="1">
      <c r="B386" s="90"/>
      <c r="D386" s="90"/>
    </row>
    <row r="387" ht="15.75" customHeight="1">
      <c r="B387" s="90"/>
      <c r="D387" s="90"/>
    </row>
    <row r="388" ht="15.75" customHeight="1">
      <c r="B388" s="90"/>
      <c r="D388" s="90"/>
    </row>
    <row r="389" ht="15.75" customHeight="1">
      <c r="B389" s="90"/>
      <c r="D389" s="90"/>
    </row>
    <row r="390" ht="15.75" customHeight="1">
      <c r="B390" s="90"/>
      <c r="D390" s="90"/>
    </row>
    <row r="391" ht="15.75" customHeight="1">
      <c r="B391" s="90"/>
      <c r="D391" s="90"/>
    </row>
    <row r="392" ht="15.75" customHeight="1">
      <c r="B392" s="90"/>
      <c r="D392" s="90"/>
    </row>
    <row r="393" ht="15.75" customHeight="1">
      <c r="B393" s="90"/>
      <c r="D393" s="90"/>
    </row>
    <row r="394" ht="15.75" customHeight="1">
      <c r="B394" s="90"/>
      <c r="D394" s="90"/>
    </row>
    <row r="395" ht="15.75" customHeight="1">
      <c r="B395" s="90"/>
      <c r="D395" s="90"/>
    </row>
    <row r="396" ht="15.75" customHeight="1">
      <c r="B396" s="90"/>
      <c r="D396" s="90"/>
    </row>
    <row r="397" ht="15.75" customHeight="1">
      <c r="B397" s="90"/>
      <c r="D397" s="90"/>
    </row>
    <row r="398" ht="15.75" customHeight="1">
      <c r="B398" s="90"/>
      <c r="D398" s="90"/>
    </row>
    <row r="399" ht="15.75" customHeight="1">
      <c r="B399" s="90"/>
      <c r="D399" s="90"/>
    </row>
    <row r="400" ht="15.75" customHeight="1">
      <c r="B400" s="90"/>
      <c r="D400" s="90"/>
    </row>
    <row r="401" ht="15.75" customHeight="1">
      <c r="B401" s="90"/>
      <c r="D401" s="90"/>
    </row>
    <row r="402" ht="15.75" customHeight="1">
      <c r="B402" s="90"/>
      <c r="D402" s="90"/>
    </row>
    <row r="403" ht="15.75" customHeight="1">
      <c r="B403" s="90"/>
      <c r="D403" s="90"/>
    </row>
    <row r="404" ht="15.75" customHeight="1">
      <c r="B404" s="90"/>
      <c r="D404" s="90"/>
    </row>
    <row r="405" ht="15.75" customHeight="1">
      <c r="B405" s="90"/>
      <c r="D405" s="90"/>
    </row>
    <row r="406" ht="15.75" customHeight="1">
      <c r="B406" s="90"/>
      <c r="D406" s="90"/>
    </row>
    <row r="407" ht="15.75" customHeight="1">
      <c r="B407" s="90"/>
      <c r="D407" s="90"/>
    </row>
    <row r="408" ht="15.75" customHeight="1">
      <c r="B408" s="90"/>
      <c r="D408" s="90"/>
    </row>
    <row r="409" ht="15.75" customHeight="1">
      <c r="B409" s="90"/>
      <c r="D409" s="90"/>
    </row>
    <row r="410" ht="15.75" customHeight="1">
      <c r="B410" s="90"/>
      <c r="D410" s="90"/>
    </row>
    <row r="411" ht="15.75" customHeight="1">
      <c r="B411" s="90"/>
      <c r="D411" s="90"/>
    </row>
    <row r="412" ht="15.75" customHeight="1">
      <c r="B412" s="90"/>
      <c r="D412" s="90"/>
    </row>
    <row r="413" ht="15.75" customHeight="1">
      <c r="B413" s="90"/>
      <c r="D413" s="90"/>
    </row>
    <row r="414" ht="15.75" customHeight="1">
      <c r="B414" s="90"/>
      <c r="D414" s="90"/>
    </row>
    <row r="415" ht="15.75" customHeight="1">
      <c r="B415" s="90"/>
      <c r="D415" s="90"/>
    </row>
    <row r="416" ht="15.75" customHeight="1">
      <c r="B416" s="90"/>
      <c r="D416" s="90"/>
    </row>
    <row r="417" ht="15.75" customHeight="1">
      <c r="B417" s="90"/>
      <c r="D417" s="90"/>
    </row>
    <row r="418" ht="15.75" customHeight="1">
      <c r="B418" s="90"/>
      <c r="D418" s="90"/>
    </row>
    <row r="419" ht="15.75" customHeight="1">
      <c r="B419" s="90"/>
      <c r="D419" s="90"/>
    </row>
    <row r="420" ht="15.75" customHeight="1">
      <c r="B420" s="90"/>
      <c r="D420" s="90"/>
    </row>
    <row r="421" ht="15.75" customHeight="1">
      <c r="B421" s="90"/>
      <c r="D421" s="90"/>
    </row>
    <row r="422" ht="15.75" customHeight="1">
      <c r="B422" s="90"/>
      <c r="D422" s="90"/>
    </row>
    <row r="423" ht="15.75" customHeight="1">
      <c r="B423" s="90"/>
      <c r="D423" s="90"/>
    </row>
    <row r="424" ht="15.75" customHeight="1">
      <c r="B424" s="90"/>
      <c r="D424" s="90"/>
    </row>
    <row r="425" ht="15.75" customHeight="1">
      <c r="B425" s="90"/>
      <c r="D425" s="90"/>
    </row>
    <row r="426" ht="15.75" customHeight="1">
      <c r="B426" s="90"/>
      <c r="D426" s="90"/>
    </row>
    <row r="427" ht="15.75" customHeight="1">
      <c r="B427" s="90"/>
      <c r="D427" s="90"/>
    </row>
    <row r="428" ht="15.75" customHeight="1">
      <c r="B428" s="90"/>
      <c r="D428" s="90"/>
    </row>
    <row r="429" ht="15.75" customHeight="1">
      <c r="B429" s="90"/>
      <c r="D429" s="90"/>
    </row>
    <row r="430" ht="15.75" customHeight="1">
      <c r="B430" s="90"/>
      <c r="D430" s="90"/>
    </row>
    <row r="431" ht="15.75" customHeight="1">
      <c r="B431" s="90"/>
      <c r="D431" s="90"/>
    </row>
    <row r="432" ht="15.75" customHeight="1">
      <c r="B432" s="90"/>
      <c r="D432" s="90"/>
    </row>
    <row r="433" ht="15.75" customHeight="1">
      <c r="B433" s="90"/>
      <c r="D433" s="90"/>
    </row>
    <row r="434" ht="15.75" customHeight="1">
      <c r="B434" s="90"/>
      <c r="D434" s="90"/>
    </row>
    <row r="435" ht="15.75" customHeight="1">
      <c r="B435" s="90"/>
      <c r="D435" s="90"/>
    </row>
    <row r="436" ht="15.75" customHeight="1">
      <c r="B436" s="90"/>
      <c r="D436" s="90"/>
    </row>
    <row r="437" ht="15.75" customHeight="1">
      <c r="B437" s="90"/>
      <c r="D437" s="90"/>
    </row>
    <row r="438" ht="15.75" customHeight="1">
      <c r="B438" s="90"/>
      <c r="D438" s="90"/>
    </row>
    <row r="439" ht="15.75" customHeight="1">
      <c r="B439" s="90"/>
      <c r="D439" s="90"/>
    </row>
    <row r="440" ht="15.75" customHeight="1">
      <c r="B440" s="90"/>
      <c r="D440" s="90"/>
    </row>
    <row r="441" ht="15.75" customHeight="1">
      <c r="B441" s="90"/>
      <c r="D441" s="90"/>
    </row>
    <row r="442" ht="15.75" customHeight="1">
      <c r="B442" s="90"/>
      <c r="D442" s="90"/>
    </row>
    <row r="443" ht="15.75" customHeight="1">
      <c r="B443" s="90"/>
      <c r="D443" s="90"/>
    </row>
    <row r="444" ht="15.75" customHeight="1">
      <c r="B444" s="90"/>
      <c r="D444" s="90"/>
    </row>
    <row r="445" ht="15.75" customHeight="1">
      <c r="B445" s="90"/>
      <c r="D445" s="90"/>
    </row>
    <row r="446" ht="15.75" customHeight="1">
      <c r="B446" s="90"/>
      <c r="D446" s="90"/>
    </row>
    <row r="447" ht="15.75" customHeight="1">
      <c r="B447" s="90"/>
      <c r="D447" s="90"/>
    </row>
    <row r="448" ht="15.75" customHeight="1">
      <c r="B448" s="90"/>
      <c r="D448" s="90"/>
    </row>
    <row r="449" ht="15.75" customHeight="1">
      <c r="B449" s="90"/>
      <c r="D449" s="90"/>
    </row>
    <row r="450" ht="15.75" customHeight="1">
      <c r="B450" s="90"/>
      <c r="D450" s="90"/>
    </row>
    <row r="451" ht="15.75" customHeight="1">
      <c r="B451" s="90"/>
      <c r="D451" s="90"/>
    </row>
    <row r="452" ht="15.75" customHeight="1">
      <c r="B452" s="90"/>
      <c r="D452" s="90"/>
    </row>
    <row r="453" ht="15.75" customHeight="1">
      <c r="B453" s="90"/>
      <c r="D453" s="90"/>
    </row>
    <row r="454" ht="15.75" customHeight="1">
      <c r="B454" s="90"/>
      <c r="D454" s="90"/>
    </row>
    <row r="455" ht="15.75" customHeight="1">
      <c r="B455" s="90"/>
      <c r="D455" s="90"/>
    </row>
    <row r="456" ht="15.75" customHeight="1">
      <c r="B456" s="90"/>
      <c r="D456" s="90"/>
    </row>
    <row r="457" ht="15.75" customHeight="1">
      <c r="B457" s="90"/>
      <c r="D457" s="90"/>
    </row>
    <row r="458" ht="15.75" customHeight="1">
      <c r="B458" s="90"/>
      <c r="D458" s="90"/>
    </row>
    <row r="459" ht="15.75" customHeight="1">
      <c r="B459" s="90"/>
      <c r="D459" s="90"/>
    </row>
    <row r="460" ht="15.75" customHeight="1">
      <c r="B460" s="90"/>
      <c r="D460" s="90"/>
    </row>
    <row r="461" ht="15.75" customHeight="1">
      <c r="B461" s="90"/>
      <c r="D461" s="90"/>
    </row>
    <row r="462" ht="15.75" customHeight="1">
      <c r="B462" s="90"/>
      <c r="D462" s="90"/>
    </row>
    <row r="463" ht="15.75" customHeight="1">
      <c r="B463" s="90"/>
      <c r="D463" s="90"/>
    </row>
    <row r="464" ht="15.75" customHeight="1">
      <c r="B464" s="90"/>
      <c r="D464" s="90"/>
    </row>
    <row r="465" ht="15.75" customHeight="1">
      <c r="B465" s="90"/>
      <c r="D465" s="90"/>
    </row>
    <row r="466" ht="15.75" customHeight="1">
      <c r="B466" s="90"/>
      <c r="D466" s="90"/>
    </row>
    <row r="467" ht="15.75" customHeight="1">
      <c r="B467" s="90"/>
      <c r="D467" s="90"/>
    </row>
    <row r="468" ht="15.75" customHeight="1">
      <c r="B468" s="90"/>
      <c r="D468" s="90"/>
    </row>
    <row r="469" ht="15.75" customHeight="1">
      <c r="B469" s="90"/>
      <c r="D469" s="90"/>
    </row>
    <row r="470" ht="15.75" customHeight="1">
      <c r="B470" s="90"/>
      <c r="D470" s="90"/>
    </row>
    <row r="471" ht="15.75" customHeight="1">
      <c r="B471" s="90"/>
      <c r="D471" s="90"/>
    </row>
    <row r="472" ht="15.75" customHeight="1">
      <c r="B472" s="90"/>
      <c r="D472" s="90"/>
    </row>
    <row r="473" ht="15.75" customHeight="1">
      <c r="B473" s="90"/>
      <c r="D473" s="90"/>
    </row>
    <row r="474" ht="15.75" customHeight="1">
      <c r="B474" s="90"/>
      <c r="D474" s="90"/>
    </row>
    <row r="475" ht="15.75" customHeight="1">
      <c r="B475" s="90"/>
      <c r="D475" s="90"/>
    </row>
    <row r="476" ht="15.75" customHeight="1">
      <c r="B476" s="90"/>
      <c r="D476" s="90"/>
    </row>
    <row r="477" ht="15.75" customHeight="1">
      <c r="B477" s="90"/>
      <c r="D477" s="90"/>
    </row>
    <row r="478" ht="15.75" customHeight="1">
      <c r="B478" s="90"/>
      <c r="D478" s="90"/>
    </row>
    <row r="479" ht="15.75" customHeight="1">
      <c r="B479" s="90"/>
      <c r="D479" s="90"/>
    </row>
    <row r="480" ht="15.75" customHeight="1">
      <c r="B480" s="90"/>
      <c r="D480" s="90"/>
    </row>
    <row r="481" ht="15.75" customHeight="1">
      <c r="B481" s="90"/>
      <c r="D481" s="90"/>
    </row>
    <row r="482" ht="15.75" customHeight="1">
      <c r="B482" s="90"/>
      <c r="D482" s="90"/>
    </row>
    <row r="483" ht="15.75" customHeight="1">
      <c r="B483" s="90"/>
      <c r="D483" s="90"/>
    </row>
    <row r="484" ht="15.75" customHeight="1">
      <c r="B484" s="90"/>
      <c r="D484" s="90"/>
    </row>
    <row r="485" ht="15.75" customHeight="1">
      <c r="B485" s="90"/>
      <c r="D485" s="90"/>
    </row>
    <row r="486" ht="15.75" customHeight="1">
      <c r="B486" s="90"/>
      <c r="D486" s="90"/>
    </row>
    <row r="487" ht="15.75" customHeight="1">
      <c r="B487" s="90"/>
      <c r="D487" s="90"/>
    </row>
    <row r="488" ht="15.75" customHeight="1">
      <c r="B488" s="90"/>
      <c r="D488" s="90"/>
    </row>
    <row r="489" ht="15.75" customHeight="1">
      <c r="B489" s="90"/>
      <c r="D489" s="90"/>
    </row>
    <row r="490" ht="15.75" customHeight="1">
      <c r="B490" s="90"/>
      <c r="D490" s="90"/>
    </row>
    <row r="491" ht="15.75" customHeight="1">
      <c r="B491" s="90"/>
      <c r="D491" s="90"/>
    </row>
    <row r="492" ht="15.75" customHeight="1">
      <c r="B492" s="90"/>
      <c r="D492" s="90"/>
    </row>
    <row r="493" ht="15.75" customHeight="1">
      <c r="B493" s="90"/>
      <c r="D493" s="90"/>
    </row>
    <row r="494" ht="15.75" customHeight="1">
      <c r="B494" s="90"/>
      <c r="D494" s="90"/>
    </row>
    <row r="495" ht="15.75" customHeight="1">
      <c r="B495" s="90"/>
      <c r="D495" s="90"/>
    </row>
    <row r="496" ht="15.75" customHeight="1">
      <c r="B496" s="90"/>
      <c r="D496" s="90"/>
    </row>
    <row r="497" ht="15.75" customHeight="1">
      <c r="B497" s="90"/>
      <c r="D497" s="90"/>
    </row>
    <row r="498" ht="15.75" customHeight="1">
      <c r="B498" s="90"/>
      <c r="D498" s="90"/>
    </row>
    <row r="499" ht="15.75" customHeight="1">
      <c r="B499" s="90"/>
      <c r="D499" s="90"/>
    </row>
    <row r="500" ht="15.75" customHeight="1">
      <c r="B500" s="90"/>
      <c r="D500" s="90"/>
    </row>
    <row r="501" ht="15.75" customHeight="1">
      <c r="B501" s="90"/>
      <c r="D501" s="90"/>
    </row>
    <row r="502" ht="15.75" customHeight="1">
      <c r="B502" s="90"/>
      <c r="D502" s="90"/>
    </row>
    <row r="503" ht="15.75" customHeight="1">
      <c r="B503" s="90"/>
      <c r="D503" s="90"/>
    </row>
    <row r="504" ht="15.75" customHeight="1">
      <c r="B504" s="90"/>
      <c r="D504" s="90"/>
    </row>
    <row r="505" ht="15.75" customHeight="1">
      <c r="B505" s="90"/>
      <c r="D505" s="90"/>
    </row>
    <row r="506" ht="15.75" customHeight="1">
      <c r="B506" s="90"/>
      <c r="D506" s="90"/>
    </row>
    <row r="507" ht="15.75" customHeight="1">
      <c r="B507" s="90"/>
      <c r="D507" s="90"/>
    </row>
    <row r="508" ht="15.75" customHeight="1">
      <c r="B508" s="90"/>
      <c r="D508" s="90"/>
    </row>
    <row r="509" ht="15.75" customHeight="1">
      <c r="B509" s="90"/>
      <c r="D509" s="90"/>
    </row>
    <row r="510" ht="15.75" customHeight="1">
      <c r="B510" s="90"/>
      <c r="D510" s="90"/>
    </row>
    <row r="511" ht="15.75" customHeight="1">
      <c r="B511" s="90"/>
      <c r="D511" s="90"/>
    </row>
    <row r="512" ht="15.75" customHeight="1">
      <c r="B512" s="90"/>
      <c r="D512" s="90"/>
    </row>
    <row r="513" ht="15.75" customHeight="1">
      <c r="B513" s="90"/>
      <c r="D513" s="90"/>
    </row>
    <row r="514" ht="15.75" customHeight="1">
      <c r="B514" s="90"/>
      <c r="D514" s="90"/>
    </row>
    <row r="515" ht="15.75" customHeight="1">
      <c r="B515" s="90"/>
      <c r="D515" s="90"/>
    </row>
    <row r="516" ht="15.75" customHeight="1">
      <c r="B516" s="90"/>
      <c r="D516" s="90"/>
    </row>
    <row r="517" ht="15.75" customHeight="1">
      <c r="B517" s="90"/>
      <c r="D517" s="90"/>
    </row>
    <row r="518" ht="15.75" customHeight="1">
      <c r="B518" s="90"/>
      <c r="D518" s="90"/>
    </row>
    <row r="519" ht="15.75" customHeight="1">
      <c r="B519" s="90"/>
      <c r="D519" s="90"/>
    </row>
    <row r="520" ht="15.75" customHeight="1">
      <c r="B520" s="90"/>
      <c r="D520" s="90"/>
    </row>
    <row r="521" ht="15.75" customHeight="1">
      <c r="B521" s="90"/>
      <c r="D521" s="90"/>
    </row>
    <row r="522" ht="15.75" customHeight="1">
      <c r="B522" s="90"/>
      <c r="D522" s="90"/>
    </row>
    <row r="523" ht="15.75" customHeight="1">
      <c r="B523" s="90"/>
      <c r="D523" s="90"/>
    </row>
    <row r="524" ht="15.75" customHeight="1">
      <c r="B524" s="90"/>
      <c r="D524" s="90"/>
    </row>
    <row r="525" ht="15.75" customHeight="1">
      <c r="B525" s="90"/>
      <c r="D525" s="90"/>
    </row>
    <row r="526" ht="15.75" customHeight="1">
      <c r="B526" s="90"/>
      <c r="D526" s="90"/>
    </row>
    <row r="527" ht="15.75" customHeight="1">
      <c r="B527" s="90"/>
      <c r="D527" s="90"/>
    </row>
    <row r="528" ht="15.75" customHeight="1">
      <c r="B528" s="90"/>
      <c r="D528" s="90"/>
    </row>
    <row r="529" ht="15.75" customHeight="1">
      <c r="B529" s="90"/>
      <c r="D529" s="90"/>
    </row>
    <row r="530" ht="15.75" customHeight="1">
      <c r="B530" s="90"/>
      <c r="D530" s="90"/>
    </row>
    <row r="531" ht="15.75" customHeight="1">
      <c r="B531" s="90"/>
      <c r="D531" s="90"/>
    </row>
    <row r="532" ht="15.75" customHeight="1">
      <c r="B532" s="90"/>
      <c r="D532" s="90"/>
    </row>
    <row r="533" ht="15.75" customHeight="1">
      <c r="B533" s="90"/>
      <c r="D533" s="90"/>
    </row>
    <row r="534" ht="15.75" customHeight="1">
      <c r="B534" s="90"/>
      <c r="D534" s="90"/>
    </row>
    <row r="535" ht="15.75" customHeight="1">
      <c r="B535" s="90"/>
      <c r="D535" s="90"/>
    </row>
    <row r="536" ht="15.75" customHeight="1">
      <c r="B536" s="90"/>
      <c r="D536" s="90"/>
    </row>
    <row r="537" ht="15.75" customHeight="1">
      <c r="B537" s="90"/>
      <c r="D537" s="90"/>
    </row>
    <row r="538" ht="15.75" customHeight="1">
      <c r="B538" s="90"/>
      <c r="D538" s="90"/>
    </row>
    <row r="539" ht="15.75" customHeight="1">
      <c r="B539" s="90"/>
      <c r="D539" s="90"/>
    </row>
    <row r="540" ht="15.75" customHeight="1">
      <c r="B540" s="90"/>
      <c r="D540" s="90"/>
    </row>
    <row r="541" ht="15.75" customHeight="1">
      <c r="B541" s="90"/>
      <c r="D541" s="90"/>
    </row>
    <row r="542" ht="15.75" customHeight="1">
      <c r="B542" s="90"/>
      <c r="D542" s="90"/>
    </row>
    <row r="543" ht="15.75" customHeight="1">
      <c r="B543" s="90"/>
      <c r="D543" s="90"/>
    </row>
    <row r="544" ht="15.75" customHeight="1">
      <c r="B544" s="90"/>
      <c r="D544" s="90"/>
    </row>
    <row r="545" ht="15.75" customHeight="1">
      <c r="B545" s="90"/>
      <c r="D545" s="90"/>
    </row>
    <row r="546" ht="15.75" customHeight="1">
      <c r="B546" s="90"/>
      <c r="D546" s="90"/>
    </row>
    <row r="547" ht="15.75" customHeight="1">
      <c r="B547" s="90"/>
      <c r="D547" s="90"/>
    </row>
    <row r="548" ht="15.75" customHeight="1">
      <c r="B548" s="90"/>
      <c r="D548" s="90"/>
    </row>
    <row r="549" ht="15.75" customHeight="1">
      <c r="B549" s="90"/>
      <c r="D549" s="90"/>
    </row>
    <row r="550" ht="15.75" customHeight="1">
      <c r="B550" s="90"/>
      <c r="D550" s="90"/>
    </row>
    <row r="551" ht="15.75" customHeight="1">
      <c r="B551" s="90"/>
      <c r="D551" s="90"/>
    </row>
    <row r="552" ht="15.75" customHeight="1">
      <c r="B552" s="90"/>
      <c r="D552" s="90"/>
    </row>
    <row r="553" ht="15.75" customHeight="1">
      <c r="B553" s="90"/>
      <c r="D553" s="90"/>
    </row>
    <row r="554" ht="15.75" customHeight="1">
      <c r="B554" s="90"/>
      <c r="D554" s="90"/>
    </row>
    <row r="555" ht="15.75" customHeight="1">
      <c r="B555" s="90"/>
      <c r="D555" s="90"/>
    </row>
    <row r="556" ht="15.75" customHeight="1">
      <c r="B556" s="90"/>
      <c r="D556" s="90"/>
    </row>
    <row r="557" ht="15.75" customHeight="1">
      <c r="B557" s="90"/>
      <c r="D557" s="90"/>
    </row>
    <row r="558" ht="15.75" customHeight="1">
      <c r="B558" s="90"/>
      <c r="D558" s="90"/>
    </row>
    <row r="559" ht="15.75" customHeight="1">
      <c r="B559" s="90"/>
      <c r="D559" s="90"/>
    </row>
    <row r="560" ht="15.75" customHeight="1">
      <c r="B560" s="90"/>
      <c r="D560" s="90"/>
    </row>
    <row r="561" ht="15.75" customHeight="1">
      <c r="B561" s="90"/>
      <c r="D561" s="90"/>
    </row>
    <row r="562" ht="15.75" customHeight="1">
      <c r="B562" s="90"/>
      <c r="D562" s="90"/>
    </row>
    <row r="563" ht="15.75" customHeight="1">
      <c r="B563" s="90"/>
      <c r="D563" s="90"/>
    </row>
    <row r="564" ht="15.75" customHeight="1">
      <c r="B564" s="90"/>
      <c r="D564" s="90"/>
    </row>
    <row r="565" ht="15.75" customHeight="1">
      <c r="B565" s="90"/>
      <c r="D565" s="90"/>
    </row>
    <row r="566" ht="15.75" customHeight="1">
      <c r="B566" s="90"/>
      <c r="D566" s="90"/>
    </row>
    <row r="567" ht="15.75" customHeight="1">
      <c r="B567" s="90"/>
      <c r="D567" s="90"/>
    </row>
    <row r="568" ht="15.75" customHeight="1">
      <c r="B568" s="90"/>
      <c r="D568" s="90"/>
    </row>
    <row r="569" ht="15.75" customHeight="1">
      <c r="B569" s="90"/>
      <c r="D569" s="90"/>
    </row>
    <row r="570" ht="15.75" customHeight="1">
      <c r="B570" s="90"/>
      <c r="D570" s="90"/>
    </row>
    <row r="571" ht="15.75" customHeight="1">
      <c r="B571" s="90"/>
      <c r="D571" s="90"/>
    </row>
    <row r="572" ht="15.75" customHeight="1">
      <c r="B572" s="90"/>
      <c r="D572" s="90"/>
    </row>
    <row r="573" ht="15.75" customHeight="1">
      <c r="B573" s="90"/>
      <c r="D573" s="90"/>
    </row>
    <row r="574" ht="15.75" customHeight="1">
      <c r="B574" s="90"/>
      <c r="D574" s="90"/>
    </row>
    <row r="575" ht="15.75" customHeight="1">
      <c r="B575" s="90"/>
      <c r="D575" s="90"/>
    </row>
    <row r="576" ht="15.75" customHeight="1">
      <c r="B576" s="90"/>
      <c r="D576" s="90"/>
    </row>
    <row r="577" ht="15.75" customHeight="1">
      <c r="B577" s="90"/>
      <c r="D577" s="90"/>
    </row>
    <row r="578" ht="15.75" customHeight="1">
      <c r="B578" s="90"/>
      <c r="D578" s="90"/>
    </row>
    <row r="579" ht="15.75" customHeight="1">
      <c r="B579" s="90"/>
      <c r="D579" s="90"/>
    </row>
    <row r="580" ht="15.75" customHeight="1">
      <c r="B580" s="90"/>
      <c r="D580" s="90"/>
    </row>
    <row r="581" ht="15.75" customHeight="1">
      <c r="B581" s="90"/>
      <c r="D581" s="90"/>
    </row>
    <row r="582" ht="15.75" customHeight="1">
      <c r="B582" s="90"/>
      <c r="D582" s="90"/>
    </row>
    <row r="583" ht="15.75" customHeight="1">
      <c r="B583" s="90"/>
      <c r="D583" s="90"/>
    </row>
    <row r="584" ht="15.75" customHeight="1">
      <c r="B584" s="90"/>
      <c r="D584" s="90"/>
    </row>
    <row r="585" ht="15.75" customHeight="1">
      <c r="B585" s="90"/>
      <c r="D585" s="90"/>
    </row>
    <row r="586" ht="15.75" customHeight="1">
      <c r="B586" s="90"/>
      <c r="D586" s="90"/>
    </row>
    <row r="587" ht="15.75" customHeight="1">
      <c r="B587" s="90"/>
      <c r="D587" s="90"/>
    </row>
    <row r="588" ht="15.75" customHeight="1">
      <c r="B588" s="90"/>
      <c r="D588" s="90"/>
    </row>
    <row r="589" ht="15.75" customHeight="1">
      <c r="B589" s="90"/>
      <c r="D589" s="90"/>
    </row>
    <row r="590" ht="15.75" customHeight="1">
      <c r="B590" s="90"/>
      <c r="D590" s="90"/>
    </row>
    <row r="591" ht="15.75" customHeight="1">
      <c r="B591" s="90"/>
      <c r="D591" s="90"/>
    </row>
    <row r="592" ht="15.75" customHeight="1">
      <c r="B592" s="90"/>
      <c r="D592" s="90"/>
    </row>
    <row r="593" ht="15.75" customHeight="1">
      <c r="B593" s="90"/>
      <c r="D593" s="90"/>
    </row>
    <row r="594" ht="15.75" customHeight="1">
      <c r="B594" s="90"/>
      <c r="D594" s="90"/>
    </row>
    <row r="595" ht="15.75" customHeight="1">
      <c r="B595" s="90"/>
      <c r="D595" s="90"/>
    </row>
    <row r="596" ht="15.75" customHeight="1">
      <c r="B596" s="90"/>
      <c r="D596" s="90"/>
    </row>
    <row r="597" ht="15.75" customHeight="1">
      <c r="B597" s="90"/>
      <c r="D597" s="90"/>
    </row>
    <row r="598" ht="15.75" customHeight="1">
      <c r="B598" s="90"/>
      <c r="D598" s="90"/>
    </row>
    <row r="599" ht="15.75" customHeight="1">
      <c r="B599" s="90"/>
      <c r="D599" s="90"/>
    </row>
    <row r="600" ht="15.75" customHeight="1">
      <c r="B600" s="90"/>
      <c r="D600" s="90"/>
    </row>
    <row r="601" ht="15.75" customHeight="1">
      <c r="B601" s="90"/>
      <c r="D601" s="90"/>
    </row>
    <row r="602" ht="15.75" customHeight="1">
      <c r="B602" s="90"/>
      <c r="D602" s="90"/>
    </row>
    <row r="603" ht="15.75" customHeight="1">
      <c r="B603" s="90"/>
      <c r="D603" s="90"/>
    </row>
    <row r="604" ht="15.75" customHeight="1">
      <c r="B604" s="90"/>
      <c r="D604" s="90"/>
    </row>
    <row r="605" ht="15.75" customHeight="1">
      <c r="B605" s="90"/>
      <c r="D605" s="90"/>
    </row>
    <row r="606" ht="15.75" customHeight="1">
      <c r="B606" s="90"/>
      <c r="D606" s="90"/>
    </row>
    <row r="607" ht="15.75" customHeight="1">
      <c r="B607" s="90"/>
      <c r="D607" s="90"/>
    </row>
    <row r="608" ht="15.75" customHeight="1">
      <c r="B608" s="90"/>
      <c r="D608" s="90"/>
    </row>
    <row r="609" ht="15.75" customHeight="1">
      <c r="B609" s="90"/>
      <c r="D609" s="90"/>
    </row>
    <row r="610" ht="15.75" customHeight="1">
      <c r="B610" s="90"/>
      <c r="D610" s="90"/>
    </row>
    <row r="611" ht="15.75" customHeight="1">
      <c r="B611" s="90"/>
      <c r="D611" s="90"/>
    </row>
    <row r="612" ht="15.75" customHeight="1">
      <c r="B612" s="90"/>
      <c r="D612" s="90"/>
    </row>
    <row r="613" ht="15.75" customHeight="1">
      <c r="B613" s="90"/>
      <c r="D613" s="90"/>
    </row>
    <row r="614" ht="15.75" customHeight="1">
      <c r="B614" s="90"/>
      <c r="D614" s="90"/>
    </row>
    <row r="615" ht="15.75" customHeight="1">
      <c r="B615" s="90"/>
      <c r="D615" s="90"/>
    </row>
    <row r="616" ht="15.75" customHeight="1">
      <c r="B616" s="90"/>
      <c r="D616" s="90"/>
    </row>
    <row r="617" ht="15.75" customHeight="1">
      <c r="B617" s="90"/>
      <c r="D617" s="90"/>
    </row>
    <row r="618" ht="15.75" customHeight="1">
      <c r="B618" s="90"/>
      <c r="D618" s="90"/>
    </row>
    <row r="619" ht="15.75" customHeight="1">
      <c r="B619" s="90"/>
      <c r="D619" s="90"/>
    </row>
    <row r="620" ht="15.75" customHeight="1">
      <c r="B620" s="90"/>
      <c r="D620" s="90"/>
    </row>
    <row r="621" ht="15.75" customHeight="1">
      <c r="B621" s="90"/>
      <c r="D621" s="90"/>
    </row>
    <row r="622" ht="15.75" customHeight="1">
      <c r="B622" s="90"/>
      <c r="D622" s="90"/>
    </row>
    <row r="623" ht="15.75" customHeight="1">
      <c r="B623" s="90"/>
      <c r="D623" s="90"/>
    </row>
    <row r="624" ht="15.75" customHeight="1">
      <c r="B624" s="90"/>
      <c r="D624" s="90"/>
    </row>
    <row r="625" ht="15.75" customHeight="1">
      <c r="B625" s="90"/>
      <c r="D625" s="90"/>
    </row>
    <row r="626" ht="15.75" customHeight="1">
      <c r="B626" s="90"/>
      <c r="D626" s="90"/>
    </row>
    <row r="627" ht="15.75" customHeight="1">
      <c r="B627" s="90"/>
      <c r="D627" s="90"/>
    </row>
    <row r="628" ht="15.75" customHeight="1">
      <c r="B628" s="90"/>
      <c r="D628" s="90"/>
    </row>
    <row r="629" ht="15.75" customHeight="1">
      <c r="B629" s="90"/>
      <c r="D629" s="90"/>
    </row>
    <row r="630" ht="15.75" customHeight="1">
      <c r="B630" s="90"/>
      <c r="D630" s="90"/>
    </row>
    <row r="631" ht="15.75" customHeight="1">
      <c r="B631" s="90"/>
      <c r="D631" s="90"/>
    </row>
    <row r="632" ht="15.75" customHeight="1">
      <c r="B632" s="90"/>
      <c r="D632" s="90"/>
    </row>
    <row r="633" ht="15.75" customHeight="1">
      <c r="B633" s="90"/>
      <c r="D633" s="90"/>
    </row>
    <row r="634" ht="15.75" customHeight="1">
      <c r="B634" s="90"/>
      <c r="D634" s="90"/>
    </row>
    <row r="635" ht="15.75" customHeight="1">
      <c r="B635" s="90"/>
      <c r="D635" s="90"/>
    </row>
    <row r="636" ht="15.75" customHeight="1">
      <c r="B636" s="90"/>
      <c r="D636" s="90"/>
    </row>
    <row r="637" ht="15.75" customHeight="1">
      <c r="B637" s="90"/>
      <c r="D637" s="90"/>
    </row>
    <row r="638" ht="15.75" customHeight="1">
      <c r="B638" s="90"/>
      <c r="D638" s="90"/>
    </row>
    <row r="639" ht="15.75" customHeight="1">
      <c r="B639" s="90"/>
      <c r="D639" s="90"/>
    </row>
    <row r="640" ht="15.75" customHeight="1">
      <c r="B640" s="90"/>
      <c r="D640" s="90"/>
    </row>
    <row r="641" ht="15.75" customHeight="1">
      <c r="B641" s="90"/>
      <c r="D641" s="90"/>
    </row>
    <row r="642" ht="15.75" customHeight="1">
      <c r="B642" s="90"/>
      <c r="D642" s="90"/>
    </row>
    <row r="643" ht="15.75" customHeight="1">
      <c r="B643" s="90"/>
      <c r="D643" s="90"/>
    </row>
    <row r="644" ht="15.75" customHeight="1">
      <c r="B644" s="90"/>
      <c r="D644" s="90"/>
    </row>
    <row r="645" ht="15.75" customHeight="1">
      <c r="B645" s="90"/>
      <c r="D645" s="90"/>
    </row>
    <row r="646" ht="15.75" customHeight="1">
      <c r="B646" s="90"/>
      <c r="D646" s="90"/>
    </row>
    <row r="647" ht="15.75" customHeight="1">
      <c r="B647" s="90"/>
      <c r="D647" s="90"/>
    </row>
    <row r="648" ht="15.75" customHeight="1">
      <c r="B648" s="90"/>
      <c r="D648" s="90"/>
    </row>
    <row r="649" ht="15.75" customHeight="1">
      <c r="B649" s="90"/>
      <c r="D649" s="90"/>
    </row>
    <row r="650" ht="15.75" customHeight="1">
      <c r="B650" s="90"/>
      <c r="D650" s="90"/>
    </row>
    <row r="651" ht="15.75" customHeight="1">
      <c r="B651" s="90"/>
      <c r="D651" s="90"/>
    </row>
    <row r="652" ht="15.75" customHeight="1">
      <c r="B652" s="90"/>
      <c r="D652" s="90"/>
    </row>
    <row r="653" ht="15.75" customHeight="1">
      <c r="B653" s="90"/>
      <c r="D653" s="90"/>
    </row>
    <row r="654" ht="15.75" customHeight="1">
      <c r="B654" s="90"/>
      <c r="D654" s="90"/>
    </row>
    <row r="655" ht="15.75" customHeight="1">
      <c r="B655" s="90"/>
      <c r="D655" s="90"/>
    </row>
    <row r="656" ht="15.75" customHeight="1">
      <c r="B656" s="90"/>
      <c r="D656" s="90"/>
    </row>
    <row r="657" ht="15.75" customHeight="1">
      <c r="B657" s="90"/>
      <c r="D657" s="90"/>
    </row>
    <row r="658" ht="15.75" customHeight="1">
      <c r="B658" s="90"/>
      <c r="D658" s="90"/>
    </row>
    <row r="659" ht="15.75" customHeight="1">
      <c r="B659" s="90"/>
      <c r="D659" s="90"/>
    </row>
    <row r="660" ht="15.75" customHeight="1">
      <c r="B660" s="90"/>
      <c r="D660" s="90"/>
    </row>
    <row r="661" ht="15.75" customHeight="1">
      <c r="B661" s="90"/>
      <c r="D661" s="90"/>
    </row>
    <row r="662" ht="15.75" customHeight="1">
      <c r="B662" s="90"/>
      <c r="D662" s="90"/>
    </row>
    <row r="663" ht="15.75" customHeight="1">
      <c r="B663" s="90"/>
      <c r="D663" s="90"/>
    </row>
    <row r="664" ht="15.75" customHeight="1">
      <c r="B664" s="90"/>
      <c r="D664" s="90"/>
    </row>
    <row r="665" ht="15.75" customHeight="1">
      <c r="B665" s="90"/>
      <c r="D665" s="90"/>
    </row>
    <row r="666" ht="15.75" customHeight="1">
      <c r="B666" s="90"/>
      <c r="D666" s="90"/>
    </row>
    <row r="667" ht="15.75" customHeight="1">
      <c r="B667" s="90"/>
      <c r="D667" s="90"/>
    </row>
    <row r="668" ht="15.75" customHeight="1">
      <c r="B668" s="90"/>
      <c r="D668" s="90"/>
    </row>
    <row r="669" ht="15.75" customHeight="1">
      <c r="B669" s="90"/>
      <c r="D669" s="90"/>
    </row>
    <row r="670" ht="15.75" customHeight="1">
      <c r="B670" s="90"/>
      <c r="D670" s="90"/>
    </row>
    <row r="671" ht="15.75" customHeight="1">
      <c r="B671" s="90"/>
      <c r="D671" s="90"/>
    </row>
    <row r="672" ht="15.75" customHeight="1">
      <c r="B672" s="90"/>
      <c r="D672" s="90"/>
    </row>
    <row r="673" ht="15.75" customHeight="1">
      <c r="B673" s="90"/>
      <c r="D673" s="90"/>
    </row>
    <row r="674" ht="15.75" customHeight="1">
      <c r="B674" s="90"/>
      <c r="D674" s="90"/>
    </row>
    <row r="675" ht="15.75" customHeight="1">
      <c r="B675" s="90"/>
      <c r="D675" s="90"/>
    </row>
    <row r="676" ht="15.75" customHeight="1">
      <c r="B676" s="90"/>
      <c r="D676" s="90"/>
    </row>
    <row r="677" ht="15.75" customHeight="1">
      <c r="B677" s="90"/>
      <c r="D677" s="90"/>
    </row>
    <row r="678" ht="15.75" customHeight="1">
      <c r="B678" s="90"/>
      <c r="D678" s="90"/>
    </row>
    <row r="679" ht="15.75" customHeight="1">
      <c r="B679" s="90"/>
      <c r="D679" s="90"/>
    </row>
    <row r="680" ht="15.75" customHeight="1">
      <c r="B680" s="90"/>
      <c r="D680" s="90"/>
    </row>
    <row r="681" ht="15.75" customHeight="1">
      <c r="B681" s="90"/>
      <c r="D681" s="90"/>
    </row>
    <row r="682" ht="15.75" customHeight="1">
      <c r="B682" s="90"/>
      <c r="D682" s="90"/>
    </row>
    <row r="683" ht="15.75" customHeight="1">
      <c r="B683" s="90"/>
      <c r="D683" s="90"/>
    </row>
    <row r="684" ht="15.75" customHeight="1">
      <c r="B684" s="90"/>
      <c r="D684" s="90"/>
    </row>
    <row r="685" ht="15.75" customHeight="1">
      <c r="B685" s="90"/>
      <c r="D685" s="90"/>
    </row>
    <row r="686" ht="15.75" customHeight="1">
      <c r="B686" s="90"/>
      <c r="D686" s="90"/>
    </row>
    <row r="687" ht="15.75" customHeight="1">
      <c r="B687" s="90"/>
      <c r="D687" s="90"/>
    </row>
    <row r="688" ht="15.75" customHeight="1">
      <c r="B688" s="90"/>
      <c r="D688" s="90"/>
    </row>
    <row r="689" ht="15.75" customHeight="1">
      <c r="B689" s="90"/>
      <c r="D689" s="90"/>
    </row>
    <row r="690" ht="15.75" customHeight="1">
      <c r="B690" s="90"/>
      <c r="D690" s="90"/>
    </row>
    <row r="691" ht="15.75" customHeight="1">
      <c r="B691" s="90"/>
      <c r="D691" s="90"/>
    </row>
    <row r="692" ht="15.75" customHeight="1">
      <c r="B692" s="90"/>
      <c r="D692" s="90"/>
    </row>
    <row r="693" ht="15.75" customHeight="1">
      <c r="B693" s="90"/>
      <c r="D693" s="90"/>
    </row>
    <row r="694" ht="15.75" customHeight="1">
      <c r="B694" s="90"/>
      <c r="D694" s="90"/>
    </row>
    <row r="695" ht="15.75" customHeight="1">
      <c r="B695" s="90"/>
      <c r="D695" s="90"/>
    </row>
    <row r="696" ht="15.75" customHeight="1">
      <c r="B696" s="90"/>
      <c r="D696" s="90"/>
    </row>
    <row r="697" ht="15.75" customHeight="1">
      <c r="B697" s="90"/>
      <c r="D697" s="90"/>
    </row>
    <row r="698" ht="15.75" customHeight="1">
      <c r="B698" s="90"/>
      <c r="D698" s="90"/>
    </row>
    <row r="699" ht="15.75" customHeight="1">
      <c r="B699" s="90"/>
      <c r="D699" s="90"/>
    </row>
    <row r="700" ht="15.75" customHeight="1">
      <c r="B700" s="90"/>
      <c r="D700" s="90"/>
    </row>
    <row r="701" ht="15.75" customHeight="1">
      <c r="B701" s="90"/>
      <c r="D701" s="90"/>
    </row>
    <row r="702" ht="15.75" customHeight="1">
      <c r="B702" s="90"/>
      <c r="D702" s="90"/>
    </row>
    <row r="703" ht="15.75" customHeight="1">
      <c r="B703" s="90"/>
      <c r="D703" s="90"/>
    </row>
    <row r="704" ht="15.75" customHeight="1">
      <c r="B704" s="90"/>
      <c r="D704" s="90"/>
    </row>
    <row r="705" ht="15.75" customHeight="1">
      <c r="B705" s="90"/>
      <c r="D705" s="90"/>
    </row>
    <row r="706" ht="15.75" customHeight="1">
      <c r="B706" s="90"/>
      <c r="D706" s="90"/>
    </row>
    <row r="707" ht="15.75" customHeight="1">
      <c r="B707" s="90"/>
      <c r="D707" s="90"/>
    </row>
    <row r="708" ht="15.75" customHeight="1">
      <c r="B708" s="90"/>
      <c r="D708" s="90"/>
    </row>
    <row r="709" ht="15.75" customHeight="1">
      <c r="B709" s="90"/>
      <c r="D709" s="90"/>
    </row>
    <row r="710" ht="15.75" customHeight="1">
      <c r="B710" s="90"/>
      <c r="D710" s="90"/>
    </row>
    <row r="711" ht="15.75" customHeight="1">
      <c r="B711" s="90"/>
      <c r="D711" s="90"/>
    </row>
    <row r="712" ht="15.75" customHeight="1">
      <c r="B712" s="90"/>
      <c r="D712" s="90"/>
    </row>
    <row r="713" ht="15.75" customHeight="1">
      <c r="B713" s="90"/>
      <c r="D713" s="90"/>
    </row>
    <row r="714" ht="15.75" customHeight="1">
      <c r="B714" s="90"/>
      <c r="D714" s="90"/>
    </row>
    <row r="715" ht="15.75" customHeight="1">
      <c r="B715" s="90"/>
      <c r="D715" s="90"/>
    </row>
    <row r="716" ht="15.75" customHeight="1">
      <c r="B716" s="90"/>
      <c r="D716" s="90"/>
    </row>
    <row r="717" ht="15.75" customHeight="1">
      <c r="B717" s="90"/>
      <c r="D717" s="90"/>
    </row>
    <row r="718" ht="15.75" customHeight="1">
      <c r="B718" s="90"/>
      <c r="D718" s="90"/>
    </row>
    <row r="719" ht="15.75" customHeight="1">
      <c r="B719" s="90"/>
      <c r="D719" s="90"/>
    </row>
    <row r="720" ht="15.75" customHeight="1">
      <c r="B720" s="90"/>
      <c r="D720" s="90"/>
    </row>
    <row r="721" ht="15.75" customHeight="1">
      <c r="B721" s="90"/>
      <c r="D721" s="90"/>
    </row>
    <row r="722" ht="15.75" customHeight="1">
      <c r="B722" s="90"/>
      <c r="D722" s="90"/>
    </row>
    <row r="723" ht="15.75" customHeight="1">
      <c r="B723" s="90"/>
      <c r="D723" s="90"/>
    </row>
    <row r="724" ht="15.75" customHeight="1">
      <c r="B724" s="90"/>
      <c r="D724" s="90"/>
    </row>
    <row r="725" ht="15.75" customHeight="1">
      <c r="B725" s="90"/>
      <c r="D725" s="90"/>
    </row>
    <row r="726" ht="15.75" customHeight="1">
      <c r="B726" s="90"/>
      <c r="D726" s="90"/>
    </row>
    <row r="727" ht="15.75" customHeight="1">
      <c r="B727" s="90"/>
      <c r="D727" s="90"/>
    </row>
    <row r="728" ht="15.75" customHeight="1">
      <c r="B728" s="90"/>
      <c r="D728" s="90"/>
    </row>
    <row r="729" ht="15.75" customHeight="1">
      <c r="B729" s="90"/>
      <c r="D729" s="90"/>
    </row>
    <row r="730" ht="15.75" customHeight="1">
      <c r="B730" s="90"/>
      <c r="D730" s="90"/>
    </row>
    <row r="731" ht="15.75" customHeight="1">
      <c r="B731" s="90"/>
      <c r="D731" s="90"/>
    </row>
    <row r="732" ht="15.75" customHeight="1">
      <c r="B732" s="90"/>
      <c r="D732" s="90"/>
    </row>
    <row r="733" ht="15.75" customHeight="1">
      <c r="B733" s="90"/>
      <c r="D733" s="90"/>
    </row>
    <row r="734" ht="15.75" customHeight="1">
      <c r="B734" s="90"/>
      <c r="D734" s="90"/>
    </row>
    <row r="735" ht="15.75" customHeight="1">
      <c r="B735" s="90"/>
      <c r="D735" s="90"/>
    </row>
    <row r="736" ht="15.75" customHeight="1">
      <c r="B736" s="90"/>
      <c r="D736" s="90"/>
    </row>
    <row r="737" ht="15.75" customHeight="1">
      <c r="B737" s="90"/>
      <c r="D737" s="90"/>
    </row>
    <row r="738" ht="15.75" customHeight="1">
      <c r="B738" s="90"/>
      <c r="D738" s="90"/>
    </row>
    <row r="739" ht="15.75" customHeight="1">
      <c r="B739" s="90"/>
      <c r="D739" s="90"/>
    </row>
    <row r="740" ht="15.75" customHeight="1">
      <c r="B740" s="90"/>
      <c r="D740" s="90"/>
    </row>
    <row r="741" ht="15.75" customHeight="1">
      <c r="B741" s="90"/>
      <c r="D741" s="90"/>
    </row>
    <row r="742" ht="15.75" customHeight="1">
      <c r="B742" s="90"/>
      <c r="D742" s="90"/>
    </row>
    <row r="743" ht="15.75" customHeight="1">
      <c r="B743" s="90"/>
      <c r="D743" s="90"/>
    </row>
    <row r="744" ht="15.75" customHeight="1">
      <c r="B744" s="90"/>
      <c r="D744" s="90"/>
    </row>
    <row r="745" ht="15.75" customHeight="1">
      <c r="B745" s="90"/>
      <c r="D745" s="90"/>
    </row>
    <row r="746" ht="15.75" customHeight="1">
      <c r="B746" s="90"/>
      <c r="D746" s="90"/>
    </row>
    <row r="747" ht="15.75" customHeight="1">
      <c r="B747" s="90"/>
      <c r="D747" s="90"/>
    </row>
    <row r="748" ht="15.75" customHeight="1">
      <c r="B748" s="90"/>
      <c r="D748" s="90"/>
    </row>
    <row r="749" ht="15.75" customHeight="1">
      <c r="B749" s="90"/>
      <c r="D749" s="90"/>
    </row>
    <row r="750" ht="15.75" customHeight="1">
      <c r="B750" s="90"/>
      <c r="D750" s="90"/>
    </row>
    <row r="751" ht="15.75" customHeight="1">
      <c r="B751" s="90"/>
      <c r="D751" s="90"/>
    </row>
    <row r="752" ht="15.75" customHeight="1">
      <c r="B752" s="90"/>
      <c r="D752" s="90"/>
    </row>
    <row r="753" ht="15.75" customHeight="1">
      <c r="B753" s="90"/>
      <c r="D753" s="90"/>
    </row>
    <row r="754" ht="15.75" customHeight="1">
      <c r="B754" s="90"/>
      <c r="D754" s="90"/>
    </row>
    <row r="755" ht="15.75" customHeight="1">
      <c r="B755" s="90"/>
      <c r="D755" s="90"/>
    </row>
    <row r="756" ht="15.75" customHeight="1">
      <c r="B756" s="90"/>
      <c r="D756" s="90"/>
    </row>
    <row r="757" ht="15.75" customHeight="1">
      <c r="B757" s="90"/>
      <c r="D757" s="90"/>
    </row>
    <row r="758" ht="15.75" customHeight="1">
      <c r="B758" s="90"/>
      <c r="D758" s="90"/>
    </row>
    <row r="759" ht="15.75" customHeight="1">
      <c r="B759" s="90"/>
      <c r="D759" s="90"/>
    </row>
    <row r="760" ht="15.75" customHeight="1">
      <c r="B760" s="90"/>
      <c r="D760" s="90"/>
    </row>
    <row r="761" ht="15.75" customHeight="1">
      <c r="B761" s="90"/>
      <c r="D761" s="90"/>
    </row>
    <row r="762" ht="15.75" customHeight="1">
      <c r="B762" s="90"/>
      <c r="D762" s="90"/>
    </row>
    <row r="763" ht="15.75" customHeight="1">
      <c r="B763" s="90"/>
      <c r="D763" s="90"/>
    </row>
    <row r="764" ht="15.75" customHeight="1">
      <c r="B764" s="90"/>
      <c r="D764" s="90"/>
    </row>
    <row r="765" ht="15.75" customHeight="1">
      <c r="B765" s="90"/>
      <c r="D765" s="90"/>
    </row>
    <row r="766" ht="15.75" customHeight="1">
      <c r="B766" s="90"/>
      <c r="D766" s="90"/>
    </row>
    <row r="767" ht="15.75" customHeight="1">
      <c r="B767" s="90"/>
      <c r="D767" s="90"/>
    </row>
    <row r="768" ht="15.75" customHeight="1">
      <c r="B768" s="90"/>
      <c r="D768" s="90"/>
    </row>
    <row r="769" ht="15.75" customHeight="1">
      <c r="B769" s="90"/>
      <c r="D769" s="90"/>
    </row>
    <row r="770" ht="15.75" customHeight="1">
      <c r="B770" s="90"/>
      <c r="D770" s="90"/>
    </row>
    <row r="771" ht="15.75" customHeight="1">
      <c r="B771" s="90"/>
      <c r="D771" s="90"/>
    </row>
    <row r="772" ht="15.75" customHeight="1">
      <c r="B772" s="90"/>
      <c r="D772" s="90"/>
    </row>
    <row r="773" ht="15.75" customHeight="1">
      <c r="B773" s="90"/>
      <c r="D773" s="90"/>
    </row>
    <row r="774" ht="15.75" customHeight="1">
      <c r="B774" s="90"/>
      <c r="D774" s="90"/>
    </row>
    <row r="775" ht="15.75" customHeight="1">
      <c r="B775" s="90"/>
      <c r="D775" s="90"/>
    </row>
    <row r="776" ht="15.75" customHeight="1">
      <c r="B776" s="90"/>
      <c r="D776" s="90"/>
    </row>
    <row r="777" ht="15.75" customHeight="1">
      <c r="B777" s="90"/>
      <c r="D777" s="90"/>
    </row>
    <row r="778" ht="15.75" customHeight="1">
      <c r="B778" s="90"/>
      <c r="D778" s="90"/>
    </row>
    <row r="779" ht="15.75" customHeight="1">
      <c r="B779" s="90"/>
      <c r="D779" s="90"/>
    </row>
    <row r="780" ht="15.75" customHeight="1">
      <c r="B780" s="90"/>
      <c r="D780" s="90"/>
    </row>
    <row r="781" ht="15.75" customHeight="1">
      <c r="B781" s="90"/>
      <c r="D781" s="90"/>
    </row>
    <row r="782" ht="15.75" customHeight="1">
      <c r="B782" s="90"/>
      <c r="D782" s="90"/>
    </row>
    <row r="783" ht="15.75" customHeight="1">
      <c r="B783" s="90"/>
      <c r="D783" s="90"/>
    </row>
    <row r="784" ht="15.75" customHeight="1">
      <c r="B784" s="90"/>
      <c r="D784" s="90"/>
    </row>
    <row r="785" ht="15.75" customHeight="1">
      <c r="B785" s="90"/>
      <c r="D785" s="90"/>
    </row>
    <row r="786" ht="15.75" customHeight="1">
      <c r="B786" s="90"/>
      <c r="D786" s="90"/>
    </row>
    <row r="787" ht="15.75" customHeight="1">
      <c r="B787" s="90"/>
      <c r="D787" s="90"/>
    </row>
    <row r="788" ht="15.75" customHeight="1">
      <c r="B788" s="90"/>
      <c r="D788" s="90"/>
    </row>
    <row r="789" ht="15.75" customHeight="1">
      <c r="B789" s="90"/>
      <c r="D789" s="90"/>
    </row>
    <row r="790" ht="15.75" customHeight="1">
      <c r="B790" s="90"/>
      <c r="D790" s="90"/>
    </row>
    <row r="791" ht="15.75" customHeight="1">
      <c r="B791" s="90"/>
      <c r="D791" s="90"/>
    </row>
    <row r="792" ht="15.75" customHeight="1">
      <c r="B792" s="90"/>
      <c r="D792" s="90"/>
    </row>
    <row r="793" ht="15.75" customHeight="1">
      <c r="B793" s="90"/>
      <c r="D793" s="90"/>
    </row>
    <row r="794" ht="15.75" customHeight="1">
      <c r="B794" s="90"/>
      <c r="D794" s="90"/>
    </row>
    <row r="795" ht="15.75" customHeight="1">
      <c r="B795" s="90"/>
      <c r="D795" s="90"/>
    </row>
    <row r="796" ht="15.75" customHeight="1">
      <c r="B796" s="90"/>
      <c r="D796" s="90"/>
    </row>
    <row r="797" ht="15.75" customHeight="1">
      <c r="B797" s="90"/>
      <c r="D797" s="90"/>
    </row>
    <row r="798" ht="15.75" customHeight="1">
      <c r="B798" s="90"/>
      <c r="D798" s="90"/>
    </row>
    <row r="799" ht="15.75" customHeight="1">
      <c r="B799" s="90"/>
      <c r="D799" s="90"/>
    </row>
    <row r="800" ht="15.75" customHeight="1">
      <c r="B800" s="90"/>
      <c r="D800" s="90"/>
    </row>
    <row r="801" ht="15.75" customHeight="1">
      <c r="B801" s="90"/>
      <c r="D801" s="90"/>
    </row>
    <row r="802" ht="15.75" customHeight="1">
      <c r="B802" s="90"/>
      <c r="D802" s="90"/>
    </row>
    <row r="803" ht="15.75" customHeight="1">
      <c r="B803" s="90"/>
      <c r="D803" s="90"/>
    </row>
    <row r="804" ht="15.75" customHeight="1">
      <c r="B804" s="90"/>
      <c r="D804" s="90"/>
    </row>
    <row r="805" ht="15.75" customHeight="1">
      <c r="B805" s="90"/>
      <c r="D805" s="90"/>
    </row>
    <row r="806" ht="15.75" customHeight="1">
      <c r="B806" s="90"/>
      <c r="D806" s="90"/>
    </row>
    <row r="807" ht="15.75" customHeight="1">
      <c r="B807" s="90"/>
      <c r="D807" s="90"/>
    </row>
    <row r="808" ht="15.75" customHeight="1">
      <c r="B808" s="90"/>
      <c r="D808" s="90"/>
    </row>
    <row r="809" ht="15.75" customHeight="1">
      <c r="B809" s="90"/>
      <c r="D809" s="90"/>
    </row>
    <row r="810" ht="15.75" customHeight="1">
      <c r="B810" s="90"/>
      <c r="D810" s="90"/>
    </row>
    <row r="811" ht="15.75" customHeight="1">
      <c r="B811" s="90"/>
      <c r="D811" s="90"/>
    </row>
    <row r="812" ht="15.75" customHeight="1">
      <c r="B812" s="90"/>
      <c r="D812" s="90"/>
    </row>
    <row r="813" ht="15.75" customHeight="1">
      <c r="B813" s="90"/>
      <c r="D813" s="90"/>
    </row>
    <row r="814" ht="15.75" customHeight="1">
      <c r="B814" s="90"/>
      <c r="D814" s="90"/>
    </row>
    <row r="815" ht="15.75" customHeight="1">
      <c r="B815" s="90"/>
      <c r="D815" s="90"/>
    </row>
    <row r="816" ht="15.75" customHeight="1">
      <c r="B816" s="90"/>
      <c r="D816" s="90"/>
    </row>
    <row r="817" ht="15.75" customHeight="1">
      <c r="B817" s="90"/>
      <c r="D817" s="90"/>
    </row>
    <row r="818" ht="15.75" customHeight="1">
      <c r="B818" s="90"/>
      <c r="D818" s="90"/>
    </row>
    <row r="819" ht="15.75" customHeight="1">
      <c r="B819" s="90"/>
      <c r="D819" s="90"/>
    </row>
    <row r="820" ht="15.75" customHeight="1">
      <c r="B820" s="90"/>
      <c r="D820" s="90"/>
    </row>
    <row r="821" ht="15.75" customHeight="1">
      <c r="B821" s="90"/>
      <c r="D821" s="90"/>
    </row>
    <row r="822" ht="15.75" customHeight="1">
      <c r="B822" s="90"/>
      <c r="D822" s="90"/>
    </row>
    <row r="823" ht="15.75" customHeight="1">
      <c r="B823" s="90"/>
      <c r="D823" s="90"/>
    </row>
    <row r="824" ht="15.75" customHeight="1">
      <c r="B824" s="90"/>
      <c r="D824" s="90"/>
    </row>
    <row r="825" ht="15.75" customHeight="1">
      <c r="B825" s="90"/>
      <c r="D825" s="90"/>
    </row>
    <row r="826" ht="15.75" customHeight="1">
      <c r="B826" s="90"/>
      <c r="D826" s="90"/>
    </row>
    <row r="827" ht="15.75" customHeight="1">
      <c r="B827" s="90"/>
      <c r="D827" s="90"/>
    </row>
    <row r="828" ht="15.75" customHeight="1">
      <c r="B828" s="90"/>
      <c r="D828" s="90"/>
    </row>
    <row r="829" ht="15.75" customHeight="1">
      <c r="B829" s="90"/>
      <c r="D829" s="90"/>
    </row>
    <row r="830" ht="15.75" customHeight="1">
      <c r="B830" s="90"/>
      <c r="D830" s="90"/>
    </row>
    <row r="831" ht="15.75" customHeight="1">
      <c r="B831" s="90"/>
      <c r="D831" s="90"/>
    </row>
    <row r="832" ht="15.75" customHeight="1">
      <c r="B832" s="90"/>
      <c r="D832" s="90"/>
    </row>
    <row r="833" ht="15.75" customHeight="1">
      <c r="B833" s="90"/>
      <c r="D833" s="90"/>
    </row>
    <row r="834" ht="15.75" customHeight="1">
      <c r="B834" s="90"/>
      <c r="D834" s="90"/>
    </row>
    <row r="835" ht="15.75" customHeight="1">
      <c r="B835" s="90"/>
      <c r="D835" s="90"/>
    </row>
    <row r="836" ht="15.75" customHeight="1">
      <c r="B836" s="90"/>
      <c r="D836" s="90"/>
    </row>
    <row r="837" ht="15.75" customHeight="1">
      <c r="B837" s="90"/>
      <c r="D837" s="90"/>
    </row>
    <row r="838" ht="15.75" customHeight="1">
      <c r="B838" s="90"/>
      <c r="D838" s="90"/>
    </row>
    <row r="839" ht="15.75" customHeight="1">
      <c r="B839" s="90"/>
      <c r="D839" s="90"/>
    </row>
    <row r="840" ht="15.75" customHeight="1">
      <c r="B840" s="90"/>
      <c r="D840" s="90"/>
    </row>
    <row r="841" ht="15.75" customHeight="1">
      <c r="B841" s="90"/>
      <c r="D841" s="90"/>
    </row>
    <row r="842" ht="15.75" customHeight="1">
      <c r="B842" s="90"/>
      <c r="D842" s="90"/>
    </row>
    <row r="843" ht="15.75" customHeight="1">
      <c r="B843" s="90"/>
      <c r="D843" s="90"/>
    </row>
    <row r="844" ht="15.75" customHeight="1">
      <c r="B844" s="90"/>
      <c r="D844" s="90"/>
    </row>
    <row r="845" ht="15.75" customHeight="1">
      <c r="B845" s="90"/>
      <c r="D845" s="90"/>
    </row>
    <row r="846" ht="15.75" customHeight="1">
      <c r="B846" s="90"/>
      <c r="D846" s="90"/>
    </row>
    <row r="847" ht="15.75" customHeight="1">
      <c r="B847" s="90"/>
      <c r="D847" s="90"/>
    </row>
    <row r="848" ht="15.75" customHeight="1">
      <c r="B848" s="90"/>
      <c r="D848" s="90"/>
    </row>
    <row r="849" ht="15.75" customHeight="1">
      <c r="B849" s="90"/>
      <c r="D849" s="90"/>
    </row>
    <row r="850" ht="15.75" customHeight="1">
      <c r="B850" s="90"/>
      <c r="D850" s="90"/>
    </row>
    <row r="851" ht="15.75" customHeight="1">
      <c r="B851" s="90"/>
      <c r="D851" s="90"/>
    </row>
    <row r="852" ht="15.75" customHeight="1">
      <c r="B852" s="90"/>
      <c r="D852" s="90"/>
    </row>
    <row r="853" ht="15.75" customHeight="1">
      <c r="B853" s="90"/>
      <c r="D853" s="90"/>
    </row>
    <row r="854" ht="15.75" customHeight="1">
      <c r="B854" s="90"/>
      <c r="D854" s="90"/>
    </row>
    <row r="855" ht="15.75" customHeight="1">
      <c r="B855" s="90"/>
      <c r="D855" s="90"/>
    </row>
    <row r="856" ht="15.75" customHeight="1">
      <c r="B856" s="90"/>
      <c r="D856" s="90"/>
    </row>
    <row r="857" ht="15.75" customHeight="1">
      <c r="B857" s="90"/>
      <c r="D857" s="90"/>
    </row>
    <row r="858" ht="15.75" customHeight="1">
      <c r="B858" s="90"/>
      <c r="D858" s="90"/>
    </row>
    <row r="859" ht="15.75" customHeight="1">
      <c r="B859" s="90"/>
      <c r="D859" s="90"/>
    </row>
    <row r="860" ht="15.75" customHeight="1">
      <c r="B860" s="90"/>
      <c r="D860" s="90"/>
    </row>
    <row r="861" ht="15.75" customHeight="1">
      <c r="B861" s="90"/>
      <c r="D861" s="90"/>
    </row>
    <row r="862" ht="15.75" customHeight="1">
      <c r="B862" s="90"/>
      <c r="D862" s="90"/>
    </row>
    <row r="863" ht="15.75" customHeight="1">
      <c r="B863" s="90"/>
      <c r="D863" s="90"/>
    </row>
    <row r="864" ht="15.75" customHeight="1">
      <c r="B864" s="90"/>
      <c r="D864" s="90"/>
    </row>
    <row r="865" ht="15.75" customHeight="1">
      <c r="B865" s="90"/>
      <c r="D865" s="90"/>
    </row>
    <row r="866" ht="15.75" customHeight="1">
      <c r="B866" s="90"/>
      <c r="D866" s="90"/>
    </row>
    <row r="867" ht="15.75" customHeight="1">
      <c r="B867" s="90"/>
      <c r="D867" s="90"/>
    </row>
    <row r="868" ht="15.75" customHeight="1">
      <c r="B868" s="90"/>
      <c r="D868" s="90"/>
    </row>
    <row r="869" ht="15.75" customHeight="1">
      <c r="B869" s="90"/>
      <c r="D869" s="90"/>
    </row>
    <row r="870" ht="15.75" customHeight="1">
      <c r="B870" s="90"/>
      <c r="D870" s="90"/>
    </row>
    <row r="871" ht="15.75" customHeight="1">
      <c r="B871" s="90"/>
      <c r="D871" s="90"/>
    </row>
    <row r="872" ht="15.75" customHeight="1">
      <c r="B872" s="90"/>
      <c r="D872" s="90"/>
    </row>
    <row r="873" ht="15.75" customHeight="1">
      <c r="B873" s="90"/>
      <c r="D873" s="90"/>
    </row>
    <row r="874" ht="15.75" customHeight="1">
      <c r="B874" s="90"/>
      <c r="D874" s="90"/>
    </row>
    <row r="875" ht="15.75" customHeight="1">
      <c r="B875" s="90"/>
      <c r="D875" s="90"/>
    </row>
    <row r="876" ht="15.75" customHeight="1">
      <c r="B876" s="90"/>
      <c r="D876" s="90"/>
    </row>
    <row r="877" ht="15.75" customHeight="1">
      <c r="B877" s="90"/>
      <c r="D877" s="90"/>
    </row>
    <row r="878" ht="15.75" customHeight="1">
      <c r="B878" s="90"/>
      <c r="D878" s="90"/>
    </row>
    <row r="879" ht="15.75" customHeight="1">
      <c r="B879" s="90"/>
      <c r="D879" s="90"/>
    </row>
    <row r="880" ht="15.75" customHeight="1">
      <c r="B880" s="90"/>
      <c r="D880" s="90"/>
    </row>
    <row r="881" ht="15.75" customHeight="1">
      <c r="B881" s="90"/>
      <c r="D881" s="90"/>
    </row>
    <row r="882" ht="15.75" customHeight="1">
      <c r="B882" s="90"/>
      <c r="D882" s="90"/>
    </row>
    <row r="883" ht="15.75" customHeight="1">
      <c r="B883" s="90"/>
      <c r="D883" s="90"/>
    </row>
    <row r="884" ht="15.75" customHeight="1">
      <c r="B884" s="90"/>
      <c r="D884" s="90"/>
    </row>
    <row r="885" ht="15.75" customHeight="1">
      <c r="B885" s="90"/>
      <c r="D885" s="90"/>
    </row>
    <row r="886" ht="15.75" customHeight="1">
      <c r="B886" s="90"/>
      <c r="D886" s="90"/>
    </row>
    <row r="887" ht="15.75" customHeight="1">
      <c r="B887" s="90"/>
      <c r="D887" s="90"/>
    </row>
    <row r="888" ht="15.75" customHeight="1">
      <c r="B888" s="90"/>
      <c r="D888" s="90"/>
    </row>
    <row r="889" ht="15.75" customHeight="1">
      <c r="B889" s="90"/>
      <c r="D889" s="90"/>
    </row>
    <row r="890" ht="15.75" customHeight="1">
      <c r="B890" s="90"/>
      <c r="D890" s="90"/>
    </row>
    <row r="891" ht="15.75" customHeight="1">
      <c r="B891" s="90"/>
      <c r="D891" s="90"/>
    </row>
    <row r="892" ht="15.75" customHeight="1">
      <c r="B892" s="90"/>
      <c r="D892" s="90"/>
    </row>
    <row r="893" ht="15.75" customHeight="1">
      <c r="B893" s="90"/>
      <c r="D893" s="90"/>
    </row>
    <row r="894" ht="15.75" customHeight="1">
      <c r="B894" s="90"/>
      <c r="D894" s="90"/>
    </row>
    <row r="895" ht="15.75" customHeight="1">
      <c r="B895" s="90"/>
      <c r="D895" s="90"/>
    </row>
    <row r="896" ht="15.75" customHeight="1">
      <c r="B896" s="90"/>
      <c r="D896" s="90"/>
    </row>
    <row r="897" ht="15.75" customHeight="1">
      <c r="B897" s="90"/>
      <c r="D897" s="90"/>
    </row>
    <row r="898" ht="15.75" customHeight="1">
      <c r="B898" s="90"/>
      <c r="D898" s="90"/>
    </row>
    <row r="899" ht="15.75" customHeight="1">
      <c r="B899" s="90"/>
      <c r="D899" s="90"/>
    </row>
    <row r="900" ht="15.75" customHeight="1">
      <c r="B900" s="90"/>
      <c r="D900" s="90"/>
    </row>
    <row r="901" ht="15.75" customHeight="1">
      <c r="B901" s="90"/>
      <c r="D901" s="90"/>
    </row>
    <row r="902" ht="15.75" customHeight="1">
      <c r="B902" s="90"/>
      <c r="D902" s="90"/>
    </row>
    <row r="903" ht="15.75" customHeight="1">
      <c r="B903" s="90"/>
      <c r="D903" s="90"/>
    </row>
    <row r="904" ht="15.75" customHeight="1">
      <c r="B904" s="90"/>
      <c r="D904" s="90"/>
    </row>
    <row r="905" ht="15.75" customHeight="1">
      <c r="B905" s="90"/>
      <c r="D905" s="90"/>
    </row>
    <row r="906" ht="15.75" customHeight="1">
      <c r="B906" s="90"/>
      <c r="D906" s="90"/>
    </row>
    <row r="907" ht="15.75" customHeight="1">
      <c r="B907" s="90"/>
      <c r="D907" s="90"/>
    </row>
    <row r="908" ht="15.75" customHeight="1">
      <c r="B908" s="90"/>
      <c r="D908" s="90"/>
    </row>
    <row r="909" ht="15.75" customHeight="1">
      <c r="B909" s="90"/>
      <c r="D909" s="90"/>
    </row>
    <row r="910" ht="15.75" customHeight="1">
      <c r="B910" s="90"/>
      <c r="D910" s="90"/>
    </row>
    <row r="911" ht="15.75" customHeight="1">
      <c r="B911" s="90"/>
      <c r="D911" s="90"/>
    </row>
    <row r="912" ht="15.75" customHeight="1">
      <c r="B912" s="90"/>
      <c r="D912" s="90"/>
    </row>
    <row r="913" ht="15.75" customHeight="1">
      <c r="B913" s="90"/>
      <c r="D913" s="90"/>
    </row>
    <row r="914" ht="15.75" customHeight="1">
      <c r="B914" s="90"/>
      <c r="D914" s="90"/>
    </row>
    <row r="915" ht="15.75" customHeight="1">
      <c r="B915" s="90"/>
      <c r="D915" s="90"/>
    </row>
    <row r="916" ht="15.75" customHeight="1">
      <c r="B916" s="90"/>
      <c r="D916" s="90"/>
    </row>
    <row r="917" ht="15.75" customHeight="1">
      <c r="B917" s="90"/>
      <c r="D917" s="90"/>
    </row>
    <row r="918" ht="15.75" customHeight="1">
      <c r="B918" s="90"/>
      <c r="D918" s="90"/>
    </row>
    <row r="919" ht="15.75" customHeight="1">
      <c r="B919" s="90"/>
      <c r="D919" s="90"/>
    </row>
    <row r="920" ht="15.75" customHeight="1">
      <c r="B920" s="90"/>
      <c r="D920" s="90"/>
    </row>
    <row r="921" ht="15.75" customHeight="1">
      <c r="B921" s="90"/>
      <c r="D921" s="90"/>
    </row>
    <row r="922" ht="15.75" customHeight="1">
      <c r="B922" s="90"/>
      <c r="D922" s="90"/>
    </row>
    <row r="923" ht="15.75" customHeight="1">
      <c r="B923" s="90"/>
      <c r="D923" s="90"/>
    </row>
    <row r="924" ht="15.75" customHeight="1">
      <c r="B924" s="90"/>
      <c r="D924" s="90"/>
    </row>
    <row r="925" ht="15.75" customHeight="1">
      <c r="B925" s="90"/>
      <c r="D925" s="90"/>
    </row>
    <row r="926" ht="15.75" customHeight="1">
      <c r="B926" s="90"/>
      <c r="D926" s="90"/>
    </row>
    <row r="927" ht="15.75" customHeight="1">
      <c r="B927" s="90"/>
      <c r="D927" s="90"/>
    </row>
    <row r="928" ht="15.75" customHeight="1">
      <c r="B928" s="90"/>
      <c r="D928" s="90"/>
    </row>
    <row r="929" ht="15.75" customHeight="1">
      <c r="B929" s="90"/>
      <c r="D929" s="90"/>
    </row>
    <row r="930" ht="15.75" customHeight="1">
      <c r="B930" s="90"/>
      <c r="D930" s="90"/>
    </row>
    <row r="931" ht="15.75" customHeight="1">
      <c r="B931" s="90"/>
      <c r="D931" s="90"/>
    </row>
    <row r="932" ht="15.75" customHeight="1">
      <c r="B932" s="90"/>
      <c r="D932" s="90"/>
    </row>
    <row r="933" ht="15.75" customHeight="1">
      <c r="B933" s="90"/>
      <c r="D933" s="90"/>
    </row>
    <row r="934" ht="15.75" customHeight="1">
      <c r="B934" s="90"/>
      <c r="D934" s="90"/>
    </row>
    <row r="935" ht="15.75" customHeight="1">
      <c r="B935" s="90"/>
      <c r="D935" s="90"/>
    </row>
    <row r="936" ht="15.75" customHeight="1">
      <c r="B936" s="90"/>
      <c r="D936" s="90"/>
    </row>
    <row r="937" ht="15.75" customHeight="1">
      <c r="B937" s="90"/>
      <c r="D937" s="90"/>
    </row>
    <row r="938" ht="15.75" customHeight="1">
      <c r="B938" s="90"/>
      <c r="D938" s="90"/>
    </row>
    <row r="939" ht="15.75" customHeight="1">
      <c r="B939" s="90"/>
      <c r="D939" s="90"/>
    </row>
    <row r="940" ht="15.75" customHeight="1">
      <c r="B940" s="90"/>
      <c r="D940" s="90"/>
    </row>
    <row r="941" ht="15.75" customHeight="1">
      <c r="B941" s="90"/>
      <c r="D941" s="90"/>
    </row>
    <row r="942" ht="15.75" customHeight="1">
      <c r="B942" s="90"/>
      <c r="D942" s="90"/>
    </row>
    <row r="943" ht="15.75" customHeight="1">
      <c r="B943" s="90"/>
      <c r="D943" s="90"/>
    </row>
    <row r="944" ht="15.75" customHeight="1">
      <c r="B944" s="90"/>
      <c r="D944" s="90"/>
    </row>
    <row r="945" ht="15.75" customHeight="1">
      <c r="B945" s="90"/>
      <c r="D945" s="90"/>
    </row>
    <row r="946" ht="15.75" customHeight="1">
      <c r="B946" s="90"/>
      <c r="D946" s="90"/>
    </row>
    <row r="947" ht="15.75" customHeight="1">
      <c r="B947" s="90"/>
      <c r="D947" s="90"/>
    </row>
    <row r="948" ht="15.75" customHeight="1">
      <c r="B948" s="90"/>
      <c r="D948" s="90"/>
    </row>
    <row r="949" ht="15.75" customHeight="1">
      <c r="B949" s="90"/>
      <c r="D949" s="90"/>
    </row>
    <row r="950" ht="15.75" customHeight="1">
      <c r="B950" s="90"/>
      <c r="D950" s="90"/>
    </row>
    <row r="951" ht="15.75" customHeight="1">
      <c r="B951" s="90"/>
      <c r="D951" s="90"/>
    </row>
    <row r="952" ht="15.75" customHeight="1">
      <c r="B952" s="90"/>
      <c r="D952" s="90"/>
    </row>
    <row r="953" ht="15.75" customHeight="1">
      <c r="B953" s="90"/>
      <c r="D953" s="90"/>
    </row>
    <row r="954" ht="15.75" customHeight="1">
      <c r="B954" s="90"/>
      <c r="D954" s="90"/>
    </row>
    <row r="955" ht="15.75" customHeight="1">
      <c r="B955" s="90"/>
      <c r="D955" s="90"/>
    </row>
    <row r="956" ht="15.75" customHeight="1">
      <c r="B956" s="90"/>
      <c r="D956" s="90"/>
    </row>
    <row r="957" ht="15.75" customHeight="1">
      <c r="B957" s="90"/>
      <c r="D957" s="90"/>
    </row>
    <row r="958" ht="15.75" customHeight="1">
      <c r="B958" s="90"/>
      <c r="D958" s="90"/>
    </row>
    <row r="959" ht="15.75" customHeight="1">
      <c r="B959" s="90"/>
      <c r="D959" s="90"/>
    </row>
    <row r="960" ht="15.75" customHeight="1">
      <c r="B960" s="90"/>
      <c r="D960" s="90"/>
    </row>
    <row r="961" ht="15.75" customHeight="1">
      <c r="B961" s="90"/>
      <c r="D961" s="90"/>
    </row>
    <row r="962" ht="15.75" customHeight="1">
      <c r="B962" s="90"/>
      <c r="D962" s="90"/>
    </row>
    <row r="963" ht="15.75" customHeight="1">
      <c r="B963" s="90"/>
      <c r="D963" s="90"/>
    </row>
    <row r="964" ht="15.75" customHeight="1">
      <c r="B964" s="90"/>
      <c r="D964" s="90"/>
    </row>
    <row r="965" ht="15.75" customHeight="1">
      <c r="B965" s="90"/>
      <c r="D965" s="90"/>
    </row>
    <row r="966" ht="15.75" customHeight="1">
      <c r="B966" s="90"/>
      <c r="D966" s="90"/>
    </row>
    <row r="967" ht="15.75" customHeight="1">
      <c r="B967" s="90"/>
      <c r="D967" s="90"/>
    </row>
    <row r="968" ht="15.75" customHeight="1">
      <c r="B968" s="90"/>
      <c r="D968" s="90"/>
    </row>
    <row r="969" ht="15.75" customHeight="1">
      <c r="B969" s="90"/>
      <c r="D969" s="90"/>
    </row>
    <row r="970" ht="15.75" customHeight="1">
      <c r="B970" s="90"/>
      <c r="D970" s="90"/>
    </row>
    <row r="971" ht="15.75" customHeight="1">
      <c r="B971" s="90"/>
      <c r="D971" s="90"/>
    </row>
    <row r="972" ht="15.75" customHeight="1">
      <c r="B972" s="90"/>
      <c r="D972" s="90"/>
    </row>
    <row r="973" ht="15.75" customHeight="1">
      <c r="B973" s="90"/>
      <c r="D973" s="90"/>
    </row>
    <row r="974" ht="15.75" customHeight="1">
      <c r="B974" s="90"/>
      <c r="D974" s="90"/>
    </row>
    <row r="975" ht="15.75" customHeight="1">
      <c r="B975" s="90"/>
      <c r="D975" s="90"/>
    </row>
    <row r="976" ht="15.75" customHeight="1">
      <c r="B976" s="90"/>
      <c r="D976" s="90"/>
    </row>
    <row r="977" ht="15.75" customHeight="1">
      <c r="B977" s="90"/>
      <c r="D977" s="90"/>
    </row>
    <row r="978" ht="15.75" customHeight="1">
      <c r="B978" s="90"/>
      <c r="D978" s="90"/>
    </row>
    <row r="979" ht="15.75" customHeight="1">
      <c r="B979" s="90"/>
      <c r="D979" s="90"/>
    </row>
    <row r="980" ht="15.75" customHeight="1">
      <c r="B980" s="90"/>
      <c r="D980" s="90"/>
    </row>
    <row r="981" ht="15.75" customHeight="1">
      <c r="B981" s="90"/>
      <c r="D981" s="90"/>
    </row>
    <row r="982" ht="15.75" customHeight="1">
      <c r="B982" s="90"/>
      <c r="D982" s="90"/>
    </row>
    <row r="983" ht="15.75" customHeight="1">
      <c r="B983" s="90"/>
      <c r="D983" s="90"/>
    </row>
    <row r="984" ht="15.75" customHeight="1">
      <c r="B984" s="90"/>
      <c r="D984" s="90"/>
    </row>
    <row r="985" ht="15.75" customHeight="1">
      <c r="B985" s="90"/>
      <c r="D985" s="90"/>
    </row>
    <row r="986" ht="15.75" customHeight="1">
      <c r="B986" s="90"/>
      <c r="D986" s="90"/>
    </row>
    <row r="987" ht="15.75" customHeight="1">
      <c r="B987" s="90"/>
      <c r="D987" s="90"/>
    </row>
    <row r="988" ht="15.75" customHeight="1">
      <c r="B988" s="90"/>
      <c r="D988" s="90"/>
    </row>
    <row r="989" ht="15.75" customHeight="1">
      <c r="B989" s="90"/>
      <c r="D989" s="90"/>
    </row>
    <row r="990" ht="15.75" customHeight="1">
      <c r="B990" s="90"/>
      <c r="D990" s="90"/>
    </row>
  </sheetData>
  <mergeCells count="2">
    <mergeCell ref="F6:J6"/>
    <mergeCell ref="F7:I7"/>
  </mergeCells>
  <dataValidations>
    <dataValidation type="list" allowBlank="1" showInputMessage="1" showErrorMessage="1" prompt="Pilih Nama Dosen dari opsi yang tersedia. Bila ada kesalahan penulisan nama atau nama dosen yang perlu ditambah, anda dapat mengubah pada Tabel 4.a" sqref="B6:B9 B11:B990">
      <formula1>ValidDosen</formula1>
    </dataValidation>
    <dataValidation type="decimal" operator="greaterThanOrEqual" allowBlank="1" showDropDown="1" showInputMessage="1" showErrorMessage="1" prompt="Data harus diisi dalam bentuk angka" sqref="D6:D990">
      <formula1>0.0</formula1>
    </dataValidation>
  </dataValidations>
  <hyperlinks>
    <hyperlink display="&lt;&lt;&lt; Daftar Tabel" location="'Daftar Tabel'!A1" ref="E1"/>
  </hyperlinks>
  <printOptions/>
  <pageMargins bottom="0.75" footer="0.0" header="0.0" left="0.7" right="0.7" top="0.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2.63" defaultRowHeight="15.0"/>
  <cols>
    <col customWidth="1" min="1" max="1" width="4.63"/>
    <col customWidth="1" min="2" max="2" width="24.88"/>
    <col customWidth="1" min="3" max="3" width="21.38"/>
    <col customWidth="1" min="4" max="4" width="19.13"/>
    <col customWidth="1" min="5" max="5" width="22.75"/>
    <col customWidth="1" min="6" max="6" width="12.63"/>
    <col customWidth="1" min="7" max="26" width="7.63"/>
  </cols>
  <sheetData>
    <row r="1" ht="14.25" customHeight="1">
      <c r="A1" s="185" t="s">
        <v>133</v>
      </c>
      <c r="B1" s="137"/>
      <c r="C1" s="137"/>
      <c r="D1" s="137"/>
      <c r="E1" s="137"/>
      <c r="F1" s="137"/>
      <c r="G1" s="68" t="s">
        <v>191</v>
      </c>
      <c r="H1" s="137"/>
      <c r="I1" s="137"/>
      <c r="J1" s="137"/>
      <c r="K1" s="137"/>
      <c r="L1" s="137"/>
      <c r="M1" s="137"/>
      <c r="N1" s="137"/>
      <c r="O1" s="137"/>
      <c r="P1" s="137"/>
      <c r="Q1" s="137"/>
      <c r="R1" s="137"/>
      <c r="S1" s="137"/>
      <c r="T1" s="137"/>
      <c r="U1" s="137"/>
      <c r="V1" s="137"/>
      <c r="W1" s="137"/>
      <c r="X1" s="137"/>
      <c r="Y1" s="137"/>
      <c r="Z1" s="137"/>
    </row>
    <row r="2" ht="14.25" customHeight="1">
      <c r="A2" s="185"/>
      <c r="B2" s="137"/>
      <c r="C2" s="137"/>
      <c r="D2" s="137"/>
      <c r="E2" s="137"/>
      <c r="F2" s="137"/>
      <c r="G2" s="137"/>
      <c r="H2" s="137"/>
      <c r="I2" s="137"/>
      <c r="J2" s="137"/>
      <c r="K2" s="137"/>
      <c r="L2" s="137"/>
      <c r="M2" s="137"/>
      <c r="N2" s="137"/>
      <c r="O2" s="137"/>
      <c r="P2" s="137"/>
      <c r="Q2" s="137"/>
      <c r="R2" s="137"/>
      <c r="S2" s="137"/>
      <c r="T2" s="137"/>
      <c r="U2" s="137"/>
      <c r="V2" s="137"/>
      <c r="W2" s="137"/>
      <c r="X2" s="137"/>
      <c r="Y2" s="137"/>
      <c r="Z2" s="137"/>
    </row>
    <row r="3" ht="14.25" customHeight="1">
      <c r="A3" s="370" t="s">
        <v>1792</v>
      </c>
      <c r="B3" s="137"/>
      <c r="C3" s="137"/>
      <c r="D3" s="137"/>
      <c r="E3" s="137"/>
      <c r="F3" s="137"/>
      <c r="G3" s="137"/>
      <c r="H3" s="137"/>
      <c r="I3" s="137"/>
      <c r="J3" s="137"/>
      <c r="K3" s="137"/>
      <c r="L3" s="137"/>
      <c r="M3" s="137"/>
      <c r="N3" s="137"/>
      <c r="O3" s="137"/>
      <c r="P3" s="137"/>
      <c r="Q3" s="137"/>
      <c r="R3" s="137"/>
      <c r="S3" s="137"/>
      <c r="T3" s="137"/>
      <c r="U3" s="137"/>
      <c r="V3" s="137"/>
      <c r="W3" s="137"/>
      <c r="X3" s="137"/>
      <c r="Y3" s="137"/>
      <c r="Z3" s="137"/>
    </row>
    <row r="4" ht="27.0" customHeight="1">
      <c r="A4" s="75" t="s">
        <v>213</v>
      </c>
      <c r="B4" s="75" t="s">
        <v>1561</v>
      </c>
      <c r="C4" s="75" t="s">
        <v>1793</v>
      </c>
      <c r="D4" s="75" t="s">
        <v>1794</v>
      </c>
      <c r="E4" s="75" t="s">
        <v>1795</v>
      </c>
      <c r="F4" s="180"/>
      <c r="G4" s="137"/>
      <c r="H4" s="137"/>
      <c r="I4" s="137"/>
      <c r="J4" s="137"/>
      <c r="K4" s="137"/>
      <c r="L4" s="137"/>
      <c r="M4" s="137"/>
      <c r="N4" s="137"/>
      <c r="O4" s="137"/>
      <c r="P4" s="137"/>
      <c r="Q4" s="137"/>
      <c r="R4" s="137"/>
      <c r="S4" s="137"/>
      <c r="T4" s="137"/>
      <c r="U4" s="137"/>
      <c r="V4" s="137"/>
      <c r="W4" s="137"/>
      <c r="X4" s="137"/>
      <c r="Y4" s="137"/>
      <c r="Z4" s="137"/>
    </row>
    <row r="5" ht="14.25" customHeight="1">
      <c r="A5" s="123">
        <v>1.0</v>
      </c>
      <c r="B5" s="123">
        <v>2.0</v>
      </c>
      <c r="C5" s="123">
        <v>3.0</v>
      </c>
      <c r="D5" s="123">
        <v>4.0</v>
      </c>
      <c r="E5" s="123">
        <v>5.0</v>
      </c>
      <c r="F5" s="181"/>
      <c r="G5" s="137"/>
      <c r="H5" s="137"/>
      <c r="I5" s="137"/>
      <c r="J5" s="137"/>
      <c r="K5" s="137"/>
      <c r="L5" s="137"/>
      <c r="M5" s="137"/>
      <c r="N5" s="137"/>
      <c r="O5" s="137"/>
      <c r="P5" s="137"/>
      <c r="Q5" s="137"/>
      <c r="R5" s="137"/>
      <c r="S5" s="137"/>
      <c r="T5" s="137"/>
      <c r="U5" s="137"/>
      <c r="V5" s="137"/>
      <c r="W5" s="137"/>
      <c r="X5" s="137"/>
      <c r="Y5" s="137"/>
      <c r="Z5" s="137"/>
    </row>
    <row r="6" ht="14.25" customHeight="1">
      <c r="A6" s="86">
        <v>1.0</v>
      </c>
      <c r="B6" s="324"/>
      <c r="C6" s="324"/>
      <c r="D6" s="113"/>
      <c r="E6" s="113"/>
      <c r="F6" s="110"/>
      <c r="G6" s="291" t="s">
        <v>397</v>
      </c>
      <c r="H6" s="6"/>
      <c r="I6" s="6"/>
      <c r="J6" s="6"/>
      <c r="K6" s="7"/>
      <c r="M6" s="137"/>
      <c r="N6" s="137"/>
      <c r="O6" s="137"/>
      <c r="P6" s="137"/>
      <c r="Q6" s="137"/>
      <c r="R6" s="137"/>
      <c r="S6" s="137"/>
      <c r="T6" s="137"/>
      <c r="U6" s="137"/>
      <c r="V6" s="137"/>
      <c r="W6" s="137"/>
      <c r="X6" s="137"/>
      <c r="Y6" s="137"/>
      <c r="Z6" s="137"/>
    </row>
    <row r="7" ht="14.25" customHeight="1">
      <c r="A7" s="86">
        <v>2.0</v>
      </c>
      <c r="B7" s="324"/>
      <c r="C7" s="324"/>
      <c r="D7" s="113"/>
      <c r="E7" s="113"/>
      <c r="F7" s="110"/>
      <c r="G7" s="65" t="s">
        <v>1796</v>
      </c>
      <c r="K7" s="137">
        <f>COUNTIFS(B6:B1000,"&lt;&gt;",C6:C1000,"&lt;&gt;",D6:D1000,"&lt;&gt;",E6:E1000,"&lt;&gt;")</f>
        <v>0</v>
      </c>
      <c r="M7" s="137"/>
      <c r="N7" s="137"/>
      <c r="O7" s="137"/>
      <c r="P7" s="137"/>
      <c r="Q7" s="137"/>
      <c r="R7" s="137"/>
      <c r="S7" s="137"/>
      <c r="T7" s="137"/>
      <c r="U7" s="137"/>
      <c r="V7" s="137"/>
      <c r="W7" s="137"/>
      <c r="X7" s="137"/>
      <c r="Y7" s="137"/>
      <c r="Z7" s="137"/>
    </row>
    <row r="8" ht="14.25" customHeight="1">
      <c r="A8" s="86">
        <v>3.0</v>
      </c>
      <c r="B8" s="324"/>
      <c r="C8" s="324"/>
      <c r="D8" s="113"/>
      <c r="E8" s="113"/>
      <c r="F8" s="110"/>
      <c r="M8" s="137"/>
      <c r="N8" s="137"/>
      <c r="O8" s="137"/>
      <c r="P8" s="137"/>
      <c r="Q8" s="137"/>
      <c r="R8" s="137"/>
      <c r="S8" s="137"/>
      <c r="T8" s="137"/>
      <c r="U8" s="137"/>
      <c r="V8" s="137"/>
      <c r="W8" s="137"/>
      <c r="X8" s="137"/>
      <c r="Y8" s="137"/>
      <c r="Z8" s="137"/>
    </row>
    <row r="9" ht="14.25" customHeight="1">
      <c r="A9" s="86">
        <v>4.0</v>
      </c>
      <c r="B9" s="324"/>
      <c r="C9" s="324"/>
      <c r="D9" s="113"/>
      <c r="E9" s="113"/>
      <c r="F9" s="110"/>
      <c r="M9" s="137"/>
      <c r="N9" s="137"/>
      <c r="O9" s="137"/>
      <c r="P9" s="137"/>
      <c r="Q9" s="137"/>
      <c r="R9" s="137"/>
      <c r="S9" s="137"/>
      <c r="T9" s="137"/>
      <c r="U9" s="137"/>
      <c r="V9" s="137"/>
      <c r="W9" s="137"/>
      <c r="X9" s="137"/>
      <c r="Y9" s="137"/>
      <c r="Z9" s="137"/>
    </row>
    <row r="10" ht="14.25" customHeight="1">
      <c r="A10" s="86">
        <v>5.0</v>
      </c>
      <c r="B10" s="324"/>
      <c r="C10" s="324"/>
      <c r="D10" s="113"/>
      <c r="E10" s="113"/>
      <c r="F10" s="110"/>
      <c r="M10" s="137"/>
      <c r="N10" s="137"/>
      <c r="O10" s="137"/>
      <c r="P10" s="137"/>
      <c r="Q10" s="137"/>
      <c r="R10" s="137"/>
      <c r="S10" s="137"/>
      <c r="T10" s="137"/>
      <c r="U10" s="137"/>
      <c r="V10" s="137"/>
      <c r="W10" s="137"/>
      <c r="X10" s="137"/>
      <c r="Y10" s="137"/>
      <c r="Z10" s="137"/>
    </row>
    <row r="11" ht="14.25" customHeight="1">
      <c r="A11" s="86">
        <v>6.0</v>
      </c>
      <c r="B11" s="324"/>
      <c r="C11" s="324"/>
      <c r="D11" s="113"/>
      <c r="E11" s="113"/>
      <c r="F11" s="110"/>
      <c r="G11" s="137"/>
      <c r="H11" s="137"/>
      <c r="I11" s="137"/>
      <c r="J11" s="137"/>
      <c r="K11" s="137"/>
      <c r="L11" s="137"/>
      <c r="M11" s="137"/>
      <c r="N11" s="137"/>
      <c r="O11" s="137"/>
      <c r="P11" s="137"/>
      <c r="Q11" s="137"/>
      <c r="R11" s="137"/>
      <c r="S11" s="137"/>
      <c r="T11" s="137"/>
      <c r="U11" s="137"/>
      <c r="V11" s="137"/>
      <c r="W11" s="137"/>
      <c r="X11" s="137"/>
      <c r="Y11" s="137"/>
      <c r="Z11" s="137"/>
    </row>
    <row r="12" ht="14.25" customHeight="1">
      <c r="A12" s="86">
        <v>7.0</v>
      </c>
      <c r="B12" s="324"/>
      <c r="C12" s="324"/>
      <c r="D12" s="113"/>
      <c r="E12" s="113"/>
      <c r="F12" s="137"/>
      <c r="G12" s="137"/>
      <c r="H12" s="137"/>
      <c r="I12" s="137"/>
      <c r="J12" s="137"/>
      <c r="K12" s="137"/>
      <c r="L12" s="137"/>
      <c r="M12" s="137"/>
      <c r="N12" s="137"/>
      <c r="O12" s="137"/>
      <c r="P12" s="137"/>
      <c r="Q12" s="137"/>
      <c r="R12" s="137"/>
      <c r="S12" s="137"/>
      <c r="T12" s="137"/>
      <c r="U12" s="137"/>
      <c r="V12" s="137"/>
      <c r="W12" s="137"/>
      <c r="X12" s="137"/>
      <c r="Y12" s="137"/>
      <c r="Z12" s="137"/>
    </row>
    <row r="13" ht="14.25" customHeight="1">
      <c r="A13" s="86">
        <v>8.0</v>
      </c>
      <c r="B13" s="324"/>
      <c r="C13" s="324"/>
      <c r="D13" s="113"/>
      <c r="E13" s="113"/>
      <c r="F13" s="137"/>
      <c r="G13" s="137"/>
      <c r="H13" s="137"/>
      <c r="I13" s="137"/>
      <c r="J13" s="137"/>
      <c r="K13" s="137"/>
      <c r="L13" s="137"/>
      <c r="M13" s="137"/>
      <c r="N13" s="137"/>
      <c r="O13" s="137"/>
      <c r="P13" s="137"/>
      <c r="Q13" s="137"/>
      <c r="R13" s="137"/>
      <c r="S13" s="137"/>
      <c r="T13" s="137"/>
      <c r="U13" s="137"/>
      <c r="V13" s="137"/>
      <c r="W13" s="137"/>
      <c r="X13" s="137"/>
      <c r="Y13" s="137"/>
      <c r="Z13" s="137"/>
    </row>
    <row r="14" ht="14.25" customHeight="1">
      <c r="A14" s="86">
        <v>9.0</v>
      </c>
      <c r="B14" s="324"/>
      <c r="C14" s="324"/>
      <c r="D14" s="113"/>
      <c r="E14" s="113"/>
      <c r="F14" s="137"/>
      <c r="G14" s="137"/>
      <c r="H14" s="137"/>
      <c r="I14" s="137"/>
      <c r="J14" s="137"/>
      <c r="K14" s="137"/>
      <c r="L14" s="137"/>
      <c r="M14" s="137"/>
      <c r="N14" s="137"/>
      <c r="O14" s="137"/>
      <c r="P14" s="137"/>
      <c r="Q14" s="137"/>
      <c r="R14" s="137"/>
      <c r="S14" s="137"/>
      <c r="T14" s="137"/>
      <c r="U14" s="137"/>
      <c r="V14" s="137"/>
      <c r="W14" s="137"/>
      <c r="X14" s="137"/>
      <c r="Y14" s="137"/>
      <c r="Z14" s="137"/>
    </row>
    <row r="15" ht="14.25" customHeight="1">
      <c r="A15" s="86">
        <v>10.0</v>
      </c>
      <c r="B15" s="324"/>
      <c r="C15" s="324"/>
      <c r="D15" s="113"/>
      <c r="E15" s="113"/>
      <c r="F15" s="137"/>
      <c r="G15" s="137"/>
      <c r="H15" s="137"/>
      <c r="I15" s="137"/>
      <c r="J15" s="137"/>
      <c r="K15" s="137"/>
      <c r="L15" s="137"/>
      <c r="M15" s="137"/>
      <c r="N15" s="137"/>
      <c r="O15" s="137"/>
      <c r="P15" s="137"/>
      <c r="Q15" s="137"/>
      <c r="R15" s="137"/>
      <c r="S15" s="137"/>
      <c r="T15" s="137"/>
      <c r="U15" s="137"/>
      <c r="V15" s="137"/>
      <c r="W15" s="137"/>
      <c r="X15" s="137"/>
      <c r="Y15" s="137"/>
      <c r="Z15" s="137"/>
    </row>
    <row r="16" ht="14.25" customHeight="1">
      <c r="A16" s="86">
        <v>11.0</v>
      </c>
      <c r="B16" s="324"/>
      <c r="C16" s="324"/>
      <c r="D16" s="113"/>
      <c r="E16" s="113"/>
      <c r="F16" s="137"/>
      <c r="G16" s="137"/>
      <c r="H16" s="137"/>
      <c r="I16" s="137"/>
      <c r="J16" s="137"/>
      <c r="K16" s="137"/>
      <c r="L16" s="137"/>
      <c r="M16" s="137"/>
      <c r="N16" s="137"/>
      <c r="O16" s="137"/>
      <c r="P16" s="137"/>
      <c r="Q16" s="137"/>
      <c r="R16" s="137"/>
      <c r="S16" s="137"/>
      <c r="T16" s="137"/>
      <c r="U16" s="137"/>
      <c r="V16" s="137"/>
      <c r="W16" s="137"/>
      <c r="X16" s="137"/>
      <c r="Y16" s="137"/>
      <c r="Z16" s="137"/>
    </row>
    <row r="17" ht="14.25" customHeight="1">
      <c r="A17" s="86">
        <v>12.0</v>
      </c>
      <c r="B17" s="324"/>
      <c r="C17" s="324"/>
      <c r="D17" s="113"/>
      <c r="E17" s="113"/>
      <c r="F17" s="137"/>
      <c r="G17" s="137"/>
      <c r="H17" s="137"/>
      <c r="I17" s="137"/>
      <c r="J17" s="137"/>
      <c r="K17" s="137"/>
      <c r="L17" s="137"/>
      <c r="M17" s="137"/>
      <c r="N17" s="137"/>
      <c r="O17" s="137"/>
      <c r="P17" s="137"/>
      <c r="Q17" s="137"/>
      <c r="R17" s="137"/>
      <c r="S17" s="137"/>
      <c r="T17" s="137"/>
      <c r="U17" s="137"/>
      <c r="V17" s="137"/>
      <c r="W17" s="137"/>
      <c r="X17" s="137"/>
      <c r="Y17" s="137"/>
      <c r="Z17" s="137"/>
    </row>
    <row r="18" ht="14.25" customHeight="1">
      <c r="A18" s="86">
        <v>13.0</v>
      </c>
      <c r="B18" s="324"/>
      <c r="C18" s="324"/>
      <c r="D18" s="113"/>
      <c r="E18" s="113"/>
      <c r="F18" s="137"/>
      <c r="G18" s="137"/>
      <c r="H18" s="137"/>
      <c r="I18" s="137"/>
      <c r="J18" s="137"/>
      <c r="K18" s="137"/>
      <c r="L18" s="137"/>
      <c r="M18" s="137"/>
      <c r="N18" s="137"/>
      <c r="O18" s="137"/>
      <c r="P18" s="137"/>
      <c r="Q18" s="137"/>
      <c r="R18" s="137"/>
      <c r="S18" s="137"/>
      <c r="T18" s="137"/>
      <c r="U18" s="137"/>
      <c r="V18" s="137"/>
      <c r="W18" s="137"/>
      <c r="X18" s="137"/>
      <c r="Y18" s="137"/>
      <c r="Z18" s="137"/>
    </row>
    <row r="19" ht="14.25" customHeight="1">
      <c r="A19" s="86">
        <v>14.0</v>
      </c>
      <c r="B19" s="324"/>
      <c r="C19" s="324"/>
      <c r="D19" s="113"/>
      <c r="E19" s="113"/>
      <c r="F19" s="137"/>
      <c r="G19" s="137"/>
      <c r="H19" s="137"/>
      <c r="I19" s="137"/>
      <c r="J19" s="137"/>
      <c r="K19" s="137"/>
      <c r="L19" s="137"/>
      <c r="M19" s="137"/>
      <c r="N19" s="137"/>
      <c r="O19" s="137"/>
      <c r="P19" s="137"/>
      <c r="Q19" s="137"/>
      <c r="R19" s="137"/>
      <c r="S19" s="137"/>
      <c r="T19" s="137"/>
      <c r="U19" s="137"/>
      <c r="V19" s="137"/>
      <c r="W19" s="137"/>
      <c r="X19" s="137"/>
      <c r="Y19" s="137"/>
      <c r="Z19" s="137"/>
    </row>
    <row r="20" ht="14.25" customHeight="1">
      <c r="A20" s="86">
        <v>15.0</v>
      </c>
      <c r="B20" s="324"/>
      <c r="C20" s="324"/>
      <c r="D20" s="113"/>
      <c r="E20" s="113"/>
      <c r="F20" s="137"/>
      <c r="G20" s="137"/>
      <c r="H20" s="137"/>
      <c r="I20" s="137"/>
      <c r="J20" s="137"/>
      <c r="K20" s="137"/>
      <c r="L20" s="137"/>
      <c r="M20" s="137"/>
      <c r="N20" s="137"/>
      <c r="O20" s="137"/>
      <c r="P20" s="137"/>
      <c r="Q20" s="137"/>
      <c r="R20" s="137"/>
      <c r="S20" s="137"/>
      <c r="T20" s="137"/>
      <c r="U20" s="137"/>
      <c r="V20" s="137"/>
      <c r="W20" s="137"/>
      <c r="X20" s="137"/>
      <c r="Y20" s="137"/>
      <c r="Z20" s="137"/>
    </row>
    <row r="21" ht="14.25" customHeight="1">
      <c r="A21" s="86">
        <v>16.0</v>
      </c>
      <c r="B21" s="324"/>
      <c r="C21" s="324"/>
      <c r="D21" s="113"/>
      <c r="E21" s="113"/>
      <c r="F21" s="137"/>
      <c r="G21" s="137"/>
      <c r="H21" s="137"/>
      <c r="I21" s="137"/>
      <c r="J21" s="137"/>
      <c r="K21" s="137"/>
      <c r="L21" s="137"/>
      <c r="M21" s="137"/>
      <c r="N21" s="137"/>
      <c r="O21" s="137"/>
      <c r="P21" s="137"/>
      <c r="Q21" s="137"/>
      <c r="R21" s="137"/>
      <c r="S21" s="137"/>
      <c r="T21" s="137"/>
      <c r="U21" s="137"/>
      <c r="V21" s="137"/>
      <c r="W21" s="137"/>
      <c r="X21" s="137"/>
      <c r="Y21" s="137"/>
      <c r="Z21" s="137"/>
    </row>
    <row r="22" ht="14.25" customHeight="1">
      <c r="A22" s="86">
        <v>17.0</v>
      </c>
      <c r="B22" s="324"/>
      <c r="C22" s="324"/>
      <c r="D22" s="113"/>
      <c r="E22" s="113"/>
      <c r="F22" s="137"/>
      <c r="G22" s="137"/>
      <c r="H22" s="137"/>
      <c r="I22" s="137"/>
      <c r="J22" s="137"/>
      <c r="K22" s="137"/>
      <c r="L22" s="137"/>
      <c r="M22" s="137"/>
      <c r="N22" s="137"/>
      <c r="O22" s="137"/>
      <c r="P22" s="137"/>
      <c r="Q22" s="137"/>
      <c r="R22" s="137"/>
      <c r="S22" s="137"/>
      <c r="T22" s="137"/>
      <c r="U22" s="137"/>
      <c r="V22" s="137"/>
      <c r="W22" s="137"/>
      <c r="X22" s="137"/>
      <c r="Y22" s="137"/>
      <c r="Z22" s="137"/>
    </row>
    <row r="23" ht="14.25" customHeight="1">
      <c r="A23" s="86">
        <v>18.0</v>
      </c>
      <c r="B23" s="324"/>
      <c r="C23" s="324"/>
      <c r="D23" s="113"/>
      <c r="E23" s="113"/>
      <c r="F23" s="137"/>
      <c r="G23" s="137"/>
      <c r="H23" s="137"/>
      <c r="I23" s="137"/>
      <c r="J23" s="137"/>
      <c r="K23" s="137"/>
      <c r="L23" s="137"/>
      <c r="M23" s="137"/>
      <c r="N23" s="137"/>
      <c r="O23" s="137"/>
      <c r="P23" s="137"/>
      <c r="Q23" s="137"/>
      <c r="R23" s="137"/>
      <c r="S23" s="137"/>
      <c r="T23" s="137"/>
      <c r="U23" s="137"/>
      <c r="V23" s="137"/>
      <c r="W23" s="137"/>
      <c r="X23" s="137"/>
      <c r="Y23" s="137"/>
      <c r="Z23" s="137"/>
    </row>
    <row r="24" ht="14.25" customHeight="1">
      <c r="A24" s="86">
        <v>19.0</v>
      </c>
      <c r="B24" s="324"/>
      <c r="C24" s="324"/>
      <c r="D24" s="113"/>
      <c r="E24" s="113"/>
      <c r="F24" s="137"/>
      <c r="G24" s="137"/>
      <c r="H24" s="137"/>
      <c r="I24" s="137"/>
      <c r="J24" s="137"/>
      <c r="K24" s="137"/>
      <c r="L24" s="137"/>
      <c r="M24" s="137"/>
      <c r="N24" s="137"/>
      <c r="O24" s="137"/>
      <c r="P24" s="137"/>
      <c r="Q24" s="137"/>
      <c r="R24" s="137"/>
      <c r="S24" s="137"/>
      <c r="T24" s="137"/>
      <c r="U24" s="137"/>
      <c r="V24" s="137"/>
      <c r="W24" s="137"/>
      <c r="X24" s="137"/>
      <c r="Y24" s="137"/>
      <c r="Z24" s="137"/>
    </row>
    <row r="25" ht="14.25" customHeight="1">
      <c r="A25" s="86">
        <v>20.0</v>
      </c>
      <c r="B25" s="324"/>
      <c r="C25" s="324"/>
      <c r="D25" s="113"/>
      <c r="E25" s="113"/>
      <c r="F25" s="137"/>
      <c r="G25" s="137"/>
      <c r="H25" s="137"/>
      <c r="I25" s="137"/>
      <c r="J25" s="137"/>
      <c r="K25" s="137"/>
      <c r="L25" s="137"/>
      <c r="M25" s="137"/>
      <c r="N25" s="137"/>
      <c r="O25" s="137"/>
      <c r="P25" s="137"/>
      <c r="Q25" s="137"/>
      <c r="R25" s="137"/>
      <c r="S25" s="137"/>
      <c r="T25" s="137"/>
      <c r="U25" s="137"/>
      <c r="V25" s="137"/>
      <c r="W25" s="137"/>
      <c r="X25" s="137"/>
      <c r="Y25" s="137"/>
      <c r="Z25" s="137"/>
    </row>
    <row r="26" ht="14.25" customHeight="1">
      <c r="A26" s="86">
        <v>21.0</v>
      </c>
      <c r="B26" s="324"/>
      <c r="C26" s="324"/>
      <c r="D26" s="113"/>
      <c r="E26" s="113"/>
      <c r="F26" s="137"/>
      <c r="G26" s="137"/>
      <c r="H26" s="137"/>
      <c r="I26" s="137"/>
      <c r="J26" s="137"/>
      <c r="K26" s="137"/>
      <c r="L26" s="137"/>
      <c r="M26" s="137"/>
      <c r="N26" s="137"/>
      <c r="O26" s="137"/>
      <c r="P26" s="137"/>
      <c r="Q26" s="137"/>
      <c r="R26" s="137"/>
      <c r="S26" s="137"/>
      <c r="T26" s="137"/>
      <c r="U26" s="137"/>
      <c r="V26" s="137"/>
      <c r="W26" s="137"/>
      <c r="X26" s="137"/>
      <c r="Y26" s="137"/>
      <c r="Z26" s="137"/>
    </row>
    <row r="27" ht="14.25" customHeight="1">
      <c r="A27" s="86">
        <v>22.0</v>
      </c>
      <c r="B27" s="324"/>
      <c r="C27" s="324"/>
      <c r="D27" s="113"/>
      <c r="E27" s="113"/>
      <c r="F27" s="137"/>
      <c r="G27" s="137"/>
      <c r="H27" s="137"/>
      <c r="I27" s="137"/>
      <c r="J27" s="137"/>
      <c r="K27" s="137"/>
      <c r="L27" s="137"/>
      <c r="M27" s="137"/>
      <c r="N27" s="137"/>
      <c r="O27" s="137"/>
      <c r="P27" s="137"/>
      <c r="Q27" s="137"/>
      <c r="R27" s="137"/>
      <c r="S27" s="137"/>
      <c r="T27" s="137"/>
      <c r="U27" s="137"/>
      <c r="V27" s="137"/>
      <c r="W27" s="137"/>
      <c r="X27" s="137"/>
      <c r="Y27" s="137"/>
      <c r="Z27" s="137"/>
    </row>
    <row r="28" ht="14.25" customHeight="1">
      <c r="A28" s="86">
        <v>23.0</v>
      </c>
      <c r="B28" s="324"/>
      <c r="C28" s="324"/>
      <c r="D28" s="113"/>
      <c r="E28" s="113"/>
      <c r="F28" s="137"/>
      <c r="G28" s="137"/>
      <c r="H28" s="137"/>
      <c r="I28" s="137"/>
      <c r="J28" s="137"/>
      <c r="K28" s="137"/>
      <c r="L28" s="137"/>
      <c r="M28" s="137"/>
      <c r="N28" s="137"/>
      <c r="O28" s="137"/>
      <c r="P28" s="137"/>
      <c r="Q28" s="137"/>
      <c r="R28" s="137"/>
      <c r="S28" s="137"/>
      <c r="T28" s="137"/>
      <c r="U28" s="137"/>
      <c r="V28" s="137"/>
      <c r="W28" s="137"/>
      <c r="X28" s="137"/>
      <c r="Y28" s="137"/>
      <c r="Z28" s="137"/>
    </row>
    <row r="29" ht="14.25" customHeight="1">
      <c r="A29" s="86">
        <v>24.0</v>
      </c>
      <c r="B29" s="324"/>
      <c r="C29" s="324"/>
      <c r="D29" s="113"/>
      <c r="E29" s="113"/>
      <c r="F29" s="137"/>
      <c r="G29" s="137"/>
      <c r="H29" s="137"/>
      <c r="I29" s="137"/>
      <c r="J29" s="137"/>
      <c r="K29" s="137"/>
      <c r="L29" s="137"/>
      <c r="M29" s="137"/>
      <c r="N29" s="137"/>
      <c r="O29" s="137"/>
      <c r="P29" s="137"/>
      <c r="Q29" s="137"/>
      <c r="R29" s="137"/>
      <c r="S29" s="137"/>
      <c r="T29" s="137"/>
      <c r="U29" s="137"/>
      <c r="V29" s="137"/>
      <c r="W29" s="137"/>
      <c r="X29" s="137"/>
      <c r="Y29" s="137"/>
      <c r="Z29" s="137"/>
    </row>
    <row r="30" ht="14.25" customHeight="1">
      <c r="A30" s="86">
        <v>25.0</v>
      </c>
      <c r="B30" s="324"/>
      <c r="C30" s="324"/>
      <c r="D30" s="113"/>
      <c r="E30" s="113"/>
      <c r="F30" s="137"/>
      <c r="G30" s="137"/>
      <c r="H30" s="137"/>
      <c r="I30" s="137"/>
      <c r="J30" s="137"/>
      <c r="K30" s="137"/>
      <c r="L30" s="137"/>
      <c r="M30" s="137"/>
      <c r="N30" s="137"/>
      <c r="O30" s="137"/>
      <c r="P30" s="137"/>
      <c r="Q30" s="137"/>
      <c r="R30" s="137"/>
      <c r="S30" s="137"/>
      <c r="T30" s="137"/>
      <c r="U30" s="137"/>
      <c r="V30" s="137"/>
      <c r="W30" s="137"/>
      <c r="X30" s="137"/>
      <c r="Y30" s="137"/>
      <c r="Z30" s="137"/>
    </row>
    <row r="31" ht="14.25" customHeight="1">
      <c r="A31" s="86">
        <v>26.0</v>
      </c>
      <c r="B31" s="324"/>
      <c r="C31" s="324"/>
      <c r="D31" s="113"/>
      <c r="E31" s="113"/>
      <c r="F31" s="137"/>
      <c r="G31" s="137"/>
      <c r="H31" s="137"/>
      <c r="I31" s="137"/>
      <c r="J31" s="137"/>
      <c r="K31" s="137"/>
      <c r="L31" s="137"/>
      <c r="M31" s="137"/>
      <c r="N31" s="137"/>
      <c r="O31" s="137"/>
      <c r="P31" s="137"/>
      <c r="Q31" s="137"/>
      <c r="R31" s="137"/>
      <c r="S31" s="137"/>
      <c r="T31" s="137"/>
      <c r="U31" s="137"/>
      <c r="V31" s="137"/>
      <c r="W31" s="137"/>
      <c r="X31" s="137"/>
      <c r="Y31" s="137"/>
      <c r="Z31" s="137"/>
    </row>
    <row r="32" ht="14.25" customHeight="1">
      <c r="A32" s="86">
        <v>27.0</v>
      </c>
      <c r="B32" s="324"/>
      <c r="C32" s="324"/>
      <c r="D32" s="113"/>
      <c r="E32" s="113"/>
      <c r="F32" s="137"/>
      <c r="G32" s="137"/>
      <c r="H32" s="137"/>
      <c r="I32" s="137"/>
      <c r="J32" s="137"/>
      <c r="K32" s="137"/>
      <c r="L32" s="137"/>
      <c r="M32" s="137"/>
      <c r="N32" s="137"/>
      <c r="O32" s="137"/>
      <c r="P32" s="137"/>
      <c r="Q32" s="137"/>
      <c r="R32" s="137"/>
      <c r="S32" s="137"/>
      <c r="T32" s="137"/>
      <c r="U32" s="137"/>
      <c r="V32" s="137"/>
      <c r="W32" s="137"/>
      <c r="X32" s="137"/>
      <c r="Y32" s="137"/>
      <c r="Z32" s="137"/>
    </row>
    <row r="33" ht="14.25" customHeight="1">
      <c r="A33" s="86">
        <v>28.0</v>
      </c>
      <c r="B33" s="324"/>
      <c r="C33" s="324"/>
      <c r="D33" s="113"/>
      <c r="E33" s="113"/>
      <c r="F33" s="137"/>
      <c r="G33" s="137"/>
      <c r="H33" s="137"/>
      <c r="I33" s="137"/>
      <c r="J33" s="137"/>
      <c r="K33" s="137"/>
      <c r="L33" s="137"/>
      <c r="M33" s="137"/>
      <c r="N33" s="137"/>
      <c r="O33" s="137"/>
      <c r="P33" s="137"/>
      <c r="Q33" s="137"/>
      <c r="R33" s="137"/>
      <c r="S33" s="137"/>
      <c r="T33" s="137"/>
      <c r="U33" s="137"/>
      <c r="V33" s="137"/>
      <c r="W33" s="137"/>
      <c r="X33" s="137"/>
      <c r="Y33" s="137"/>
      <c r="Z33" s="137"/>
    </row>
    <row r="34" ht="14.25" customHeight="1">
      <c r="A34" s="86">
        <v>29.0</v>
      </c>
      <c r="B34" s="324"/>
      <c r="C34" s="324"/>
      <c r="D34" s="113"/>
      <c r="E34" s="113"/>
      <c r="F34" s="137"/>
      <c r="G34" s="137"/>
      <c r="H34" s="137"/>
      <c r="I34" s="137"/>
      <c r="J34" s="137"/>
      <c r="K34" s="137"/>
      <c r="L34" s="137"/>
      <c r="M34" s="137"/>
      <c r="N34" s="137"/>
      <c r="O34" s="137"/>
      <c r="P34" s="137"/>
      <c r="Q34" s="137"/>
      <c r="R34" s="137"/>
      <c r="S34" s="137"/>
      <c r="T34" s="137"/>
      <c r="U34" s="137"/>
      <c r="V34" s="137"/>
      <c r="W34" s="137"/>
      <c r="X34" s="137"/>
      <c r="Y34" s="137"/>
      <c r="Z34" s="137"/>
    </row>
    <row r="35" ht="14.25" customHeight="1">
      <c r="A35" s="86">
        <v>30.0</v>
      </c>
      <c r="B35" s="324"/>
      <c r="C35" s="324"/>
      <c r="D35" s="113"/>
      <c r="E35" s="113"/>
      <c r="F35" s="137"/>
      <c r="G35" s="137"/>
      <c r="H35" s="137"/>
      <c r="I35" s="137"/>
      <c r="J35" s="137"/>
      <c r="K35" s="137"/>
      <c r="L35" s="137"/>
      <c r="M35" s="137"/>
      <c r="N35" s="137"/>
      <c r="O35" s="137"/>
      <c r="P35" s="137"/>
      <c r="Q35" s="137"/>
      <c r="R35" s="137"/>
      <c r="S35" s="137"/>
      <c r="T35" s="137"/>
      <c r="U35" s="137"/>
      <c r="V35" s="137"/>
      <c r="W35" s="137"/>
      <c r="X35" s="137"/>
      <c r="Y35" s="137"/>
      <c r="Z35" s="137"/>
    </row>
    <row r="36" ht="14.25" customHeight="1">
      <c r="A36" s="86">
        <v>31.0</v>
      </c>
      <c r="B36" s="324"/>
      <c r="C36" s="324"/>
      <c r="D36" s="113"/>
      <c r="E36" s="113"/>
      <c r="F36" s="137"/>
      <c r="G36" s="137"/>
      <c r="H36" s="137"/>
      <c r="I36" s="137"/>
      <c r="J36" s="137"/>
      <c r="K36" s="137"/>
      <c r="L36" s="137"/>
      <c r="M36" s="137"/>
      <c r="N36" s="137"/>
      <c r="O36" s="137"/>
      <c r="P36" s="137"/>
      <c r="Q36" s="137"/>
      <c r="R36" s="137"/>
      <c r="S36" s="137"/>
      <c r="T36" s="137"/>
      <c r="U36" s="137"/>
      <c r="V36" s="137"/>
      <c r="W36" s="137"/>
      <c r="X36" s="137"/>
      <c r="Y36" s="137"/>
      <c r="Z36" s="137"/>
    </row>
    <row r="37" ht="14.25" customHeight="1">
      <c r="A37" s="86">
        <v>32.0</v>
      </c>
      <c r="B37" s="324"/>
      <c r="C37" s="324"/>
      <c r="D37" s="113"/>
      <c r="E37" s="113"/>
      <c r="F37" s="137"/>
      <c r="G37" s="137"/>
      <c r="H37" s="137"/>
      <c r="I37" s="137"/>
      <c r="J37" s="137"/>
      <c r="K37" s="137"/>
      <c r="L37" s="137"/>
      <c r="M37" s="137"/>
      <c r="N37" s="137"/>
      <c r="O37" s="137"/>
      <c r="P37" s="137"/>
      <c r="Q37" s="137"/>
      <c r="R37" s="137"/>
      <c r="S37" s="137"/>
      <c r="T37" s="137"/>
      <c r="U37" s="137"/>
      <c r="V37" s="137"/>
      <c r="W37" s="137"/>
      <c r="X37" s="137"/>
      <c r="Y37" s="137"/>
      <c r="Z37" s="137"/>
    </row>
    <row r="38" ht="14.25" customHeight="1">
      <c r="A38" s="86">
        <v>33.0</v>
      </c>
      <c r="B38" s="324"/>
      <c r="C38" s="324"/>
      <c r="D38" s="113"/>
      <c r="E38" s="113"/>
      <c r="F38" s="137"/>
      <c r="G38" s="137"/>
      <c r="H38" s="137"/>
      <c r="I38" s="137"/>
      <c r="J38" s="137"/>
      <c r="K38" s="137"/>
      <c r="L38" s="137"/>
      <c r="M38" s="137"/>
      <c r="N38" s="137"/>
      <c r="O38" s="137"/>
      <c r="P38" s="137"/>
      <c r="Q38" s="137"/>
      <c r="R38" s="137"/>
      <c r="S38" s="137"/>
      <c r="T38" s="137"/>
      <c r="U38" s="137"/>
      <c r="V38" s="137"/>
      <c r="W38" s="137"/>
      <c r="X38" s="137"/>
      <c r="Y38" s="137"/>
      <c r="Z38" s="137"/>
    </row>
    <row r="39" ht="14.25" customHeight="1">
      <c r="A39" s="86">
        <v>34.0</v>
      </c>
      <c r="B39" s="324"/>
      <c r="C39" s="324"/>
      <c r="D39" s="113"/>
      <c r="E39" s="113"/>
      <c r="F39" s="137"/>
      <c r="G39" s="137"/>
      <c r="H39" s="137"/>
      <c r="I39" s="137"/>
      <c r="J39" s="137"/>
      <c r="K39" s="137"/>
      <c r="L39" s="137"/>
      <c r="M39" s="137"/>
      <c r="N39" s="137"/>
      <c r="O39" s="137"/>
      <c r="P39" s="137"/>
      <c r="Q39" s="137"/>
      <c r="R39" s="137"/>
      <c r="S39" s="137"/>
      <c r="T39" s="137"/>
      <c r="U39" s="137"/>
      <c r="V39" s="137"/>
      <c r="W39" s="137"/>
      <c r="X39" s="137"/>
      <c r="Y39" s="137"/>
      <c r="Z39" s="137"/>
    </row>
    <row r="40" ht="14.25" customHeight="1">
      <c r="A40" s="86">
        <v>35.0</v>
      </c>
      <c r="B40" s="324"/>
      <c r="C40" s="324"/>
      <c r="D40" s="113"/>
      <c r="E40" s="113"/>
      <c r="F40" s="137"/>
      <c r="G40" s="137"/>
      <c r="H40" s="137"/>
      <c r="I40" s="137"/>
      <c r="J40" s="137"/>
      <c r="K40" s="137"/>
      <c r="L40" s="137"/>
      <c r="M40" s="137"/>
      <c r="N40" s="137"/>
      <c r="O40" s="137"/>
      <c r="P40" s="137"/>
      <c r="Q40" s="137"/>
      <c r="R40" s="137"/>
      <c r="S40" s="137"/>
      <c r="T40" s="137"/>
      <c r="U40" s="137"/>
      <c r="V40" s="137"/>
      <c r="W40" s="137"/>
      <c r="X40" s="137"/>
      <c r="Y40" s="137"/>
      <c r="Z40" s="137"/>
    </row>
    <row r="41" ht="14.25" customHeight="1">
      <c r="A41" s="86">
        <v>36.0</v>
      </c>
      <c r="B41" s="324"/>
      <c r="C41" s="324"/>
      <c r="D41" s="113"/>
      <c r="E41" s="113"/>
      <c r="F41" s="137"/>
      <c r="G41" s="137"/>
      <c r="H41" s="137"/>
      <c r="I41" s="137"/>
      <c r="J41" s="137"/>
      <c r="K41" s="137"/>
      <c r="L41" s="137"/>
      <c r="M41" s="137"/>
      <c r="N41" s="137"/>
      <c r="O41" s="137"/>
      <c r="P41" s="137"/>
      <c r="Q41" s="137"/>
      <c r="R41" s="137"/>
      <c r="S41" s="137"/>
      <c r="T41" s="137"/>
      <c r="U41" s="137"/>
      <c r="V41" s="137"/>
      <c r="W41" s="137"/>
      <c r="X41" s="137"/>
      <c r="Y41" s="137"/>
      <c r="Z41" s="137"/>
    </row>
    <row r="42" ht="14.25" customHeight="1">
      <c r="A42" s="86">
        <v>37.0</v>
      </c>
      <c r="B42" s="324"/>
      <c r="C42" s="324"/>
      <c r="D42" s="113"/>
      <c r="E42" s="113"/>
      <c r="F42" s="137"/>
      <c r="G42" s="137"/>
      <c r="H42" s="137"/>
      <c r="I42" s="137"/>
      <c r="J42" s="137"/>
      <c r="K42" s="137"/>
      <c r="L42" s="137"/>
      <c r="M42" s="137"/>
      <c r="N42" s="137"/>
      <c r="O42" s="137"/>
      <c r="P42" s="137"/>
      <c r="Q42" s="137"/>
      <c r="R42" s="137"/>
      <c r="S42" s="137"/>
      <c r="T42" s="137"/>
      <c r="U42" s="137"/>
      <c r="V42" s="137"/>
      <c r="W42" s="137"/>
      <c r="X42" s="137"/>
      <c r="Y42" s="137"/>
      <c r="Z42" s="137"/>
    </row>
    <row r="43" ht="14.25" customHeight="1">
      <c r="A43" s="86">
        <v>38.0</v>
      </c>
      <c r="B43" s="324"/>
      <c r="C43" s="324"/>
      <c r="D43" s="113"/>
      <c r="E43" s="113"/>
      <c r="F43" s="137"/>
      <c r="G43" s="137"/>
      <c r="H43" s="137"/>
      <c r="I43" s="137"/>
      <c r="J43" s="137"/>
      <c r="K43" s="137"/>
      <c r="L43" s="137"/>
      <c r="M43" s="137"/>
      <c r="N43" s="137"/>
      <c r="O43" s="137"/>
      <c r="P43" s="137"/>
      <c r="Q43" s="137"/>
      <c r="R43" s="137"/>
      <c r="S43" s="137"/>
      <c r="T43" s="137"/>
      <c r="U43" s="137"/>
      <c r="V43" s="137"/>
      <c r="W43" s="137"/>
      <c r="X43" s="137"/>
      <c r="Y43" s="137"/>
      <c r="Z43" s="137"/>
    </row>
    <row r="44" ht="14.25" customHeight="1">
      <c r="A44" s="86">
        <v>39.0</v>
      </c>
      <c r="B44" s="324"/>
      <c r="C44" s="324"/>
      <c r="D44" s="113"/>
      <c r="E44" s="113"/>
      <c r="F44" s="137"/>
      <c r="G44" s="137"/>
      <c r="H44" s="137"/>
      <c r="I44" s="137"/>
      <c r="J44" s="137"/>
      <c r="K44" s="137"/>
      <c r="L44" s="137"/>
      <c r="M44" s="137"/>
      <c r="N44" s="137"/>
      <c r="O44" s="137"/>
      <c r="P44" s="137"/>
      <c r="Q44" s="137"/>
      <c r="R44" s="137"/>
      <c r="S44" s="137"/>
      <c r="T44" s="137"/>
      <c r="U44" s="137"/>
      <c r="V44" s="137"/>
      <c r="W44" s="137"/>
      <c r="X44" s="137"/>
      <c r="Y44" s="137"/>
      <c r="Z44" s="137"/>
    </row>
    <row r="45" ht="14.25" customHeight="1">
      <c r="A45" s="86">
        <v>40.0</v>
      </c>
      <c r="B45" s="324"/>
      <c r="C45" s="324"/>
      <c r="D45" s="113"/>
      <c r="E45" s="113"/>
      <c r="F45" s="137"/>
      <c r="G45" s="137"/>
      <c r="H45" s="137"/>
      <c r="I45" s="137"/>
      <c r="J45" s="137"/>
      <c r="K45" s="137"/>
      <c r="L45" s="137"/>
      <c r="M45" s="137"/>
      <c r="N45" s="137"/>
      <c r="O45" s="137"/>
      <c r="P45" s="137"/>
      <c r="Q45" s="137"/>
      <c r="R45" s="137"/>
      <c r="S45" s="137"/>
      <c r="T45" s="137"/>
      <c r="U45" s="137"/>
      <c r="V45" s="137"/>
      <c r="W45" s="137"/>
      <c r="X45" s="137"/>
      <c r="Y45" s="137"/>
      <c r="Z45" s="137"/>
    </row>
    <row r="46" ht="14.25" customHeight="1">
      <c r="A46" s="86">
        <v>41.0</v>
      </c>
      <c r="B46" s="324"/>
      <c r="C46" s="324"/>
      <c r="D46" s="113"/>
      <c r="E46" s="113"/>
      <c r="F46" s="137"/>
      <c r="G46" s="137"/>
      <c r="H46" s="137"/>
      <c r="I46" s="137"/>
      <c r="J46" s="137"/>
      <c r="K46" s="137"/>
      <c r="L46" s="137"/>
      <c r="M46" s="137"/>
      <c r="N46" s="137"/>
      <c r="O46" s="137"/>
      <c r="P46" s="137"/>
      <c r="Q46" s="137"/>
      <c r="R46" s="137"/>
      <c r="S46" s="137"/>
      <c r="T46" s="137"/>
      <c r="U46" s="137"/>
      <c r="V46" s="137"/>
      <c r="W46" s="137"/>
      <c r="X46" s="137"/>
      <c r="Y46" s="137"/>
      <c r="Z46" s="137"/>
    </row>
    <row r="47" ht="14.25" customHeight="1">
      <c r="A47" s="86">
        <v>42.0</v>
      </c>
      <c r="B47" s="324"/>
      <c r="C47" s="324"/>
      <c r="D47" s="113"/>
      <c r="E47" s="113"/>
      <c r="F47" s="137"/>
      <c r="G47" s="137"/>
      <c r="H47" s="137"/>
      <c r="I47" s="137"/>
      <c r="J47" s="137"/>
      <c r="K47" s="137"/>
      <c r="L47" s="137"/>
      <c r="M47" s="137"/>
      <c r="N47" s="137"/>
      <c r="O47" s="137"/>
      <c r="P47" s="137"/>
      <c r="Q47" s="137"/>
      <c r="R47" s="137"/>
      <c r="S47" s="137"/>
      <c r="T47" s="137"/>
      <c r="U47" s="137"/>
      <c r="V47" s="137"/>
      <c r="W47" s="137"/>
      <c r="X47" s="137"/>
      <c r="Y47" s="137"/>
      <c r="Z47" s="137"/>
    </row>
    <row r="48" ht="14.25" customHeight="1">
      <c r="A48" s="86">
        <v>43.0</v>
      </c>
      <c r="B48" s="324"/>
      <c r="C48" s="324"/>
      <c r="D48" s="113"/>
      <c r="E48" s="113"/>
      <c r="F48" s="137"/>
      <c r="G48" s="137"/>
      <c r="H48" s="137"/>
      <c r="I48" s="137"/>
      <c r="J48" s="137"/>
      <c r="K48" s="137"/>
      <c r="L48" s="137"/>
      <c r="M48" s="137"/>
      <c r="N48" s="137"/>
      <c r="O48" s="137"/>
      <c r="P48" s="137"/>
      <c r="Q48" s="137"/>
      <c r="R48" s="137"/>
      <c r="S48" s="137"/>
      <c r="T48" s="137"/>
      <c r="U48" s="137"/>
      <c r="V48" s="137"/>
      <c r="W48" s="137"/>
      <c r="X48" s="137"/>
      <c r="Y48" s="137"/>
      <c r="Z48" s="137"/>
    </row>
    <row r="49" ht="14.25" customHeight="1">
      <c r="A49" s="86">
        <v>44.0</v>
      </c>
      <c r="B49" s="324"/>
      <c r="C49" s="324"/>
      <c r="D49" s="113"/>
      <c r="E49" s="113"/>
      <c r="F49" s="137"/>
      <c r="G49" s="137"/>
      <c r="H49" s="137"/>
      <c r="I49" s="137"/>
      <c r="J49" s="137"/>
      <c r="K49" s="137"/>
      <c r="L49" s="137"/>
      <c r="M49" s="137"/>
      <c r="N49" s="137"/>
      <c r="O49" s="137"/>
      <c r="P49" s="137"/>
      <c r="Q49" s="137"/>
      <c r="R49" s="137"/>
      <c r="S49" s="137"/>
      <c r="T49" s="137"/>
      <c r="U49" s="137"/>
      <c r="V49" s="137"/>
      <c r="W49" s="137"/>
      <c r="X49" s="137"/>
      <c r="Y49" s="137"/>
      <c r="Z49" s="137"/>
    </row>
    <row r="50" ht="14.25" customHeight="1">
      <c r="A50" s="86">
        <v>45.0</v>
      </c>
      <c r="B50" s="324"/>
      <c r="C50" s="324"/>
      <c r="D50" s="113"/>
      <c r="E50" s="113"/>
      <c r="F50" s="137"/>
      <c r="G50" s="137"/>
      <c r="H50" s="137"/>
      <c r="I50" s="137"/>
      <c r="J50" s="137"/>
      <c r="K50" s="137"/>
      <c r="L50" s="137"/>
      <c r="M50" s="137"/>
      <c r="N50" s="137"/>
      <c r="O50" s="137"/>
      <c r="P50" s="137"/>
      <c r="Q50" s="137"/>
      <c r="R50" s="137"/>
      <c r="S50" s="137"/>
      <c r="T50" s="137"/>
      <c r="U50" s="137"/>
      <c r="V50" s="137"/>
      <c r="W50" s="137"/>
      <c r="X50" s="137"/>
      <c r="Y50" s="137"/>
      <c r="Z50" s="137"/>
    </row>
    <row r="51" ht="14.25" customHeight="1">
      <c r="A51" s="86">
        <v>46.0</v>
      </c>
      <c r="B51" s="324"/>
      <c r="C51" s="324"/>
      <c r="D51" s="113"/>
      <c r="E51" s="113"/>
      <c r="F51" s="137"/>
      <c r="G51" s="137"/>
      <c r="H51" s="137"/>
      <c r="I51" s="137"/>
      <c r="J51" s="137"/>
      <c r="K51" s="137"/>
      <c r="L51" s="137"/>
      <c r="M51" s="137"/>
      <c r="N51" s="137"/>
      <c r="O51" s="137"/>
      <c r="P51" s="137"/>
      <c r="Q51" s="137"/>
      <c r="R51" s="137"/>
      <c r="S51" s="137"/>
      <c r="T51" s="137"/>
      <c r="U51" s="137"/>
      <c r="V51" s="137"/>
      <c r="W51" s="137"/>
      <c r="X51" s="137"/>
      <c r="Y51" s="137"/>
      <c r="Z51" s="137"/>
    </row>
    <row r="52" ht="14.25" customHeight="1">
      <c r="A52" s="86">
        <v>47.0</v>
      </c>
      <c r="B52" s="324"/>
      <c r="C52" s="324"/>
      <c r="D52" s="113"/>
      <c r="E52" s="113"/>
      <c r="F52" s="137"/>
      <c r="G52" s="137"/>
      <c r="H52" s="137"/>
      <c r="I52" s="137"/>
      <c r="J52" s="137"/>
      <c r="K52" s="137"/>
      <c r="L52" s="137"/>
      <c r="M52" s="137"/>
      <c r="N52" s="137"/>
      <c r="O52" s="137"/>
      <c r="P52" s="137"/>
      <c r="Q52" s="137"/>
      <c r="R52" s="137"/>
      <c r="S52" s="137"/>
      <c r="T52" s="137"/>
      <c r="U52" s="137"/>
      <c r="V52" s="137"/>
      <c r="W52" s="137"/>
      <c r="X52" s="137"/>
      <c r="Y52" s="137"/>
      <c r="Z52" s="137"/>
    </row>
    <row r="53" ht="14.25" customHeight="1">
      <c r="A53" s="86">
        <v>48.0</v>
      </c>
      <c r="B53" s="324"/>
      <c r="C53" s="324"/>
      <c r="D53" s="113"/>
      <c r="E53" s="113"/>
      <c r="F53" s="137"/>
      <c r="G53" s="137"/>
      <c r="H53" s="137"/>
      <c r="I53" s="137"/>
      <c r="J53" s="137"/>
      <c r="K53" s="137"/>
      <c r="L53" s="137"/>
      <c r="M53" s="137"/>
      <c r="N53" s="137"/>
      <c r="O53" s="137"/>
      <c r="P53" s="137"/>
      <c r="Q53" s="137"/>
      <c r="R53" s="137"/>
      <c r="S53" s="137"/>
      <c r="T53" s="137"/>
      <c r="U53" s="137"/>
      <c r="V53" s="137"/>
      <c r="W53" s="137"/>
      <c r="X53" s="137"/>
      <c r="Y53" s="137"/>
      <c r="Z53" s="137"/>
    </row>
    <row r="54" ht="14.25" customHeight="1">
      <c r="A54" s="86">
        <v>49.0</v>
      </c>
      <c r="B54" s="324"/>
      <c r="C54" s="324"/>
      <c r="D54" s="113"/>
      <c r="E54" s="113"/>
      <c r="F54" s="137"/>
      <c r="G54" s="137"/>
      <c r="H54" s="137"/>
      <c r="I54" s="137"/>
      <c r="J54" s="137"/>
      <c r="K54" s="137"/>
      <c r="L54" s="137"/>
      <c r="M54" s="137"/>
      <c r="N54" s="137"/>
      <c r="O54" s="137"/>
      <c r="P54" s="137"/>
      <c r="Q54" s="137"/>
      <c r="R54" s="137"/>
      <c r="S54" s="137"/>
      <c r="T54" s="137"/>
      <c r="U54" s="137"/>
      <c r="V54" s="137"/>
      <c r="W54" s="137"/>
      <c r="X54" s="137"/>
      <c r="Y54" s="137"/>
      <c r="Z54" s="137"/>
    </row>
    <row r="55" ht="14.25" customHeight="1">
      <c r="A55" s="86">
        <v>50.0</v>
      </c>
      <c r="B55" s="324"/>
      <c r="C55" s="324"/>
      <c r="D55" s="113"/>
      <c r="E55" s="113"/>
      <c r="F55" s="137"/>
      <c r="G55" s="137"/>
      <c r="H55" s="137"/>
      <c r="I55" s="137"/>
      <c r="J55" s="137"/>
      <c r="K55" s="137"/>
      <c r="L55" s="137"/>
      <c r="M55" s="137"/>
      <c r="N55" s="137"/>
      <c r="O55" s="137"/>
      <c r="P55" s="137"/>
      <c r="Q55" s="137"/>
      <c r="R55" s="137"/>
      <c r="S55" s="137"/>
      <c r="T55" s="137"/>
      <c r="U55" s="137"/>
      <c r="V55" s="137"/>
      <c r="W55" s="137"/>
      <c r="X55" s="137"/>
      <c r="Y55" s="137"/>
      <c r="Z55" s="137"/>
    </row>
    <row r="56" ht="14.25" customHeight="1">
      <c r="A56" s="86">
        <v>51.0</v>
      </c>
      <c r="B56" s="324"/>
      <c r="C56" s="324"/>
      <c r="D56" s="113"/>
      <c r="E56" s="113"/>
      <c r="F56" s="137"/>
      <c r="G56" s="137"/>
      <c r="H56" s="137"/>
      <c r="I56" s="137"/>
      <c r="J56" s="137"/>
      <c r="K56" s="137"/>
      <c r="L56" s="137"/>
      <c r="M56" s="137"/>
      <c r="N56" s="137"/>
      <c r="O56" s="137"/>
      <c r="P56" s="137"/>
      <c r="Q56" s="137"/>
      <c r="R56" s="137"/>
      <c r="S56" s="137"/>
      <c r="T56" s="137"/>
      <c r="U56" s="137"/>
      <c r="V56" s="137"/>
      <c r="W56" s="137"/>
      <c r="X56" s="137"/>
      <c r="Y56" s="137"/>
      <c r="Z56" s="137"/>
    </row>
    <row r="57" ht="14.25" customHeight="1">
      <c r="A57" s="86">
        <v>52.0</v>
      </c>
      <c r="B57" s="324"/>
      <c r="C57" s="324"/>
      <c r="D57" s="113"/>
      <c r="E57" s="113"/>
      <c r="F57" s="137"/>
      <c r="G57" s="137"/>
      <c r="H57" s="137"/>
      <c r="I57" s="137"/>
      <c r="J57" s="137"/>
      <c r="K57" s="137"/>
      <c r="L57" s="137"/>
      <c r="M57" s="137"/>
      <c r="N57" s="137"/>
      <c r="O57" s="137"/>
      <c r="P57" s="137"/>
      <c r="Q57" s="137"/>
      <c r="R57" s="137"/>
      <c r="S57" s="137"/>
      <c r="T57" s="137"/>
      <c r="U57" s="137"/>
      <c r="V57" s="137"/>
      <c r="W57" s="137"/>
      <c r="X57" s="137"/>
      <c r="Y57" s="137"/>
      <c r="Z57" s="137"/>
    </row>
    <row r="58" ht="14.25" customHeight="1">
      <c r="A58" s="86">
        <v>53.0</v>
      </c>
      <c r="B58" s="324"/>
      <c r="C58" s="324"/>
      <c r="D58" s="113"/>
      <c r="E58" s="113"/>
      <c r="F58" s="137"/>
      <c r="G58" s="137"/>
      <c r="H58" s="137"/>
      <c r="I58" s="137"/>
      <c r="J58" s="137"/>
      <c r="K58" s="137"/>
      <c r="L58" s="137"/>
      <c r="M58" s="137"/>
      <c r="N58" s="137"/>
      <c r="O58" s="137"/>
      <c r="P58" s="137"/>
      <c r="Q58" s="137"/>
      <c r="R58" s="137"/>
      <c r="S58" s="137"/>
      <c r="T58" s="137"/>
      <c r="U58" s="137"/>
      <c r="V58" s="137"/>
      <c r="W58" s="137"/>
      <c r="X58" s="137"/>
      <c r="Y58" s="137"/>
      <c r="Z58" s="137"/>
    </row>
    <row r="59" ht="14.25" customHeight="1">
      <c r="A59" s="86">
        <v>54.0</v>
      </c>
      <c r="B59" s="324"/>
      <c r="C59" s="324"/>
      <c r="D59" s="113"/>
      <c r="E59" s="113"/>
      <c r="F59" s="137"/>
      <c r="G59" s="137"/>
      <c r="H59" s="137"/>
      <c r="I59" s="137"/>
      <c r="J59" s="137"/>
      <c r="K59" s="137"/>
      <c r="L59" s="137"/>
      <c r="M59" s="137"/>
      <c r="N59" s="137"/>
      <c r="O59" s="137"/>
      <c r="P59" s="137"/>
      <c r="Q59" s="137"/>
      <c r="R59" s="137"/>
      <c r="S59" s="137"/>
      <c r="T59" s="137"/>
      <c r="U59" s="137"/>
      <c r="V59" s="137"/>
      <c r="W59" s="137"/>
      <c r="X59" s="137"/>
      <c r="Y59" s="137"/>
      <c r="Z59" s="137"/>
    </row>
    <row r="60" ht="14.25" customHeight="1">
      <c r="A60" s="86">
        <v>55.0</v>
      </c>
      <c r="B60" s="324"/>
      <c r="C60" s="324"/>
      <c r="D60" s="113"/>
      <c r="E60" s="113"/>
      <c r="F60" s="137"/>
      <c r="G60" s="137"/>
      <c r="H60" s="137"/>
      <c r="I60" s="137"/>
      <c r="J60" s="137"/>
      <c r="K60" s="137"/>
      <c r="L60" s="137"/>
      <c r="M60" s="137"/>
      <c r="N60" s="137"/>
      <c r="O60" s="137"/>
      <c r="P60" s="137"/>
      <c r="Q60" s="137"/>
      <c r="R60" s="137"/>
      <c r="S60" s="137"/>
      <c r="T60" s="137"/>
      <c r="U60" s="137"/>
      <c r="V60" s="137"/>
      <c r="W60" s="137"/>
      <c r="X60" s="137"/>
      <c r="Y60" s="137"/>
      <c r="Z60" s="137"/>
    </row>
    <row r="61" ht="14.25" customHeight="1">
      <c r="A61" s="86">
        <v>56.0</v>
      </c>
      <c r="B61" s="324"/>
      <c r="C61" s="324"/>
      <c r="D61" s="113"/>
      <c r="E61" s="113"/>
      <c r="F61" s="137"/>
      <c r="G61" s="137"/>
      <c r="H61" s="137"/>
      <c r="I61" s="137"/>
      <c r="J61" s="137"/>
      <c r="K61" s="137"/>
      <c r="L61" s="137"/>
      <c r="M61" s="137"/>
      <c r="N61" s="137"/>
      <c r="O61" s="137"/>
      <c r="P61" s="137"/>
      <c r="Q61" s="137"/>
      <c r="R61" s="137"/>
      <c r="S61" s="137"/>
      <c r="T61" s="137"/>
      <c r="U61" s="137"/>
      <c r="V61" s="137"/>
      <c r="W61" s="137"/>
      <c r="X61" s="137"/>
      <c r="Y61" s="137"/>
      <c r="Z61" s="137"/>
    </row>
    <row r="62" ht="14.25" customHeight="1">
      <c r="A62" s="86">
        <v>57.0</v>
      </c>
      <c r="B62" s="324"/>
      <c r="C62" s="324"/>
      <c r="D62" s="113"/>
      <c r="E62" s="113"/>
      <c r="F62" s="137"/>
      <c r="G62" s="137"/>
      <c r="H62" s="137"/>
      <c r="I62" s="137"/>
      <c r="J62" s="137"/>
      <c r="K62" s="137"/>
      <c r="L62" s="137"/>
      <c r="M62" s="137"/>
      <c r="N62" s="137"/>
      <c r="O62" s="137"/>
      <c r="P62" s="137"/>
      <c r="Q62" s="137"/>
      <c r="R62" s="137"/>
      <c r="S62" s="137"/>
      <c r="T62" s="137"/>
      <c r="U62" s="137"/>
      <c r="V62" s="137"/>
      <c r="W62" s="137"/>
      <c r="X62" s="137"/>
      <c r="Y62" s="137"/>
      <c r="Z62" s="137"/>
    </row>
    <row r="63" ht="14.25" customHeight="1">
      <c r="A63" s="86">
        <v>58.0</v>
      </c>
      <c r="B63" s="324"/>
      <c r="C63" s="324"/>
      <c r="D63" s="113"/>
      <c r="E63" s="113"/>
      <c r="F63" s="137"/>
      <c r="G63" s="137"/>
      <c r="H63" s="137"/>
      <c r="I63" s="137"/>
      <c r="J63" s="137"/>
      <c r="K63" s="137"/>
      <c r="L63" s="137"/>
      <c r="M63" s="137"/>
      <c r="N63" s="137"/>
      <c r="O63" s="137"/>
      <c r="P63" s="137"/>
      <c r="Q63" s="137"/>
      <c r="R63" s="137"/>
      <c r="S63" s="137"/>
      <c r="T63" s="137"/>
      <c r="U63" s="137"/>
      <c r="V63" s="137"/>
      <c r="W63" s="137"/>
      <c r="X63" s="137"/>
      <c r="Y63" s="137"/>
      <c r="Z63" s="137"/>
    </row>
    <row r="64" ht="14.25" customHeight="1">
      <c r="A64" s="86">
        <v>59.0</v>
      </c>
      <c r="B64" s="324"/>
      <c r="C64" s="324"/>
      <c r="D64" s="113"/>
      <c r="E64" s="113"/>
      <c r="F64" s="137"/>
      <c r="G64" s="137"/>
      <c r="H64" s="137"/>
      <c r="I64" s="137"/>
      <c r="J64" s="137"/>
      <c r="K64" s="137"/>
      <c r="L64" s="137"/>
      <c r="M64" s="137"/>
      <c r="N64" s="137"/>
      <c r="O64" s="137"/>
      <c r="P64" s="137"/>
      <c r="Q64" s="137"/>
      <c r="R64" s="137"/>
      <c r="S64" s="137"/>
      <c r="T64" s="137"/>
      <c r="U64" s="137"/>
      <c r="V64" s="137"/>
      <c r="W64" s="137"/>
      <c r="X64" s="137"/>
      <c r="Y64" s="137"/>
      <c r="Z64" s="137"/>
    </row>
    <row r="65" ht="14.25" customHeight="1">
      <c r="A65" s="86">
        <v>60.0</v>
      </c>
      <c r="B65" s="324"/>
      <c r="C65" s="324"/>
      <c r="D65" s="113"/>
      <c r="E65" s="113"/>
      <c r="F65" s="137"/>
      <c r="G65" s="137"/>
      <c r="H65" s="137"/>
      <c r="I65" s="137"/>
      <c r="J65" s="137"/>
      <c r="K65" s="137"/>
      <c r="L65" s="137"/>
      <c r="M65" s="137"/>
      <c r="N65" s="137"/>
      <c r="O65" s="137"/>
      <c r="P65" s="137"/>
      <c r="Q65" s="137"/>
      <c r="R65" s="137"/>
      <c r="S65" s="137"/>
      <c r="T65" s="137"/>
      <c r="U65" s="137"/>
      <c r="V65" s="137"/>
      <c r="W65" s="137"/>
      <c r="X65" s="137"/>
      <c r="Y65" s="137"/>
      <c r="Z65" s="137"/>
    </row>
    <row r="66" ht="14.25" customHeight="1">
      <c r="A66" s="86">
        <v>61.0</v>
      </c>
      <c r="B66" s="324"/>
      <c r="C66" s="324"/>
      <c r="D66" s="113"/>
      <c r="E66" s="113"/>
      <c r="F66" s="137"/>
      <c r="G66" s="137"/>
      <c r="H66" s="137"/>
      <c r="I66" s="137"/>
      <c r="J66" s="137"/>
      <c r="K66" s="137"/>
      <c r="L66" s="137"/>
      <c r="M66" s="137"/>
      <c r="N66" s="137"/>
      <c r="O66" s="137"/>
      <c r="P66" s="137"/>
      <c r="Q66" s="137"/>
      <c r="R66" s="137"/>
      <c r="S66" s="137"/>
      <c r="T66" s="137"/>
      <c r="U66" s="137"/>
      <c r="V66" s="137"/>
      <c r="W66" s="137"/>
      <c r="X66" s="137"/>
      <c r="Y66" s="137"/>
      <c r="Z66" s="137"/>
    </row>
    <row r="67" ht="14.25" customHeight="1">
      <c r="A67" s="86">
        <v>62.0</v>
      </c>
      <c r="B67" s="324"/>
      <c r="C67" s="324"/>
      <c r="D67" s="113"/>
      <c r="E67" s="113"/>
      <c r="F67" s="137"/>
      <c r="G67" s="137"/>
      <c r="H67" s="137"/>
      <c r="I67" s="137"/>
      <c r="J67" s="137"/>
      <c r="K67" s="137"/>
      <c r="L67" s="137"/>
      <c r="M67" s="137"/>
      <c r="N67" s="137"/>
      <c r="O67" s="137"/>
      <c r="P67" s="137"/>
      <c r="Q67" s="137"/>
      <c r="R67" s="137"/>
      <c r="S67" s="137"/>
      <c r="T67" s="137"/>
      <c r="U67" s="137"/>
      <c r="V67" s="137"/>
      <c r="W67" s="137"/>
      <c r="X67" s="137"/>
      <c r="Y67" s="137"/>
      <c r="Z67" s="137"/>
    </row>
    <row r="68" ht="14.25" customHeight="1">
      <c r="A68" s="86">
        <v>63.0</v>
      </c>
      <c r="B68" s="324"/>
      <c r="C68" s="324"/>
      <c r="D68" s="113"/>
      <c r="E68" s="113"/>
      <c r="F68" s="137"/>
      <c r="G68" s="137"/>
      <c r="H68" s="137"/>
      <c r="I68" s="137"/>
      <c r="J68" s="137"/>
      <c r="K68" s="137"/>
      <c r="L68" s="137"/>
      <c r="M68" s="137"/>
      <c r="N68" s="137"/>
      <c r="O68" s="137"/>
      <c r="P68" s="137"/>
      <c r="Q68" s="137"/>
      <c r="R68" s="137"/>
      <c r="S68" s="137"/>
      <c r="T68" s="137"/>
      <c r="U68" s="137"/>
      <c r="V68" s="137"/>
      <c r="W68" s="137"/>
      <c r="X68" s="137"/>
      <c r="Y68" s="137"/>
      <c r="Z68" s="137"/>
    </row>
    <row r="69" ht="14.25" customHeight="1">
      <c r="A69" s="86">
        <v>64.0</v>
      </c>
      <c r="B69" s="324"/>
      <c r="C69" s="324"/>
      <c r="D69" s="113"/>
      <c r="E69" s="113"/>
      <c r="F69" s="137"/>
      <c r="G69" s="137"/>
      <c r="H69" s="137"/>
      <c r="I69" s="137"/>
      <c r="J69" s="137"/>
      <c r="K69" s="137"/>
      <c r="L69" s="137"/>
      <c r="M69" s="137"/>
      <c r="N69" s="137"/>
      <c r="O69" s="137"/>
      <c r="P69" s="137"/>
      <c r="Q69" s="137"/>
      <c r="R69" s="137"/>
      <c r="S69" s="137"/>
      <c r="T69" s="137"/>
      <c r="U69" s="137"/>
      <c r="V69" s="137"/>
      <c r="W69" s="137"/>
      <c r="X69" s="137"/>
      <c r="Y69" s="137"/>
      <c r="Z69" s="137"/>
    </row>
    <row r="70" ht="14.25" customHeight="1">
      <c r="A70" s="86">
        <v>65.0</v>
      </c>
      <c r="B70" s="324"/>
      <c r="C70" s="324"/>
      <c r="D70" s="113"/>
      <c r="E70" s="113"/>
      <c r="F70" s="137"/>
      <c r="G70" s="137"/>
      <c r="H70" s="137"/>
      <c r="I70" s="137"/>
      <c r="J70" s="137"/>
      <c r="K70" s="137"/>
      <c r="L70" s="137"/>
      <c r="M70" s="137"/>
      <c r="N70" s="137"/>
      <c r="O70" s="137"/>
      <c r="P70" s="137"/>
      <c r="Q70" s="137"/>
      <c r="R70" s="137"/>
      <c r="S70" s="137"/>
      <c r="T70" s="137"/>
      <c r="U70" s="137"/>
      <c r="V70" s="137"/>
      <c r="W70" s="137"/>
      <c r="X70" s="137"/>
      <c r="Y70" s="137"/>
      <c r="Z70" s="137"/>
    </row>
    <row r="71" ht="14.25" customHeight="1">
      <c r="A71" s="86">
        <v>66.0</v>
      </c>
      <c r="B71" s="324"/>
      <c r="C71" s="324"/>
      <c r="D71" s="113"/>
      <c r="E71" s="113"/>
      <c r="F71" s="137"/>
      <c r="G71" s="137"/>
      <c r="H71" s="137"/>
      <c r="I71" s="137"/>
      <c r="J71" s="137"/>
      <c r="K71" s="137"/>
      <c r="L71" s="137"/>
      <c r="M71" s="137"/>
      <c r="N71" s="137"/>
      <c r="O71" s="137"/>
      <c r="P71" s="137"/>
      <c r="Q71" s="137"/>
      <c r="R71" s="137"/>
      <c r="S71" s="137"/>
      <c r="T71" s="137"/>
      <c r="U71" s="137"/>
      <c r="V71" s="137"/>
      <c r="W71" s="137"/>
      <c r="X71" s="137"/>
      <c r="Y71" s="137"/>
      <c r="Z71" s="137"/>
    </row>
    <row r="72" ht="14.25" customHeight="1">
      <c r="A72" s="86">
        <v>67.0</v>
      </c>
      <c r="B72" s="324"/>
      <c r="C72" s="324"/>
      <c r="D72" s="113"/>
      <c r="E72" s="113"/>
      <c r="F72" s="137"/>
      <c r="G72" s="137"/>
      <c r="H72" s="137"/>
      <c r="I72" s="137"/>
      <c r="J72" s="137"/>
      <c r="K72" s="137"/>
      <c r="L72" s="137"/>
      <c r="M72" s="137"/>
      <c r="N72" s="137"/>
      <c r="O72" s="137"/>
      <c r="P72" s="137"/>
      <c r="Q72" s="137"/>
      <c r="R72" s="137"/>
      <c r="S72" s="137"/>
      <c r="T72" s="137"/>
      <c r="U72" s="137"/>
      <c r="V72" s="137"/>
      <c r="W72" s="137"/>
      <c r="X72" s="137"/>
      <c r="Y72" s="137"/>
      <c r="Z72" s="137"/>
    </row>
    <row r="73" ht="14.25" customHeight="1">
      <c r="A73" s="86">
        <v>68.0</v>
      </c>
      <c r="B73" s="324"/>
      <c r="C73" s="324"/>
      <c r="D73" s="113"/>
      <c r="E73" s="113"/>
      <c r="F73" s="137"/>
      <c r="G73" s="137"/>
      <c r="H73" s="137"/>
      <c r="I73" s="137"/>
      <c r="J73" s="137"/>
      <c r="K73" s="137"/>
      <c r="L73" s="137"/>
      <c r="M73" s="137"/>
      <c r="N73" s="137"/>
      <c r="O73" s="137"/>
      <c r="P73" s="137"/>
      <c r="Q73" s="137"/>
      <c r="R73" s="137"/>
      <c r="S73" s="137"/>
      <c r="T73" s="137"/>
      <c r="U73" s="137"/>
      <c r="V73" s="137"/>
      <c r="W73" s="137"/>
      <c r="X73" s="137"/>
      <c r="Y73" s="137"/>
      <c r="Z73" s="137"/>
    </row>
    <row r="74" ht="14.25" customHeight="1">
      <c r="A74" s="86">
        <v>69.0</v>
      </c>
      <c r="B74" s="324"/>
      <c r="C74" s="324"/>
      <c r="D74" s="113"/>
      <c r="E74" s="113"/>
      <c r="F74" s="137"/>
      <c r="G74" s="137"/>
      <c r="H74" s="137"/>
      <c r="I74" s="137"/>
      <c r="J74" s="137"/>
      <c r="K74" s="137"/>
      <c r="L74" s="137"/>
      <c r="M74" s="137"/>
      <c r="N74" s="137"/>
      <c r="O74" s="137"/>
      <c r="P74" s="137"/>
      <c r="Q74" s="137"/>
      <c r="R74" s="137"/>
      <c r="S74" s="137"/>
      <c r="T74" s="137"/>
      <c r="U74" s="137"/>
      <c r="V74" s="137"/>
      <c r="W74" s="137"/>
      <c r="X74" s="137"/>
      <c r="Y74" s="137"/>
      <c r="Z74" s="137"/>
    </row>
    <row r="75" ht="14.25" customHeight="1">
      <c r="A75" s="86">
        <v>70.0</v>
      </c>
      <c r="B75" s="324"/>
      <c r="C75" s="324"/>
      <c r="D75" s="113"/>
      <c r="E75" s="113"/>
      <c r="F75" s="137"/>
      <c r="G75" s="137"/>
      <c r="H75" s="137"/>
      <c r="I75" s="137"/>
      <c r="J75" s="137"/>
      <c r="K75" s="137"/>
      <c r="L75" s="137"/>
      <c r="M75" s="137"/>
      <c r="N75" s="137"/>
      <c r="O75" s="137"/>
      <c r="P75" s="137"/>
      <c r="Q75" s="137"/>
      <c r="R75" s="137"/>
      <c r="S75" s="137"/>
      <c r="T75" s="137"/>
      <c r="U75" s="137"/>
      <c r="V75" s="137"/>
      <c r="W75" s="137"/>
      <c r="X75" s="137"/>
      <c r="Y75" s="137"/>
      <c r="Z75" s="137"/>
    </row>
    <row r="76" ht="14.25" customHeight="1">
      <c r="A76" s="86">
        <v>71.0</v>
      </c>
      <c r="B76" s="324"/>
      <c r="C76" s="324"/>
      <c r="D76" s="113"/>
      <c r="E76" s="113"/>
      <c r="F76" s="137"/>
      <c r="G76" s="137"/>
      <c r="H76" s="137"/>
      <c r="I76" s="137"/>
      <c r="J76" s="137"/>
      <c r="K76" s="137"/>
      <c r="L76" s="137"/>
      <c r="M76" s="137"/>
      <c r="N76" s="137"/>
      <c r="O76" s="137"/>
      <c r="P76" s="137"/>
      <c r="Q76" s="137"/>
      <c r="R76" s="137"/>
      <c r="S76" s="137"/>
      <c r="T76" s="137"/>
      <c r="U76" s="137"/>
      <c r="V76" s="137"/>
      <c r="W76" s="137"/>
      <c r="X76" s="137"/>
      <c r="Y76" s="137"/>
      <c r="Z76" s="137"/>
    </row>
    <row r="77" ht="14.25" customHeight="1">
      <c r="A77" s="86">
        <v>72.0</v>
      </c>
      <c r="B77" s="324"/>
      <c r="C77" s="324"/>
      <c r="D77" s="113"/>
      <c r="E77" s="113"/>
      <c r="F77" s="137"/>
      <c r="G77" s="137"/>
      <c r="H77" s="137"/>
      <c r="I77" s="137"/>
      <c r="J77" s="137"/>
      <c r="K77" s="137"/>
      <c r="L77" s="137"/>
      <c r="M77" s="137"/>
      <c r="N77" s="137"/>
      <c r="O77" s="137"/>
      <c r="P77" s="137"/>
      <c r="Q77" s="137"/>
      <c r="R77" s="137"/>
      <c r="S77" s="137"/>
      <c r="T77" s="137"/>
      <c r="U77" s="137"/>
      <c r="V77" s="137"/>
      <c r="W77" s="137"/>
      <c r="X77" s="137"/>
      <c r="Y77" s="137"/>
      <c r="Z77" s="137"/>
    </row>
    <row r="78" ht="14.25" customHeight="1">
      <c r="A78" s="86">
        <v>73.0</v>
      </c>
      <c r="B78" s="324"/>
      <c r="C78" s="324"/>
      <c r="D78" s="113"/>
      <c r="E78" s="113"/>
      <c r="F78" s="137"/>
      <c r="G78" s="137"/>
      <c r="H78" s="137"/>
      <c r="I78" s="137"/>
      <c r="J78" s="137"/>
      <c r="K78" s="137"/>
      <c r="L78" s="137"/>
      <c r="M78" s="137"/>
      <c r="N78" s="137"/>
      <c r="O78" s="137"/>
      <c r="P78" s="137"/>
      <c r="Q78" s="137"/>
      <c r="R78" s="137"/>
      <c r="S78" s="137"/>
      <c r="T78" s="137"/>
      <c r="U78" s="137"/>
      <c r="V78" s="137"/>
      <c r="W78" s="137"/>
      <c r="X78" s="137"/>
      <c r="Y78" s="137"/>
      <c r="Z78" s="137"/>
    </row>
    <row r="79" ht="14.25" customHeight="1">
      <c r="A79" s="86">
        <v>74.0</v>
      </c>
      <c r="B79" s="324"/>
      <c r="C79" s="324"/>
      <c r="D79" s="113"/>
      <c r="E79" s="113"/>
      <c r="F79" s="137"/>
      <c r="G79" s="137"/>
      <c r="H79" s="137"/>
      <c r="I79" s="137"/>
      <c r="J79" s="137"/>
      <c r="K79" s="137"/>
      <c r="L79" s="137"/>
      <c r="M79" s="137"/>
      <c r="N79" s="137"/>
      <c r="O79" s="137"/>
      <c r="P79" s="137"/>
      <c r="Q79" s="137"/>
      <c r="R79" s="137"/>
      <c r="S79" s="137"/>
      <c r="T79" s="137"/>
      <c r="U79" s="137"/>
      <c r="V79" s="137"/>
      <c r="W79" s="137"/>
      <c r="X79" s="137"/>
      <c r="Y79" s="137"/>
      <c r="Z79" s="137"/>
    </row>
    <row r="80" ht="14.25" customHeight="1">
      <c r="A80" s="86">
        <v>75.0</v>
      </c>
      <c r="B80" s="324"/>
      <c r="C80" s="324"/>
      <c r="D80" s="113"/>
      <c r="E80" s="113"/>
      <c r="F80" s="137"/>
      <c r="G80" s="137"/>
      <c r="H80" s="137"/>
      <c r="I80" s="137"/>
      <c r="J80" s="137"/>
      <c r="K80" s="137"/>
      <c r="L80" s="137"/>
      <c r="M80" s="137"/>
      <c r="N80" s="137"/>
      <c r="O80" s="137"/>
      <c r="P80" s="137"/>
      <c r="Q80" s="137"/>
      <c r="R80" s="137"/>
      <c r="S80" s="137"/>
      <c r="T80" s="137"/>
      <c r="U80" s="137"/>
      <c r="V80" s="137"/>
      <c r="W80" s="137"/>
      <c r="X80" s="137"/>
      <c r="Y80" s="137"/>
      <c r="Z80" s="137"/>
    </row>
    <row r="81" ht="14.25" customHeight="1">
      <c r="A81" s="86">
        <v>76.0</v>
      </c>
      <c r="B81" s="324"/>
      <c r="C81" s="324"/>
      <c r="D81" s="113"/>
      <c r="E81" s="113"/>
      <c r="F81" s="137"/>
      <c r="G81" s="137"/>
      <c r="H81" s="137"/>
      <c r="I81" s="137"/>
      <c r="J81" s="137"/>
      <c r="K81" s="137"/>
      <c r="L81" s="137"/>
      <c r="M81" s="137"/>
      <c r="N81" s="137"/>
      <c r="O81" s="137"/>
      <c r="P81" s="137"/>
      <c r="Q81" s="137"/>
      <c r="R81" s="137"/>
      <c r="S81" s="137"/>
      <c r="T81" s="137"/>
      <c r="U81" s="137"/>
      <c r="V81" s="137"/>
      <c r="W81" s="137"/>
      <c r="X81" s="137"/>
      <c r="Y81" s="137"/>
      <c r="Z81" s="137"/>
    </row>
    <row r="82" ht="14.25" customHeight="1">
      <c r="A82" s="86">
        <v>77.0</v>
      </c>
      <c r="B82" s="324"/>
      <c r="C82" s="324"/>
      <c r="D82" s="113"/>
      <c r="E82" s="113"/>
      <c r="F82" s="137"/>
      <c r="G82" s="137"/>
      <c r="H82" s="137"/>
      <c r="I82" s="137"/>
      <c r="J82" s="137"/>
      <c r="K82" s="137"/>
      <c r="L82" s="137"/>
      <c r="M82" s="137"/>
      <c r="N82" s="137"/>
      <c r="O82" s="137"/>
      <c r="P82" s="137"/>
      <c r="Q82" s="137"/>
      <c r="R82" s="137"/>
      <c r="S82" s="137"/>
      <c r="T82" s="137"/>
      <c r="U82" s="137"/>
      <c r="V82" s="137"/>
      <c r="W82" s="137"/>
      <c r="X82" s="137"/>
      <c r="Y82" s="137"/>
      <c r="Z82" s="137"/>
    </row>
    <row r="83" ht="14.25" customHeight="1">
      <c r="A83" s="86">
        <v>78.0</v>
      </c>
      <c r="B83" s="324"/>
      <c r="C83" s="324"/>
      <c r="D83" s="113"/>
      <c r="E83" s="113"/>
      <c r="F83" s="137"/>
      <c r="G83" s="137"/>
      <c r="H83" s="137"/>
      <c r="I83" s="137"/>
      <c r="J83" s="137"/>
      <c r="K83" s="137"/>
      <c r="L83" s="137"/>
      <c r="M83" s="137"/>
      <c r="N83" s="137"/>
      <c r="O83" s="137"/>
      <c r="P83" s="137"/>
      <c r="Q83" s="137"/>
      <c r="R83" s="137"/>
      <c r="S83" s="137"/>
      <c r="T83" s="137"/>
      <c r="U83" s="137"/>
      <c r="V83" s="137"/>
      <c r="W83" s="137"/>
      <c r="X83" s="137"/>
      <c r="Y83" s="137"/>
      <c r="Z83" s="137"/>
    </row>
    <row r="84" ht="14.25" customHeight="1">
      <c r="A84" s="86">
        <v>79.0</v>
      </c>
      <c r="B84" s="324"/>
      <c r="C84" s="324"/>
      <c r="D84" s="113"/>
      <c r="E84" s="113"/>
      <c r="F84" s="137"/>
      <c r="G84" s="137"/>
      <c r="H84" s="137"/>
      <c r="I84" s="137"/>
      <c r="J84" s="137"/>
      <c r="K84" s="137"/>
      <c r="L84" s="137"/>
      <c r="M84" s="137"/>
      <c r="N84" s="137"/>
      <c r="O84" s="137"/>
      <c r="P84" s="137"/>
      <c r="Q84" s="137"/>
      <c r="R84" s="137"/>
      <c r="S84" s="137"/>
      <c r="T84" s="137"/>
      <c r="U84" s="137"/>
      <c r="V84" s="137"/>
      <c r="W84" s="137"/>
      <c r="X84" s="137"/>
      <c r="Y84" s="137"/>
      <c r="Z84" s="137"/>
    </row>
    <row r="85" ht="14.25" customHeight="1">
      <c r="A85" s="86">
        <v>80.0</v>
      </c>
      <c r="B85" s="324"/>
      <c r="C85" s="324"/>
      <c r="D85" s="113"/>
      <c r="E85" s="113"/>
      <c r="F85" s="137"/>
      <c r="G85" s="137"/>
      <c r="H85" s="137"/>
      <c r="I85" s="137"/>
      <c r="J85" s="137"/>
      <c r="K85" s="137"/>
      <c r="L85" s="137"/>
      <c r="M85" s="137"/>
      <c r="N85" s="137"/>
      <c r="O85" s="137"/>
      <c r="P85" s="137"/>
      <c r="Q85" s="137"/>
      <c r="R85" s="137"/>
      <c r="S85" s="137"/>
      <c r="T85" s="137"/>
      <c r="U85" s="137"/>
      <c r="V85" s="137"/>
      <c r="W85" s="137"/>
      <c r="X85" s="137"/>
      <c r="Y85" s="137"/>
      <c r="Z85" s="137"/>
    </row>
    <row r="86" ht="14.25" customHeight="1">
      <c r="A86" s="86">
        <v>81.0</v>
      </c>
      <c r="B86" s="324"/>
      <c r="C86" s="324"/>
      <c r="D86" s="113"/>
      <c r="E86" s="113"/>
      <c r="F86" s="137"/>
      <c r="G86" s="137"/>
      <c r="H86" s="137"/>
      <c r="I86" s="137"/>
      <c r="J86" s="137"/>
      <c r="K86" s="137"/>
      <c r="L86" s="137"/>
      <c r="M86" s="137"/>
      <c r="N86" s="137"/>
      <c r="O86" s="137"/>
      <c r="P86" s="137"/>
      <c r="Q86" s="137"/>
      <c r="R86" s="137"/>
      <c r="S86" s="137"/>
      <c r="T86" s="137"/>
      <c r="U86" s="137"/>
      <c r="V86" s="137"/>
      <c r="W86" s="137"/>
      <c r="X86" s="137"/>
      <c r="Y86" s="137"/>
      <c r="Z86" s="137"/>
    </row>
    <row r="87" ht="14.25" customHeight="1">
      <c r="A87" s="86">
        <v>82.0</v>
      </c>
      <c r="B87" s="324"/>
      <c r="C87" s="324"/>
      <c r="D87" s="113"/>
      <c r="E87" s="113"/>
      <c r="F87" s="137"/>
      <c r="G87" s="137"/>
      <c r="H87" s="137"/>
      <c r="I87" s="137"/>
      <c r="J87" s="137"/>
      <c r="K87" s="137"/>
      <c r="L87" s="137"/>
      <c r="M87" s="137"/>
      <c r="N87" s="137"/>
      <c r="O87" s="137"/>
      <c r="P87" s="137"/>
      <c r="Q87" s="137"/>
      <c r="R87" s="137"/>
      <c r="S87" s="137"/>
      <c r="T87" s="137"/>
      <c r="U87" s="137"/>
      <c r="V87" s="137"/>
      <c r="W87" s="137"/>
      <c r="X87" s="137"/>
      <c r="Y87" s="137"/>
      <c r="Z87" s="137"/>
    </row>
    <row r="88" ht="14.25" customHeight="1">
      <c r="A88" s="86">
        <v>83.0</v>
      </c>
      <c r="B88" s="324"/>
      <c r="C88" s="324"/>
      <c r="D88" s="113"/>
      <c r="E88" s="113"/>
      <c r="F88" s="137"/>
      <c r="G88" s="137"/>
      <c r="H88" s="137"/>
      <c r="I88" s="137"/>
      <c r="J88" s="137"/>
      <c r="K88" s="137"/>
      <c r="L88" s="137"/>
      <c r="M88" s="137"/>
      <c r="N88" s="137"/>
      <c r="O88" s="137"/>
      <c r="P88" s="137"/>
      <c r="Q88" s="137"/>
      <c r="R88" s="137"/>
      <c r="S88" s="137"/>
      <c r="T88" s="137"/>
      <c r="U88" s="137"/>
      <c r="V88" s="137"/>
      <c r="W88" s="137"/>
      <c r="X88" s="137"/>
      <c r="Y88" s="137"/>
      <c r="Z88" s="137"/>
    </row>
    <row r="89" ht="14.25" customHeight="1">
      <c r="A89" s="86">
        <v>84.0</v>
      </c>
      <c r="B89" s="324"/>
      <c r="C89" s="324"/>
      <c r="D89" s="113"/>
      <c r="E89" s="113"/>
      <c r="F89" s="137"/>
      <c r="G89" s="137"/>
      <c r="H89" s="137"/>
      <c r="I89" s="137"/>
      <c r="J89" s="137"/>
      <c r="K89" s="137"/>
      <c r="L89" s="137"/>
      <c r="M89" s="137"/>
      <c r="N89" s="137"/>
      <c r="O89" s="137"/>
      <c r="P89" s="137"/>
      <c r="Q89" s="137"/>
      <c r="R89" s="137"/>
      <c r="S89" s="137"/>
      <c r="T89" s="137"/>
      <c r="U89" s="137"/>
      <c r="V89" s="137"/>
      <c r="W89" s="137"/>
      <c r="X89" s="137"/>
      <c r="Y89" s="137"/>
      <c r="Z89" s="137"/>
    </row>
    <row r="90" ht="14.25" customHeight="1">
      <c r="A90" s="86">
        <v>85.0</v>
      </c>
      <c r="B90" s="324"/>
      <c r="C90" s="324"/>
      <c r="D90" s="113"/>
      <c r="E90" s="113"/>
      <c r="F90" s="137"/>
      <c r="G90" s="137"/>
      <c r="H90" s="137"/>
      <c r="I90" s="137"/>
      <c r="J90" s="137"/>
      <c r="K90" s="137"/>
      <c r="L90" s="137"/>
      <c r="M90" s="137"/>
      <c r="N90" s="137"/>
      <c r="O90" s="137"/>
      <c r="P90" s="137"/>
      <c r="Q90" s="137"/>
      <c r="R90" s="137"/>
      <c r="S90" s="137"/>
      <c r="T90" s="137"/>
      <c r="U90" s="137"/>
      <c r="V90" s="137"/>
      <c r="W90" s="137"/>
      <c r="X90" s="137"/>
      <c r="Y90" s="137"/>
      <c r="Z90" s="137"/>
    </row>
    <row r="91" ht="14.25" customHeight="1">
      <c r="A91" s="86">
        <v>86.0</v>
      </c>
      <c r="B91" s="324"/>
      <c r="C91" s="324"/>
      <c r="D91" s="113"/>
      <c r="E91" s="113"/>
      <c r="F91" s="137"/>
      <c r="G91" s="137"/>
      <c r="H91" s="137"/>
      <c r="I91" s="137"/>
      <c r="J91" s="137"/>
      <c r="K91" s="137"/>
      <c r="L91" s="137"/>
      <c r="M91" s="137"/>
      <c r="N91" s="137"/>
      <c r="O91" s="137"/>
      <c r="P91" s="137"/>
      <c r="Q91" s="137"/>
      <c r="R91" s="137"/>
      <c r="S91" s="137"/>
      <c r="T91" s="137"/>
      <c r="U91" s="137"/>
      <c r="V91" s="137"/>
      <c r="W91" s="137"/>
      <c r="X91" s="137"/>
      <c r="Y91" s="137"/>
      <c r="Z91" s="137"/>
    </row>
    <row r="92" ht="14.25" customHeight="1">
      <c r="A92" s="86">
        <v>87.0</v>
      </c>
      <c r="B92" s="324"/>
      <c r="C92" s="324"/>
      <c r="D92" s="113"/>
      <c r="E92" s="113"/>
      <c r="F92" s="137"/>
      <c r="G92" s="137"/>
      <c r="H92" s="137"/>
      <c r="I92" s="137"/>
      <c r="J92" s="137"/>
      <c r="K92" s="137"/>
      <c r="L92" s="137"/>
      <c r="M92" s="137"/>
      <c r="N92" s="137"/>
      <c r="O92" s="137"/>
      <c r="P92" s="137"/>
      <c r="Q92" s="137"/>
      <c r="R92" s="137"/>
      <c r="S92" s="137"/>
      <c r="T92" s="137"/>
      <c r="U92" s="137"/>
      <c r="V92" s="137"/>
      <c r="W92" s="137"/>
      <c r="X92" s="137"/>
      <c r="Y92" s="137"/>
      <c r="Z92" s="137"/>
    </row>
    <row r="93" ht="14.25" customHeight="1">
      <c r="A93" s="86">
        <v>88.0</v>
      </c>
      <c r="B93" s="324"/>
      <c r="C93" s="324"/>
      <c r="D93" s="113"/>
      <c r="E93" s="113"/>
      <c r="F93" s="137"/>
      <c r="G93" s="137"/>
      <c r="H93" s="137"/>
      <c r="I93" s="137"/>
      <c r="J93" s="137"/>
      <c r="K93" s="137"/>
      <c r="L93" s="137"/>
      <c r="M93" s="137"/>
      <c r="N93" s="137"/>
      <c r="O93" s="137"/>
      <c r="P93" s="137"/>
      <c r="Q93" s="137"/>
      <c r="R93" s="137"/>
      <c r="S93" s="137"/>
      <c r="T93" s="137"/>
      <c r="U93" s="137"/>
      <c r="V93" s="137"/>
      <c r="W93" s="137"/>
      <c r="X93" s="137"/>
      <c r="Y93" s="137"/>
      <c r="Z93" s="137"/>
    </row>
    <row r="94" ht="14.25" customHeight="1">
      <c r="A94" s="86">
        <v>89.0</v>
      </c>
      <c r="B94" s="324"/>
      <c r="C94" s="324"/>
      <c r="D94" s="113"/>
      <c r="E94" s="113"/>
      <c r="F94" s="137"/>
      <c r="G94" s="137"/>
      <c r="H94" s="137"/>
      <c r="I94" s="137"/>
      <c r="J94" s="137"/>
      <c r="K94" s="137"/>
      <c r="L94" s="137"/>
      <c r="M94" s="137"/>
      <c r="N94" s="137"/>
      <c r="O94" s="137"/>
      <c r="P94" s="137"/>
      <c r="Q94" s="137"/>
      <c r="R94" s="137"/>
      <c r="S94" s="137"/>
      <c r="T94" s="137"/>
      <c r="U94" s="137"/>
      <c r="V94" s="137"/>
      <c r="W94" s="137"/>
      <c r="X94" s="137"/>
      <c r="Y94" s="137"/>
      <c r="Z94" s="137"/>
    </row>
    <row r="95" ht="14.25" customHeight="1">
      <c r="A95" s="86">
        <v>90.0</v>
      </c>
      <c r="B95" s="324"/>
      <c r="C95" s="324"/>
      <c r="D95" s="113"/>
      <c r="E95" s="113"/>
      <c r="F95" s="137"/>
      <c r="G95" s="137"/>
      <c r="H95" s="137"/>
      <c r="I95" s="137"/>
      <c r="J95" s="137"/>
      <c r="K95" s="137"/>
      <c r="L95" s="137"/>
      <c r="M95" s="137"/>
      <c r="N95" s="137"/>
      <c r="O95" s="137"/>
      <c r="P95" s="137"/>
      <c r="Q95" s="137"/>
      <c r="R95" s="137"/>
      <c r="S95" s="137"/>
      <c r="T95" s="137"/>
      <c r="U95" s="137"/>
      <c r="V95" s="137"/>
      <c r="W95" s="137"/>
      <c r="X95" s="137"/>
      <c r="Y95" s="137"/>
      <c r="Z95" s="137"/>
    </row>
    <row r="96" ht="14.25" customHeight="1">
      <c r="A96" s="86">
        <v>91.0</v>
      </c>
      <c r="B96" s="324"/>
      <c r="C96" s="324"/>
      <c r="D96" s="113"/>
      <c r="E96" s="113"/>
      <c r="F96" s="137"/>
      <c r="G96" s="137"/>
      <c r="H96" s="137"/>
      <c r="I96" s="137"/>
      <c r="J96" s="137"/>
      <c r="K96" s="137"/>
      <c r="L96" s="137"/>
      <c r="M96" s="137"/>
      <c r="N96" s="137"/>
      <c r="O96" s="137"/>
      <c r="P96" s="137"/>
      <c r="Q96" s="137"/>
      <c r="R96" s="137"/>
      <c r="S96" s="137"/>
      <c r="T96" s="137"/>
      <c r="U96" s="137"/>
      <c r="V96" s="137"/>
      <c r="W96" s="137"/>
      <c r="X96" s="137"/>
      <c r="Y96" s="137"/>
      <c r="Z96" s="137"/>
    </row>
    <row r="97" ht="14.25" customHeight="1">
      <c r="A97" s="86">
        <v>92.0</v>
      </c>
      <c r="B97" s="324"/>
      <c r="C97" s="324"/>
      <c r="D97" s="113"/>
      <c r="E97" s="113"/>
      <c r="F97" s="137"/>
      <c r="G97" s="137"/>
      <c r="H97" s="137"/>
      <c r="I97" s="137"/>
      <c r="J97" s="137"/>
      <c r="K97" s="137"/>
      <c r="L97" s="137"/>
      <c r="M97" s="137"/>
      <c r="N97" s="137"/>
      <c r="O97" s="137"/>
      <c r="P97" s="137"/>
      <c r="Q97" s="137"/>
      <c r="R97" s="137"/>
      <c r="S97" s="137"/>
      <c r="T97" s="137"/>
      <c r="U97" s="137"/>
      <c r="V97" s="137"/>
      <c r="W97" s="137"/>
      <c r="X97" s="137"/>
      <c r="Y97" s="137"/>
      <c r="Z97" s="137"/>
    </row>
    <row r="98" ht="14.25" customHeight="1">
      <c r="A98" s="86">
        <v>93.0</v>
      </c>
      <c r="B98" s="324"/>
      <c r="C98" s="324"/>
      <c r="D98" s="113"/>
      <c r="E98" s="113"/>
      <c r="F98" s="137"/>
      <c r="G98" s="137"/>
      <c r="H98" s="137"/>
      <c r="I98" s="137"/>
      <c r="J98" s="137"/>
      <c r="K98" s="137"/>
      <c r="L98" s="137"/>
      <c r="M98" s="137"/>
      <c r="N98" s="137"/>
      <c r="O98" s="137"/>
      <c r="P98" s="137"/>
      <c r="Q98" s="137"/>
      <c r="R98" s="137"/>
      <c r="S98" s="137"/>
      <c r="T98" s="137"/>
      <c r="U98" s="137"/>
      <c r="V98" s="137"/>
      <c r="W98" s="137"/>
      <c r="X98" s="137"/>
      <c r="Y98" s="137"/>
      <c r="Z98" s="137"/>
    </row>
    <row r="99" ht="14.25" customHeight="1">
      <c r="A99" s="86">
        <v>94.0</v>
      </c>
      <c r="B99" s="324"/>
      <c r="C99" s="324"/>
      <c r="D99" s="113"/>
      <c r="E99" s="113"/>
      <c r="F99" s="137"/>
      <c r="G99" s="137"/>
      <c r="H99" s="137"/>
      <c r="I99" s="137"/>
      <c r="J99" s="137"/>
      <c r="K99" s="137"/>
      <c r="L99" s="137"/>
      <c r="M99" s="137"/>
      <c r="N99" s="137"/>
      <c r="O99" s="137"/>
      <c r="P99" s="137"/>
      <c r="Q99" s="137"/>
      <c r="R99" s="137"/>
      <c r="S99" s="137"/>
      <c r="T99" s="137"/>
      <c r="U99" s="137"/>
      <c r="V99" s="137"/>
      <c r="W99" s="137"/>
      <c r="X99" s="137"/>
      <c r="Y99" s="137"/>
      <c r="Z99" s="137"/>
    </row>
    <row r="100" ht="14.25" customHeight="1">
      <c r="A100" s="86">
        <v>95.0</v>
      </c>
      <c r="B100" s="324"/>
      <c r="C100" s="324"/>
      <c r="D100" s="113"/>
      <c r="E100" s="113"/>
      <c r="F100" s="137"/>
      <c r="G100" s="137"/>
      <c r="H100" s="137"/>
      <c r="I100" s="137"/>
      <c r="J100" s="137"/>
      <c r="K100" s="137"/>
      <c r="L100" s="137"/>
      <c r="M100" s="137"/>
      <c r="N100" s="137"/>
      <c r="O100" s="137"/>
      <c r="P100" s="137"/>
      <c r="Q100" s="137"/>
      <c r="R100" s="137"/>
      <c r="S100" s="137"/>
      <c r="T100" s="137"/>
      <c r="U100" s="137"/>
      <c r="V100" s="137"/>
      <c r="W100" s="137"/>
      <c r="X100" s="137"/>
      <c r="Y100" s="137"/>
      <c r="Z100" s="137"/>
    </row>
    <row r="101" ht="14.25" customHeight="1">
      <c r="A101" s="86">
        <v>96.0</v>
      </c>
      <c r="B101" s="324"/>
      <c r="C101" s="324"/>
      <c r="D101" s="113"/>
      <c r="E101" s="113"/>
      <c r="F101" s="137"/>
      <c r="G101" s="137"/>
      <c r="H101" s="137"/>
      <c r="I101" s="137"/>
      <c r="J101" s="137"/>
      <c r="K101" s="137"/>
      <c r="L101" s="137"/>
      <c r="M101" s="137"/>
      <c r="N101" s="137"/>
      <c r="O101" s="137"/>
      <c r="P101" s="137"/>
      <c r="Q101" s="137"/>
      <c r="R101" s="137"/>
      <c r="S101" s="137"/>
      <c r="T101" s="137"/>
      <c r="U101" s="137"/>
      <c r="V101" s="137"/>
      <c r="W101" s="137"/>
      <c r="X101" s="137"/>
      <c r="Y101" s="137"/>
      <c r="Z101" s="137"/>
    </row>
    <row r="102" ht="14.25" customHeight="1">
      <c r="A102" s="86">
        <v>97.0</v>
      </c>
      <c r="B102" s="324"/>
      <c r="C102" s="324"/>
      <c r="D102" s="113"/>
      <c r="E102" s="113"/>
      <c r="F102" s="137"/>
      <c r="G102" s="137"/>
      <c r="H102" s="137"/>
      <c r="I102" s="137"/>
      <c r="J102" s="137"/>
      <c r="K102" s="137"/>
      <c r="L102" s="137"/>
      <c r="M102" s="137"/>
      <c r="N102" s="137"/>
      <c r="O102" s="137"/>
      <c r="P102" s="137"/>
      <c r="Q102" s="137"/>
      <c r="R102" s="137"/>
      <c r="S102" s="137"/>
      <c r="T102" s="137"/>
      <c r="U102" s="137"/>
      <c r="V102" s="137"/>
      <c r="W102" s="137"/>
      <c r="X102" s="137"/>
      <c r="Y102" s="137"/>
      <c r="Z102" s="137"/>
    </row>
    <row r="103" ht="14.25" customHeight="1">
      <c r="A103" s="86">
        <v>98.0</v>
      </c>
      <c r="B103" s="324"/>
      <c r="C103" s="324"/>
      <c r="D103" s="113"/>
      <c r="E103" s="113"/>
      <c r="F103" s="137"/>
      <c r="G103" s="137"/>
      <c r="H103" s="137"/>
      <c r="I103" s="137"/>
      <c r="J103" s="137"/>
      <c r="K103" s="137"/>
      <c r="L103" s="137"/>
      <c r="M103" s="137"/>
      <c r="N103" s="137"/>
      <c r="O103" s="137"/>
      <c r="P103" s="137"/>
      <c r="Q103" s="137"/>
      <c r="R103" s="137"/>
      <c r="S103" s="137"/>
      <c r="T103" s="137"/>
      <c r="U103" s="137"/>
      <c r="V103" s="137"/>
      <c r="W103" s="137"/>
      <c r="X103" s="137"/>
      <c r="Y103" s="137"/>
      <c r="Z103" s="137"/>
    </row>
    <row r="104" ht="14.25" customHeight="1">
      <c r="A104" s="86">
        <v>99.0</v>
      </c>
      <c r="B104" s="443"/>
      <c r="C104" s="324"/>
      <c r="D104" s="113"/>
      <c r="E104" s="113"/>
      <c r="F104" s="137"/>
      <c r="G104" s="137"/>
      <c r="H104" s="137"/>
      <c r="I104" s="137"/>
      <c r="J104" s="137"/>
      <c r="K104" s="137"/>
      <c r="L104" s="137"/>
      <c r="M104" s="137"/>
      <c r="N104" s="137"/>
      <c r="O104" s="137"/>
      <c r="P104" s="137"/>
      <c r="Q104" s="137"/>
      <c r="R104" s="137"/>
      <c r="S104" s="137"/>
      <c r="T104" s="137"/>
      <c r="U104" s="137"/>
      <c r="V104" s="137"/>
      <c r="W104" s="137"/>
      <c r="X104" s="137"/>
      <c r="Y104" s="137"/>
      <c r="Z104" s="137"/>
    </row>
    <row r="105" ht="14.25" customHeight="1">
      <c r="A105" s="305">
        <v>100.0</v>
      </c>
      <c r="B105" s="324"/>
      <c r="C105" s="467"/>
      <c r="D105" s="113"/>
      <c r="E105" s="113"/>
      <c r="F105" s="137"/>
      <c r="G105" s="137"/>
      <c r="H105" s="137"/>
      <c r="I105" s="137"/>
      <c r="J105" s="137"/>
      <c r="K105" s="137"/>
      <c r="L105" s="137"/>
      <c r="M105" s="137"/>
      <c r="N105" s="137"/>
      <c r="O105" s="137"/>
      <c r="P105" s="137"/>
      <c r="Q105" s="137"/>
      <c r="R105" s="137"/>
      <c r="S105" s="137"/>
      <c r="T105" s="137"/>
      <c r="U105" s="137"/>
      <c r="V105" s="137"/>
      <c r="W105" s="137"/>
      <c r="X105" s="137"/>
      <c r="Y105" s="137"/>
      <c r="Z105" s="137"/>
    </row>
    <row r="106" ht="14.25" customHeight="1">
      <c r="A106" s="137"/>
      <c r="B106" s="360"/>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row>
    <row r="107" ht="14.25" customHeight="1">
      <c r="A107" s="137"/>
      <c r="B107" s="360"/>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row>
    <row r="108" ht="14.25" customHeight="1">
      <c r="A108" s="137"/>
      <c r="B108" s="360"/>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row>
    <row r="109" ht="14.25" customHeight="1">
      <c r="A109" s="137"/>
      <c r="B109" s="360"/>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row>
    <row r="110" ht="14.25" customHeight="1">
      <c r="A110" s="137"/>
      <c r="B110" s="360"/>
      <c r="C110" s="137"/>
      <c r="D110" s="137"/>
      <c r="E110" s="137"/>
      <c r="F110" s="137"/>
      <c r="G110" s="137"/>
      <c r="H110" s="137"/>
      <c r="I110" s="137"/>
      <c r="J110" s="137"/>
      <c r="K110" s="137"/>
      <c r="L110" s="137"/>
      <c r="M110" s="137"/>
      <c r="N110" s="137"/>
      <c r="O110" s="137"/>
      <c r="P110" s="137"/>
      <c r="Q110" s="137"/>
      <c r="R110" s="137"/>
      <c r="S110" s="137"/>
      <c r="T110" s="137"/>
      <c r="U110" s="137"/>
      <c r="V110" s="137"/>
      <c r="W110" s="137"/>
      <c r="X110" s="137"/>
      <c r="Y110" s="137"/>
      <c r="Z110" s="137"/>
    </row>
    <row r="111" ht="14.25" customHeight="1">
      <c r="A111" s="137"/>
      <c r="B111" s="360"/>
      <c r="C111" s="137"/>
      <c r="D111" s="137"/>
      <c r="E111" s="137"/>
      <c r="F111" s="137"/>
      <c r="G111" s="137"/>
      <c r="H111" s="137"/>
      <c r="I111" s="137"/>
      <c r="J111" s="137"/>
      <c r="K111" s="137"/>
      <c r="L111" s="137"/>
      <c r="M111" s="137"/>
      <c r="N111" s="137"/>
      <c r="O111" s="137"/>
      <c r="P111" s="137"/>
      <c r="Q111" s="137"/>
      <c r="R111" s="137"/>
      <c r="S111" s="137"/>
      <c r="T111" s="137"/>
      <c r="U111" s="137"/>
      <c r="V111" s="137"/>
      <c r="W111" s="137"/>
      <c r="X111" s="137"/>
      <c r="Y111" s="137"/>
      <c r="Z111" s="137"/>
    </row>
    <row r="112" ht="14.25" customHeight="1">
      <c r="A112" s="137"/>
      <c r="B112" s="360"/>
      <c r="C112" s="137"/>
      <c r="D112" s="137"/>
      <c r="E112" s="137"/>
      <c r="F112" s="137"/>
      <c r="G112" s="137"/>
      <c r="H112" s="137"/>
      <c r="I112" s="137"/>
      <c r="J112" s="137"/>
      <c r="K112" s="137"/>
      <c r="L112" s="137"/>
      <c r="M112" s="137"/>
      <c r="N112" s="137"/>
      <c r="O112" s="137"/>
      <c r="P112" s="137"/>
      <c r="Q112" s="137"/>
      <c r="R112" s="137"/>
      <c r="S112" s="137"/>
      <c r="T112" s="137"/>
      <c r="U112" s="137"/>
      <c r="V112" s="137"/>
      <c r="W112" s="137"/>
      <c r="X112" s="137"/>
      <c r="Y112" s="137"/>
      <c r="Z112" s="137"/>
    </row>
    <row r="113" ht="14.25" customHeight="1">
      <c r="A113" s="137"/>
      <c r="B113" s="360"/>
      <c r="C113" s="137"/>
      <c r="D113" s="137"/>
      <c r="E113" s="137"/>
      <c r="F113" s="137"/>
      <c r="G113" s="137"/>
      <c r="H113" s="137"/>
      <c r="I113" s="137"/>
      <c r="J113" s="137"/>
      <c r="K113" s="137"/>
      <c r="L113" s="137"/>
      <c r="M113" s="137"/>
      <c r="N113" s="137"/>
      <c r="O113" s="137"/>
      <c r="P113" s="137"/>
      <c r="Q113" s="137"/>
      <c r="R113" s="137"/>
      <c r="S113" s="137"/>
      <c r="T113" s="137"/>
      <c r="U113" s="137"/>
      <c r="V113" s="137"/>
      <c r="W113" s="137"/>
      <c r="X113" s="137"/>
      <c r="Y113" s="137"/>
      <c r="Z113" s="137"/>
    </row>
    <row r="114" ht="14.25" customHeight="1">
      <c r="A114" s="137"/>
      <c r="B114" s="360"/>
      <c r="C114" s="137"/>
      <c r="D114" s="137"/>
      <c r="E114" s="137"/>
      <c r="F114" s="137"/>
      <c r="G114" s="137"/>
      <c r="H114" s="137"/>
      <c r="I114" s="137"/>
      <c r="J114" s="137"/>
      <c r="K114" s="137"/>
      <c r="L114" s="137"/>
      <c r="M114" s="137"/>
      <c r="N114" s="137"/>
      <c r="O114" s="137"/>
      <c r="P114" s="137"/>
      <c r="Q114" s="137"/>
      <c r="R114" s="137"/>
      <c r="S114" s="137"/>
      <c r="T114" s="137"/>
      <c r="U114" s="137"/>
      <c r="V114" s="137"/>
      <c r="W114" s="137"/>
      <c r="X114" s="137"/>
      <c r="Y114" s="137"/>
      <c r="Z114" s="137"/>
    </row>
    <row r="115" ht="14.25" customHeight="1">
      <c r="A115" s="137"/>
      <c r="B115" s="360"/>
      <c r="C115" s="137"/>
      <c r="D115" s="137"/>
      <c r="E115" s="137"/>
      <c r="F115" s="137"/>
      <c r="G115" s="137"/>
      <c r="H115" s="137"/>
      <c r="I115" s="137"/>
      <c r="J115" s="137"/>
      <c r="K115" s="137"/>
      <c r="L115" s="137"/>
      <c r="M115" s="137"/>
      <c r="N115" s="137"/>
      <c r="O115" s="137"/>
      <c r="P115" s="137"/>
      <c r="Q115" s="137"/>
      <c r="R115" s="137"/>
      <c r="S115" s="137"/>
      <c r="T115" s="137"/>
      <c r="U115" s="137"/>
      <c r="V115" s="137"/>
      <c r="W115" s="137"/>
      <c r="X115" s="137"/>
      <c r="Y115" s="137"/>
      <c r="Z115" s="137"/>
    </row>
    <row r="116" ht="14.25" customHeight="1">
      <c r="A116" s="137"/>
      <c r="B116" s="360"/>
      <c r="C116" s="137"/>
      <c r="D116" s="137"/>
      <c r="E116" s="137"/>
      <c r="F116" s="137"/>
      <c r="G116" s="137"/>
      <c r="H116" s="137"/>
      <c r="I116" s="137"/>
      <c r="J116" s="137"/>
      <c r="K116" s="137"/>
      <c r="L116" s="137"/>
      <c r="M116" s="137"/>
      <c r="N116" s="137"/>
      <c r="O116" s="137"/>
      <c r="P116" s="137"/>
      <c r="Q116" s="137"/>
      <c r="R116" s="137"/>
      <c r="S116" s="137"/>
      <c r="T116" s="137"/>
      <c r="U116" s="137"/>
      <c r="V116" s="137"/>
      <c r="W116" s="137"/>
      <c r="X116" s="137"/>
      <c r="Y116" s="137"/>
      <c r="Z116" s="137"/>
    </row>
    <row r="117" ht="14.25" customHeight="1">
      <c r="A117" s="137"/>
      <c r="B117" s="360"/>
      <c r="C117" s="137"/>
      <c r="D117" s="137"/>
      <c r="E117" s="137"/>
      <c r="F117" s="137"/>
      <c r="G117" s="137"/>
      <c r="H117" s="137"/>
      <c r="I117" s="137"/>
      <c r="J117" s="137"/>
      <c r="K117" s="137"/>
      <c r="L117" s="137"/>
      <c r="M117" s="137"/>
      <c r="N117" s="137"/>
      <c r="O117" s="137"/>
      <c r="P117" s="137"/>
      <c r="Q117" s="137"/>
      <c r="R117" s="137"/>
      <c r="S117" s="137"/>
      <c r="T117" s="137"/>
      <c r="U117" s="137"/>
      <c r="V117" s="137"/>
      <c r="W117" s="137"/>
      <c r="X117" s="137"/>
      <c r="Y117" s="137"/>
      <c r="Z117" s="137"/>
    </row>
    <row r="118" ht="14.25" customHeight="1">
      <c r="A118" s="137"/>
      <c r="B118" s="360"/>
      <c r="C118" s="137"/>
      <c r="D118" s="137"/>
      <c r="E118" s="137"/>
      <c r="F118" s="137"/>
      <c r="G118" s="137"/>
      <c r="H118" s="137"/>
      <c r="I118" s="137"/>
      <c r="J118" s="137"/>
      <c r="K118" s="137"/>
      <c r="L118" s="137"/>
      <c r="M118" s="137"/>
      <c r="N118" s="137"/>
      <c r="O118" s="137"/>
      <c r="P118" s="137"/>
      <c r="Q118" s="137"/>
      <c r="R118" s="137"/>
      <c r="S118" s="137"/>
      <c r="T118" s="137"/>
      <c r="U118" s="137"/>
      <c r="V118" s="137"/>
      <c r="W118" s="137"/>
      <c r="X118" s="137"/>
      <c r="Y118" s="137"/>
      <c r="Z118" s="137"/>
    </row>
    <row r="119" ht="14.25" customHeight="1">
      <c r="A119" s="137"/>
      <c r="B119" s="360"/>
      <c r="C119" s="137"/>
      <c r="D119" s="137"/>
      <c r="E119" s="137"/>
      <c r="F119" s="137"/>
      <c r="G119" s="137"/>
      <c r="H119" s="137"/>
      <c r="I119" s="137"/>
      <c r="J119" s="137"/>
      <c r="K119" s="137"/>
      <c r="L119" s="137"/>
      <c r="M119" s="137"/>
      <c r="N119" s="137"/>
      <c r="O119" s="137"/>
      <c r="P119" s="137"/>
      <c r="Q119" s="137"/>
      <c r="R119" s="137"/>
      <c r="S119" s="137"/>
      <c r="T119" s="137"/>
      <c r="U119" s="137"/>
      <c r="V119" s="137"/>
      <c r="W119" s="137"/>
      <c r="X119" s="137"/>
      <c r="Y119" s="137"/>
      <c r="Z119" s="137"/>
    </row>
    <row r="120" ht="14.25" customHeight="1">
      <c r="A120" s="137"/>
      <c r="B120" s="360"/>
      <c r="C120" s="137"/>
      <c r="D120" s="137"/>
      <c r="E120" s="137"/>
      <c r="F120" s="137"/>
      <c r="G120" s="137"/>
      <c r="H120" s="137"/>
      <c r="I120" s="137"/>
      <c r="J120" s="137"/>
      <c r="K120" s="137"/>
      <c r="L120" s="137"/>
      <c r="M120" s="137"/>
      <c r="N120" s="137"/>
      <c r="O120" s="137"/>
      <c r="P120" s="137"/>
      <c r="Q120" s="137"/>
      <c r="R120" s="137"/>
      <c r="S120" s="137"/>
      <c r="T120" s="137"/>
      <c r="U120" s="137"/>
      <c r="V120" s="137"/>
      <c r="W120" s="137"/>
      <c r="X120" s="137"/>
      <c r="Y120" s="137"/>
      <c r="Z120" s="137"/>
    </row>
    <row r="121" ht="14.25" customHeight="1">
      <c r="A121" s="137"/>
      <c r="B121" s="360"/>
      <c r="C121" s="137"/>
      <c r="D121" s="137"/>
      <c r="E121" s="137"/>
      <c r="F121" s="137"/>
      <c r="G121" s="137"/>
      <c r="H121" s="137"/>
      <c r="I121" s="137"/>
      <c r="J121" s="137"/>
      <c r="K121" s="137"/>
      <c r="L121" s="137"/>
      <c r="M121" s="137"/>
      <c r="N121" s="137"/>
      <c r="O121" s="137"/>
      <c r="P121" s="137"/>
      <c r="Q121" s="137"/>
      <c r="R121" s="137"/>
      <c r="S121" s="137"/>
      <c r="T121" s="137"/>
      <c r="U121" s="137"/>
      <c r="V121" s="137"/>
      <c r="W121" s="137"/>
      <c r="X121" s="137"/>
      <c r="Y121" s="137"/>
      <c r="Z121" s="137"/>
    </row>
    <row r="122" ht="14.25" customHeight="1">
      <c r="A122" s="137"/>
      <c r="B122" s="360"/>
      <c r="C122" s="137"/>
      <c r="D122" s="137"/>
      <c r="E122" s="137"/>
      <c r="F122" s="137"/>
      <c r="G122" s="137"/>
      <c r="H122" s="137"/>
      <c r="I122" s="137"/>
      <c r="J122" s="137"/>
      <c r="K122" s="137"/>
      <c r="L122" s="137"/>
      <c r="M122" s="137"/>
      <c r="N122" s="137"/>
      <c r="O122" s="137"/>
      <c r="P122" s="137"/>
      <c r="Q122" s="137"/>
      <c r="R122" s="137"/>
      <c r="S122" s="137"/>
      <c r="T122" s="137"/>
      <c r="U122" s="137"/>
      <c r="V122" s="137"/>
      <c r="W122" s="137"/>
      <c r="X122" s="137"/>
      <c r="Y122" s="137"/>
      <c r="Z122" s="137"/>
    </row>
    <row r="123" ht="14.25" customHeight="1">
      <c r="A123" s="137"/>
      <c r="B123" s="360"/>
      <c r="C123" s="137"/>
      <c r="D123" s="137"/>
      <c r="E123" s="137"/>
      <c r="F123" s="137"/>
      <c r="G123" s="137"/>
      <c r="H123" s="137"/>
      <c r="I123" s="137"/>
      <c r="J123" s="137"/>
      <c r="K123" s="137"/>
      <c r="L123" s="137"/>
      <c r="M123" s="137"/>
      <c r="N123" s="137"/>
      <c r="O123" s="137"/>
      <c r="P123" s="137"/>
      <c r="Q123" s="137"/>
      <c r="R123" s="137"/>
      <c r="S123" s="137"/>
      <c r="T123" s="137"/>
      <c r="U123" s="137"/>
      <c r="V123" s="137"/>
      <c r="W123" s="137"/>
      <c r="X123" s="137"/>
      <c r="Y123" s="137"/>
      <c r="Z123" s="137"/>
    </row>
    <row r="124" ht="14.25" customHeight="1">
      <c r="A124" s="137"/>
      <c r="B124" s="360"/>
      <c r="C124" s="137"/>
      <c r="D124" s="137"/>
      <c r="E124" s="137"/>
      <c r="F124" s="137"/>
      <c r="G124" s="137"/>
      <c r="H124" s="137"/>
      <c r="I124" s="137"/>
      <c r="J124" s="137"/>
      <c r="K124" s="137"/>
      <c r="L124" s="137"/>
      <c r="M124" s="137"/>
      <c r="N124" s="137"/>
      <c r="O124" s="137"/>
      <c r="P124" s="137"/>
      <c r="Q124" s="137"/>
      <c r="R124" s="137"/>
      <c r="S124" s="137"/>
      <c r="T124" s="137"/>
      <c r="U124" s="137"/>
      <c r="V124" s="137"/>
      <c r="W124" s="137"/>
      <c r="X124" s="137"/>
      <c r="Y124" s="137"/>
      <c r="Z124" s="137"/>
    </row>
    <row r="125" ht="14.25" customHeight="1">
      <c r="A125" s="137"/>
      <c r="B125" s="360"/>
      <c r="C125" s="137"/>
      <c r="D125" s="137"/>
      <c r="E125" s="137"/>
      <c r="F125" s="137"/>
      <c r="G125" s="137"/>
      <c r="H125" s="137"/>
      <c r="I125" s="137"/>
      <c r="J125" s="137"/>
      <c r="K125" s="137"/>
      <c r="L125" s="137"/>
      <c r="M125" s="137"/>
      <c r="N125" s="137"/>
      <c r="O125" s="137"/>
      <c r="P125" s="137"/>
      <c r="Q125" s="137"/>
      <c r="R125" s="137"/>
      <c r="S125" s="137"/>
      <c r="T125" s="137"/>
      <c r="U125" s="137"/>
      <c r="V125" s="137"/>
      <c r="W125" s="137"/>
      <c r="X125" s="137"/>
      <c r="Y125" s="137"/>
      <c r="Z125" s="137"/>
    </row>
    <row r="126" ht="14.25" customHeight="1">
      <c r="A126" s="137"/>
      <c r="B126" s="360"/>
      <c r="C126" s="137"/>
      <c r="D126" s="137"/>
      <c r="E126" s="137"/>
      <c r="F126" s="137"/>
      <c r="G126" s="137"/>
      <c r="H126" s="137"/>
      <c r="I126" s="137"/>
      <c r="J126" s="137"/>
      <c r="K126" s="137"/>
      <c r="L126" s="137"/>
      <c r="M126" s="137"/>
      <c r="N126" s="137"/>
      <c r="O126" s="137"/>
      <c r="P126" s="137"/>
      <c r="Q126" s="137"/>
      <c r="R126" s="137"/>
      <c r="S126" s="137"/>
      <c r="T126" s="137"/>
      <c r="U126" s="137"/>
      <c r="V126" s="137"/>
      <c r="W126" s="137"/>
      <c r="X126" s="137"/>
      <c r="Y126" s="137"/>
      <c r="Z126" s="137"/>
    </row>
    <row r="127" ht="14.25" customHeight="1">
      <c r="A127" s="137"/>
      <c r="B127" s="360"/>
      <c r="C127" s="137"/>
      <c r="D127" s="137"/>
      <c r="E127" s="137"/>
      <c r="F127" s="137"/>
      <c r="G127" s="137"/>
      <c r="H127" s="137"/>
      <c r="I127" s="137"/>
      <c r="J127" s="137"/>
      <c r="K127" s="137"/>
      <c r="L127" s="137"/>
      <c r="M127" s="137"/>
      <c r="N127" s="137"/>
      <c r="O127" s="137"/>
      <c r="P127" s="137"/>
      <c r="Q127" s="137"/>
      <c r="R127" s="137"/>
      <c r="S127" s="137"/>
      <c r="T127" s="137"/>
      <c r="U127" s="137"/>
      <c r="V127" s="137"/>
      <c r="W127" s="137"/>
      <c r="X127" s="137"/>
      <c r="Y127" s="137"/>
      <c r="Z127" s="137"/>
    </row>
    <row r="128" ht="14.25" customHeight="1">
      <c r="A128" s="137"/>
      <c r="B128" s="360"/>
      <c r="C128" s="137"/>
      <c r="D128" s="137"/>
      <c r="E128" s="137"/>
      <c r="F128" s="137"/>
      <c r="G128" s="137"/>
      <c r="H128" s="137"/>
      <c r="I128" s="137"/>
      <c r="J128" s="137"/>
      <c r="K128" s="137"/>
      <c r="L128" s="137"/>
      <c r="M128" s="137"/>
      <c r="N128" s="137"/>
      <c r="O128" s="137"/>
      <c r="P128" s="137"/>
      <c r="Q128" s="137"/>
      <c r="R128" s="137"/>
      <c r="S128" s="137"/>
      <c r="T128" s="137"/>
      <c r="U128" s="137"/>
      <c r="V128" s="137"/>
      <c r="W128" s="137"/>
      <c r="X128" s="137"/>
      <c r="Y128" s="137"/>
      <c r="Z128" s="137"/>
    </row>
    <row r="129" ht="14.25" customHeight="1">
      <c r="A129" s="137"/>
      <c r="B129" s="360"/>
      <c r="C129" s="137"/>
      <c r="D129" s="137"/>
      <c r="E129" s="137"/>
      <c r="F129" s="137"/>
      <c r="G129" s="137"/>
      <c r="H129" s="137"/>
      <c r="I129" s="137"/>
      <c r="J129" s="137"/>
      <c r="K129" s="137"/>
      <c r="L129" s="137"/>
      <c r="M129" s="137"/>
      <c r="N129" s="137"/>
      <c r="O129" s="137"/>
      <c r="P129" s="137"/>
      <c r="Q129" s="137"/>
      <c r="R129" s="137"/>
      <c r="S129" s="137"/>
      <c r="T129" s="137"/>
      <c r="U129" s="137"/>
      <c r="V129" s="137"/>
      <c r="W129" s="137"/>
      <c r="X129" s="137"/>
      <c r="Y129" s="137"/>
      <c r="Z129" s="137"/>
    </row>
    <row r="130" ht="14.25" customHeight="1">
      <c r="A130" s="137"/>
      <c r="B130" s="360"/>
      <c r="C130" s="137"/>
      <c r="D130" s="137"/>
      <c r="E130" s="137"/>
      <c r="F130" s="137"/>
      <c r="G130" s="137"/>
      <c r="H130" s="137"/>
      <c r="I130" s="137"/>
      <c r="J130" s="137"/>
      <c r="K130" s="137"/>
      <c r="L130" s="137"/>
      <c r="M130" s="137"/>
      <c r="N130" s="137"/>
      <c r="O130" s="137"/>
      <c r="P130" s="137"/>
      <c r="Q130" s="137"/>
      <c r="R130" s="137"/>
      <c r="S130" s="137"/>
      <c r="T130" s="137"/>
      <c r="U130" s="137"/>
      <c r="V130" s="137"/>
      <c r="W130" s="137"/>
      <c r="X130" s="137"/>
      <c r="Y130" s="137"/>
      <c r="Z130" s="137"/>
    </row>
    <row r="131" ht="14.25" customHeight="1">
      <c r="A131" s="137"/>
      <c r="B131" s="360"/>
      <c r="C131" s="137"/>
      <c r="D131" s="137"/>
      <c r="E131" s="137"/>
      <c r="F131" s="137"/>
      <c r="G131" s="137"/>
      <c r="H131" s="137"/>
      <c r="I131" s="137"/>
      <c r="J131" s="137"/>
      <c r="K131" s="137"/>
      <c r="L131" s="137"/>
      <c r="M131" s="137"/>
      <c r="N131" s="137"/>
      <c r="O131" s="137"/>
      <c r="P131" s="137"/>
      <c r="Q131" s="137"/>
      <c r="R131" s="137"/>
      <c r="S131" s="137"/>
      <c r="T131" s="137"/>
      <c r="U131" s="137"/>
      <c r="V131" s="137"/>
      <c r="W131" s="137"/>
      <c r="X131" s="137"/>
      <c r="Y131" s="137"/>
      <c r="Z131" s="137"/>
    </row>
    <row r="132" ht="14.25" customHeight="1">
      <c r="A132" s="137"/>
      <c r="B132" s="360"/>
      <c r="C132" s="137"/>
      <c r="D132" s="137"/>
      <c r="E132" s="137"/>
      <c r="F132" s="137"/>
      <c r="G132" s="137"/>
      <c r="H132" s="137"/>
      <c r="I132" s="137"/>
      <c r="J132" s="137"/>
      <c r="K132" s="137"/>
      <c r="L132" s="137"/>
      <c r="M132" s="137"/>
      <c r="N132" s="137"/>
      <c r="O132" s="137"/>
      <c r="P132" s="137"/>
      <c r="Q132" s="137"/>
      <c r="R132" s="137"/>
      <c r="S132" s="137"/>
      <c r="T132" s="137"/>
      <c r="U132" s="137"/>
      <c r="V132" s="137"/>
      <c r="W132" s="137"/>
      <c r="X132" s="137"/>
      <c r="Y132" s="137"/>
      <c r="Z132" s="137"/>
    </row>
    <row r="133" ht="14.25" customHeight="1">
      <c r="A133" s="137"/>
      <c r="B133" s="360"/>
      <c r="C133" s="137"/>
      <c r="D133" s="137"/>
      <c r="E133" s="137"/>
      <c r="F133" s="137"/>
      <c r="G133" s="137"/>
      <c r="H133" s="137"/>
      <c r="I133" s="137"/>
      <c r="J133" s="137"/>
      <c r="K133" s="137"/>
      <c r="L133" s="137"/>
      <c r="M133" s="137"/>
      <c r="N133" s="137"/>
      <c r="O133" s="137"/>
      <c r="P133" s="137"/>
      <c r="Q133" s="137"/>
      <c r="R133" s="137"/>
      <c r="S133" s="137"/>
      <c r="T133" s="137"/>
      <c r="U133" s="137"/>
      <c r="V133" s="137"/>
      <c r="W133" s="137"/>
      <c r="X133" s="137"/>
      <c r="Y133" s="137"/>
      <c r="Z133" s="137"/>
    </row>
    <row r="134" ht="14.25" customHeight="1">
      <c r="A134" s="137"/>
      <c r="B134" s="360"/>
      <c r="C134" s="137"/>
      <c r="D134" s="137"/>
      <c r="E134" s="137"/>
      <c r="F134" s="137"/>
      <c r="G134" s="137"/>
      <c r="H134" s="137"/>
      <c r="I134" s="137"/>
      <c r="J134" s="137"/>
      <c r="K134" s="137"/>
      <c r="L134" s="137"/>
      <c r="M134" s="137"/>
      <c r="N134" s="137"/>
      <c r="O134" s="137"/>
      <c r="P134" s="137"/>
      <c r="Q134" s="137"/>
      <c r="R134" s="137"/>
      <c r="S134" s="137"/>
      <c r="T134" s="137"/>
      <c r="U134" s="137"/>
      <c r="V134" s="137"/>
      <c r="W134" s="137"/>
      <c r="X134" s="137"/>
      <c r="Y134" s="137"/>
      <c r="Z134" s="137"/>
    </row>
    <row r="135" ht="14.25" customHeight="1">
      <c r="A135" s="137"/>
      <c r="B135" s="360"/>
      <c r="C135" s="137"/>
      <c r="D135" s="137"/>
      <c r="E135" s="137"/>
      <c r="F135" s="137"/>
      <c r="G135" s="137"/>
      <c r="H135" s="137"/>
      <c r="I135" s="137"/>
      <c r="J135" s="137"/>
      <c r="K135" s="137"/>
      <c r="L135" s="137"/>
      <c r="M135" s="137"/>
      <c r="N135" s="137"/>
      <c r="O135" s="137"/>
      <c r="P135" s="137"/>
      <c r="Q135" s="137"/>
      <c r="R135" s="137"/>
      <c r="S135" s="137"/>
      <c r="T135" s="137"/>
      <c r="U135" s="137"/>
      <c r="V135" s="137"/>
      <c r="W135" s="137"/>
      <c r="X135" s="137"/>
      <c r="Y135" s="137"/>
      <c r="Z135" s="137"/>
    </row>
    <row r="136" ht="14.25" customHeight="1">
      <c r="A136" s="137"/>
      <c r="B136" s="360"/>
      <c r="C136" s="137"/>
      <c r="D136" s="137"/>
      <c r="E136" s="137"/>
      <c r="F136" s="137"/>
      <c r="G136" s="137"/>
      <c r="H136" s="137"/>
      <c r="I136" s="137"/>
      <c r="J136" s="137"/>
      <c r="K136" s="137"/>
      <c r="L136" s="137"/>
      <c r="M136" s="137"/>
      <c r="N136" s="137"/>
      <c r="O136" s="137"/>
      <c r="P136" s="137"/>
      <c r="Q136" s="137"/>
      <c r="R136" s="137"/>
      <c r="S136" s="137"/>
      <c r="T136" s="137"/>
      <c r="U136" s="137"/>
      <c r="V136" s="137"/>
      <c r="W136" s="137"/>
      <c r="X136" s="137"/>
      <c r="Y136" s="137"/>
      <c r="Z136" s="137"/>
    </row>
    <row r="137" ht="14.25" customHeight="1">
      <c r="A137" s="137"/>
      <c r="B137" s="360"/>
      <c r="C137" s="137"/>
      <c r="D137" s="137"/>
      <c r="E137" s="137"/>
      <c r="F137" s="137"/>
      <c r="G137" s="137"/>
      <c r="H137" s="137"/>
      <c r="I137" s="137"/>
      <c r="J137" s="137"/>
      <c r="K137" s="137"/>
      <c r="L137" s="137"/>
      <c r="M137" s="137"/>
      <c r="N137" s="137"/>
      <c r="O137" s="137"/>
      <c r="P137" s="137"/>
      <c r="Q137" s="137"/>
      <c r="R137" s="137"/>
      <c r="S137" s="137"/>
      <c r="T137" s="137"/>
      <c r="U137" s="137"/>
      <c r="V137" s="137"/>
      <c r="W137" s="137"/>
      <c r="X137" s="137"/>
      <c r="Y137" s="137"/>
      <c r="Z137" s="137"/>
    </row>
    <row r="138" ht="14.25" customHeight="1">
      <c r="A138" s="137"/>
      <c r="B138" s="360"/>
      <c r="C138" s="137"/>
      <c r="D138" s="137"/>
      <c r="E138" s="137"/>
      <c r="F138" s="137"/>
      <c r="G138" s="137"/>
      <c r="H138" s="137"/>
      <c r="I138" s="137"/>
      <c r="J138" s="137"/>
      <c r="K138" s="137"/>
      <c r="L138" s="137"/>
      <c r="M138" s="137"/>
      <c r="N138" s="137"/>
      <c r="O138" s="137"/>
      <c r="P138" s="137"/>
      <c r="Q138" s="137"/>
      <c r="R138" s="137"/>
      <c r="S138" s="137"/>
      <c r="T138" s="137"/>
      <c r="U138" s="137"/>
      <c r="V138" s="137"/>
      <c r="W138" s="137"/>
      <c r="X138" s="137"/>
      <c r="Y138" s="137"/>
      <c r="Z138" s="137"/>
    </row>
    <row r="139" ht="14.25" customHeight="1">
      <c r="A139" s="137"/>
      <c r="B139" s="360"/>
      <c r="C139" s="137"/>
      <c r="D139" s="137"/>
      <c r="E139" s="137"/>
      <c r="F139" s="137"/>
      <c r="G139" s="137"/>
      <c r="H139" s="137"/>
      <c r="I139" s="137"/>
      <c r="J139" s="137"/>
      <c r="K139" s="137"/>
      <c r="L139" s="137"/>
      <c r="M139" s="137"/>
      <c r="N139" s="137"/>
      <c r="O139" s="137"/>
      <c r="P139" s="137"/>
      <c r="Q139" s="137"/>
      <c r="R139" s="137"/>
      <c r="S139" s="137"/>
      <c r="T139" s="137"/>
      <c r="U139" s="137"/>
      <c r="V139" s="137"/>
      <c r="W139" s="137"/>
      <c r="X139" s="137"/>
      <c r="Y139" s="137"/>
      <c r="Z139" s="137"/>
    </row>
    <row r="140" ht="14.25" customHeight="1">
      <c r="A140" s="137"/>
      <c r="B140" s="360"/>
      <c r="C140" s="137"/>
      <c r="D140" s="137"/>
      <c r="E140" s="137"/>
      <c r="F140" s="137"/>
      <c r="G140" s="137"/>
      <c r="H140" s="137"/>
      <c r="I140" s="137"/>
      <c r="J140" s="137"/>
      <c r="K140" s="137"/>
      <c r="L140" s="137"/>
      <c r="M140" s="137"/>
      <c r="N140" s="137"/>
      <c r="O140" s="137"/>
      <c r="P140" s="137"/>
      <c r="Q140" s="137"/>
      <c r="R140" s="137"/>
      <c r="S140" s="137"/>
      <c r="T140" s="137"/>
      <c r="U140" s="137"/>
      <c r="V140" s="137"/>
      <c r="W140" s="137"/>
      <c r="X140" s="137"/>
      <c r="Y140" s="137"/>
      <c r="Z140" s="137"/>
    </row>
    <row r="141" ht="14.25" customHeight="1">
      <c r="A141" s="137"/>
      <c r="B141" s="360"/>
      <c r="C141" s="137"/>
      <c r="D141" s="137"/>
      <c r="E141" s="137"/>
      <c r="F141" s="137"/>
      <c r="G141" s="137"/>
      <c r="H141" s="137"/>
      <c r="I141" s="137"/>
      <c r="J141" s="137"/>
      <c r="K141" s="137"/>
      <c r="L141" s="137"/>
      <c r="M141" s="137"/>
      <c r="N141" s="137"/>
      <c r="O141" s="137"/>
      <c r="P141" s="137"/>
      <c r="Q141" s="137"/>
      <c r="R141" s="137"/>
      <c r="S141" s="137"/>
      <c r="T141" s="137"/>
      <c r="U141" s="137"/>
      <c r="V141" s="137"/>
      <c r="W141" s="137"/>
      <c r="X141" s="137"/>
      <c r="Y141" s="137"/>
      <c r="Z141" s="137"/>
    </row>
    <row r="142" ht="14.25" customHeight="1">
      <c r="A142" s="137"/>
      <c r="B142" s="360"/>
      <c r="C142" s="137"/>
      <c r="D142" s="137"/>
      <c r="E142" s="137"/>
      <c r="F142" s="137"/>
      <c r="G142" s="137"/>
      <c r="H142" s="137"/>
      <c r="I142" s="137"/>
      <c r="J142" s="137"/>
      <c r="K142" s="137"/>
      <c r="L142" s="137"/>
      <c r="M142" s="137"/>
      <c r="N142" s="137"/>
      <c r="O142" s="137"/>
      <c r="P142" s="137"/>
      <c r="Q142" s="137"/>
      <c r="R142" s="137"/>
      <c r="S142" s="137"/>
      <c r="T142" s="137"/>
      <c r="U142" s="137"/>
      <c r="V142" s="137"/>
      <c r="W142" s="137"/>
      <c r="X142" s="137"/>
      <c r="Y142" s="137"/>
      <c r="Z142" s="137"/>
    </row>
    <row r="143" ht="14.25" customHeight="1">
      <c r="A143" s="137"/>
      <c r="B143" s="360"/>
      <c r="C143" s="137"/>
      <c r="D143" s="137"/>
      <c r="E143" s="137"/>
      <c r="F143" s="137"/>
      <c r="G143" s="137"/>
      <c r="H143" s="137"/>
      <c r="I143" s="137"/>
      <c r="J143" s="137"/>
      <c r="K143" s="137"/>
      <c r="L143" s="137"/>
      <c r="M143" s="137"/>
      <c r="N143" s="137"/>
      <c r="O143" s="137"/>
      <c r="P143" s="137"/>
      <c r="Q143" s="137"/>
      <c r="R143" s="137"/>
      <c r="S143" s="137"/>
      <c r="T143" s="137"/>
      <c r="U143" s="137"/>
      <c r="V143" s="137"/>
      <c r="W143" s="137"/>
      <c r="X143" s="137"/>
      <c r="Y143" s="137"/>
      <c r="Z143" s="137"/>
    </row>
    <row r="144" ht="14.25" customHeight="1">
      <c r="A144" s="137"/>
      <c r="B144" s="360"/>
      <c r="C144" s="137"/>
      <c r="D144" s="137"/>
      <c r="E144" s="137"/>
      <c r="F144" s="137"/>
      <c r="G144" s="137"/>
      <c r="H144" s="137"/>
      <c r="I144" s="137"/>
      <c r="J144" s="137"/>
      <c r="K144" s="137"/>
      <c r="L144" s="137"/>
      <c r="M144" s="137"/>
      <c r="N144" s="137"/>
      <c r="O144" s="137"/>
      <c r="P144" s="137"/>
      <c r="Q144" s="137"/>
      <c r="R144" s="137"/>
      <c r="S144" s="137"/>
      <c r="T144" s="137"/>
      <c r="U144" s="137"/>
      <c r="V144" s="137"/>
      <c r="W144" s="137"/>
      <c r="X144" s="137"/>
      <c r="Y144" s="137"/>
      <c r="Z144" s="137"/>
    </row>
    <row r="145" ht="14.25" customHeight="1">
      <c r="A145" s="137"/>
      <c r="B145" s="360"/>
      <c r="C145" s="137"/>
      <c r="D145" s="137"/>
      <c r="E145" s="137"/>
      <c r="F145" s="137"/>
      <c r="G145" s="137"/>
      <c r="H145" s="137"/>
      <c r="I145" s="137"/>
      <c r="J145" s="137"/>
      <c r="K145" s="137"/>
      <c r="L145" s="137"/>
      <c r="M145" s="137"/>
      <c r="N145" s="137"/>
      <c r="O145" s="137"/>
      <c r="P145" s="137"/>
      <c r="Q145" s="137"/>
      <c r="R145" s="137"/>
      <c r="S145" s="137"/>
      <c r="T145" s="137"/>
      <c r="U145" s="137"/>
      <c r="V145" s="137"/>
      <c r="W145" s="137"/>
      <c r="X145" s="137"/>
      <c r="Y145" s="137"/>
      <c r="Z145" s="137"/>
    </row>
    <row r="146" ht="14.25" customHeight="1">
      <c r="A146" s="137"/>
      <c r="B146" s="360"/>
      <c r="C146" s="137"/>
      <c r="D146" s="137"/>
      <c r="E146" s="137"/>
      <c r="F146" s="137"/>
      <c r="G146" s="137"/>
      <c r="H146" s="137"/>
      <c r="I146" s="137"/>
      <c r="J146" s="137"/>
      <c r="K146" s="137"/>
      <c r="L146" s="137"/>
      <c r="M146" s="137"/>
      <c r="N146" s="137"/>
      <c r="O146" s="137"/>
      <c r="P146" s="137"/>
      <c r="Q146" s="137"/>
      <c r="R146" s="137"/>
      <c r="S146" s="137"/>
      <c r="T146" s="137"/>
      <c r="U146" s="137"/>
      <c r="V146" s="137"/>
      <c r="W146" s="137"/>
      <c r="X146" s="137"/>
      <c r="Y146" s="137"/>
      <c r="Z146" s="137"/>
    </row>
    <row r="147" ht="14.25" customHeight="1">
      <c r="A147" s="137"/>
      <c r="B147" s="360"/>
      <c r="C147" s="137"/>
      <c r="D147" s="137"/>
      <c r="E147" s="137"/>
      <c r="F147" s="137"/>
      <c r="G147" s="137"/>
      <c r="H147" s="137"/>
      <c r="I147" s="137"/>
      <c r="J147" s="137"/>
      <c r="K147" s="137"/>
      <c r="L147" s="137"/>
      <c r="M147" s="137"/>
      <c r="N147" s="137"/>
      <c r="O147" s="137"/>
      <c r="P147" s="137"/>
      <c r="Q147" s="137"/>
      <c r="R147" s="137"/>
      <c r="S147" s="137"/>
      <c r="T147" s="137"/>
      <c r="U147" s="137"/>
      <c r="V147" s="137"/>
      <c r="W147" s="137"/>
      <c r="X147" s="137"/>
      <c r="Y147" s="137"/>
      <c r="Z147" s="137"/>
    </row>
    <row r="148" ht="14.25" customHeight="1">
      <c r="A148" s="137"/>
      <c r="B148" s="360"/>
      <c r="C148" s="137"/>
      <c r="D148" s="137"/>
      <c r="E148" s="137"/>
      <c r="F148" s="137"/>
      <c r="G148" s="137"/>
      <c r="H148" s="137"/>
      <c r="I148" s="137"/>
      <c r="J148" s="137"/>
      <c r="K148" s="137"/>
      <c r="L148" s="137"/>
      <c r="M148" s="137"/>
      <c r="N148" s="137"/>
      <c r="O148" s="137"/>
      <c r="P148" s="137"/>
      <c r="Q148" s="137"/>
      <c r="R148" s="137"/>
      <c r="S148" s="137"/>
      <c r="T148" s="137"/>
      <c r="U148" s="137"/>
      <c r="V148" s="137"/>
      <c r="W148" s="137"/>
      <c r="X148" s="137"/>
      <c r="Y148" s="137"/>
      <c r="Z148" s="137"/>
    </row>
    <row r="149" ht="14.25" customHeight="1">
      <c r="A149" s="137"/>
      <c r="B149" s="360"/>
      <c r="C149" s="137"/>
      <c r="D149" s="137"/>
      <c r="E149" s="137"/>
      <c r="F149" s="137"/>
      <c r="G149" s="137"/>
      <c r="H149" s="137"/>
      <c r="I149" s="137"/>
      <c r="J149" s="137"/>
      <c r="K149" s="137"/>
      <c r="L149" s="137"/>
      <c r="M149" s="137"/>
      <c r="N149" s="137"/>
      <c r="O149" s="137"/>
      <c r="P149" s="137"/>
      <c r="Q149" s="137"/>
      <c r="R149" s="137"/>
      <c r="S149" s="137"/>
      <c r="T149" s="137"/>
      <c r="U149" s="137"/>
      <c r="V149" s="137"/>
      <c r="W149" s="137"/>
      <c r="X149" s="137"/>
      <c r="Y149" s="137"/>
      <c r="Z149" s="137"/>
    </row>
    <row r="150" ht="14.25" customHeight="1">
      <c r="A150" s="137"/>
      <c r="B150" s="360"/>
      <c r="C150" s="137"/>
      <c r="D150" s="137"/>
      <c r="E150" s="137"/>
      <c r="F150" s="137"/>
      <c r="G150" s="137"/>
      <c r="H150" s="137"/>
      <c r="I150" s="137"/>
      <c r="J150" s="137"/>
      <c r="K150" s="137"/>
      <c r="L150" s="137"/>
      <c r="M150" s="137"/>
      <c r="N150" s="137"/>
      <c r="O150" s="137"/>
      <c r="P150" s="137"/>
      <c r="Q150" s="137"/>
      <c r="R150" s="137"/>
      <c r="S150" s="137"/>
      <c r="T150" s="137"/>
      <c r="U150" s="137"/>
      <c r="V150" s="137"/>
      <c r="W150" s="137"/>
      <c r="X150" s="137"/>
      <c r="Y150" s="137"/>
      <c r="Z150" s="137"/>
    </row>
    <row r="151" ht="14.25" customHeight="1">
      <c r="A151" s="137"/>
      <c r="B151" s="360"/>
      <c r="C151" s="137"/>
      <c r="D151" s="137"/>
      <c r="E151" s="137"/>
      <c r="F151" s="137"/>
      <c r="G151" s="137"/>
      <c r="H151" s="137"/>
      <c r="I151" s="137"/>
      <c r="J151" s="137"/>
      <c r="K151" s="137"/>
      <c r="L151" s="137"/>
      <c r="M151" s="137"/>
      <c r="N151" s="137"/>
      <c r="O151" s="137"/>
      <c r="P151" s="137"/>
      <c r="Q151" s="137"/>
      <c r="R151" s="137"/>
      <c r="S151" s="137"/>
      <c r="T151" s="137"/>
      <c r="U151" s="137"/>
      <c r="V151" s="137"/>
      <c r="W151" s="137"/>
      <c r="X151" s="137"/>
      <c r="Y151" s="137"/>
      <c r="Z151" s="137"/>
    </row>
    <row r="152" ht="14.25" customHeight="1">
      <c r="A152" s="137"/>
      <c r="B152" s="360"/>
      <c r="C152" s="137"/>
      <c r="D152" s="137"/>
      <c r="E152" s="137"/>
      <c r="F152" s="137"/>
      <c r="G152" s="137"/>
      <c r="H152" s="137"/>
      <c r="I152" s="137"/>
      <c r="J152" s="137"/>
      <c r="K152" s="137"/>
      <c r="L152" s="137"/>
      <c r="M152" s="137"/>
      <c r="N152" s="137"/>
      <c r="O152" s="137"/>
      <c r="P152" s="137"/>
      <c r="Q152" s="137"/>
      <c r="R152" s="137"/>
      <c r="S152" s="137"/>
      <c r="T152" s="137"/>
      <c r="U152" s="137"/>
      <c r="V152" s="137"/>
      <c r="W152" s="137"/>
      <c r="X152" s="137"/>
      <c r="Y152" s="137"/>
      <c r="Z152" s="137"/>
    </row>
    <row r="153" ht="14.25" customHeight="1">
      <c r="A153" s="137"/>
      <c r="B153" s="360"/>
      <c r="C153" s="137"/>
      <c r="D153" s="137"/>
      <c r="E153" s="137"/>
      <c r="F153" s="137"/>
      <c r="G153" s="137"/>
      <c r="H153" s="137"/>
      <c r="I153" s="137"/>
      <c r="J153" s="137"/>
      <c r="K153" s="137"/>
      <c r="L153" s="137"/>
      <c r="M153" s="137"/>
      <c r="N153" s="137"/>
      <c r="O153" s="137"/>
      <c r="P153" s="137"/>
      <c r="Q153" s="137"/>
      <c r="R153" s="137"/>
      <c r="S153" s="137"/>
      <c r="T153" s="137"/>
      <c r="U153" s="137"/>
      <c r="V153" s="137"/>
      <c r="W153" s="137"/>
      <c r="X153" s="137"/>
      <c r="Y153" s="137"/>
      <c r="Z153" s="137"/>
    </row>
    <row r="154" ht="14.25" customHeight="1">
      <c r="A154" s="137"/>
      <c r="B154" s="360"/>
      <c r="C154" s="137"/>
      <c r="D154" s="137"/>
      <c r="E154" s="137"/>
      <c r="F154" s="137"/>
      <c r="G154" s="137"/>
      <c r="H154" s="137"/>
      <c r="I154" s="137"/>
      <c r="J154" s="137"/>
      <c r="K154" s="137"/>
      <c r="L154" s="137"/>
      <c r="M154" s="137"/>
      <c r="N154" s="137"/>
      <c r="O154" s="137"/>
      <c r="P154" s="137"/>
      <c r="Q154" s="137"/>
      <c r="R154" s="137"/>
      <c r="S154" s="137"/>
      <c r="T154" s="137"/>
      <c r="U154" s="137"/>
      <c r="V154" s="137"/>
      <c r="W154" s="137"/>
      <c r="X154" s="137"/>
      <c r="Y154" s="137"/>
      <c r="Z154" s="137"/>
    </row>
    <row r="155" ht="14.25" customHeight="1">
      <c r="A155" s="137"/>
      <c r="B155" s="360"/>
      <c r="C155" s="137"/>
      <c r="D155" s="137"/>
      <c r="E155" s="137"/>
      <c r="F155" s="137"/>
      <c r="G155" s="137"/>
      <c r="H155" s="137"/>
      <c r="I155" s="137"/>
      <c r="J155" s="137"/>
      <c r="K155" s="137"/>
      <c r="L155" s="137"/>
      <c r="M155" s="137"/>
      <c r="N155" s="137"/>
      <c r="O155" s="137"/>
      <c r="P155" s="137"/>
      <c r="Q155" s="137"/>
      <c r="R155" s="137"/>
      <c r="S155" s="137"/>
      <c r="T155" s="137"/>
      <c r="U155" s="137"/>
      <c r="V155" s="137"/>
      <c r="W155" s="137"/>
      <c r="X155" s="137"/>
      <c r="Y155" s="137"/>
      <c r="Z155" s="137"/>
    </row>
    <row r="156" ht="14.25" customHeight="1">
      <c r="A156" s="137"/>
      <c r="B156" s="360"/>
      <c r="C156" s="137"/>
      <c r="D156" s="137"/>
      <c r="E156" s="137"/>
      <c r="F156" s="137"/>
      <c r="G156" s="137"/>
      <c r="H156" s="137"/>
      <c r="I156" s="137"/>
      <c r="J156" s="137"/>
      <c r="K156" s="137"/>
      <c r="L156" s="137"/>
      <c r="M156" s="137"/>
      <c r="N156" s="137"/>
      <c r="O156" s="137"/>
      <c r="P156" s="137"/>
      <c r="Q156" s="137"/>
      <c r="R156" s="137"/>
      <c r="S156" s="137"/>
      <c r="T156" s="137"/>
      <c r="U156" s="137"/>
      <c r="V156" s="137"/>
      <c r="W156" s="137"/>
      <c r="X156" s="137"/>
      <c r="Y156" s="137"/>
      <c r="Z156" s="137"/>
    </row>
    <row r="157" ht="14.25" customHeight="1">
      <c r="A157" s="137"/>
      <c r="B157" s="360"/>
      <c r="C157" s="137"/>
      <c r="D157" s="137"/>
      <c r="E157" s="137"/>
      <c r="F157" s="137"/>
      <c r="G157" s="137"/>
      <c r="H157" s="137"/>
      <c r="I157" s="137"/>
      <c r="J157" s="137"/>
      <c r="K157" s="137"/>
      <c r="L157" s="137"/>
      <c r="M157" s="137"/>
      <c r="N157" s="137"/>
      <c r="O157" s="137"/>
      <c r="P157" s="137"/>
      <c r="Q157" s="137"/>
      <c r="R157" s="137"/>
      <c r="S157" s="137"/>
      <c r="T157" s="137"/>
      <c r="U157" s="137"/>
      <c r="V157" s="137"/>
      <c r="W157" s="137"/>
      <c r="X157" s="137"/>
      <c r="Y157" s="137"/>
      <c r="Z157" s="137"/>
    </row>
    <row r="158" ht="14.25" customHeight="1">
      <c r="A158" s="137"/>
      <c r="B158" s="360"/>
      <c r="C158" s="137"/>
      <c r="D158" s="137"/>
      <c r="E158" s="137"/>
      <c r="F158" s="137"/>
      <c r="G158" s="137"/>
      <c r="H158" s="137"/>
      <c r="I158" s="137"/>
      <c r="J158" s="137"/>
      <c r="K158" s="137"/>
      <c r="L158" s="137"/>
      <c r="M158" s="137"/>
      <c r="N158" s="137"/>
      <c r="O158" s="137"/>
      <c r="P158" s="137"/>
      <c r="Q158" s="137"/>
      <c r="R158" s="137"/>
      <c r="S158" s="137"/>
      <c r="T158" s="137"/>
      <c r="U158" s="137"/>
      <c r="V158" s="137"/>
      <c r="W158" s="137"/>
      <c r="X158" s="137"/>
      <c r="Y158" s="137"/>
      <c r="Z158" s="137"/>
    </row>
    <row r="159" ht="14.25" customHeight="1">
      <c r="A159" s="137"/>
      <c r="B159" s="360"/>
      <c r="C159" s="137"/>
      <c r="D159" s="137"/>
      <c r="E159" s="137"/>
      <c r="F159" s="137"/>
      <c r="G159" s="137"/>
      <c r="H159" s="137"/>
      <c r="I159" s="137"/>
      <c r="J159" s="137"/>
      <c r="K159" s="137"/>
      <c r="L159" s="137"/>
      <c r="M159" s="137"/>
      <c r="N159" s="137"/>
      <c r="O159" s="137"/>
      <c r="P159" s="137"/>
      <c r="Q159" s="137"/>
      <c r="R159" s="137"/>
      <c r="S159" s="137"/>
      <c r="T159" s="137"/>
      <c r="U159" s="137"/>
      <c r="V159" s="137"/>
      <c r="W159" s="137"/>
      <c r="X159" s="137"/>
      <c r="Y159" s="137"/>
      <c r="Z159" s="137"/>
    </row>
    <row r="160" ht="14.25" customHeight="1">
      <c r="A160" s="137"/>
      <c r="B160" s="360"/>
      <c r="C160" s="137"/>
      <c r="D160" s="137"/>
      <c r="E160" s="137"/>
      <c r="F160" s="137"/>
      <c r="G160" s="137"/>
      <c r="H160" s="137"/>
      <c r="I160" s="137"/>
      <c r="J160" s="137"/>
      <c r="K160" s="137"/>
      <c r="L160" s="137"/>
      <c r="M160" s="137"/>
      <c r="N160" s="137"/>
      <c r="O160" s="137"/>
      <c r="P160" s="137"/>
      <c r="Q160" s="137"/>
      <c r="R160" s="137"/>
      <c r="S160" s="137"/>
      <c r="T160" s="137"/>
      <c r="U160" s="137"/>
      <c r="V160" s="137"/>
      <c r="W160" s="137"/>
      <c r="X160" s="137"/>
      <c r="Y160" s="137"/>
      <c r="Z160" s="137"/>
    </row>
    <row r="161" ht="14.25" customHeight="1">
      <c r="A161" s="137"/>
      <c r="B161" s="360"/>
      <c r="C161" s="137"/>
      <c r="D161" s="137"/>
      <c r="E161" s="137"/>
      <c r="F161" s="137"/>
      <c r="G161" s="137"/>
      <c r="H161" s="137"/>
      <c r="I161" s="137"/>
      <c r="J161" s="137"/>
      <c r="K161" s="137"/>
      <c r="L161" s="137"/>
      <c r="M161" s="137"/>
      <c r="N161" s="137"/>
      <c r="O161" s="137"/>
      <c r="P161" s="137"/>
      <c r="Q161" s="137"/>
      <c r="R161" s="137"/>
      <c r="S161" s="137"/>
      <c r="T161" s="137"/>
      <c r="U161" s="137"/>
      <c r="V161" s="137"/>
      <c r="W161" s="137"/>
      <c r="X161" s="137"/>
      <c r="Y161" s="137"/>
      <c r="Z161" s="137"/>
    </row>
    <row r="162" ht="14.25" customHeight="1">
      <c r="A162" s="137"/>
      <c r="B162" s="360"/>
      <c r="C162" s="137"/>
      <c r="D162" s="137"/>
      <c r="E162" s="137"/>
      <c r="F162" s="137"/>
      <c r="G162" s="137"/>
      <c r="H162" s="137"/>
      <c r="I162" s="137"/>
      <c r="J162" s="137"/>
      <c r="K162" s="137"/>
      <c r="L162" s="137"/>
      <c r="M162" s="137"/>
      <c r="N162" s="137"/>
      <c r="O162" s="137"/>
      <c r="P162" s="137"/>
      <c r="Q162" s="137"/>
      <c r="R162" s="137"/>
      <c r="S162" s="137"/>
      <c r="T162" s="137"/>
      <c r="U162" s="137"/>
      <c r="V162" s="137"/>
      <c r="W162" s="137"/>
      <c r="X162" s="137"/>
      <c r="Y162" s="137"/>
      <c r="Z162" s="137"/>
    </row>
    <row r="163" ht="14.25" customHeight="1">
      <c r="A163" s="137"/>
      <c r="B163" s="360"/>
      <c r="C163" s="137"/>
      <c r="D163" s="137"/>
      <c r="E163" s="137"/>
      <c r="F163" s="137"/>
      <c r="G163" s="137"/>
      <c r="H163" s="137"/>
      <c r="I163" s="137"/>
      <c r="J163" s="137"/>
      <c r="K163" s="137"/>
      <c r="L163" s="137"/>
      <c r="M163" s="137"/>
      <c r="N163" s="137"/>
      <c r="O163" s="137"/>
      <c r="P163" s="137"/>
      <c r="Q163" s="137"/>
      <c r="R163" s="137"/>
      <c r="S163" s="137"/>
      <c r="T163" s="137"/>
      <c r="U163" s="137"/>
      <c r="V163" s="137"/>
      <c r="W163" s="137"/>
      <c r="X163" s="137"/>
      <c r="Y163" s="137"/>
      <c r="Z163" s="137"/>
    </row>
    <row r="164" ht="14.25" customHeight="1">
      <c r="A164" s="137"/>
      <c r="B164" s="360"/>
      <c r="C164" s="137"/>
      <c r="D164" s="137"/>
      <c r="E164" s="137"/>
      <c r="F164" s="137"/>
      <c r="G164" s="137"/>
      <c r="H164" s="137"/>
      <c r="I164" s="137"/>
      <c r="J164" s="137"/>
      <c r="K164" s="137"/>
      <c r="L164" s="137"/>
      <c r="M164" s="137"/>
      <c r="N164" s="137"/>
      <c r="O164" s="137"/>
      <c r="P164" s="137"/>
      <c r="Q164" s="137"/>
      <c r="R164" s="137"/>
      <c r="S164" s="137"/>
      <c r="T164" s="137"/>
      <c r="U164" s="137"/>
      <c r="V164" s="137"/>
      <c r="W164" s="137"/>
      <c r="X164" s="137"/>
      <c r="Y164" s="137"/>
      <c r="Z164" s="137"/>
    </row>
    <row r="165" ht="14.25" customHeight="1">
      <c r="A165" s="137"/>
      <c r="B165" s="360"/>
      <c r="C165" s="137"/>
      <c r="D165" s="137"/>
      <c r="E165" s="137"/>
      <c r="F165" s="137"/>
      <c r="G165" s="137"/>
      <c r="H165" s="137"/>
      <c r="I165" s="137"/>
      <c r="J165" s="137"/>
      <c r="K165" s="137"/>
      <c r="L165" s="137"/>
      <c r="M165" s="137"/>
      <c r="N165" s="137"/>
      <c r="O165" s="137"/>
      <c r="P165" s="137"/>
      <c r="Q165" s="137"/>
      <c r="R165" s="137"/>
      <c r="S165" s="137"/>
      <c r="T165" s="137"/>
      <c r="U165" s="137"/>
      <c r="V165" s="137"/>
      <c r="W165" s="137"/>
      <c r="X165" s="137"/>
      <c r="Y165" s="137"/>
      <c r="Z165" s="137"/>
    </row>
    <row r="166" ht="14.25" customHeight="1">
      <c r="A166" s="137"/>
      <c r="B166" s="360"/>
      <c r="C166" s="137"/>
      <c r="D166" s="137"/>
      <c r="E166" s="137"/>
      <c r="F166" s="137"/>
      <c r="G166" s="137"/>
      <c r="H166" s="137"/>
      <c r="I166" s="137"/>
      <c r="J166" s="137"/>
      <c r="K166" s="137"/>
      <c r="L166" s="137"/>
      <c r="M166" s="137"/>
      <c r="N166" s="137"/>
      <c r="O166" s="137"/>
      <c r="P166" s="137"/>
      <c r="Q166" s="137"/>
      <c r="R166" s="137"/>
      <c r="S166" s="137"/>
      <c r="T166" s="137"/>
      <c r="U166" s="137"/>
      <c r="V166" s="137"/>
      <c r="W166" s="137"/>
      <c r="X166" s="137"/>
      <c r="Y166" s="137"/>
      <c r="Z166" s="137"/>
    </row>
    <row r="167" ht="14.25" customHeight="1">
      <c r="A167" s="137"/>
      <c r="B167" s="360"/>
      <c r="C167" s="137"/>
      <c r="D167" s="137"/>
      <c r="E167" s="137"/>
      <c r="F167" s="137"/>
      <c r="G167" s="137"/>
      <c r="H167" s="137"/>
      <c r="I167" s="137"/>
      <c r="J167" s="137"/>
      <c r="K167" s="137"/>
      <c r="L167" s="137"/>
      <c r="M167" s="137"/>
      <c r="N167" s="137"/>
      <c r="O167" s="137"/>
      <c r="P167" s="137"/>
      <c r="Q167" s="137"/>
      <c r="R167" s="137"/>
      <c r="S167" s="137"/>
      <c r="T167" s="137"/>
      <c r="U167" s="137"/>
      <c r="V167" s="137"/>
      <c r="W167" s="137"/>
      <c r="X167" s="137"/>
      <c r="Y167" s="137"/>
      <c r="Z167" s="137"/>
    </row>
    <row r="168" ht="14.25" customHeight="1">
      <c r="A168" s="137"/>
      <c r="B168" s="360"/>
      <c r="C168" s="137"/>
      <c r="D168" s="137"/>
      <c r="E168" s="137"/>
      <c r="F168" s="137"/>
      <c r="G168" s="137"/>
      <c r="H168" s="137"/>
      <c r="I168" s="137"/>
      <c r="J168" s="137"/>
      <c r="K168" s="137"/>
      <c r="L168" s="137"/>
      <c r="M168" s="137"/>
      <c r="N168" s="137"/>
      <c r="O168" s="137"/>
      <c r="P168" s="137"/>
      <c r="Q168" s="137"/>
      <c r="R168" s="137"/>
      <c r="S168" s="137"/>
      <c r="T168" s="137"/>
      <c r="U168" s="137"/>
      <c r="V168" s="137"/>
      <c r="W168" s="137"/>
      <c r="X168" s="137"/>
      <c r="Y168" s="137"/>
      <c r="Z168" s="137"/>
    </row>
    <row r="169" ht="14.25" customHeight="1">
      <c r="A169" s="137"/>
      <c r="B169" s="360"/>
      <c r="C169" s="137"/>
      <c r="D169" s="137"/>
      <c r="E169" s="137"/>
      <c r="F169" s="137"/>
      <c r="G169" s="137"/>
      <c r="H169" s="137"/>
      <c r="I169" s="137"/>
      <c r="J169" s="137"/>
      <c r="K169" s="137"/>
      <c r="L169" s="137"/>
      <c r="M169" s="137"/>
      <c r="N169" s="137"/>
      <c r="O169" s="137"/>
      <c r="P169" s="137"/>
      <c r="Q169" s="137"/>
      <c r="R169" s="137"/>
      <c r="S169" s="137"/>
      <c r="T169" s="137"/>
      <c r="U169" s="137"/>
      <c r="V169" s="137"/>
      <c r="W169" s="137"/>
      <c r="X169" s="137"/>
      <c r="Y169" s="137"/>
      <c r="Z169" s="137"/>
    </row>
    <row r="170" ht="14.25" customHeight="1">
      <c r="A170" s="137"/>
      <c r="B170" s="360"/>
      <c r="C170" s="137"/>
      <c r="D170" s="137"/>
      <c r="E170" s="137"/>
      <c r="F170" s="137"/>
      <c r="G170" s="137"/>
      <c r="H170" s="137"/>
      <c r="I170" s="137"/>
      <c r="J170" s="137"/>
      <c r="K170" s="137"/>
      <c r="L170" s="137"/>
      <c r="M170" s="137"/>
      <c r="N170" s="137"/>
      <c r="O170" s="137"/>
      <c r="P170" s="137"/>
      <c r="Q170" s="137"/>
      <c r="R170" s="137"/>
      <c r="S170" s="137"/>
      <c r="T170" s="137"/>
      <c r="U170" s="137"/>
      <c r="V170" s="137"/>
      <c r="W170" s="137"/>
      <c r="X170" s="137"/>
      <c r="Y170" s="137"/>
      <c r="Z170" s="137"/>
    </row>
    <row r="171" ht="14.25" customHeight="1">
      <c r="A171" s="137"/>
      <c r="B171" s="360"/>
      <c r="C171" s="137"/>
      <c r="D171" s="137"/>
      <c r="E171" s="137"/>
      <c r="F171" s="137"/>
      <c r="G171" s="137"/>
      <c r="H171" s="137"/>
      <c r="I171" s="137"/>
      <c r="J171" s="137"/>
      <c r="K171" s="137"/>
      <c r="L171" s="137"/>
      <c r="M171" s="137"/>
      <c r="N171" s="137"/>
      <c r="O171" s="137"/>
      <c r="P171" s="137"/>
      <c r="Q171" s="137"/>
      <c r="R171" s="137"/>
      <c r="S171" s="137"/>
      <c r="T171" s="137"/>
      <c r="U171" s="137"/>
      <c r="V171" s="137"/>
      <c r="W171" s="137"/>
      <c r="X171" s="137"/>
      <c r="Y171" s="137"/>
      <c r="Z171" s="137"/>
    </row>
    <row r="172" ht="14.25" customHeight="1">
      <c r="A172" s="137"/>
      <c r="B172" s="360"/>
      <c r="C172" s="137"/>
      <c r="D172" s="137"/>
      <c r="E172" s="137"/>
      <c r="F172" s="137"/>
      <c r="G172" s="137"/>
      <c r="H172" s="137"/>
      <c r="I172" s="137"/>
      <c r="J172" s="137"/>
      <c r="K172" s="137"/>
      <c r="L172" s="137"/>
      <c r="M172" s="137"/>
      <c r="N172" s="137"/>
      <c r="O172" s="137"/>
      <c r="P172" s="137"/>
      <c r="Q172" s="137"/>
      <c r="R172" s="137"/>
      <c r="S172" s="137"/>
      <c r="T172" s="137"/>
      <c r="U172" s="137"/>
      <c r="V172" s="137"/>
      <c r="W172" s="137"/>
      <c r="X172" s="137"/>
      <c r="Y172" s="137"/>
      <c r="Z172" s="137"/>
    </row>
    <row r="173" ht="14.25" customHeight="1">
      <c r="A173" s="137"/>
      <c r="B173" s="360"/>
      <c r="C173" s="137"/>
      <c r="D173" s="137"/>
      <c r="E173" s="137"/>
      <c r="F173" s="137"/>
      <c r="G173" s="137"/>
      <c r="H173" s="137"/>
      <c r="I173" s="137"/>
      <c r="J173" s="137"/>
      <c r="K173" s="137"/>
      <c r="L173" s="137"/>
      <c r="M173" s="137"/>
      <c r="N173" s="137"/>
      <c r="O173" s="137"/>
      <c r="P173" s="137"/>
      <c r="Q173" s="137"/>
      <c r="R173" s="137"/>
      <c r="S173" s="137"/>
      <c r="T173" s="137"/>
      <c r="U173" s="137"/>
      <c r="V173" s="137"/>
      <c r="W173" s="137"/>
      <c r="X173" s="137"/>
      <c r="Y173" s="137"/>
      <c r="Z173" s="137"/>
    </row>
    <row r="174" ht="14.25" customHeight="1">
      <c r="A174" s="137"/>
      <c r="B174" s="360"/>
      <c r="C174" s="137"/>
      <c r="D174" s="137"/>
      <c r="E174" s="137"/>
      <c r="F174" s="137"/>
      <c r="G174" s="137"/>
      <c r="H174" s="137"/>
      <c r="I174" s="137"/>
      <c r="J174" s="137"/>
      <c r="K174" s="137"/>
      <c r="L174" s="137"/>
      <c r="M174" s="137"/>
      <c r="N174" s="137"/>
      <c r="O174" s="137"/>
      <c r="P174" s="137"/>
      <c r="Q174" s="137"/>
      <c r="R174" s="137"/>
      <c r="S174" s="137"/>
      <c r="T174" s="137"/>
      <c r="U174" s="137"/>
      <c r="V174" s="137"/>
      <c r="W174" s="137"/>
      <c r="X174" s="137"/>
      <c r="Y174" s="137"/>
      <c r="Z174" s="137"/>
    </row>
    <row r="175" ht="14.25" customHeight="1">
      <c r="A175" s="137"/>
      <c r="B175" s="360"/>
      <c r="C175" s="137"/>
      <c r="D175" s="137"/>
      <c r="E175" s="137"/>
      <c r="F175" s="137"/>
      <c r="G175" s="137"/>
      <c r="H175" s="137"/>
      <c r="I175" s="137"/>
      <c r="J175" s="137"/>
      <c r="K175" s="137"/>
      <c r="L175" s="137"/>
      <c r="M175" s="137"/>
      <c r="N175" s="137"/>
      <c r="O175" s="137"/>
      <c r="P175" s="137"/>
      <c r="Q175" s="137"/>
      <c r="R175" s="137"/>
      <c r="S175" s="137"/>
      <c r="T175" s="137"/>
      <c r="U175" s="137"/>
      <c r="V175" s="137"/>
      <c r="W175" s="137"/>
      <c r="X175" s="137"/>
      <c r="Y175" s="137"/>
      <c r="Z175" s="137"/>
    </row>
    <row r="176" ht="14.25" customHeight="1">
      <c r="A176" s="137"/>
      <c r="B176" s="360"/>
      <c r="C176" s="137"/>
      <c r="D176" s="137"/>
      <c r="E176" s="137"/>
      <c r="F176" s="137"/>
      <c r="G176" s="137"/>
      <c r="H176" s="137"/>
      <c r="I176" s="137"/>
      <c r="J176" s="137"/>
      <c r="K176" s="137"/>
      <c r="L176" s="137"/>
      <c r="M176" s="137"/>
      <c r="N176" s="137"/>
      <c r="O176" s="137"/>
      <c r="P176" s="137"/>
      <c r="Q176" s="137"/>
      <c r="R176" s="137"/>
      <c r="S176" s="137"/>
      <c r="T176" s="137"/>
      <c r="U176" s="137"/>
      <c r="V176" s="137"/>
      <c r="W176" s="137"/>
      <c r="X176" s="137"/>
      <c r="Y176" s="137"/>
      <c r="Z176" s="137"/>
    </row>
    <row r="177" ht="14.25" customHeight="1">
      <c r="A177" s="137"/>
      <c r="B177" s="360"/>
      <c r="C177" s="137"/>
      <c r="D177" s="137"/>
      <c r="E177" s="137"/>
      <c r="F177" s="137"/>
      <c r="G177" s="137"/>
      <c r="H177" s="137"/>
      <c r="I177" s="137"/>
      <c r="J177" s="137"/>
      <c r="K177" s="137"/>
      <c r="L177" s="137"/>
      <c r="M177" s="137"/>
      <c r="N177" s="137"/>
      <c r="O177" s="137"/>
      <c r="P177" s="137"/>
      <c r="Q177" s="137"/>
      <c r="R177" s="137"/>
      <c r="S177" s="137"/>
      <c r="T177" s="137"/>
      <c r="U177" s="137"/>
      <c r="V177" s="137"/>
      <c r="W177" s="137"/>
      <c r="X177" s="137"/>
      <c r="Y177" s="137"/>
      <c r="Z177" s="137"/>
    </row>
    <row r="178" ht="14.25" customHeight="1">
      <c r="A178" s="137"/>
      <c r="B178" s="360"/>
      <c r="C178" s="137"/>
      <c r="D178" s="137"/>
      <c r="E178" s="137"/>
      <c r="F178" s="137"/>
      <c r="G178" s="137"/>
      <c r="H178" s="137"/>
      <c r="I178" s="137"/>
      <c r="J178" s="137"/>
      <c r="K178" s="137"/>
      <c r="L178" s="137"/>
      <c r="M178" s="137"/>
      <c r="N178" s="137"/>
      <c r="O178" s="137"/>
      <c r="P178" s="137"/>
      <c r="Q178" s="137"/>
      <c r="R178" s="137"/>
      <c r="S178" s="137"/>
      <c r="T178" s="137"/>
      <c r="U178" s="137"/>
      <c r="V178" s="137"/>
      <c r="W178" s="137"/>
      <c r="X178" s="137"/>
      <c r="Y178" s="137"/>
      <c r="Z178" s="137"/>
    </row>
    <row r="179" ht="14.25" customHeight="1">
      <c r="A179" s="137"/>
      <c r="B179" s="360"/>
      <c r="C179" s="137"/>
      <c r="D179" s="137"/>
      <c r="E179" s="137"/>
      <c r="F179" s="137"/>
      <c r="G179" s="137"/>
      <c r="H179" s="137"/>
      <c r="I179" s="137"/>
      <c r="J179" s="137"/>
      <c r="K179" s="137"/>
      <c r="L179" s="137"/>
      <c r="M179" s="137"/>
      <c r="N179" s="137"/>
      <c r="O179" s="137"/>
      <c r="P179" s="137"/>
      <c r="Q179" s="137"/>
      <c r="R179" s="137"/>
      <c r="S179" s="137"/>
      <c r="T179" s="137"/>
      <c r="U179" s="137"/>
      <c r="V179" s="137"/>
      <c r="W179" s="137"/>
      <c r="X179" s="137"/>
      <c r="Y179" s="137"/>
      <c r="Z179" s="137"/>
    </row>
    <row r="180" ht="14.25" customHeight="1">
      <c r="A180" s="137"/>
      <c r="B180" s="360"/>
      <c r="C180" s="137"/>
      <c r="D180" s="137"/>
      <c r="E180" s="137"/>
      <c r="F180" s="137"/>
      <c r="G180" s="137"/>
      <c r="H180" s="137"/>
      <c r="I180" s="137"/>
      <c r="J180" s="137"/>
      <c r="K180" s="137"/>
      <c r="L180" s="137"/>
      <c r="M180" s="137"/>
      <c r="N180" s="137"/>
      <c r="O180" s="137"/>
      <c r="P180" s="137"/>
      <c r="Q180" s="137"/>
      <c r="R180" s="137"/>
      <c r="S180" s="137"/>
      <c r="T180" s="137"/>
      <c r="U180" s="137"/>
      <c r="V180" s="137"/>
      <c r="W180" s="137"/>
      <c r="X180" s="137"/>
      <c r="Y180" s="137"/>
      <c r="Z180" s="137"/>
    </row>
    <row r="181" ht="14.25" customHeight="1">
      <c r="A181" s="137"/>
      <c r="B181" s="360"/>
      <c r="C181" s="137"/>
      <c r="D181" s="137"/>
      <c r="E181" s="137"/>
      <c r="F181" s="137"/>
      <c r="G181" s="137"/>
      <c r="H181" s="137"/>
      <c r="I181" s="137"/>
      <c r="J181" s="137"/>
      <c r="K181" s="137"/>
      <c r="L181" s="137"/>
      <c r="M181" s="137"/>
      <c r="N181" s="137"/>
      <c r="O181" s="137"/>
      <c r="P181" s="137"/>
      <c r="Q181" s="137"/>
      <c r="R181" s="137"/>
      <c r="S181" s="137"/>
      <c r="T181" s="137"/>
      <c r="U181" s="137"/>
      <c r="V181" s="137"/>
      <c r="W181" s="137"/>
      <c r="X181" s="137"/>
      <c r="Y181" s="137"/>
      <c r="Z181" s="137"/>
    </row>
    <row r="182" ht="14.25" customHeight="1">
      <c r="A182" s="137"/>
      <c r="B182" s="360"/>
      <c r="C182" s="137"/>
      <c r="D182" s="137"/>
      <c r="E182" s="137"/>
      <c r="F182" s="137"/>
      <c r="G182" s="137"/>
      <c r="H182" s="137"/>
      <c r="I182" s="137"/>
      <c r="J182" s="137"/>
      <c r="K182" s="137"/>
      <c r="L182" s="137"/>
      <c r="M182" s="137"/>
      <c r="N182" s="137"/>
      <c r="O182" s="137"/>
      <c r="P182" s="137"/>
      <c r="Q182" s="137"/>
      <c r="R182" s="137"/>
      <c r="S182" s="137"/>
      <c r="T182" s="137"/>
      <c r="U182" s="137"/>
      <c r="V182" s="137"/>
      <c r="W182" s="137"/>
      <c r="X182" s="137"/>
      <c r="Y182" s="137"/>
      <c r="Z182" s="137"/>
    </row>
    <row r="183" ht="14.25" customHeight="1">
      <c r="A183" s="137"/>
      <c r="B183" s="360"/>
      <c r="C183" s="137"/>
      <c r="D183" s="137"/>
      <c r="E183" s="137"/>
      <c r="F183" s="137"/>
      <c r="G183" s="137"/>
      <c r="H183" s="137"/>
      <c r="I183" s="137"/>
      <c r="J183" s="137"/>
      <c r="K183" s="137"/>
      <c r="L183" s="137"/>
      <c r="M183" s="137"/>
      <c r="N183" s="137"/>
      <c r="O183" s="137"/>
      <c r="P183" s="137"/>
      <c r="Q183" s="137"/>
      <c r="R183" s="137"/>
      <c r="S183" s="137"/>
      <c r="T183" s="137"/>
      <c r="U183" s="137"/>
      <c r="V183" s="137"/>
      <c r="W183" s="137"/>
      <c r="X183" s="137"/>
      <c r="Y183" s="137"/>
      <c r="Z183" s="137"/>
    </row>
    <row r="184" ht="14.25" customHeight="1">
      <c r="A184" s="137"/>
      <c r="B184" s="360"/>
      <c r="C184" s="137"/>
      <c r="D184" s="137"/>
      <c r="E184" s="137"/>
      <c r="F184" s="137"/>
      <c r="G184" s="137"/>
      <c r="H184" s="137"/>
      <c r="I184" s="137"/>
      <c r="J184" s="137"/>
      <c r="K184" s="137"/>
      <c r="L184" s="137"/>
      <c r="M184" s="137"/>
      <c r="N184" s="137"/>
      <c r="O184" s="137"/>
      <c r="P184" s="137"/>
      <c r="Q184" s="137"/>
      <c r="R184" s="137"/>
      <c r="S184" s="137"/>
      <c r="T184" s="137"/>
      <c r="U184" s="137"/>
      <c r="V184" s="137"/>
      <c r="W184" s="137"/>
      <c r="X184" s="137"/>
      <c r="Y184" s="137"/>
      <c r="Z184" s="137"/>
    </row>
    <row r="185" ht="14.25" customHeight="1">
      <c r="A185" s="137"/>
      <c r="B185" s="360"/>
      <c r="C185" s="137"/>
      <c r="D185" s="137"/>
      <c r="E185" s="137"/>
      <c r="F185" s="137"/>
      <c r="G185" s="137"/>
      <c r="H185" s="137"/>
      <c r="I185" s="137"/>
      <c r="J185" s="137"/>
      <c r="K185" s="137"/>
      <c r="L185" s="137"/>
      <c r="M185" s="137"/>
      <c r="N185" s="137"/>
      <c r="O185" s="137"/>
      <c r="P185" s="137"/>
      <c r="Q185" s="137"/>
      <c r="R185" s="137"/>
      <c r="S185" s="137"/>
      <c r="T185" s="137"/>
      <c r="U185" s="137"/>
      <c r="V185" s="137"/>
      <c r="W185" s="137"/>
      <c r="X185" s="137"/>
      <c r="Y185" s="137"/>
      <c r="Z185" s="137"/>
    </row>
    <row r="186" ht="14.25" customHeight="1">
      <c r="A186" s="137"/>
      <c r="B186" s="360"/>
      <c r="C186" s="137"/>
      <c r="D186" s="137"/>
      <c r="E186" s="137"/>
      <c r="F186" s="137"/>
      <c r="G186" s="137"/>
      <c r="H186" s="137"/>
      <c r="I186" s="137"/>
      <c r="J186" s="137"/>
      <c r="K186" s="137"/>
      <c r="L186" s="137"/>
      <c r="M186" s="137"/>
      <c r="N186" s="137"/>
      <c r="O186" s="137"/>
      <c r="P186" s="137"/>
      <c r="Q186" s="137"/>
      <c r="R186" s="137"/>
      <c r="S186" s="137"/>
      <c r="T186" s="137"/>
      <c r="U186" s="137"/>
      <c r="V186" s="137"/>
      <c r="W186" s="137"/>
      <c r="X186" s="137"/>
      <c r="Y186" s="137"/>
      <c r="Z186" s="137"/>
    </row>
    <row r="187" ht="14.25" customHeight="1">
      <c r="A187" s="137"/>
      <c r="B187" s="360"/>
      <c r="C187" s="137"/>
      <c r="D187" s="137"/>
      <c r="E187" s="137"/>
      <c r="F187" s="137"/>
      <c r="G187" s="137"/>
      <c r="H187" s="137"/>
      <c r="I187" s="137"/>
      <c r="J187" s="137"/>
      <c r="K187" s="137"/>
      <c r="L187" s="137"/>
      <c r="M187" s="137"/>
      <c r="N187" s="137"/>
      <c r="O187" s="137"/>
      <c r="P187" s="137"/>
      <c r="Q187" s="137"/>
      <c r="R187" s="137"/>
      <c r="S187" s="137"/>
      <c r="T187" s="137"/>
      <c r="U187" s="137"/>
      <c r="V187" s="137"/>
      <c r="W187" s="137"/>
      <c r="X187" s="137"/>
      <c r="Y187" s="137"/>
      <c r="Z187" s="137"/>
    </row>
    <row r="188" ht="14.25" customHeight="1">
      <c r="A188" s="137"/>
      <c r="B188" s="360"/>
      <c r="C188" s="137"/>
      <c r="D188" s="137"/>
      <c r="E188" s="137"/>
      <c r="F188" s="137"/>
      <c r="G188" s="137"/>
      <c r="H188" s="137"/>
      <c r="I188" s="137"/>
      <c r="J188" s="137"/>
      <c r="K188" s="137"/>
      <c r="L188" s="137"/>
      <c r="M188" s="137"/>
      <c r="N188" s="137"/>
      <c r="O188" s="137"/>
      <c r="P188" s="137"/>
      <c r="Q188" s="137"/>
      <c r="R188" s="137"/>
      <c r="S188" s="137"/>
      <c r="T188" s="137"/>
      <c r="U188" s="137"/>
      <c r="V188" s="137"/>
      <c r="W188" s="137"/>
      <c r="X188" s="137"/>
      <c r="Y188" s="137"/>
      <c r="Z188" s="137"/>
    </row>
    <row r="189" ht="14.25" customHeight="1">
      <c r="A189" s="137"/>
      <c r="B189" s="360"/>
      <c r="C189" s="137"/>
      <c r="D189" s="137"/>
      <c r="E189" s="137"/>
      <c r="F189" s="137"/>
      <c r="G189" s="137"/>
      <c r="H189" s="137"/>
      <c r="I189" s="137"/>
      <c r="J189" s="137"/>
      <c r="K189" s="137"/>
      <c r="L189" s="137"/>
      <c r="M189" s="137"/>
      <c r="N189" s="137"/>
      <c r="O189" s="137"/>
      <c r="P189" s="137"/>
      <c r="Q189" s="137"/>
      <c r="R189" s="137"/>
      <c r="S189" s="137"/>
      <c r="T189" s="137"/>
      <c r="U189" s="137"/>
      <c r="V189" s="137"/>
      <c r="W189" s="137"/>
      <c r="X189" s="137"/>
      <c r="Y189" s="137"/>
      <c r="Z189" s="137"/>
    </row>
    <row r="190" ht="14.25" customHeight="1">
      <c r="A190" s="137"/>
      <c r="B190" s="360"/>
      <c r="C190" s="137"/>
      <c r="D190" s="137"/>
      <c r="E190" s="137"/>
      <c r="F190" s="137"/>
      <c r="G190" s="137"/>
      <c r="H190" s="137"/>
      <c r="I190" s="137"/>
      <c r="J190" s="137"/>
      <c r="K190" s="137"/>
      <c r="L190" s="137"/>
      <c r="M190" s="137"/>
      <c r="N190" s="137"/>
      <c r="O190" s="137"/>
      <c r="P190" s="137"/>
      <c r="Q190" s="137"/>
      <c r="R190" s="137"/>
      <c r="S190" s="137"/>
      <c r="T190" s="137"/>
      <c r="U190" s="137"/>
      <c r="V190" s="137"/>
      <c r="W190" s="137"/>
      <c r="X190" s="137"/>
      <c r="Y190" s="137"/>
      <c r="Z190" s="137"/>
    </row>
    <row r="191" ht="14.25" customHeight="1">
      <c r="A191" s="137"/>
      <c r="B191" s="360"/>
      <c r="C191" s="137"/>
      <c r="D191" s="137"/>
      <c r="E191" s="137"/>
      <c r="F191" s="137"/>
      <c r="G191" s="137"/>
      <c r="H191" s="137"/>
      <c r="I191" s="137"/>
      <c r="J191" s="137"/>
      <c r="K191" s="137"/>
      <c r="L191" s="137"/>
      <c r="M191" s="137"/>
      <c r="N191" s="137"/>
      <c r="O191" s="137"/>
      <c r="P191" s="137"/>
      <c r="Q191" s="137"/>
      <c r="R191" s="137"/>
      <c r="S191" s="137"/>
      <c r="T191" s="137"/>
      <c r="U191" s="137"/>
      <c r="V191" s="137"/>
      <c r="W191" s="137"/>
      <c r="X191" s="137"/>
      <c r="Y191" s="137"/>
      <c r="Z191" s="137"/>
    </row>
    <row r="192" ht="14.25" customHeight="1">
      <c r="A192" s="137"/>
      <c r="B192" s="360"/>
      <c r="C192" s="137"/>
      <c r="D192" s="137"/>
      <c r="E192" s="137"/>
      <c r="F192" s="137"/>
      <c r="G192" s="137"/>
      <c r="H192" s="137"/>
      <c r="I192" s="137"/>
      <c r="J192" s="137"/>
      <c r="K192" s="137"/>
      <c r="L192" s="137"/>
      <c r="M192" s="137"/>
      <c r="N192" s="137"/>
      <c r="O192" s="137"/>
      <c r="P192" s="137"/>
      <c r="Q192" s="137"/>
      <c r="R192" s="137"/>
      <c r="S192" s="137"/>
      <c r="T192" s="137"/>
      <c r="U192" s="137"/>
      <c r="V192" s="137"/>
      <c r="W192" s="137"/>
      <c r="X192" s="137"/>
      <c r="Y192" s="137"/>
      <c r="Z192" s="137"/>
    </row>
    <row r="193" ht="14.25" customHeight="1">
      <c r="A193" s="137"/>
      <c r="B193" s="360"/>
      <c r="C193" s="137"/>
      <c r="D193" s="137"/>
      <c r="E193" s="137"/>
      <c r="F193" s="137"/>
      <c r="G193" s="137"/>
      <c r="H193" s="137"/>
      <c r="I193" s="137"/>
      <c r="J193" s="137"/>
      <c r="K193" s="137"/>
      <c r="L193" s="137"/>
      <c r="M193" s="137"/>
      <c r="N193" s="137"/>
      <c r="O193" s="137"/>
      <c r="P193" s="137"/>
      <c r="Q193" s="137"/>
      <c r="R193" s="137"/>
      <c r="S193" s="137"/>
      <c r="T193" s="137"/>
      <c r="U193" s="137"/>
      <c r="V193" s="137"/>
      <c r="W193" s="137"/>
      <c r="X193" s="137"/>
      <c r="Y193" s="137"/>
      <c r="Z193" s="137"/>
    </row>
    <row r="194" ht="14.25" customHeight="1">
      <c r="A194" s="137"/>
      <c r="B194" s="360"/>
      <c r="C194" s="137"/>
      <c r="D194" s="137"/>
      <c r="E194" s="137"/>
      <c r="F194" s="137"/>
      <c r="G194" s="137"/>
      <c r="H194" s="137"/>
      <c r="I194" s="137"/>
      <c r="J194" s="137"/>
      <c r="K194" s="137"/>
      <c r="L194" s="137"/>
      <c r="M194" s="137"/>
      <c r="N194" s="137"/>
      <c r="O194" s="137"/>
      <c r="P194" s="137"/>
      <c r="Q194" s="137"/>
      <c r="R194" s="137"/>
      <c r="S194" s="137"/>
      <c r="T194" s="137"/>
      <c r="U194" s="137"/>
      <c r="V194" s="137"/>
      <c r="W194" s="137"/>
      <c r="X194" s="137"/>
      <c r="Y194" s="137"/>
      <c r="Z194" s="137"/>
    </row>
    <row r="195" ht="14.25" customHeight="1">
      <c r="A195" s="137"/>
      <c r="B195" s="360"/>
      <c r="C195" s="137"/>
      <c r="D195" s="137"/>
      <c r="E195" s="137"/>
      <c r="F195" s="137"/>
      <c r="G195" s="137"/>
      <c r="H195" s="137"/>
      <c r="I195" s="137"/>
      <c r="J195" s="137"/>
      <c r="K195" s="137"/>
      <c r="L195" s="137"/>
      <c r="M195" s="137"/>
      <c r="N195" s="137"/>
      <c r="O195" s="137"/>
      <c r="P195" s="137"/>
      <c r="Q195" s="137"/>
      <c r="R195" s="137"/>
      <c r="S195" s="137"/>
      <c r="T195" s="137"/>
      <c r="U195" s="137"/>
      <c r="V195" s="137"/>
      <c r="W195" s="137"/>
      <c r="X195" s="137"/>
      <c r="Y195" s="137"/>
      <c r="Z195" s="137"/>
    </row>
    <row r="196" ht="14.25" customHeight="1">
      <c r="A196" s="137"/>
      <c r="B196" s="360"/>
      <c r="C196" s="137"/>
      <c r="D196" s="137"/>
      <c r="E196" s="137"/>
      <c r="F196" s="137"/>
      <c r="G196" s="137"/>
      <c r="H196" s="137"/>
      <c r="I196" s="137"/>
      <c r="J196" s="137"/>
      <c r="K196" s="137"/>
      <c r="L196" s="137"/>
      <c r="M196" s="137"/>
      <c r="N196" s="137"/>
      <c r="O196" s="137"/>
      <c r="P196" s="137"/>
      <c r="Q196" s="137"/>
      <c r="R196" s="137"/>
      <c r="S196" s="137"/>
      <c r="T196" s="137"/>
      <c r="U196" s="137"/>
      <c r="V196" s="137"/>
      <c r="W196" s="137"/>
      <c r="X196" s="137"/>
      <c r="Y196" s="137"/>
      <c r="Z196" s="137"/>
    </row>
    <row r="197" ht="14.25" customHeight="1">
      <c r="A197" s="137"/>
      <c r="B197" s="360"/>
      <c r="C197" s="137"/>
      <c r="D197" s="137"/>
      <c r="E197" s="137"/>
      <c r="F197" s="137"/>
      <c r="G197" s="137"/>
      <c r="H197" s="137"/>
      <c r="I197" s="137"/>
      <c r="J197" s="137"/>
      <c r="K197" s="137"/>
      <c r="L197" s="137"/>
      <c r="M197" s="137"/>
      <c r="N197" s="137"/>
      <c r="O197" s="137"/>
      <c r="P197" s="137"/>
      <c r="Q197" s="137"/>
      <c r="R197" s="137"/>
      <c r="S197" s="137"/>
      <c r="T197" s="137"/>
      <c r="U197" s="137"/>
      <c r="V197" s="137"/>
      <c r="W197" s="137"/>
      <c r="X197" s="137"/>
      <c r="Y197" s="137"/>
      <c r="Z197" s="137"/>
    </row>
    <row r="198" ht="14.25" customHeight="1">
      <c r="A198" s="137"/>
      <c r="B198" s="360"/>
      <c r="C198" s="137"/>
      <c r="D198" s="137"/>
      <c r="E198" s="137"/>
      <c r="F198" s="137"/>
      <c r="G198" s="137"/>
      <c r="H198" s="137"/>
      <c r="I198" s="137"/>
      <c r="J198" s="137"/>
      <c r="K198" s="137"/>
      <c r="L198" s="137"/>
      <c r="M198" s="137"/>
      <c r="N198" s="137"/>
      <c r="O198" s="137"/>
      <c r="P198" s="137"/>
      <c r="Q198" s="137"/>
      <c r="R198" s="137"/>
      <c r="S198" s="137"/>
      <c r="T198" s="137"/>
      <c r="U198" s="137"/>
      <c r="V198" s="137"/>
      <c r="W198" s="137"/>
      <c r="X198" s="137"/>
      <c r="Y198" s="137"/>
      <c r="Z198" s="137"/>
    </row>
    <row r="199" ht="14.25" customHeight="1">
      <c r="A199" s="137"/>
      <c r="B199" s="360"/>
      <c r="C199" s="137"/>
      <c r="D199" s="137"/>
      <c r="E199" s="137"/>
      <c r="F199" s="137"/>
      <c r="G199" s="137"/>
      <c r="H199" s="137"/>
      <c r="I199" s="137"/>
      <c r="J199" s="137"/>
      <c r="K199" s="137"/>
      <c r="L199" s="137"/>
      <c r="M199" s="137"/>
      <c r="N199" s="137"/>
      <c r="O199" s="137"/>
      <c r="P199" s="137"/>
      <c r="Q199" s="137"/>
      <c r="R199" s="137"/>
      <c r="S199" s="137"/>
      <c r="T199" s="137"/>
      <c r="U199" s="137"/>
      <c r="V199" s="137"/>
      <c r="W199" s="137"/>
      <c r="X199" s="137"/>
      <c r="Y199" s="137"/>
      <c r="Z199" s="137"/>
    </row>
    <row r="200" ht="14.25" customHeight="1">
      <c r="A200" s="137"/>
      <c r="B200" s="360"/>
      <c r="C200" s="137"/>
      <c r="D200" s="137"/>
      <c r="E200" s="137"/>
      <c r="F200" s="137"/>
      <c r="G200" s="137"/>
      <c r="H200" s="137"/>
      <c r="I200" s="137"/>
      <c r="J200" s="137"/>
      <c r="K200" s="137"/>
      <c r="L200" s="137"/>
      <c r="M200" s="137"/>
      <c r="N200" s="137"/>
      <c r="O200" s="137"/>
      <c r="P200" s="137"/>
      <c r="Q200" s="137"/>
      <c r="R200" s="137"/>
      <c r="S200" s="137"/>
      <c r="T200" s="137"/>
      <c r="U200" s="137"/>
      <c r="V200" s="137"/>
      <c r="W200" s="137"/>
      <c r="X200" s="137"/>
      <c r="Y200" s="137"/>
      <c r="Z200" s="137"/>
    </row>
    <row r="201" ht="14.25" customHeight="1">
      <c r="A201" s="137"/>
      <c r="B201" s="360"/>
      <c r="C201" s="137"/>
      <c r="D201" s="137"/>
      <c r="E201" s="137"/>
      <c r="F201" s="137"/>
      <c r="G201" s="137"/>
      <c r="H201" s="137"/>
      <c r="I201" s="137"/>
      <c r="J201" s="137"/>
      <c r="K201" s="137"/>
      <c r="L201" s="137"/>
      <c r="M201" s="137"/>
      <c r="N201" s="137"/>
      <c r="O201" s="137"/>
      <c r="P201" s="137"/>
      <c r="Q201" s="137"/>
      <c r="R201" s="137"/>
      <c r="S201" s="137"/>
      <c r="T201" s="137"/>
      <c r="U201" s="137"/>
      <c r="V201" s="137"/>
      <c r="W201" s="137"/>
      <c r="X201" s="137"/>
      <c r="Y201" s="137"/>
      <c r="Z201" s="137"/>
    </row>
    <row r="202" ht="14.25" customHeight="1">
      <c r="A202" s="137"/>
      <c r="B202" s="360"/>
      <c r="C202" s="137"/>
      <c r="D202" s="137"/>
      <c r="E202" s="137"/>
      <c r="F202" s="137"/>
      <c r="G202" s="137"/>
      <c r="H202" s="137"/>
      <c r="I202" s="137"/>
      <c r="J202" s="137"/>
      <c r="K202" s="137"/>
      <c r="L202" s="137"/>
      <c r="M202" s="137"/>
      <c r="N202" s="137"/>
      <c r="O202" s="137"/>
      <c r="P202" s="137"/>
      <c r="Q202" s="137"/>
      <c r="R202" s="137"/>
      <c r="S202" s="137"/>
      <c r="T202" s="137"/>
      <c r="U202" s="137"/>
      <c r="V202" s="137"/>
      <c r="W202" s="137"/>
      <c r="X202" s="137"/>
      <c r="Y202" s="137"/>
      <c r="Z202" s="137"/>
    </row>
    <row r="203" ht="14.25" customHeight="1">
      <c r="A203" s="137"/>
      <c r="B203" s="360"/>
      <c r="C203" s="137"/>
      <c r="D203" s="137"/>
      <c r="E203" s="137"/>
      <c r="F203" s="137"/>
      <c r="G203" s="137"/>
      <c r="H203" s="137"/>
      <c r="I203" s="137"/>
      <c r="J203" s="137"/>
      <c r="K203" s="137"/>
      <c r="L203" s="137"/>
      <c r="M203" s="137"/>
      <c r="N203" s="137"/>
      <c r="O203" s="137"/>
      <c r="P203" s="137"/>
      <c r="Q203" s="137"/>
      <c r="R203" s="137"/>
      <c r="S203" s="137"/>
      <c r="T203" s="137"/>
      <c r="U203" s="137"/>
      <c r="V203" s="137"/>
      <c r="W203" s="137"/>
      <c r="X203" s="137"/>
      <c r="Y203" s="137"/>
      <c r="Z203" s="137"/>
    </row>
    <row r="204" ht="14.25" customHeight="1">
      <c r="A204" s="137"/>
      <c r="B204" s="360"/>
      <c r="C204" s="137"/>
      <c r="D204" s="137"/>
      <c r="E204" s="137"/>
      <c r="F204" s="137"/>
      <c r="G204" s="137"/>
      <c r="H204" s="137"/>
      <c r="I204" s="137"/>
      <c r="J204" s="137"/>
      <c r="K204" s="137"/>
      <c r="L204" s="137"/>
      <c r="M204" s="137"/>
      <c r="N204" s="137"/>
      <c r="O204" s="137"/>
      <c r="P204" s="137"/>
      <c r="Q204" s="137"/>
      <c r="R204" s="137"/>
      <c r="S204" s="137"/>
      <c r="T204" s="137"/>
      <c r="U204" s="137"/>
      <c r="V204" s="137"/>
      <c r="W204" s="137"/>
      <c r="X204" s="137"/>
      <c r="Y204" s="137"/>
      <c r="Z204" s="137"/>
    </row>
    <row r="205" ht="14.25" customHeight="1">
      <c r="A205" s="137"/>
      <c r="B205" s="360"/>
      <c r="C205" s="137"/>
      <c r="D205" s="137"/>
      <c r="E205" s="137"/>
      <c r="F205" s="137"/>
      <c r="G205" s="137"/>
      <c r="H205" s="137"/>
      <c r="I205" s="137"/>
      <c r="J205" s="137"/>
      <c r="K205" s="137"/>
      <c r="L205" s="137"/>
      <c r="M205" s="137"/>
      <c r="N205" s="137"/>
      <c r="O205" s="137"/>
      <c r="P205" s="137"/>
      <c r="Q205" s="137"/>
      <c r="R205" s="137"/>
      <c r="S205" s="137"/>
      <c r="T205" s="137"/>
      <c r="U205" s="137"/>
      <c r="V205" s="137"/>
      <c r="W205" s="137"/>
      <c r="X205" s="137"/>
      <c r="Y205" s="137"/>
      <c r="Z205" s="137"/>
    </row>
    <row r="206" ht="14.25" customHeight="1">
      <c r="A206" s="137"/>
      <c r="B206" s="360"/>
      <c r="C206" s="137"/>
      <c r="D206" s="137"/>
      <c r="E206" s="137"/>
      <c r="F206" s="137"/>
      <c r="G206" s="137"/>
      <c r="H206" s="137"/>
      <c r="I206" s="137"/>
      <c r="J206" s="137"/>
      <c r="K206" s="137"/>
      <c r="L206" s="137"/>
      <c r="M206" s="137"/>
      <c r="N206" s="137"/>
      <c r="O206" s="137"/>
      <c r="P206" s="137"/>
      <c r="Q206" s="137"/>
      <c r="R206" s="137"/>
      <c r="S206" s="137"/>
      <c r="T206" s="137"/>
      <c r="U206" s="137"/>
      <c r="V206" s="137"/>
      <c r="W206" s="137"/>
      <c r="X206" s="137"/>
      <c r="Y206" s="137"/>
      <c r="Z206" s="137"/>
    </row>
    <row r="207" ht="14.25" customHeight="1">
      <c r="A207" s="137"/>
      <c r="B207" s="360"/>
      <c r="C207" s="137"/>
      <c r="D207" s="137"/>
      <c r="E207" s="137"/>
      <c r="F207" s="137"/>
      <c r="G207" s="137"/>
      <c r="H207" s="137"/>
      <c r="I207" s="137"/>
      <c r="J207" s="137"/>
      <c r="K207" s="137"/>
      <c r="L207" s="137"/>
      <c r="M207" s="137"/>
      <c r="N207" s="137"/>
      <c r="O207" s="137"/>
      <c r="P207" s="137"/>
      <c r="Q207" s="137"/>
      <c r="R207" s="137"/>
      <c r="S207" s="137"/>
      <c r="T207" s="137"/>
      <c r="U207" s="137"/>
      <c r="V207" s="137"/>
      <c r="W207" s="137"/>
      <c r="X207" s="137"/>
      <c r="Y207" s="137"/>
      <c r="Z207" s="137"/>
    </row>
    <row r="208" ht="14.25" customHeight="1">
      <c r="A208" s="137"/>
      <c r="B208" s="360"/>
      <c r="C208" s="137"/>
      <c r="D208" s="137"/>
      <c r="E208" s="137"/>
      <c r="F208" s="137"/>
      <c r="G208" s="137"/>
      <c r="H208" s="137"/>
      <c r="I208" s="137"/>
      <c r="J208" s="137"/>
      <c r="K208" s="137"/>
      <c r="L208" s="137"/>
      <c r="M208" s="137"/>
      <c r="N208" s="137"/>
      <c r="O208" s="137"/>
      <c r="P208" s="137"/>
      <c r="Q208" s="137"/>
      <c r="R208" s="137"/>
      <c r="S208" s="137"/>
      <c r="T208" s="137"/>
      <c r="U208" s="137"/>
      <c r="V208" s="137"/>
      <c r="W208" s="137"/>
      <c r="X208" s="137"/>
      <c r="Y208" s="137"/>
      <c r="Z208" s="137"/>
    </row>
    <row r="209" ht="14.25" customHeight="1">
      <c r="A209" s="137"/>
      <c r="B209" s="360"/>
      <c r="C209" s="137"/>
      <c r="D209" s="137"/>
      <c r="E209" s="137"/>
      <c r="F209" s="137"/>
      <c r="G209" s="137"/>
      <c r="H209" s="137"/>
      <c r="I209" s="137"/>
      <c r="J209" s="137"/>
      <c r="K209" s="137"/>
      <c r="L209" s="137"/>
      <c r="M209" s="137"/>
      <c r="N209" s="137"/>
      <c r="O209" s="137"/>
      <c r="P209" s="137"/>
      <c r="Q209" s="137"/>
      <c r="R209" s="137"/>
      <c r="S209" s="137"/>
      <c r="T209" s="137"/>
      <c r="U209" s="137"/>
      <c r="V209" s="137"/>
      <c r="W209" s="137"/>
      <c r="X209" s="137"/>
      <c r="Y209" s="137"/>
      <c r="Z209" s="137"/>
    </row>
    <row r="210" ht="14.25" customHeight="1">
      <c r="A210" s="137"/>
      <c r="B210" s="360"/>
      <c r="C210" s="137"/>
      <c r="D210" s="137"/>
      <c r="E210" s="137"/>
      <c r="F210" s="137"/>
      <c r="G210" s="137"/>
      <c r="H210" s="137"/>
      <c r="I210" s="137"/>
      <c r="J210" s="137"/>
      <c r="K210" s="137"/>
      <c r="L210" s="137"/>
      <c r="M210" s="137"/>
      <c r="N210" s="137"/>
      <c r="O210" s="137"/>
      <c r="P210" s="137"/>
      <c r="Q210" s="137"/>
      <c r="R210" s="137"/>
      <c r="S210" s="137"/>
      <c r="T210" s="137"/>
      <c r="U210" s="137"/>
      <c r="V210" s="137"/>
      <c r="W210" s="137"/>
      <c r="X210" s="137"/>
      <c r="Y210" s="137"/>
      <c r="Z210" s="137"/>
    </row>
    <row r="211" ht="14.25" customHeight="1">
      <c r="A211" s="137"/>
      <c r="B211" s="360"/>
      <c r="C211" s="137"/>
      <c r="D211" s="137"/>
      <c r="E211" s="137"/>
      <c r="F211" s="137"/>
      <c r="G211" s="137"/>
      <c r="H211" s="137"/>
      <c r="I211" s="137"/>
      <c r="J211" s="137"/>
      <c r="K211" s="137"/>
      <c r="L211" s="137"/>
      <c r="M211" s="137"/>
      <c r="N211" s="137"/>
      <c r="O211" s="137"/>
      <c r="P211" s="137"/>
      <c r="Q211" s="137"/>
      <c r="R211" s="137"/>
      <c r="S211" s="137"/>
      <c r="T211" s="137"/>
      <c r="U211" s="137"/>
      <c r="V211" s="137"/>
      <c r="W211" s="137"/>
      <c r="X211" s="137"/>
      <c r="Y211" s="137"/>
      <c r="Z211" s="137"/>
    </row>
    <row r="212" ht="14.25" customHeight="1">
      <c r="A212" s="137"/>
      <c r="B212" s="360"/>
      <c r="C212" s="137"/>
      <c r="D212" s="137"/>
      <c r="E212" s="137"/>
      <c r="F212" s="137"/>
      <c r="G212" s="137"/>
      <c r="H212" s="137"/>
      <c r="I212" s="137"/>
      <c r="J212" s="137"/>
      <c r="K212" s="137"/>
      <c r="L212" s="137"/>
      <c r="M212" s="137"/>
      <c r="N212" s="137"/>
      <c r="O212" s="137"/>
      <c r="P212" s="137"/>
      <c r="Q212" s="137"/>
      <c r="R212" s="137"/>
      <c r="S212" s="137"/>
      <c r="T212" s="137"/>
      <c r="U212" s="137"/>
      <c r="V212" s="137"/>
      <c r="W212" s="137"/>
      <c r="X212" s="137"/>
      <c r="Y212" s="137"/>
      <c r="Z212" s="137"/>
    </row>
    <row r="213" ht="14.25" customHeight="1">
      <c r="A213" s="137"/>
      <c r="B213" s="360"/>
      <c r="C213" s="137"/>
      <c r="D213" s="137"/>
      <c r="E213" s="137"/>
      <c r="F213" s="137"/>
      <c r="G213" s="137"/>
      <c r="H213" s="137"/>
      <c r="I213" s="137"/>
      <c r="J213" s="137"/>
      <c r="K213" s="137"/>
      <c r="L213" s="137"/>
      <c r="M213" s="137"/>
      <c r="N213" s="137"/>
      <c r="O213" s="137"/>
      <c r="P213" s="137"/>
      <c r="Q213" s="137"/>
      <c r="R213" s="137"/>
      <c r="S213" s="137"/>
      <c r="T213" s="137"/>
      <c r="U213" s="137"/>
      <c r="V213" s="137"/>
      <c r="W213" s="137"/>
      <c r="X213" s="137"/>
      <c r="Y213" s="137"/>
      <c r="Z213" s="137"/>
    </row>
    <row r="214" ht="14.25" customHeight="1">
      <c r="A214" s="137"/>
      <c r="B214" s="360"/>
      <c r="C214" s="137"/>
      <c r="D214" s="137"/>
      <c r="E214" s="137"/>
      <c r="F214" s="137"/>
      <c r="G214" s="137"/>
      <c r="H214" s="137"/>
      <c r="I214" s="137"/>
      <c r="J214" s="137"/>
      <c r="K214" s="137"/>
      <c r="L214" s="137"/>
      <c r="M214" s="137"/>
      <c r="N214" s="137"/>
      <c r="O214" s="137"/>
      <c r="P214" s="137"/>
      <c r="Q214" s="137"/>
      <c r="R214" s="137"/>
      <c r="S214" s="137"/>
      <c r="T214" s="137"/>
      <c r="U214" s="137"/>
      <c r="V214" s="137"/>
      <c r="W214" s="137"/>
      <c r="X214" s="137"/>
      <c r="Y214" s="137"/>
      <c r="Z214" s="137"/>
    </row>
    <row r="215" ht="14.25" customHeight="1">
      <c r="A215" s="137"/>
      <c r="B215" s="360"/>
      <c r="C215" s="137"/>
      <c r="D215" s="137"/>
      <c r="E215" s="137"/>
      <c r="F215" s="137"/>
      <c r="G215" s="137"/>
      <c r="H215" s="137"/>
      <c r="I215" s="137"/>
      <c r="J215" s="137"/>
      <c r="K215" s="137"/>
      <c r="L215" s="137"/>
      <c r="M215" s="137"/>
      <c r="N215" s="137"/>
      <c r="O215" s="137"/>
      <c r="P215" s="137"/>
      <c r="Q215" s="137"/>
      <c r="R215" s="137"/>
      <c r="S215" s="137"/>
      <c r="T215" s="137"/>
      <c r="U215" s="137"/>
      <c r="V215" s="137"/>
      <c r="W215" s="137"/>
      <c r="X215" s="137"/>
      <c r="Y215" s="137"/>
      <c r="Z215" s="137"/>
    </row>
    <row r="216" ht="14.25" customHeight="1">
      <c r="A216" s="137"/>
      <c r="B216" s="360"/>
      <c r="C216" s="137"/>
      <c r="D216" s="137"/>
      <c r="E216" s="137"/>
      <c r="F216" s="137"/>
      <c r="G216" s="137"/>
      <c r="H216" s="137"/>
      <c r="I216" s="137"/>
      <c r="J216" s="137"/>
      <c r="K216" s="137"/>
      <c r="L216" s="137"/>
      <c r="M216" s="137"/>
      <c r="N216" s="137"/>
      <c r="O216" s="137"/>
      <c r="P216" s="137"/>
      <c r="Q216" s="137"/>
      <c r="R216" s="137"/>
      <c r="S216" s="137"/>
      <c r="T216" s="137"/>
      <c r="U216" s="137"/>
      <c r="V216" s="137"/>
      <c r="W216" s="137"/>
      <c r="X216" s="137"/>
      <c r="Y216" s="137"/>
      <c r="Z216" s="137"/>
    </row>
    <row r="217" ht="14.25" customHeight="1">
      <c r="A217" s="137"/>
      <c r="B217" s="360"/>
      <c r="C217" s="137"/>
      <c r="D217" s="137"/>
      <c r="E217" s="137"/>
      <c r="F217" s="137"/>
      <c r="G217" s="137"/>
      <c r="H217" s="137"/>
      <c r="I217" s="137"/>
      <c r="J217" s="137"/>
      <c r="K217" s="137"/>
      <c r="L217" s="137"/>
      <c r="M217" s="137"/>
      <c r="N217" s="137"/>
      <c r="O217" s="137"/>
      <c r="P217" s="137"/>
      <c r="Q217" s="137"/>
      <c r="R217" s="137"/>
      <c r="S217" s="137"/>
      <c r="T217" s="137"/>
      <c r="U217" s="137"/>
      <c r="V217" s="137"/>
      <c r="W217" s="137"/>
      <c r="X217" s="137"/>
      <c r="Y217" s="137"/>
      <c r="Z217" s="137"/>
    </row>
    <row r="218" ht="14.25" customHeight="1">
      <c r="A218" s="137"/>
      <c r="B218" s="360"/>
      <c r="C218" s="137"/>
      <c r="D218" s="137"/>
      <c r="E218" s="137"/>
      <c r="F218" s="137"/>
      <c r="G218" s="137"/>
      <c r="H218" s="137"/>
      <c r="I218" s="137"/>
      <c r="J218" s="137"/>
      <c r="K218" s="137"/>
      <c r="L218" s="137"/>
      <c r="M218" s="137"/>
      <c r="N218" s="137"/>
      <c r="O218" s="137"/>
      <c r="P218" s="137"/>
      <c r="Q218" s="137"/>
      <c r="R218" s="137"/>
      <c r="S218" s="137"/>
      <c r="T218" s="137"/>
      <c r="U218" s="137"/>
      <c r="V218" s="137"/>
      <c r="W218" s="137"/>
      <c r="X218" s="137"/>
      <c r="Y218" s="137"/>
      <c r="Z218" s="137"/>
    </row>
    <row r="219" ht="14.25" customHeight="1">
      <c r="A219" s="137"/>
      <c r="B219" s="360"/>
      <c r="C219" s="137"/>
      <c r="D219" s="137"/>
      <c r="E219" s="137"/>
      <c r="F219" s="137"/>
      <c r="G219" s="137"/>
      <c r="H219" s="137"/>
      <c r="I219" s="137"/>
      <c r="J219" s="137"/>
      <c r="K219" s="137"/>
      <c r="L219" s="137"/>
      <c r="M219" s="137"/>
      <c r="N219" s="137"/>
      <c r="O219" s="137"/>
      <c r="P219" s="137"/>
      <c r="Q219" s="137"/>
      <c r="R219" s="137"/>
      <c r="S219" s="137"/>
      <c r="T219" s="137"/>
      <c r="U219" s="137"/>
      <c r="V219" s="137"/>
      <c r="W219" s="137"/>
      <c r="X219" s="137"/>
      <c r="Y219" s="137"/>
      <c r="Z219" s="137"/>
    </row>
    <row r="220" ht="14.25" customHeight="1">
      <c r="A220" s="137"/>
      <c r="B220" s="360"/>
      <c r="C220" s="137"/>
      <c r="D220" s="137"/>
      <c r="E220" s="137"/>
      <c r="F220" s="137"/>
      <c r="G220" s="137"/>
      <c r="H220" s="137"/>
      <c r="I220" s="137"/>
      <c r="J220" s="137"/>
      <c r="K220" s="137"/>
      <c r="L220" s="137"/>
      <c r="M220" s="137"/>
      <c r="N220" s="137"/>
      <c r="O220" s="137"/>
      <c r="P220" s="137"/>
      <c r="Q220" s="137"/>
      <c r="R220" s="137"/>
      <c r="S220" s="137"/>
      <c r="T220" s="137"/>
      <c r="U220" s="137"/>
      <c r="V220" s="137"/>
      <c r="W220" s="137"/>
      <c r="X220" s="137"/>
      <c r="Y220" s="137"/>
      <c r="Z220" s="137"/>
    </row>
    <row r="221" ht="14.25" customHeight="1">
      <c r="A221" s="137"/>
      <c r="B221" s="360"/>
      <c r="C221" s="137"/>
      <c r="D221" s="137"/>
      <c r="E221" s="137"/>
      <c r="F221" s="137"/>
      <c r="G221" s="137"/>
      <c r="H221" s="137"/>
      <c r="I221" s="137"/>
      <c r="J221" s="137"/>
      <c r="K221" s="137"/>
      <c r="L221" s="137"/>
      <c r="M221" s="137"/>
      <c r="N221" s="137"/>
      <c r="O221" s="137"/>
      <c r="P221" s="137"/>
      <c r="Q221" s="137"/>
      <c r="R221" s="137"/>
      <c r="S221" s="137"/>
      <c r="T221" s="137"/>
      <c r="U221" s="137"/>
      <c r="V221" s="137"/>
      <c r="W221" s="137"/>
      <c r="X221" s="137"/>
      <c r="Y221" s="137"/>
      <c r="Z221" s="137"/>
    </row>
    <row r="222" ht="14.25" customHeight="1">
      <c r="A222" s="137"/>
      <c r="B222" s="360"/>
      <c r="C222" s="137"/>
      <c r="D222" s="137"/>
      <c r="E222" s="137"/>
      <c r="F222" s="137"/>
      <c r="G222" s="137"/>
      <c r="H222" s="137"/>
      <c r="I222" s="137"/>
      <c r="J222" s="137"/>
      <c r="K222" s="137"/>
      <c r="L222" s="137"/>
      <c r="M222" s="137"/>
      <c r="N222" s="137"/>
      <c r="O222" s="137"/>
      <c r="P222" s="137"/>
      <c r="Q222" s="137"/>
      <c r="R222" s="137"/>
      <c r="S222" s="137"/>
      <c r="T222" s="137"/>
      <c r="U222" s="137"/>
      <c r="V222" s="137"/>
      <c r="W222" s="137"/>
      <c r="X222" s="137"/>
      <c r="Y222" s="137"/>
      <c r="Z222" s="137"/>
    </row>
    <row r="223" ht="14.25" customHeight="1">
      <c r="A223" s="137"/>
      <c r="B223" s="360"/>
      <c r="C223" s="137"/>
      <c r="D223" s="137"/>
      <c r="E223" s="137"/>
      <c r="F223" s="137"/>
      <c r="G223" s="137"/>
      <c r="H223" s="137"/>
      <c r="I223" s="137"/>
      <c r="J223" s="137"/>
      <c r="K223" s="137"/>
      <c r="L223" s="137"/>
      <c r="M223" s="137"/>
      <c r="N223" s="137"/>
      <c r="O223" s="137"/>
      <c r="P223" s="137"/>
      <c r="Q223" s="137"/>
      <c r="R223" s="137"/>
      <c r="S223" s="137"/>
      <c r="T223" s="137"/>
      <c r="U223" s="137"/>
      <c r="V223" s="137"/>
      <c r="W223" s="137"/>
      <c r="X223" s="137"/>
      <c r="Y223" s="137"/>
      <c r="Z223" s="137"/>
    </row>
    <row r="224" ht="14.25" customHeight="1">
      <c r="A224" s="137"/>
      <c r="B224" s="360"/>
      <c r="C224" s="137"/>
      <c r="D224" s="137"/>
      <c r="E224" s="137"/>
      <c r="F224" s="137"/>
      <c r="G224" s="137"/>
      <c r="H224" s="137"/>
      <c r="I224" s="137"/>
      <c r="J224" s="137"/>
      <c r="K224" s="137"/>
      <c r="L224" s="137"/>
      <c r="M224" s="137"/>
      <c r="N224" s="137"/>
      <c r="O224" s="137"/>
      <c r="P224" s="137"/>
      <c r="Q224" s="137"/>
      <c r="R224" s="137"/>
      <c r="S224" s="137"/>
      <c r="T224" s="137"/>
      <c r="U224" s="137"/>
      <c r="V224" s="137"/>
      <c r="W224" s="137"/>
      <c r="X224" s="137"/>
      <c r="Y224" s="137"/>
      <c r="Z224" s="137"/>
    </row>
    <row r="225" ht="14.25" customHeight="1">
      <c r="A225" s="137"/>
      <c r="B225" s="360"/>
      <c r="C225" s="137"/>
      <c r="D225" s="137"/>
      <c r="E225" s="137"/>
      <c r="F225" s="137"/>
      <c r="G225" s="137"/>
      <c r="H225" s="137"/>
      <c r="I225" s="137"/>
      <c r="J225" s="137"/>
      <c r="K225" s="137"/>
      <c r="L225" s="137"/>
      <c r="M225" s="137"/>
      <c r="N225" s="137"/>
      <c r="O225" s="137"/>
      <c r="P225" s="137"/>
      <c r="Q225" s="137"/>
      <c r="R225" s="137"/>
      <c r="S225" s="137"/>
      <c r="T225" s="137"/>
      <c r="U225" s="137"/>
      <c r="V225" s="137"/>
      <c r="W225" s="137"/>
      <c r="X225" s="137"/>
      <c r="Y225" s="137"/>
      <c r="Z225" s="137"/>
    </row>
    <row r="226" ht="14.25" customHeight="1">
      <c r="A226" s="137"/>
      <c r="B226" s="360"/>
      <c r="C226" s="137"/>
      <c r="D226" s="137"/>
      <c r="E226" s="137"/>
      <c r="F226" s="137"/>
      <c r="G226" s="137"/>
      <c r="H226" s="137"/>
      <c r="I226" s="137"/>
      <c r="J226" s="137"/>
      <c r="K226" s="137"/>
      <c r="L226" s="137"/>
      <c r="M226" s="137"/>
      <c r="N226" s="137"/>
      <c r="O226" s="137"/>
      <c r="P226" s="137"/>
      <c r="Q226" s="137"/>
      <c r="R226" s="137"/>
      <c r="S226" s="137"/>
      <c r="T226" s="137"/>
      <c r="U226" s="137"/>
      <c r="V226" s="137"/>
      <c r="W226" s="137"/>
      <c r="X226" s="137"/>
      <c r="Y226" s="137"/>
      <c r="Z226" s="137"/>
    </row>
    <row r="227" ht="14.25" customHeight="1">
      <c r="A227" s="137"/>
      <c r="B227" s="360"/>
      <c r="C227" s="137"/>
      <c r="D227" s="137"/>
      <c r="E227" s="137"/>
      <c r="F227" s="137"/>
      <c r="G227" s="137"/>
      <c r="H227" s="137"/>
      <c r="I227" s="137"/>
      <c r="J227" s="137"/>
      <c r="K227" s="137"/>
      <c r="L227" s="137"/>
      <c r="M227" s="137"/>
      <c r="N227" s="137"/>
      <c r="O227" s="137"/>
      <c r="P227" s="137"/>
      <c r="Q227" s="137"/>
      <c r="R227" s="137"/>
      <c r="S227" s="137"/>
      <c r="T227" s="137"/>
      <c r="U227" s="137"/>
      <c r="V227" s="137"/>
      <c r="W227" s="137"/>
      <c r="X227" s="137"/>
      <c r="Y227" s="137"/>
      <c r="Z227" s="137"/>
    </row>
    <row r="228" ht="14.25" customHeight="1">
      <c r="A228" s="137"/>
      <c r="B228" s="360"/>
      <c r="C228" s="137"/>
      <c r="D228" s="137"/>
      <c r="E228" s="137"/>
      <c r="F228" s="137"/>
      <c r="G228" s="137"/>
      <c r="H228" s="137"/>
      <c r="I228" s="137"/>
      <c r="J228" s="137"/>
      <c r="K228" s="137"/>
      <c r="L228" s="137"/>
      <c r="M228" s="137"/>
      <c r="N228" s="137"/>
      <c r="O228" s="137"/>
      <c r="P228" s="137"/>
      <c r="Q228" s="137"/>
      <c r="R228" s="137"/>
      <c r="S228" s="137"/>
      <c r="T228" s="137"/>
      <c r="U228" s="137"/>
      <c r="V228" s="137"/>
      <c r="W228" s="137"/>
      <c r="X228" s="137"/>
      <c r="Y228" s="137"/>
      <c r="Z228" s="137"/>
    </row>
    <row r="229" ht="14.25" customHeight="1">
      <c r="A229" s="137"/>
      <c r="B229" s="360"/>
      <c r="C229" s="137"/>
      <c r="D229" s="137"/>
      <c r="E229" s="137"/>
      <c r="F229" s="137"/>
      <c r="G229" s="137"/>
      <c r="H229" s="137"/>
      <c r="I229" s="137"/>
      <c r="J229" s="137"/>
      <c r="K229" s="137"/>
      <c r="L229" s="137"/>
      <c r="M229" s="137"/>
      <c r="N229" s="137"/>
      <c r="O229" s="137"/>
      <c r="P229" s="137"/>
      <c r="Q229" s="137"/>
      <c r="R229" s="137"/>
      <c r="S229" s="137"/>
      <c r="T229" s="137"/>
      <c r="U229" s="137"/>
      <c r="V229" s="137"/>
      <c r="W229" s="137"/>
      <c r="X229" s="137"/>
      <c r="Y229" s="137"/>
      <c r="Z229" s="137"/>
    </row>
    <row r="230" ht="14.25" customHeight="1">
      <c r="A230" s="137"/>
      <c r="B230" s="360"/>
      <c r="C230" s="137"/>
      <c r="D230" s="137"/>
      <c r="E230" s="137"/>
      <c r="F230" s="137"/>
      <c r="G230" s="137"/>
      <c r="H230" s="137"/>
      <c r="I230" s="137"/>
      <c r="J230" s="137"/>
      <c r="K230" s="137"/>
      <c r="L230" s="137"/>
      <c r="M230" s="137"/>
      <c r="N230" s="137"/>
      <c r="O230" s="137"/>
      <c r="P230" s="137"/>
      <c r="Q230" s="137"/>
      <c r="R230" s="137"/>
      <c r="S230" s="137"/>
      <c r="T230" s="137"/>
      <c r="U230" s="137"/>
      <c r="V230" s="137"/>
      <c r="W230" s="137"/>
      <c r="X230" s="137"/>
      <c r="Y230" s="137"/>
      <c r="Z230" s="137"/>
    </row>
    <row r="231" ht="14.25" customHeight="1">
      <c r="A231" s="137"/>
      <c r="B231" s="360"/>
      <c r="C231" s="137"/>
      <c r="D231" s="137"/>
      <c r="E231" s="137"/>
      <c r="F231" s="137"/>
      <c r="G231" s="137"/>
      <c r="H231" s="137"/>
      <c r="I231" s="137"/>
      <c r="J231" s="137"/>
      <c r="K231" s="137"/>
      <c r="L231" s="137"/>
      <c r="M231" s="137"/>
      <c r="N231" s="137"/>
      <c r="O231" s="137"/>
      <c r="P231" s="137"/>
      <c r="Q231" s="137"/>
      <c r="R231" s="137"/>
      <c r="S231" s="137"/>
      <c r="T231" s="137"/>
      <c r="U231" s="137"/>
      <c r="V231" s="137"/>
      <c r="W231" s="137"/>
      <c r="X231" s="137"/>
      <c r="Y231" s="137"/>
      <c r="Z231" s="137"/>
    </row>
    <row r="232" ht="14.25" customHeight="1">
      <c r="A232" s="137"/>
      <c r="B232" s="360"/>
      <c r="C232" s="137"/>
      <c r="D232" s="137"/>
      <c r="E232" s="137"/>
      <c r="F232" s="137"/>
      <c r="G232" s="137"/>
      <c r="H232" s="137"/>
      <c r="I232" s="137"/>
      <c r="J232" s="137"/>
      <c r="K232" s="137"/>
      <c r="L232" s="137"/>
      <c r="M232" s="137"/>
      <c r="N232" s="137"/>
      <c r="O232" s="137"/>
      <c r="P232" s="137"/>
      <c r="Q232" s="137"/>
      <c r="R232" s="137"/>
      <c r="S232" s="137"/>
      <c r="T232" s="137"/>
      <c r="U232" s="137"/>
      <c r="V232" s="137"/>
      <c r="W232" s="137"/>
      <c r="X232" s="137"/>
      <c r="Y232" s="137"/>
      <c r="Z232" s="137"/>
    </row>
    <row r="233" ht="14.25" customHeight="1">
      <c r="A233" s="137"/>
      <c r="B233" s="360"/>
      <c r="C233" s="137"/>
      <c r="D233" s="137"/>
      <c r="E233" s="137"/>
      <c r="F233" s="137"/>
      <c r="G233" s="137"/>
      <c r="H233" s="137"/>
      <c r="I233" s="137"/>
      <c r="J233" s="137"/>
      <c r="K233" s="137"/>
      <c r="L233" s="137"/>
      <c r="M233" s="137"/>
      <c r="N233" s="137"/>
      <c r="O233" s="137"/>
      <c r="P233" s="137"/>
      <c r="Q233" s="137"/>
      <c r="R233" s="137"/>
      <c r="S233" s="137"/>
      <c r="T233" s="137"/>
      <c r="U233" s="137"/>
      <c r="V233" s="137"/>
      <c r="W233" s="137"/>
      <c r="X233" s="137"/>
      <c r="Y233" s="137"/>
      <c r="Z233" s="137"/>
    </row>
    <row r="234" ht="14.25" customHeight="1">
      <c r="A234" s="137"/>
      <c r="B234" s="360"/>
      <c r="C234" s="137"/>
      <c r="D234" s="137"/>
      <c r="E234" s="137"/>
      <c r="F234" s="137"/>
      <c r="G234" s="137"/>
      <c r="H234" s="137"/>
      <c r="I234" s="137"/>
      <c r="J234" s="137"/>
      <c r="K234" s="137"/>
      <c r="L234" s="137"/>
      <c r="M234" s="137"/>
      <c r="N234" s="137"/>
      <c r="O234" s="137"/>
      <c r="P234" s="137"/>
      <c r="Q234" s="137"/>
      <c r="R234" s="137"/>
      <c r="S234" s="137"/>
      <c r="T234" s="137"/>
      <c r="U234" s="137"/>
      <c r="V234" s="137"/>
      <c r="W234" s="137"/>
      <c r="X234" s="137"/>
      <c r="Y234" s="137"/>
      <c r="Z234" s="137"/>
    </row>
    <row r="235" ht="14.25" customHeight="1">
      <c r="A235" s="137"/>
      <c r="B235" s="360"/>
      <c r="C235" s="137"/>
      <c r="D235" s="137"/>
      <c r="E235" s="137"/>
      <c r="F235" s="137"/>
      <c r="G235" s="137"/>
      <c r="H235" s="137"/>
      <c r="I235" s="137"/>
      <c r="J235" s="137"/>
      <c r="K235" s="137"/>
      <c r="L235" s="137"/>
      <c r="M235" s="137"/>
      <c r="N235" s="137"/>
      <c r="O235" s="137"/>
      <c r="P235" s="137"/>
      <c r="Q235" s="137"/>
      <c r="R235" s="137"/>
      <c r="S235" s="137"/>
      <c r="T235" s="137"/>
      <c r="U235" s="137"/>
      <c r="V235" s="137"/>
      <c r="W235" s="137"/>
      <c r="X235" s="137"/>
      <c r="Y235" s="137"/>
      <c r="Z235" s="137"/>
    </row>
    <row r="236" ht="14.25" customHeight="1">
      <c r="A236" s="137"/>
      <c r="B236" s="360"/>
      <c r="C236" s="137"/>
      <c r="D236" s="137"/>
      <c r="E236" s="137"/>
      <c r="F236" s="137"/>
      <c r="G236" s="137"/>
      <c r="H236" s="137"/>
      <c r="I236" s="137"/>
      <c r="J236" s="137"/>
      <c r="K236" s="137"/>
      <c r="L236" s="137"/>
      <c r="M236" s="137"/>
      <c r="N236" s="137"/>
      <c r="O236" s="137"/>
      <c r="P236" s="137"/>
      <c r="Q236" s="137"/>
      <c r="R236" s="137"/>
      <c r="S236" s="137"/>
      <c r="T236" s="137"/>
      <c r="U236" s="137"/>
      <c r="V236" s="137"/>
      <c r="W236" s="137"/>
      <c r="X236" s="137"/>
      <c r="Y236" s="137"/>
      <c r="Z236" s="137"/>
    </row>
    <row r="237" ht="14.25" customHeight="1">
      <c r="A237" s="137"/>
      <c r="B237" s="360"/>
      <c r="C237" s="137"/>
      <c r="D237" s="137"/>
      <c r="E237" s="137"/>
      <c r="F237" s="137"/>
      <c r="G237" s="137"/>
      <c r="H237" s="137"/>
      <c r="I237" s="137"/>
      <c r="J237" s="137"/>
      <c r="K237" s="137"/>
      <c r="L237" s="137"/>
      <c r="M237" s="137"/>
      <c r="N237" s="137"/>
      <c r="O237" s="137"/>
      <c r="P237" s="137"/>
      <c r="Q237" s="137"/>
      <c r="R237" s="137"/>
      <c r="S237" s="137"/>
      <c r="T237" s="137"/>
      <c r="U237" s="137"/>
      <c r="V237" s="137"/>
      <c r="W237" s="137"/>
      <c r="X237" s="137"/>
      <c r="Y237" s="137"/>
      <c r="Z237" s="137"/>
    </row>
    <row r="238" ht="14.25" customHeight="1">
      <c r="A238" s="137"/>
      <c r="B238" s="360"/>
      <c r="C238" s="137"/>
      <c r="D238" s="137"/>
      <c r="E238" s="137"/>
      <c r="F238" s="137"/>
      <c r="G238" s="137"/>
      <c r="H238" s="137"/>
      <c r="I238" s="137"/>
      <c r="J238" s="137"/>
      <c r="K238" s="137"/>
      <c r="L238" s="137"/>
      <c r="M238" s="137"/>
      <c r="N238" s="137"/>
      <c r="O238" s="137"/>
      <c r="P238" s="137"/>
      <c r="Q238" s="137"/>
      <c r="R238" s="137"/>
      <c r="S238" s="137"/>
      <c r="T238" s="137"/>
      <c r="U238" s="137"/>
      <c r="V238" s="137"/>
      <c r="W238" s="137"/>
      <c r="X238" s="137"/>
      <c r="Y238" s="137"/>
      <c r="Z238" s="137"/>
    </row>
    <row r="239" ht="14.25" customHeight="1">
      <c r="A239" s="137"/>
      <c r="B239" s="360"/>
      <c r="C239" s="137"/>
      <c r="D239" s="137"/>
      <c r="E239" s="137"/>
      <c r="F239" s="137"/>
      <c r="G239" s="137"/>
      <c r="H239" s="137"/>
      <c r="I239" s="137"/>
      <c r="J239" s="137"/>
      <c r="K239" s="137"/>
      <c r="L239" s="137"/>
      <c r="M239" s="137"/>
      <c r="N239" s="137"/>
      <c r="O239" s="137"/>
      <c r="P239" s="137"/>
      <c r="Q239" s="137"/>
      <c r="R239" s="137"/>
      <c r="S239" s="137"/>
      <c r="T239" s="137"/>
      <c r="U239" s="137"/>
      <c r="V239" s="137"/>
      <c r="W239" s="137"/>
      <c r="X239" s="137"/>
      <c r="Y239" s="137"/>
      <c r="Z239" s="137"/>
    </row>
    <row r="240" ht="14.25" customHeight="1">
      <c r="A240" s="137"/>
      <c r="B240" s="360"/>
      <c r="C240" s="137"/>
      <c r="D240" s="137"/>
      <c r="E240" s="137"/>
      <c r="F240" s="137"/>
      <c r="G240" s="137"/>
      <c r="H240" s="137"/>
      <c r="I240" s="137"/>
      <c r="J240" s="137"/>
      <c r="K240" s="137"/>
      <c r="L240" s="137"/>
      <c r="M240" s="137"/>
      <c r="N240" s="137"/>
      <c r="O240" s="137"/>
      <c r="P240" s="137"/>
      <c r="Q240" s="137"/>
      <c r="R240" s="137"/>
      <c r="S240" s="137"/>
      <c r="T240" s="137"/>
      <c r="U240" s="137"/>
      <c r="V240" s="137"/>
      <c r="W240" s="137"/>
      <c r="X240" s="137"/>
      <c r="Y240" s="137"/>
      <c r="Z240" s="137"/>
    </row>
    <row r="241" ht="14.25" customHeight="1">
      <c r="A241" s="137"/>
      <c r="B241" s="360"/>
      <c r="C241" s="137"/>
      <c r="D241" s="137"/>
      <c r="E241" s="137"/>
      <c r="F241" s="137"/>
      <c r="G241" s="137"/>
      <c r="H241" s="137"/>
      <c r="I241" s="137"/>
      <c r="J241" s="137"/>
      <c r="K241" s="137"/>
      <c r="L241" s="137"/>
      <c r="M241" s="137"/>
      <c r="N241" s="137"/>
      <c r="O241" s="137"/>
      <c r="P241" s="137"/>
      <c r="Q241" s="137"/>
      <c r="R241" s="137"/>
      <c r="S241" s="137"/>
      <c r="T241" s="137"/>
      <c r="U241" s="137"/>
      <c r="V241" s="137"/>
      <c r="W241" s="137"/>
      <c r="X241" s="137"/>
      <c r="Y241" s="137"/>
      <c r="Z241" s="137"/>
    </row>
    <row r="242" ht="14.25" customHeight="1">
      <c r="A242" s="137"/>
      <c r="B242" s="360"/>
      <c r="C242" s="137"/>
      <c r="D242" s="137"/>
      <c r="E242" s="137"/>
      <c r="F242" s="137"/>
      <c r="G242" s="137"/>
      <c r="H242" s="137"/>
      <c r="I242" s="137"/>
      <c r="J242" s="137"/>
      <c r="K242" s="137"/>
      <c r="L242" s="137"/>
      <c r="M242" s="137"/>
      <c r="N242" s="137"/>
      <c r="O242" s="137"/>
      <c r="P242" s="137"/>
      <c r="Q242" s="137"/>
      <c r="R242" s="137"/>
      <c r="S242" s="137"/>
      <c r="T242" s="137"/>
      <c r="U242" s="137"/>
      <c r="V242" s="137"/>
      <c r="W242" s="137"/>
      <c r="X242" s="137"/>
      <c r="Y242" s="137"/>
      <c r="Z242" s="137"/>
    </row>
    <row r="243" ht="14.25" customHeight="1">
      <c r="A243" s="137"/>
      <c r="B243" s="360"/>
      <c r="C243" s="137"/>
      <c r="D243" s="137"/>
      <c r="E243" s="137"/>
      <c r="F243" s="137"/>
      <c r="G243" s="137"/>
      <c r="H243" s="137"/>
      <c r="I243" s="137"/>
      <c r="J243" s="137"/>
      <c r="K243" s="137"/>
      <c r="L243" s="137"/>
      <c r="M243" s="137"/>
      <c r="N243" s="137"/>
      <c r="O243" s="137"/>
      <c r="P243" s="137"/>
      <c r="Q243" s="137"/>
      <c r="R243" s="137"/>
      <c r="S243" s="137"/>
      <c r="T243" s="137"/>
      <c r="U243" s="137"/>
      <c r="V243" s="137"/>
      <c r="W243" s="137"/>
      <c r="X243" s="137"/>
      <c r="Y243" s="137"/>
      <c r="Z243" s="137"/>
    </row>
    <row r="244" ht="14.25" customHeight="1">
      <c r="A244" s="137"/>
      <c r="B244" s="360"/>
      <c r="C244" s="137"/>
      <c r="D244" s="137"/>
      <c r="E244" s="137"/>
      <c r="F244" s="137"/>
      <c r="G244" s="137"/>
      <c r="H244" s="137"/>
      <c r="I244" s="137"/>
      <c r="J244" s="137"/>
      <c r="K244" s="137"/>
      <c r="L244" s="137"/>
      <c r="M244" s="137"/>
      <c r="N244" s="137"/>
      <c r="O244" s="137"/>
      <c r="P244" s="137"/>
      <c r="Q244" s="137"/>
      <c r="R244" s="137"/>
      <c r="S244" s="137"/>
      <c r="T244" s="137"/>
      <c r="U244" s="137"/>
      <c r="V244" s="137"/>
      <c r="W244" s="137"/>
      <c r="X244" s="137"/>
      <c r="Y244" s="137"/>
      <c r="Z244" s="137"/>
    </row>
    <row r="245" ht="14.25" customHeight="1">
      <c r="A245" s="137"/>
      <c r="B245" s="360"/>
      <c r="C245" s="137"/>
      <c r="D245" s="137"/>
      <c r="E245" s="137"/>
      <c r="F245" s="137"/>
      <c r="G245" s="137"/>
      <c r="H245" s="137"/>
      <c r="I245" s="137"/>
      <c r="J245" s="137"/>
      <c r="K245" s="137"/>
      <c r="L245" s="137"/>
      <c r="M245" s="137"/>
      <c r="N245" s="137"/>
      <c r="O245" s="137"/>
      <c r="P245" s="137"/>
      <c r="Q245" s="137"/>
      <c r="R245" s="137"/>
      <c r="S245" s="137"/>
      <c r="T245" s="137"/>
      <c r="U245" s="137"/>
      <c r="V245" s="137"/>
      <c r="W245" s="137"/>
      <c r="X245" s="137"/>
      <c r="Y245" s="137"/>
      <c r="Z245" s="137"/>
    </row>
    <row r="246" ht="14.25" customHeight="1">
      <c r="A246" s="137"/>
      <c r="B246" s="360"/>
      <c r="C246" s="137"/>
      <c r="D246" s="137"/>
      <c r="E246" s="137"/>
      <c r="F246" s="137"/>
      <c r="G246" s="137"/>
      <c r="H246" s="137"/>
      <c r="I246" s="137"/>
      <c r="J246" s="137"/>
      <c r="K246" s="137"/>
      <c r="L246" s="137"/>
      <c r="M246" s="137"/>
      <c r="N246" s="137"/>
      <c r="O246" s="137"/>
      <c r="P246" s="137"/>
      <c r="Q246" s="137"/>
      <c r="R246" s="137"/>
      <c r="S246" s="137"/>
      <c r="T246" s="137"/>
      <c r="U246" s="137"/>
      <c r="V246" s="137"/>
      <c r="W246" s="137"/>
      <c r="X246" s="137"/>
      <c r="Y246" s="137"/>
      <c r="Z246" s="137"/>
    </row>
    <row r="247" ht="14.25" customHeight="1">
      <c r="A247" s="137"/>
      <c r="B247" s="360"/>
      <c r="C247" s="137"/>
      <c r="D247" s="137"/>
      <c r="E247" s="137"/>
      <c r="F247" s="137"/>
      <c r="G247" s="137"/>
      <c r="H247" s="137"/>
      <c r="I247" s="137"/>
      <c r="J247" s="137"/>
      <c r="K247" s="137"/>
      <c r="L247" s="137"/>
      <c r="M247" s="137"/>
      <c r="N247" s="137"/>
      <c r="O247" s="137"/>
      <c r="P247" s="137"/>
      <c r="Q247" s="137"/>
      <c r="R247" s="137"/>
      <c r="S247" s="137"/>
      <c r="T247" s="137"/>
      <c r="U247" s="137"/>
      <c r="V247" s="137"/>
      <c r="W247" s="137"/>
      <c r="X247" s="137"/>
      <c r="Y247" s="137"/>
      <c r="Z247" s="137"/>
    </row>
    <row r="248" ht="14.25" customHeight="1">
      <c r="A248" s="137"/>
      <c r="B248" s="360"/>
      <c r="C248" s="137"/>
      <c r="D248" s="137"/>
      <c r="E248" s="137"/>
      <c r="F248" s="137"/>
      <c r="G248" s="137"/>
      <c r="H248" s="137"/>
      <c r="I248" s="137"/>
      <c r="J248" s="137"/>
      <c r="K248" s="137"/>
      <c r="L248" s="137"/>
      <c r="M248" s="137"/>
      <c r="N248" s="137"/>
      <c r="O248" s="137"/>
      <c r="P248" s="137"/>
      <c r="Q248" s="137"/>
      <c r="R248" s="137"/>
      <c r="S248" s="137"/>
      <c r="T248" s="137"/>
      <c r="U248" s="137"/>
      <c r="V248" s="137"/>
      <c r="W248" s="137"/>
      <c r="X248" s="137"/>
      <c r="Y248" s="137"/>
      <c r="Z248" s="137"/>
    </row>
    <row r="249" ht="14.25" customHeight="1">
      <c r="A249" s="137"/>
      <c r="B249" s="360"/>
      <c r="C249" s="137"/>
      <c r="D249" s="137"/>
      <c r="E249" s="137"/>
      <c r="F249" s="137"/>
      <c r="G249" s="137"/>
      <c r="H249" s="137"/>
      <c r="I249" s="137"/>
      <c r="J249" s="137"/>
      <c r="K249" s="137"/>
      <c r="L249" s="137"/>
      <c r="M249" s="137"/>
      <c r="N249" s="137"/>
      <c r="O249" s="137"/>
      <c r="P249" s="137"/>
      <c r="Q249" s="137"/>
      <c r="R249" s="137"/>
      <c r="S249" s="137"/>
      <c r="T249" s="137"/>
      <c r="U249" s="137"/>
      <c r="V249" s="137"/>
      <c r="W249" s="137"/>
      <c r="X249" s="137"/>
      <c r="Y249" s="137"/>
      <c r="Z249" s="137"/>
    </row>
    <row r="250" ht="14.25" customHeight="1">
      <c r="A250" s="137"/>
      <c r="B250" s="360"/>
      <c r="C250" s="137"/>
      <c r="D250" s="137"/>
      <c r="E250" s="137"/>
      <c r="F250" s="137"/>
      <c r="G250" s="137"/>
      <c r="H250" s="137"/>
      <c r="I250" s="137"/>
      <c r="J250" s="137"/>
      <c r="K250" s="137"/>
      <c r="L250" s="137"/>
      <c r="M250" s="137"/>
      <c r="N250" s="137"/>
      <c r="O250" s="137"/>
      <c r="P250" s="137"/>
      <c r="Q250" s="137"/>
      <c r="R250" s="137"/>
      <c r="S250" s="137"/>
      <c r="T250" s="137"/>
      <c r="U250" s="137"/>
      <c r="V250" s="137"/>
      <c r="W250" s="137"/>
      <c r="X250" s="137"/>
      <c r="Y250" s="137"/>
      <c r="Z250" s="137"/>
    </row>
    <row r="251" ht="14.25" customHeight="1">
      <c r="A251" s="137"/>
      <c r="B251" s="360"/>
      <c r="C251" s="137"/>
      <c r="D251" s="137"/>
      <c r="E251" s="137"/>
      <c r="F251" s="137"/>
      <c r="G251" s="137"/>
      <c r="H251" s="137"/>
      <c r="I251" s="137"/>
      <c r="J251" s="137"/>
      <c r="K251" s="137"/>
      <c r="L251" s="137"/>
      <c r="M251" s="137"/>
      <c r="N251" s="137"/>
      <c r="O251" s="137"/>
      <c r="P251" s="137"/>
      <c r="Q251" s="137"/>
      <c r="R251" s="137"/>
      <c r="S251" s="137"/>
      <c r="T251" s="137"/>
      <c r="U251" s="137"/>
      <c r="V251" s="137"/>
      <c r="W251" s="137"/>
      <c r="X251" s="137"/>
      <c r="Y251" s="137"/>
      <c r="Z251" s="137"/>
    </row>
    <row r="252" ht="14.25" customHeight="1">
      <c r="A252" s="137"/>
      <c r="B252" s="360"/>
      <c r="C252" s="137"/>
      <c r="D252" s="137"/>
      <c r="E252" s="137"/>
      <c r="F252" s="137"/>
      <c r="G252" s="137"/>
      <c r="H252" s="137"/>
      <c r="I252" s="137"/>
      <c r="J252" s="137"/>
      <c r="K252" s="137"/>
      <c r="L252" s="137"/>
      <c r="M252" s="137"/>
      <c r="N252" s="137"/>
      <c r="O252" s="137"/>
      <c r="P252" s="137"/>
      <c r="Q252" s="137"/>
      <c r="R252" s="137"/>
      <c r="S252" s="137"/>
      <c r="T252" s="137"/>
      <c r="U252" s="137"/>
      <c r="V252" s="137"/>
      <c r="W252" s="137"/>
      <c r="X252" s="137"/>
      <c r="Y252" s="137"/>
      <c r="Z252" s="137"/>
    </row>
    <row r="253" ht="14.25" customHeight="1">
      <c r="A253" s="137"/>
      <c r="B253" s="360"/>
      <c r="C253" s="137"/>
      <c r="D253" s="137"/>
      <c r="E253" s="137"/>
      <c r="F253" s="137"/>
      <c r="G253" s="137"/>
      <c r="H253" s="137"/>
      <c r="I253" s="137"/>
      <c r="J253" s="137"/>
      <c r="K253" s="137"/>
      <c r="L253" s="137"/>
      <c r="M253" s="137"/>
      <c r="N253" s="137"/>
      <c r="O253" s="137"/>
      <c r="P253" s="137"/>
      <c r="Q253" s="137"/>
      <c r="R253" s="137"/>
      <c r="S253" s="137"/>
      <c r="T253" s="137"/>
      <c r="U253" s="137"/>
      <c r="V253" s="137"/>
      <c r="W253" s="137"/>
      <c r="X253" s="137"/>
      <c r="Y253" s="137"/>
      <c r="Z253" s="137"/>
    </row>
    <row r="254" ht="14.25" customHeight="1">
      <c r="A254" s="137"/>
      <c r="B254" s="360"/>
      <c r="C254" s="137"/>
      <c r="D254" s="137"/>
      <c r="E254" s="137"/>
      <c r="F254" s="137"/>
      <c r="G254" s="137"/>
      <c r="H254" s="137"/>
      <c r="I254" s="137"/>
      <c r="J254" s="137"/>
      <c r="K254" s="137"/>
      <c r="L254" s="137"/>
      <c r="M254" s="137"/>
      <c r="N254" s="137"/>
      <c r="O254" s="137"/>
      <c r="P254" s="137"/>
      <c r="Q254" s="137"/>
      <c r="R254" s="137"/>
      <c r="S254" s="137"/>
      <c r="T254" s="137"/>
      <c r="U254" s="137"/>
      <c r="V254" s="137"/>
      <c r="W254" s="137"/>
      <c r="X254" s="137"/>
      <c r="Y254" s="137"/>
      <c r="Z254" s="137"/>
    </row>
    <row r="255" ht="14.25" customHeight="1">
      <c r="A255" s="137"/>
      <c r="B255" s="360"/>
      <c r="C255" s="137"/>
      <c r="D255" s="137"/>
      <c r="E255" s="137"/>
      <c r="F255" s="137"/>
      <c r="G255" s="137"/>
      <c r="H255" s="137"/>
      <c r="I255" s="137"/>
      <c r="J255" s="137"/>
      <c r="K255" s="137"/>
      <c r="L255" s="137"/>
      <c r="M255" s="137"/>
      <c r="N255" s="137"/>
      <c r="O255" s="137"/>
      <c r="P255" s="137"/>
      <c r="Q255" s="137"/>
      <c r="R255" s="137"/>
      <c r="S255" s="137"/>
      <c r="T255" s="137"/>
      <c r="U255" s="137"/>
      <c r="V255" s="137"/>
      <c r="W255" s="137"/>
      <c r="X255" s="137"/>
      <c r="Y255" s="137"/>
      <c r="Z255" s="137"/>
    </row>
    <row r="256" ht="14.25" customHeight="1">
      <c r="A256" s="137"/>
      <c r="B256" s="360"/>
      <c r="C256" s="137"/>
      <c r="D256" s="137"/>
      <c r="E256" s="137"/>
      <c r="F256" s="137"/>
      <c r="G256" s="137"/>
      <c r="H256" s="137"/>
      <c r="I256" s="137"/>
      <c r="J256" s="137"/>
      <c r="K256" s="137"/>
      <c r="L256" s="137"/>
      <c r="M256" s="137"/>
      <c r="N256" s="137"/>
      <c r="O256" s="137"/>
      <c r="P256" s="137"/>
      <c r="Q256" s="137"/>
      <c r="R256" s="137"/>
      <c r="S256" s="137"/>
      <c r="T256" s="137"/>
      <c r="U256" s="137"/>
      <c r="V256" s="137"/>
      <c r="W256" s="137"/>
      <c r="X256" s="137"/>
      <c r="Y256" s="137"/>
      <c r="Z256" s="137"/>
    </row>
    <row r="257" ht="14.25" customHeight="1">
      <c r="A257" s="137"/>
      <c r="B257" s="360"/>
      <c r="C257" s="137"/>
      <c r="D257" s="137"/>
      <c r="E257" s="137"/>
      <c r="F257" s="137"/>
      <c r="G257" s="137"/>
      <c r="H257" s="137"/>
      <c r="I257" s="137"/>
      <c r="J257" s="137"/>
      <c r="K257" s="137"/>
      <c r="L257" s="137"/>
      <c r="M257" s="137"/>
      <c r="N257" s="137"/>
      <c r="O257" s="137"/>
      <c r="P257" s="137"/>
      <c r="Q257" s="137"/>
      <c r="R257" s="137"/>
      <c r="S257" s="137"/>
      <c r="T257" s="137"/>
      <c r="U257" s="137"/>
      <c r="V257" s="137"/>
      <c r="W257" s="137"/>
      <c r="X257" s="137"/>
      <c r="Y257" s="137"/>
      <c r="Z257" s="137"/>
    </row>
    <row r="258" ht="14.25" customHeight="1">
      <c r="A258" s="137"/>
      <c r="B258" s="360"/>
      <c r="C258" s="137"/>
      <c r="D258" s="137"/>
      <c r="E258" s="137"/>
      <c r="F258" s="137"/>
      <c r="G258" s="137"/>
      <c r="H258" s="137"/>
      <c r="I258" s="137"/>
      <c r="J258" s="137"/>
      <c r="K258" s="137"/>
      <c r="L258" s="137"/>
      <c r="M258" s="137"/>
      <c r="N258" s="137"/>
      <c r="O258" s="137"/>
      <c r="P258" s="137"/>
      <c r="Q258" s="137"/>
      <c r="R258" s="137"/>
      <c r="S258" s="137"/>
      <c r="T258" s="137"/>
      <c r="U258" s="137"/>
      <c r="V258" s="137"/>
      <c r="W258" s="137"/>
      <c r="X258" s="137"/>
      <c r="Y258" s="137"/>
      <c r="Z258" s="137"/>
    </row>
    <row r="259" ht="14.25" customHeight="1">
      <c r="A259" s="137"/>
      <c r="B259" s="360"/>
      <c r="C259" s="137"/>
      <c r="D259" s="137"/>
      <c r="E259" s="137"/>
      <c r="F259" s="137"/>
      <c r="G259" s="137"/>
      <c r="H259" s="137"/>
      <c r="I259" s="137"/>
      <c r="J259" s="137"/>
      <c r="K259" s="137"/>
      <c r="L259" s="137"/>
      <c r="M259" s="137"/>
      <c r="N259" s="137"/>
      <c r="O259" s="137"/>
      <c r="P259" s="137"/>
      <c r="Q259" s="137"/>
      <c r="R259" s="137"/>
      <c r="S259" s="137"/>
      <c r="T259" s="137"/>
      <c r="U259" s="137"/>
      <c r="V259" s="137"/>
      <c r="W259" s="137"/>
      <c r="X259" s="137"/>
      <c r="Y259" s="137"/>
      <c r="Z259" s="137"/>
    </row>
    <row r="260" ht="14.25" customHeight="1">
      <c r="A260" s="137"/>
      <c r="B260" s="360"/>
      <c r="C260" s="137"/>
      <c r="D260" s="137"/>
      <c r="E260" s="137"/>
      <c r="F260" s="137"/>
      <c r="G260" s="137"/>
      <c r="H260" s="137"/>
      <c r="I260" s="137"/>
      <c r="J260" s="137"/>
      <c r="K260" s="137"/>
      <c r="L260" s="137"/>
      <c r="M260" s="137"/>
      <c r="N260" s="137"/>
      <c r="O260" s="137"/>
      <c r="P260" s="137"/>
      <c r="Q260" s="137"/>
      <c r="R260" s="137"/>
      <c r="S260" s="137"/>
      <c r="T260" s="137"/>
      <c r="U260" s="137"/>
      <c r="V260" s="137"/>
      <c r="W260" s="137"/>
      <c r="X260" s="137"/>
      <c r="Y260" s="137"/>
      <c r="Z260" s="137"/>
    </row>
    <row r="261" ht="14.25" customHeight="1">
      <c r="A261" s="137"/>
      <c r="B261" s="360"/>
      <c r="C261" s="137"/>
      <c r="D261" s="137"/>
      <c r="E261" s="137"/>
      <c r="F261" s="137"/>
      <c r="G261" s="137"/>
      <c r="H261" s="137"/>
      <c r="I261" s="137"/>
      <c r="J261" s="137"/>
      <c r="K261" s="137"/>
      <c r="L261" s="137"/>
      <c r="M261" s="137"/>
      <c r="N261" s="137"/>
      <c r="O261" s="137"/>
      <c r="P261" s="137"/>
      <c r="Q261" s="137"/>
      <c r="R261" s="137"/>
      <c r="S261" s="137"/>
      <c r="T261" s="137"/>
      <c r="U261" s="137"/>
      <c r="V261" s="137"/>
      <c r="W261" s="137"/>
      <c r="X261" s="137"/>
      <c r="Y261" s="137"/>
      <c r="Z261" s="137"/>
    </row>
    <row r="262" ht="14.25" customHeight="1">
      <c r="A262" s="137"/>
      <c r="B262" s="360"/>
      <c r="C262" s="137"/>
      <c r="D262" s="137"/>
      <c r="E262" s="137"/>
      <c r="F262" s="137"/>
      <c r="G262" s="137"/>
      <c r="H262" s="137"/>
      <c r="I262" s="137"/>
      <c r="J262" s="137"/>
      <c r="K262" s="137"/>
      <c r="L262" s="137"/>
      <c r="M262" s="137"/>
      <c r="N262" s="137"/>
      <c r="O262" s="137"/>
      <c r="P262" s="137"/>
      <c r="Q262" s="137"/>
      <c r="R262" s="137"/>
      <c r="S262" s="137"/>
      <c r="T262" s="137"/>
      <c r="U262" s="137"/>
      <c r="V262" s="137"/>
      <c r="W262" s="137"/>
      <c r="X262" s="137"/>
      <c r="Y262" s="137"/>
      <c r="Z262" s="137"/>
    </row>
    <row r="263" ht="14.25" customHeight="1">
      <c r="A263" s="137"/>
      <c r="B263" s="360"/>
      <c r="C263" s="137"/>
      <c r="D263" s="137"/>
      <c r="E263" s="137"/>
      <c r="F263" s="137"/>
      <c r="G263" s="137"/>
      <c r="H263" s="137"/>
      <c r="I263" s="137"/>
      <c r="J263" s="137"/>
      <c r="K263" s="137"/>
      <c r="L263" s="137"/>
      <c r="M263" s="137"/>
      <c r="N263" s="137"/>
      <c r="O263" s="137"/>
      <c r="P263" s="137"/>
      <c r="Q263" s="137"/>
      <c r="R263" s="137"/>
      <c r="S263" s="137"/>
      <c r="T263" s="137"/>
      <c r="U263" s="137"/>
      <c r="V263" s="137"/>
      <c r="W263" s="137"/>
      <c r="X263" s="137"/>
      <c r="Y263" s="137"/>
      <c r="Z263" s="137"/>
    </row>
    <row r="264" ht="14.25" customHeight="1">
      <c r="A264" s="137"/>
      <c r="B264" s="360"/>
      <c r="C264" s="137"/>
      <c r="D264" s="137"/>
      <c r="E264" s="137"/>
      <c r="F264" s="137"/>
      <c r="G264" s="137"/>
      <c r="H264" s="137"/>
      <c r="I264" s="137"/>
      <c r="J264" s="137"/>
      <c r="K264" s="137"/>
      <c r="L264" s="137"/>
      <c r="M264" s="137"/>
      <c r="N264" s="137"/>
      <c r="O264" s="137"/>
      <c r="P264" s="137"/>
      <c r="Q264" s="137"/>
      <c r="R264" s="137"/>
      <c r="S264" s="137"/>
      <c r="T264" s="137"/>
      <c r="U264" s="137"/>
      <c r="V264" s="137"/>
      <c r="W264" s="137"/>
      <c r="X264" s="137"/>
      <c r="Y264" s="137"/>
      <c r="Z264" s="137"/>
    </row>
    <row r="265" ht="14.25" customHeight="1">
      <c r="A265" s="137"/>
      <c r="B265" s="360"/>
      <c r="C265" s="137"/>
      <c r="D265" s="137"/>
      <c r="E265" s="137"/>
      <c r="F265" s="137"/>
      <c r="G265" s="137"/>
      <c r="H265" s="137"/>
      <c r="I265" s="137"/>
      <c r="J265" s="137"/>
      <c r="K265" s="137"/>
      <c r="L265" s="137"/>
      <c r="M265" s="137"/>
      <c r="N265" s="137"/>
      <c r="O265" s="137"/>
      <c r="P265" s="137"/>
      <c r="Q265" s="137"/>
      <c r="R265" s="137"/>
      <c r="S265" s="137"/>
      <c r="T265" s="137"/>
      <c r="U265" s="137"/>
      <c r="V265" s="137"/>
      <c r="W265" s="137"/>
      <c r="X265" s="137"/>
      <c r="Y265" s="137"/>
      <c r="Z265" s="137"/>
    </row>
    <row r="266" ht="14.25" customHeight="1">
      <c r="A266" s="137"/>
      <c r="B266" s="360"/>
      <c r="C266" s="137"/>
      <c r="D266" s="137"/>
      <c r="E266" s="137"/>
      <c r="F266" s="137"/>
      <c r="G266" s="137"/>
      <c r="H266" s="137"/>
      <c r="I266" s="137"/>
      <c r="J266" s="137"/>
      <c r="K266" s="137"/>
      <c r="L266" s="137"/>
      <c r="M266" s="137"/>
      <c r="N266" s="137"/>
      <c r="O266" s="137"/>
      <c r="P266" s="137"/>
      <c r="Q266" s="137"/>
      <c r="R266" s="137"/>
      <c r="S266" s="137"/>
      <c r="T266" s="137"/>
      <c r="U266" s="137"/>
      <c r="V266" s="137"/>
      <c r="W266" s="137"/>
      <c r="X266" s="137"/>
      <c r="Y266" s="137"/>
      <c r="Z266" s="137"/>
    </row>
    <row r="267" ht="14.25" customHeight="1">
      <c r="A267" s="137"/>
      <c r="B267" s="360"/>
      <c r="C267" s="137"/>
      <c r="D267" s="137"/>
      <c r="E267" s="137"/>
      <c r="F267" s="137"/>
      <c r="G267" s="137"/>
      <c r="H267" s="137"/>
      <c r="I267" s="137"/>
      <c r="J267" s="137"/>
      <c r="K267" s="137"/>
      <c r="L267" s="137"/>
      <c r="M267" s="137"/>
      <c r="N267" s="137"/>
      <c r="O267" s="137"/>
      <c r="P267" s="137"/>
      <c r="Q267" s="137"/>
      <c r="R267" s="137"/>
      <c r="S267" s="137"/>
      <c r="T267" s="137"/>
      <c r="U267" s="137"/>
      <c r="V267" s="137"/>
      <c r="W267" s="137"/>
      <c r="X267" s="137"/>
      <c r="Y267" s="137"/>
      <c r="Z267" s="137"/>
    </row>
    <row r="268" ht="14.25" customHeight="1">
      <c r="A268" s="137"/>
      <c r="B268" s="360"/>
      <c r="C268" s="137"/>
      <c r="D268" s="137"/>
      <c r="E268" s="137"/>
      <c r="F268" s="137"/>
      <c r="G268" s="137"/>
      <c r="H268" s="137"/>
      <c r="I268" s="137"/>
      <c r="J268" s="137"/>
      <c r="K268" s="137"/>
      <c r="L268" s="137"/>
      <c r="M268" s="137"/>
      <c r="N268" s="137"/>
      <c r="O268" s="137"/>
      <c r="P268" s="137"/>
      <c r="Q268" s="137"/>
      <c r="R268" s="137"/>
      <c r="S268" s="137"/>
      <c r="T268" s="137"/>
      <c r="U268" s="137"/>
      <c r="V268" s="137"/>
      <c r="W268" s="137"/>
      <c r="X268" s="137"/>
      <c r="Y268" s="137"/>
      <c r="Z268" s="137"/>
    </row>
    <row r="269" ht="14.25" customHeight="1">
      <c r="A269" s="137"/>
      <c r="B269" s="360"/>
      <c r="C269" s="137"/>
      <c r="D269" s="137"/>
      <c r="E269" s="137"/>
      <c r="F269" s="137"/>
      <c r="G269" s="137"/>
      <c r="H269" s="137"/>
      <c r="I269" s="137"/>
      <c r="J269" s="137"/>
      <c r="K269" s="137"/>
      <c r="L269" s="137"/>
      <c r="M269" s="137"/>
      <c r="N269" s="137"/>
      <c r="O269" s="137"/>
      <c r="P269" s="137"/>
      <c r="Q269" s="137"/>
      <c r="R269" s="137"/>
      <c r="S269" s="137"/>
      <c r="T269" s="137"/>
      <c r="U269" s="137"/>
      <c r="V269" s="137"/>
      <c r="W269" s="137"/>
      <c r="X269" s="137"/>
      <c r="Y269" s="137"/>
      <c r="Z269" s="137"/>
    </row>
    <row r="270" ht="14.25" customHeight="1">
      <c r="A270" s="137"/>
      <c r="B270" s="360"/>
      <c r="C270" s="137"/>
      <c r="D270" s="137"/>
      <c r="E270" s="137"/>
      <c r="F270" s="137"/>
      <c r="G270" s="137"/>
      <c r="H270" s="137"/>
      <c r="I270" s="137"/>
      <c r="J270" s="137"/>
      <c r="K270" s="137"/>
      <c r="L270" s="137"/>
      <c r="M270" s="137"/>
      <c r="N270" s="137"/>
      <c r="O270" s="137"/>
      <c r="P270" s="137"/>
      <c r="Q270" s="137"/>
      <c r="R270" s="137"/>
      <c r="S270" s="137"/>
      <c r="T270" s="137"/>
      <c r="U270" s="137"/>
      <c r="V270" s="137"/>
      <c r="W270" s="137"/>
      <c r="X270" s="137"/>
      <c r="Y270" s="137"/>
      <c r="Z270" s="137"/>
    </row>
    <row r="271" ht="14.25" customHeight="1">
      <c r="A271" s="137"/>
      <c r="B271" s="360"/>
      <c r="C271" s="137"/>
      <c r="D271" s="137"/>
      <c r="E271" s="137"/>
      <c r="F271" s="137"/>
      <c r="G271" s="137"/>
      <c r="H271" s="137"/>
      <c r="I271" s="137"/>
      <c r="J271" s="137"/>
      <c r="K271" s="137"/>
      <c r="L271" s="137"/>
      <c r="M271" s="137"/>
      <c r="N271" s="137"/>
      <c r="O271" s="137"/>
      <c r="P271" s="137"/>
      <c r="Q271" s="137"/>
      <c r="R271" s="137"/>
      <c r="S271" s="137"/>
      <c r="T271" s="137"/>
      <c r="U271" s="137"/>
      <c r="V271" s="137"/>
      <c r="W271" s="137"/>
      <c r="X271" s="137"/>
      <c r="Y271" s="137"/>
      <c r="Z271" s="137"/>
    </row>
    <row r="272" ht="14.25" customHeight="1">
      <c r="A272" s="137"/>
      <c r="B272" s="360"/>
      <c r="C272" s="137"/>
      <c r="D272" s="137"/>
      <c r="E272" s="137"/>
      <c r="F272" s="137"/>
      <c r="G272" s="137"/>
      <c r="H272" s="137"/>
      <c r="I272" s="137"/>
      <c r="J272" s="137"/>
      <c r="K272" s="137"/>
      <c r="L272" s="137"/>
      <c r="M272" s="137"/>
      <c r="N272" s="137"/>
      <c r="O272" s="137"/>
      <c r="P272" s="137"/>
      <c r="Q272" s="137"/>
      <c r="R272" s="137"/>
      <c r="S272" s="137"/>
      <c r="T272" s="137"/>
      <c r="U272" s="137"/>
      <c r="V272" s="137"/>
      <c r="W272" s="137"/>
      <c r="X272" s="137"/>
      <c r="Y272" s="137"/>
      <c r="Z272" s="137"/>
    </row>
    <row r="273" ht="14.25" customHeight="1">
      <c r="A273" s="137"/>
      <c r="B273" s="360"/>
      <c r="C273" s="137"/>
      <c r="D273" s="137"/>
      <c r="E273" s="137"/>
      <c r="F273" s="137"/>
      <c r="G273" s="137"/>
      <c r="H273" s="137"/>
      <c r="I273" s="137"/>
      <c r="J273" s="137"/>
      <c r="K273" s="137"/>
      <c r="L273" s="137"/>
      <c r="M273" s="137"/>
      <c r="N273" s="137"/>
      <c r="O273" s="137"/>
      <c r="P273" s="137"/>
      <c r="Q273" s="137"/>
      <c r="R273" s="137"/>
      <c r="S273" s="137"/>
      <c r="T273" s="137"/>
      <c r="U273" s="137"/>
      <c r="V273" s="137"/>
      <c r="W273" s="137"/>
      <c r="X273" s="137"/>
      <c r="Y273" s="137"/>
      <c r="Z273" s="137"/>
    </row>
    <row r="274" ht="14.25" customHeight="1">
      <c r="A274" s="137"/>
      <c r="B274" s="360"/>
      <c r="C274" s="137"/>
      <c r="D274" s="137"/>
      <c r="E274" s="137"/>
      <c r="F274" s="137"/>
      <c r="G274" s="137"/>
      <c r="H274" s="137"/>
      <c r="I274" s="137"/>
      <c r="J274" s="137"/>
      <c r="K274" s="137"/>
      <c r="L274" s="137"/>
      <c r="M274" s="137"/>
      <c r="N274" s="137"/>
      <c r="O274" s="137"/>
      <c r="P274" s="137"/>
      <c r="Q274" s="137"/>
      <c r="R274" s="137"/>
      <c r="S274" s="137"/>
      <c r="T274" s="137"/>
      <c r="U274" s="137"/>
      <c r="V274" s="137"/>
      <c r="W274" s="137"/>
      <c r="X274" s="137"/>
      <c r="Y274" s="137"/>
      <c r="Z274" s="137"/>
    </row>
    <row r="275" ht="14.25" customHeight="1">
      <c r="A275" s="137"/>
      <c r="B275" s="360"/>
      <c r="C275" s="137"/>
      <c r="D275" s="137"/>
      <c r="E275" s="137"/>
      <c r="F275" s="137"/>
      <c r="G275" s="137"/>
      <c r="H275" s="137"/>
      <c r="I275" s="137"/>
      <c r="J275" s="137"/>
      <c r="K275" s="137"/>
      <c r="L275" s="137"/>
      <c r="M275" s="137"/>
      <c r="N275" s="137"/>
      <c r="O275" s="137"/>
      <c r="P275" s="137"/>
      <c r="Q275" s="137"/>
      <c r="R275" s="137"/>
      <c r="S275" s="137"/>
      <c r="T275" s="137"/>
      <c r="U275" s="137"/>
      <c r="V275" s="137"/>
      <c r="W275" s="137"/>
      <c r="X275" s="137"/>
      <c r="Y275" s="137"/>
      <c r="Z275" s="137"/>
    </row>
    <row r="276" ht="14.25" customHeight="1">
      <c r="A276" s="137"/>
      <c r="B276" s="360"/>
      <c r="C276" s="137"/>
      <c r="D276" s="137"/>
      <c r="E276" s="137"/>
      <c r="F276" s="137"/>
      <c r="G276" s="137"/>
      <c r="H276" s="137"/>
      <c r="I276" s="137"/>
      <c r="J276" s="137"/>
      <c r="K276" s="137"/>
      <c r="L276" s="137"/>
      <c r="M276" s="137"/>
      <c r="N276" s="137"/>
      <c r="O276" s="137"/>
      <c r="P276" s="137"/>
      <c r="Q276" s="137"/>
      <c r="R276" s="137"/>
      <c r="S276" s="137"/>
      <c r="T276" s="137"/>
      <c r="U276" s="137"/>
      <c r="V276" s="137"/>
      <c r="W276" s="137"/>
      <c r="X276" s="137"/>
      <c r="Y276" s="137"/>
      <c r="Z276" s="137"/>
    </row>
    <row r="277" ht="14.25" customHeight="1">
      <c r="A277" s="137"/>
      <c r="B277" s="360"/>
      <c r="C277" s="137"/>
      <c r="D277" s="137"/>
      <c r="E277" s="137"/>
      <c r="F277" s="137"/>
      <c r="G277" s="137"/>
      <c r="H277" s="137"/>
      <c r="I277" s="137"/>
      <c r="J277" s="137"/>
      <c r="K277" s="137"/>
      <c r="L277" s="137"/>
      <c r="M277" s="137"/>
      <c r="N277" s="137"/>
      <c r="O277" s="137"/>
      <c r="P277" s="137"/>
      <c r="Q277" s="137"/>
      <c r="R277" s="137"/>
      <c r="S277" s="137"/>
      <c r="T277" s="137"/>
      <c r="U277" s="137"/>
      <c r="V277" s="137"/>
      <c r="W277" s="137"/>
      <c r="X277" s="137"/>
      <c r="Y277" s="137"/>
      <c r="Z277" s="137"/>
    </row>
    <row r="278" ht="14.25" customHeight="1">
      <c r="A278" s="137"/>
      <c r="B278" s="360"/>
      <c r="C278" s="137"/>
      <c r="D278" s="137"/>
      <c r="E278" s="137"/>
      <c r="F278" s="137"/>
      <c r="G278" s="137"/>
      <c r="H278" s="137"/>
      <c r="I278" s="137"/>
      <c r="J278" s="137"/>
      <c r="K278" s="137"/>
      <c r="L278" s="137"/>
      <c r="M278" s="137"/>
      <c r="N278" s="137"/>
      <c r="O278" s="137"/>
      <c r="P278" s="137"/>
      <c r="Q278" s="137"/>
      <c r="R278" s="137"/>
      <c r="S278" s="137"/>
      <c r="T278" s="137"/>
      <c r="U278" s="137"/>
      <c r="V278" s="137"/>
      <c r="W278" s="137"/>
      <c r="X278" s="137"/>
      <c r="Y278" s="137"/>
      <c r="Z278" s="137"/>
    </row>
    <row r="279" ht="14.25" customHeight="1">
      <c r="A279" s="137"/>
      <c r="B279" s="360"/>
      <c r="C279" s="137"/>
      <c r="D279" s="137"/>
      <c r="E279" s="137"/>
      <c r="F279" s="137"/>
      <c r="G279" s="137"/>
      <c r="H279" s="137"/>
      <c r="I279" s="137"/>
      <c r="J279" s="137"/>
      <c r="K279" s="137"/>
      <c r="L279" s="137"/>
      <c r="M279" s="137"/>
      <c r="N279" s="137"/>
      <c r="O279" s="137"/>
      <c r="P279" s="137"/>
      <c r="Q279" s="137"/>
      <c r="R279" s="137"/>
      <c r="S279" s="137"/>
      <c r="T279" s="137"/>
      <c r="U279" s="137"/>
      <c r="V279" s="137"/>
      <c r="W279" s="137"/>
      <c r="X279" s="137"/>
      <c r="Y279" s="137"/>
      <c r="Z279" s="137"/>
    </row>
    <row r="280" ht="14.25" customHeight="1">
      <c r="A280" s="137"/>
      <c r="B280" s="360"/>
      <c r="C280" s="137"/>
      <c r="D280" s="137"/>
      <c r="E280" s="137"/>
      <c r="F280" s="137"/>
      <c r="G280" s="137"/>
      <c r="H280" s="137"/>
      <c r="I280" s="137"/>
      <c r="J280" s="137"/>
      <c r="K280" s="137"/>
      <c r="L280" s="137"/>
      <c r="M280" s="137"/>
      <c r="N280" s="137"/>
      <c r="O280" s="137"/>
      <c r="P280" s="137"/>
      <c r="Q280" s="137"/>
      <c r="R280" s="137"/>
      <c r="S280" s="137"/>
      <c r="T280" s="137"/>
      <c r="U280" s="137"/>
      <c r="V280" s="137"/>
      <c r="W280" s="137"/>
      <c r="X280" s="137"/>
      <c r="Y280" s="137"/>
      <c r="Z280" s="137"/>
    </row>
    <row r="281" ht="14.25" customHeight="1">
      <c r="A281" s="137"/>
      <c r="B281" s="360"/>
      <c r="C281" s="137"/>
      <c r="D281" s="137"/>
      <c r="E281" s="137"/>
      <c r="F281" s="137"/>
      <c r="G281" s="137"/>
      <c r="H281" s="137"/>
      <c r="I281" s="137"/>
      <c r="J281" s="137"/>
      <c r="K281" s="137"/>
      <c r="L281" s="137"/>
      <c r="M281" s="137"/>
      <c r="N281" s="137"/>
      <c r="O281" s="137"/>
      <c r="P281" s="137"/>
      <c r="Q281" s="137"/>
      <c r="R281" s="137"/>
      <c r="S281" s="137"/>
      <c r="T281" s="137"/>
      <c r="U281" s="137"/>
      <c r="V281" s="137"/>
      <c r="W281" s="137"/>
      <c r="X281" s="137"/>
      <c r="Y281" s="137"/>
      <c r="Z281" s="137"/>
    </row>
    <row r="282" ht="14.25" customHeight="1">
      <c r="A282" s="137"/>
      <c r="B282" s="360"/>
      <c r="C282" s="137"/>
      <c r="D282" s="137"/>
      <c r="E282" s="137"/>
      <c r="F282" s="137"/>
      <c r="G282" s="137"/>
      <c r="H282" s="137"/>
      <c r="I282" s="137"/>
      <c r="J282" s="137"/>
      <c r="K282" s="137"/>
      <c r="L282" s="137"/>
      <c r="M282" s="137"/>
      <c r="N282" s="137"/>
      <c r="O282" s="137"/>
      <c r="P282" s="137"/>
      <c r="Q282" s="137"/>
      <c r="R282" s="137"/>
      <c r="S282" s="137"/>
      <c r="T282" s="137"/>
      <c r="U282" s="137"/>
      <c r="V282" s="137"/>
      <c r="W282" s="137"/>
      <c r="X282" s="137"/>
      <c r="Y282" s="137"/>
      <c r="Z282" s="137"/>
    </row>
    <row r="283" ht="14.25" customHeight="1">
      <c r="A283" s="137"/>
      <c r="B283" s="360"/>
      <c r="C283" s="137"/>
      <c r="D283" s="137"/>
      <c r="E283" s="137"/>
      <c r="F283" s="137"/>
      <c r="G283" s="137"/>
      <c r="H283" s="137"/>
      <c r="I283" s="137"/>
      <c r="J283" s="137"/>
      <c r="K283" s="137"/>
      <c r="L283" s="137"/>
      <c r="M283" s="137"/>
      <c r="N283" s="137"/>
      <c r="O283" s="137"/>
      <c r="P283" s="137"/>
      <c r="Q283" s="137"/>
      <c r="R283" s="137"/>
      <c r="S283" s="137"/>
      <c r="T283" s="137"/>
      <c r="U283" s="137"/>
      <c r="V283" s="137"/>
      <c r="W283" s="137"/>
      <c r="X283" s="137"/>
      <c r="Y283" s="137"/>
      <c r="Z283" s="137"/>
    </row>
    <row r="284" ht="14.25" customHeight="1">
      <c r="A284" s="137"/>
      <c r="B284" s="360"/>
      <c r="C284" s="137"/>
      <c r="D284" s="137"/>
      <c r="E284" s="137"/>
      <c r="F284" s="137"/>
      <c r="G284" s="137"/>
      <c r="H284" s="137"/>
      <c r="I284" s="137"/>
      <c r="J284" s="137"/>
      <c r="K284" s="137"/>
      <c r="L284" s="137"/>
      <c r="M284" s="137"/>
      <c r="N284" s="137"/>
      <c r="O284" s="137"/>
      <c r="P284" s="137"/>
      <c r="Q284" s="137"/>
      <c r="R284" s="137"/>
      <c r="S284" s="137"/>
      <c r="T284" s="137"/>
      <c r="U284" s="137"/>
      <c r="V284" s="137"/>
      <c r="W284" s="137"/>
      <c r="X284" s="137"/>
      <c r="Y284" s="137"/>
      <c r="Z284" s="137"/>
    </row>
    <row r="285" ht="14.25" customHeight="1">
      <c r="A285" s="137"/>
      <c r="B285" s="360"/>
      <c r="C285" s="137"/>
      <c r="D285" s="137"/>
      <c r="E285" s="137"/>
      <c r="F285" s="137"/>
      <c r="G285" s="137"/>
      <c r="H285" s="137"/>
      <c r="I285" s="137"/>
      <c r="J285" s="137"/>
      <c r="K285" s="137"/>
      <c r="L285" s="137"/>
      <c r="M285" s="137"/>
      <c r="N285" s="137"/>
      <c r="O285" s="137"/>
      <c r="P285" s="137"/>
      <c r="Q285" s="137"/>
      <c r="R285" s="137"/>
      <c r="S285" s="137"/>
      <c r="T285" s="137"/>
      <c r="U285" s="137"/>
      <c r="V285" s="137"/>
      <c r="W285" s="137"/>
      <c r="X285" s="137"/>
      <c r="Y285" s="137"/>
      <c r="Z285" s="137"/>
    </row>
    <row r="286" ht="14.25" customHeight="1">
      <c r="A286" s="137"/>
      <c r="B286" s="360"/>
      <c r="C286" s="137"/>
      <c r="D286" s="137"/>
      <c r="E286" s="137"/>
      <c r="F286" s="137"/>
      <c r="G286" s="137"/>
      <c r="H286" s="137"/>
      <c r="I286" s="137"/>
      <c r="J286" s="137"/>
      <c r="K286" s="137"/>
      <c r="L286" s="137"/>
      <c r="M286" s="137"/>
      <c r="N286" s="137"/>
      <c r="O286" s="137"/>
      <c r="P286" s="137"/>
      <c r="Q286" s="137"/>
      <c r="R286" s="137"/>
      <c r="S286" s="137"/>
      <c r="T286" s="137"/>
      <c r="U286" s="137"/>
      <c r="V286" s="137"/>
      <c r="W286" s="137"/>
      <c r="X286" s="137"/>
      <c r="Y286" s="137"/>
      <c r="Z286" s="137"/>
    </row>
    <row r="287" ht="14.25" customHeight="1">
      <c r="A287" s="137"/>
      <c r="B287" s="360"/>
      <c r="C287" s="137"/>
      <c r="D287" s="137"/>
      <c r="E287" s="137"/>
      <c r="F287" s="137"/>
      <c r="G287" s="137"/>
      <c r="H287" s="137"/>
      <c r="I287" s="137"/>
      <c r="J287" s="137"/>
      <c r="K287" s="137"/>
      <c r="L287" s="137"/>
      <c r="M287" s="137"/>
      <c r="N287" s="137"/>
      <c r="O287" s="137"/>
      <c r="P287" s="137"/>
      <c r="Q287" s="137"/>
      <c r="R287" s="137"/>
      <c r="S287" s="137"/>
      <c r="T287" s="137"/>
      <c r="U287" s="137"/>
      <c r="V287" s="137"/>
      <c r="W287" s="137"/>
      <c r="X287" s="137"/>
      <c r="Y287" s="137"/>
      <c r="Z287" s="137"/>
    </row>
    <row r="288" ht="14.25" customHeight="1">
      <c r="A288" s="137"/>
      <c r="B288" s="360"/>
      <c r="C288" s="137"/>
      <c r="D288" s="137"/>
      <c r="E288" s="137"/>
      <c r="F288" s="137"/>
      <c r="G288" s="137"/>
      <c r="H288" s="137"/>
      <c r="I288" s="137"/>
      <c r="J288" s="137"/>
      <c r="K288" s="137"/>
      <c r="L288" s="137"/>
      <c r="M288" s="137"/>
      <c r="N288" s="137"/>
      <c r="O288" s="137"/>
      <c r="P288" s="137"/>
      <c r="Q288" s="137"/>
      <c r="R288" s="137"/>
      <c r="S288" s="137"/>
      <c r="T288" s="137"/>
      <c r="U288" s="137"/>
      <c r="V288" s="137"/>
      <c r="W288" s="137"/>
      <c r="X288" s="137"/>
      <c r="Y288" s="137"/>
      <c r="Z288" s="137"/>
    </row>
    <row r="289" ht="14.25" customHeight="1">
      <c r="A289" s="137"/>
      <c r="B289" s="360"/>
      <c r="C289" s="137"/>
      <c r="D289" s="137"/>
      <c r="E289" s="137"/>
      <c r="F289" s="137"/>
      <c r="G289" s="137"/>
      <c r="H289" s="137"/>
      <c r="I289" s="137"/>
      <c r="J289" s="137"/>
      <c r="K289" s="137"/>
      <c r="L289" s="137"/>
      <c r="M289" s="137"/>
      <c r="N289" s="137"/>
      <c r="O289" s="137"/>
      <c r="P289" s="137"/>
      <c r="Q289" s="137"/>
      <c r="R289" s="137"/>
      <c r="S289" s="137"/>
      <c r="T289" s="137"/>
      <c r="U289" s="137"/>
      <c r="V289" s="137"/>
      <c r="W289" s="137"/>
      <c r="X289" s="137"/>
      <c r="Y289" s="137"/>
      <c r="Z289" s="137"/>
    </row>
    <row r="290" ht="14.25" customHeight="1">
      <c r="A290" s="137"/>
      <c r="B290" s="360"/>
      <c r="C290" s="137"/>
      <c r="D290" s="137"/>
      <c r="E290" s="137"/>
      <c r="F290" s="137"/>
      <c r="G290" s="137"/>
      <c r="H290" s="137"/>
      <c r="I290" s="137"/>
      <c r="J290" s="137"/>
      <c r="K290" s="137"/>
      <c r="L290" s="137"/>
      <c r="M290" s="137"/>
      <c r="N290" s="137"/>
      <c r="O290" s="137"/>
      <c r="P290" s="137"/>
      <c r="Q290" s="137"/>
      <c r="R290" s="137"/>
      <c r="S290" s="137"/>
      <c r="T290" s="137"/>
      <c r="U290" s="137"/>
      <c r="V290" s="137"/>
      <c r="W290" s="137"/>
      <c r="X290" s="137"/>
      <c r="Y290" s="137"/>
      <c r="Z290" s="137"/>
    </row>
    <row r="291" ht="14.25" customHeight="1">
      <c r="A291" s="137"/>
      <c r="B291" s="360"/>
      <c r="C291" s="137"/>
      <c r="D291" s="137"/>
      <c r="E291" s="137"/>
      <c r="F291" s="137"/>
      <c r="G291" s="137"/>
      <c r="H291" s="137"/>
      <c r="I291" s="137"/>
      <c r="J291" s="137"/>
      <c r="K291" s="137"/>
      <c r="L291" s="137"/>
      <c r="M291" s="137"/>
      <c r="N291" s="137"/>
      <c r="O291" s="137"/>
      <c r="P291" s="137"/>
      <c r="Q291" s="137"/>
      <c r="R291" s="137"/>
      <c r="S291" s="137"/>
      <c r="T291" s="137"/>
      <c r="U291" s="137"/>
      <c r="V291" s="137"/>
      <c r="W291" s="137"/>
      <c r="X291" s="137"/>
      <c r="Y291" s="137"/>
      <c r="Z291" s="137"/>
    </row>
    <row r="292" ht="14.25" customHeight="1">
      <c r="A292" s="137"/>
      <c r="B292" s="360"/>
      <c r="C292" s="137"/>
      <c r="D292" s="137"/>
      <c r="E292" s="137"/>
      <c r="F292" s="137"/>
      <c r="G292" s="137"/>
      <c r="H292" s="137"/>
      <c r="I292" s="137"/>
      <c r="J292" s="137"/>
      <c r="K292" s="137"/>
      <c r="L292" s="137"/>
      <c r="M292" s="137"/>
      <c r="N292" s="137"/>
      <c r="O292" s="137"/>
      <c r="P292" s="137"/>
      <c r="Q292" s="137"/>
      <c r="R292" s="137"/>
      <c r="S292" s="137"/>
      <c r="T292" s="137"/>
      <c r="U292" s="137"/>
      <c r="V292" s="137"/>
      <c r="W292" s="137"/>
      <c r="X292" s="137"/>
      <c r="Y292" s="137"/>
      <c r="Z292" s="137"/>
    </row>
    <row r="293" ht="14.25" customHeight="1">
      <c r="A293" s="137"/>
      <c r="B293" s="360"/>
      <c r="C293" s="137"/>
      <c r="D293" s="137"/>
      <c r="E293" s="137"/>
      <c r="F293" s="137"/>
      <c r="G293" s="137"/>
      <c r="H293" s="137"/>
      <c r="I293" s="137"/>
      <c r="J293" s="137"/>
      <c r="K293" s="137"/>
      <c r="L293" s="137"/>
      <c r="M293" s="137"/>
      <c r="N293" s="137"/>
      <c r="O293" s="137"/>
      <c r="P293" s="137"/>
      <c r="Q293" s="137"/>
      <c r="R293" s="137"/>
      <c r="S293" s="137"/>
      <c r="T293" s="137"/>
      <c r="U293" s="137"/>
      <c r="V293" s="137"/>
      <c r="W293" s="137"/>
      <c r="X293" s="137"/>
      <c r="Y293" s="137"/>
      <c r="Z293" s="137"/>
    </row>
    <row r="294" ht="14.25" customHeight="1">
      <c r="A294" s="137"/>
      <c r="B294" s="360"/>
      <c r="C294" s="137"/>
      <c r="D294" s="137"/>
      <c r="E294" s="137"/>
      <c r="F294" s="137"/>
      <c r="G294" s="137"/>
      <c r="H294" s="137"/>
      <c r="I294" s="137"/>
      <c r="J294" s="137"/>
      <c r="K294" s="137"/>
      <c r="L294" s="137"/>
      <c r="M294" s="137"/>
      <c r="N294" s="137"/>
      <c r="O294" s="137"/>
      <c r="P294" s="137"/>
      <c r="Q294" s="137"/>
      <c r="R294" s="137"/>
      <c r="S294" s="137"/>
      <c r="T294" s="137"/>
      <c r="U294" s="137"/>
      <c r="V294" s="137"/>
      <c r="W294" s="137"/>
      <c r="X294" s="137"/>
      <c r="Y294" s="137"/>
      <c r="Z294" s="137"/>
    </row>
    <row r="295" ht="14.25" customHeight="1">
      <c r="A295" s="137"/>
      <c r="B295" s="360"/>
      <c r="C295" s="137"/>
      <c r="D295" s="137"/>
      <c r="E295" s="137"/>
      <c r="F295" s="137"/>
      <c r="G295" s="137"/>
      <c r="H295" s="137"/>
      <c r="I295" s="137"/>
      <c r="J295" s="137"/>
      <c r="K295" s="137"/>
      <c r="L295" s="137"/>
      <c r="M295" s="137"/>
      <c r="N295" s="137"/>
      <c r="O295" s="137"/>
      <c r="P295" s="137"/>
      <c r="Q295" s="137"/>
      <c r="R295" s="137"/>
      <c r="S295" s="137"/>
      <c r="T295" s="137"/>
      <c r="U295" s="137"/>
      <c r="V295" s="137"/>
      <c r="W295" s="137"/>
      <c r="X295" s="137"/>
      <c r="Y295" s="137"/>
      <c r="Z295" s="137"/>
    </row>
    <row r="296" ht="14.25" customHeight="1">
      <c r="A296" s="137"/>
      <c r="B296" s="360"/>
      <c r="C296" s="137"/>
      <c r="D296" s="137"/>
      <c r="E296" s="137"/>
      <c r="F296" s="137"/>
      <c r="G296" s="137"/>
      <c r="H296" s="137"/>
      <c r="I296" s="137"/>
      <c r="J296" s="137"/>
      <c r="K296" s="137"/>
      <c r="L296" s="137"/>
      <c r="M296" s="137"/>
      <c r="N296" s="137"/>
      <c r="O296" s="137"/>
      <c r="P296" s="137"/>
      <c r="Q296" s="137"/>
      <c r="R296" s="137"/>
      <c r="S296" s="137"/>
      <c r="T296" s="137"/>
      <c r="U296" s="137"/>
      <c r="V296" s="137"/>
      <c r="W296" s="137"/>
      <c r="X296" s="137"/>
      <c r="Y296" s="137"/>
      <c r="Z296" s="137"/>
    </row>
    <row r="297" ht="14.25" customHeight="1">
      <c r="A297" s="137"/>
      <c r="B297" s="360"/>
      <c r="C297" s="137"/>
      <c r="D297" s="137"/>
      <c r="E297" s="137"/>
      <c r="F297" s="137"/>
      <c r="G297" s="137"/>
      <c r="H297" s="137"/>
      <c r="I297" s="137"/>
      <c r="J297" s="137"/>
      <c r="K297" s="137"/>
      <c r="L297" s="137"/>
      <c r="M297" s="137"/>
      <c r="N297" s="137"/>
      <c r="O297" s="137"/>
      <c r="P297" s="137"/>
      <c r="Q297" s="137"/>
      <c r="R297" s="137"/>
      <c r="S297" s="137"/>
      <c r="T297" s="137"/>
      <c r="U297" s="137"/>
      <c r="V297" s="137"/>
      <c r="W297" s="137"/>
      <c r="X297" s="137"/>
      <c r="Y297" s="137"/>
      <c r="Z297" s="137"/>
    </row>
    <row r="298" ht="14.25" customHeight="1">
      <c r="A298" s="137"/>
      <c r="B298" s="360"/>
      <c r="C298" s="137"/>
      <c r="D298" s="137"/>
      <c r="E298" s="137"/>
      <c r="F298" s="137"/>
      <c r="G298" s="137"/>
      <c r="H298" s="137"/>
      <c r="I298" s="137"/>
      <c r="J298" s="137"/>
      <c r="K298" s="137"/>
      <c r="L298" s="137"/>
      <c r="M298" s="137"/>
      <c r="N298" s="137"/>
      <c r="O298" s="137"/>
      <c r="P298" s="137"/>
      <c r="Q298" s="137"/>
      <c r="R298" s="137"/>
      <c r="S298" s="137"/>
      <c r="T298" s="137"/>
      <c r="U298" s="137"/>
      <c r="V298" s="137"/>
      <c r="W298" s="137"/>
      <c r="X298" s="137"/>
      <c r="Y298" s="137"/>
      <c r="Z298" s="137"/>
    </row>
    <row r="299" ht="14.25" customHeight="1">
      <c r="A299" s="137"/>
      <c r="B299" s="360"/>
      <c r="C299" s="137"/>
      <c r="D299" s="137"/>
      <c r="E299" s="137"/>
      <c r="F299" s="137"/>
      <c r="G299" s="137"/>
      <c r="H299" s="137"/>
      <c r="I299" s="137"/>
      <c r="J299" s="137"/>
      <c r="K299" s="137"/>
      <c r="L299" s="137"/>
      <c r="M299" s="137"/>
      <c r="N299" s="137"/>
      <c r="O299" s="137"/>
      <c r="P299" s="137"/>
      <c r="Q299" s="137"/>
      <c r="R299" s="137"/>
      <c r="S299" s="137"/>
      <c r="T299" s="137"/>
      <c r="U299" s="137"/>
      <c r="V299" s="137"/>
      <c r="W299" s="137"/>
      <c r="X299" s="137"/>
      <c r="Y299" s="137"/>
      <c r="Z299" s="137"/>
    </row>
    <row r="300" ht="14.25" customHeight="1">
      <c r="A300" s="137"/>
      <c r="B300" s="360"/>
      <c r="C300" s="137"/>
      <c r="D300" s="137"/>
      <c r="E300" s="137"/>
      <c r="F300" s="137"/>
      <c r="G300" s="137"/>
      <c r="H300" s="137"/>
      <c r="I300" s="137"/>
      <c r="J300" s="137"/>
      <c r="K300" s="137"/>
      <c r="L300" s="137"/>
      <c r="M300" s="137"/>
      <c r="N300" s="137"/>
      <c r="O300" s="137"/>
      <c r="P300" s="137"/>
      <c r="Q300" s="137"/>
      <c r="R300" s="137"/>
      <c r="S300" s="137"/>
      <c r="T300" s="137"/>
      <c r="U300" s="137"/>
      <c r="V300" s="137"/>
      <c r="W300" s="137"/>
      <c r="X300" s="137"/>
      <c r="Y300" s="137"/>
      <c r="Z300" s="137"/>
    </row>
    <row r="301" ht="14.25" customHeight="1">
      <c r="A301" s="137"/>
      <c r="B301" s="360"/>
      <c r="C301" s="137"/>
      <c r="D301" s="137"/>
      <c r="E301" s="137"/>
      <c r="F301" s="137"/>
      <c r="G301" s="137"/>
      <c r="H301" s="137"/>
      <c r="I301" s="137"/>
      <c r="J301" s="137"/>
      <c r="K301" s="137"/>
      <c r="L301" s="137"/>
      <c r="M301" s="137"/>
      <c r="N301" s="137"/>
      <c r="O301" s="137"/>
      <c r="P301" s="137"/>
      <c r="Q301" s="137"/>
      <c r="R301" s="137"/>
      <c r="S301" s="137"/>
      <c r="T301" s="137"/>
      <c r="U301" s="137"/>
      <c r="V301" s="137"/>
      <c r="W301" s="137"/>
      <c r="X301" s="137"/>
      <c r="Y301" s="137"/>
      <c r="Z301" s="137"/>
    </row>
    <row r="302" ht="14.25" customHeight="1">
      <c r="A302" s="137"/>
      <c r="B302" s="360"/>
      <c r="C302" s="137"/>
      <c r="D302" s="137"/>
      <c r="E302" s="137"/>
      <c r="F302" s="137"/>
      <c r="G302" s="137"/>
      <c r="H302" s="137"/>
      <c r="I302" s="137"/>
      <c r="J302" s="137"/>
      <c r="K302" s="137"/>
      <c r="L302" s="137"/>
      <c r="M302" s="137"/>
      <c r="N302" s="137"/>
      <c r="O302" s="137"/>
      <c r="P302" s="137"/>
      <c r="Q302" s="137"/>
      <c r="R302" s="137"/>
      <c r="S302" s="137"/>
      <c r="T302" s="137"/>
      <c r="U302" s="137"/>
      <c r="V302" s="137"/>
      <c r="W302" s="137"/>
      <c r="X302" s="137"/>
      <c r="Y302" s="137"/>
      <c r="Z302" s="137"/>
    </row>
    <row r="303" ht="14.25" customHeight="1">
      <c r="A303" s="137"/>
      <c r="B303" s="360"/>
      <c r="C303" s="137"/>
      <c r="D303" s="137"/>
      <c r="E303" s="137"/>
      <c r="F303" s="137"/>
      <c r="G303" s="137"/>
      <c r="H303" s="137"/>
      <c r="I303" s="137"/>
      <c r="J303" s="137"/>
      <c r="K303" s="137"/>
      <c r="L303" s="137"/>
      <c r="M303" s="137"/>
      <c r="N303" s="137"/>
      <c r="O303" s="137"/>
      <c r="P303" s="137"/>
      <c r="Q303" s="137"/>
      <c r="R303" s="137"/>
      <c r="S303" s="137"/>
      <c r="T303" s="137"/>
      <c r="U303" s="137"/>
      <c r="V303" s="137"/>
      <c r="W303" s="137"/>
      <c r="X303" s="137"/>
      <c r="Y303" s="137"/>
      <c r="Z303" s="137"/>
    </row>
    <row r="304" ht="14.25" customHeight="1">
      <c r="A304" s="137"/>
      <c r="B304" s="360"/>
      <c r="C304" s="137"/>
      <c r="D304" s="137"/>
      <c r="E304" s="137"/>
      <c r="F304" s="137"/>
      <c r="G304" s="137"/>
      <c r="H304" s="137"/>
      <c r="I304" s="137"/>
      <c r="J304" s="137"/>
      <c r="K304" s="137"/>
      <c r="L304" s="137"/>
      <c r="M304" s="137"/>
      <c r="N304" s="137"/>
      <c r="O304" s="137"/>
      <c r="P304" s="137"/>
      <c r="Q304" s="137"/>
      <c r="R304" s="137"/>
      <c r="S304" s="137"/>
      <c r="T304" s="137"/>
      <c r="U304" s="137"/>
      <c r="V304" s="137"/>
      <c r="W304" s="137"/>
      <c r="X304" s="137"/>
      <c r="Y304" s="137"/>
      <c r="Z304" s="137"/>
    </row>
    <row r="305" ht="14.25" customHeight="1">
      <c r="A305" s="137"/>
      <c r="B305" s="360"/>
      <c r="C305" s="137"/>
      <c r="D305" s="137"/>
      <c r="E305" s="137"/>
      <c r="F305" s="137"/>
      <c r="G305" s="137"/>
      <c r="H305" s="137"/>
      <c r="I305" s="137"/>
      <c r="J305" s="137"/>
      <c r="K305" s="137"/>
      <c r="L305" s="137"/>
      <c r="M305" s="137"/>
      <c r="N305" s="137"/>
      <c r="O305" s="137"/>
      <c r="P305" s="137"/>
      <c r="Q305" s="137"/>
      <c r="R305" s="137"/>
      <c r="S305" s="137"/>
      <c r="T305" s="137"/>
      <c r="U305" s="137"/>
      <c r="V305" s="137"/>
      <c r="W305" s="137"/>
      <c r="X305" s="137"/>
      <c r="Y305" s="137"/>
      <c r="Z305" s="137"/>
    </row>
    <row r="306" ht="15.75" customHeight="1">
      <c r="B306" s="90"/>
    </row>
    <row r="307" ht="15.75" customHeight="1">
      <c r="B307" s="90"/>
    </row>
    <row r="308" ht="15.75" customHeight="1">
      <c r="B308" s="90"/>
    </row>
    <row r="309" ht="15.75" customHeight="1">
      <c r="B309" s="90"/>
    </row>
    <row r="310" ht="15.75" customHeight="1">
      <c r="B310" s="90"/>
    </row>
    <row r="311" ht="15.75" customHeight="1">
      <c r="B311" s="90"/>
    </row>
    <row r="312" ht="15.75" customHeight="1">
      <c r="B312" s="90"/>
    </row>
    <row r="313" ht="15.75" customHeight="1">
      <c r="B313" s="90"/>
    </row>
    <row r="314" ht="15.75" customHeight="1">
      <c r="B314" s="90"/>
    </row>
    <row r="315" ht="15.75" customHeight="1">
      <c r="B315" s="90"/>
    </row>
    <row r="316" ht="15.75" customHeight="1">
      <c r="B316" s="90"/>
    </row>
    <row r="317" ht="15.75" customHeight="1">
      <c r="B317" s="90"/>
    </row>
    <row r="318" ht="15.75" customHeight="1">
      <c r="B318" s="90"/>
    </row>
    <row r="319" ht="15.75" customHeight="1">
      <c r="B319" s="90"/>
    </row>
    <row r="320" ht="15.75" customHeight="1">
      <c r="B320" s="90"/>
    </row>
    <row r="321" ht="15.75" customHeight="1">
      <c r="B321" s="90"/>
    </row>
    <row r="322" ht="15.75" customHeight="1">
      <c r="B322" s="90"/>
    </row>
    <row r="323" ht="15.75" customHeight="1">
      <c r="B323" s="90"/>
    </row>
    <row r="324" ht="15.75" customHeight="1">
      <c r="B324" s="90"/>
    </row>
    <row r="325" ht="15.75" customHeight="1">
      <c r="B325" s="90"/>
    </row>
    <row r="326" ht="15.75" customHeight="1">
      <c r="B326" s="90"/>
    </row>
    <row r="327" ht="15.75" customHeight="1">
      <c r="B327" s="90"/>
    </row>
    <row r="328" ht="15.75" customHeight="1">
      <c r="B328" s="90"/>
    </row>
    <row r="329" ht="15.75" customHeight="1">
      <c r="B329" s="90"/>
    </row>
    <row r="330" ht="15.75" customHeight="1">
      <c r="B330" s="90"/>
    </row>
    <row r="331" ht="15.75" customHeight="1">
      <c r="B331" s="90"/>
    </row>
    <row r="332" ht="15.75" customHeight="1">
      <c r="B332" s="90"/>
    </row>
    <row r="333" ht="15.75" customHeight="1">
      <c r="B333" s="90"/>
    </row>
    <row r="334" ht="15.75" customHeight="1">
      <c r="B334" s="90"/>
    </row>
    <row r="335" ht="15.75" customHeight="1">
      <c r="B335" s="90"/>
    </row>
    <row r="336" ht="15.75" customHeight="1">
      <c r="B336" s="90"/>
    </row>
    <row r="337" ht="15.75" customHeight="1">
      <c r="B337" s="90"/>
    </row>
    <row r="338" ht="15.75" customHeight="1">
      <c r="B338" s="90"/>
    </row>
    <row r="339" ht="15.75" customHeight="1">
      <c r="B339" s="90"/>
    </row>
    <row r="340" ht="15.75" customHeight="1">
      <c r="B340" s="90"/>
    </row>
    <row r="341" ht="15.75" customHeight="1">
      <c r="B341" s="90"/>
    </row>
    <row r="342" ht="15.75" customHeight="1">
      <c r="B342" s="90"/>
    </row>
    <row r="343" ht="15.75" customHeight="1">
      <c r="B343" s="90"/>
    </row>
    <row r="344" ht="15.75" customHeight="1">
      <c r="B344" s="90"/>
    </row>
    <row r="345" ht="15.75" customHeight="1">
      <c r="B345" s="90"/>
    </row>
    <row r="346" ht="15.75" customHeight="1">
      <c r="B346" s="90"/>
    </row>
    <row r="347" ht="15.75" customHeight="1">
      <c r="B347" s="90"/>
    </row>
    <row r="348" ht="15.75" customHeight="1">
      <c r="B348" s="90"/>
    </row>
    <row r="349" ht="15.75" customHeight="1">
      <c r="B349" s="90"/>
    </row>
    <row r="350" ht="15.75" customHeight="1">
      <c r="B350" s="90"/>
    </row>
    <row r="351" ht="15.75" customHeight="1">
      <c r="B351" s="90"/>
    </row>
    <row r="352" ht="15.75" customHeight="1">
      <c r="B352" s="90"/>
    </row>
    <row r="353" ht="15.75" customHeight="1">
      <c r="B353" s="90"/>
    </row>
    <row r="354" ht="15.75" customHeight="1">
      <c r="B354" s="90"/>
    </row>
    <row r="355" ht="15.75" customHeight="1">
      <c r="B355" s="90"/>
    </row>
    <row r="356" ht="15.75" customHeight="1">
      <c r="B356" s="90"/>
    </row>
    <row r="357" ht="15.75" customHeight="1">
      <c r="B357" s="90"/>
    </row>
    <row r="358" ht="15.75" customHeight="1">
      <c r="B358" s="90"/>
    </row>
    <row r="359" ht="15.75" customHeight="1">
      <c r="B359" s="90"/>
    </row>
    <row r="360" ht="15.75" customHeight="1">
      <c r="B360" s="90"/>
    </row>
    <row r="361" ht="15.75" customHeight="1">
      <c r="B361" s="90"/>
    </row>
    <row r="362" ht="15.75" customHeight="1">
      <c r="B362" s="90"/>
    </row>
    <row r="363" ht="15.75" customHeight="1">
      <c r="B363" s="90"/>
    </row>
    <row r="364" ht="15.75" customHeight="1">
      <c r="B364" s="90"/>
    </row>
    <row r="365" ht="15.75" customHeight="1">
      <c r="B365" s="90"/>
    </row>
    <row r="366" ht="15.75" customHeight="1">
      <c r="B366" s="90"/>
    </row>
    <row r="367" ht="15.75" customHeight="1">
      <c r="B367" s="90"/>
    </row>
    <row r="368" ht="15.75" customHeight="1">
      <c r="B368" s="90"/>
    </row>
    <row r="369" ht="15.75" customHeight="1">
      <c r="B369" s="90"/>
    </row>
    <row r="370" ht="15.75" customHeight="1">
      <c r="B370" s="90"/>
    </row>
    <row r="371" ht="15.75" customHeight="1">
      <c r="B371" s="90"/>
    </row>
    <row r="372" ht="15.75" customHeight="1">
      <c r="B372" s="90"/>
    </row>
    <row r="373" ht="15.75" customHeight="1">
      <c r="B373" s="90"/>
    </row>
    <row r="374" ht="15.75" customHeight="1">
      <c r="B374" s="90"/>
    </row>
    <row r="375" ht="15.75" customHeight="1">
      <c r="B375" s="90"/>
    </row>
    <row r="376" ht="15.75" customHeight="1">
      <c r="B376" s="90"/>
    </row>
    <row r="377" ht="15.75" customHeight="1">
      <c r="B377" s="90"/>
    </row>
    <row r="378" ht="15.75" customHeight="1">
      <c r="B378" s="90"/>
    </row>
    <row r="379" ht="15.75" customHeight="1">
      <c r="B379" s="90"/>
    </row>
    <row r="380" ht="15.75" customHeight="1">
      <c r="B380" s="90"/>
    </row>
    <row r="381" ht="15.75" customHeight="1">
      <c r="B381" s="90"/>
    </row>
    <row r="382" ht="15.75" customHeight="1">
      <c r="B382" s="90"/>
    </row>
    <row r="383" ht="15.75" customHeight="1">
      <c r="B383" s="90"/>
    </row>
    <row r="384" ht="15.75" customHeight="1">
      <c r="B384" s="90"/>
    </row>
    <row r="385" ht="15.75" customHeight="1">
      <c r="B385" s="90"/>
    </row>
    <row r="386" ht="15.75" customHeight="1">
      <c r="B386" s="90"/>
    </row>
    <row r="387" ht="15.75" customHeight="1">
      <c r="B387" s="90"/>
    </row>
    <row r="388" ht="15.75" customHeight="1">
      <c r="B388" s="90"/>
    </row>
    <row r="389" ht="15.75" customHeight="1">
      <c r="B389" s="90"/>
    </row>
    <row r="390" ht="15.75" customHeight="1">
      <c r="B390" s="90"/>
    </row>
    <row r="391" ht="15.75" customHeight="1">
      <c r="B391" s="90"/>
    </row>
    <row r="392" ht="15.75" customHeight="1">
      <c r="B392" s="90"/>
    </row>
    <row r="393" ht="15.75" customHeight="1">
      <c r="B393" s="90"/>
    </row>
    <row r="394" ht="15.75" customHeight="1">
      <c r="B394" s="90"/>
    </row>
    <row r="395" ht="15.75" customHeight="1">
      <c r="B395" s="90"/>
    </row>
    <row r="396" ht="15.75" customHeight="1">
      <c r="B396" s="90"/>
    </row>
    <row r="397" ht="15.75" customHeight="1">
      <c r="B397" s="90"/>
    </row>
    <row r="398" ht="15.75" customHeight="1">
      <c r="B398" s="90"/>
    </row>
    <row r="399" ht="15.75" customHeight="1">
      <c r="B399" s="90"/>
    </row>
    <row r="400" ht="15.75" customHeight="1">
      <c r="B400" s="90"/>
    </row>
    <row r="401" ht="15.75" customHeight="1">
      <c r="B401" s="90"/>
    </row>
    <row r="402" ht="15.75" customHeight="1">
      <c r="B402" s="90"/>
    </row>
    <row r="403" ht="15.75" customHeight="1">
      <c r="B403" s="90"/>
    </row>
    <row r="404" ht="15.75" customHeight="1">
      <c r="B404" s="90"/>
    </row>
    <row r="405" ht="15.75" customHeight="1">
      <c r="B405" s="90"/>
    </row>
    <row r="406" ht="15.75" customHeight="1">
      <c r="B406" s="90"/>
    </row>
    <row r="407" ht="15.75" customHeight="1">
      <c r="B407" s="90"/>
    </row>
    <row r="408" ht="15.75" customHeight="1">
      <c r="B408" s="90"/>
    </row>
    <row r="409" ht="15.75" customHeight="1">
      <c r="B409" s="90"/>
    </row>
    <row r="410" ht="15.75" customHeight="1">
      <c r="B410" s="90"/>
    </row>
    <row r="411" ht="15.75" customHeight="1">
      <c r="B411" s="90"/>
    </row>
    <row r="412" ht="15.75" customHeight="1">
      <c r="B412" s="90"/>
    </row>
    <row r="413" ht="15.75" customHeight="1">
      <c r="B413" s="90"/>
    </row>
    <row r="414" ht="15.75" customHeight="1">
      <c r="B414" s="90"/>
    </row>
    <row r="415" ht="15.75" customHeight="1">
      <c r="B415" s="90"/>
    </row>
    <row r="416" ht="15.75" customHeight="1">
      <c r="B416" s="90"/>
    </row>
    <row r="417" ht="15.75" customHeight="1">
      <c r="B417" s="90"/>
    </row>
    <row r="418" ht="15.75" customHeight="1">
      <c r="B418" s="90"/>
    </row>
    <row r="419" ht="15.75" customHeight="1">
      <c r="B419" s="90"/>
    </row>
    <row r="420" ht="15.75" customHeight="1">
      <c r="B420" s="90"/>
    </row>
    <row r="421" ht="15.75" customHeight="1">
      <c r="B421" s="90"/>
    </row>
    <row r="422" ht="15.75" customHeight="1">
      <c r="B422" s="90"/>
    </row>
    <row r="423" ht="15.75" customHeight="1">
      <c r="B423" s="90"/>
    </row>
    <row r="424" ht="15.75" customHeight="1">
      <c r="B424" s="90"/>
    </row>
    <row r="425" ht="15.75" customHeight="1">
      <c r="B425" s="90"/>
    </row>
    <row r="426" ht="15.75" customHeight="1">
      <c r="B426" s="90"/>
    </row>
    <row r="427" ht="15.75" customHeight="1">
      <c r="B427" s="90"/>
    </row>
    <row r="428" ht="15.75" customHeight="1">
      <c r="B428" s="90"/>
    </row>
    <row r="429" ht="15.75" customHeight="1">
      <c r="B429" s="90"/>
    </row>
    <row r="430" ht="15.75" customHeight="1">
      <c r="B430" s="90"/>
    </row>
    <row r="431" ht="15.75" customHeight="1">
      <c r="B431" s="90"/>
    </row>
    <row r="432" ht="15.75" customHeight="1">
      <c r="B432" s="90"/>
    </row>
    <row r="433" ht="15.75" customHeight="1">
      <c r="B433" s="90"/>
    </row>
    <row r="434" ht="15.75" customHeight="1">
      <c r="B434" s="90"/>
    </row>
    <row r="435" ht="15.75" customHeight="1">
      <c r="B435" s="90"/>
    </row>
    <row r="436" ht="15.75" customHeight="1">
      <c r="B436" s="90"/>
    </row>
    <row r="437" ht="15.75" customHeight="1">
      <c r="B437" s="90"/>
    </row>
    <row r="438" ht="15.75" customHeight="1">
      <c r="B438" s="90"/>
    </row>
    <row r="439" ht="15.75" customHeight="1">
      <c r="B439" s="90"/>
    </row>
    <row r="440" ht="15.75" customHeight="1">
      <c r="B440" s="90"/>
    </row>
    <row r="441" ht="15.75" customHeight="1">
      <c r="B441" s="90"/>
    </row>
    <row r="442" ht="15.75" customHeight="1">
      <c r="B442" s="90"/>
    </row>
    <row r="443" ht="15.75" customHeight="1">
      <c r="B443" s="90"/>
    </row>
    <row r="444" ht="15.75" customHeight="1">
      <c r="B444" s="90"/>
    </row>
    <row r="445" ht="15.75" customHeight="1">
      <c r="B445" s="90"/>
    </row>
    <row r="446" ht="15.75" customHeight="1">
      <c r="B446" s="90"/>
    </row>
    <row r="447" ht="15.75" customHeight="1">
      <c r="B447" s="90"/>
    </row>
    <row r="448" ht="15.75" customHeight="1">
      <c r="B448" s="90"/>
    </row>
    <row r="449" ht="15.75" customHeight="1">
      <c r="B449" s="90"/>
    </row>
    <row r="450" ht="15.75" customHeight="1">
      <c r="B450" s="90"/>
    </row>
    <row r="451" ht="15.75" customHeight="1">
      <c r="B451" s="90"/>
    </row>
    <row r="452" ht="15.75" customHeight="1">
      <c r="B452" s="90"/>
    </row>
    <row r="453" ht="15.75" customHeight="1">
      <c r="B453" s="90"/>
    </row>
    <row r="454" ht="15.75" customHeight="1">
      <c r="B454" s="90"/>
    </row>
    <row r="455" ht="15.75" customHeight="1">
      <c r="B455" s="90"/>
    </row>
    <row r="456" ht="15.75" customHeight="1">
      <c r="B456" s="90"/>
    </row>
    <row r="457" ht="15.75" customHeight="1">
      <c r="B457" s="90"/>
    </row>
    <row r="458" ht="15.75" customHeight="1">
      <c r="B458" s="90"/>
    </row>
    <row r="459" ht="15.75" customHeight="1">
      <c r="B459" s="90"/>
    </row>
    <row r="460" ht="15.75" customHeight="1">
      <c r="B460" s="90"/>
    </row>
    <row r="461" ht="15.75" customHeight="1">
      <c r="B461" s="90"/>
    </row>
    <row r="462" ht="15.75" customHeight="1">
      <c r="B462" s="90"/>
    </row>
    <row r="463" ht="15.75" customHeight="1">
      <c r="B463" s="90"/>
    </row>
    <row r="464" ht="15.75" customHeight="1">
      <c r="B464" s="90"/>
    </row>
    <row r="465" ht="15.75" customHeight="1">
      <c r="B465" s="90"/>
    </row>
    <row r="466" ht="15.75" customHeight="1">
      <c r="B466" s="90"/>
    </row>
    <row r="467" ht="15.75" customHeight="1">
      <c r="B467" s="90"/>
    </row>
    <row r="468" ht="15.75" customHeight="1">
      <c r="B468" s="90"/>
    </row>
    <row r="469" ht="15.75" customHeight="1">
      <c r="B469" s="90"/>
    </row>
    <row r="470" ht="15.75" customHeight="1">
      <c r="B470" s="90"/>
    </row>
    <row r="471" ht="15.75" customHeight="1">
      <c r="B471" s="90"/>
    </row>
    <row r="472" ht="15.75" customHeight="1">
      <c r="B472" s="90"/>
    </row>
    <row r="473" ht="15.75" customHeight="1">
      <c r="B473" s="90"/>
    </row>
    <row r="474" ht="15.75" customHeight="1">
      <c r="B474" s="90"/>
    </row>
    <row r="475" ht="15.75" customHeight="1">
      <c r="B475" s="90"/>
    </row>
    <row r="476" ht="15.75" customHeight="1">
      <c r="B476" s="90"/>
    </row>
    <row r="477" ht="15.75" customHeight="1">
      <c r="B477" s="90"/>
    </row>
    <row r="478" ht="15.75" customHeight="1">
      <c r="B478" s="90"/>
    </row>
    <row r="479" ht="15.75" customHeight="1">
      <c r="B479" s="90"/>
    </row>
    <row r="480" ht="15.75" customHeight="1">
      <c r="B480" s="90"/>
    </row>
    <row r="481" ht="15.75" customHeight="1">
      <c r="B481" s="90"/>
    </row>
    <row r="482" ht="15.75" customHeight="1">
      <c r="B482" s="90"/>
    </row>
    <row r="483" ht="15.75" customHeight="1">
      <c r="B483" s="90"/>
    </row>
    <row r="484" ht="15.75" customHeight="1">
      <c r="B484" s="90"/>
    </row>
    <row r="485" ht="15.75" customHeight="1">
      <c r="B485" s="90"/>
    </row>
    <row r="486" ht="15.75" customHeight="1">
      <c r="B486" s="90"/>
    </row>
    <row r="487" ht="15.75" customHeight="1">
      <c r="B487" s="90"/>
    </row>
    <row r="488" ht="15.75" customHeight="1">
      <c r="B488" s="90"/>
    </row>
    <row r="489" ht="15.75" customHeight="1">
      <c r="B489" s="90"/>
    </row>
    <row r="490" ht="15.75" customHeight="1">
      <c r="B490" s="90"/>
    </row>
    <row r="491" ht="15.75" customHeight="1">
      <c r="B491" s="90"/>
    </row>
    <row r="492" ht="15.75" customHeight="1">
      <c r="B492" s="90"/>
    </row>
    <row r="493" ht="15.75" customHeight="1">
      <c r="B493" s="90"/>
    </row>
    <row r="494" ht="15.75" customHeight="1">
      <c r="B494" s="90"/>
    </row>
    <row r="495" ht="15.75" customHeight="1">
      <c r="B495" s="90"/>
    </row>
    <row r="496" ht="15.75" customHeight="1">
      <c r="B496" s="90"/>
    </row>
    <row r="497" ht="15.75" customHeight="1">
      <c r="B497" s="90"/>
    </row>
    <row r="498" ht="15.75" customHeight="1">
      <c r="B498" s="90"/>
    </row>
    <row r="499" ht="15.75" customHeight="1">
      <c r="B499" s="90"/>
    </row>
    <row r="500" ht="15.75" customHeight="1">
      <c r="B500" s="90"/>
    </row>
    <row r="501" ht="15.75" customHeight="1">
      <c r="B501" s="90"/>
    </row>
    <row r="502" ht="15.75" customHeight="1">
      <c r="B502" s="90"/>
    </row>
    <row r="503" ht="15.75" customHeight="1">
      <c r="B503" s="90"/>
    </row>
    <row r="504" ht="15.75" customHeight="1">
      <c r="B504" s="90"/>
    </row>
    <row r="505" ht="15.75" customHeight="1">
      <c r="B505" s="90"/>
    </row>
    <row r="506" ht="15.75" customHeight="1">
      <c r="B506" s="90"/>
    </row>
    <row r="507" ht="15.75" customHeight="1">
      <c r="B507" s="90"/>
    </row>
    <row r="508" ht="15.75" customHeight="1">
      <c r="B508" s="90"/>
    </row>
    <row r="509" ht="15.75" customHeight="1">
      <c r="B509" s="90"/>
    </row>
    <row r="510" ht="15.75" customHeight="1">
      <c r="B510" s="90"/>
    </row>
    <row r="511" ht="15.75" customHeight="1">
      <c r="B511" s="90"/>
    </row>
    <row r="512" ht="15.75" customHeight="1">
      <c r="B512" s="90"/>
    </row>
    <row r="513" ht="15.75" customHeight="1">
      <c r="B513" s="90"/>
    </row>
    <row r="514" ht="15.75" customHeight="1">
      <c r="B514" s="90"/>
    </row>
    <row r="515" ht="15.75" customHeight="1">
      <c r="B515" s="90"/>
    </row>
    <row r="516" ht="15.75" customHeight="1">
      <c r="B516" s="90"/>
    </row>
    <row r="517" ht="15.75" customHeight="1">
      <c r="B517" s="90"/>
    </row>
    <row r="518" ht="15.75" customHeight="1">
      <c r="B518" s="90"/>
    </row>
    <row r="519" ht="15.75" customHeight="1">
      <c r="B519" s="90"/>
    </row>
    <row r="520" ht="15.75" customHeight="1">
      <c r="B520" s="90"/>
    </row>
    <row r="521" ht="15.75" customHeight="1">
      <c r="B521" s="90"/>
    </row>
    <row r="522" ht="15.75" customHeight="1">
      <c r="B522" s="90"/>
    </row>
    <row r="523" ht="15.75" customHeight="1">
      <c r="B523" s="90"/>
    </row>
    <row r="524" ht="15.75" customHeight="1">
      <c r="B524" s="90"/>
    </row>
    <row r="525" ht="15.75" customHeight="1">
      <c r="B525" s="90"/>
    </row>
    <row r="526" ht="15.75" customHeight="1">
      <c r="B526" s="90"/>
    </row>
    <row r="527" ht="15.75" customHeight="1">
      <c r="B527" s="90"/>
    </row>
    <row r="528" ht="15.75" customHeight="1">
      <c r="B528" s="90"/>
    </row>
    <row r="529" ht="15.75" customHeight="1">
      <c r="B529" s="90"/>
    </row>
    <row r="530" ht="15.75" customHeight="1">
      <c r="B530" s="90"/>
    </row>
    <row r="531" ht="15.75" customHeight="1">
      <c r="B531" s="90"/>
    </row>
    <row r="532" ht="15.75" customHeight="1">
      <c r="B532" s="90"/>
    </row>
    <row r="533" ht="15.75" customHeight="1">
      <c r="B533" s="90"/>
    </row>
    <row r="534" ht="15.75" customHeight="1">
      <c r="B534" s="90"/>
    </row>
    <row r="535" ht="15.75" customHeight="1">
      <c r="B535" s="90"/>
    </row>
    <row r="536" ht="15.75" customHeight="1">
      <c r="B536" s="90"/>
    </row>
    <row r="537" ht="15.75" customHeight="1">
      <c r="B537" s="90"/>
    </row>
    <row r="538" ht="15.75" customHeight="1">
      <c r="B538" s="90"/>
    </row>
    <row r="539" ht="15.75" customHeight="1">
      <c r="B539" s="90"/>
    </row>
    <row r="540" ht="15.75" customHeight="1">
      <c r="B540" s="90"/>
    </row>
    <row r="541" ht="15.75" customHeight="1">
      <c r="B541" s="90"/>
    </row>
    <row r="542" ht="15.75" customHeight="1">
      <c r="B542" s="90"/>
    </row>
    <row r="543" ht="15.75" customHeight="1">
      <c r="B543" s="90"/>
    </row>
    <row r="544" ht="15.75" customHeight="1">
      <c r="B544" s="90"/>
    </row>
    <row r="545" ht="15.75" customHeight="1">
      <c r="B545" s="90"/>
    </row>
    <row r="546" ht="15.75" customHeight="1">
      <c r="B546" s="90"/>
    </row>
    <row r="547" ht="15.75" customHeight="1">
      <c r="B547" s="90"/>
    </row>
    <row r="548" ht="15.75" customHeight="1">
      <c r="B548" s="90"/>
    </row>
    <row r="549" ht="15.75" customHeight="1">
      <c r="B549" s="90"/>
    </row>
    <row r="550" ht="15.75" customHeight="1">
      <c r="B550" s="90"/>
    </row>
    <row r="551" ht="15.75" customHeight="1">
      <c r="B551" s="90"/>
    </row>
    <row r="552" ht="15.75" customHeight="1">
      <c r="B552" s="90"/>
    </row>
    <row r="553" ht="15.75" customHeight="1">
      <c r="B553" s="90"/>
    </row>
    <row r="554" ht="15.75" customHeight="1">
      <c r="B554" s="90"/>
    </row>
    <row r="555" ht="15.75" customHeight="1">
      <c r="B555" s="90"/>
    </row>
    <row r="556" ht="15.75" customHeight="1">
      <c r="B556" s="90"/>
    </row>
    <row r="557" ht="15.75" customHeight="1">
      <c r="B557" s="90"/>
    </row>
    <row r="558" ht="15.75" customHeight="1">
      <c r="B558" s="90"/>
    </row>
    <row r="559" ht="15.75" customHeight="1">
      <c r="B559" s="90"/>
    </row>
    <row r="560" ht="15.75" customHeight="1">
      <c r="B560" s="90"/>
    </row>
    <row r="561" ht="15.75" customHeight="1">
      <c r="B561" s="90"/>
    </row>
    <row r="562" ht="15.75" customHeight="1">
      <c r="B562" s="90"/>
    </row>
    <row r="563" ht="15.75" customHeight="1">
      <c r="B563" s="90"/>
    </row>
    <row r="564" ht="15.75" customHeight="1">
      <c r="B564" s="90"/>
    </row>
    <row r="565" ht="15.75" customHeight="1">
      <c r="B565" s="90"/>
    </row>
    <row r="566" ht="15.75" customHeight="1">
      <c r="B566" s="90"/>
    </row>
    <row r="567" ht="15.75" customHeight="1">
      <c r="B567" s="90"/>
    </row>
    <row r="568" ht="15.75" customHeight="1">
      <c r="B568" s="90"/>
    </row>
    <row r="569" ht="15.75" customHeight="1">
      <c r="B569" s="90"/>
    </row>
    <row r="570" ht="15.75" customHeight="1">
      <c r="B570" s="90"/>
    </row>
    <row r="571" ht="15.75" customHeight="1">
      <c r="B571" s="90"/>
    </row>
    <row r="572" ht="15.75" customHeight="1">
      <c r="B572" s="90"/>
    </row>
    <row r="573" ht="15.75" customHeight="1">
      <c r="B573" s="90"/>
    </row>
    <row r="574" ht="15.75" customHeight="1">
      <c r="B574" s="90"/>
    </row>
    <row r="575" ht="15.75" customHeight="1">
      <c r="B575" s="90"/>
    </row>
    <row r="576" ht="15.75" customHeight="1">
      <c r="B576" s="90"/>
    </row>
    <row r="577" ht="15.75" customHeight="1">
      <c r="B577" s="90"/>
    </row>
    <row r="578" ht="15.75" customHeight="1">
      <c r="B578" s="90"/>
    </row>
    <row r="579" ht="15.75" customHeight="1">
      <c r="B579" s="90"/>
    </row>
    <row r="580" ht="15.75" customHeight="1">
      <c r="B580" s="90"/>
    </row>
    <row r="581" ht="15.75" customHeight="1">
      <c r="B581" s="90"/>
    </row>
    <row r="582" ht="15.75" customHeight="1">
      <c r="B582" s="90"/>
    </row>
    <row r="583" ht="15.75" customHeight="1">
      <c r="B583" s="90"/>
    </row>
    <row r="584" ht="15.75" customHeight="1">
      <c r="B584" s="90"/>
    </row>
    <row r="585" ht="15.75" customHeight="1">
      <c r="B585" s="90"/>
    </row>
    <row r="586" ht="15.75" customHeight="1">
      <c r="B586" s="90"/>
    </row>
    <row r="587" ht="15.75" customHeight="1">
      <c r="B587" s="90"/>
    </row>
    <row r="588" ht="15.75" customHeight="1">
      <c r="B588" s="90"/>
    </row>
    <row r="589" ht="15.75" customHeight="1">
      <c r="B589" s="90"/>
    </row>
    <row r="590" ht="15.75" customHeight="1">
      <c r="B590" s="90"/>
    </row>
    <row r="591" ht="15.75" customHeight="1">
      <c r="B591" s="90"/>
    </row>
    <row r="592" ht="15.75" customHeight="1">
      <c r="B592" s="90"/>
    </row>
    <row r="593" ht="15.75" customHeight="1">
      <c r="B593" s="90"/>
    </row>
    <row r="594" ht="15.75" customHeight="1">
      <c r="B594" s="90"/>
    </row>
    <row r="595" ht="15.75" customHeight="1">
      <c r="B595" s="90"/>
    </row>
    <row r="596" ht="15.75" customHeight="1">
      <c r="B596" s="90"/>
    </row>
    <row r="597" ht="15.75" customHeight="1">
      <c r="B597" s="90"/>
    </row>
    <row r="598" ht="15.75" customHeight="1">
      <c r="B598" s="90"/>
    </row>
    <row r="599" ht="15.75" customHeight="1">
      <c r="B599" s="90"/>
    </row>
    <row r="600" ht="15.75" customHeight="1">
      <c r="B600" s="90"/>
    </row>
    <row r="601" ht="15.75" customHeight="1">
      <c r="B601" s="90"/>
    </row>
    <row r="602" ht="15.75" customHeight="1">
      <c r="B602" s="90"/>
    </row>
    <row r="603" ht="15.75" customHeight="1">
      <c r="B603" s="90"/>
    </row>
    <row r="604" ht="15.75" customHeight="1">
      <c r="B604" s="90"/>
    </row>
    <row r="605" ht="15.75" customHeight="1">
      <c r="B605" s="90"/>
    </row>
    <row r="606" ht="15.75" customHeight="1">
      <c r="B606" s="90"/>
    </row>
    <row r="607" ht="15.75" customHeight="1">
      <c r="B607" s="90"/>
    </row>
    <row r="608" ht="15.75" customHeight="1">
      <c r="B608" s="90"/>
    </row>
    <row r="609" ht="15.75" customHeight="1">
      <c r="B609" s="90"/>
    </row>
    <row r="610" ht="15.75" customHeight="1">
      <c r="B610" s="90"/>
    </row>
    <row r="611" ht="15.75" customHeight="1">
      <c r="B611" s="90"/>
    </row>
    <row r="612" ht="15.75" customHeight="1">
      <c r="B612" s="90"/>
    </row>
    <row r="613" ht="15.75" customHeight="1">
      <c r="B613" s="90"/>
    </row>
    <row r="614" ht="15.75" customHeight="1">
      <c r="B614" s="90"/>
    </row>
    <row r="615" ht="15.75" customHeight="1">
      <c r="B615" s="90"/>
    </row>
    <row r="616" ht="15.75" customHeight="1">
      <c r="B616" s="90"/>
    </row>
    <row r="617" ht="15.75" customHeight="1">
      <c r="B617" s="90"/>
    </row>
    <row r="618" ht="15.75" customHeight="1">
      <c r="B618" s="90"/>
    </row>
    <row r="619" ht="15.75" customHeight="1">
      <c r="B619" s="90"/>
    </row>
    <row r="620" ht="15.75" customHeight="1">
      <c r="B620" s="90"/>
    </row>
    <row r="621" ht="15.75" customHeight="1">
      <c r="B621" s="90"/>
    </row>
    <row r="622" ht="15.75" customHeight="1">
      <c r="B622" s="90"/>
    </row>
    <row r="623" ht="15.75" customHeight="1">
      <c r="B623" s="90"/>
    </row>
    <row r="624" ht="15.75" customHeight="1">
      <c r="B624" s="90"/>
    </row>
    <row r="625" ht="15.75" customHeight="1">
      <c r="B625" s="90"/>
    </row>
    <row r="626" ht="15.75" customHeight="1">
      <c r="B626" s="90"/>
    </row>
    <row r="627" ht="15.75" customHeight="1">
      <c r="B627" s="90"/>
    </row>
    <row r="628" ht="15.75" customHeight="1">
      <c r="B628" s="90"/>
    </row>
    <row r="629" ht="15.75" customHeight="1">
      <c r="B629" s="90"/>
    </row>
    <row r="630" ht="15.75" customHeight="1">
      <c r="B630" s="90"/>
    </row>
    <row r="631" ht="15.75" customHeight="1">
      <c r="B631" s="90"/>
    </row>
    <row r="632" ht="15.75" customHeight="1">
      <c r="B632" s="90"/>
    </row>
    <row r="633" ht="15.75" customHeight="1">
      <c r="B633" s="90"/>
    </row>
    <row r="634" ht="15.75" customHeight="1">
      <c r="B634" s="90"/>
    </row>
    <row r="635" ht="15.75" customHeight="1">
      <c r="B635" s="90"/>
    </row>
    <row r="636" ht="15.75" customHeight="1">
      <c r="B636" s="90"/>
    </row>
    <row r="637" ht="15.75" customHeight="1">
      <c r="B637" s="90"/>
    </row>
    <row r="638" ht="15.75" customHeight="1">
      <c r="B638" s="90"/>
    </row>
    <row r="639" ht="15.75" customHeight="1">
      <c r="B639" s="90"/>
    </row>
    <row r="640" ht="15.75" customHeight="1">
      <c r="B640" s="90"/>
    </row>
    <row r="641" ht="15.75" customHeight="1">
      <c r="B641" s="90"/>
    </row>
    <row r="642" ht="15.75" customHeight="1">
      <c r="B642" s="90"/>
    </row>
    <row r="643" ht="15.75" customHeight="1">
      <c r="B643" s="90"/>
    </row>
    <row r="644" ht="15.75" customHeight="1">
      <c r="B644" s="90"/>
    </row>
    <row r="645" ht="15.75" customHeight="1">
      <c r="B645" s="90"/>
    </row>
    <row r="646" ht="15.75" customHeight="1">
      <c r="B646" s="90"/>
    </row>
    <row r="647" ht="15.75" customHeight="1">
      <c r="B647" s="90"/>
    </row>
    <row r="648" ht="15.75" customHeight="1">
      <c r="B648" s="90"/>
    </row>
    <row r="649" ht="15.75" customHeight="1">
      <c r="B649" s="90"/>
    </row>
    <row r="650" ht="15.75" customHeight="1">
      <c r="B650" s="90"/>
    </row>
    <row r="651" ht="15.75" customHeight="1">
      <c r="B651" s="90"/>
    </row>
    <row r="652" ht="15.75" customHeight="1">
      <c r="B652" s="90"/>
    </row>
    <row r="653" ht="15.75" customHeight="1">
      <c r="B653" s="90"/>
    </row>
    <row r="654" ht="15.75" customHeight="1">
      <c r="B654" s="90"/>
    </row>
    <row r="655" ht="15.75" customHeight="1">
      <c r="B655" s="90"/>
    </row>
    <row r="656" ht="15.75" customHeight="1">
      <c r="B656" s="90"/>
    </row>
    <row r="657" ht="15.75" customHeight="1">
      <c r="B657" s="90"/>
    </row>
    <row r="658" ht="15.75" customHeight="1">
      <c r="B658" s="90"/>
    </row>
    <row r="659" ht="15.75" customHeight="1">
      <c r="B659" s="90"/>
    </row>
    <row r="660" ht="15.75" customHeight="1">
      <c r="B660" s="90"/>
    </row>
    <row r="661" ht="15.75" customHeight="1">
      <c r="B661" s="90"/>
    </row>
    <row r="662" ht="15.75" customHeight="1">
      <c r="B662" s="90"/>
    </row>
    <row r="663" ht="15.75" customHeight="1">
      <c r="B663" s="90"/>
    </row>
    <row r="664" ht="15.75" customHeight="1">
      <c r="B664" s="90"/>
    </row>
    <row r="665" ht="15.75" customHeight="1">
      <c r="B665" s="90"/>
    </row>
    <row r="666" ht="15.75" customHeight="1">
      <c r="B666" s="90"/>
    </row>
    <row r="667" ht="15.75" customHeight="1">
      <c r="B667" s="90"/>
    </row>
    <row r="668" ht="15.75" customHeight="1">
      <c r="B668" s="90"/>
    </row>
    <row r="669" ht="15.75" customHeight="1">
      <c r="B669" s="90"/>
    </row>
    <row r="670" ht="15.75" customHeight="1">
      <c r="B670" s="90"/>
    </row>
    <row r="671" ht="15.75" customHeight="1">
      <c r="B671" s="90"/>
    </row>
    <row r="672" ht="15.75" customHeight="1">
      <c r="B672" s="90"/>
    </row>
    <row r="673" ht="15.75" customHeight="1">
      <c r="B673" s="90"/>
    </row>
    <row r="674" ht="15.75" customHeight="1">
      <c r="B674" s="90"/>
    </row>
    <row r="675" ht="15.75" customHeight="1">
      <c r="B675" s="90"/>
    </row>
    <row r="676" ht="15.75" customHeight="1">
      <c r="B676" s="90"/>
    </row>
    <row r="677" ht="15.75" customHeight="1">
      <c r="B677" s="90"/>
    </row>
    <row r="678" ht="15.75" customHeight="1">
      <c r="B678" s="90"/>
    </row>
    <row r="679" ht="15.75" customHeight="1">
      <c r="B679" s="90"/>
    </row>
    <row r="680" ht="15.75" customHeight="1">
      <c r="B680" s="90"/>
    </row>
    <row r="681" ht="15.75" customHeight="1">
      <c r="B681" s="90"/>
    </row>
    <row r="682" ht="15.75" customHeight="1">
      <c r="B682" s="90"/>
    </row>
    <row r="683" ht="15.75" customHeight="1">
      <c r="B683" s="90"/>
    </row>
    <row r="684" ht="15.75" customHeight="1">
      <c r="B684" s="90"/>
    </row>
    <row r="685" ht="15.75" customHeight="1">
      <c r="B685" s="90"/>
    </row>
    <row r="686" ht="15.75" customHeight="1">
      <c r="B686" s="90"/>
    </row>
    <row r="687" ht="15.75" customHeight="1">
      <c r="B687" s="90"/>
    </row>
    <row r="688" ht="15.75" customHeight="1">
      <c r="B688" s="90"/>
    </row>
    <row r="689" ht="15.75" customHeight="1">
      <c r="B689" s="90"/>
    </row>
    <row r="690" ht="15.75" customHeight="1">
      <c r="B690" s="90"/>
    </row>
    <row r="691" ht="15.75" customHeight="1">
      <c r="B691" s="90"/>
    </row>
    <row r="692" ht="15.75" customHeight="1">
      <c r="B692" s="90"/>
    </row>
    <row r="693" ht="15.75" customHeight="1">
      <c r="B693" s="90"/>
    </row>
    <row r="694" ht="15.75" customHeight="1">
      <c r="B694" s="90"/>
    </row>
    <row r="695" ht="15.75" customHeight="1">
      <c r="B695" s="90"/>
    </row>
    <row r="696" ht="15.75" customHeight="1">
      <c r="B696" s="90"/>
    </row>
    <row r="697" ht="15.75" customHeight="1">
      <c r="B697" s="90"/>
    </row>
    <row r="698" ht="15.75" customHeight="1">
      <c r="B698" s="90"/>
    </row>
    <row r="699" ht="15.75" customHeight="1">
      <c r="B699" s="90"/>
    </row>
    <row r="700" ht="15.75" customHeight="1">
      <c r="B700" s="90"/>
    </row>
    <row r="701" ht="15.75" customHeight="1">
      <c r="B701" s="90"/>
    </row>
    <row r="702" ht="15.75" customHeight="1">
      <c r="B702" s="90"/>
    </row>
    <row r="703" ht="15.75" customHeight="1">
      <c r="B703" s="90"/>
    </row>
    <row r="704" ht="15.75" customHeight="1">
      <c r="B704" s="90"/>
    </row>
    <row r="705" ht="15.75" customHeight="1">
      <c r="B705" s="90"/>
    </row>
    <row r="706" ht="15.75" customHeight="1">
      <c r="B706" s="90"/>
    </row>
    <row r="707" ht="15.75" customHeight="1">
      <c r="B707" s="90"/>
    </row>
    <row r="708" ht="15.75" customHeight="1">
      <c r="B708" s="90"/>
    </row>
    <row r="709" ht="15.75" customHeight="1">
      <c r="B709" s="90"/>
    </row>
    <row r="710" ht="15.75" customHeight="1">
      <c r="B710" s="90"/>
    </row>
    <row r="711" ht="15.75" customHeight="1">
      <c r="B711" s="90"/>
    </row>
    <row r="712" ht="15.75" customHeight="1">
      <c r="B712" s="90"/>
    </row>
    <row r="713" ht="15.75" customHeight="1">
      <c r="B713" s="90"/>
    </row>
    <row r="714" ht="15.75" customHeight="1">
      <c r="B714" s="90"/>
    </row>
    <row r="715" ht="15.75" customHeight="1">
      <c r="B715" s="90"/>
    </row>
    <row r="716" ht="15.75" customHeight="1">
      <c r="B716" s="90"/>
    </row>
    <row r="717" ht="15.75" customHeight="1">
      <c r="B717" s="90"/>
    </row>
    <row r="718" ht="15.75" customHeight="1">
      <c r="B718" s="90"/>
    </row>
    <row r="719" ht="15.75" customHeight="1">
      <c r="B719" s="90"/>
    </row>
    <row r="720" ht="15.75" customHeight="1">
      <c r="B720" s="90"/>
    </row>
    <row r="721" ht="15.75" customHeight="1">
      <c r="B721" s="90"/>
    </row>
    <row r="722" ht="15.75" customHeight="1">
      <c r="B722" s="90"/>
    </row>
    <row r="723" ht="15.75" customHeight="1">
      <c r="B723" s="90"/>
    </row>
    <row r="724" ht="15.75" customHeight="1">
      <c r="B724" s="90"/>
    </row>
    <row r="725" ht="15.75" customHeight="1">
      <c r="B725" s="90"/>
    </row>
    <row r="726" ht="15.75" customHeight="1">
      <c r="B726" s="90"/>
    </row>
    <row r="727" ht="15.75" customHeight="1">
      <c r="B727" s="90"/>
    </row>
    <row r="728" ht="15.75" customHeight="1">
      <c r="B728" s="90"/>
    </row>
    <row r="729" ht="15.75" customHeight="1">
      <c r="B729" s="90"/>
    </row>
    <row r="730" ht="15.75" customHeight="1">
      <c r="B730" s="90"/>
    </row>
    <row r="731" ht="15.75" customHeight="1">
      <c r="B731" s="90"/>
    </row>
    <row r="732" ht="15.75" customHeight="1">
      <c r="B732" s="90"/>
    </row>
    <row r="733" ht="15.75" customHeight="1">
      <c r="B733" s="90"/>
    </row>
    <row r="734" ht="15.75" customHeight="1">
      <c r="B734" s="90"/>
    </row>
    <row r="735" ht="15.75" customHeight="1">
      <c r="B735" s="90"/>
    </row>
    <row r="736" ht="15.75" customHeight="1">
      <c r="B736" s="90"/>
    </row>
    <row r="737" ht="15.75" customHeight="1">
      <c r="B737" s="90"/>
    </row>
    <row r="738" ht="15.75" customHeight="1">
      <c r="B738" s="90"/>
    </row>
    <row r="739" ht="15.75" customHeight="1">
      <c r="B739" s="90"/>
    </row>
    <row r="740" ht="15.75" customHeight="1">
      <c r="B740" s="90"/>
    </row>
    <row r="741" ht="15.75" customHeight="1">
      <c r="B741" s="90"/>
    </row>
    <row r="742" ht="15.75" customHeight="1">
      <c r="B742" s="90"/>
    </row>
    <row r="743" ht="15.75" customHeight="1">
      <c r="B743" s="90"/>
    </row>
    <row r="744" ht="15.75" customHeight="1">
      <c r="B744" s="90"/>
    </row>
    <row r="745" ht="15.75" customHeight="1">
      <c r="B745" s="90"/>
    </row>
    <row r="746" ht="15.75" customHeight="1">
      <c r="B746" s="90"/>
    </row>
    <row r="747" ht="15.75" customHeight="1">
      <c r="B747" s="90"/>
    </row>
    <row r="748" ht="15.75" customHeight="1">
      <c r="B748" s="90"/>
    </row>
    <row r="749" ht="15.75" customHeight="1">
      <c r="B749" s="90"/>
    </row>
    <row r="750" ht="15.75" customHeight="1">
      <c r="B750" s="90"/>
    </row>
    <row r="751" ht="15.75" customHeight="1">
      <c r="B751" s="90"/>
    </row>
    <row r="752" ht="15.75" customHeight="1">
      <c r="B752" s="90"/>
    </row>
    <row r="753" ht="15.75" customHeight="1">
      <c r="B753" s="90"/>
    </row>
    <row r="754" ht="15.75" customHeight="1">
      <c r="B754" s="90"/>
    </row>
    <row r="755" ht="15.75" customHeight="1">
      <c r="B755" s="90"/>
    </row>
    <row r="756" ht="15.75" customHeight="1">
      <c r="B756" s="90"/>
    </row>
    <row r="757" ht="15.75" customHeight="1">
      <c r="B757" s="90"/>
    </row>
    <row r="758" ht="15.75" customHeight="1">
      <c r="B758" s="90"/>
    </row>
    <row r="759" ht="15.75" customHeight="1">
      <c r="B759" s="90"/>
    </row>
    <row r="760" ht="15.75" customHeight="1">
      <c r="B760" s="90"/>
    </row>
    <row r="761" ht="15.75" customHeight="1">
      <c r="B761" s="90"/>
    </row>
    <row r="762" ht="15.75" customHeight="1">
      <c r="B762" s="90"/>
    </row>
    <row r="763" ht="15.75" customHeight="1">
      <c r="B763" s="90"/>
    </row>
    <row r="764" ht="15.75" customHeight="1">
      <c r="B764" s="90"/>
    </row>
    <row r="765" ht="15.75" customHeight="1">
      <c r="B765" s="90"/>
    </row>
    <row r="766" ht="15.75" customHeight="1">
      <c r="B766" s="90"/>
    </row>
    <row r="767" ht="15.75" customHeight="1">
      <c r="B767" s="90"/>
    </row>
    <row r="768" ht="15.75" customHeight="1">
      <c r="B768" s="90"/>
    </row>
    <row r="769" ht="15.75" customHeight="1">
      <c r="B769" s="90"/>
    </row>
    <row r="770" ht="15.75" customHeight="1">
      <c r="B770" s="90"/>
    </row>
    <row r="771" ht="15.75" customHeight="1">
      <c r="B771" s="90"/>
    </row>
    <row r="772" ht="15.75" customHeight="1">
      <c r="B772" s="90"/>
    </row>
    <row r="773" ht="15.75" customHeight="1">
      <c r="B773" s="90"/>
    </row>
    <row r="774" ht="15.75" customHeight="1">
      <c r="B774" s="90"/>
    </row>
    <row r="775" ht="15.75" customHeight="1">
      <c r="B775" s="90"/>
    </row>
    <row r="776" ht="15.75" customHeight="1">
      <c r="B776" s="90"/>
    </row>
    <row r="777" ht="15.75" customHeight="1">
      <c r="B777" s="90"/>
    </row>
    <row r="778" ht="15.75" customHeight="1">
      <c r="B778" s="90"/>
    </row>
    <row r="779" ht="15.75" customHeight="1">
      <c r="B779" s="90"/>
    </row>
    <row r="780" ht="15.75" customHeight="1">
      <c r="B780" s="90"/>
    </row>
    <row r="781" ht="15.75" customHeight="1">
      <c r="B781" s="90"/>
    </row>
    <row r="782" ht="15.75" customHeight="1">
      <c r="B782" s="90"/>
    </row>
    <row r="783" ht="15.75" customHeight="1">
      <c r="B783" s="90"/>
    </row>
    <row r="784" ht="15.75" customHeight="1">
      <c r="B784" s="90"/>
    </row>
    <row r="785" ht="15.75" customHeight="1">
      <c r="B785" s="90"/>
    </row>
    <row r="786" ht="15.75" customHeight="1">
      <c r="B786" s="90"/>
    </row>
    <row r="787" ht="15.75" customHeight="1">
      <c r="B787" s="90"/>
    </row>
    <row r="788" ht="15.75" customHeight="1">
      <c r="B788" s="90"/>
    </row>
    <row r="789" ht="15.75" customHeight="1">
      <c r="B789" s="90"/>
    </row>
    <row r="790" ht="15.75" customHeight="1">
      <c r="B790" s="90"/>
    </row>
    <row r="791" ht="15.75" customHeight="1">
      <c r="B791" s="90"/>
    </row>
    <row r="792" ht="15.75" customHeight="1">
      <c r="B792" s="90"/>
    </row>
    <row r="793" ht="15.75" customHeight="1">
      <c r="B793" s="90"/>
    </row>
    <row r="794" ht="15.75" customHeight="1">
      <c r="B794" s="90"/>
    </row>
    <row r="795" ht="15.75" customHeight="1">
      <c r="B795" s="90"/>
    </row>
    <row r="796" ht="15.75" customHeight="1">
      <c r="B796" s="90"/>
    </row>
    <row r="797" ht="15.75" customHeight="1">
      <c r="B797" s="90"/>
    </row>
    <row r="798" ht="15.75" customHeight="1">
      <c r="B798" s="90"/>
    </row>
    <row r="799" ht="15.75" customHeight="1">
      <c r="B799" s="90"/>
    </row>
    <row r="800" ht="15.75" customHeight="1">
      <c r="B800" s="90"/>
    </row>
    <row r="801" ht="15.75" customHeight="1">
      <c r="B801" s="90"/>
    </row>
    <row r="802" ht="15.75" customHeight="1">
      <c r="B802" s="90"/>
    </row>
    <row r="803" ht="15.75" customHeight="1">
      <c r="B803" s="90"/>
    </row>
    <row r="804" ht="15.75" customHeight="1">
      <c r="B804" s="90"/>
    </row>
    <row r="805" ht="15.75" customHeight="1">
      <c r="B805" s="90"/>
    </row>
    <row r="806" ht="15.75" customHeight="1">
      <c r="B806" s="90"/>
    </row>
    <row r="807" ht="15.75" customHeight="1">
      <c r="B807" s="90"/>
    </row>
    <row r="808" ht="15.75" customHeight="1">
      <c r="B808" s="90"/>
    </row>
    <row r="809" ht="15.75" customHeight="1">
      <c r="B809" s="90"/>
    </row>
    <row r="810" ht="15.75" customHeight="1">
      <c r="B810" s="90"/>
    </row>
    <row r="811" ht="15.75" customHeight="1">
      <c r="B811" s="90"/>
    </row>
    <row r="812" ht="15.75" customHeight="1">
      <c r="B812" s="90"/>
    </row>
    <row r="813" ht="15.75" customHeight="1">
      <c r="B813" s="90"/>
    </row>
    <row r="814" ht="15.75" customHeight="1">
      <c r="B814" s="90"/>
    </row>
    <row r="815" ht="15.75" customHeight="1">
      <c r="B815" s="90"/>
    </row>
    <row r="816" ht="15.75" customHeight="1">
      <c r="B816" s="90"/>
    </row>
    <row r="817" ht="15.75" customHeight="1">
      <c r="B817" s="90"/>
    </row>
    <row r="818" ht="15.75" customHeight="1">
      <c r="B818" s="90"/>
    </row>
    <row r="819" ht="15.75" customHeight="1">
      <c r="B819" s="90"/>
    </row>
    <row r="820" ht="15.75" customHeight="1">
      <c r="B820" s="90"/>
    </row>
    <row r="821" ht="15.75" customHeight="1">
      <c r="B821" s="90"/>
    </row>
    <row r="822" ht="15.75" customHeight="1">
      <c r="B822" s="90"/>
    </row>
    <row r="823" ht="15.75" customHeight="1">
      <c r="B823" s="90"/>
    </row>
    <row r="824" ht="15.75" customHeight="1">
      <c r="B824" s="90"/>
    </row>
    <row r="825" ht="15.75" customHeight="1">
      <c r="B825" s="90"/>
    </row>
    <row r="826" ht="15.75" customHeight="1">
      <c r="B826" s="90"/>
    </row>
    <row r="827" ht="15.75" customHeight="1">
      <c r="B827" s="90"/>
    </row>
    <row r="828" ht="15.75" customHeight="1">
      <c r="B828" s="90"/>
    </row>
    <row r="829" ht="15.75" customHeight="1">
      <c r="B829" s="90"/>
    </row>
    <row r="830" ht="15.75" customHeight="1">
      <c r="B830" s="90"/>
    </row>
    <row r="831" ht="15.75" customHeight="1">
      <c r="B831" s="90"/>
    </row>
    <row r="832" ht="15.75" customHeight="1">
      <c r="B832" s="90"/>
    </row>
    <row r="833" ht="15.75" customHeight="1">
      <c r="B833" s="90"/>
    </row>
    <row r="834" ht="15.75" customHeight="1">
      <c r="B834" s="90"/>
    </row>
    <row r="835" ht="15.75" customHeight="1">
      <c r="B835" s="90"/>
    </row>
    <row r="836" ht="15.75" customHeight="1">
      <c r="B836" s="90"/>
    </row>
    <row r="837" ht="15.75" customHeight="1">
      <c r="B837" s="90"/>
    </row>
    <row r="838" ht="15.75" customHeight="1">
      <c r="B838" s="90"/>
    </row>
    <row r="839" ht="15.75" customHeight="1">
      <c r="B839" s="90"/>
    </row>
    <row r="840" ht="15.75" customHeight="1">
      <c r="B840" s="90"/>
    </row>
    <row r="841" ht="15.75" customHeight="1">
      <c r="B841" s="90"/>
    </row>
    <row r="842" ht="15.75" customHeight="1">
      <c r="B842" s="90"/>
    </row>
    <row r="843" ht="15.75" customHeight="1">
      <c r="B843" s="90"/>
    </row>
    <row r="844" ht="15.75" customHeight="1">
      <c r="B844" s="90"/>
    </row>
    <row r="845" ht="15.75" customHeight="1">
      <c r="B845" s="90"/>
    </row>
    <row r="846" ht="15.75" customHeight="1">
      <c r="B846" s="90"/>
    </row>
    <row r="847" ht="15.75" customHeight="1">
      <c r="B847" s="90"/>
    </row>
    <row r="848" ht="15.75" customHeight="1">
      <c r="B848" s="90"/>
    </row>
    <row r="849" ht="15.75" customHeight="1">
      <c r="B849" s="90"/>
    </row>
    <row r="850" ht="15.75" customHeight="1">
      <c r="B850" s="90"/>
    </row>
    <row r="851" ht="15.75" customHeight="1">
      <c r="B851" s="90"/>
    </row>
    <row r="852" ht="15.75" customHeight="1">
      <c r="B852" s="90"/>
    </row>
    <row r="853" ht="15.75" customHeight="1">
      <c r="B853" s="90"/>
    </row>
    <row r="854" ht="15.75" customHeight="1">
      <c r="B854" s="90"/>
    </row>
    <row r="855" ht="15.75" customHeight="1">
      <c r="B855" s="90"/>
    </row>
    <row r="856" ht="15.75" customHeight="1">
      <c r="B856" s="90"/>
    </row>
    <row r="857" ht="15.75" customHeight="1">
      <c r="B857" s="90"/>
    </row>
    <row r="858" ht="15.75" customHeight="1">
      <c r="B858" s="90"/>
    </row>
    <row r="859" ht="15.75" customHeight="1">
      <c r="B859" s="90"/>
    </row>
    <row r="860" ht="15.75" customHeight="1">
      <c r="B860" s="90"/>
    </row>
    <row r="861" ht="15.75" customHeight="1">
      <c r="B861" s="90"/>
    </row>
    <row r="862" ht="15.75" customHeight="1">
      <c r="B862" s="90"/>
    </row>
    <row r="863" ht="15.75" customHeight="1">
      <c r="B863" s="90"/>
    </row>
    <row r="864" ht="15.75" customHeight="1">
      <c r="B864" s="90"/>
    </row>
    <row r="865" ht="15.75" customHeight="1">
      <c r="B865" s="90"/>
    </row>
    <row r="866" ht="15.75" customHeight="1">
      <c r="B866" s="90"/>
    </row>
    <row r="867" ht="15.75" customHeight="1">
      <c r="B867" s="90"/>
    </row>
    <row r="868" ht="15.75" customHeight="1">
      <c r="B868" s="90"/>
    </row>
    <row r="869" ht="15.75" customHeight="1">
      <c r="B869" s="90"/>
    </row>
    <row r="870" ht="15.75" customHeight="1">
      <c r="B870" s="90"/>
    </row>
    <row r="871" ht="15.75" customHeight="1">
      <c r="B871" s="90"/>
    </row>
    <row r="872" ht="15.75" customHeight="1">
      <c r="B872" s="90"/>
    </row>
    <row r="873" ht="15.75" customHeight="1">
      <c r="B873" s="90"/>
    </row>
    <row r="874" ht="15.75" customHeight="1">
      <c r="B874" s="90"/>
    </row>
    <row r="875" ht="15.75" customHeight="1">
      <c r="B875" s="90"/>
    </row>
    <row r="876" ht="15.75" customHeight="1">
      <c r="B876" s="90"/>
    </row>
    <row r="877" ht="15.75" customHeight="1">
      <c r="B877" s="90"/>
    </row>
    <row r="878" ht="15.75" customHeight="1">
      <c r="B878" s="90"/>
    </row>
    <row r="879" ht="15.75" customHeight="1">
      <c r="B879" s="90"/>
    </row>
    <row r="880" ht="15.75" customHeight="1">
      <c r="B880" s="90"/>
    </row>
    <row r="881" ht="15.75" customHeight="1">
      <c r="B881" s="90"/>
    </row>
    <row r="882" ht="15.75" customHeight="1">
      <c r="B882" s="90"/>
    </row>
    <row r="883" ht="15.75" customHeight="1">
      <c r="B883" s="90"/>
    </row>
    <row r="884" ht="15.75" customHeight="1">
      <c r="B884" s="90"/>
    </row>
    <row r="885" ht="15.75" customHeight="1">
      <c r="B885" s="90"/>
    </row>
    <row r="886" ht="15.75" customHeight="1">
      <c r="B886" s="90"/>
    </row>
    <row r="887" ht="15.75" customHeight="1">
      <c r="B887" s="90"/>
    </row>
    <row r="888" ht="15.75" customHeight="1">
      <c r="B888" s="90"/>
    </row>
    <row r="889" ht="15.75" customHeight="1">
      <c r="B889" s="90"/>
    </row>
    <row r="890" ht="15.75" customHeight="1">
      <c r="B890" s="90"/>
    </row>
    <row r="891" ht="15.75" customHeight="1">
      <c r="B891" s="90"/>
    </row>
    <row r="892" ht="15.75" customHeight="1">
      <c r="B892" s="90"/>
    </row>
    <row r="893" ht="15.75" customHeight="1">
      <c r="B893" s="90"/>
    </row>
    <row r="894" ht="15.75" customHeight="1">
      <c r="B894" s="90"/>
    </row>
    <row r="895" ht="15.75" customHeight="1">
      <c r="B895" s="90"/>
    </row>
    <row r="896" ht="15.75" customHeight="1">
      <c r="B896" s="90"/>
    </row>
    <row r="897" ht="15.75" customHeight="1">
      <c r="B897" s="90"/>
    </row>
    <row r="898" ht="15.75" customHeight="1">
      <c r="B898" s="90"/>
    </row>
    <row r="899" ht="15.75" customHeight="1">
      <c r="B899" s="90"/>
    </row>
    <row r="900" ht="15.75" customHeight="1">
      <c r="B900" s="90"/>
    </row>
    <row r="901" ht="15.75" customHeight="1">
      <c r="B901" s="90"/>
    </row>
    <row r="902" ht="15.75" customHeight="1">
      <c r="B902" s="90"/>
    </row>
    <row r="903" ht="15.75" customHeight="1">
      <c r="B903" s="90"/>
    </row>
    <row r="904" ht="15.75" customHeight="1">
      <c r="B904" s="90"/>
    </row>
    <row r="905" ht="15.75" customHeight="1">
      <c r="B905" s="90"/>
    </row>
    <row r="906" ht="15.75" customHeight="1">
      <c r="B906" s="90"/>
    </row>
    <row r="907" ht="15.75" customHeight="1">
      <c r="B907" s="90"/>
    </row>
    <row r="908" ht="15.75" customHeight="1">
      <c r="B908" s="90"/>
    </row>
    <row r="909" ht="15.75" customHeight="1">
      <c r="B909" s="90"/>
    </row>
    <row r="910" ht="15.75" customHeight="1">
      <c r="B910" s="90"/>
    </row>
    <row r="911" ht="15.75" customHeight="1">
      <c r="B911" s="90"/>
    </row>
    <row r="912" ht="15.75" customHeight="1">
      <c r="B912" s="90"/>
    </row>
    <row r="913" ht="15.75" customHeight="1">
      <c r="B913" s="90"/>
    </row>
    <row r="914" ht="15.75" customHeight="1">
      <c r="B914" s="90"/>
    </row>
    <row r="915" ht="15.75" customHeight="1">
      <c r="B915" s="90"/>
    </row>
    <row r="916" ht="15.75" customHeight="1">
      <c r="B916" s="90"/>
    </row>
    <row r="917" ht="15.75" customHeight="1">
      <c r="B917" s="90"/>
    </row>
    <row r="918" ht="15.75" customHeight="1">
      <c r="B918" s="90"/>
    </row>
    <row r="919" ht="15.75" customHeight="1">
      <c r="B919" s="90"/>
    </row>
    <row r="920" ht="15.75" customHeight="1">
      <c r="B920" s="90"/>
    </row>
    <row r="921" ht="15.75" customHeight="1">
      <c r="B921" s="90"/>
    </row>
    <row r="922" ht="15.75" customHeight="1">
      <c r="B922" s="90"/>
    </row>
    <row r="923" ht="15.75" customHeight="1">
      <c r="B923" s="90"/>
    </row>
    <row r="924" ht="15.75" customHeight="1">
      <c r="B924" s="90"/>
    </row>
    <row r="925" ht="15.75" customHeight="1">
      <c r="B925" s="90"/>
    </row>
    <row r="926" ht="15.75" customHeight="1">
      <c r="B926" s="90"/>
    </row>
    <row r="927" ht="15.75" customHeight="1">
      <c r="B927" s="90"/>
    </row>
    <row r="928" ht="15.75" customHeight="1">
      <c r="B928" s="90"/>
    </row>
    <row r="929" ht="15.75" customHeight="1">
      <c r="B929" s="90"/>
    </row>
    <row r="930" ht="15.75" customHeight="1">
      <c r="B930" s="90"/>
    </row>
    <row r="931" ht="15.75" customHeight="1">
      <c r="B931" s="90"/>
    </row>
    <row r="932" ht="15.75" customHeight="1">
      <c r="B932" s="90"/>
    </row>
    <row r="933" ht="15.75" customHeight="1">
      <c r="B933" s="90"/>
    </row>
    <row r="934" ht="15.75" customHeight="1">
      <c r="B934" s="90"/>
    </row>
    <row r="935" ht="15.75" customHeight="1">
      <c r="B935" s="90"/>
    </row>
    <row r="936" ht="15.75" customHeight="1">
      <c r="B936" s="90"/>
    </row>
    <row r="937" ht="15.75" customHeight="1">
      <c r="B937" s="90"/>
    </row>
    <row r="938" ht="15.75" customHeight="1">
      <c r="B938" s="90"/>
    </row>
    <row r="939" ht="15.75" customHeight="1">
      <c r="B939" s="90"/>
    </row>
    <row r="940" ht="15.75" customHeight="1">
      <c r="B940" s="90"/>
    </row>
    <row r="941" ht="15.75" customHeight="1">
      <c r="B941" s="90"/>
    </row>
    <row r="942" ht="15.75" customHeight="1">
      <c r="B942" s="90"/>
    </row>
    <row r="943" ht="15.75" customHeight="1">
      <c r="B943" s="90"/>
    </row>
    <row r="944" ht="15.75" customHeight="1">
      <c r="B944" s="90"/>
    </row>
    <row r="945" ht="15.75" customHeight="1">
      <c r="B945" s="90"/>
    </row>
    <row r="946" ht="15.75" customHeight="1">
      <c r="B946" s="90"/>
    </row>
    <row r="947" ht="15.75" customHeight="1">
      <c r="B947" s="90"/>
    </row>
    <row r="948" ht="15.75" customHeight="1">
      <c r="B948" s="90"/>
    </row>
    <row r="949" ht="15.75" customHeight="1">
      <c r="B949" s="90"/>
    </row>
    <row r="950" ht="15.75" customHeight="1">
      <c r="B950" s="90"/>
    </row>
    <row r="951" ht="15.75" customHeight="1">
      <c r="B951" s="90"/>
    </row>
    <row r="952" ht="15.75" customHeight="1">
      <c r="B952" s="90"/>
    </row>
    <row r="953" ht="15.75" customHeight="1">
      <c r="B953" s="90"/>
    </row>
    <row r="954" ht="15.75" customHeight="1">
      <c r="B954" s="90"/>
    </row>
    <row r="955" ht="15.75" customHeight="1">
      <c r="B955" s="90"/>
    </row>
    <row r="956" ht="15.75" customHeight="1">
      <c r="B956" s="90"/>
    </row>
    <row r="957" ht="15.75" customHeight="1">
      <c r="B957" s="90"/>
    </row>
    <row r="958" ht="15.75" customHeight="1">
      <c r="B958" s="90"/>
    </row>
    <row r="959" ht="15.75" customHeight="1">
      <c r="B959" s="90"/>
    </row>
    <row r="960" ht="15.75" customHeight="1">
      <c r="B960" s="90"/>
    </row>
    <row r="961" ht="15.75" customHeight="1">
      <c r="B961" s="90"/>
    </row>
    <row r="962" ht="15.75" customHeight="1">
      <c r="B962" s="90"/>
    </row>
    <row r="963" ht="15.75" customHeight="1">
      <c r="B963" s="90"/>
    </row>
    <row r="964" ht="15.75" customHeight="1">
      <c r="B964" s="90"/>
    </row>
    <row r="965" ht="15.75" customHeight="1">
      <c r="B965" s="90"/>
    </row>
    <row r="966" ht="15.75" customHeight="1">
      <c r="B966" s="90"/>
    </row>
    <row r="967" ht="15.75" customHeight="1">
      <c r="B967" s="90"/>
    </row>
    <row r="968" ht="15.75" customHeight="1">
      <c r="B968" s="90"/>
    </row>
    <row r="969" ht="15.75" customHeight="1">
      <c r="B969" s="90"/>
    </row>
    <row r="970" ht="15.75" customHeight="1">
      <c r="B970" s="90"/>
    </row>
    <row r="971" ht="15.75" customHeight="1">
      <c r="B971" s="90"/>
    </row>
    <row r="972" ht="15.75" customHeight="1">
      <c r="B972" s="90"/>
    </row>
    <row r="973" ht="15.75" customHeight="1">
      <c r="B973" s="90"/>
    </row>
    <row r="974" ht="15.75" customHeight="1">
      <c r="B974" s="90"/>
    </row>
    <row r="975" ht="15.75" customHeight="1">
      <c r="B975" s="90"/>
    </row>
    <row r="976" ht="15.75" customHeight="1">
      <c r="B976" s="90"/>
    </row>
    <row r="977" ht="15.75" customHeight="1">
      <c r="B977" s="90"/>
    </row>
    <row r="978" ht="15.75" customHeight="1">
      <c r="B978" s="90"/>
    </row>
    <row r="979" ht="15.75" customHeight="1">
      <c r="B979" s="90"/>
    </row>
    <row r="980" ht="15.75" customHeight="1">
      <c r="B980" s="90"/>
    </row>
    <row r="981" ht="15.75" customHeight="1">
      <c r="B981" s="90"/>
    </row>
    <row r="982" ht="15.75" customHeight="1">
      <c r="B982" s="90"/>
    </row>
    <row r="983" ht="15.75" customHeight="1">
      <c r="B983" s="90"/>
    </row>
    <row r="984" ht="15.75" customHeight="1">
      <c r="B984" s="90"/>
    </row>
    <row r="985" ht="15.75" customHeight="1">
      <c r="B985" s="90"/>
    </row>
    <row r="986" ht="15.75" customHeight="1">
      <c r="B986" s="90"/>
    </row>
    <row r="987" ht="15.75" customHeight="1">
      <c r="B987" s="90"/>
    </row>
    <row r="988" ht="15.75" customHeight="1">
      <c r="B988" s="90"/>
    </row>
    <row r="989" ht="15.75" customHeight="1">
      <c r="B989" s="90"/>
    </row>
    <row r="990" ht="15.75" customHeight="1">
      <c r="B990" s="90"/>
    </row>
    <row r="991" ht="15.75" customHeight="1">
      <c r="B991" s="90"/>
    </row>
    <row r="992" ht="15.75" customHeight="1">
      <c r="B992" s="90"/>
    </row>
    <row r="993" ht="15.75" customHeight="1">
      <c r="B993" s="90"/>
    </row>
    <row r="994" ht="15.75" customHeight="1">
      <c r="B994" s="90"/>
    </row>
    <row r="995" ht="15.75" customHeight="1">
      <c r="B995" s="90"/>
    </row>
    <row r="996" ht="15.75" customHeight="1">
      <c r="B996" s="90"/>
    </row>
    <row r="997" ht="15.75" customHeight="1">
      <c r="B997" s="90"/>
    </row>
    <row r="998" ht="15.75" customHeight="1">
      <c r="B998" s="90"/>
    </row>
    <row r="999" ht="15.75" customHeight="1">
      <c r="B999" s="90"/>
    </row>
    <row r="1000" ht="15.75" customHeight="1">
      <c r="B1000" s="90"/>
    </row>
  </sheetData>
  <mergeCells count="3">
    <mergeCell ref="G6:K6"/>
    <mergeCell ref="G7:J10"/>
    <mergeCell ref="K7:K10"/>
  </mergeCells>
  <dataValidations>
    <dataValidation type="list" allowBlank="1" showInputMessage="1" showErrorMessage="1" prompt="Pilih Nama Dosen dari opsi yang tersedia. Bila ada kesalahan penulisan nama atau nama dosen yang perlu ditambah, anda dapat mengubah pada Tabel 4.a" sqref="B6:B1000">
      <formula1>ValidDosen</formula1>
    </dataValidation>
  </dataValidations>
  <hyperlinks>
    <hyperlink display="&lt;&lt;&lt; Daftar Tabel" location="'Daftar Tabel'!A1" ref="G1"/>
  </hyperlinks>
  <printOptions/>
  <pageMargins bottom="0.75" footer="0.0" header="0.0" left="0.7" right="0.7" top="0.75"/>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1.0" topLeftCell="C12" activePane="bottomRight" state="frozen"/>
      <selection activeCell="C1" sqref="C1" pane="topRight"/>
      <selection activeCell="A12" sqref="A12" pane="bottomLeft"/>
      <selection activeCell="C12" sqref="C12" pane="bottomRight"/>
    </sheetView>
  </sheetViews>
  <sheetFormatPr customHeight="1" defaultColWidth="12.63" defaultRowHeight="15.0"/>
  <cols>
    <col customWidth="1" min="1" max="1" width="4.63"/>
    <col customWidth="1" min="2" max="2" width="21.0"/>
    <col customWidth="1" min="3" max="3" width="17.63"/>
    <col customWidth="1" min="4" max="4" width="30.38"/>
    <col customWidth="1" min="5" max="5" width="60.63"/>
    <col customWidth="1" min="6" max="8" width="8.13"/>
    <col customWidth="1" min="9" max="9" width="8.63"/>
    <col customWidth="1" min="10" max="10" width="28.0"/>
    <col customWidth="1" min="11" max="11" width="8.25"/>
    <col customWidth="1" min="12" max="16" width="7.63"/>
  </cols>
  <sheetData>
    <row r="1" ht="14.25" customHeight="1">
      <c r="A1" s="222" t="s">
        <v>1797</v>
      </c>
      <c r="J1" s="68" t="s">
        <v>191</v>
      </c>
    </row>
    <row r="2" hidden="1">
      <c r="A2" s="222"/>
      <c r="J2" s="209"/>
    </row>
    <row r="3" hidden="1">
      <c r="A3" s="222"/>
      <c r="B3" s="91" t="s">
        <v>247</v>
      </c>
      <c r="D3" s="90" t="s">
        <v>1798</v>
      </c>
      <c r="J3" s="209"/>
    </row>
    <row r="4" hidden="1">
      <c r="A4" s="222"/>
      <c r="D4" s="90" t="s">
        <v>1799</v>
      </c>
      <c r="J4" s="209"/>
    </row>
    <row r="5" hidden="1">
      <c r="A5" s="222"/>
      <c r="B5" s="91" t="s">
        <v>250</v>
      </c>
      <c r="D5" s="90" t="s">
        <v>1800</v>
      </c>
      <c r="J5" s="209"/>
    </row>
    <row r="6" hidden="1">
      <c r="A6" s="222"/>
      <c r="B6" s="91"/>
      <c r="D6" s="90" t="s">
        <v>1801</v>
      </c>
      <c r="J6" s="209"/>
    </row>
    <row r="7" ht="14.25" hidden="1" customHeight="1">
      <c r="A7" s="222"/>
      <c r="D7" s="468" t="s">
        <v>1802</v>
      </c>
    </row>
    <row r="8" ht="14.25" customHeight="1">
      <c r="A8" s="92" t="s">
        <v>212</v>
      </c>
      <c r="D8" s="468"/>
    </row>
    <row r="9" ht="20.25" customHeight="1">
      <c r="A9" s="70" t="s">
        <v>213</v>
      </c>
      <c r="B9" s="70" t="s">
        <v>1561</v>
      </c>
      <c r="C9" s="70" t="s">
        <v>1803</v>
      </c>
      <c r="D9" s="71" t="s">
        <v>1804</v>
      </c>
      <c r="E9" s="73"/>
      <c r="F9" s="71" t="s">
        <v>252</v>
      </c>
      <c r="G9" s="72"/>
      <c r="H9" s="73"/>
      <c r="I9" s="70" t="s">
        <v>1805</v>
      </c>
    </row>
    <row r="10" ht="27.75" customHeight="1">
      <c r="A10" s="74"/>
      <c r="B10" s="74"/>
      <c r="C10" s="74"/>
      <c r="D10" s="75" t="s">
        <v>1806</v>
      </c>
      <c r="E10" s="75" t="s">
        <v>1807</v>
      </c>
      <c r="F10" s="75" t="s">
        <v>1808</v>
      </c>
      <c r="G10" s="75" t="s">
        <v>261</v>
      </c>
      <c r="H10" s="75" t="s">
        <v>260</v>
      </c>
      <c r="I10" s="74"/>
      <c r="J10" s="469" t="s">
        <v>1809</v>
      </c>
    </row>
    <row r="11" ht="14.25" customHeight="1">
      <c r="A11" s="470">
        <v>1.0</v>
      </c>
      <c r="B11" s="471">
        <v>2.0</v>
      </c>
      <c r="C11" s="471">
        <v>3.0</v>
      </c>
      <c r="D11" s="471">
        <v>4.0</v>
      </c>
      <c r="E11" s="471">
        <v>5.0</v>
      </c>
      <c r="F11" s="471">
        <v>6.0</v>
      </c>
      <c r="G11" s="471">
        <v>7.0</v>
      </c>
      <c r="H11" s="471">
        <v>8.0</v>
      </c>
      <c r="I11" s="471">
        <v>9.0</v>
      </c>
      <c r="J11" s="472" t="s">
        <v>1810</v>
      </c>
    </row>
    <row r="12" ht="14.25" customHeight="1">
      <c r="A12" s="376">
        <v>1.0</v>
      </c>
      <c r="B12" s="78" t="s">
        <v>830</v>
      </c>
      <c r="C12" s="473" t="s">
        <v>1020</v>
      </c>
      <c r="D12" s="317" t="s">
        <v>1802</v>
      </c>
      <c r="E12" s="244" t="s">
        <v>1811</v>
      </c>
      <c r="F12" s="102" t="s">
        <v>250</v>
      </c>
      <c r="G12" s="113"/>
      <c r="H12" s="113"/>
      <c r="I12" s="113">
        <v>2022.0</v>
      </c>
      <c r="K12" s="190" t="s">
        <v>397</v>
      </c>
      <c r="L12" s="7"/>
    </row>
    <row r="13" ht="14.25" customHeight="1">
      <c r="A13" s="376">
        <v>2.0</v>
      </c>
      <c r="B13" s="78" t="s">
        <v>830</v>
      </c>
      <c r="C13" s="474" t="s">
        <v>1020</v>
      </c>
      <c r="D13" s="317" t="s">
        <v>1802</v>
      </c>
      <c r="E13" s="324" t="s">
        <v>1812</v>
      </c>
      <c r="F13" s="113"/>
      <c r="G13" s="102" t="s">
        <v>250</v>
      </c>
      <c r="H13" s="113"/>
      <c r="I13" s="113">
        <v>2022.0</v>
      </c>
      <c r="K13" s="50" t="s">
        <v>1813</v>
      </c>
      <c r="L13" s="91">
        <f>COUNTIFS(B12:B1001,"&lt;&gt;",D12:D1001,"&lt;&gt;")</f>
        <v>33</v>
      </c>
    </row>
    <row r="14" ht="14.25" customHeight="1">
      <c r="A14" s="376">
        <v>3.0</v>
      </c>
      <c r="B14" s="78" t="s">
        <v>842</v>
      </c>
      <c r="C14" s="474" t="s">
        <v>988</v>
      </c>
      <c r="D14" s="317" t="s">
        <v>1802</v>
      </c>
      <c r="E14" s="324" t="s">
        <v>1814</v>
      </c>
      <c r="F14" s="102" t="s">
        <v>250</v>
      </c>
      <c r="G14" s="113"/>
      <c r="H14" s="113"/>
      <c r="I14" s="113">
        <v>2022.0</v>
      </c>
      <c r="K14" s="50" t="s">
        <v>1815</v>
      </c>
      <c r="L14" s="91">
        <f t="array" ref="L14">IFERROR(ROWS(UNIQUE(_xlws.FILTER(B12:B1001, (D12:D1001&lt;&gt;"")*(B12:B1001&lt;&gt;"")))), 0)</f>
        <v>0</v>
      </c>
      <c r="M14" s="292">
        <v>29.0</v>
      </c>
      <c r="Q14" s="475">
        <f>L13/M14</f>
        <v>1.137931034</v>
      </c>
      <c r="R14" s="308" t="s">
        <v>1816</v>
      </c>
    </row>
    <row r="15" ht="14.25" customHeight="1">
      <c r="A15" s="376">
        <v>4.0</v>
      </c>
      <c r="B15" s="78" t="s">
        <v>842</v>
      </c>
      <c r="C15" s="474" t="s">
        <v>988</v>
      </c>
      <c r="D15" s="317" t="s">
        <v>1802</v>
      </c>
      <c r="E15" s="324" t="s">
        <v>1817</v>
      </c>
      <c r="F15" s="102" t="s">
        <v>250</v>
      </c>
      <c r="G15" s="113"/>
      <c r="H15" s="113"/>
      <c r="I15" s="113">
        <v>2022.0</v>
      </c>
      <c r="J15" s="476" t="s">
        <v>1818</v>
      </c>
    </row>
    <row r="16" ht="14.25" customHeight="1">
      <c r="A16" s="376">
        <v>5.0</v>
      </c>
      <c r="B16" s="78" t="s">
        <v>796</v>
      </c>
      <c r="C16" s="474" t="s">
        <v>988</v>
      </c>
      <c r="D16" s="317" t="s">
        <v>1802</v>
      </c>
      <c r="E16" s="324" t="s">
        <v>1819</v>
      </c>
      <c r="F16" s="102" t="s">
        <v>250</v>
      </c>
      <c r="G16" s="112"/>
      <c r="H16" s="112"/>
      <c r="I16" s="257">
        <v>2022.0</v>
      </c>
      <c r="J16" s="292" t="s">
        <v>1820</v>
      </c>
    </row>
    <row r="17" ht="14.25" customHeight="1">
      <c r="A17" s="376">
        <v>6.0</v>
      </c>
      <c r="B17" s="78" t="s">
        <v>1283</v>
      </c>
      <c r="C17" s="474" t="s">
        <v>1097</v>
      </c>
      <c r="D17" s="317" t="s">
        <v>1802</v>
      </c>
      <c r="E17" s="324" t="s">
        <v>1821</v>
      </c>
      <c r="F17" s="102" t="s">
        <v>250</v>
      </c>
      <c r="G17" s="113"/>
      <c r="H17" s="113"/>
      <c r="I17" s="113">
        <v>2022.0</v>
      </c>
      <c r="J17" s="476" t="s">
        <v>1822</v>
      </c>
      <c r="K17" s="50" t="s">
        <v>873</v>
      </c>
    </row>
    <row r="18" ht="14.25" customHeight="1">
      <c r="A18" s="376">
        <v>7.0</v>
      </c>
      <c r="B18" s="78" t="s">
        <v>830</v>
      </c>
      <c r="C18" s="473" t="s">
        <v>1020</v>
      </c>
      <c r="D18" s="317" t="s">
        <v>1802</v>
      </c>
      <c r="E18" s="324" t="s">
        <v>1823</v>
      </c>
      <c r="F18" s="113"/>
      <c r="G18" s="102" t="s">
        <v>250</v>
      </c>
      <c r="H18" s="113"/>
      <c r="I18" s="102">
        <v>2023.0</v>
      </c>
      <c r="J18" s="476" t="s">
        <v>1824</v>
      </c>
      <c r="K18" s="477" t="s">
        <v>1825</v>
      </c>
    </row>
    <row r="19" ht="14.25" customHeight="1">
      <c r="A19" s="376">
        <v>8.0</v>
      </c>
      <c r="B19" s="78" t="s">
        <v>830</v>
      </c>
      <c r="C19" s="473" t="s">
        <v>1020</v>
      </c>
      <c r="D19" s="317" t="s">
        <v>1802</v>
      </c>
      <c r="E19" s="244" t="s">
        <v>1826</v>
      </c>
      <c r="F19" s="113"/>
      <c r="G19" s="102" t="s">
        <v>250</v>
      </c>
      <c r="H19" s="113"/>
      <c r="I19" s="102">
        <v>2023.0</v>
      </c>
      <c r="J19" s="476" t="s">
        <v>1827</v>
      </c>
    </row>
    <row r="20" ht="14.25" customHeight="1">
      <c r="A20" s="376">
        <v>9.0</v>
      </c>
      <c r="B20" s="78" t="s">
        <v>830</v>
      </c>
      <c r="C20" s="473" t="s">
        <v>1020</v>
      </c>
      <c r="D20" s="317" t="s">
        <v>1802</v>
      </c>
      <c r="E20" s="244" t="s">
        <v>1828</v>
      </c>
      <c r="F20" s="102" t="s">
        <v>250</v>
      </c>
      <c r="G20" s="113"/>
      <c r="H20" s="113"/>
      <c r="I20" s="102">
        <v>2023.0</v>
      </c>
      <c r="J20" s="292" t="s">
        <v>1820</v>
      </c>
    </row>
    <row r="21" ht="14.25" customHeight="1">
      <c r="A21" s="376">
        <v>10.0</v>
      </c>
      <c r="B21" s="78" t="s">
        <v>1283</v>
      </c>
      <c r="C21" s="474" t="s">
        <v>1097</v>
      </c>
      <c r="D21" s="317" t="s">
        <v>1802</v>
      </c>
      <c r="E21" s="324" t="s">
        <v>1829</v>
      </c>
      <c r="F21" s="113"/>
      <c r="G21" s="113"/>
      <c r="H21" s="102" t="s">
        <v>250</v>
      </c>
      <c r="I21" s="102">
        <v>2023.0</v>
      </c>
      <c r="J21" s="476" t="s">
        <v>1830</v>
      </c>
    </row>
    <row r="22" ht="14.25" customHeight="1">
      <c r="A22" s="376">
        <v>11.0</v>
      </c>
      <c r="B22" s="78" t="s">
        <v>1283</v>
      </c>
      <c r="C22" s="474" t="s">
        <v>1097</v>
      </c>
      <c r="D22" s="317" t="s">
        <v>1802</v>
      </c>
      <c r="E22" s="324" t="s">
        <v>1831</v>
      </c>
      <c r="F22" s="102" t="s">
        <v>250</v>
      </c>
      <c r="G22" s="113"/>
      <c r="H22" s="113"/>
      <c r="I22" s="102">
        <v>2023.0</v>
      </c>
      <c r="J22" s="476" t="s">
        <v>1832</v>
      </c>
    </row>
    <row r="23" ht="14.25" customHeight="1">
      <c r="A23" s="376">
        <v>12.0</v>
      </c>
      <c r="B23" s="78" t="s">
        <v>833</v>
      </c>
      <c r="C23" s="474" t="s">
        <v>1097</v>
      </c>
      <c r="D23" s="317" t="s">
        <v>1802</v>
      </c>
      <c r="E23" s="324" t="s">
        <v>1833</v>
      </c>
      <c r="F23" s="113"/>
      <c r="G23" s="102" t="s">
        <v>250</v>
      </c>
      <c r="H23" s="113"/>
      <c r="I23" s="102">
        <v>2023.0</v>
      </c>
      <c r="J23" s="476" t="s">
        <v>1834</v>
      </c>
    </row>
    <row r="24" ht="14.25" customHeight="1">
      <c r="A24" s="376">
        <v>13.0</v>
      </c>
      <c r="B24" s="78" t="s">
        <v>839</v>
      </c>
      <c r="C24" s="324" t="s">
        <v>1835</v>
      </c>
      <c r="D24" s="317" t="s">
        <v>1802</v>
      </c>
      <c r="E24" s="324" t="s">
        <v>1836</v>
      </c>
      <c r="F24" s="113"/>
      <c r="G24" s="294" t="s">
        <v>250</v>
      </c>
      <c r="H24" s="112"/>
      <c r="I24" s="227">
        <v>2024.0</v>
      </c>
      <c r="J24" s="478" t="s">
        <v>1837</v>
      </c>
    </row>
    <row r="25" ht="14.25" customHeight="1">
      <c r="A25" s="376">
        <v>14.0</v>
      </c>
      <c r="B25" s="78" t="s">
        <v>839</v>
      </c>
      <c r="C25" s="324" t="s">
        <v>1835</v>
      </c>
      <c r="D25" s="317" t="s">
        <v>1802</v>
      </c>
      <c r="E25" s="324" t="s">
        <v>1838</v>
      </c>
      <c r="F25" s="113"/>
      <c r="G25" s="113"/>
      <c r="H25" s="102" t="s">
        <v>250</v>
      </c>
      <c r="I25" s="227">
        <v>2024.0</v>
      </c>
      <c r="J25" s="478" t="s">
        <v>1839</v>
      </c>
    </row>
    <row r="26" ht="14.25" customHeight="1">
      <c r="A26" s="376">
        <v>15.0</v>
      </c>
      <c r="B26" s="78" t="s">
        <v>973</v>
      </c>
      <c r="C26" s="474" t="s">
        <v>957</v>
      </c>
      <c r="D26" s="317" t="s">
        <v>1801</v>
      </c>
      <c r="E26" s="324" t="s">
        <v>1840</v>
      </c>
      <c r="F26" s="102" t="s">
        <v>250</v>
      </c>
      <c r="G26" s="113"/>
      <c r="H26" s="113"/>
      <c r="I26" s="227">
        <v>2024.0</v>
      </c>
      <c r="J26" s="479" t="s">
        <v>1841</v>
      </c>
    </row>
    <row r="27" ht="14.25" customHeight="1">
      <c r="A27" s="376">
        <v>16.0</v>
      </c>
      <c r="B27" s="480" t="s">
        <v>805</v>
      </c>
      <c r="C27" s="324" t="s">
        <v>1842</v>
      </c>
      <c r="D27" s="317" t="s">
        <v>1799</v>
      </c>
      <c r="E27" s="244" t="s">
        <v>1843</v>
      </c>
      <c r="F27" s="102" t="s">
        <v>250</v>
      </c>
      <c r="G27" s="102" t="s">
        <v>250</v>
      </c>
      <c r="H27" s="102" t="s">
        <v>250</v>
      </c>
      <c r="I27" s="102">
        <v>2024.0</v>
      </c>
      <c r="J27" s="481" t="s">
        <v>1844</v>
      </c>
    </row>
    <row r="28" ht="14.25" customHeight="1">
      <c r="A28" s="376">
        <v>17.0</v>
      </c>
      <c r="B28" s="480" t="s">
        <v>805</v>
      </c>
      <c r="C28" s="324" t="s">
        <v>1842</v>
      </c>
      <c r="D28" s="317" t="s">
        <v>1800</v>
      </c>
      <c r="E28" s="244" t="s">
        <v>1845</v>
      </c>
      <c r="F28" s="113"/>
      <c r="G28" s="113"/>
      <c r="H28" s="102" t="s">
        <v>250</v>
      </c>
      <c r="I28" s="227">
        <v>2024.0</v>
      </c>
      <c r="J28" s="481" t="s">
        <v>1846</v>
      </c>
    </row>
    <row r="29" ht="14.25" customHeight="1">
      <c r="A29" s="376">
        <v>18.0</v>
      </c>
      <c r="B29" s="480" t="s">
        <v>805</v>
      </c>
      <c r="C29" s="324" t="s">
        <v>1842</v>
      </c>
      <c r="D29" s="317" t="s">
        <v>1801</v>
      </c>
      <c r="E29" s="324" t="s">
        <v>1847</v>
      </c>
      <c r="F29" s="113"/>
      <c r="G29" s="102" t="s">
        <v>250</v>
      </c>
      <c r="H29" s="113"/>
      <c r="I29" s="227">
        <v>2024.0</v>
      </c>
      <c r="J29" s="476" t="s">
        <v>1848</v>
      </c>
    </row>
    <row r="30" ht="14.25" customHeight="1">
      <c r="A30" s="376">
        <v>19.0</v>
      </c>
      <c r="B30" s="480" t="s">
        <v>999</v>
      </c>
      <c r="C30" s="324" t="s">
        <v>1849</v>
      </c>
      <c r="D30" s="317" t="s">
        <v>1800</v>
      </c>
      <c r="E30" s="324" t="s">
        <v>1845</v>
      </c>
      <c r="F30" s="113"/>
      <c r="G30" s="113"/>
      <c r="H30" s="102" t="s">
        <v>250</v>
      </c>
      <c r="I30" s="227">
        <v>2024.0</v>
      </c>
    </row>
    <row r="31" ht="14.25" customHeight="1">
      <c r="A31" s="376">
        <v>20.0</v>
      </c>
      <c r="B31" s="480" t="s">
        <v>999</v>
      </c>
      <c r="C31" s="324" t="s">
        <v>1850</v>
      </c>
      <c r="D31" s="317" t="s">
        <v>1802</v>
      </c>
      <c r="E31" s="324" t="s">
        <v>1851</v>
      </c>
      <c r="F31" s="102" t="s">
        <v>250</v>
      </c>
      <c r="G31" s="113"/>
      <c r="H31" s="113"/>
      <c r="I31" s="227">
        <v>2024.0</v>
      </c>
    </row>
    <row r="32" ht="14.25" customHeight="1">
      <c r="A32" s="376">
        <v>21.0</v>
      </c>
      <c r="B32" s="480" t="s">
        <v>999</v>
      </c>
      <c r="C32" s="324" t="s">
        <v>1850</v>
      </c>
      <c r="D32" s="317" t="s">
        <v>1802</v>
      </c>
      <c r="E32" s="324" t="s">
        <v>1852</v>
      </c>
      <c r="F32" s="102" t="s">
        <v>250</v>
      </c>
      <c r="G32" s="112"/>
      <c r="H32" s="112"/>
      <c r="I32" s="227">
        <v>2024.0</v>
      </c>
    </row>
    <row r="33" ht="14.25" customHeight="1">
      <c r="A33" s="376">
        <v>22.0</v>
      </c>
      <c r="B33" s="324" t="s">
        <v>796</v>
      </c>
      <c r="C33" s="324" t="s">
        <v>1850</v>
      </c>
      <c r="D33" s="317" t="s">
        <v>1802</v>
      </c>
      <c r="E33" s="324" t="s">
        <v>1853</v>
      </c>
      <c r="F33" s="102" t="s">
        <v>250</v>
      </c>
      <c r="G33" s="113"/>
      <c r="H33" s="113"/>
      <c r="I33" s="102">
        <v>2024.0</v>
      </c>
    </row>
    <row r="34" ht="14.25" customHeight="1">
      <c r="A34" s="376">
        <v>23.0</v>
      </c>
      <c r="B34" s="317" t="s">
        <v>817</v>
      </c>
      <c r="C34" s="324" t="s">
        <v>1850</v>
      </c>
      <c r="D34" s="317" t="s">
        <v>1801</v>
      </c>
      <c r="E34" s="244" t="s">
        <v>1854</v>
      </c>
      <c r="F34" s="102" t="s">
        <v>250</v>
      </c>
      <c r="G34" s="113"/>
      <c r="H34" s="113"/>
      <c r="I34" s="102">
        <v>2024.0</v>
      </c>
    </row>
    <row r="35" ht="14.25" customHeight="1">
      <c r="A35" s="376">
        <v>24.0</v>
      </c>
      <c r="B35" s="324" t="s">
        <v>821</v>
      </c>
      <c r="C35" s="317" t="s">
        <v>1115</v>
      </c>
      <c r="D35" s="317" t="s">
        <v>1801</v>
      </c>
      <c r="E35" s="244" t="s">
        <v>1854</v>
      </c>
      <c r="F35" s="102" t="s">
        <v>250</v>
      </c>
      <c r="G35" s="113"/>
      <c r="H35" s="113"/>
      <c r="I35" s="102">
        <v>2024.0</v>
      </c>
    </row>
    <row r="36" ht="14.25" customHeight="1">
      <c r="A36" s="376">
        <v>25.0</v>
      </c>
      <c r="B36" s="324" t="s">
        <v>839</v>
      </c>
      <c r="C36" s="324" t="s">
        <v>1835</v>
      </c>
      <c r="D36" s="317" t="s">
        <v>1802</v>
      </c>
      <c r="E36" s="324" t="s">
        <v>1855</v>
      </c>
      <c r="F36" s="113"/>
      <c r="G36" s="102" t="s">
        <v>250</v>
      </c>
      <c r="H36" s="113"/>
      <c r="I36" s="102">
        <v>2025.0</v>
      </c>
      <c r="J36" s="476" t="s">
        <v>1856</v>
      </c>
    </row>
    <row r="37" ht="14.25" customHeight="1">
      <c r="A37" s="376">
        <v>26.0</v>
      </c>
      <c r="B37" s="324" t="s">
        <v>839</v>
      </c>
      <c r="C37" s="324" t="s">
        <v>1835</v>
      </c>
      <c r="D37" s="317" t="s">
        <v>1802</v>
      </c>
      <c r="E37" s="324" t="s">
        <v>1836</v>
      </c>
      <c r="F37" s="113"/>
      <c r="G37" s="102" t="s">
        <v>250</v>
      </c>
      <c r="H37" s="113"/>
      <c r="I37" s="102">
        <v>2025.0</v>
      </c>
      <c r="J37" s="476" t="s">
        <v>1857</v>
      </c>
    </row>
    <row r="38" ht="14.25" customHeight="1">
      <c r="A38" s="376">
        <v>27.0</v>
      </c>
      <c r="B38" s="324" t="s">
        <v>830</v>
      </c>
      <c r="C38" s="474" t="s">
        <v>1020</v>
      </c>
      <c r="D38" s="317" t="s">
        <v>1802</v>
      </c>
      <c r="E38" s="324" t="s">
        <v>1858</v>
      </c>
      <c r="F38" s="113"/>
      <c r="G38" s="102" t="s">
        <v>250</v>
      </c>
      <c r="H38" s="102"/>
      <c r="I38" s="102">
        <v>2025.0</v>
      </c>
      <c r="J38" s="476" t="s">
        <v>1859</v>
      </c>
    </row>
    <row r="39" ht="14.25" customHeight="1">
      <c r="A39" s="376">
        <v>28.0</v>
      </c>
      <c r="B39" s="324" t="s">
        <v>1283</v>
      </c>
      <c r="C39" s="474" t="s">
        <v>1097</v>
      </c>
      <c r="D39" s="317" t="s">
        <v>1802</v>
      </c>
      <c r="E39" s="324" t="s">
        <v>1860</v>
      </c>
      <c r="F39" s="113"/>
      <c r="G39" s="112"/>
      <c r="H39" s="294" t="s">
        <v>250</v>
      </c>
      <c r="I39" s="233">
        <v>2025.0</v>
      </c>
      <c r="J39" s="476" t="s">
        <v>1861</v>
      </c>
    </row>
    <row r="40" ht="14.25" customHeight="1">
      <c r="A40" s="376">
        <v>29.0</v>
      </c>
      <c r="B40" s="324" t="s">
        <v>830</v>
      </c>
      <c r="C40" s="473" t="s">
        <v>1020</v>
      </c>
      <c r="D40" s="317" t="s">
        <v>1802</v>
      </c>
      <c r="E40" s="317" t="s">
        <v>1862</v>
      </c>
      <c r="F40" s="102" t="s">
        <v>250</v>
      </c>
      <c r="G40" s="113"/>
      <c r="H40" s="113"/>
      <c r="I40" s="102">
        <v>2025.0</v>
      </c>
      <c r="J40" s="476" t="s">
        <v>1863</v>
      </c>
    </row>
    <row r="41" ht="14.25" customHeight="1">
      <c r="A41" s="376">
        <v>30.0</v>
      </c>
      <c r="B41" s="317" t="s">
        <v>830</v>
      </c>
      <c r="C41" s="473" t="s">
        <v>1020</v>
      </c>
      <c r="D41" s="317" t="s">
        <v>1802</v>
      </c>
      <c r="E41" s="317" t="s">
        <v>1864</v>
      </c>
      <c r="F41" s="102" t="s">
        <v>250</v>
      </c>
      <c r="G41" s="113"/>
      <c r="H41" s="113"/>
      <c r="I41" s="102">
        <v>2025.0</v>
      </c>
      <c r="J41" s="476" t="s">
        <v>1865</v>
      </c>
    </row>
    <row r="42" ht="14.25" customHeight="1">
      <c r="A42" s="376">
        <v>31.0</v>
      </c>
      <c r="B42" s="317" t="s">
        <v>830</v>
      </c>
      <c r="C42" s="473" t="s">
        <v>1020</v>
      </c>
      <c r="D42" s="317" t="s">
        <v>1802</v>
      </c>
      <c r="E42" s="241" t="s">
        <v>1866</v>
      </c>
      <c r="F42" s="102" t="s">
        <v>250</v>
      </c>
      <c r="G42" s="113"/>
      <c r="H42" s="113"/>
      <c r="I42" s="102">
        <v>2025.0</v>
      </c>
      <c r="J42" s="476" t="s">
        <v>1867</v>
      </c>
    </row>
    <row r="43" ht="14.25" customHeight="1">
      <c r="A43" s="376">
        <v>32.0</v>
      </c>
      <c r="B43" s="317" t="s">
        <v>830</v>
      </c>
      <c r="C43" s="473" t="s">
        <v>1020</v>
      </c>
      <c r="D43" s="317" t="s">
        <v>1802</v>
      </c>
      <c r="E43" s="241" t="s">
        <v>1868</v>
      </c>
      <c r="F43" s="102" t="s">
        <v>250</v>
      </c>
      <c r="G43" s="113"/>
      <c r="H43" s="113"/>
      <c r="I43" s="102">
        <v>2025.0</v>
      </c>
      <c r="J43" s="476" t="s">
        <v>1869</v>
      </c>
    </row>
    <row r="44" ht="14.25" customHeight="1">
      <c r="A44" s="376">
        <v>33.0</v>
      </c>
      <c r="B44" s="317" t="s">
        <v>830</v>
      </c>
      <c r="C44" s="473" t="s">
        <v>1020</v>
      </c>
      <c r="D44" s="317" t="s">
        <v>1802</v>
      </c>
      <c r="E44" s="317" t="s">
        <v>1870</v>
      </c>
      <c r="F44" s="102" t="s">
        <v>250</v>
      </c>
      <c r="G44" s="113"/>
      <c r="H44" s="113"/>
      <c r="I44" s="102">
        <v>2025.0</v>
      </c>
      <c r="J44" s="386" t="s">
        <v>1871</v>
      </c>
    </row>
    <row r="45" ht="14.25" customHeight="1">
      <c r="A45" s="376">
        <v>34.0</v>
      </c>
      <c r="B45" s="421"/>
      <c r="C45" s="421"/>
      <c r="D45" s="421"/>
      <c r="E45" s="421"/>
      <c r="F45" s="421"/>
      <c r="G45" s="421"/>
      <c r="H45" s="421"/>
      <c r="I45" s="421"/>
      <c r="J45" s="476" t="s">
        <v>1872</v>
      </c>
    </row>
    <row r="46" ht="14.25" customHeight="1">
      <c r="A46" s="376">
        <v>35.0</v>
      </c>
      <c r="B46" s="421"/>
      <c r="C46" s="421"/>
      <c r="D46" s="421"/>
      <c r="E46" s="421"/>
      <c r="F46" s="421"/>
      <c r="G46" s="421"/>
      <c r="H46" s="421"/>
      <c r="I46" s="421"/>
      <c r="J46" s="476" t="s">
        <v>1873</v>
      </c>
    </row>
    <row r="47" ht="14.25" customHeight="1">
      <c r="A47" s="376">
        <v>36.0</v>
      </c>
      <c r="B47" s="421"/>
      <c r="C47" s="421"/>
      <c r="D47" s="421"/>
      <c r="E47" s="421"/>
      <c r="F47" s="421"/>
      <c r="G47" s="421"/>
      <c r="H47" s="421"/>
      <c r="I47" s="421"/>
      <c r="J47" s="476" t="s">
        <v>1874</v>
      </c>
    </row>
    <row r="48" ht="14.25" customHeight="1">
      <c r="A48" s="376">
        <v>37.0</v>
      </c>
      <c r="B48" s="421"/>
      <c r="C48" s="421"/>
      <c r="D48" s="421"/>
      <c r="E48" s="421"/>
      <c r="F48" s="421"/>
      <c r="G48" s="421"/>
      <c r="H48" s="421"/>
      <c r="I48" s="421"/>
    </row>
    <row r="49" ht="14.25" customHeight="1">
      <c r="A49" s="376">
        <v>38.0</v>
      </c>
      <c r="B49" s="324"/>
      <c r="C49" s="324"/>
      <c r="D49" s="324"/>
      <c r="E49" s="324"/>
      <c r="F49" s="113"/>
      <c r="G49" s="113"/>
      <c r="H49" s="113"/>
      <c r="I49" s="113"/>
    </row>
    <row r="50" ht="14.25" customHeight="1">
      <c r="A50" s="376">
        <v>39.0</v>
      </c>
      <c r="B50" s="324"/>
      <c r="C50" s="324"/>
      <c r="D50" s="324"/>
      <c r="E50" s="324"/>
      <c r="F50" s="113"/>
      <c r="G50" s="113"/>
      <c r="H50" s="113"/>
      <c r="I50" s="113"/>
    </row>
    <row r="51" ht="14.25" customHeight="1">
      <c r="A51" s="376">
        <v>40.0</v>
      </c>
      <c r="B51" s="324"/>
      <c r="C51" s="324"/>
      <c r="D51" s="324"/>
      <c r="E51" s="324"/>
      <c r="F51" s="113"/>
      <c r="G51" s="112"/>
      <c r="H51" s="112"/>
      <c r="I51" s="257"/>
    </row>
    <row r="52" ht="14.25" customHeight="1">
      <c r="A52" s="376">
        <v>41.0</v>
      </c>
      <c r="B52" s="324"/>
      <c r="C52" s="324"/>
      <c r="D52" s="324"/>
      <c r="E52" s="324"/>
      <c r="F52" s="113"/>
      <c r="G52" s="113"/>
      <c r="H52" s="113"/>
      <c r="I52" s="113"/>
    </row>
    <row r="53" ht="14.25" customHeight="1">
      <c r="A53" s="376">
        <v>42.0</v>
      </c>
      <c r="B53" s="324"/>
      <c r="C53" s="324"/>
      <c r="D53" s="324"/>
      <c r="E53" s="324"/>
      <c r="F53" s="113"/>
      <c r="G53" s="113"/>
      <c r="H53" s="113"/>
      <c r="I53" s="113"/>
    </row>
    <row r="54" ht="14.25" customHeight="1">
      <c r="A54" s="376">
        <v>43.0</v>
      </c>
      <c r="B54" s="324"/>
      <c r="C54" s="324"/>
      <c r="D54" s="324"/>
      <c r="E54" s="244"/>
      <c r="F54" s="113"/>
      <c r="G54" s="113"/>
      <c r="H54" s="113"/>
      <c r="I54" s="113"/>
    </row>
    <row r="55" ht="14.25" customHeight="1">
      <c r="A55" s="376">
        <v>44.0</v>
      </c>
      <c r="B55" s="324"/>
      <c r="C55" s="324"/>
      <c r="D55" s="324"/>
      <c r="E55" s="244"/>
      <c r="F55" s="113"/>
      <c r="G55" s="113"/>
      <c r="H55" s="113"/>
      <c r="I55" s="113"/>
    </row>
    <row r="56" ht="14.25" customHeight="1">
      <c r="A56" s="376">
        <v>45.0</v>
      </c>
      <c r="B56" s="324"/>
      <c r="C56" s="324"/>
      <c r="D56" s="324"/>
      <c r="E56" s="324"/>
      <c r="F56" s="113"/>
      <c r="G56" s="113"/>
      <c r="H56" s="113"/>
      <c r="I56" s="113"/>
    </row>
    <row r="57" ht="14.25" customHeight="1">
      <c r="A57" s="376">
        <v>46.0</v>
      </c>
      <c r="B57" s="324"/>
      <c r="C57" s="324"/>
      <c r="D57" s="324"/>
      <c r="E57" s="324"/>
      <c r="F57" s="113"/>
      <c r="G57" s="113"/>
      <c r="H57" s="113"/>
      <c r="I57" s="113"/>
    </row>
    <row r="58" ht="14.25" customHeight="1">
      <c r="A58" s="376">
        <v>47.0</v>
      </c>
      <c r="B58" s="324"/>
      <c r="C58" s="324"/>
      <c r="D58" s="324"/>
      <c r="E58" s="324"/>
      <c r="F58" s="113"/>
      <c r="G58" s="113"/>
      <c r="H58" s="113"/>
      <c r="I58" s="113"/>
    </row>
    <row r="59" ht="14.25" customHeight="1">
      <c r="A59" s="376">
        <v>48.0</v>
      </c>
      <c r="B59" s="324"/>
      <c r="C59" s="324"/>
      <c r="D59" s="324"/>
      <c r="E59" s="324"/>
      <c r="F59" s="113"/>
      <c r="G59" s="112"/>
      <c r="H59" s="112"/>
      <c r="I59" s="257"/>
    </row>
    <row r="60" ht="14.25" customHeight="1">
      <c r="A60" s="376">
        <v>49.0</v>
      </c>
      <c r="B60" s="324"/>
      <c r="C60" s="324"/>
      <c r="D60" s="324"/>
      <c r="E60" s="324"/>
      <c r="F60" s="113"/>
      <c r="G60" s="113"/>
      <c r="H60" s="113"/>
      <c r="I60" s="113"/>
    </row>
    <row r="61" ht="14.25" customHeight="1">
      <c r="A61" s="376">
        <v>50.0</v>
      </c>
      <c r="B61" s="324"/>
      <c r="C61" s="324"/>
      <c r="D61" s="324"/>
      <c r="E61" s="324"/>
      <c r="F61" s="113"/>
      <c r="G61" s="113"/>
      <c r="H61" s="113"/>
      <c r="I61" s="113"/>
    </row>
    <row r="62" ht="14.25" customHeight="1">
      <c r="A62" s="376">
        <v>51.0</v>
      </c>
      <c r="B62" s="324"/>
      <c r="C62" s="324"/>
      <c r="D62" s="324"/>
      <c r="E62" s="244"/>
      <c r="F62" s="113"/>
      <c r="G62" s="113"/>
      <c r="H62" s="113"/>
      <c r="I62" s="113"/>
    </row>
    <row r="63" ht="14.25" customHeight="1">
      <c r="A63" s="376">
        <v>52.0</v>
      </c>
      <c r="B63" s="324"/>
      <c r="C63" s="324"/>
      <c r="D63" s="324"/>
      <c r="E63" s="244"/>
      <c r="F63" s="113"/>
      <c r="G63" s="113"/>
      <c r="H63" s="113"/>
      <c r="I63" s="113"/>
    </row>
    <row r="64" ht="14.25" customHeight="1">
      <c r="A64" s="376">
        <v>53.0</v>
      </c>
      <c r="B64" s="324"/>
      <c r="C64" s="324"/>
      <c r="D64" s="324"/>
      <c r="E64" s="324"/>
      <c r="F64" s="113"/>
      <c r="G64" s="113"/>
      <c r="H64" s="113"/>
      <c r="I64" s="113"/>
    </row>
    <row r="65" ht="14.25" customHeight="1">
      <c r="A65" s="376">
        <v>54.0</v>
      </c>
      <c r="B65" s="324"/>
      <c r="C65" s="324"/>
      <c r="D65" s="324"/>
      <c r="E65" s="324"/>
      <c r="F65" s="113"/>
      <c r="G65" s="113"/>
      <c r="H65" s="113"/>
      <c r="I65" s="113"/>
    </row>
    <row r="66" ht="14.25" customHeight="1">
      <c r="A66" s="376">
        <v>55.0</v>
      </c>
      <c r="B66" s="324"/>
      <c r="C66" s="324"/>
      <c r="D66" s="324"/>
      <c r="E66" s="324"/>
      <c r="F66" s="113"/>
      <c r="G66" s="113"/>
      <c r="H66" s="113"/>
      <c r="I66" s="113"/>
    </row>
    <row r="67" ht="14.25" customHeight="1">
      <c r="A67" s="376">
        <v>56.0</v>
      </c>
      <c r="B67" s="324"/>
      <c r="C67" s="324"/>
      <c r="D67" s="324"/>
      <c r="E67" s="324"/>
      <c r="F67" s="113"/>
      <c r="G67" s="112"/>
      <c r="H67" s="112"/>
      <c r="I67" s="257"/>
    </row>
    <row r="68" ht="14.25" customHeight="1">
      <c r="A68" s="376">
        <v>57.0</v>
      </c>
      <c r="B68" s="324"/>
      <c r="C68" s="324"/>
      <c r="D68" s="324"/>
      <c r="E68" s="324"/>
      <c r="F68" s="113"/>
      <c r="G68" s="113"/>
      <c r="H68" s="113"/>
      <c r="I68" s="113"/>
    </row>
    <row r="69" ht="14.25" customHeight="1">
      <c r="A69" s="376">
        <v>58.0</v>
      </c>
      <c r="B69" s="324"/>
      <c r="C69" s="324"/>
      <c r="D69" s="324"/>
      <c r="E69" s="324"/>
      <c r="F69" s="113"/>
      <c r="G69" s="113"/>
      <c r="H69" s="113"/>
      <c r="I69" s="113"/>
    </row>
    <row r="70" ht="14.25" customHeight="1">
      <c r="A70" s="376">
        <v>59.0</v>
      </c>
      <c r="B70" s="324"/>
      <c r="C70" s="324"/>
      <c r="D70" s="324"/>
      <c r="E70" s="244"/>
      <c r="F70" s="113"/>
      <c r="G70" s="113"/>
      <c r="H70" s="113"/>
      <c r="I70" s="113"/>
    </row>
    <row r="71" ht="14.25" customHeight="1">
      <c r="A71" s="376">
        <v>60.0</v>
      </c>
      <c r="B71" s="324"/>
      <c r="C71" s="324"/>
      <c r="D71" s="324"/>
      <c r="E71" s="244"/>
      <c r="F71" s="113"/>
      <c r="G71" s="113"/>
      <c r="H71" s="113"/>
      <c r="I71" s="113"/>
    </row>
    <row r="72" ht="14.25" customHeight="1">
      <c r="A72" s="376">
        <v>61.0</v>
      </c>
      <c r="B72" s="324"/>
      <c r="C72" s="324"/>
      <c r="D72" s="324"/>
      <c r="E72" s="324"/>
      <c r="F72" s="113"/>
      <c r="G72" s="113"/>
      <c r="H72" s="113"/>
      <c r="I72" s="113"/>
    </row>
    <row r="73" ht="14.25" customHeight="1">
      <c r="A73" s="376">
        <v>62.0</v>
      </c>
      <c r="B73" s="324"/>
      <c r="C73" s="324"/>
      <c r="D73" s="324"/>
      <c r="E73" s="324"/>
      <c r="F73" s="113"/>
      <c r="G73" s="113"/>
      <c r="H73" s="113"/>
      <c r="I73" s="113"/>
    </row>
    <row r="74" ht="14.25" customHeight="1">
      <c r="A74" s="376">
        <v>63.0</v>
      </c>
      <c r="B74" s="324"/>
      <c r="C74" s="324"/>
      <c r="D74" s="324"/>
      <c r="E74" s="324"/>
      <c r="F74" s="113"/>
      <c r="G74" s="113"/>
      <c r="H74" s="113"/>
      <c r="I74" s="113"/>
    </row>
    <row r="75" ht="14.25" customHeight="1">
      <c r="A75" s="376">
        <v>64.0</v>
      </c>
      <c r="B75" s="324"/>
      <c r="C75" s="324"/>
      <c r="D75" s="324"/>
      <c r="E75" s="324"/>
      <c r="F75" s="113"/>
      <c r="G75" s="112"/>
      <c r="H75" s="112"/>
      <c r="I75" s="257"/>
    </row>
    <row r="76" ht="14.25" customHeight="1">
      <c r="A76" s="376">
        <v>65.0</v>
      </c>
      <c r="B76" s="324"/>
      <c r="C76" s="324"/>
      <c r="D76" s="324"/>
      <c r="E76" s="324"/>
      <c r="F76" s="113"/>
      <c r="G76" s="113"/>
      <c r="H76" s="113"/>
      <c r="I76" s="113"/>
    </row>
    <row r="77" ht="14.25" customHeight="1">
      <c r="A77" s="376">
        <v>66.0</v>
      </c>
      <c r="B77" s="324"/>
      <c r="C77" s="324"/>
      <c r="D77" s="324"/>
      <c r="E77" s="324"/>
      <c r="F77" s="113"/>
      <c r="G77" s="113"/>
      <c r="H77" s="113"/>
      <c r="I77" s="113"/>
    </row>
    <row r="78" ht="14.25" customHeight="1">
      <c r="A78" s="376">
        <v>67.0</v>
      </c>
      <c r="B78" s="324"/>
      <c r="C78" s="324"/>
      <c r="D78" s="324"/>
      <c r="E78" s="244"/>
      <c r="F78" s="113"/>
      <c r="G78" s="113"/>
      <c r="H78" s="113"/>
      <c r="I78" s="113"/>
    </row>
    <row r="79" ht="14.25" customHeight="1">
      <c r="A79" s="376">
        <v>68.0</v>
      </c>
      <c r="B79" s="324"/>
      <c r="C79" s="324"/>
      <c r="D79" s="324"/>
      <c r="E79" s="244"/>
      <c r="F79" s="113"/>
      <c r="G79" s="113"/>
      <c r="H79" s="113"/>
      <c r="I79" s="113"/>
    </row>
    <row r="80" ht="14.25" customHeight="1">
      <c r="A80" s="376">
        <v>69.0</v>
      </c>
      <c r="B80" s="324"/>
      <c r="C80" s="324"/>
      <c r="D80" s="324"/>
      <c r="E80" s="324"/>
      <c r="F80" s="113"/>
      <c r="G80" s="113"/>
      <c r="H80" s="113"/>
      <c r="I80" s="113"/>
    </row>
    <row r="81" ht="14.25" customHeight="1">
      <c r="A81" s="376">
        <v>70.0</v>
      </c>
      <c r="B81" s="324"/>
      <c r="C81" s="324"/>
      <c r="D81" s="324"/>
      <c r="E81" s="324"/>
      <c r="F81" s="113"/>
      <c r="G81" s="113"/>
      <c r="H81" s="113"/>
      <c r="I81" s="113"/>
    </row>
    <row r="82" ht="14.25" customHeight="1">
      <c r="A82" s="376">
        <v>71.0</v>
      </c>
      <c r="B82" s="324"/>
      <c r="C82" s="324"/>
      <c r="D82" s="324"/>
      <c r="E82" s="324"/>
      <c r="F82" s="113"/>
      <c r="G82" s="113"/>
      <c r="H82" s="113"/>
      <c r="I82" s="113"/>
    </row>
    <row r="83" ht="14.25" customHeight="1">
      <c r="A83" s="376">
        <v>72.0</v>
      </c>
      <c r="B83" s="324"/>
      <c r="C83" s="324"/>
      <c r="D83" s="324"/>
      <c r="E83" s="324"/>
      <c r="F83" s="113"/>
      <c r="G83" s="112"/>
      <c r="H83" s="112"/>
      <c r="I83" s="257"/>
    </row>
    <row r="84" ht="14.25" customHeight="1">
      <c r="A84" s="376">
        <v>73.0</v>
      </c>
      <c r="B84" s="324"/>
      <c r="C84" s="324"/>
      <c r="D84" s="324"/>
      <c r="E84" s="324"/>
      <c r="F84" s="113"/>
      <c r="G84" s="113"/>
      <c r="H84" s="113"/>
      <c r="I84" s="113"/>
    </row>
    <row r="85" ht="14.25" customHeight="1">
      <c r="A85" s="376">
        <v>74.0</v>
      </c>
      <c r="B85" s="324"/>
      <c r="C85" s="324"/>
      <c r="D85" s="324"/>
      <c r="E85" s="324"/>
      <c r="F85" s="113"/>
      <c r="G85" s="113"/>
      <c r="H85" s="113"/>
      <c r="I85" s="113"/>
    </row>
    <row r="86" ht="14.25" customHeight="1">
      <c r="A86" s="376">
        <v>75.0</v>
      </c>
      <c r="B86" s="324"/>
      <c r="C86" s="324"/>
      <c r="D86" s="324"/>
      <c r="E86" s="244"/>
      <c r="F86" s="113"/>
      <c r="G86" s="113"/>
      <c r="H86" s="113"/>
      <c r="I86" s="113"/>
    </row>
    <row r="87" ht="14.25" customHeight="1">
      <c r="A87" s="376">
        <v>76.0</v>
      </c>
      <c r="B87" s="324"/>
      <c r="C87" s="324"/>
      <c r="D87" s="324"/>
      <c r="E87" s="244"/>
      <c r="F87" s="113"/>
      <c r="G87" s="113"/>
      <c r="H87" s="113"/>
      <c r="I87" s="113"/>
    </row>
    <row r="88" ht="14.25" customHeight="1">
      <c r="A88" s="376">
        <v>77.0</v>
      </c>
      <c r="B88" s="324"/>
      <c r="C88" s="324"/>
      <c r="D88" s="324"/>
      <c r="E88" s="324"/>
      <c r="F88" s="113"/>
      <c r="G88" s="113"/>
      <c r="H88" s="113"/>
      <c r="I88" s="113"/>
    </row>
    <row r="89" ht="14.25" customHeight="1">
      <c r="A89" s="376">
        <v>78.0</v>
      </c>
      <c r="B89" s="324"/>
      <c r="C89" s="324"/>
      <c r="D89" s="324"/>
      <c r="E89" s="324"/>
      <c r="F89" s="113"/>
      <c r="G89" s="113"/>
      <c r="H89" s="113"/>
      <c r="I89" s="113"/>
    </row>
    <row r="90" ht="14.25" customHeight="1">
      <c r="A90" s="376">
        <v>79.0</v>
      </c>
      <c r="B90" s="324"/>
      <c r="C90" s="324"/>
      <c r="D90" s="324"/>
      <c r="E90" s="324"/>
      <c r="F90" s="113"/>
      <c r="G90" s="113"/>
      <c r="H90" s="113"/>
      <c r="I90" s="113"/>
    </row>
    <row r="91" ht="14.25" customHeight="1">
      <c r="A91" s="376">
        <v>80.0</v>
      </c>
      <c r="B91" s="324"/>
      <c r="C91" s="324"/>
      <c r="D91" s="324"/>
      <c r="E91" s="324"/>
      <c r="F91" s="113"/>
      <c r="G91" s="112"/>
      <c r="H91" s="112"/>
      <c r="I91" s="257"/>
    </row>
    <row r="92" ht="14.25" customHeight="1">
      <c r="A92" s="376">
        <v>81.0</v>
      </c>
      <c r="B92" s="324"/>
      <c r="C92" s="324"/>
      <c r="D92" s="324"/>
      <c r="E92" s="324"/>
      <c r="F92" s="113"/>
      <c r="G92" s="113"/>
      <c r="H92" s="113"/>
      <c r="I92" s="113"/>
    </row>
    <row r="93" ht="14.25" customHeight="1">
      <c r="A93" s="376">
        <v>82.0</v>
      </c>
      <c r="B93" s="324"/>
      <c r="C93" s="324"/>
      <c r="D93" s="324"/>
      <c r="E93" s="324"/>
      <c r="F93" s="113"/>
      <c r="G93" s="113"/>
      <c r="H93" s="113"/>
      <c r="I93" s="113"/>
    </row>
    <row r="94" ht="14.25" customHeight="1">
      <c r="A94" s="376">
        <v>83.0</v>
      </c>
      <c r="B94" s="324"/>
      <c r="C94" s="324"/>
      <c r="D94" s="324"/>
      <c r="E94" s="244"/>
      <c r="F94" s="113"/>
      <c r="G94" s="113"/>
      <c r="H94" s="113"/>
      <c r="I94" s="113"/>
    </row>
    <row r="95" ht="14.25" customHeight="1">
      <c r="A95" s="376">
        <v>84.0</v>
      </c>
      <c r="B95" s="324"/>
      <c r="C95" s="324"/>
      <c r="D95" s="324"/>
      <c r="E95" s="244"/>
      <c r="F95" s="113"/>
      <c r="G95" s="113"/>
      <c r="H95" s="113"/>
      <c r="I95" s="113"/>
    </row>
    <row r="96" ht="14.25" customHeight="1">
      <c r="A96" s="376">
        <v>85.0</v>
      </c>
      <c r="B96" s="324"/>
      <c r="C96" s="324"/>
      <c r="D96" s="324"/>
      <c r="E96" s="324"/>
      <c r="F96" s="113"/>
      <c r="G96" s="113"/>
      <c r="H96" s="113"/>
      <c r="I96" s="113"/>
    </row>
    <row r="97" ht="14.25" customHeight="1">
      <c r="A97" s="376">
        <v>86.0</v>
      </c>
      <c r="B97" s="324"/>
      <c r="C97" s="324"/>
      <c r="D97" s="324"/>
      <c r="E97" s="324"/>
      <c r="F97" s="113"/>
      <c r="G97" s="113"/>
      <c r="H97" s="113"/>
      <c r="I97" s="113"/>
    </row>
    <row r="98" ht="14.25" customHeight="1">
      <c r="A98" s="376">
        <v>87.0</v>
      </c>
      <c r="B98" s="324"/>
      <c r="C98" s="324"/>
      <c r="D98" s="324"/>
      <c r="E98" s="324"/>
      <c r="F98" s="113"/>
      <c r="G98" s="113"/>
      <c r="H98" s="113"/>
      <c r="I98" s="113"/>
    </row>
    <row r="99" ht="14.25" customHeight="1">
      <c r="A99" s="376">
        <v>88.0</v>
      </c>
      <c r="B99" s="324"/>
      <c r="C99" s="324"/>
      <c r="D99" s="324"/>
      <c r="E99" s="324"/>
      <c r="F99" s="113"/>
      <c r="G99" s="112"/>
      <c r="H99" s="112"/>
      <c r="I99" s="257"/>
    </row>
    <row r="100" ht="14.25" customHeight="1">
      <c r="A100" s="376">
        <v>89.0</v>
      </c>
      <c r="B100" s="324"/>
      <c r="C100" s="324"/>
      <c r="D100" s="324"/>
      <c r="E100" s="324"/>
      <c r="F100" s="113"/>
      <c r="G100" s="113"/>
      <c r="H100" s="113"/>
      <c r="I100" s="113"/>
    </row>
    <row r="101" ht="14.25" customHeight="1">
      <c r="A101" s="376">
        <v>90.0</v>
      </c>
      <c r="B101" s="324"/>
      <c r="C101" s="324"/>
      <c r="D101" s="324"/>
      <c r="E101" s="324"/>
      <c r="F101" s="113"/>
      <c r="G101" s="113"/>
      <c r="H101" s="113"/>
      <c r="I101" s="113"/>
    </row>
    <row r="102" ht="14.25" customHeight="1">
      <c r="A102" s="376">
        <v>91.0</v>
      </c>
      <c r="B102" s="324"/>
      <c r="C102" s="324"/>
      <c r="D102" s="324"/>
      <c r="E102" s="324"/>
      <c r="F102" s="113"/>
      <c r="G102" s="113"/>
      <c r="H102" s="113"/>
      <c r="I102" s="113"/>
    </row>
    <row r="103" ht="14.25" customHeight="1">
      <c r="A103" s="376">
        <v>92.0</v>
      </c>
      <c r="B103" s="324"/>
      <c r="C103" s="324"/>
      <c r="D103" s="324"/>
      <c r="E103" s="324"/>
      <c r="F103" s="113"/>
      <c r="G103" s="113"/>
      <c r="H103" s="113"/>
      <c r="I103" s="113"/>
    </row>
    <row r="104" ht="14.25" customHeight="1">
      <c r="A104" s="376">
        <v>93.0</v>
      </c>
      <c r="B104" s="324"/>
      <c r="C104" s="324"/>
      <c r="D104" s="324"/>
      <c r="E104" s="244"/>
      <c r="F104" s="113"/>
      <c r="G104" s="113"/>
      <c r="H104" s="113"/>
      <c r="I104" s="113"/>
    </row>
    <row r="105" ht="14.25" customHeight="1">
      <c r="A105" s="376">
        <v>94.0</v>
      </c>
      <c r="B105" s="324"/>
      <c r="C105" s="324"/>
      <c r="D105" s="324"/>
      <c r="E105" s="244"/>
      <c r="F105" s="113"/>
      <c r="G105" s="113"/>
      <c r="H105" s="113"/>
      <c r="I105" s="113"/>
    </row>
    <row r="106" ht="14.25" customHeight="1">
      <c r="A106" s="376">
        <v>95.0</v>
      </c>
      <c r="B106" s="324"/>
      <c r="C106" s="324"/>
      <c r="D106" s="324"/>
      <c r="E106" s="324"/>
      <c r="F106" s="113"/>
      <c r="G106" s="113"/>
      <c r="H106" s="113"/>
      <c r="I106" s="113"/>
    </row>
    <row r="107" ht="14.25" customHeight="1">
      <c r="A107" s="376">
        <v>96.0</v>
      </c>
      <c r="B107" s="324"/>
      <c r="C107" s="324"/>
      <c r="D107" s="324"/>
      <c r="E107" s="324"/>
      <c r="F107" s="113"/>
      <c r="G107" s="113"/>
      <c r="H107" s="113"/>
      <c r="I107" s="113"/>
    </row>
    <row r="108" ht="14.25" customHeight="1">
      <c r="A108" s="376">
        <v>97.0</v>
      </c>
      <c r="B108" s="324"/>
      <c r="C108" s="324"/>
      <c r="D108" s="324"/>
      <c r="E108" s="324"/>
      <c r="F108" s="113"/>
      <c r="G108" s="113"/>
      <c r="H108" s="113"/>
      <c r="I108" s="113"/>
    </row>
    <row r="109" ht="14.25" customHeight="1">
      <c r="A109" s="376">
        <v>98.0</v>
      </c>
      <c r="B109" s="324"/>
      <c r="C109" s="324"/>
      <c r="D109" s="324"/>
      <c r="E109" s="324"/>
      <c r="F109" s="113"/>
      <c r="G109" s="112"/>
      <c r="H109" s="112"/>
      <c r="I109" s="257"/>
    </row>
    <row r="110" ht="14.25" customHeight="1">
      <c r="A110" s="376">
        <v>99.0</v>
      </c>
      <c r="B110" s="324"/>
      <c r="C110" s="324"/>
      <c r="D110" s="324"/>
      <c r="E110" s="324"/>
      <c r="F110" s="113"/>
      <c r="G110" s="113"/>
      <c r="H110" s="113"/>
      <c r="I110" s="113"/>
    </row>
    <row r="111" ht="14.25" customHeight="1">
      <c r="A111" s="376">
        <v>100.0</v>
      </c>
      <c r="B111" s="324"/>
      <c r="C111" s="324"/>
      <c r="D111" s="324"/>
      <c r="E111" s="324"/>
      <c r="F111" s="113"/>
      <c r="G111" s="113"/>
      <c r="H111" s="113"/>
      <c r="I111" s="113"/>
    </row>
    <row r="112" ht="14.25" customHeight="1">
      <c r="B112" s="91"/>
      <c r="D112" s="91"/>
      <c r="F112" s="91"/>
      <c r="G112" s="91"/>
      <c r="H112" s="91"/>
      <c r="I112" s="91"/>
    </row>
    <row r="113" ht="14.25" customHeight="1">
      <c r="B113" s="91"/>
      <c r="D113" s="91"/>
      <c r="F113" s="91"/>
      <c r="G113" s="91"/>
      <c r="H113" s="91"/>
      <c r="I113" s="91"/>
    </row>
    <row r="114" ht="14.25" customHeight="1">
      <c r="B114" s="91"/>
      <c r="D114" s="91"/>
      <c r="F114" s="91"/>
      <c r="G114" s="91"/>
      <c r="H114" s="91"/>
      <c r="I114" s="91"/>
    </row>
    <row r="115" ht="14.25" customHeight="1">
      <c r="B115" s="91"/>
      <c r="D115" s="91"/>
      <c r="F115" s="91"/>
      <c r="G115" s="91"/>
      <c r="H115" s="91"/>
      <c r="I115" s="91"/>
    </row>
    <row r="116" ht="14.25" customHeight="1">
      <c r="B116" s="91"/>
      <c r="D116" s="91"/>
      <c r="F116" s="91"/>
      <c r="G116" s="91"/>
      <c r="H116" s="91"/>
      <c r="I116" s="91"/>
    </row>
    <row r="117" ht="14.25" customHeight="1">
      <c r="B117" s="91"/>
      <c r="D117" s="91"/>
      <c r="F117" s="91"/>
      <c r="G117" s="91"/>
      <c r="H117" s="91"/>
      <c r="I117" s="91"/>
    </row>
    <row r="118" ht="14.25" customHeight="1">
      <c r="B118" s="91"/>
      <c r="D118" s="91"/>
      <c r="F118" s="91"/>
      <c r="G118" s="91"/>
      <c r="H118" s="91"/>
      <c r="I118" s="91"/>
    </row>
    <row r="119" ht="14.25" customHeight="1">
      <c r="B119" s="91"/>
      <c r="D119" s="91"/>
      <c r="F119" s="91"/>
      <c r="G119" s="91"/>
      <c r="H119" s="91"/>
      <c r="I119" s="91"/>
    </row>
    <row r="120" ht="14.25" customHeight="1">
      <c r="B120" s="91"/>
      <c r="D120" s="91"/>
      <c r="F120" s="91"/>
      <c r="G120" s="91"/>
      <c r="H120" s="91"/>
      <c r="I120" s="91"/>
    </row>
    <row r="121" ht="14.25" customHeight="1">
      <c r="B121" s="91"/>
      <c r="D121" s="91"/>
      <c r="F121" s="91"/>
      <c r="G121" s="91"/>
      <c r="H121" s="91"/>
      <c r="I121" s="91"/>
    </row>
    <row r="122" ht="14.25" customHeight="1">
      <c r="B122" s="91"/>
      <c r="D122" s="91"/>
      <c r="F122" s="91"/>
      <c r="G122" s="91"/>
      <c r="H122" s="91"/>
      <c r="I122" s="91"/>
    </row>
    <row r="123" ht="14.25" customHeight="1">
      <c r="B123" s="91"/>
      <c r="D123" s="91"/>
      <c r="F123" s="91"/>
      <c r="G123" s="91"/>
      <c r="H123" s="91"/>
      <c r="I123" s="91"/>
    </row>
    <row r="124" ht="14.25" customHeight="1">
      <c r="B124" s="91"/>
      <c r="D124" s="91"/>
      <c r="F124" s="91"/>
      <c r="G124" s="91"/>
      <c r="H124" s="91"/>
      <c r="I124" s="91"/>
    </row>
    <row r="125" ht="14.25" customHeight="1">
      <c r="B125" s="91"/>
      <c r="D125" s="91"/>
      <c r="F125" s="91"/>
      <c r="G125" s="91"/>
      <c r="H125" s="91"/>
      <c r="I125" s="91"/>
    </row>
    <row r="126" ht="14.25" customHeight="1">
      <c r="B126" s="91"/>
      <c r="D126" s="91"/>
      <c r="F126" s="91"/>
      <c r="G126" s="91"/>
      <c r="H126" s="91"/>
      <c r="I126" s="91"/>
    </row>
    <row r="127" ht="14.25" customHeight="1">
      <c r="B127" s="91"/>
      <c r="D127" s="91"/>
      <c r="F127" s="91"/>
      <c r="G127" s="91"/>
      <c r="H127" s="91"/>
      <c r="I127" s="91"/>
    </row>
    <row r="128" ht="14.25" customHeight="1">
      <c r="B128" s="91"/>
      <c r="D128" s="91"/>
      <c r="F128" s="91"/>
      <c r="G128" s="91"/>
      <c r="H128" s="91"/>
      <c r="I128" s="91"/>
    </row>
    <row r="129" ht="14.25" customHeight="1">
      <c r="B129" s="91"/>
      <c r="D129" s="91"/>
      <c r="F129" s="91"/>
      <c r="G129" s="91"/>
      <c r="H129" s="91"/>
      <c r="I129" s="91"/>
    </row>
    <row r="130" ht="14.25" customHeight="1">
      <c r="B130" s="91"/>
      <c r="D130" s="91"/>
      <c r="F130" s="91"/>
      <c r="G130" s="91"/>
      <c r="H130" s="91"/>
      <c r="I130" s="91"/>
    </row>
    <row r="131" ht="14.25" customHeight="1">
      <c r="B131" s="91"/>
      <c r="D131" s="91"/>
      <c r="F131" s="91"/>
      <c r="G131" s="91"/>
      <c r="H131" s="91"/>
      <c r="I131" s="91"/>
    </row>
    <row r="132" ht="14.25" customHeight="1">
      <c r="B132" s="91"/>
      <c r="D132" s="91"/>
      <c r="F132" s="91"/>
      <c r="G132" s="91"/>
      <c r="H132" s="91"/>
      <c r="I132" s="91"/>
    </row>
    <row r="133" ht="14.25" customHeight="1">
      <c r="B133" s="91"/>
      <c r="D133" s="91"/>
      <c r="F133" s="91"/>
      <c r="G133" s="91"/>
      <c r="H133" s="91"/>
      <c r="I133" s="91"/>
    </row>
    <row r="134" ht="14.25" customHeight="1">
      <c r="B134" s="91"/>
      <c r="D134" s="91"/>
      <c r="F134" s="91"/>
      <c r="G134" s="91"/>
      <c r="H134" s="91"/>
      <c r="I134" s="91"/>
    </row>
    <row r="135" ht="14.25" customHeight="1">
      <c r="B135" s="91"/>
      <c r="D135" s="91"/>
      <c r="F135" s="91"/>
      <c r="G135" s="91"/>
      <c r="H135" s="91"/>
      <c r="I135" s="91"/>
    </row>
    <row r="136" ht="14.25" customHeight="1">
      <c r="B136" s="91"/>
      <c r="D136" s="91"/>
      <c r="F136" s="91"/>
      <c r="G136" s="91"/>
      <c r="H136" s="91"/>
      <c r="I136" s="91"/>
    </row>
    <row r="137" ht="14.25" customHeight="1">
      <c r="B137" s="91"/>
      <c r="D137" s="91"/>
      <c r="F137" s="91"/>
      <c r="G137" s="91"/>
      <c r="H137" s="91"/>
      <c r="I137" s="91"/>
    </row>
    <row r="138" ht="14.25" customHeight="1">
      <c r="B138" s="91"/>
      <c r="D138" s="91"/>
      <c r="F138" s="91"/>
      <c r="G138" s="91"/>
      <c r="H138" s="91"/>
      <c r="I138" s="91"/>
    </row>
    <row r="139" ht="14.25" customHeight="1">
      <c r="B139" s="91"/>
      <c r="D139" s="91"/>
      <c r="F139" s="91"/>
      <c r="G139" s="91"/>
      <c r="H139" s="91"/>
      <c r="I139" s="91"/>
    </row>
    <row r="140" ht="14.25" customHeight="1">
      <c r="B140" s="91"/>
      <c r="D140" s="91"/>
      <c r="F140" s="91"/>
      <c r="G140" s="91"/>
      <c r="H140" s="91"/>
      <c r="I140" s="91"/>
    </row>
    <row r="141" ht="14.25" customHeight="1">
      <c r="B141" s="91"/>
      <c r="D141" s="91"/>
      <c r="F141" s="91"/>
      <c r="G141" s="91"/>
      <c r="H141" s="91"/>
      <c r="I141" s="91"/>
    </row>
    <row r="142" ht="14.25" customHeight="1">
      <c r="B142" s="91"/>
      <c r="D142" s="91"/>
      <c r="F142" s="91"/>
      <c r="G142" s="91"/>
      <c r="H142" s="91"/>
      <c r="I142" s="91"/>
    </row>
    <row r="143" ht="14.25" customHeight="1">
      <c r="B143" s="91"/>
      <c r="D143" s="91"/>
      <c r="F143" s="91"/>
      <c r="G143" s="91"/>
      <c r="H143" s="91"/>
      <c r="I143" s="91"/>
    </row>
    <row r="144" ht="14.25" customHeight="1">
      <c r="B144" s="91"/>
      <c r="D144" s="91"/>
      <c r="F144" s="91"/>
      <c r="G144" s="91"/>
      <c r="H144" s="91"/>
      <c r="I144" s="91"/>
    </row>
    <row r="145" ht="14.25" customHeight="1">
      <c r="B145" s="91"/>
      <c r="D145" s="91"/>
      <c r="F145" s="91"/>
      <c r="G145" s="91"/>
      <c r="H145" s="91"/>
      <c r="I145" s="91"/>
    </row>
    <row r="146" ht="14.25" customHeight="1">
      <c r="B146" s="91"/>
      <c r="D146" s="91"/>
      <c r="F146" s="91"/>
      <c r="G146" s="91"/>
      <c r="H146" s="91"/>
      <c r="I146" s="91"/>
    </row>
    <row r="147" ht="14.25" customHeight="1">
      <c r="B147" s="91"/>
      <c r="D147" s="91"/>
      <c r="F147" s="91"/>
      <c r="G147" s="91"/>
      <c r="H147" s="91"/>
      <c r="I147" s="91"/>
    </row>
    <row r="148" ht="14.25" customHeight="1">
      <c r="B148" s="91"/>
      <c r="D148" s="91"/>
      <c r="F148" s="91"/>
      <c r="G148" s="91"/>
      <c r="H148" s="91"/>
      <c r="I148" s="91"/>
    </row>
    <row r="149" ht="14.25" customHeight="1">
      <c r="B149" s="91"/>
      <c r="D149" s="91"/>
      <c r="F149" s="91"/>
      <c r="G149" s="91"/>
      <c r="H149" s="91"/>
      <c r="I149" s="91"/>
    </row>
    <row r="150" ht="14.25" customHeight="1">
      <c r="B150" s="91"/>
      <c r="D150" s="91"/>
      <c r="F150" s="91"/>
      <c r="G150" s="91"/>
      <c r="H150" s="91"/>
      <c r="I150" s="91"/>
    </row>
    <row r="151" ht="14.25" customHeight="1">
      <c r="B151" s="91"/>
      <c r="D151" s="91"/>
      <c r="F151" s="91"/>
      <c r="G151" s="91"/>
      <c r="H151" s="91"/>
      <c r="I151" s="91"/>
    </row>
    <row r="152" ht="14.25" customHeight="1">
      <c r="B152" s="91"/>
      <c r="D152" s="91"/>
      <c r="F152" s="91"/>
      <c r="G152" s="91"/>
      <c r="H152" s="91"/>
      <c r="I152" s="91"/>
    </row>
    <row r="153" ht="14.25" customHeight="1">
      <c r="B153" s="91"/>
      <c r="D153" s="91"/>
      <c r="F153" s="91"/>
      <c r="G153" s="91"/>
      <c r="H153" s="91"/>
      <c r="I153" s="91"/>
    </row>
    <row r="154" ht="14.25" customHeight="1">
      <c r="B154" s="91"/>
      <c r="D154" s="91"/>
      <c r="F154" s="91"/>
      <c r="G154" s="91"/>
      <c r="H154" s="91"/>
      <c r="I154" s="91"/>
    </row>
    <row r="155" ht="14.25" customHeight="1">
      <c r="B155" s="91"/>
      <c r="D155" s="91"/>
      <c r="F155" s="91"/>
      <c r="G155" s="91"/>
      <c r="H155" s="91"/>
      <c r="I155" s="91"/>
    </row>
    <row r="156" ht="14.25" customHeight="1">
      <c r="B156" s="91"/>
      <c r="D156" s="91"/>
      <c r="F156" s="91"/>
      <c r="G156" s="91"/>
      <c r="H156" s="91"/>
      <c r="I156" s="91"/>
    </row>
    <row r="157" ht="14.25" customHeight="1">
      <c r="B157" s="91"/>
      <c r="D157" s="91"/>
      <c r="F157" s="91"/>
      <c r="G157" s="91"/>
      <c r="H157" s="91"/>
      <c r="I157" s="91"/>
    </row>
    <row r="158" ht="14.25" customHeight="1">
      <c r="B158" s="91"/>
      <c r="D158" s="91"/>
      <c r="F158" s="91"/>
      <c r="G158" s="91"/>
      <c r="H158" s="91"/>
      <c r="I158" s="91"/>
    </row>
    <row r="159" ht="14.25" customHeight="1">
      <c r="B159" s="91"/>
      <c r="D159" s="91"/>
      <c r="F159" s="91"/>
      <c r="G159" s="91"/>
      <c r="H159" s="91"/>
      <c r="I159" s="91"/>
    </row>
    <row r="160" ht="14.25" customHeight="1">
      <c r="B160" s="91"/>
      <c r="D160" s="91"/>
      <c r="F160" s="91"/>
      <c r="G160" s="91"/>
      <c r="H160" s="91"/>
      <c r="I160" s="91"/>
    </row>
    <row r="161" ht="14.25" customHeight="1">
      <c r="B161" s="91"/>
      <c r="D161" s="91"/>
      <c r="F161" s="91"/>
      <c r="G161" s="91"/>
      <c r="H161" s="91"/>
      <c r="I161" s="91"/>
    </row>
    <row r="162" ht="14.25" customHeight="1">
      <c r="B162" s="91"/>
      <c r="D162" s="91"/>
      <c r="F162" s="91"/>
      <c r="G162" s="91"/>
      <c r="H162" s="91"/>
      <c r="I162" s="91"/>
    </row>
    <row r="163" ht="14.25" customHeight="1">
      <c r="B163" s="91"/>
      <c r="D163" s="91"/>
      <c r="F163" s="91"/>
      <c r="G163" s="91"/>
      <c r="H163" s="91"/>
      <c r="I163" s="91"/>
    </row>
    <row r="164" ht="14.25" customHeight="1">
      <c r="B164" s="91"/>
      <c r="D164" s="91"/>
      <c r="F164" s="91"/>
      <c r="G164" s="91"/>
      <c r="H164" s="91"/>
      <c r="I164" s="91"/>
    </row>
    <row r="165" ht="14.25" customHeight="1">
      <c r="B165" s="91"/>
      <c r="D165" s="91"/>
      <c r="F165" s="91"/>
      <c r="G165" s="91"/>
      <c r="H165" s="91"/>
      <c r="I165" s="91"/>
    </row>
    <row r="166" ht="14.25" customHeight="1">
      <c r="B166" s="91"/>
      <c r="D166" s="91"/>
      <c r="F166" s="91"/>
      <c r="G166" s="91"/>
      <c r="H166" s="91"/>
      <c r="I166" s="91"/>
    </row>
    <row r="167" ht="14.25" customHeight="1">
      <c r="B167" s="91"/>
      <c r="D167" s="91"/>
      <c r="F167" s="91"/>
      <c r="G167" s="91"/>
      <c r="H167" s="91"/>
      <c r="I167" s="91"/>
    </row>
    <row r="168" ht="14.25" customHeight="1">
      <c r="B168" s="91"/>
      <c r="D168" s="91"/>
      <c r="F168" s="91"/>
      <c r="G168" s="91"/>
      <c r="H168" s="91"/>
      <c r="I168" s="91"/>
    </row>
    <row r="169" ht="14.25" customHeight="1">
      <c r="B169" s="91"/>
      <c r="D169" s="91"/>
      <c r="F169" s="91"/>
      <c r="G169" s="91"/>
      <c r="H169" s="91"/>
      <c r="I169" s="91"/>
    </row>
    <row r="170" ht="14.25" customHeight="1">
      <c r="B170" s="91"/>
      <c r="D170" s="91"/>
      <c r="F170" s="91"/>
      <c r="G170" s="91"/>
      <c r="H170" s="91"/>
      <c r="I170" s="91"/>
    </row>
    <row r="171" ht="14.25" customHeight="1">
      <c r="B171" s="91"/>
      <c r="D171" s="91"/>
      <c r="F171" s="91"/>
      <c r="G171" s="91"/>
      <c r="H171" s="91"/>
      <c r="I171" s="91"/>
    </row>
    <row r="172" ht="14.25" customHeight="1">
      <c r="B172" s="91"/>
      <c r="D172" s="91"/>
      <c r="F172" s="91"/>
      <c r="G172" s="91"/>
      <c r="H172" s="91"/>
      <c r="I172" s="91"/>
    </row>
    <row r="173" ht="14.25" customHeight="1">
      <c r="B173" s="91"/>
      <c r="D173" s="91"/>
      <c r="F173" s="91"/>
      <c r="G173" s="91"/>
      <c r="H173" s="91"/>
      <c r="I173" s="91"/>
    </row>
    <row r="174" ht="14.25" customHeight="1">
      <c r="B174" s="91"/>
      <c r="D174" s="91"/>
      <c r="F174" s="91"/>
      <c r="G174" s="91"/>
      <c r="H174" s="91"/>
      <c r="I174" s="91"/>
    </row>
    <row r="175" ht="14.25" customHeight="1">
      <c r="B175" s="91"/>
      <c r="D175" s="91"/>
      <c r="F175" s="91"/>
      <c r="G175" s="91"/>
      <c r="H175" s="91"/>
      <c r="I175" s="91"/>
    </row>
    <row r="176" ht="14.25" customHeight="1">
      <c r="B176" s="91"/>
      <c r="D176" s="91"/>
      <c r="F176" s="91"/>
      <c r="G176" s="91"/>
      <c r="H176" s="91"/>
      <c r="I176" s="91"/>
    </row>
    <row r="177" ht="14.25" customHeight="1">
      <c r="B177" s="91"/>
      <c r="D177" s="91"/>
      <c r="F177" s="91"/>
      <c r="G177" s="91"/>
      <c r="H177" s="91"/>
      <c r="I177" s="91"/>
    </row>
    <row r="178" ht="14.25" customHeight="1">
      <c r="B178" s="91"/>
      <c r="D178" s="91"/>
      <c r="F178" s="91"/>
      <c r="G178" s="91"/>
      <c r="H178" s="91"/>
      <c r="I178" s="91"/>
    </row>
    <row r="179" ht="14.25" customHeight="1">
      <c r="B179" s="91"/>
      <c r="D179" s="91"/>
      <c r="F179" s="91"/>
      <c r="G179" s="91"/>
      <c r="H179" s="91"/>
      <c r="I179" s="91"/>
    </row>
    <row r="180" ht="14.25" customHeight="1">
      <c r="B180" s="91"/>
      <c r="D180" s="91"/>
      <c r="F180" s="91"/>
      <c r="G180" s="91"/>
      <c r="H180" s="91"/>
      <c r="I180" s="91"/>
    </row>
    <row r="181" ht="14.25" customHeight="1">
      <c r="B181" s="91"/>
      <c r="D181" s="91"/>
      <c r="F181" s="91"/>
      <c r="G181" s="91"/>
      <c r="H181" s="91"/>
      <c r="I181" s="91"/>
    </row>
    <row r="182" ht="14.25" customHeight="1">
      <c r="B182" s="91"/>
      <c r="D182" s="91"/>
      <c r="F182" s="91"/>
      <c r="G182" s="91"/>
      <c r="H182" s="91"/>
      <c r="I182" s="91"/>
    </row>
    <row r="183" ht="14.25" customHeight="1">
      <c r="B183" s="91"/>
      <c r="D183" s="91"/>
      <c r="F183" s="91"/>
      <c r="G183" s="91"/>
      <c r="H183" s="91"/>
      <c r="I183" s="91"/>
    </row>
    <row r="184" ht="14.25" customHeight="1">
      <c r="B184" s="91"/>
      <c r="D184" s="91"/>
      <c r="F184" s="91"/>
      <c r="G184" s="91"/>
      <c r="H184" s="91"/>
      <c r="I184" s="91"/>
    </row>
    <row r="185" ht="14.25" customHeight="1">
      <c r="B185" s="91"/>
      <c r="D185" s="91"/>
      <c r="F185" s="91"/>
      <c r="G185" s="91"/>
      <c r="H185" s="91"/>
      <c r="I185" s="91"/>
    </row>
    <row r="186" ht="14.25" customHeight="1">
      <c r="B186" s="91"/>
      <c r="D186" s="91"/>
      <c r="F186" s="91"/>
      <c r="G186" s="91"/>
      <c r="H186" s="91"/>
      <c r="I186" s="91"/>
    </row>
    <row r="187" ht="14.25" customHeight="1">
      <c r="B187" s="91"/>
      <c r="D187" s="91"/>
      <c r="F187" s="91"/>
      <c r="G187" s="91"/>
      <c r="H187" s="91"/>
      <c r="I187" s="91"/>
    </row>
    <row r="188" ht="14.25" customHeight="1">
      <c r="B188" s="91"/>
      <c r="D188" s="91"/>
      <c r="F188" s="91"/>
      <c r="G188" s="91"/>
      <c r="H188" s="91"/>
      <c r="I188" s="91"/>
    </row>
    <row r="189" ht="14.25" customHeight="1">
      <c r="B189" s="91"/>
      <c r="D189" s="91"/>
      <c r="F189" s="91"/>
      <c r="G189" s="91"/>
      <c r="H189" s="91"/>
      <c r="I189" s="91"/>
    </row>
    <row r="190" ht="14.25" customHeight="1">
      <c r="B190" s="91"/>
      <c r="D190" s="91"/>
      <c r="F190" s="91"/>
      <c r="G190" s="91"/>
      <c r="H190" s="91"/>
      <c r="I190" s="91"/>
    </row>
    <row r="191" ht="14.25" customHeight="1">
      <c r="B191" s="91"/>
      <c r="D191" s="91"/>
      <c r="F191" s="91"/>
      <c r="G191" s="91"/>
      <c r="H191" s="91"/>
      <c r="I191" s="91"/>
    </row>
    <row r="192" ht="14.25" customHeight="1">
      <c r="B192" s="91"/>
      <c r="D192" s="91"/>
      <c r="F192" s="91"/>
      <c r="G192" s="91"/>
      <c r="H192" s="91"/>
      <c r="I192" s="91"/>
    </row>
    <row r="193" ht="14.25" customHeight="1">
      <c r="B193" s="91"/>
      <c r="D193" s="91"/>
      <c r="F193" s="91"/>
      <c r="G193" s="91"/>
      <c r="H193" s="91"/>
      <c r="I193" s="91"/>
    </row>
    <row r="194" ht="14.25" customHeight="1">
      <c r="B194" s="91"/>
      <c r="D194" s="91"/>
      <c r="F194" s="91"/>
      <c r="G194" s="91"/>
      <c r="H194" s="91"/>
      <c r="I194" s="91"/>
    </row>
    <row r="195" ht="14.25" customHeight="1">
      <c r="B195" s="91"/>
      <c r="D195" s="91"/>
      <c r="F195" s="91"/>
      <c r="G195" s="91"/>
      <c r="H195" s="91"/>
      <c r="I195" s="91"/>
    </row>
    <row r="196" ht="14.25" customHeight="1">
      <c r="B196" s="91"/>
      <c r="D196" s="91"/>
      <c r="F196" s="91"/>
      <c r="G196" s="91"/>
      <c r="H196" s="91"/>
      <c r="I196" s="91"/>
    </row>
    <row r="197" ht="14.25" customHeight="1">
      <c r="B197" s="91"/>
      <c r="D197" s="91"/>
      <c r="F197" s="91"/>
      <c r="G197" s="91"/>
      <c r="H197" s="91"/>
      <c r="I197" s="91"/>
    </row>
    <row r="198" ht="14.25" customHeight="1">
      <c r="B198" s="91"/>
      <c r="D198" s="91"/>
      <c r="F198" s="91"/>
      <c r="G198" s="91"/>
      <c r="H198" s="91"/>
      <c r="I198" s="91"/>
    </row>
    <row r="199" ht="14.25" customHeight="1">
      <c r="B199" s="91"/>
      <c r="D199" s="91"/>
      <c r="F199" s="91"/>
      <c r="G199" s="91"/>
      <c r="H199" s="91"/>
      <c r="I199" s="91"/>
    </row>
    <row r="200" ht="14.25" customHeight="1">
      <c r="B200" s="91"/>
      <c r="D200" s="91"/>
      <c r="F200" s="91"/>
      <c r="G200" s="91"/>
      <c r="H200" s="91"/>
      <c r="I200" s="91"/>
    </row>
    <row r="201" ht="14.25" customHeight="1">
      <c r="B201" s="91"/>
      <c r="D201" s="91"/>
      <c r="F201" s="91"/>
      <c r="G201" s="91"/>
      <c r="H201" s="91"/>
      <c r="I201" s="91"/>
    </row>
    <row r="202" ht="14.25" customHeight="1">
      <c r="B202" s="91"/>
      <c r="D202" s="91"/>
      <c r="F202" s="91"/>
      <c r="G202" s="91"/>
      <c r="H202" s="91"/>
      <c r="I202" s="91"/>
    </row>
    <row r="203" ht="14.25" customHeight="1">
      <c r="B203" s="91"/>
      <c r="D203" s="91"/>
      <c r="F203" s="91"/>
      <c r="G203" s="91"/>
      <c r="H203" s="91"/>
      <c r="I203" s="91"/>
    </row>
    <row r="204" ht="14.25" customHeight="1">
      <c r="B204" s="91"/>
      <c r="D204" s="91"/>
      <c r="F204" s="91"/>
      <c r="G204" s="91"/>
      <c r="H204" s="91"/>
      <c r="I204" s="91"/>
    </row>
    <row r="205" ht="14.25" customHeight="1">
      <c r="B205" s="91"/>
      <c r="D205" s="91"/>
      <c r="F205" s="91"/>
      <c r="G205" s="91"/>
      <c r="H205" s="91"/>
      <c r="I205" s="91"/>
    </row>
    <row r="206" ht="14.25" customHeight="1">
      <c r="B206" s="91"/>
      <c r="D206" s="91"/>
      <c r="F206" s="91"/>
      <c r="G206" s="91"/>
      <c r="H206" s="91"/>
      <c r="I206" s="91"/>
    </row>
    <row r="207" ht="14.25" customHeight="1">
      <c r="B207" s="91"/>
      <c r="D207" s="91"/>
      <c r="F207" s="91"/>
      <c r="G207" s="91"/>
      <c r="H207" s="91"/>
      <c r="I207" s="91"/>
    </row>
    <row r="208" ht="14.25" customHeight="1">
      <c r="B208" s="91"/>
      <c r="D208" s="91"/>
      <c r="F208" s="91"/>
      <c r="G208" s="91"/>
      <c r="H208" s="91"/>
      <c r="I208" s="91"/>
    </row>
    <row r="209" ht="14.25" customHeight="1">
      <c r="B209" s="91"/>
      <c r="D209" s="91"/>
      <c r="F209" s="91"/>
      <c r="G209" s="91"/>
      <c r="H209" s="91"/>
      <c r="I209" s="91"/>
    </row>
    <row r="210" ht="14.25" customHeight="1">
      <c r="B210" s="91"/>
      <c r="D210" s="91"/>
      <c r="F210" s="91"/>
      <c r="G210" s="91"/>
      <c r="H210" s="91"/>
      <c r="I210" s="91"/>
    </row>
    <row r="211" ht="14.25" customHeight="1">
      <c r="B211" s="91"/>
      <c r="D211" s="91"/>
      <c r="F211" s="91"/>
      <c r="G211" s="91"/>
      <c r="H211" s="91"/>
      <c r="I211" s="91"/>
    </row>
    <row r="212" ht="14.25" customHeight="1">
      <c r="B212" s="91"/>
      <c r="D212" s="91"/>
      <c r="F212" s="91"/>
      <c r="G212" s="91"/>
      <c r="H212" s="91"/>
      <c r="I212" s="91"/>
    </row>
    <row r="213" ht="14.25" customHeight="1">
      <c r="B213" s="91"/>
      <c r="D213" s="91"/>
      <c r="F213" s="91"/>
      <c r="G213" s="91"/>
      <c r="H213" s="91"/>
      <c r="I213" s="91"/>
    </row>
    <row r="214" ht="14.25" customHeight="1">
      <c r="B214" s="91"/>
      <c r="D214" s="91"/>
      <c r="F214" s="91"/>
      <c r="G214" s="91"/>
      <c r="H214" s="91"/>
      <c r="I214" s="91"/>
    </row>
    <row r="215" ht="14.25" customHeight="1">
      <c r="B215" s="91"/>
      <c r="D215" s="91"/>
      <c r="F215" s="91"/>
      <c r="G215" s="91"/>
      <c r="H215" s="91"/>
      <c r="I215" s="91"/>
    </row>
    <row r="216" ht="14.25" customHeight="1">
      <c r="B216" s="91"/>
      <c r="D216" s="91"/>
      <c r="F216" s="91"/>
      <c r="G216" s="91"/>
      <c r="H216" s="91"/>
      <c r="I216" s="91"/>
    </row>
    <row r="217" ht="14.25" customHeight="1">
      <c r="B217" s="91"/>
      <c r="D217" s="91"/>
      <c r="F217" s="91"/>
      <c r="G217" s="91"/>
      <c r="H217" s="91"/>
      <c r="I217" s="91"/>
    </row>
    <row r="218" ht="14.25" customHeight="1">
      <c r="B218" s="91"/>
      <c r="D218" s="91"/>
      <c r="F218" s="91"/>
      <c r="G218" s="91"/>
      <c r="H218" s="91"/>
      <c r="I218" s="91"/>
    </row>
    <row r="219" ht="14.25" customHeight="1">
      <c r="B219" s="91"/>
      <c r="D219" s="91"/>
      <c r="F219" s="91"/>
      <c r="G219" s="91"/>
      <c r="H219" s="91"/>
      <c r="I219" s="91"/>
    </row>
    <row r="220" ht="14.25" customHeight="1">
      <c r="B220" s="91"/>
      <c r="D220" s="91"/>
      <c r="F220" s="91"/>
      <c r="G220" s="91"/>
      <c r="H220" s="91"/>
      <c r="I220" s="91"/>
    </row>
    <row r="221" ht="14.25" customHeight="1">
      <c r="B221" s="91"/>
      <c r="D221" s="91"/>
      <c r="F221" s="91"/>
      <c r="G221" s="91"/>
      <c r="H221" s="91"/>
      <c r="I221" s="91"/>
    </row>
    <row r="222" ht="14.25" customHeight="1">
      <c r="B222" s="91"/>
      <c r="D222" s="91"/>
      <c r="F222" s="91"/>
      <c r="G222" s="91"/>
      <c r="H222" s="91"/>
      <c r="I222" s="91"/>
    </row>
    <row r="223" ht="14.25" customHeight="1">
      <c r="B223" s="91"/>
      <c r="D223" s="91"/>
      <c r="F223" s="91"/>
      <c r="G223" s="91"/>
      <c r="H223" s="91"/>
      <c r="I223" s="91"/>
    </row>
    <row r="224" ht="14.25" customHeight="1">
      <c r="B224" s="91"/>
      <c r="D224" s="91"/>
      <c r="F224" s="91"/>
      <c r="G224" s="91"/>
      <c r="H224" s="91"/>
      <c r="I224" s="91"/>
    </row>
    <row r="225" ht="14.25" customHeight="1">
      <c r="B225" s="91"/>
      <c r="D225" s="91"/>
      <c r="F225" s="91"/>
      <c r="G225" s="91"/>
      <c r="H225" s="91"/>
      <c r="I225" s="91"/>
    </row>
    <row r="226" ht="14.25" customHeight="1">
      <c r="B226" s="91"/>
      <c r="D226" s="91"/>
      <c r="F226" s="91"/>
      <c r="G226" s="91"/>
      <c r="H226" s="91"/>
      <c r="I226" s="91"/>
    </row>
    <row r="227" ht="14.25" customHeight="1">
      <c r="B227" s="91"/>
      <c r="D227" s="91"/>
      <c r="F227" s="91"/>
      <c r="G227" s="91"/>
      <c r="H227" s="91"/>
      <c r="I227" s="91"/>
    </row>
    <row r="228" ht="14.25" customHeight="1">
      <c r="B228" s="91"/>
      <c r="D228" s="91"/>
      <c r="F228" s="91"/>
      <c r="G228" s="91"/>
      <c r="H228" s="91"/>
      <c r="I228" s="91"/>
    </row>
    <row r="229" ht="14.25" customHeight="1">
      <c r="B229" s="91"/>
      <c r="D229" s="91"/>
      <c r="F229" s="91"/>
      <c r="G229" s="91"/>
      <c r="H229" s="91"/>
      <c r="I229" s="91"/>
    </row>
    <row r="230" ht="14.25" customHeight="1">
      <c r="B230" s="91"/>
      <c r="D230" s="91"/>
      <c r="F230" s="91"/>
      <c r="G230" s="91"/>
      <c r="H230" s="91"/>
      <c r="I230" s="91"/>
    </row>
    <row r="231" ht="14.25" customHeight="1">
      <c r="B231" s="91"/>
      <c r="D231" s="91"/>
      <c r="F231" s="91"/>
      <c r="G231" s="91"/>
      <c r="H231" s="91"/>
      <c r="I231" s="91"/>
    </row>
    <row r="232" ht="14.25" customHeight="1">
      <c r="B232" s="91"/>
      <c r="D232" s="91"/>
      <c r="F232" s="91"/>
      <c r="G232" s="91"/>
      <c r="H232" s="91"/>
      <c r="I232" s="91"/>
    </row>
    <row r="233" ht="14.25" customHeight="1">
      <c r="B233" s="91"/>
      <c r="D233" s="91"/>
      <c r="F233" s="91"/>
      <c r="G233" s="91"/>
      <c r="H233" s="91"/>
      <c r="I233" s="91"/>
    </row>
    <row r="234" ht="14.25" customHeight="1">
      <c r="B234" s="91"/>
      <c r="D234" s="91"/>
      <c r="F234" s="91"/>
      <c r="G234" s="91"/>
      <c r="H234" s="91"/>
      <c r="I234" s="91"/>
    </row>
    <row r="235" ht="14.25" customHeight="1">
      <c r="B235" s="91"/>
      <c r="D235" s="91"/>
      <c r="F235" s="91"/>
      <c r="G235" s="91"/>
      <c r="H235" s="91"/>
      <c r="I235" s="91"/>
    </row>
    <row r="236" ht="14.25" customHeight="1">
      <c r="B236" s="91"/>
      <c r="D236" s="91"/>
      <c r="F236" s="91"/>
      <c r="G236" s="91"/>
      <c r="H236" s="91"/>
      <c r="I236" s="91"/>
    </row>
    <row r="237" ht="14.25" customHeight="1">
      <c r="B237" s="91"/>
      <c r="D237" s="91"/>
      <c r="F237" s="91"/>
      <c r="G237" s="91"/>
      <c r="H237" s="91"/>
      <c r="I237" s="91"/>
    </row>
    <row r="238" ht="14.25" customHeight="1">
      <c r="B238" s="91"/>
      <c r="D238" s="91"/>
      <c r="F238" s="91"/>
      <c r="G238" s="91"/>
      <c r="H238" s="91"/>
      <c r="I238" s="91"/>
    </row>
    <row r="239" ht="14.25" customHeight="1">
      <c r="B239" s="91"/>
      <c r="D239" s="91"/>
      <c r="F239" s="91"/>
      <c r="G239" s="91"/>
      <c r="H239" s="91"/>
      <c r="I239" s="91"/>
    </row>
    <row r="240" ht="14.25" customHeight="1">
      <c r="B240" s="91"/>
      <c r="D240" s="91"/>
      <c r="F240" s="91"/>
      <c r="G240" s="91"/>
      <c r="H240" s="91"/>
      <c r="I240" s="91"/>
    </row>
    <row r="241" ht="14.25" customHeight="1">
      <c r="B241" s="91"/>
      <c r="D241" s="91"/>
      <c r="F241" s="91"/>
      <c r="G241" s="91"/>
      <c r="H241" s="91"/>
      <c r="I241" s="91"/>
    </row>
    <row r="242" ht="14.25" customHeight="1">
      <c r="B242" s="91"/>
      <c r="D242" s="91"/>
      <c r="F242" s="91"/>
      <c r="G242" s="91"/>
      <c r="H242" s="91"/>
      <c r="I242" s="91"/>
    </row>
    <row r="243" ht="14.25" customHeight="1">
      <c r="B243" s="91"/>
      <c r="D243" s="91"/>
      <c r="F243" s="91"/>
      <c r="G243" s="91"/>
      <c r="H243" s="91"/>
      <c r="I243" s="91"/>
    </row>
    <row r="244" ht="14.25" customHeight="1">
      <c r="B244" s="91"/>
      <c r="D244" s="91"/>
      <c r="F244" s="91"/>
      <c r="G244" s="91"/>
      <c r="H244" s="91"/>
      <c r="I244" s="91"/>
    </row>
    <row r="245" ht="14.25" customHeight="1">
      <c r="B245" s="91"/>
      <c r="D245" s="91"/>
      <c r="F245" s="91"/>
      <c r="G245" s="91"/>
      <c r="H245" s="91"/>
      <c r="I245" s="91"/>
    </row>
    <row r="246" ht="14.25" customHeight="1">
      <c r="B246" s="91"/>
      <c r="D246" s="91"/>
      <c r="F246" s="91"/>
      <c r="G246" s="91"/>
      <c r="H246" s="91"/>
      <c r="I246" s="91"/>
    </row>
    <row r="247" ht="14.25" customHeight="1">
      <c r="B247" s="91"/>
      <c r="D247" s="91"/>
      <c r="F247" s="91"/>
      <c r="G247" s="91"/>
      <c r="H247" s="91"/>
      <c r="I247" s="91"/>
    </row>
    <row r="248" ht="14.25" customHeight="1">
      <c r="B248" s="91"/>
      <c r="D248" s="91"/>
      <c r="F248" s="91"/>
      <c r="G248" s="91"/>
      <c r="H248" s="91"/>
      <c r="I248" s="91"/>
    </row>
    <row r="249" ht="14.25" customHeight="1">
      <c r="B249" s="91"/>
      <c r="D249" s="91"/>
      <c r="F249" s="91"/>
      <c r="G249" s="91"/>
      <c r="H249" s="91"/>
      <c r="I249" s="91"/>
    </row>
    <row r="250" ht="14.25" customHeight="1">
      <c r="B250" s="91"/>
      <c r="D250" s="91"/>
      <c r="F250" s="91"/>
      <c r="G250" s="91"/>
      <c r="H250" s="91"/>
      <c r="I250" s="91"/>
    </row>
    <row r="251" ht="14.25" customHeight="1">
      <c r="B251" s="91"/>
      <c r="D251" s="91"/>
      <c r="F251" s="91"/>
      <c r="G251" s="91"/>
      <c r="H251" s="91"/>
      <c r="I251" s="91"/>
    </row>
    <row r="252" ht="14.25" customHeight="1">
      <c r="B252" s="91"/>
      <c r="D252" s="91"/>
      <c r="F252" s="91"/>
      <c r="G252" s="91"/>
      <c r="H252" s="91"/>
      <c r="I252" s="91"/>
    </row>
    <row r="253" ht="14.25" customHeight="1">
      <c r="B253" s="91"/>
      <c r="D253" s="91"/>
      <c r="F253" s="91"/>
      <c r="G253" s="91"/>
      <c r="H253" s="91"/>
      <c r="I253" s="91"/>
    </row>
    <row r="254" ht="14.25" customHeight="1">
      <c r="B254" s="91"/>
      <c r="D254" s="91"/>
      <c r="F254" s="91"/>
      <c r="G254" s="91"/>
      <c r="H254" s="91"/>
      <c r="I254" s="91"/>
    </row>
    <row r="255" ht="14.25" customHeight="1">
      <c r="B255" s="91"/>
      <c r="D255" s="91"/>
      <c r="F255" s="91"/>
      <c r="G255" s="91"/>
      <c r="H255" s="91"/>
      <c r="I255" s="91"/>
    </row>
    <row r="256" ht="14.25" customHeight="1">
      <c r="B256" s="91"/>
      <c r="D256" s="91"/>
      <c r="F256" s="91"/>
      <c r="G256" s="91"/>
      <c r="H256" s="91"/>
      <c r="I256" s="91"/>
    </row>
    <row r="257" ht="14.25" customHeight="1">
      <c r="B257" s="91"/>
      <c r="D257" s="91"/>
      <c r="F257" s="91"/>
      <c r="G257" s="91"/>
      <c r="H257" s="91"/>
      <c r="I257" s="91"/>
    </row>
    <row r="258" ht="14.25" customHeight="1">
      <c r="B258" s="91"/>
      <c r="D258" s="91"/>
      <c r="F258" s="91"/>
      <c r="G258" s="91"/>
      <c r="H258" s="91"/>
      <c r="I258" s="91"/>
    </row>
    <row r="259" ht="14.25" customHeight="1">
      <c r="B259" s="91"/>
      <c r="D259" s="91"/>
      <c r="F259" s="91"/>
      <c r="G259" s="91"/>
      <c r="H259" s="91"/>
      <c r="I259" s="91"/>
    </row>
    <row r="260" ht="14.25" customHeight="1">
      <c r="B260" s="91"/>
      <c r="D260" s="91"/>
      <c r="F260" s="91"/>
      <c r="G260" s="91"/>
      <c r="H260" s="91"/>
      <c r="I260" s="91"/>
    </row>
    <row r="261" ht="14.25" customHeight="1">
      <c r="B261" s="91"/>
      <c r="D261" s="91"/>
      <c r="F261" s="91"/>
      <c r="G261" s="91"/>
      <c r="H261" s="91"/>
      <c r="I261" s="91"/>
    </row>
    <row r="262" ht="14.25" customHeight="1">
      <c r="B262" s="91"/>
      <c r="D262" s="91"/>
      <c r="F262" s="91"/>
      <c r="G262" s="91"/>
      <c r="H262" s="91"/>
      <c r="I262" s="91"/>
    </row>
    <row r="263" ht="14.25" customHeight="1">
      <c r="B263" s="91"/>
      <c r="D263" s="91"/>
      <c r="F263" s="91"/>
      <c r="G263" s="91"/>
      <c r="H263" s="91"/>
      <c r="I263" s="91"/>
    </row>
    <row r="264" ht="14.25" customHeight="1">
      <c r="B264" s="91"/>
      <c r="D264" s="91"/>
      <c r="F264" s="91"/>
      <c r="G264" s="91"/>
      <c r="H264" s="91"/>
      <c r="I264" s="91"/>
    </row>
    <row r="265" ht="14.25" customHeight="1">
      <c r="B265" s="91"/>
      <c r="D265" s="91"/>
      <c r="F265" s="91"/>
      <c r="G265" s="91"/>
      <c r="H265" s="91"/>
      <c r="I265" s="91"/>
    </row>
    <row r="266" ht="14.25" customHeight="1">
      <c r="B266" s="91"/>
      <c r="D266" s="91"/>
      <c r="F266" s="91"/>
      <c r="G266" s="91"/>
      <c r="H266" s="91"/>
      <c r="I266" s="91"/>
    </row>
    <row r="267" ht="14.25" customHeight="1">
      <c r="B267" s="91"/>
      <c r="D267" s="91"/>
      <c r="F267" s="91"/>
      <c r="G267" s="91"/>
      <c r="H267" s="91"/>
      <c r="I267" s="91"/>
    </row>
    <row r="268" ht="14.25" customHeight="1">
      <c r="B268" s="91"/>
      <c r="D268" s="91"/>
      <c r="F268" s="91"/>
      <c r="G268" s="91"/>
      <c r="H268" s="91"/>
      <c r="I268" s="91"/>
    </row>
    <row r="269" ht="14.25" customHeight="1">
      <c r="B269" s="91"/>
      <c r="D269" s="91"/>
      <c r="F269" s="91"/>
      <c r="G269" s="91"/>
      <c r="H269" s="91"/>
      <c r="I269" s="91"/>
    </row>
    <row r="270" ht="14.25" customHeight="1">
      <c r="B270" s="91"/>
      <c r="D270" s="91"/>
      <c r="F270" s="91"/>
      <c r="G270" s="91"/>
      <c r="H270" s="91"/>
      <c r="I270" s="91"/>
    </row>
    <row r="271" ht="14.25" customHeight="1">
      <c r="B271" s="91"/>
      <c r="D271" s="91"/>
      <c r="F271" s="91"/>
      <c r="G271" s="91"/>
      <c r="H271" s="91"/>
      <c r="I271" s="91"/>
    </row>
    <row r="272" ht="14.25" customHeight="1">
      <c r="B272" s="91"/>
      <c r="D272" s="91"/>
      <c r="F272" s="91"/>
      <c r="G272" s="91"/>
      <c r="H272" s="91"/>
      <c r="I272" s="91"/>
    </row>
    <row r="273" ht="14.25" customHeight="1">
      <c r="B273" s="91"/>
      <c r="D273" s="91"/>
      <c r="F273" s="91"/>
      <c r="G273" s="91"/>
      <c r="H273" s="91"/>
      <c r="I273" s="91"/>
    </row>
    <row r="274" ht="14.25" customHeight="1">
      <c r="B274" s="91"/>
      <c r="D274" s="91"/>
      <c r="F274" s="91"/>
      <c r="G274" s="91"/>
      <c r="H274" s="91"/>
      <c r="I274" s="91"/>
    </row>
    <row r="275" ht="14.25" customHeight="1">
      <c r="B275" s="91"/>
      <c r="D275" s="91"/>
      <c r="F275" s="91"/>
      <c r="G275" s="91"/>
      <c r="H275" s="91"/>
      <c r="I275" s="91"/>
    </row>
    <row r="276" ht="14.25" customHeight="1">
      <c r="B276" s="91"/>
      <c r="D276" s="91"/>
      <c r="F276" s="91"/>
      <c r="G276" s="91"/>
      <c r="H276" s="91"/>
      <c r="I276" s="91"/>
    </row>
    <row r="277" ht="14.25" customHeight="1">
      <c r="B277" s="91"/>
      <c r="D277" s="91"/>
      <c r="F277" s="91"/>
      <c r="G277" s="91"/>
      <c r="H277" s="91"/>
      <c r="I277" s="91"/>
    </row>
    <row r="278" ht="14.25" customHeight="1">
      <c r="B278" s="91"/>
      <c r="D278" s="91"/>
      <c r="F278" s="91"/>
      <c r="G278" s="91"/>
      <c r="H278" s="91"/>
      <c r="I278" s="91"/>
    </row>
    <row r="279" ht="14.25" customHeight="1">
      <c r="B279" s="91"/>
      <c r="D279" s="91"/>
      <c r="F279" s="91"/>
      <c r="G279" s="91"/>
      <c r="H279" s="91"/>
      <c r="I279" s="91"/>
    </row>
    <row r="280" ht="14.25" customHeight="1">
      <c r="B280" s="91"/>
      <c r="D280" s="91"/>
      <c r="F280" s="91"/>
      <c r="G280" s="91"/>
      <c r="H280" s="91"/>
      <c r="I280" s="91"/>
    </row>
    <row r="281" ht="14.25" customHeight="1">
      <c r="B281" s="91"/>
      <c r="D281" s="91"/>
      <c r="F281" s="91"/>
      <c r="G281" s="91"/>
      <c r="H281" s="91"/>
      <c r="I281" s="91"/>
    </row>
    <row r="282" ht="14.25" customHeight="1">
      <c r="B282" s="91"/>
      <c r="D282" s="91"/>
      <c r="F282" s="91"/>
      <c r="G282" s="91"/>
      <c r="H282" s="91"/>
      <c r="I282" s="91"/>
    </row>
    <row r="283" ht="14.25" customHeight="1">
      <c r="B283" s="91"/>
      <c r="D283" s="91"/>
      <c r="F283" s="91"/>
      <c r="G283" s="91"/>
      <c r="H283" s="91"/>
      <c r="I283" s="91"/>
    </row>
    <row r="284" ht="14.25" customHeight="1">
      <c r="B284" s="91"/>
      <c r="D284" s="91"/>
      <c r="F284" s="91"/>
      <c r="G284" s="91"/>
      <c r="H284" s="91"/>
      <c r="I284" s="91"/>
    </row>
    <row r="285" ht="14.25" customHeight="1">
      <c r="B285" s="91"/>
      <c r="D285" s="91"/>
      <c r="F285" s="91"/>
      <c r="G285" s="91"/>
      <c r="H285" s="91"/>
      <c r="I285" s="91"/>
    </row>
    <row r="286" ht="14.25" customHeight="1">
      <c r="B286" s="91"/>
      <c r="D286" s="91"/>
      <c r="F286" s="91"/>
      <c r="G286" s="91"/>
      <c r="H286" s="91"/>
      <c r="I286" s="91"/>
    </row>
    <row r="287" ht="14.25" customHeight="1">
      <c r="B287" s="91"/>
      <c r="D287" s="91"/>
      <c r="F287" s="91"/>
      <c r="G287" s="91"/>
      <c r="H287" s="91"/>
      <c r="I287" s="91"/>
    </row>
    <row r="288" ht="14.25" customHeight="1">
      <c r="B288" s="91"/>
      <c r="D288" s="91"/>
      <c r="F288" s="91"/>
      <c r="G288" s="91"/>
      <c r="H288" s="91"/>
      <c r="I288" s="91"/>
    </row>
    <row r="289" ht="14.25" customHeight="1">
      <c r="B289" s="91"/>
      <c r="D289" s="91"/>
      <c r="F289" s="91"/>
      <c r="G289" s="91"/>
      <c r="H289" s="91"/>
      <c r="I289" s="91"/>
    </row>
    <row r="290" ht="14.25" customHeight="1">
      <c r="B290" s="91"/>
      <c r="D290" s="91"/>
      <c r="F290" s="91"/>
      <c r="G290" s="91"/>
      <c r="H290" s="91"/>
      <c r="I290" s="91"/>
    </row>
    <row r="291" ht="14.25" customHeight="1">
      <c r="B291" s="91"/>
      <c r="D291" s="91"/>
      <c r="F291" s="91"/>
      <c r="G291" s="91"/>
      <c r="H291" s="91"/>
      <c r="I291" s="91"/>
    </row>
    <row r="292" ht="14.25" customHeight="1">
      <c r="B292" s="91"/>
      <c r="D292" s="91"/>
      <c r="F292" s="91"/>
      <c r="G292" s="91"/>
      <c r="H292" s="91"/>
      <c r="I292" s="91"/>
    </row>
    <row r="293" ht="14.25" customHeight="1">
      <c r="B293" s="91"/>
      <c r="D293" s="91"/>
      <c r="F293" s="91"/>
      <c r="G293" s="91"/>
      <c r="H293" s="91"/>
      <c r="I293" s="91"/>
    </row>
    <row r="294" ht="14.25" customHeight="1">
      <c r="B294" s="91"/>
      <c r="D294" s="91"/>
      <c r="F294" s="91"/>
      <c r="G294" s="91"/>
      <c r="H294" s="91"/>
      <c r="I294" s="91"/>
    </row>
    <row r="295" ht="14.25" customHeight="1">
      <c r="B295" s="91"/>
      <c r="D295" s="91"/>
      <c r="F295" s="91"/>
      <c r="G295" s="91"/>
      <c r="H295" s="91"/>
      <c r="I295" s="91"/>
    </row>
    <row r="296" ht="14.25" customHeight="1">
      <c r="B296" s="91"/>
      <c r="D296" s="91"/>
      <c r="F296" s="91"/>
      <c r="G296" s="91"/>
      <c r="H296" s="91"/>
      <c r="I296" s="91"/>
    </row>
    <row r="297" ht="14.25" customHeight="1">
      <c r="B297" s="91"/>
      <c r="D297" s="91"/>
      <c r="F297" s="91"/>
      <c r="G297" s="91"/>
      <c r="H297" s="91"/>
      <c r="I297" s="91"/>
    </row>
    <row r="298" ht="14.25" customHeight="1">
      <c r="B298" s="91"/>
      <c r="D298" s="91"/>
      <c r="F298" s="91"/>
      <c r="G298" s="91"/>
      <c r="H298" s="91"/>
      <c r="I298" s="91"/>
    </row>
    <row r="299" ht="14.25" customHeight="1">
      <c r="B299" s="91"/>
      <c r="D299" s="91"/>
      <c r="F299" s="91"/>
      <c r="G299" s="91"/>
      <c r="H299" s="91"/>
      <c r="I299" s="91"/>
    </row>
    <row r="300" ht="14.25" customHeight="1">
      <c r="B300" s="91"/>
      <c r="D300" s="91"/>
      <c r="F300" s="91"/>
      <c r="G300" s="91"/>
      <c r="H300" s="91"/>
      <c r="I300" s="91"/>
    </row>
    <row r="301" ht="14.25" customHeight="1">
      <c r="B301" s="91"/>
      <c r="D301" s="91"/>
      <c r="F301" s="91"/>
      <c r="G301" s="91"/>
      <c r="H301" s="91"/>
      <c r="I301" s="91"/>
    </row>
    <row r="302" ht="14.25" customHeight="1">
      <c r="B302" s="91"/>
      <c r="D302" s="91"/>
      <c r="F302" s="91"/>
      <c r="G302" s="91"/>
      <c r="H302" s="91"/>
      <c r="I302" s="91"/>
    </row>
    <row r="303" ht="14.25" customHeight="1">
      <c r="B303" s="91"/>
      <c r="D303" s="91"/>
      <c r="F303" s="91"/>
      <c r="G303" s="91"/>
      <c r="H303" s="91"/>
      <c r="I303" s="91"/>
    </row>
    <row r="304" ht="14.25" customHeight="1">
      <c r="B304" s="91"/>
      <c r="D304" s="91"/>
      <c r="F304" s="91"/>
      <c r="G304" s="91"/>
      <c r="H304" s="91"/>
      <c r="I304" s="91"/>
    </row>
    <row r="305" ht="14.25" customHeight="1">
      <c r="B305" s="91"/>
      <c r="D305" s="91"/>
      <c r="F305" s="91"/>
      <c r="G305" s="91"/>
      <c r="H305" s="91"/>
      <c r="I305" s="91"/>
    </row>
    <row r="306" ht="14.25" customHeight="1">
      <c r="B306" s="91"/>
      <c r="D306" s="91"/>
      <c r="F306" s="91"/>
      <c r="G306" s="91"/>
      <c r="H306" s="91"/>
      <c r="I306" s="91"/>
    </row>
    <row r="307" ht="14.25" customHeight="1">
      <c r="B307" s="91"/>
      <c r="D307" s="91"/>
      <c r="F307" s="91"/>
      <c r="G307" s="91"/>
      <c r="H307" s="91"/>
      <c r="I307" s="91"/>
    </row>
    <row r="308" ht="14.25" customHeight="1">
      <c r="B308" s="91"/>
      <c r="D308" s="91"/>
      <c r="F308" s="91"/>
      <c r="G308" s="91"/>
      <c r="H308" s="91"/>
      <c r="I308" s="91"/>
    </row>
    <row r="309" ht="14.25" customHeight="1">
      <c r="B309" s="91"/>
      <c r="D309" s="91"/>
      <c r="F309" s="91"/>
      <c r="G309" s="91"/>
      <c r="H309" s="91"/>
      <c r="I309" s="91"/>
    </row>
    <row r="310" ht="14.25" customHeight="1">
      <c r="B310" s="91"/>
      <c r="D310" s="91"/>
      <c r="F310" s="91"/>
      <c r="G310" s="91"/>
      <c r="H310" s="91"/>
      <c r="I310" s="91"/>
    </row>
    <row r="311" ht="14.25" customHeight="1">
      <c r="B311" s="91"/>
      <c r="D311" s="91"/>
      <c r="F311" s="91"/>
      <c r="G311" s="91"/>
      <c r="H311" s="91"/>
      <c r="I311" s="91"/>
    </row>
    <row r="312" ht="15.75" customHeight="1">
      <c r="B312" s="90"/>
      <c r="D312" s="90"/>
      <c r="F312" s="90"/>
      <c r="G312" s="90"/>
      <c r="H312" s="90"/>
      <c r="I312" s="90"/>
    </row>
    <row r="313" ht="15.75" customHeight="1">
      <c r="B313" s="90"/>
      <c r="D313" s="90"/>
      <c r="F313" s="90"/>
      <c r="G313" s="90"/>
      <c r="H313" s="90"/>
      <c r="I313" s="90"/>
    </row>
    <row r="314" ht="15.75" customHeight="1">
      <c r="B314" s="90"/>
      <c r="D314" s="90"/>
      <c r="F314" s="90"/>
      <c r="G314" s="90"/>
      <c r="H314" s="90"/>
      <c r="I314" s="90"/>
    </row>
    <row r="315" ht="15.75" customHeight="1">
      <c r="B315" s="90"/>
      <c r="D315" s="90"/>
      <c r="F315" s="90"/>
      <c r="G315" s="90"/>
      <c r="H315" s="90"/>
      <c r="I315" s="90"/>
    </row>
    <row r="316" ht="15.75" customHeight="1">
      <c r="B316" s="90"/>
      <c r="D316" s="90"/>
      <c r="F316" s="90"/>
      <c r="G316" s="90"/>
      <c r="H316" s="90"/>
      <c r="I316" s="90"/>
    </row>
    <row r="317" ht="15.75" customHeight="1">
      <c r="B317" s="90"/>
      <c r="D317" s="90"/>
      <c r="F317" s="90"/>
      <c r="G317" s="90"/>
      <c r="H317" s="90"/>
      <c r="I317" s="90"/>
    </row>
    <row r="318" ht="15.75" customHeight="1">
      <c r="B318" s="90"/>
      <c r="D318" s="90"/>
      <c r="F318" s="90"/>
      <c r="G318" s="90"/>
      <c r="H318" s="90"/>
      <c r="I318" s="90"/>
    </row>
    <row r="319" ht="15.75" customHeight="1">
      <c r="B319" s="90"/>
      <c r="D319" s="90"/>
      <c r="F319" s="90"/>
      <c r="G319" s="90"/>
      <c r="H319" s="90"/>
      <c r="I319" s="90"/>
    </row>
    <row r="320" ht="15.75" customHeight="1">
      <c r="B320" s="90"/>
      <c r="D320" s="90"/>
      <c r="F320" s="90"/>
      <c r="G320" s="90"/>
      <c r="H320" s="90"/>
      <c r="I320" s="90"/>
    </row>
    <row r="321" ht="15.75" customHeight="1">
      <c r="B321" s="90"/>
      <c r="D321" s="90"/>
      <c r="F321" s="90"/>
      <c r="G321" s="90"/>
      <c r="H321" s="90"/>
      <c r="I321" s="90"/>
    </row>
    <row r="322" ht="15.75" customHeight="1">
      <c r="B322" s="90"/>
      <c r="D322" s="90"/>
      <c r="F322" s="90"/>
      <c r="G322" s="90"/>
      <c r="H322" s="90"/>
      <c r="I322" s="90"/>
    </row>
    <row r="323" ht="15.75" customHeight="1">
      <c r="B323" s="90"/>
      <c r="D323" s="90"/>
      <c r="F323" s="90"/>
      <c r="G323" s="90"/>
      <c r="H323" s="90"/>
      <c r="I323" s="90"/>
    </row>
    <row r="324" ht="15.75" customHeight="1">
      <c r="B324" s="90"/>
      <c r="D324" s="90"/>
      <c r="F324" s="90"/>
      <c r="G324" s="90"/>
      <c r="H324" s="90"/>
      <c r="I324" s="90"/>
    </row>
    <row r="325" ht="15.75" customHeight="1">
      <c r="B325" s="90"/>
      <c r="D325" s="90"/>
      <c r="F325" s="90"/>
      <c r="G325" s="90"/>
      <c r="H325" s="90"/>
      <c r="I325" s="90"/>
    </row>
    <row r="326" ht="15.75" customHeight="1">
      <c r="B326" s="90"/>
      <c r="D326" s="90"/>
      <c r="F326" s="90"/>
      <c r="G326" s="90"/>
      <c r="H326" s="90"/>
      <c r="I326" s="90"/>
    </row>
    <row r="327" ht="15.75" customHeight="1">
      <c r="B327" s="90"/>
      <c r="D327" s="90"/>
      <c r="F327" s="90"/>
      <c r="G327" s="90"/>
      <c r="H327" s="90"/>
      <c r="I327" s="90"/>
    </row>
    <row r="328" ht="15.75" customHeight="1">
      <c r="B328" s="90"/>
      <c r="D328" s="90"/>
      <c r="F328" s="90"/>
      <c r="G328" s="90"/>
      <c r="H328" s="90"/>
      <c r="I328" s="90"/>
    </row>
    <row r="329" ht="15.75" customHeight="1">
      <c r="B329" s="90"/>
      <c r="D329" s="90"/>
      <c r="F329" s="90"/>
      <c r="G329" s="90"/>
      <c r="H329" s="90"/>
      <c r="I329" s="90"/>
    </row>
    <row r="330" ht="15.75" customHeight="1">
      <c r="B330" s="90"/>
      <c r="D330" s="90"/>
      <c r="F330" s="90"/>
      <c r="G330" s="90"/>
      <c r="H330" s="90"/>
      <c r="I330" s="90"/>
    </row>
    <row r="331" ht="15.75" customHeight="1">
      <c r="B331" s="90"/>
      <c r="D331" s="90"/>
      <c r="F331" s="90"/>
      <c r="G331" s="90"/>
      <c r="H331" s="90"/>
      <c r="I331" s="90"/>
    </row>
    <row r="332" ht="15.75" customHeight="1">
      <c r="B332" s="90"/>
      <c r="D332" s="90"/>
      <c r="F332" s="90"/>
      <c r="G332" s="90"/>
      <c r="H332" s="90"/>
      <c r="I332" s="90"/>
    </row>
    <row r="333" ht="15.75" customHeight="1">
      <c r="B333" s="90"/>
      <c r="D333" s="90"/>
      <c r="F333" s="90"/>
      <c r="G333" s="90"/>
      <c r="H333" s="90"/>
      <c r="I333" s="90"/>
    </row>
    <row r="334" ht="15.75" customHeight="1">
      <c r="B334" s="90"/>
      <c r="D334" s="90"/>
      <c r="F334" s="90"/>
      <c r="G334" s="90"/>
      <c r="H334" s="90"/>
      <c r="I334" s="90"/>
    </row>
    <row r="335" ht="15.75" customHeight="1">
      <c r="B335" s="90"/>
      <c r="D335" s="90"/>
      <c r="F335" s="90"/>
      <c r="G335" s="90"/>
      <c r="H335" s="90"/>
      <c r="I335" s="90"/>
    </row>
    <row r="336" ht="15.75" customHeight="1">
      <c r="B336" s="90"/>
      <c r="D336" s="90"/>
      <c r="F336" s="90"/>
      <c r="G336" s="90"/>
      <c r="H336" s="90"/>
      <c r="I336" s="90"/>
    </row>
    <row r="337" ht="15.75" customHeight="1">
      <c r="B337" s="90"/>
      <c r="D337" s="90"/>
      <c r="F337" s="90"/>
      <c r="G337" s="90"/>
      <c r="H337" s="90"/>
      <c r="I337" s="90"/>
    </row>
    <row r="338" ht="15.75" customHeight="1">
      <c r="B338" s="90"/>
      <c r="D338" s="90"/>
      <c r="F338" s="90"/>
      <c r="G338" s="90"/>
      <c r="H338" s="90"/>
      <c r="I338" s="90"/>
    </row>
    <row r="339" ht="15.75" customHeight="1">
      <c r="B339" s="90"/>
      <c r="D339" s="90"/>
      <c r="F339" s="90"/>
      <c r="G339" s="90"/>
      <c r="H339" s="90"/>
      <c r="I339" s="90"/>
    </row>
    <row r="340" ht="15.75" customHeight="1">
      <c r="B340" s="90"/>
      <c r="D340" s="90"/>
      <c r="F340" s="90"/>
      <c r="G340" s="90"/>
      <c r="H340" s="90"/>
      <c r="I340" s="90"/>
    </row>
    <row r="341" ht="15.75" customHeight="1">
      <c r="B341" s="90"/>
      <c r="D341" s="90"/>
      <c r="F341" s="90"/>
      <c r="G341" s="90"/>
      <c r="H341" s="90"/>
      <c r="I341" s="90"/>
    </row>
    <row r="342" ht="15.75" customHeight="1">
      <c r="B342" s="90"/>
      <c r="D342" s="90"/>
      <c r="F342" s="90"/>
      <c r="G342" s="90"/>
      <c r="H342" s="90"/>
      <c r="I342" s="90"/>
    </row>
    <row r="343" ht="15.75" customHeight="1">
      <c r="B343" s="90"/>
      <c r="D343" s="90"/>
      <c r="F343" s="90"/>
      <c r="G343" s="90"/>
      <c r="H343" s="90"/>
      <c r="I343" s="90"/>
    </row>
    <row r="344" ht="15.75" customHeight="1">
      <c r="B344" s="90"/>
      <c r="D344" s="90"/>
      <c r="F344" s="90"/>
      <c r="G344" s="90"/>
      <c r="H344" s="90"/>
      <c r="I344" s="90"/>
    </row>
    <row r="345" ht="15.75" customHeight="1">
      <c r="B345" s="90"/>
      <c r="D345" s="90"/>
      <c r="F345" s="90"/>
      <c r="G345" s="90"/>
      <c r="H345" s="90"/>
      <c r="I345" s="90"/>
    </row>
    <row r="346" ht="15.75" customHeight="1">
      <c r="B346" s="90"/>
      <c r="D346" s="90"/>
      <c r="F346" s="90"/>
      <c r="G346" s="90"/>
      <c r="H346" s="90"/>
      <c r="I346" s="90"/>
    </row>
    <row r="347" ht="15.75" customHeight="1">
      <c r="B347" s="90"/>
      <c r="D347" s="90"/>
      <c r="F347" s="90"/>
      <c r="G347" s="90"/>
      <c r="H347" s="90"/>
      <c r="I347" s="90"/>
    </row>
    <row r="348" ht="15.75" customHeight="1">
      <c r="B348" s="90"/>
      <c r="D348" s="90"/>
      <c r="F348" s="90"/>
      <c r="G348" s="90"/>
      <c r="H348" s="90"/>
      <c r="I348" s="90"/>
    </row>
    <row r="349" ht="15.75" customHeight="1">
      <c r="B349" s="90"/>
      <c r="D349" s="90"/>
      <c r="F349" s="90"/>
      <c r="G349" s="90"/>
      <c r="H349" s="90"/>
      <c r="I349" s="90"/>
    </row>
    <row r="350" ht="15.75" customHeight="1">
      <c r="B350" s="90"/>
      <c r="D350" s="90"/>
      <c r="F350" s="90"/>
      <c r="G350" s="90"/>
      <c r="H350" s="90"/>
      <c r="I350" s="90"/>
    </row>
    <row r="351" ht="15.75" customHeight="1">
      <c r="B351" s="90"/>
      <c r="D351" s="90"/>
      <c r="F351" s="90"/>
      <c r="G351" s="90"/>
      <c r="H351" s="90"/>
      <c r="I351" s="90"/>
    </row>
    <row r="352" ht="15.75" customHeight="1">
      <c r="B352" s="90"/>
      <c r="D352" s="90"/>
      <c r="F352" s="90"/>
      <c r="G352" s="90"/>
      <c r="H352" s="90"/>
      <c r="I352" s="90"/>
    </row>
    <row r="353" ht="15.75" customHeight="1">
      <c r="B353" s="90"/>
      <c r="D353" s="90"/>
      <c r="F353" s="90"/>
      <c r="G353" s="90"/>
      <c r="H353" s="90"/>
      <c r="I353" s="90"/>
    </row>
    <row r="354" ht="15.75" customHeight="1">
      <c r="B354" s="90"/>
      <c r="D354" s="90"/>
      <c r="F354" s="90"/>
      <c r="G354" s="90"/>
      <c r="H354" s="90"/>
      <c r="I354" s="90"/>
    </row>
    <row r="355" ht="15.75" customHeight="1">
      <c r="B355" s="90"/>
      <c r="D355" s="90"/>
      <c r="F355" s="90"/>
      <c r="G355" s="90"/>
      <c r="H355" s="90"/>
      <c r="I355" s="90"/>
    </row>
    <row r="356" ht="15.75" customHeight="1">
      <c r="B356" s="90"/>
      <c r="D356" s="90"/>
      <c r="F356" s="90"/>
      <c r="G356" s="90"/>
      <c r="H356" s="90"/>
      <c r="I356" s="90"/>
    </row>
    <row r="357" ht="15.75" customHeight="1">
      <c r="B357" s="90"/>
      <c r="D357" s="90"/>
      <c r="F357" s="90"/>
      <c r="G357" s="90"/>
      <c r="H357" s="90"/>
      <c r="I357" s="90"/>
    </row>
    <row r="358" ht="15.75" customHeight="1">
      <c r="B358" s="90"/>
      <c r="D358" s="90"/>
      <c r="F358" s="90"/>
      <c r="G358" s="90"/>
      <c r="H358" s="90"/>
      <c r="I358" s="90"/>
    </row>
    <row r="359" ht="15.75" customHeight="1">
      <c r="B359" s="90"/>
      <c r="D359" s="90"/>
      <c r="F359" s="90"/>
      <c r="G359" s="90"/>
      <c r="H359" s="90"/>
      <c r="I359" s="90"/>
    </row>
    <row r="360" ht="15.75" customHeight="1">
      <c r="B360" s="90"/>
      <c r="D360" s="90"/>
      <c r="F360" s="90"/>
      <c r="G360" s="90"/>
      <c r="H360" s="90"/>
      <c r="I360" s="90"/>
    </row>
    <row r="361" ht="15.75" customHeight="1">
      <c r="B361" s="90"/>
      <c r="D361" s="90"/>
      <c r="F361" s="90"/>
      <c r="G361" s="90"/>
      <c r="H361" s="90"/>
      <c r="I361" s="90"/>
    </row>
    <row r="362" ht="15.75" customHeight="1">
      <c r="B362" s="90"/>
      <c r="D362" s="90"/>
      <c r="F362" s="90"/>
      <c r="G362" s="90"/>
      <c r="H362" s="90"/>
      <c r="I362" s="90"/>
    </row>
    <row r="363" ht="15.75" customHeight="1">
      <c r="B363" s="90"/>
      <c r="D363" s="90"/>
      <c r="F363" s="90"/>
      <c r="G363" s="90"/>
      <c r="H363" s="90"/>
      <c r="I363" s="90"/>
    </row>
    <row r="364" ht="15.75" customHeight="1">
      <c r="B364" s="90"/>
      <c r="D364" s="90"/>
      <c r="F364" s="90"/>
      <c r="G364" s="90"/>
      <c r="H364" s="90"/>
      <c r="I364" s="90"/>
    </row>
    <row r="365" ht="15.75" customHeight="1">
      <c r="B365" s="90"/>
      <c r="D365" s="90"/>
      <c r="F365" s="90"/>
      <c r="G365" s="90"/>
      <c r="H365" s="90"/>
      <c r="I365" s="90"/>
    </row>
    <row r="366" ht="15.75" customHeight="1">
      <c r="B366" s="90"/>
      <c r="D366" s="90"/>
      <c r="F366" s="90"/>
      <c r="G366" s="90"/>
      <c r="H366" s="90"/>
      <c r="I366" s="90"/>
    </row>
    <row r="367" ht="15.75" customHeight="1">
      <c r="B367" s="90"/>
      <c r="D367" s="90"/>
      <c r="F367" s="90"/>
      <c r="G367" s="90"/>
      <c r="H367" s="90"/>
      <c r="I367" s="90"/>
    </row>
    <row r="368" ht="15.75" customHeight="1">
      <c r="B368" s="90"/>
      <c r="D368" s="90"/>
      <c r="F368" s="90"/>
      <c r="G368" s="90"/>
      <c r="H368" s="90"/>
      <c r="I368" s="90"/>
    </row>
    <row r="369" ht="15.75" customHeight="1">
      <c r="B369" s="90"/>
      <c r="D369" s="90"/>
      <c r="F369" s="90"/>
      <c r="G369" s="90"/>
      <c r="H369" s="90"/>
      <c r="I369" s="90"/>
    </row>
    <row r="370" ht="15.75" customHeight="1">
      <c r="B370" s="90"/>
      <c r="D370" s="90"/>
      <c r="F370" s="90"/>
      <c r="G370" s="90"/>
      <c r="H370" s="90"/>
      <c r="I370" s="90"/>
    </row>
    <row r="371" ht="15.75" customHeight="1">
      <c r="B371" s="90"/>
      <c r="D371" s="90"/>
      <c r="F371" s="90"/>
      <c r="G371" s="90"/>
      <c r="H371" s="90"/>
      <c r="I371" s="90"/>
    </row>
    <row r="372" ht="15.75" customHeight="1">
      <c r="B372" s="90"/>
      <c r="D372" s="90"/>
      <c r="F372" s="90"/>
      <c r="G372" s="90"/>
      <c r="H372" s="90"/>
      <c r="I372" s="90"/>
    </row>
    <row r="373" ht="15.75" customHeight="1">
      <c r="B373" s="90"/>
      <c r="D373" s="90"/>
      <c r="F373" s="90"/>
      <c r="G373" s="90"/>
      <c r="H373" s="90"/>
      <c r="I373" s="90"/>
    </row>
    <row r="374" ht="15.75" customHeight="1">
      <c r="B374" s="90"/>
      <c r="D374" s="90"/>
      <c r="F374" s="90"/>
      <c r="G374" s="90"/>
      <c r="H374" s="90"/>
      <c r="I374" s="90"/>
    </row>
    <row r="375" ht="15.75" customHeight="1">
      <c r="B375" s="90"/>
      <c r="D375" s="90"/>
      <c r="F375" s="90"/>
      <c r="G375" s="90"/>
      <c r="H375" s="90"/>
      <c r="I375" s="90"/>
    </row>
    <row r="376" ht="15.75" customHeight="1">
      <c r="B376" s="90"/>
      <c r="D376" s="90"/>
      <c r="F376" s="90"/>
      <c r="G376" s="90"/>
      <c r="H376" s="90"/>
      <c r="I376" s="90"/>
    </row>
    <row r="377" ht="15.75" customHeight="1">
      <c r="B377" s="90"/>
      <c r="D377" s="90"/>
      <c r="F377" s="90"/>
      <c r="G377" s="90"/>
      <c r="H377" s="90"/>
      <c r="I377" s="90"/>
    </row>
    <row r="378" ht="15.75" customHeight="1">
      <c r="B378" s="90"/>
      <c r="D378" s="90"/>
      <c r="F378" s="90"/>
      <c r="G378" s="90"/>
      <c r="H378" s="90"/>
      <c r="I378" s="90"/>
    </row>
    <row r="379" ht="15.75" customHeight="1">
      <c r="B379" s="90"/>
      <c r="D379" s="90"/>
      <c r="F379" s="90"/>
      <c r="G379" s="90"/>
      <c r="H379" s="90"/>
      <c r="I379" s="90"/>
    </row>
    <row r="380" ht="15.75" customHeight="1">
      <c r="B380" s="90"/>
      <c r="D380" s="90"/>
      <c r="F380" s="90"/>
      <c r="G380" s="90"/>
      <c r="H380" s="90"/>
      <c r="I380" s="90"/>
    </row>
    <row r="381" ht="15.75" customHeight="1">
      <c r="B381" s="90"/>
      <c r="D381" s="90"/>
      <c r="F381" s="90"/>
      <c r="G381" s="90"/>
      <c r="H381" s="90"/>
      <c r="I381" s="90"/>
    </row>
    <row r="382" ht="15.75" customHeight="1">
      <c r="B382" s="90"/>
      <c r="D382" s="90"/>
      <c r="F382" s="90"/>
      <c r="G382" s="90"/>
      <c r="H382" s="90"/>
      <c r="I382" s="90"/>
    </row>
    <row r="383" ht="15.75" customHeight="1">
      <c r="B383" s="90"/>
      <c r="D383" s="90"/>
      <c r="F383" s="90"/>
      <c r="G383" s="90"/>
      <c r="H383" s="90"/>
      <c r="I383" s="90"/>
    </row>
    <row r="384" ht="15.75" customHeight="1">
      <c r="B384" s="90"/>
      <c r="D384" s="90"/>
      <c r="F384" s="90"/>
      <c r="G384" s="90"/>
      <c r="H384" s="90"/>
      <c r="I384" s="90"/>
    </row>
    <row r="385" ht="15.75" customHeight="1">
      <c r="B385" s="90"/>
      <c r="D385" s="90"/>
      <c r="F385" s="90"/>
      <c r="G385" s="90"/>
      <c r="H385" s="90"/>
      <c r="I385" s="90"/>
    </row>
    <row r="386" ht="15.75" customHeight="1">
      <c r="B386" s="90"/>
      <c r="D386" s="90"/>
      <c r="F386" s="90"/>
      <c r="G386" s="90"/>
      <c r="H386" s="90"/>
      <c r="I386" s="90"/>
    </row>
    <row r="387" ht="15.75" customHeight="1">
      <c r="B387" s="90"/>
      <c r="D387" s="90"/>
      <c r="F387" s="90"/>
      <c r="G387" s="90"/>
      <c r="H387" s="90"/>
      <c r="I387" s="90"/>
    </row>
    <row r="388" ht="15.75" customHeight="1">
      <c r="B388" s="90"/>
      <c r="D388" s="90"/>
      <c r="F388" s="90"/>
      <c r="G388" s="90"/>
      <c r="H388" s="90"/>
      <c r="I388" s="90"/>
    </row>
    <row r="389" ht="15.75" customHeight="1">
      <c r="B389" s="90"/>
      <c r="D389" s="90"/>
      <c r="F389" s="90"/>
      <c r="G389" s="90"/>
      <c r="H389" s="90"/>
      <c r="I389" s="90"/>
    </row>
    <row r="390" ht="15.75" customHeight="1">
      <c r="B390" s="90"/>
      <c r="D390" s="90"/>
      <c r="F390" s="90"/>
      <c r="G390" s="90"/>
      <c r="H390" s="90"/>
      <c r="I390" s="90"/>
    </row>
    <row r="391" ht="15.75" customHeight="1">
      <c r="B391" s="90"/>
      <c r="D391" s="90"/>
      <c r="F391" s="90"/>
      <c r="G391" s="90"/>
      <c r="H391" s="90"/>
      <c r="I391" s="90"/>
    </row>
    <row r="392" ht="15.75" customHeight="1">
      <c r="B392" s="90"/>
      <c r="D392" s="90"/>
      <c r="F392" s="90"/>
      <c r="G392" s="90"/>
      <c r="H392" s="90"/>
      <c r="I392" s="90"/>
    </row>
    <row r="393" ht="15.75" customHeight="1">
      <c r="B393" s="90"/>
      <c r="D393" s="90"/>
      <c r="F393" s="90"/>
      <c r="G393" s="90"/>
      <c r="H393" s="90"/>
      <c r="I393" s="90"/>
    </row>
    <row r="394" ht="15.75" customHeight="1">
      <c r="B394" s="90"/>
      <c r="D394" s="90"/>
      <c r="F394" s="90"/>
      <c r="G394" s="90"/>
      <c r="H394" s="90"/>
      <c r="I394" s="90"/>
    </row>
    <row r="395" ht="15.75" customHeight="1">
      <c r="B395" s="90"/>
      <c r="D395" s="90"/>
      <c r="F395" s="90"/>
      <c r="G395" s="90"/>
      <c r="H395" s="90"/>
      <c r="I395" s="90"/>
    </row>
    <row r="396" ht="15.75" customHeight="1">
      <c r="B396" s="90"/>
      <c r="D396" s="90"/>
      <c r="F396" s="90"/>
      <c r="G396" s="90"/>
      <c r="H396" s="90"/>
      <c r="I396" s="90"/>
    </row>
    <row r="397" ht="15.75" customHeight="1">
      <c r="B397" s="90"/>
      <c r="D397" s="90"/>
      <c r="F397" s="90"/>
      <c r="G397" s="90"/>
      <c r="H397" s="90"/>
      <c r="I397" s="90"/>
    </row>
    <row r="398" ht="15.75" customHeight="1">
      <c r="B398" s="90"/>
      <c r="D398" s="90"/>
      <c r="F398" s="90"/>
      <c r="G398" s="90"/>
      <c r="H398" s="90"/>
      <c r="I398" s="90"/>
    </row>
    <row r="399" ht="15.75" customHeight="1">
      <c r="B399" s="90"/>
      <c r="D399" s="90"/>
      <c r="F399" s="90"/>
      <c r="G399" s="90"/>
      <c r="H399" s="90"/>
      <c r="I399" s="90"/>
    </row>
    <row r="400" ht="15.75" customHeight="1">
      <c r="B400" s="90"/>
      <c r="D400" s="90"/>
      <c r="F400" s="90"/>
      <c r="G400" s="90"/>
      <c r="H400" s="90"/>
      <c r="I400" s="90"/>
    </row>
    <row r="401" ht="15.75" customHeight="1">
      <c r="B401" s="90"/>
      <c r="D401" s="90"/>
      <c r="F401" s="90"/>
      <c r="G401" s="90"/>
      <c r="H401" s="90"/>
      <c r="I401" s="90"/>
    </row>
    <row r="402" ht="15.75" customHeight="1">
      <c r="B402" s="90"/>
      <c r="D402" s="90"/>
      <c r="F402" s="90"/>
      <c r="G402" s="90"/>
      <c r="H402" s="90"/>
      <c r="I402" s="90"/>
    </row>
    <row r="403" ht="15.75" customHeight="1">
      <c r="B403" s="90"/>
      <c r="D403" s="90"/>
      <c r="F403" s="90"/>
      <c r="G403" s="90"/>
      <c r="H403" s="90"/>
      <c r="I403" s="90"/>
    </row>
    <row r="404" ht="15.75" customHeight="1">
      <c r="B404" s="90"/>
      <c r="D404" s="90"/>
      <c r="F404" s="90"/>
      <c r="G404" s="90"/>
      <c r="H404" s="90"/>
      <c r="I404" s="90"/>
    </row>
    <row r="405" ht="15.75" customHeight="1">
      <c r="B405" s="90"/>
      <c r="D405" s="90"/>
      <c r="F405" s="90"/>
      <c r="G405" s="90"/>
      <c r="H405" s="90"/>
      <c r="I405" s="90"/>
    </row>
    <row r="406" ht="15.75" customHeight="1">
      <c r="B406" s="90"/>
      <c r="D406" s="90"/>
      <c r="F406" s="90"/>
      <c r="G406" s="90"/>
      <c r="H406" s="90"/>
      <c r="I406" s="90"/>
    </row>
    <row r="407" ht="15.75" customHeight="1">
      <c r="B407" s="90"/>
      <c r="D407" s="90"/>
      <c r="F407" s="90"/>
      <c r="G407" s="90"/>
      <c r="H407" s="90"/>
      <c r="I407" s="90"/>
    </row>
    <row r="408" ht="15.75" customHeight="1">
      <c r="B408" s="90"/>
      <c r="D408" s="90"/>
      <c r="F408" s="90"/>
      <c r="G408" s="90"/>
      <c r="H408" s="90"/>
      <c r="I408" s="90"/>
    </row>
    <row r="409" ht="15.75" customHeight="1">
      <c r="B409" s="90"/>
      <c r="D409" s="90"/>
      <c r="F409" s="90"/>
      <c r="G409" s="90"/>
      <c r="H409" s="90"/>
      <c r="I409" s="90"/>
    </row>
    <row r="410" ht="15.75" customHeight="1">
      <c r="B410" s="90"/>
      <c r="D410" s="90"/>
      <c r="F410" s="90"/>
      <c r="G410" s="90"/>
      <c r="H410" s="90"/>
      <c r="I410" s="90"/>
    </row>
    <row r="411" ht="15.75" customHeight="1">
      <c r="B411" s="90"/>
      <c r="D411" s="90"/>
      <c r="F411" s="90"/>
      <c r="G411" s="90"/>
      <c r="H411" s="90"/>
      <c r="I411" s="90"/>
    </row>
    <row r="412" ht="15.75" customHeight="1">
      <c r="B412" s="90"/>
      <c r="D412" s="90"/>
      <c r="F412" s="90"/>
      <c r="G412" s="90"/>
      <c r="H412" s="90"/>
      <c r="I412" s="90"/>
    </row>
    <row r="413" ht="15.75" customHeight="1">
      <c r="B413" s="90"/>
      <c r="D413" s="90"/>
      <c r="F413" s="90"/>
      <c r="G413" s="90"/>
      <c r="H413" s="90"/>
      <c r="I413" s="90"/>
    </row>
    <row r="414" ht="15.75" customHeight="1">
      <c r="B414" s="90"/>
      <c r="D414" s="90"/>
      <c r="F414" s="90"/>
      <c r="G414" s="90"/>
      <c r="H414" s="90"/>
      <c r="I414" s="90"/>
    </row>
    <row r="415" ht="15.75" customHeight="1">
      <c r="B415" s="90"/>
      <c r="D415" s="90"/>
      <c r="F415" s="90"/>
      <c r="G415" s="90"/>
      <c r="H415" s="90"/>
      <c r="I415" s="90"/>
    </row>
    <row r="416" ht="15.75" customHeight="1">
      <c r="B416" s="90"/>
      <c r="D416" s="90"/>
      <c r="F416" s="90"/>
      <c r="G416" s="90"/>
      <c r="H416" s="90"/>
      <c r="I416" s="90"/>
    </row>
    <row r="417" ht="15.75" customHeight="1">
      <c r="B417" s="90"/>
      <c r="D417" s="90"/>
      <c r="F417" s="90"/>
      <c r="G417" s="90"/>
      <c r="H417" s="90"/>
      <c r="I417" s="90"/>
    </row>
    <row r="418" ht="15.75" customHeight="1">
      <c r="B418" s="90"/>
      <c r="D418" s="90"/>
      <c r="F418" s="90"/>
      <c r="G418" s="90"/>
      <c r="H418" s="90"/>
      <c r="I418" s="90"/>
    </row>
    <row r="419" ht="15.75" customHeight="1">
      <c r="B419" s="90"/>
      <c r="D419" s="90"/>
      <c r="F419" s="90"/>
      <c r="G419" s="90"/>
      <c r="H419" s="90"/>
      <c r="I419" s="90"/>
    </row>
    <row r="420" ht="15.75" customHeight="1">
      <c r="B420" s="90"/>
      <c r="D420" s="90"/>
      <c r="F420" s="90"/>
      <c r="G420" s="90"/>
      <c r="H420" s="90"/>
      <c r="I420" s="90"/>
    </row>
    <row r="421" ht="15.75" customHeight="1">
      <c r="B421" s="90"/>
      <c r="D421" s="90"/>
      <c r="F421" s="90"/>
      <c r="G421" s="90"/>
      <c r="H421" s="90"/>
      <c r="I421" s="90"/>
    </row>
    <row r="422" ht="15.75" customHeight="1">
      <c r="B422" s="90"/>
      <c r="D422" s="90"/>
      <c r="F422" s="90"/>
      <c r="G422" s="90"/>
      <c r="H422" s="90"/>
      <c r="I422" s="90"/>
    </row>
    <row r="423" ht="15.75" customHeight="1">
      <c r="B423" s="90"/>
      <c r="D423" s="90"/>
      <c r="F423" s="90"/>
      <c r="G423" s="90"/>
      <c r="H423" s="90"/>
      <c r="I423" s="90"/>
    </row>
    <row r="424" ht="15.75" customHeight="1">
      <c r="B424" s="90"/>
      <c r="D424" s="90"/>
      <c r="F424" s="90"/>
      <c r="G424" s="90"/>
      <c r="H424" s="90"/>
      <c r="I424" s="90"/>
    </row>
    <row r="425" ht="15.75" customHeight="1">
      <c r="B425" s="90"/>
      <c r="D425" s="90"/>
      <c r="F425" s="90"/>
      <c r="G425" s="90"/>
      <c r="H425" s="90"/>
      <c r="I425" s="90"/>
    </row>
    <row r="426" ht="15.75" customHeight="1">
      <c r="B426" s="90"/>
      <c r="D426" s="90"/>
      <c r="F426" s="90"/>
      <c r="G426" s="90"/>
      <c r="H426" s="90"/>
      <c r="I426" s="90"/>
    </row>
    <row r="427" ht="15.75" customHeight="1">
      <c r="B427" s="90"/>
      <c r="D427" s="90"/>
      <c r="F427" s="90"/>
      <c r="G427" s="90"/>
      <c r="H427" s="90"/>
      <c r="I427" s="90"/>
    </row>
    <row r="428" ht="15.75" customHeight="1">
      <c r="B428" s="90"/>
      <c r="D428" s="90"/>
      <c r="F428" s="90"/>
      <c r="G428" s="90"/>
      <c r="H428" s="90"/>
      <c r="I428" s="90"/>
    </row>
    <row r="429" ht="15.75" customHeight="1">
      <c r="B429" s="90"/>
      <c r="D429" s="90"/>
      <c r="F429" s="90"/>
      <c r="G429" s="90"/>
      <c r="H429" s="90"/>
      <c r="I429" s="90"/>
    </row>
    <row r="430" ht="15.75" customHeight="1">
      <c r="B430" s="90"/>
      <c r="D430" s="90"/>
      <c r="F430" s="90"/>
      <c r="G430" s="90"/>
      <c r="H430" s="90"/>
      <c r="I430" s="90"/>
    </row>
    <row r="431" ht="15.75" customHeight="1">
      <c r="B431" s="90"/>
      <c r="D431" s="90"/>
      <c r="F431" s="90"/>
      <c r="G431" s="90"/>
      <c r="H431" s="90"/>
      <c r="I431" s="90"/>
    </row>
    <row r="432" ht="15.75" customHeight="1">
      <c r="B432" s="90"/>
      <c r="D432" s="90"/>
      <c r="F432" s="90"/>
      <c r="G432" s="90"/>
      <c r="H432" s="90"/>
      <c r="I432" s="90"/>
    </row>
    <row r="433" ht="15.75" customHeight="1">
      <c r="B433" s="90"/>
      <c r="D433" s="90"/>
      <c r="F433" s="90"/>
      <c r="G433" s="90"/>
      <c r="H433" s="90"/>
      <c r="I433" s="90"/>
    </row>
    <row r="434" ht="15.75" customHeight="1">
      <c r="B434" s="90"/>
      <c r="D434" s="90"/>
      <c r="F434" s="90"/>
      <c r="G434" s="90"/>
      <c r="H434" s="90"/>
      <c r="I434" s="90"/>
    </row>
    <row r="435" ht="15.75" customHeight="1">
      <c r="B435" s="90"/>
      <c r="D435" s="90"/>
      <c r="F435" s="90"/>
      <c r="G435" s="90"/>
      <c r="H435" s="90"/>
      <c r="I435" s="90"/>
    </row>
    <row r="436" ht="15.75" customHeight="1">
      <c r="B436" s="90"/>
      <c r="D436" s="90"/>
      <c r="F436" s="90"/>
      <c r="G436" s="90"/>
      <c r="H436" s="90"/>
      <c r="I436" s="90"/>
    </row>
    <row r="437" ht="15.75" customHeight="1">
      <c r="B437" s="90"/>
      <c r="D437" s="90"/>
      <c r="F437" s="90"/>
      <c r="G437" s="90"/>
      <c r="H437" s="90"/>
      <c r="I437" s="90"/>
    </row>
    <row r="438" ht="15.75" customHeight="1">
      <c r="B438" s="90"/>
      <c r="D438" s="90"/>
      <c r="F438" s="90"/>
      <c r="G438" s="90"/>
      <c r="H438" s="90"/>
      <c r="I438" s="90"/>
    </row>
    <row r="439" ht="15.75" customHeight="1">
      <c r="B439" s="90"/>
      <c r="D439" s="90"/>
      <c r="F439" s="90"/>
      <c r="G439" s="90"/>
      <c r="H439" s="90"/>
      <c r="I439" s="90"/>
    </row>
    <row r="440" ht="15.75" customHeight="1">
      <c r="B440" s="90"/>
      <c r="D440" s="90"/>
      <c r="F440" s="90"/>
      <c r="G440" s="90"/>
      <c r="H440" s="90"/>
      <c r="I440" s="90"/>
    </row>
    <row r="441" ht="15.75" customHeight="1">
      <c r="B441" s="90"/>
      <c r="D441" s="90"/>
      <c r="F441" s="90"/>
      <c r="G441" s="90"/>
      <c r="H441" s="90"/>
      <c r="I441" s="90"/>
    </row>
    <row r="442" ht="15.75" customHeight="1">
      <c r="B442" s="90"/>
      <c r="D442" s="90"/>
      <c r="F442" s="90"/>
      <c r="G442" s="90"/>
      <c r="H442" s="90"/>
      <c r="I442" s="90"/>
    </row>
    <row r="443" ht="15.75" customHeight="1">
      <c r="B443" s="90"/>
      <c r="D443" s="90"/>
      <c r="F443" s="90"/>
      <c r="G443" s="90"/>
      <c r="H443" s="90"/>
      <c r="I443" s="90"/>
    </row>
    <row r="444" ht="15.75" customHeight="1">
      <c r="B444" s="90"/>
      <c r="D444" s="90"/>
      <c r="F444" s="90"/>
      <c r="G444" s="90"/>
      <c r="H444" s="90"/>
      <c r="I444" s="90"/>
    </row>
    <row r="445" ht="15.75" customHeight="1">
      <c r="B445" s="90"/>
      <c r="D445" s="90"/>
      <c r="F445" s="90"/>
      <c r="G445" s="90"/>
      <c r="H445" s="90"/>
      <c r="I445" s="90"/>
    </row>
    <row r="446" ht="15.75" customHeight="1">
      <c r="B446" s="90"/>
      <c r="D446" s="90"/>
      <c r="F446" s="90"/>
      <c r="G446" s="90"/>
      <c r="H446" s="90"/>
      <c r="I446" s="90"/>
    </row>
    <row r="447" ht="15.75" customHeight="1">
      <c r="B447" s="90"/>
      <c r="D447" s="90"/>
      <c r="F447" s="90"/>
      <c r="G447" s="90"/>
      <c r="H447" s="90"/>
      <c r="I447" s="90"/>
    </row>
    <row r="448" ht="15.75" customHeight="1">
      <c r="B448" s="90"/>
      <c r="D448" s="90"/>
      <c r="F448" s="90"/>
      <c r="G448" s="90"/>
      <c r="H448" s="90"/>
      <c r="I448" s="90"/>
    </row>
    <row r="449" ht="15.75" customHeight="1">
      <c r="B449" s="90"/>
      <c r="D449" s="90"/>
      <c r="F449" s="90"/>
      <c r="G449" s="90"/>
      <c r="H449" s="90"/>
      <c r="I449" s="90"/>
    </row>
    <row r="450" ht="15.75" customHeight="1">
      <c r="B450" s="90"/>
      <c r="D450" s="90"/>
      <c r="F450" s="90"/>
      <c r="G450" s="90"/>
      <c r="H450" s="90"/>
      <c r="I450" s="90"/>
    </row>
    <row r="451" ht="15.75" customHeight="1">
      <c r="B451" s="90"/>
      <c r="D451" s="90"/>
      <c r="F451" s="90"/>
      <c r="G451" s="90"/>
      <c r="H451" s="90"/>
      <c r="I451" s="90"/>
    </row>
    <row r="452" ht="15.75" customHeight="1">
      <c r="B452" s="90"/>
      <c r="D452" s="90"/>
      <c r="F452" s="90"/>
      <c r="G452" s="90"/>
      <c r="H452" s="90"/>
      <c r="I452" s="90"/>
    </row>
    <row r="453" ht="15.75" customHeight="1">
      <c r="B453" s="90"/>
      <c r="D453" s="90"/>
      <c r="F453" s="90"/>
      <c r="G453" s="90"/>
      <c r="H453" s="90"/>
      <c r="I453" s="90"/>
    </row>
    <row r="454" ht="15.75" customHeight="1">
      <c r="B454" s="90"/>
      <c r="D454" s="90"/>
      <c r="F454" s="90"/>
      <c r="G454" s="90"/>
      <c r="H454" s="90"/>
      <c r="I454" s="90"/>
    </row>
    <row r="455" ht="15.75" customHeight="1">
      <c r="B455" s="90"/>
      <c r="D455" s="90"/>
      <c r="F455" s="90"/>
      <c r="G455" s="90"/>
      <c r="H455" s="90"/>
      <c r="I455" s="90"/>
    </row>
    <row r="456" ht="15.75" customHeight="1">
      <c r="B456" s="90"/>
      <c r="D456" s="90"/>
      <c r="F456" s="90"/>
      <c r="G456" s="90"/>
      <c r="H456" s="90"/>
      <c r="I456" s="90"/>
    </row>
    <row r="457" ht="15.75" customHeight="1">
      <c r="B457" s="90"/>
      <c r="D457" s="90"/>
      <c r="F457" s="90"/>
      <c r="G457" s="90"/>
      <c r="H457" s="90"/>
      <c r="I457" s="90"/>
    </row>
    <row r="458" ht="15.75" customHeight="1">
      <c r="B458" s="90"/>
      <c r="D458" s="90"/>
      <c r="F458" s="90"/>
      <c r="G458" s="90"/>
      <c r="H458" s="90"/>
      <c r="I458" s="90"/>
    </row>
    <row r="459" ht="15.75" customHeight="1">
      <c r="B459" s="90"/>
      <c r="D459" s="90"/>
      <c r="F459" s="90"/>
      <c r="G459" s="90"/>
      <c r="H459" s="90"/>
      <c r="I459" s="90"/>
    </row>
    <row r="460" ht="15.75" customHeight="1">
      <c r="B460" s="90"/>
      <c r="D460" s="90"/>
      <c r="F460" s="90"/>
      <c r="G460" s="90"/>
      <c r="H460" s="90"/>
      <c r="I460" s="90"/>
    </row>
    <row r="461" ht="15.75" customHeight="1">
      <c r="B461" s="90"/>
      <c r="D461" s="90"/>
      <c r="F461" s="90"/>
      <c r="G461" s="90"/>
      <c r="H461" s="90"/>
      <c r="I461" s="90"/>
    </row>
    <row r="462" ht="15.75" customHeight="1">
      <c r="B462" s="90"/>
      <c r="D462" s="90"/>
      <c r="F462" s="90"/>
      <c r="G462" s="90"/>
      <c r="H462" s="90"/>
      <c r="I462" s="90"/>
    </row>
    <row r="463" ht="15.75" customHeight="1">
      <c r="B463" s="90"/>
      <c r="D463" s="90"/>
      <c r="F463" s="90"/>
      <c r="G463" s="90"/>
      <c r="H463" s="90"/>
      <c r="I463" s="90"/>
    </row>
    <row r="464" ht="15.75" customHeight="1">
      <c r="B464" s="90"/>
      <c r="D464" s="90"/>
      <c r="F464" s="90"/>
      <c r="G464" s="90"/>
      <c r="H464" s="90"/>
      <c r="I464" s="90"/>
    </row>
    <row r="465" ht="15.75" customHeight="1">
      <c r="B465" s="90"/>
      <c r="D465" s="90"/>
      <c r="F465" s="90"/>
      <c r="G465" s="90"/>
      <c r="H465" s="90"/>
      <c r="I465" s="90"/>
    </row>
    <row r="466" ht="15.75" customHeight="1">
      <c r="B466" s="90"/>
      <c r="D466" s="90"/>
      <c r="F466" s="90"/>
      <c r="G466" s="90"/>
      <c r="H466" s="90"/>
      <c r="I466" s="90"/>
    </row>
    <row r="467" ht="15.75" customHeight="1">
      <c r="B467" s="90"/>
      <c r="D467" s="90"/>
      <c r="F467" s="90"/>
      <c r="G467" s="90"/>
      <c r="H467" s="90"/>
      <c r="I467" s="90"/>
    </row>
    <row r="468" ht="15.75" customHeight="1">
      <c r="B468" s="90"/>
      <c r="D468" s="90"/>
      <c r="F468" s="90"/>
      <c r="G468" s="90"/>
      <c r="H468" s="90"/>
      <c r="I468" s="90"/>
    </row>
    <row r="469" ht="15.75" customHeight="1">
      <c r="B469" s="90"/>
      <c r="D469" s="90"/>
      <c r="F469" s="90"/>
      <c r="G469" s="90"/>
      <c r="H469" s="90"/>
      <c r="I469" s="90"/>
    </row>
    <row r="470" ht="15.75" customHeight="1">
      <c r="B470" s="90"/>
      <c r="D470" s="90"/>
      <c r="F470" s="90"/>
      <c r="G470" s="90"/>
      <c r="H470" s="90"/>
      <c r="I470" s="90"/>
    </row>
    <row r="471" ht="15.75" customHeight="1">
      <c r="B471" s="90"/>
      <c r="D471" s="90"/>
      <c r="F471" s="90"/>
      <c r="G471" s="90"/>
      <c r="H471" s="90"/>
      <c r="I471" s="90"/>
    </row>
    <row r="472" ht="15.75" customHeight="1">
      <c r="B472" s="90"/>
      <c r="D472" s="90"/>
      <c r="F472" s="90"/>
      <c r="G472" s="90"/>
      <c r="H472" s="90"/>
      <c r="I472" s="90"/>
    </row>
    <row r="473" ht="15.75" customHeight="1">
      <c r="B473" s="90"/>
      <c r="D473" s="90"/>
      <c r="F473" s="90"/>
      <c r="G473" s="90"/>
      <c r="H473" s="90"/>
      <c r="I473" s="90"/>
    </row>
    <row r="474" ht="15.75" customHeight="1">
      <c r="B474" s="90"/>
      <c r="D474" s="90"/>
      <c r="F474" s="90"/>
      <c r="G474" s="90"/>
      <c r="H474" s="90"/>
      <c r="I474" s="90"/>
    </row>
    <row r="475" ht="15.75" customHeight="1">
      <c r="B475" s="90"/>
      <c r="D475" s="90"/>
      <c r="F475" s="90"/>
      <c r="G475" s="90"/>
      <c r="H475" s="90"/>
      <c r="I475" s="90"/>
    </row>
    <row r="476" ht="15.75" customHeight="1">
      <c r="B476" s="90"/>
      <c r="D476" s="90"/>
      <c r="F476" s="90"/>
      <c r="G476" s="90"/>
      <c r="H476" s="90"/>
      <c r="I476" s="90"/>
    </row>
    <row r="477" ht="15.75" customHeight="1">
      <c r="B477" s="90"/>
      <c r="D477" s="90"/>
      <c r="F477" s="90"/>
      <c r="G477" s="90"/>
      <c r="H477" s="90"/>
      <c r="I477" s="90"/>
    </row>
    <row r="478" ht="15.75" customHeight="1">
      <c r="B478" s="90"/>
      <c r="D478" s="90"/>
      <c r="F478" s="90"/>
      <c r="G478" s="90"/>
      <c r="H478" s="90"/>
      <c r="I478" s="90"/>
    </row>
    <row r="479" ht="15.75" customHeight="1">
      <c r="B479" s="90"/>
      <c r="D479" s="90"/>
      <c r="F479" s="90"/>
      <c r="G479" s="90"/>
      <c r="H479" s="90"/>
      <c r="I479" s="90"/>
    </row>
    <row r="480" ht="15.75" customHeight="1">
      <c r="B480" s="90"/>
      <c r="D480" s="90"/>
      <c r="F480" s="90"/>
      <c r="G480" s="90"/>
      <c r="H480" s="90"/>
      <c r="I480" s="90"/>
    </row>
    <row r="481" ht="15.75" customHeight="1">
      <c r="B481" s="90"/>
      <c r="D481" s="90"/>
      <c r="F481" s="90"/>
      <c r="G481" s="90"/>
      <c r="H481" s="90"/>
      <c r="I481" s="90"/>
    </row>
    <row r="482" ht="15.75" customHeight="1">
      <c r="B482" s="90"/>
      <c r="D482" s="90"/>
      <c r="F482" s="90"/>
      <c r="G482" s="90"/>
      <c r="H482" s="90"/>
      <c r="I482" s="90"/>
    </row>
    <row r="483" ht="15.75" customHeight="1">
      <c r="B483" s="90"/>
      <c r="D483" s="90"/>
      <c r="F483" s="90"/>
      <c r="G483" s="90"/>
      <c r="H483" s="90"/>
      <c r="I483" s="90"/>
    </row>
    <row r="484" ht="15.75" customHeight="1">
      <c r="B484" s="90"/>
      <c r="D484" s="90"/>
      <c r="F484" s="90"/>
      <c r="G484" s="90"/>
      <c r="H484" s="90"/>
      <c r="I484" s="90"/>
    </row>
    <row r="485" ht="15.75" customHeight="1">
      <c r="B485" s="90"/>
      <c r="D485" s="90"/>
      <c r="F485" s="90"/>
      <c r="G485" s="90"/>
      <c r="H485" s="90"/>
      <c r="I485" s="90"/>
    </row>
    <row r="486" ht="15.75" customHeight="1">
      <c r="B486" s="90"/>
      <c r="D486" s="90"/>
      <c r="F486" s="90"/>
      <c r="G486" s="90"/>
      <c r="H486" s="90"/>
      <c r="I486" s="90"/>
    </row>
    <row r="487" ht="15.75" customHeight="1">
      <c r="B487" s="90"/>
      <c r="D487" s="90"/>
      <c r="F487" s="90"/>
      <c r="G487" s="90"/>
      <c r="H487" s="90"/>
      <c r="I487" s="90"/>
    </row>
    <row r="488" ht="15.75" customHeight="1">
      <c r="B488" s="90"/>
      <c r="D488" s="90"/>
      <c r="F488" s="90"/>
      <c r="G488" s="90"/>
      <c r="H488" s="90"/>
      <c r="I488" s="90"/>
    </row>
    <row r="489" ht="15.75" customHeight="1">
      <c r="B489" s="90"/>
      <c r="D489" s="90"/>
      <c r="F489" s="90"/>
      <c r="G489" s="90"/>
      <c r="H489" s="90"/>
      <c r="I489" s="90"/>
    </row>
    <row r="490" ht="15.75" customHeight="1">
      <c r="B490" s="90"/>
      <c r="D490" s="90"/>
      <c r="F490" s="90"/>
      <c r="G490" s="90"/>
      <c r="H490" s="90"/>
      <c r="I490" s="90"/>
    </row>
    <row r="491" ht="15.75" customHeight="1">
      <c r="B491" s="90"/>
      <c r="D491" s="90"/>
      <c r="F491" s="90"/>
      <c r="G491" s="90"/>
      <c r="H491" s="90"/>
      <c r="I491" s="90"/>
    </row>
    <row r="492" ht="15.75" customHeight="1">
      <c r="B492" s="90"/>
      <c r="D492" s="90"/>
      <c r="F492" s="90"/>
      <c r="G492" s="90"/>
      <c r="H492" s="90"/>
      <c r="I492" s="90"/>
    </row>
    <row r="493" ht="15.75" customHeight="1">
      <c r="B493" s="90"/>
      <c r="D493" s="90"/>
      <c r="F493" s="90"/>
      <c r="G493" s="90"/>
      <c r="H493" s="90"/>
      <c r="I493" s="90"/>
    </row>
    <row r="494" ht="15.75" customHeight="1">
      <c r="B494" s="90"/>
      <c r="D494" s="90"/>
      <c r="F494" s="90"/>
      <c r="G494" s="90"/>
      <c r="H494" s="90"/>
      <c r="I494" s="90"/>
    </row>
    <row r="495" ht="15.75" customHeight="1">
      <c r="B495" s="90"/>
      <c r="D495" s="90"/>
      <c r="F495" s="90"/>
      <c r="G495" s="90"/>
      <c r="H495" s="90"/>
      <c r="I495" s="90"/>
    </row>
    <row r="496" ht="15.75" customHeight="1">
      <c r="B496" s="90"/>
      <c r="D496" s="90"/>
      <c r="F496" s="90"/>
      <c r="G496" s="90"/>
      <c r="H496" s="90"/>
      <c r="I496" s="90"/>
    </row>
    <row r="497" ht="15.75" customHeight="1">
      <c r="B497" s="90"/>
      <c r="D497" s="90"/>
      <c r="F497" s="90"/>
      <c r="G497" s="90"/>
      <c r="H497" s="90"/>
      <c r="I497" s="90"/>
    </row>
    <row r="498" ht="15.75" customHeight="1">
      <c r="B498" s="90"/>
      <c r="D498" s="90"/>
      <c r="F498" s="90"/>
      <c r="G498" s="90"/>
      <c r="H498" s="90"/>
      <c r="I498" s="90"/>
    </row>
    <row r="499" ht="15.75" customHeight="1">
      <c r="B499" s="90"/>
      <c r="D499" s="90"/>
      <c r="F499" s="90"/>
      <c r="G499" s="90"/>
      <c r="H499" s="90"/>
      <c r="I499" s="90"/>
    </row>
    <row r="500" ht="15.75" customHeight="1">
      <c r="B500" s="90"/>
      <c r="D500" s="90"/>
      <c r="F500" s="90"/>
      <c r="G500" s="90"/>
      <c r="H500" s="90"/>
      <c r="I500" s="90"/>
    </row>
    <row r="501" ht="15.75" customHeight="1">
      <c r="B501" s="90"/>
      <c r="D501" s="90"/>
      <c r="F501" s="90"/>
      <c r="G501" s="90"/>
      <c r="H501" s="90"/>
      <c r="I501" s="90"/>
    </row>
    <row r="502" ht="15.75" customHeight="1">
      <c r="B502" s="90"/>
      <c r="D502" s="90"/>
      <c r="F502" s="90"/>
      <c r="G502" s="90"/>
      <c r="H502" s="90"/>
      <c r="I502" s="90"/>
    </row>
    <row r="503" ht="15.75" customHeight="1">
      <c r="B503" s="90"/>
      <c r="D503" s="90"/>
      <c r="F503" s="90"/>
      <c r="G503" s="90"/>
      <c r="H503" s="90"/>
      <c r="I503" s="90"/>
    </row>
    <row r="504" ht="15.75" customHeight="1">
      <c r="B504" s="90"/>
      <c r="D504" s="90"/>
      <c r="F504" s="90"/>
      <c r="G504" s="90"/>
      <c r="H504" s="90"/>
      <c r="I504" s="90"/>
    </row>
    <row r="505" ht="15.75" customHeight="1">
      <c r="B505" s="90"/>
      <c r="D505" s="90"/>
      <c r="F505" s="90"/>
      <c r="G505" s="90"/>
      <c r="H505" s="90"/>
      <c r="I505" s="90"/>
    </row>
    <row r="506" ht="15.75" customHeight="1">
      <c r="B506" s="90"/>
      <c r="D506" s="90"/>
      <c r="F506" s="90"/>
      <c r="G506" s="90"/>
      <c r="H506" s="90"/>
      <c r="I506" s="90"/>
    </row>
    <row r="507" ht="15.75" customHeight="1">
      <c r="B507" s="90"/>
      <c r="D507" s="90"/>
      <c r="F507" s="90"/>
      <c r="G507" s="90"/>
      <c r="H507" s="90"/>
      <c r="I507" s="90"/>
    </row>
    <row r="508" ht="15.75" customHeight="1">
      <c r="B508" s="90"/>
      <c r="D508" s="90"/>
      <c r="F508" s="90"/>
      <c r="G508" s="90"/>
      <c r="H508" s="90"/>
      <c r="I508" s="90"/>
    </row>
    <row r="509" ht="15.75" customHeight="1">
      <c r="B509" s="90"/>
      <c r="D509" s="90"/>
      <c r="F509" s="90"/>
      <c r="G509" s="90"/>
      <c r="H509" s="90"/>
      <c r="I509" s="90"/>
    </row>
    <row r="510" ht="15.75" customHeight="1">
      <c r="B510" s="90"/>
      <c r="D510" s="90"/>
      <c r="F510" s="90"/>
      <c r="G510" s="90"/>
      <c r="H510" s="90"/>
      <c r="I510" s="90"/>
    </row>
    <row r="511" ht="15.75" customHeight="1">
      <c r="B511" s="90"/>
      <c r="D511" s="90"/>
      <c r="F511" s="90"/>
      <c r="G511" s="90"/>
      <c r="H511" s="90"/>
      <c r="I511" s="90"/>
    </row>
    <row r="512" ht="15.75" customHeight="1">
      <c r="B512" s="90"/>
      <c r="D512" s="90"/>
      <c r="F512" s="90"/>
      <c r="G512" s="90"/>
      <c r="H512" s="90"/>
      <c r="I512" s="90"/>
    </row>
    <row r="513" ht="15.75" customHeight="1">
      <c r="B513" s="90"/>
      <c r="D513" s="90"/>
      <c r="F513" s="90"/>
      <c r="G513" s="90"/>
      <c r="H513" s="90"/>
      <c r="I513" s="90"/>
    </row>
    <row r="514" ht="15.75" customHeight="1">
      <c r="B514" s="90"/>
      <c r="D514" s="90"/>
      <c r="F514" s="90"/>
      <c r="G514" s="90"/>
      <c r="H514" s="90"/>
      <c r="I514" s="90"/>
    </row>
    <row r="515" ht="15.75" customHeight="1">
      <c r="B515" s="90"/>
      <c r="D515" s="90"/>
      <c r="F515" s="90"/>
      <c r="G515" s="90"/>
      <c r="H515" s="90"/>
      <c r="I515" s="90"/>
    </row>
    <row r="516" ht="15.75" customHeight="1">
      <c r="B516" s="90"/>
      <c r="D516" s="90"/>
      <c r="F516" s="90"/>
      <c r="G516" s="90"/>
      <c r="H516" s="90"/>
      <c r="I516" s="90"/>
    </row>
    <row r="517" ht="15.75" customHeight="1">
      <c r="B517" s="90"/>
      <c r="D517" s="90"/>
      <c r="F517" s="90"/>
      <c r="G517" s="90"/>
      <c r="H517" s="90"/>
      <c r="I517" s="90"/>
    </row>
    <row r="518" ht="15.75" customHeight="1">
      <c r="B518" s="90"/>
      <c r="D518" s="90"/>
      <c r="F518" s="90"/>
      <c r="G518" s="90"/>
      <c r="H518" s="90"/>
      <c r="I518" s="90"/>
    </row>
    <row r="519" ht="15.75" customHeight="1">
      <c r="B519" s="90"/>
      <c r="D519" s="90"/>
      <c r="F519" s="90"/>
      <c r="G519" s="90"/>
      <c r="H519" s="90"/>
      <c r="I519" s="90"/>
    </row>
    <row r="520" ht="15.75" customHeight="1">
      <c r="B520" s="90"/>
      <c r="D520" s="90"/>
      <c r="F520" s="90"/>
      <c r="G520" s="90"/>
      <c r="H520" s="90"/>
      <c r="I520" s="90"/>
    </row>
    <row r="521" ht="15.75" customHeight="1">
      <c r="B521" s="90"/>
      <c r="D521" s="90"/>
      <c r="F521" s="90"/>
      <c r="G521" s="90"/>
      <c r="H521" s="90"/>
      <c r="I521" s="90"/>
    </row>
    <row r="522" ht="15.75" customHeight="1">
      <c r="B522" s="90"/>
      <c r="D522" s="90"/>
      <c r="F522" s="90"/>
      <c r="G522" s="90"/>
      <c r="H522" s="90"/>
      <c r="I522" s="90"/>
    </row>
    <row r="523" ht="15.75" customHeight="1">
      <c r="B523" s="90"/>
      <c r="D523" s="90"/>
      <c r="F523" s="90"/>
      <c r="G523" s="90"/>
      <c r="H523" s="90"/>
      <c r="I523" s="90"/>
    </row>
    <row r="524" ht="15.75" customHeight="1">
      <c r="B524" s="90"/>
      <c r="D524" s="90"/>
      <c r="F524" s="90"/>
      <c r="G524" s="90"/>
      <c r="H524" s="90"/>
      <c r="I524" s="90"/>
    </row>
    <row r="525" ht="15.75" customHeight="1">
      <c r="B525" s="90"/>
      <c r="D525" s="90"/>
      <c r="F525" s="90"/>
      <c r="G525" s="90"/>
      <c r="H525" s="90"/>
      <c r="I525" s="90"/>
    </row>
    <row r="526" ht="15.75" customHeight="1">
      <c r="B526" s="90"/>
      <c r="D526" s="90"/>
      <c r="F526" s="90"/>
      <c r="G526" s="90"/>
      <c r="H526" s="90"/>
      <c r="I526" s="90"/>
    </row>
    <row r="527" ht="15.75" customHeight="1">
      <c r="B527" s="90"/>
      <c r="D527" s="90"/>
      <c r="F527" s="90"/>
      <c r="G527" s="90"/>
      <c r="H527" s="90"/>
      <c r="I527" s="90"/>
    </row>
    <row r="528" ht="15.75" customHeight="1">
      <c r="B528" s="90"/>
      <c r="D528" s="90"/>
      <c r="F528" s="90"/>
      <c r="G528" s="90"/>
      <c r="H528" s="90"/>
      <c r="I528" s="90"/>
    </row>
    <row r="529" ht="15.75" customHeight="1">
      <c r="B529" s="90"/>
      <c r="D529" s="90"/>
      <c r="F529" s="90"/>
      <c r="G529" s="90"/>
      <c r="H529" s="90"/>
      <c r="I529" s="90"/>
    </row>
    <row r="530" ht="15.75" customHeight="1">
      <c r="B530" s="90"/>
      <c r="D530" s="90"/>
      <c r="F530" s="90"/>
      <c r="G530" s="90"/>
      <c r="H530" s="90"/>
      <c r="I530" s="90"/>
    </row>
    <row r="531" ht="15.75" customHeight="1">
      <c r="B531" s="90"/>
      <c r="D531" s="90"/>
      <c r="F531" s="90"/>
      <c r="G531" s="90"/>
      <c r="H531" s="90"/>
      <c r="I531" s="90"/>
    </row>
    <row r="532" ht="15.75" customHeight="1">
      <c r="B532" s="90"/>
      <c r="D532" s="90"/>
      <c r="F532" s="90"/>
      <c r="G532" s="90"/>
      <c r="H532" s="90"/>
      <c r="I532" s="90"/>
    </row>
    <row r="533" ht="15.75" customHeight="1">
      <c r="B533" s="90"/>
      <c r="D533" s="90"/>
      <c r="F533" s="90"/>
      <c r="G533" s="90"/>
      <c r="H533" s="90"/>
      <c r="I533" s="90"/>
    </row>
    <row r="534" ht="15.75" customHeight="1">
      <c r="B534" s="90"/>
      <c r="D534" s="90"/>
      <c r="F534" s="90"/>
      <c r="G534" s="90"/>
      <c r="H534" s="90"/>
      <c r="I534" s="90"/>
    </row>
    <row r="535" ht="15.75" customHeight="1">
      <c r="B535" s="90"/>
      <c r="D535" s="90"/>
      <c r="F535" s="90"/>
      <c r="G535" s="90"/>
      <c r="H535" s="90"/>
      <c r="I535" s="90"/>
    </row>
    <row r="536" ht="15.75" customHeight="1">
      <c r="B536" s="90"/>
      <c r="D536" s="90"/>
      <c r="F536" s="90"/>
      <c r="G536" s="90"/>
      <c r="H536" s="90"/>
      <c r="I536" s="90"/>
    </row>
    <row r="537" ht="15.75" customHeight="1">
      <c r="B537" s="90"/>
      <c r="D537" s="90"/>
      <c r="F537" s="90"/>
      <c r="G537" s="90"/>
      <c r="H537" s="90"/>
      <c r="I537" s="90"/>
    </row>
    <row r="538" ht="15.75" customHeight="1">
      <c r="B538" s="90"/>
      <c r="D538" s="90"/>
      <c r="F538" s="90"/>
      <c r="G538" s="90"/>
      <c r="H538" s="90"/>
      <c r="I538" s="90"/>
    </row>
    <row r="539" ht="15.75" customHeight="1">
      <c r="B539" s="90"/>
      <c r="D539" s="90"/>
      <c r="F539" s="90"/>
      <c r="G539" s="90"/>
      <c r="H539" s="90"/>
      <c r="I539" s="90"/>
    </row>
    <row r="540" ht="15.75" customHeight="1">
      <c r="B540" s="90"/>
      <c r="D540" s="90"/>
      <c r="F540" s="90"/>
      <c r="G540" s="90"/>
      <c r="H540" s="90"/>
      <c r="I540" s="90"/>
    </row>
    <row r="541" ht="15.75" customHeight="1">
      <c r="B541" s="90"/>
      <c r="D541" s="90"/>
      <c r="F541" s="90"/>
      <c r="G541" s="90"/>
      <c r="H541" s="90"/>
      <c r="I541" s="90"/>
    </row>
    <row r="542" ht="15.75" customHeight="1">
      <c r="B542" s="90"/>
      <c r="D542" s="90"/>
      <c r="F542" s="90"/>
      <c r="G542" s="90"/>
      <c r="H542" s="90"/>
      <c r="I542" s="90"/>
    </row>
    <row r="543" ht="15.75" customHeight="1">
      <c r="B543" s="90"/>
      <c r="D543" s="90"/>
      <c r="F543" s="90"/>
      <c r="G543" s="90"/>
      <c r="H543" s="90"/>
      <c r="I543" s="90"/>
    </row>
    <row r="544" ht="15.75" customHeight="1">
      <c r="B544" s="90"/>
      <c r="D544" s="90"/>
      <c r="F544" s="90"/>
      <c r="G544" s="90"/>
      <c r="H544" s="90"/>
      <c r="I544" s="90"/>
    </row>
    <row r="545" ht="15.75" customHeight="1">
      <c r="B545" s="90"/>
      <c r="D545" s="90"/>
      <c r="F545" s="90"/>
      <c r="G545" s="90"/>
      <c r="H545" s="90"/>
      <c r="I545" s="90"/>
    </row>
    <row r="546" ht="15.75" customHeight="1">
      <c r="B546" s="90"/>
      <c r="D546" s="90"/>
      <c r="F546" s="90"/>
      <c r="G546" s="90"/>
      <c r="H546" s="90"/>
      <c r="I546" s="90"/>
    </row>
    <row r="547" ht="15.75" customHeight="1">
      <c r="B547" s="90"/>
      <c r="D547" s="90"/>
      <c r="F547" s="90"/>
      <c r="G547" s="90"/>
      <c r="H547" s="90"/>
      <c r="I547" s="90"/>
    </row>
    <row r="548" ht="15.75" customHeight="1">
      <c r="B548" s="90"/>
      <c r="D548" s="90"/>
      <c r="F548" s="90"/>
      <c r="G548" s="90"/>
      <c r="H548" s="90"/>
      <c r="I548" s="90"/>
    </row>
    <row r="549" ht="15.75" customHeight="1">
      <c r="B549" s="90"/>
      <c r="D549" s="90"/>
      <c r="F549" s="90"/>
      <c r="G549" s="90"/>
      <c r="H549" s="90"/>
      <c r="I549" s="90"/>
    </row>
    <row r="550" ht="15.75" customHeight="1">
      <c r="B550" s="90"/>
      <c r="D550" s="90"/>
      <c r="F550" s="90"/>
      <c r="G550" s="90"/>
      <c r="H550" s="90"/>
      <c r="I550" s="90"/>
    </row>
    <row r="551" ht="15.75" customHeight="1">
      <c r="B551" s="90"/>
      <c r="D551" s="90"/>
      <c r="F551" s="90"/>
      <c r="G551" s="90"/>
      <c r="H551" s="90"/>
      <c r="I551" s="90"/>
    </row>
    <row r="552" ht="15.75" customHeight="1">
      <c r="B552" s="90"/>
      <c r="D552" s="90"/>
      <c r="F552" s="90"/>
      <c r="G552" s="90"/>
      <c r="H552" s="90"/>
      <c r="I552" s="90"/>
    </row>
    <row r="553" ht="15.75" customHeight="1">
      <c r="B553" s="90"/>
      <c r="D553" s="90"/>
      <c r="F553" s="90"/>
      <c r="G553" s="90"/>
      <c r="H553" s="90"/>
      <c r="I553" s="90"/>
    </row>
    <row r="554" ht="15.75" customHeight="1">
      <c r="B554" s="90"/>
      <c r="D554" s="90"/>
      <c r="F554" s="90"/>
      <c r="G554" s="90"/>
      <c r="H554" s="90"/>
      <c r="I554" s="90"/>
    </row>
    <row r="555" ht="15.75" customHeight="1">
      <c r="B555" s="90"/>
      <c r="D555" s="90"/>
      <c r="F555" s="90"/>
      <c r="G555" s="90"/>
      <c r="H555" s="90"/>
      <c r="I555" s="90"/>
    </row>
    <row r="556" ht="15.75" customHeight="1">
      <c r="B556" s="90"/>
      <c r="D556" s="90"/>
      <c r="F556" s="90"/>
      <c r="G556" s="90"/>
      <c r="H556" s="90"/>
      <c r="I556" s="90"/>
    </row>
    <row r="557" ht="15.75" customHeight="1">
      <c r="B557" s="90"/>
      <c r="D557" s="90"/>
      <c r="F557" s="90"/>
      <c r="G557" s="90"/>
      <c r="H557" s="90"/>
      <c r="I557" s="90"/>
    </row>
    <row r="558" ht="15.75" customHeight="1">
      <c r="B558" s="90"/>
      <c r="D558" s="90"/>
      <c r="F558" s="90"/>
      <c r="G558" s="90"/>
      <c r="H558" s="90"/>
      <c r="I558" s="90"/>
    </row>
    <row r="559" ht="15.75" customHeight="1">
      <c r="B559" s="90"/>
      <c r="D559" s="90"/>
      <c r="F559" s="90"/>
      <c r="G559" s="90"/>
      <c r="H559" s="90"/>
      <c r="I559" s="90"/>
    </row>
    <row r="560" ht="15.75" customHeight="1">
      <c r="B560" s="90"/>
      <c r="D560" s="90"/>
      <c r="F560" s="90"/>
      <c r="G560" s="90"/>
      <c r="H560" s="90"/>
      <c r="I560" s="90"/>
    </row>
    <row r="561" ht="15.75" customHeight="1">
      <c r="B561" s="90"/>
      <c r="D561" s="90"/>
      <c r="F561" s="90"/>
      <c r="G561" s="90"/>
      <c r="H561" s="90"/>
      <c r="I561" s="90"/>
    </row>
    <row r="562" ht="15.75" customHeight="1">
      <c r="B562" s="90"/>
      <c r="D562" s="90"/>
      <c r="F562" s="90"/>
      <c r="G562" s="90"/>
      <c r="H562" s="90"/>
      <c r="I562" s="90"/>
    </row>
    <row r="563" ht="15.75" customHeight="1">
      <c r="B563" s="90"/>
      <c r="D563" s="90"/>
      <c r="F563" s="90"/>
      <c r="G563" s="90"/>
      <c r="H563" s="90"/>
      <c r="I563" s="90"/>
    </row>
    <row r="564" ht="15.75" customHeight="1">
      <c r="B564" s="90"/>
      <c r="D564" s="90"/>
      <c r="F564" s="90"/>
      <c r="G564" s="90"/>
      <c r="H564" s="90"/>
      <c r="I564" s="90"/>
    </row>
    <row r="565" ht="15.75" customHeight="1">
      <c r="B565" s="90"/>
      <c r="D565" s="90"/>
      <c r="F565" s="90"/>
      <c r="G565" s="90"/>
      <c r="H565" s="90"/>
      <c r="I565" s="90"/>
    </row>
    <row r="566" ht="15.75" customHeight="1">
      <c r="B566" s="90"/>
      <c r="D566" s="90"/>
      <c r="F566" s="90"/>
      <c r="G566" s="90"/>
      <c r="H566" s="90"/>
      <c r="I566" s="90"/>
    </row>
    <row r="567" ht="15.75" customHeight="1">
      <c r="B567" s="90"/>
      <c r="D567" s="90"/>
      <c r="F567" s="90"/>
      <c r="G567" s="90"/>
      <c r="H567" s="90"/>
      <c r="I567" s="90"/>
    </row>
    <row r="568" ht="15.75" customHeight="1">
      <c r="B568" s="90"/>
      <c r="D568" s="90"/>
      <c r="F568" s="90"/>
      <c r="G568" s="90"/>
      <c r="H568" s="90"/>
      <c r="I568" s="90"/>
    </row>
    <row r="569" ht="15.75" customHeight="1">
      <c r="B569" s="90"/>
      <c r="D569" s="90"/>
      <c r="F569" s="90"/>
      <c r="G569" s="90"/>
      <c r="H569" s="90"/>
      <c r="I569" s="90"/>
    </row>
    <row r="570" ht="15.75" customHeight="1">
      <c r="B570" s="90"/>
      <c r="D570" s="90"/>
      <c r="F570" s="90"/>
      <c r="G570" s="90"/>
      <c r="H570" s="90"/>
      <c r="I570" s="90"/>
    </row>
    <row r="571" ht="15.75" customHeight="1">
      <c r="B571" s="90"/>
      <c r="D571" s="90"/>
      <c r="F571" s="90"/>
      <c r="G571" s="90"/>
      <c r="H571" s="90"/>
      <c r="I571" s="90"/>
    </row>
    <row r="572" ht="15.75" customHeight="1">
      <c r="B572" s="90"/>
      <c r="D572" s="90"/>
      <c r="F572" s="90"/>
      <c r="G572" s="90"/>
      <c r="H572" s="90"/>
      <c r="I572" s="90"/>
    </row>
    <row r="573" ht="15.75" customHeight="1">
      <c r="B573" s="90"/>
      <c r="D573" s="90"/>
      <c r="F573" s="90"/>
      <c r="G573" s="90"/>
      <c r="H573" s="90"/>
      <c r="I573" s="90"/>
    </row>
    <row r="574" ht="15.75" customHeight="1">
      <c r="B574" s="90"/>
      <c r="D574" s="90"/>
      <c r="F574" s="90"/>
      <c r="G574" s="90"/>
      <c r="H574" s="90"/>
      <c r="I574" s="90"/>
    </row>
    <row r="575" ht="15.75" customHeight="1">
      <c r="B575" s="90"/>
      <c r="D575" s="90"/>
      <c r="F575" s="90"/>
      <c r="G575" s="90"/>
      <c r="H575" s="90"/>
      <c r="I575" s="90"/>
    </row>
    <row r="576" ht="15.75" customHeight="1">
      <c r="B576" s="90"/>
      <c r="D576" s="90"/>
      <c r="F576" s="90"/>
      <c r="G576" s="90"/>
      <c r="H576" s="90"/>
      <c r="I576" s="90"/>
    </row>
    <row r="577" ht="15.75" customHeight="1">
      <c r="B577" s="90"/>
      <c r="D577" s="90"/>
      <c r="F577" s="90"/>
      <c r="G577" s="90"/>
      <c r="H577" s="90"/>
      <c r="I577" s="90"/>
    </row>
    <row r="578" ht="15.75" customHeight="1">
      <c r="B578" s="90"/>
      <c r="D578" s="90"/>
      <c r="F578" s="90"/>
      <c r="G578" s="90"/>
      <c r="H578" s="90"/>
      <c r="I578" s="90"/>
    </row>
    <row r="579" ht="15.75" customHeight="1">
      <c r="B579" s="90"/>
      <c r="D579" s="90"/>
      <c r="F579" s="90"/>
      <c r="G579" s="90"/>
      <c r="H579" s="90"/>
      <c r="I579" s="90"/>
    </row>
    <row r="580" ht="15.75" customHeight="1">
      <c r="B580" s="90"/>
      <c r="D580" s="90"/>
      <c r="F580" s="90"/>
      <c r="G580" s="90"/>
      <c r="H580" s="90"/>
      <c r="I580" s="90"/>
    </row>
    <row r="581" ht="15.75" customHeight="1">
      <c r="B581" s="90"/>
      <c r="D581" s="90"/>
      <c r="F581" s="90"/>
      <c r="G581" s="90"/>
      <c r="H581" s="90"/>
      <c r="I581" s="90"/>
    </row>
    <row r="582" ht="15.75" customHeight="1">
      <c r="B582" s="90"/>
      <c r="D582" s="90"/>
      <c r="F582" s="90"/>
      <c r="G582" s="90"/>
      <c r="H582" s="90"/>
      <c r="I582" s="90"/>
    </row>
    <row r="583" ht="15.75" customHeight="1">
      <c r="B583" s="90"/>
      <c r="D583" s="90"/>
      <c r="F583" s="90"/>
      <c r="G583" s="90"/>
      <c r="H583" s="90"/>
      <c r="I583" s="90"/>
    </row>
    <row r="584" ht="15.75" customHeight="1">
      <c r="B584" s="90"/>
      <c r="D584" s="90"/>
      <c r="F584" s="90"/>
      <c r="G584" s="90"/>
      <c r="H584" s="90"/>
      <c r="I584" s="90"/>
    </row>
    <row r="585" ht="15.75" customHeight="1">
      <c r="B585" s="90"/>
      <c r="D585" s="90"/>
      <c r="F585" s="90"/>
      <c r="G585" s="90"/>
      <c r="H585" s="90"/>
      <c r="I585" s="90"/>
    </row>
    <row r="586" ht="15.75" customHeight="1">
      <c r="B586" s="90"/>
      <c r="D586" s="90"/>
      <c r="F586" s="90"/>
      <c r="G586" s="90"/>
      <c r="H586" s="90"/>
      <c r="I586" s="90"/>
    </row>
    <row r="587" ht="15.75" customHeight="1">
      <c r="B587" s="90"/>
      <c r="D587" s="90"/>
      <c r="F587" s="90"/>
      <c r="G587" s="90"/>
      <c r="H587" s="90"/>
      <c r="I587" s="90"/>
    </row>
    <row r="588" ht="15.75" customHeight="1">
      <c r="B588" s="90"/>
      <c r="D588" s="90"/>
      <c r="F588" s="90"/>
      <c r="G588" s="90"/>
      <c r="H588" s="90"/>
      <c r="I588" s="90"/>
    </row>
    <row r="589" ht="15.75" customHeight="1">
      <c r="B589" s="90"/>
      <c r="D589" s="90"/>
      <c r="F589" s="90"/>
      <c r="G589" s="90"/>
      <c r="H589" s="90"/>
      <c r="I589" s="90"/>
    </row>
    <row r="590" ht="15.75" customHeight="1">
      <c r="B590" s="90"/>
      <c r="D590" s="90"/>
      <c r="F590" s="90"/>
      <c r="G590" s="90"/>
      <c r="H590" s="90"/>
      <c r="I590" s="90"/>
    </row>
    <row r="591" ht="15.75" customHeight="1">
      <c r="B591" s="90"/>
      <c r="D591" s="90"/>
      <c r="F591" s="90"/>
      <c r="G591" s="90"/>
      <c r="H591" s="90"/>
      <c r="I591" s="90"/>
    </row>
    <row r="592" ht="15.75" customHeight="1">
      <c r="B592" s="90"/>
      <c r="D592" s="90"/>
      <c r="F592" s="90"/>
      <c r="G592" s="90"/>
      <c r="H592" s="90"/>
      <c r="I592" s="90"/>
    </row>
    <row r="593" ht="15.75" customHeight="1">
      <c r="B593" s="90"/>
      <c r="D593" s="90"/>
      <c r="F593" s="90"/>
      <c r="G593" s="90"/>
      <c r="H593" s="90"/>
      <c r="I593" s="90"/>
    </row>
    <row r="594" ht="15.75" customHeight="1">
      <c r="B594" s="90"/>
      <c r="D594" s="90"/>
      <c r="F594" s="90"/>
      <c r="G594" s="90"/>
      <c r="H594" s="90"/>
      <c r="I594" s="90"/>
    </row>
    <row r="595" ht="15.75" customHeight="1">
      <c r="B595" s="90"/>
      <c r="D595" s="90"/>
      <c r="F595" s="90"/>
      <c r="G595" s="90"/>
      <c r="H595" s="90"/>
      <c r="I595" s="90"/>
    </row>
    <row r="596" ht="15.75" customHeight="1">
      <c r="B596" s="90"/>
      <c r="D596" s="90"/>
      <c r="F596" s="90"/>
      <c r="G596" s="90"/>
      <c r="H596" s="90"/>
      <c r="I596" s="90"/>
    </row>
    <row r="597" ht="15.75" customHeight="1">
      <c r="B597" s="90"/>
      <c r="D597" s="90"/>
      <c r="F597" s="90"/>
      <c r="G597" s="90"/>
      <c r="H597" s="90"/>
      <c r="I597" s="90"/>
    </row>
    <row r="598" ht="15.75" customHeight="1">
      <c r="B598" s="90"/>
      <c r="D598" s="90"/>
      <c r="F598" s="90"/>
      <c r="G598" s="90"/>
      <c r="H598" s="90"/>
      <c r="I598" s="90"/>
    </row>
    <row r="599" ht="15.75" customHeight="1">
      <c r="B599" s="90"/>
      <c r="D599" s="90"/>
      <c r="F599" s="90"/>
      <c r="G599" s="90"/>
      <c r="H599" s="90"/>
      <c r="I599" s="90"/>
    </row>
    <row r="600" ht="15.75" customHeight="1">
      <c r="B600" s="90"/>
      <c r="D600" s="90"/>
      <c r="F600" s="90"/>
      <c r="G600" s="90"/>
      <c r="H600" s="90"/>
      <c r="I600" s="90"/>
    </row>
    <row r="601" ht="15.75" customHeight="1">
      <c r="B601" s="90"/>
      <c r="D601" s="90"/>
      <c r="F601" s="90"/>
      <c r="G601" s="90"/>
      <c r="H601" s="90"/>
      <c r="I601" s="90"/>
    </row>
    <row r="602" ht="15.75" customHeight="1">
      <c r="B602" s="90"/>
      <c r="D602" s="90"/>
      <c r="F602" s="90"/>
      <c r="G602" s="90"/>
      <c r="H602" s="90"/>
      <c r="I602" s="90"/>
    </row>
    <row r="603" ht="15.75" customHeight="1">
      <c r="B603" s="90"/>
      <c r="D603" s="90"/>
      <c r="F603" s="90"/>
      <c r="G603" s="90"/>
      <c r="H603" s="90"/>
      <c r="I603" s="90"/>
    </row>
    <row r="604" ht="15.75" customHeight="1">
      <c r="B604" s="90"/>
      <c r="D604" s="90"/>
      <c r="F604" s="90"/>
      <c r="G604" s="90"/>
      <c r="H604" s="90"/>
      <c r="I604" s="90"/>
    </row>
    <row r="605" ht="15.75" customHeight="1">
      <c r="B605" s="90"/>
      <c r="D605" s="90"/>
      <c r="F605" s="90"/>
      <c r="G605" s="90"/>
      <c r="H605" s="90"/>
      <c r="I605" s="90"/>
    </row>
    <row r="606" ht="15.75" customHeight="1">
      <c r="B606" s="90"/>
      <c r="D606" s="90"/>
      <c r="F606" s="90"/>
      <c r="G606" s="90"/>
      <c r="H606" s="90"/>
      <c r="I606" s="90"/>
    </row>
    <row r="607" ht="15.75" customHeight="1">
      <c r="B607" s="90"/>
      <c r="D607" s="90"/>
      <c r="F607" s="90"/>
      <c r="G607" s="90"/>
      <c r="H607" s="90"/>
      <c r="I607" s="90"/>
    </row>
    <row r="608" ht="15.75" customHeight="1">
      <c r="B608" s="90"/>
      <c r="D608" s="90"/>
      <c r="F608" s="90"/>
      <c r="G608" s="90"/>
      <c r="H608" s="90"/>
      <c r="I608" s="90"/>
    </row>
    <row r="609" ht="15.75" customHeight="1">
      <c r="B609" s="90"/>
      <c r="D609" s="90"/>
      <c r="F609" s="90"/>
      <c r="G609" s="90"/>
      <c r="H609" s="90"/>
      <c r="I609" s="90"/>
    </row>
    <row r="610" ht="15.75" customHeight="1">
      <c r="B610" s="90"/>
      <c r="D610" s="90"/>
      <c r="F610" s="90"/>
      <c r="G610" s="90"/>
      <c r="H610" s="90"/>
      <c r="I610" s="90"/>
    </row>
    <row r="611" ht="15.75" customHeight="1">
      <c r="B611" s="90"/>
      <c r="D611" s="90"/>
      <c r="F611" s="90"/>
      <c r="G611" s="90"/>
      <c r="H611" s="90"/>
      <c r="I611" s="90"/>
    </row>
    <row r="612" ht="15.75" customHeight="1">
      <c r="B612" s="90"/>
      <c r="D612" s="90"/>
      <c r="F612" s="90"/>
      <c r="G612" s="90"/>
      <c r="H612" s="90"/>
      <c r="I612" s="90"/>
    </row>
    <row r="613" ht="15.75" customHeight="1">
      <c r="B613" s="90"/>
      <c r="D613" s="90"/>
      <c r="F613" s="90"/>
      <c r="G613" s="90"/>
      <c r="H613" s="90"/>
      <c r="I613" s="90"/>
    </row>
    <row r="614" ht="15.75" customHeight="1">
      <c r="B614" s="90"/>
      <c r="D614" s="90"/>
      <c r="F614" s="90"/>
      <c r="G614" s="90"/>
      <c r="H614" s="90"/>
      <c r="I614" s="90"/>
    </row>
    <row r="615" ht="15.75" customHeight="1">
      <c r="B615" s="90"/>
      <c r="D615" s="90"/>
      <c r="F615" s="90"/>
      <c r="G615" s="90"/>
      <c r="H615" s="90"/>
      <c r="I615" s="90"/>
    </row>
    <row r="616" ht="15.75" customHeight="1">
      <c r="B616" s="90"/>
      <c r="D616" s="90"/>
      <c r="F616" s="90"/>
      <c r="G616" s="90"/>
      <c r="H616" s="90"/>
      <c r="I616" s="90"/>
    </row>
    <row r="617" ht="15.75" customHeight="1">
      <c r="B617" s="90"/>
      <c r="D617" s="90"/>
      <c r="F617" s="90"/>
      <c r="G617" s="90"/>
      <c r="H617" s="90"/>
      <c r="I617" s="90"/>
    </row>
    <row r="618" ht="15.75" customHeight="1">
      <c r="B618" s="90"/>
      <c r="D618" s="90"/>
      <c r="F618" s="90"/>
      <c r="G618" s="90"/>
      <c r="H618" s="90"/>
      <c r="I618" s="90"/>
    </row>
    <row r="619" ht="15.75" customHeight="1">
      <c r="B619" s="90"/>
      <c r="D619" s="90"/>
      <c r="F619" s="90"/>
      <c r="G619" s="90"/>
      <c r="H619" s="90"/>
      <c r="I619" s="90"/>
    </row>
    <row r="620" ht="15.75" customHeight="1">
      <c r="B620" s="90"/>
      <c r="D620" s="90"/>
      <c r="F620" s="90"/>
      <c r="G620" s="90"/>
      <c r="H620" s="90"/>
      <c r="I620" s="90"/>
    </row>
    <row r="621" ht="15.75" customHeight="1">
      <c r="B621" s="90"/>
      <c r="D621" s="90"/>
      <c r="F621" s="90"/>
      <c r="G621" s="90"/>
      <c r="H621" s="90"/>
      <c r="I621" s="90"/>
    </row>
    <row r="622" ht="15.75" customHeight="1">
      <c r="B622" s="90"/>
      <c r="D622" s="90"/>
      <c r="F622" s="90"/>
      <c r="G622" s="90"/>
      <c r="H622" s="90"/>
      <c r="I622" s="90"/>
    </row>
    <row r="623" ht="15.75" customHeight="1">
      <c r="B623" s="90"/>
      <c r="D623" s="90"/>
      <c r="F623" s="90"/>
      <c r="G623" s="90"/>
      <c r="H623" s="90"/>
      <c r="I623" s="90"/>
    </row>
    <row r="624" ht="15.75" customHeight="1">
      <c r="B624" s="90"/>
      <c r="D624" s="90"/>
      <c r="F624" s="90"/>
      <c r="G624" s="90"/>
      <c r="H624" s="90"/>
      <c r="I624" s="90"/>
    </row>
    <row r="625" ht="15.75" customHeight="1">
      <c r="B625" s="90"/>
      <c r="D625" s="90"/>
      <c r="F625" s="90"/>
      <c r="G625" s="90"/>
      <c r="H625" s="90"/>
      <c r="I625" s="90"/>
    </row>
    <row r="626" ht="15.75" customHeight="1">
      <c r="B626" s="90"/>
      <c r="D626" s="90"/>
      <c r="F626" s="90"/>
      <c r="G626" s="90"/>
      <c r="H626" s="90"/>
      <c r="I626" s="90"/>
    </row>
    <row r="627" ht="15.75" customHeight="1">
      <c r="B627" s="90"/>
      <c r="D627" s="90"/>
      <c r="F627" s="90"/>
      <c r="G627" s="90"/>
      <c r="H627" s="90"/>
      <c r="I627" s="90"/>
    </row>
    <row r="628" ht="15.75" customHeight="1">
      <c r="B628" s="90"/>
      <c r="D628" s="90"/>
      <c r="F628" s="90"/>
      <c r="G628" s="90"/>
      <c r="H628" s="90"/>
      <c r="I628" s="90"/>
    </row>
    <row r="629" ht="15.75" customHeight="1">
      <c r="B629" s="90"/>
      <c r="D629" s="90"/>
      <c r="F629" s="90"/>
      <c r="G629" s="90"/>
      <c r="H629" s="90"/>
      <c r="I629" s="90"/>
    </row>
    <row r="630" ht="15.75" customHeight="1">
      <c r="B630" s="90"/>
      <c r="D630" s="90"/>
      <c r="F630" s="90"/>
      <c r="G630" s="90"/>
      <c r="H630" s="90"/>
      <c r="I630" s="90"/>
    </row>
    <row r="631" ht="15.75" customHeight="1">
      <c r="B631" s="90"/>
      <c r="D631" s="90"/>
      <c r="F631" s="90"/>
      <c r="G631" s="90"/>
      <c r="H631" s="90"/>
      <c r="I631" s="90"/>
    </row>
    <row r="632" ht="15.75" customHeight="1">
      <c r="B632" s="90"/>
      <c r="D632" s="90"/>
      <c r="F632" s="90"/>
      <c r="G632" s="90"/>
      <c r="H632" s="90"/>
      <c r="I632" s="90"/>
    </row>
    <row r="633" ht="15.75" customHeight="1">
      <c r="B633" s="90"/>
      <c r="D633" s="90"/>
      <c r="F633" s="90"/>
      <c r="G633" s="90"/>
      <c r="H633" s="90"/>
      <c r="I633" s="90"/>
    </row>
    <row r="634" ht="15.75" customHeight="1">
      <c r="B634" s="90"/>
      <c r="D634" s="90"/>
      <c r="F634" s="90"/>
      <c r="G634" s="90"/>
      <c r="H634" s="90"/>
      <c r="I634" s="90"/>
    </row>
    <row r="635" ht="15.75" customHeight="1">
      <c r="B635" s="90"/>
      <c r="D635" s="90"/>
      <c r="F635" s="90"/>
      <c r="G635" s="90"/>
      <c r="H635" s="90"/>
      <c r="I635" s="90"/>
    </row>
    <row r="636" ht="15.75" customHeight="1">
      <c r="B636" s="90"/>
      <c r="D636" s="90"/>
      <c r="F636" s="90"/>
      <c r="G636" s="90"/>
      <c r="H636" s="90"/>
      <c r="I636" s="90"/>
    </row>
    <row r="637" ht="15.75" customHeight="1">
      <c r="B637" s="90"/>
      <c r="D637" s="90"/>
      <c r="F637" s="90"/>
      <c r="G637" s="90"/>
      <c r="H637" s="90"/>
      <c r="I637" s="90"/>
    </row>
    <row r="638" ht="15.75" customHeight="1">
      <c r="B638" s="90"/>
      <c r="D638" s="90"/>
      <c r="F638" s="90"/>
      <c r="G638" s="90"/>
      <c r="H638" s="90"/>
      <c r="I638" s="90"/>
    </row>
    <row r="639" ht="15.75" customHeight="1">
      <c r="B639" s="90"/>
      <c r="D639" s="90"/>
      <c r="F639" s="90"/>
      <c r="G639" s="90"/>
      <c r="H639" s="90"/>
      <c r="I639" s="90"/>
    </row>
    <row r="640" ht="15.75" customHeight="1">
      <c r="B640" s="90"/>
      <c r="D640" s="90"/>
      <c r="F640" s="90"/>
      <c r="G640" s="90"/>
      <c r="H640" s="90"/>
      <c r="I640" s="90"/>
    </row>
    <row r="641" ht="15.75" customHeight="1">
      <c r="B641" s="90"/>
      <c r="D641" s="90"/>
      <c r="F641" s="90"/>
      <c r="G641" s="90"/>
      <c r="H641" s="90"/>
      <c r="I641" s="90"/>
    </row>
    <row r="642" ht="15.75" customHeight="1">
      <c r="B642" s="90"/>
      <c r="D642" s="90"/>
      <c r="F642" s="90"/>
      <c r="G642" s="90"/>
      <c r="H642" s="90"/>
      <c r="I642" s="90"/>
    </row>
    <row r="643" ht="15.75" customHeight="1">
      <c r="B643" s="90"/>
      <c r="D643" s="90"/>
      <c r="F643" s="90"/>
      <c r="G643" s="90"/>
      <c r="H643" s="90"/>
      <c r="I643" s="90"/>
    </row>
    <row r="644" ht="15.75" customHeight="1">
      <c r="B644" s="90"/>
      <c r="D644" s="90"/>
      <c r="F644" s="90"/>
      <c r="G644" s="90"/>
      <c r="H644" s="90"/>
      <c r="I644" s="90"/>
    </row>
    <row r="645" ht="15.75" customHeight="1">
      <c r="B645" s="90"/>
      <c r="D645" s="90"/>
      <c r="F645" s="90"/>
      <c r="G645" s="90"/>
      <c r="H645" s="90"/>
      <c r="I645" s="90"/>
    </row>
    <row r="646" ht="15.75" customHeight="1">
      <c r="B646" s="90"/>
      <c r="D646" s="90"/>
      <c r="F646" s="90"/>
      <c r="G646" s="90"/>
      <c r="H646" s="90"/>
      <c r="I646" s="90"/>
    </row>
    <row r="647" ht="15.75" customHeight="1">
      <c r="B647" s="90"/>
      <c r="D647" s="90"/>
      <c r="F647" s="90"/>
      <c r="G647" s="90"/>
      <c r="H647" s="90"/>
      <c r="I647" s="90"/>
    </row>
    <row r="648" ht="15.75" customHeight="1">
      <c r="B648" s="90"/>
      <c r="D648" s="90"/>
      <c r="F648" s="90"/>
      <c r="G648" s="90"/>
      <c r="H648" s="90"/>
      <c r="I648" s="90"/>
    </row>
    <row r="649" ht="15.75" customHeight="1">
      <c r="B649" s="90"/>
      <c r="D649" s="90"/>
      <c r="F649" s="90"/>
      <c r="G649" s="90"/>
      <c r="H649" s="90"/>
      <c r="I649" s="90"/>
    </row>
    <row r="650" ht="15.75" customHeight="1">
      <c r="B650" s="90"/>
      <c r="D650" s="90"/>
      <c r="F650" s="90"/>
      <c r="G650" s="90"/>
      <c r="H650" s="90"/>
      <c r="I650" s="90"/>
    </row>
    <row r="651" ht="15.75" customHeight="1">
      <c r="B651" s="90"/>
      <c r="D651" s="90"/>
      <c r="F651" s="90"/>
      <c r="G651" s="90"/>
      <c r="H651" s="90"/>
      <c r="I651" s="90"/>
    </row>
    <row r="652" ht="15.75" customHeight="1">
      <c r="B652" s="90"/>
      <c r="D652" s="90"/>
      <c r="F652" s="90"/>
      <c r="G652" s="90"/>
      <c r="H652" s="90"/>
      <c r="I652" s="90"/>
    </row>
    <row r="653" ht="15.75" customHeight="1">
      <c r="B653" s="90"/>
      <c r="D653" s="90"/>
      <c r="F653" s="90"/>
      <c r="G653" s="90"/>
      <c r="H653" s="90"/>
      <c r="I653" s="90"/>
    </row>
    <row r="654" ht="15.75" customHeight="1">
      <c r="B654" s="90"/>
      <c r="D654" s="90"/>
      <c r="F654" s="90"/>
      <c r="G654" s="90"/>
      <c r="H654" s="90"/>
      <c r="I654" s="90"/>
    </row>
    <row r="655" ht="15.75" customHeight="1">
      <c r="B655" s="90"/>
      <c r="D655" s="90"/>
      <c r="F655" s="90"/>
      <c r="G655" s="90"/>
      <c r="H655" s="90"/>
      <c r="I655" s="90"/>
    </row>
    <row r="656" ht="15.75" customHeight="1">
      <c r="B656" s="90"/>
      <c r="D656" s="90"/>
      <c r="F656" s="90"/>
      <c r="G656" s="90"/>
      <c r="H656" s="90"/>
      <c r="I656" s="90"/>
    </row>
    <row r="657" ht="15.75" customHeight="1">
      <c r="B657" s="90"/>
      <c r="D657" s="90"/>
      <c r="F657" s="90"/>
      <c r="G657" s="90"/>
      <c r="H657" s="90"/>
      <c r="I657" s="90"/>
    </row>
    <row r="658" ht="15.75" customHeight="1">
      <c r="B658" s="90"/>
      <c r="D658" s="90"/>
      <c r="F658" s="90"/>
      <c r="G658" s="90"/>
      <c r="H658" s="90"/>
      <c r="I658" s="90"/>
    </row>
    <row r="659" ht="15.75" customHeight="1">
      <c r="B659" s="90"/>
      <c r="D659" s="90"/>
      <c r="F659" s="90"/>
      <c r="G659" s="90"/>
      <c r="H659" s="90"/>
      <c r="I659" s="90"/>
    </row>
    <row r="660" ht="15.75" customHeight="1">
      <c r="B660" s="90"/>
      <c r="D660" s="90"/>
      <c r="F660" s="90"/>
      <c r="G660" s="90"/>
      <c r="H660" s="90"/>
      <c r="I660" s="90"/>
    </row>
    <row r="661" ht="15.75" customHeight="1">
      <c r="B661" s="90"/>
      <c r="D661" s="90"/>
      <c r="F661" s="90"/>
      <c r="G661" s="90"/>
      <c r="H661" s="90"/>
      <c r="I661" s="90"/>
    </row>
    <row r="662" ht="15.75" customHeight="1">
      <c r="B662" s="90"/>
      <c r="D662" s="90"/>
      <c r="F662" s="90"/>
      <c r="G662" s="90"/>
      <c r="H662" s="90"/>
      <c r="I662" s="90"/>
    </row>
    <row r="663" ht="15.75" customHeight="1">
      <c r="B663" s="90"/>
      <c r="D663" s="90"/>
      <c r="F663" s="90"/>
      <c r="G663" s="90"/>
      <c r="H663" s="90"/>
      <c r="I663" s="90"/>
    </row>
    <row r="664" ht="15.75" customHeight="1">
      <c r="B664" s="90"/>
      <c r="D664" s="90"/>
      <c r="F664" s="90"/>
      <c r="G664" s="90"/>
      <c r="H664" s="90"/>
      <c r="I664" s="90"/>
    </row>
    <row r="665" ht="15.75" customHeight="1">
      <c r="B665" s="90"/>
      <c r="D665" s="90"/>
      <c r="F665" s="90"/>
      <c r="G665" s="90"/>
      <c r="H665" s="90"/>
      <c r="I665" s="90"/>
    </row>
    <row r="666" ht="15.75" customHeight="1">
      <c r="B666" s="90"/>
      <c r="D666" s="90"/>
      <c r="F666" s="90"/>
      <c r="G666" s="90"/>
      <c r="H666" s="90"/>
      <c r="I666" s="90"/>
    </row>
    <row r="667" ht="15.75" customHeight="1">
      <c r="B667" s="90"/>
      <c r="D667" s="90"/>
      <c r="F667" s="90"/>
      <c r="G667" s="90"/>
      <c r="H667" s="90"/>
      <c r="I667" s="90"/>
    </row>
    <row r="668" ht="15.75" customHeight="1">
      <c r="B668" s="90"/>
      <c r="D668" s="90"/>
      <c r="F668" s="90"/>
      <c r="G668" s="90"/>
      <c r="H668" s="90"/>
      <c r="I668" s="90"/>
    </row>
    <row r="669" ht="15.75" customHeight="1">
      <c r="B669" s="90"/>
      <c r="D669" s="90"/>
      <c r="F669" s="90"/>
      <c r="G669" s="90"/>
      <c r="H669" s="90"/>
      <c r="I669" s="90"/>
    </row>
    <row r="670" ht="15.75" customHeight="1">
      <c r="B670" s="90"/>
      <c r="D670" s="90"/>
      <c r="F670" s="90"/>
      <c r="G670" s="90"/>
      <c r="H670" s="90"/>
      <c r="I670" s="90"/>
    </row>
    <row r="671" ht="15.75" customHeight="1">
      <c r="B671" s="90"/>
      <c r="D671" s="90"/>
      <c r="F671" s="90"/>
      <c r="G671" s="90"/>
      <c r="H671" s="90"/>
      <c r="I671" s="90"/>
    </row>
    <row r="672" ht="15.75" customHeight="1">
      <c r="B672" s="90"/>
      <c r="D672" s="90"/>
      <c r="F672" s="90"/>
      <c r="G672" s="90"/>
      <c r="H672" s="90"/>
      <c r="I672" s="90"/>
    </row>
    <row r="673" ht="15.75" customHeight="1">
      <c r="B673" s="90"/>
      <c r="D673" s="90"/>
      <c r="F673" s="90"/>
      <c r="G673" s="90"/>
      <c r="H673" s="90"/>
      <c r="I673" s="90"/>
    </row>
    <row r="674" ht="15.75" customHeight="1">
      <c r="B674" s="90"/>
      <c r="D674" s="90"/>
      <c r="F674" s="90"/>
      <c r="G674" s="90"/>
      <c r="H674" s="90"/>
      <c r="I674" s="90"/>
    </row>
    <row r="675" ht="15.75" customHeight="1">
      <c r="B675" s="90"/>
      <c r="D675" s="90"/>
      <c r="F675" s="90"/>
      <c r="G675" s="90"/>
      <c r="H675" s="90"/>
      <c r="I675" s="90"/>
    </row>
    <row r="676" ht="15.75" customHeight="1">
      <c r="B676" s="90"/>
      <c r="D676" s="90"/>
      <c r="F676" s="90"/>
      <c r="G676" s="90"/>
      <c r="H676" s="90"/>
      <c r="I676" s="90"/>
    </row>
    <row r="677" ht="15.75" customHeight="1">
      <c r="B677" s="90"/>
      <c r="D677" s="90"/>
      <c r="F677" s="90"/>
      <c r="G677" s="90"/>
      <c r="H677" s="90"/>
      <c r="I677" s="90"/>
    </row>
    <row r="678" ht="15.75" customHeight="1">
      <c r="B678" s="90"/>
      <c r="D678" s="90"/>
      <c r="F678" s="90"/>
      <c r="G678" s="90"/>
      <c r="H678" s="90"/>
      <c r="I678" s="90"/>
    </row>
    <row r="679" ht="15.75" customHeight="1">
      <c r="B679" s="90"/>
      <c r="D679" s="90"/>
      <c r="F679" s="90"/>
      <c r="G679" s="90"/>
      <c r="H679" s="90"/>
      <c r="I679" s="90"/>
    </row>
    <row r="680" ht="15.75" customHeight="1">
      <c r="B680" s="90"/>
      <c r="D680" s="90"/>
      <c r="F680" s="90"/>
      <c r="G680" s="90"/>
      <c r="H680" s="90"/>
      <c r="I680" s="90"/>
    </row>
    <row r="681" ht="15.75" customHeight="1">
      <c r="B681" s="90"/>
      <c r="D681" s="90"/>
      <c r="F681" s="90"/>
      <c r="G681" s="90"/>
      <c r="H681" s="90"/>
      <c r="I681" s="90"/>
    </row>
    <row r="682" ht="15.75" customHeight="1">
      <c r="B682" s="90"/>
      <c r="D682" s="90"/>
      <c r="F682" s="90"/>
      <c r="G682" s="90"/>
      <c r="H682" s="90"/>
      <c r="I682" s="90"/>
    </row>
    <row r="683" ht="15.75" customHeight="1">
      <c r="B683" s="90"/>
      <c r="D683" s="90"/>
      <c r="F683" s="90"/>
      <c r="G683" s="90"/>
      <c r="H683" s="90"/>
      <c r="I683" s="90"/>
    </row>
    <row r="684" ht="15.75" customHeight="1">
      <c r="B684" s="90"/>
      <c r="D684" s="90"/>
      <c r="F684" s="90"/>
      <c r="G684" s="90"/>
      <c r="H684" s="90"/>
      <c r="I684" s="90"/>
    </row>
    <row r="685" ht="15.75" customHeight="1">
      <c r="B685" s="90"/>
      <c r="D685" s="90"/>
      <c r="F685" s="90"/>
      <c r="G685" s="90"/>
      <c r="H685" s="90"/>
      <c r="I685" s="90"/>
    </row>
    <row r="686" ht="15.75" customHeight="1">
      <c r="B686" s="90"/>
      <c r="D686" s="90"/>
      <c r="F686" s="90"/>
      <c r="G686" s="90"/>
      <c r="H686" s="90"/>
      <c r="I686" s="90"/>
    </row>
    <row r="687" ht="15.75" customHeight="1">
      <c r="B687" s="90"/>
      <c r="D687" s="90"/>
      <c r="F687" s="90"/>
      <c r="G687" s="90"/>
      <c r="H687" s="90"/>
      <c r="I687" s="90"/>
    </row>
    <row r="688" ht="15.75" customHeight="1">
      <c r="B688" s="90"/>
      <c r="D688" s="90"/>
      <c r="F688" s="90"/>
      <c r="G688" s="90"/>
      <c r="H688" s="90"/>
      <c r="I688" s="90"/>
    </row>
    <row r="689" ht="15.75" customHeight="1">
      <c r="B689" s="90"/>
      <c r="D689" s="90"/>
      <c r="F689" s="90"/>
      <c r="G689" s="90"/>
      <c r="H689" s="90"/>
      <c r="I689" s="90"/>
    </row>
    <row r="690" ht="15.75" customHeight="1">
      <c r="B690" s="90"/>
      <c r="D690" s="90"/>
      <c r="F690" s="90"/>
      <c r="G690" s="90"/>
      <c r="H690" s="90"/>
      <c r="I690" s="90"/>
    </row>
    <row r="691" ht="15.75" customHeight="1">
      <c r="B691" s="90"/>
      <c r="D691" s="90"/>
      <c r="F691" s="90"/>
      <c r="G691" s="90"/>
      <c r="H691" s="90"/>
      <c r="I691" s="90"/>
    </row>
    <row r="692" ht="15.75" customHeight="1">
      <c r="B692" s="90"/>
      <c r="D692" s="90"/>
      <c r="F692" s="90"/>
      <c r="G692" s="90"/>
      <c r="H692" s="90"/>
      <c r="I692" s="90"/>
    </row>
    <row r="693" ht="15.75" customHeight="1">
      <c r="B693" s="90"/>
      <c r="D693" s="90"/>
      <c r="F693" s="90"/>
      <c r="G693" s="90"/>
      <c r="H693" s="90"/>
      <c r="I693" s="90"/>
    </row>
    <row r="694" ht="15.75" customHeight="1">
      <c r="B694" s="90"/>
      <c r="D694" s="90"/>
      <c r="F694" s="90"/>
      <c r="G694" s="90"/>
      <c r="H694" s="90"/>
      <c r="I694" s="90"/>
    </row>
    <row r="695" ht="15.75" customHeight="1">
      <c r="B695" s="90"/>
      <c r="D695" s="90"/>
      <c r="F695" s="90"/>
      <c r="G695" s="90"/>
      <c r="H695" s="90"/>
      <c r="I695" s="90"/>
    </row>
    <row r="696" ht="15.75" customHeight="1">
      <c r="B696" s="90"/>
      <c r="D696" s="90"/>
      <c r="F696" s="90"/>
      <c r="G696" s="90"/>
      <c r="H696" s="90"/>
      <c r="I696" s="90"/>
    </row>
    <row r="697" ht="15.75" customHeight="1">
      <c r="B697" s="90"/>
      <c r="D697" s="90"/>
      <c r="F697" s="90"/>
      <c r="G697" s="90"/>
      <c r="H697" s="90"/>
      <c r="I697" s="90"/>
    </row>
    <row r="698" ht="15.75" customHeight="1">
      <c r="B698" s="90"/>
      <c r="D698" s="90"/>
      <c r="F698" s="90"/>
      <c r="G698" s="90"/>
      <c r="H698" s="90"/>
      <c r="I698" s="90"/>
    </row>
    <row r="699" ht="15.75" customHeight="1">
      <c r="B699" s="90"/>
      <c r="D699" s="90"/>
      <c r="F699" s="90"/>
      <c r="G699" s="90"/>
      <c r="H699" s="90"/>
      <c r="I699" s="90"/>
    </row>
    <row r="700" ht="15.75" customHeight="1">
      <c r="B700" s="90"/>
      <c r="D700" s="90"/>
      <c r="F700" s="90"/>
      <c r="G700" s="90"/>
      <c r="H700" s="90"/>
      <c r="I700" s="90"/>
    </row>
    <row r="701" ht="15.75" customHeight="1">
      <c r="B701" s="90"/>
      <c r="D701" s="90"/>
      <c r="F701" s="90"/>
      <c r="G701" s="90"/>
      <c r="H701" s="90"/>
      <c r="I701" s="90"/>
    </row>
    <row r="702" ht="15.75" customHeight="1">
      <c r="B702" s="90"/>
      <c r="D702" s="90"/>
      <c r="F702" s="90"/>
      <c r="G702" s="90"/>
      <c r="H702" s="90"/>
      <c r="I702" s="90"/>
    </row>
    <row r="703" ht="15.75" customHeight="1">
      <c r="B703" s="90"/>
      <c r="D703" s="90"/>
      <c r="F703" s="90"/>
      <c r="G703" s="90"/>
      <c r="H703" s="90"/>
      <c r="I703" s="90"/>
    </row>
    <row r="704" ht="15.75" customHeight="1">
      <c r="B704" s="90"/>
      <c r="D704" s="90"/>
      <c r="F704" s="90"/>
      <c r="G704" s="90"/>
      <c r="H704" s="90"/>
      <c r="I704" s="90"/>
    </row>
    <row r="705" ht="15.75" customHeight="1">
      <c r="B705" s="90"/>
      <c r="D705" s="90"/>
      <c r="F705" s="90"/>
      <c r="G705" s="90"/>
      <c r="H705" s="90"/>
      <c r="I705" s="90"/>
    </row>
    <row r="706" ht="15.75" customHeight="1">
      <c r="B706" s="90"/>
      <c r="D706" s="90"/>
      <c r="F706" s="90"/>
      <c r="G706" s="90"/>
      <c r="H706" s="90"/>
      <c r="I706" s="90"/>
    </row>
    <row r="707" ht="15.75" customHeight="1">
      <c r="B707" s="90"/>
      <c r="D707" s="90"/>
      <c r="F707" s="90"/>
      <c r="G707" s="90"/>
      <c r="H707" s="90"/>
      <c r="I707" s="90"/>
    </row>
    <row r="708" ht="15.75" customHeight="1">
      <c r="B708" s="90"/>
      <c r="D708" s="90"/>
      <c r="F708" s="90"/>
      <c r="G708" s="90"/>
      <c r="H708" s="90"/>
      <c r="I708" s="90"/>
    </row>
    <row r="709" ht="15.75" customHeight="1">
      <c r="B709" s="90"/>
      <c r="D709" s="90"/>
      <c r="F709" s="90"/>
      <c r="G709" s="90"/>
      <c r="H709" s="90"/>
      <c r="I709" s="90"/>
    </row>
    <row r="710" ht="15.75" customHeight="1">
      <c r="B710" s="90"/>
      <c r="D710" s="90"/>
      <c r="F710" s="90"/>
      <c r="G710" s="90"/>
      <c r="H710" s="90"/>
      <c r="I710" s="90"/>
    </row>
    <row r="711" ht="15.75" customHeight="1">
      <c r="B711" s="90"/>
      <c r="D711" s="90"/>
      <c r="F711" s="90"/>
      <c r="G711" s="90"/>
      <c r="H711" s="90"/>
      <c r="I711" s="90"/>
    </row>
    <row r="712" ht="15.75" customHeight="1">
      <c r="B712" s="90"/>
      <c r="D712" s="90"/>
      <c r="F712" s="90"/>
      <c r="G712" s="90"/>
      <c r="H712" s="90"/>
      <c r="I712" s="90"/>
    </row>
    <row r="713" ht="15.75" customHeight="1">
      <c r="B713" s="90"/>
      <c r="D713" s="90"/>
      <c r="F713" s="90"/>
      <c r="G713" s="90"/>
      <c r="H713" s="90"/>
      <c r="I713" s="90"/>
    </row>
    <row r="714" ht="15.75" customHeight="1">
      <c r="B714" s="90"/>
      <c r="D714" s="90"/>
      <c r="F714" s="90"/>
      <c r="G714" s="90"/>
      <c r="H714" s="90"/>
      <c r="I714" s="90"/>
    </row>
    <row r="715" ht="15.75" customHeight="1">
      <c r="B715" s="90"/>
      <c r="D715" s="90"/>
      <c r="F715" s="90"/>
      <c r="G715" s="90"/>
      <c r="H715" s="90"/>
      <c r="I715" s="90"/>
    </row>
    <row r="716" ht="15.75" customHeight="1">
      <c r="B716" s="90"/>
      <c r="D716" s="90"/>
      <c r="F716" s="90"/>
      <c r="G716" s="90"/>
      <c r="H716" s="90"/>
      <c r="I716" s="90"/>
    </row>
    <row r="717" ht="15.75" customHeight="1">
      <c r="B717" s="90"/>
      <c r="D717" s="90"/>
      <c r="F717" s="90"/>
      <c r="G717" s="90"/>
      <c r="H717" s="90"/>
      <c r="I717" s="90"/>
    </row>
    <row r="718" ht="15.75" customHeight="1">
      <c r="B718" s="90"/>
      <c r="D718" s="90"/>
      <c r="F718" s="90"/>
      <c r="G718" s="90"/>
      <c r="H718" s="90"/>
      <c r="I718" s="90"/>
    </row>
    <row r="719" ht="15.75" customHeight="1">
      <c r="B719" s="90"/>
      <c r="D719" s="90"/>
      <c r="F719" s="90"/>
      <c r="G719" s="90"/>
      <c r="H719" s="90"/>
      <c r="I719" s="90"/>
    </row>
    <row r="720" ht="15.75" customHeight="1">
      <c r="B720" s="90"/>
      <c r="D720" s="90"/>
      <c r="F720" s="90"/>
      <c r="G720" s="90"/>
      <c r="H720" s="90"/>
      <c r="I720" s="90"/>
    </row>
    <row r="721" ht="15.75" customHeight="1">
      <c r="B721" s="90"/>
      <c r="D721" s="90"/>
      <c r="F721" s="90"/>
      <c r="G721" s="90"/>
      <c r="H721" s="90"/>
      <c r="I721" s="90"/>
    </row>
    <row r="722" ht="15.75" customHeight="1">
      <c r="B722" s="90"/>
      <c r="D722" s="90"/>
      <c r="F722" s="90"/>
      <c r="G722" s="90"/>
      <c r="H722" s="90"/>
      <c r="I722" s="90"/>
    </row>
    <row r="723" ht="15.75" customHeight="1">
      <c r="B723" s="90"/>
      <c r="D723" s="90"/>
      <c r="F723" s="90"/>
      <c r="G723" s="90"/>
      <c r="H723" s="90"/>
      <c r="I723" s="90"/>
    </row>
    <row r="724" ht="15.75" customHeight="1">
      <c r="B724" s="90"/>
      <c r="D724" s="90"/>
      <c r="F724" s="90"/>
      <c r="G724" s="90"/>
      <c r="H724" s="90"/>
      <c r="I724" s="90"/>
    </row>
    <row r="725" ht="15.75" customHeight="1">
      <c r="B725" s="90"/>
      <c r="D725" s="90"/>
      <c r="F725" s="90"/>
      <c r="G725" s="90"/>
      <c r="H725" s="90"/>
      <c r="I725" s="90"/>
    </row>
    <row r="726" ht="15.75" customHeight="1">
      <c r="B726" s="90"/>
      <c r="D726" s="90"/>
      <c r="F726" s="90"/>
      <c r="G726" s="90"/>
      <c r="H726" s="90"/>
      <c r="I726" s="90"/>
    </row>
    <row r="727" ht="15.75" customHeight="1">
      <c r="B727" s="90"/>
      <c r="D727" s="90"/>
      <c r="F727" s="90"/>
      <c r="G727" s="90"/>
      <c r="H727" s="90"/>
      <c r="I727" s="90"/>
    </row>
    <row r="728" ht="15.75" customHeight="1">
      <c r="B728" s="90"/>
      <c r="D728" s="90"/>
      <c r="F728" s="90"/>
      <c r="G728" s="90"/>
      <c r="H728" s="90"/>
      <c r="I728" s="90"/>
    </row>
    <row r="729" ht="15.75" customHeight="1">
      <c r="B729" s="90"/>
      <c r="D729" s="90"/>
      <c r="F729" s="90"/>
      <c r="G729" s="90"/>
      <c r="H729" s="90"/>
      <c r="I729" s="90"/>
    </row>
    <row r="730" ht="15.75" customHeight="1">
      <c r="B730" s="90"/>
      <c r="D730" s="90"/>
      <c r="F730" s="90"/>
      <c r="G730" s="90"/>
      <c r="H730" s="90"/>
      <c r="I730" s="90"/>
    </row>
    <row r="731" ht="15.75" customHeight="1">
      <c r="B731" s="90"/>
      <c r="D731" s="90"/>
      <c r="F731" s="90"/>
      <c r="G731" s="90"/>
      <c r="H731" s="90"/>
      <c r="I731" s="90"/>
    </row>
    <row r="732" ht="15.75" customHeight="1">
      <c r="B732" s="90"/>
      <c r="D732" s="90"/>
      <c r="F732" s="90"/>
      <c r="G732" s="90"/>
      <c r="H732" s="90"/>
      <c r="I732" s="90"/>
    </row>
    <row r="733" ht="15.75" customHeight="1">
      <c r="B733" s="90"/>
      <c r="D733" s="90"/>
      <c r="F733" s="90"/>
      <c r="G733" s="90"/>
      <c r="H733" s="90"/>
      <c r="I733" s="90"/>
    </row>
    <row r="734" ht="15.75" customHeight="1">
      <c r="B734" s="90"/>
      <c r="D734" s="90"/>
      <c r="F734" s="90"/>
      <c r="G734" s="90"/>
      <c r="H734" s="90"/>
      <c r="I734" s="90"/>
    </row>
    <row r="735" ht="15.75" customHeight="1">
      <c r="B735" s="90"/>
      <c r="D735" s="90"/>
      <c r="F735" s="90"/>
      <c r="G735" s="90"/>
      <c r="H735" s="90"/>
      <c r="I735" s="90"/>
    </row>
    <row r="736" ht="15.75" customHeight="1">
      <c r="B736" s="90"/>
      <c r="D736" s="90"/>
      <c r="F736" s="90"/>
      <c r="G736" s="90"/>
      <c r="H736" s="90"/>
      <c r="I736" s="90"/>
    </row>
    <row r="737" ht="15.75" customHeight="1">
      <c r="B737" s="90"/>
      <c r="D737" s="90"/>
      <c r="F737" s="90"/>
      <c r="G737" s="90"/>
      <c r="H737" s="90"/>
      <c r="I737" s="90"/>
    </row>
    <row r="738" ht="15.75" customHeight="1">
      <c r="B738" s="90"/>
      <c r="D738" s="90"/>
      <c r="F738" s="90"/>
      <c r="G738" s="90"/>
      <c r="H738" s="90"/>
      <c r="I738" s="90"/>
    </row>
    <row r="739" ht="15.75" customHeight="1">
      <c r="B739" s="90"/>
      <c r="D739" s="90"/>
      <c r="F739" s="90"/>
      <c r="G739" s="90"/>
      <c r="H739" s="90"/>
      <c r="I739" s="90"/>
    </row>
    <row r="740" ht="15.75" customHeight="1">
      <c r="B740" s="90"/>
      <c r="D740" s="90"/>
      <c r="F740" s="90"/>
      <c r="G740" s="90"/>
      <c r="H740" s="90"/>
      <c r="I740" s="90"/>
    </row>
    <row r="741" ht="15.75" customHeight="1">
      <c r="B741" s="90"/>
      <c r="D741" s="90"/>
      <c r="F741" s="90"/>
      <c r="G741" s="90"/>
      <c r="H741" s="90"/>
      <c r="I741" s="90"/>
    </row>
    <row r="742" ht="15.75" customHeight="1">
      <c r="B742" s="90"/>
      <c r="D742" s="90"/>
      <c r="F742" s="90"/>
      <c r="G742" s="90"/>
      <c r="H742" s="90"/>
      <c r="I742" s="90"/>
    </row>
    <row r="743" ht="15.75" customHeight="1">
      <c r="B743" s="90"/>
      <c r="D743" s="90"/>
      <c r="F743" s="90"/>
      <c r="G743" s="90"/>
      <c r="H743" s="90"/>
      <c r="I743" s="90"/>
    </row>
    <row r="744" ht="15.75" customHeight="1">
      <c r="B744" s="90"/>
      <c r="D744" s="90"/>
      <c r="F744" s="90"/>
      <c r="G744" s="90"/>
      <c r="H744" s="90"/>
      <c r="I744" s="90"/>
    </row>
    <row r="745" ht="15.75" customHeight="1">
      <c r="B745" s="90"/>
      <c r="D745" s="90"/>
      <c r="F745" s="90"/>
      <c r="G745" s="90"/>
      <c r="H745" s="90"/>
      <c r="I745" s="90"/>
    </row>
    <row r="746" ht="15.75" customHeight="1">
      <c r="B746" s="90"/>
      <c r="D746" s="90"/>
      <c r="F746" s="90"/>
      <c r="G746" s="90"/>
      <c r="H746" s="90"/>
      <c r="I746" s="90"/>
    </row>
    <row r="747" ht="15.75" customHeight="1">
      <c r="B747" s="90"/>
      <c r="D747" s="90"/>
      <c r="F747" s="90"/>
      <c r="G747" s="90"/>
      <c r="H747" s="90"/>
      <c r="I747" s="90"/>
    </row>
    <row r="748" ht="15.75" customHeight="1">
      <c r="B748" s="90"/>
      <c r="D748" s="90"/>
      <c r="F748" s="90"/>
      <c r="G748" s="90"/>
      <c r="H748" s="90"/>
      <c r="I748" s="90"/>
    </row>
    <row r="749" ht="15.75" customHeight="1">
      <c r="B749" s="90"/>
      <c r="D749" s="90"/>
      <c r="F749" s="90"/>
      <c r="G749" s="90"/>
      <c r="H749" s="90"/>
      <c r="I749" s="90"/>
    </row>
    <row r="750" ht="15.75" customHeight="1">
      <c r="B750" s="90"/>
      <c r="D750" s="90"/>
      <c r="F750" s="90"/>
      <c r="G750" s="90"/>
      <c r="H750" s="90"/>
      <c r="I750" s="90"/>
    </row>
    <row r="751" ht="15.75" customHeight="1">
      <c r="B751" s="90"/>
      <c r="D751" s="90"/>
      <c r="F751" s="90"/>
      <c r="G751" s="90"/>
      <c r="H751" s="90"/>
      <c r="I751" s="90"/>
    </row>
    <row r="752" ht="15.75" customHeight="1">
      <c r="B752" s="90"/>
      <c r="D752" s="90"/>
      <c r="F752" s="90"/>
      <c r="G752" s="90"/>
      <c r="H752" s="90"/>
      <c r="I752" s="90"/>
    </row>
    <row r="753" ht="15.75" customHeight="1">
      <c r="B753" s="90"/>
      <c r="D753" s="90"/>
      <c r="F753" s="90"/>
      <c r="G753" s="90"/>
      <c r="H753" s="90"/>
      <c r="I753" s="90"/>
    </row>
    <row r="754" ht="15.75" customHeight="1">
      <c r="B754" s="90"/>
      <c r="D754" s="90"/>
      <c r="F754" s="90"/>
      <c r="G754" s="90"/>
      <c r="H754" s="90"/>
      <c r="I754" s="90"/>
    </row>
    <row r="755" ht="15.75" customHeight="1">
      <c r="B755" s="90"/>
      <c r="D755" s="90"/>
      <c r="F755" s="90"/>
      <c r="G755" s="90"/>
      <c r="H755" s="90"/>
      <c r="I755" s="90"/>
    </row>
    <row r="756" ht="15.75" customHeight="1">
      <c r="B756" s="90"/>
      <c r="D756" s="90"/>
      <c r="F756" s="90"/>
      <c r="G756" s="90"/>
      <c r="H756" s="90"/>
      <c r="I756" s="90"/>
    </row>
    <row r="757" ht="15.75" customHeight="1">
      <c r="B757" s="90"/>
      <c r="D757" s="90"/>
      <c r="F757" s="90"/>
      <c r="G757" s="90"/>
      <c r="H757" s="90"/>
      <c r="I757" s="90"/>
    </row>
    <row r="758" ht="15.75" customHeight="1">
      <c r="B758" s="90"/>
      <c r="D758" s="90"/>
      <c r="F758" s="90"/>
      <c r="G758" s="90"/>
      <c r="H758" s="90"/>
      <c r="I758" s="90"/>
    </row>
    <row r="759" ht="15.75" customHeight="1">
      <c r="B759" s="90"/>
      <c r="D759" s="90"/>
      <c r="F759" s="90"/>
      <c r="G759" s="90"/>
      <c r="H759" s="90"/>
      <c r="I759" s="90"/>
    </row>
    <row r="760" ht="15.75" customHeight="1">
      <c r="B760" s="90"/>
      <c r="D760" s="90"/>
      <c r="F760" s="90"/>
      <c r="G760" s="90"/>
      <c r="H760" s="90"/>
      <c r="I760" s="90"/>
    </row>
    <row r="761" ht="15.75" customHeight="1">
      <c r="B761" s="90"/>
      <c r="D761" s="90"/>
      <c r="F761" s="90"/>
      <c r="G761" s="90"/>
      <c r="H761" s="90"/>
      <c r="I761" s="90"/>
    </row>
    <row r="762" ht="15.75" customHeight="1">
      <c r="B762" s="90"/>
      <c r="D762" s="90"/>
      <c r="F762" s="90"/>
      <c r="G762" s="90"/>
      <c r="H762" s="90"/>
      <c r="I762" s="90"/>
    </row>
    <row r="763" ht="15.75" customHeight="1">
      <c r="B763" s="90"/>
      <c r="D763" s="90"/>
      <c r="F763" s="90"/>
      <c r="G763" s="90"/>
      <c r="H763" s="90"/>
      <c r="I763" s="90"/>
    </row>
    <row r="764" ht="15.75" customHeight="1">
      <c r="B764" s="90"/>
      <c r="D764" s="90"/>
      <c r="F764" s="90"/>
      <c r="G764" s="90"/>
      <c r="H764" s="90"/>
      <c r="I764" s="90"/>
    </row>
    <row r="765" ht="15.75" customHeight="1">
      <c r="B765" s="90"/>
      <c r="D765" s="90"/>
      <c r="F765" s="90"/>
      <c r="G765" s="90"/>
      <c r="H765" s="90"/>
      <c r="I765" s="90"/>
    </row>
    <row r="766" ht="15.75" customHeight="1">
      <c r="B766" s="90"/>
      <c r="D766" s="90"/>
      <c r="F766" s="90"/>
      <c r="G766" s="90"/>
      <c r="H766" s="90"/>
      <c r="I766" s="90"/>
    </row>
    <row r="767" ht="15.75" customHeight="1">
      <c r="B767" s="90"/>
      <c r="D767" s="90"/>
      <c r="F767" s="90"/>
      <c r="G767" s="90"/>
      <c r="H767" s="90"/>
      <c r="I767" s="90"/>
    </row>
    <row r="768" ht="15.75" customHeight="1">
      <c r="B768" s="90"/>
      <c r="D768" s="90"/>
      <c r="F768" s="90"/>
      <c r="G768" s="90"/>
      <c r="H768" s="90"/>
      <c r="I768" s="90"/>
    </row>
    <row r="769" ht="15.75" customHeight="1">
      <c r="B769" s="90"/>
      <c r="D769" s="90"/>
      <c r="F769" s="90"/>
      <c r="G769" s="90"/>
      <c r="H769" s="90"/>
      <c r="I769" s="90"/>
    </row>
    <row r="770" ht="15.75" customHeight="1">
      <c r="B770" s="90"/>
      <c r="D770" s="90"/>
      <c r="F770" s="90"/>
      <c r="G770" s="90"/>
      <c r="H770" s="90"/>
      <c r="I770" s="90"/>
    </row>
    <row r="771" ht="15.75" customHeight="1">
      <c r="B771" s="90"/>
      <c r="D771" s="90"/>
      <c r="F771" s="90"/>
      <c r="G771" s="90"/>
      <c r="H771" s="90"/>
      <c r="I771" s="90"/>
    </row>
    <row r="772" ht="15.75" customHeight="1">
      <c r="B772" s="90"/>
      <c r="D772" s="90"/>
      <c r="F772" s="90"/>
      <c r="G772" s="90"/>
      <c r="H772" s="90"/>
      <c r="I772" s="90"/>
    </row>
    <row r="773" ht="15.75" customHeight="1">
      <c r="B773" s="90"/>
      <c r="D773" s="90"/>
      <c r="F773" s="90"/>
      <c r="G773" s="90"/>
      <c r="H773" s="90"/>
      <c r="I773" s="90"/>
    </row>
    <row r="774" ht="15.75" customHeight="1">
      <c r="B774" s="90"/>
      <c r="D774" s="90"/>
      <c r="F774" s="90"/>
      <c r="G774" s="90"/>
      <c r="H774" s="90"/>
      <c r="I774" s="90"/>
    </row>
    <row r="775" ht="15.75" customHeight="1">
      <c r="B775" s="90"/>
      <c r="D775" s="90"/>
      <c r="F775" s="90"/>
      <c r="G775" s="90"/>
      <c r="H775" s="90"/>
      <c r="I775" s="90"/>
    </row>
    <row r="776" ht="15.75" customHeight="1">
      <c r="B776" s="90"/>
      <c r="D776" s="90"/>
      <c r="F776" s="90"/>
      <c r="G776" s="90"/>
      <c r="H776" s="90"/>
      <c r="I776" s="90"/>
    </row>
    <row r="777" ht="15.75" customHeight="1">
      <c r="B777" s="90"/>
      <c r="D777" s="90"/>
      <c r="F777" s="90"/>
      <c r="G777" s="90"/>
      <c r="H777" s="90"/>
      <c r="I777" s="90"/>
    </row>
    <row r="778" ht="15.75" customHeight="1">
      <c r="B778" s="90"/>
      <c r="D778" s="90"/>
      <c r="F778" s="90"/>
      <c r="G778" s="90"/>
      <c r="H778" s="90"/>
      <c r="I778" s="90"/>
    </row>
    <row r="779" ht="15.75" customHeight="1">
      <c r="B779" s="90"/>
      <c r="D779" s="90"/>
      <c r="F779" s="90"/>
      <c r="G779" s="90"/>
      <c r="H779" s="90"/>
      <c r="I779" s="90"/>
    </row>
    <row r="780" ht="15.75" customHeight="1">
      <c r="B780" s="90"/>
      <c r="D780" s="90"/>
      <c r="F780" s="90"/>
      <c r="G780" s="90"/>
      <c r="H780" s="90"/>
      <c r="I780" s="90"/>
    </row>
    <row r="781" ht="15.75" customHeight="1">
      <c r="B781" s="90"/>
      <c r="D781" s="90"/>
      <c r="F781" s="90"/>
      <c r="G781" s="90"/>
      <c r="H781" s="90"/>
      <c r="I781" s="90"/>
    </row>
    <row r="782" ht="15.75" customHeight="1">
      <c r="B782" s="90"/>
      <c r="D782" s="90"/>
      <c r="F782" s="90"/>
      <c r="G782" s="90"/>
      <c r="H782" s="90"/>
      <c r="I782" s="90"/>
    </row>
    <row r="783" ht="15.75" customHeight="1">
      <c r="B783" s="90"/>
      <c r="D783" s="90"/>
      <c r="F783" s="90"/>
      <c r="G783" s="90"/>
      <c r="H783" s="90"/>
      <c r="I783" s="90"/>
    </row>
    <row r="784" ht="15.75" customHeight="1">
      <c r="B784" s="90"/>
      <c r="D784" s="90"/>
      <c r="F784" s="90"/>
      <c r="G784" s="90"/>
      <c r="H784" s="90"/>
      <c r="I784" s="90"/>
    </row>
    <row r="785" ht="15.75" customHeight="1">
      <c r="B785" s="90"/>
      <c r="D785" s="90"/>
      <c r="F785" s="90"/>
      <c r="G785" s="90"/>
      <c r="H785" s="90"/>
      <c r="I785" s="90"/>
    </row>
    <row r="786" ht="15.75" customHeight="1">
      <c r="B786" s="90"/>
      <c r="D786" s="90"/>
      <c r="F786" s="90"/>
      <c r="G786" s="90"/>
      <c r="H786" s="90"/>
      <c r="I786" s="90"/>
    </row>
    <row r="787" ht="15.75" customHeight="1">
      <c r="B787" s="90"/>
      <c r="D787" s="90"/>
      <c r="F787" s="90"/>
      <c r="G787" s="90"/>
      <c r="H787" s="90"/>
      <c r="I787" s="90"/>
    </row>
    <row r="788" ht="15.75" customHeight="1">
      <c r="B788" s="90"/>
      <c r="D788" s="90"/>
      <c r="F788" s="90"/>
      <c r="G788" s="90"/>
      <c r="H788" s="90"/>
      <c r="I788" s="90"/>
    </row>
    <row r="789" ht="15.75" customHeight="1">
      <c r="B789" s="90"/>
      <c r="D789" s="90"/>
      <c r="F789" s="90"/>
      <c r="G789" s="90"/>
      <c r="H789" s="90"/>
      <c r="I789" s="90"/>
    </row>
    <row r="790" ht="15.75" customHeight="1">
      <c r="B790" s="90"/>
      <c r="D790" s="90"/>
      <c r="F790" s="90"/>
      <c r="G790" s="90"/>
      <c r="H790" s="90"/>
      <c r="I790" s="90"/>
    </row>
    <row r="791" ht="15.75" customHeight="1">
      <c r="B791" s="90"/>
      <c r="D791" s="90"/>
      <c r="F791" s="90"/>
      <c r="G791" s="90"/>
      <c r="H791" s="90"/>
      <c r="I791" s="90"/>
    </row>
    <row r="792" ht="15.75" customHeight="1">
      <c r="B792" s="90"/>
      <c r="D792" s="90"/>
      <c r="F792" s="90"/>
      <c r="G792" s="90"/>
      <c r="H792" s="90"/>
      <c r="I792" s="90"/>
    </row>
    <row r="793" ht="15.75" customHeight="1">
      <c r="B793" s="90"/>
      <c r="D793" s="90"/>
      <c r="F793" s="90"/>
      <c r="G793" s="90"/>
      <c r="H793" s="90"/>
      <c r="I793" s="90"/>
    </row>
    <row r="794" ht="15.75" customHeight="1">
      <c r="B794" s="90"/>
      <c r="D794" s="90"/>
      <c r="F794" s="90"/>
      <c r="G794" s="90"/>
      <c r="H794" s="90"/>
      <c r="I794" s="90"/>
    </row>
    <row r="795" ht="15.75" customHeight="1">
      <c r="B795" s="90"/>
      <c r="D795" s="90"/>
      <c r="F795" s="90"/>
      <c r="G795" s="90"/>
      <c r="H795" s="90"/>
      <c r="I795" s="90"/>
    </row>
    <row r="796" ht="15.75" customHeight="1">
      <c r="B796" s="90"/>
      <c r="D796" s="90"/>
      <c r="F796" s="90"/>
      <c r="G796" s="90"/>
      <c r="H796" s="90"/>
      <c r="I796" s="90"/>
    </row>
    <row r="797" ht="15.75" customHeight="1">
      <c r="B797" s="90"/>
      <c r="D797" s="90"/>
      <c r="F797" s="90"/>
      <c r="G797" s="90"/>
      <c r="H797" s="90"/>
      <c r="I797" s="90"/>
    </row>
    <row r="798" ht="15.75" customHeight="1">
      <c r="B798" s="90"/>
      <c r="D798" s="90"/>
      <c r="F798" s="90"/>
      <c r="G798" s="90"/>
      <c r="H798" s="90"/>
      <c r="I798" s="90"/>
    </row>
    <row r="799" ht="15.75" customHeight="1">
      <c r="B799" s="90"/>
      <c r="D799" s="90"/>
      <c r="F799" s="90"/>
      <c r="G799" s="90"/>
      <c r="H799" s="90"/>
      <c r="I799" s="90"/>
    </row>
    <row r="800" ht="15.75" customHeight="1">
      <c r="B800" s="90"/>
      <c r="D800" s="90"/>
      <c r="F800" s="90"/>
      <c r="G800" s="90"/>
      <c r="H800" s="90"/>
      <c r="I800" s="90"/>
    </row>
    <row r="801" ht="15.75" customHeight="1">
      <c r="B801" s="90"/>
      <c r="D801" s="90"/>
      <c r="F801" s="90"/>
      <c r="G801" s="90"/>
      <c r="H801" s="90"/>
      <c r="I801" s="90"/>
    </row>
    <row r="802" ht="15.75" customHeight="1">
      <c r="B802" s="90"/>
      <c r="D802" s="90"/>
      <c r="F802" s="90"/>
      <c r="G802" s="90"/>
      <c r="H802" s="90"/>
      <c r="I802" s="90"/>
    </row>
    <row r="803" ht="15.75" customHeight="1">
      <c r="B803" s="90"/>
      <c r="D803" s="90"/>
      <c r="F803" s="90"/>
      <c r="G803" s="90"/>
      <c r="H803" s="90"/>
      <c r="I803" s="90"/>
    </row>
    <row r="804" ht="15.75" customHeight="1">
      <c r="B804" s="90"/>
      <c r="D804" s="90"/>
      <c r="F804" s="90"/>
      <c r="G804" s="90"/>
      <c r="H804" s="90"/>
      <c r="I804" s="90"/>
    </row>
    <row r="805" ht="15.75" customHeight="1">
      <c r="B805" s="90"/>
      <c r="D805" s="90"/>
      <c r="F805" s="90"/>
      <c r="G805" s="90"/>
      <c r="H805" s="90"/>
      <c r="I805" s="90"/>
    </row>
    <row r="806" ht="15.75" customHeight="1">
      <c r="B806" s="90"/>
      <c r="D806" s="90"/>
      <c r="F806" s="90"/>
      <c r="G806" s="90"/>
      <c r="H806" s="90"/>
      <c r="I806" s="90"/>
    </row>
    <row r="807" ht="15.75" customHeight="1">
      <c r="B807" s="90"/>
      <c r="D807" s="90"/>
      <c r="F807" s="90"/>
      <c r="G807" s="90"/>
      <c r="H807" s="90"/>
      <c r="I807" s="90"/>
    </row>
    <row r="808" ht="15.75" customHeight="1">
      <c r="B808" s="90"/>
      <c r="D808" s="90"/>
      <c r="F808" s="90"/>
      <c r="G808" s="90"/>
      <c r="H808" s="90"/>
      <c r="I808" s="90"/>
    </row>
    <row r="809" ht="15.75" customHeight="1">
      <c r="B809" s="90"/>
      <c r="D809" s="90"/>
      <c r="F809" s="90"/>
      <c r="G809" s="90"/>
      <c r="H809" s="90"/>
      <c r="I809" s="90"/>
    </row>
    <row r="810" ht="15.75" customHeight="1">
      <c r="B810" s="90"/>
      <c r="D810" s="90"/>
      <c r="F810" s="90"/>
      <c r="G810" s="90"/>
      <c r="H810" s="90"/>
      <c r="I810" s="90"/>
    </row>
    <row r="811" ht="15.75" customHeight="1">
      <c r="B811" s="90"/>
      <c r="D811" s="90"/>
      <c r="F811" s="90"/>
      <c r="G811" s="90"/>
      <c r="H811" s="90"/>
      <c r="I811" s="90"/>
    </row>
    <row r="812" ht="15.75" customHeight="1">
      <c r="B812" s="90"/>
      <c r="D812" s="90"/>
      <c r="F812" s="90"/>
      <c r="G812" s="90"/>
      <c r="H812" s="90"/>
      <c r="I812" s="90"/>
    </row>
    <row r="813" ht="15.75" customHeight="1">
      <c r="B813" s="90"/>
      <c r="D813" s="90"/>
      <c r="F813" s="90"/>
      <c r="G813" s="90"/>
      <c r="H813" s="90"/>
      <c r="I813" s="90"/>
    </row>
    <row r="814" ht="15.75" customHeight="1">
      <c r="B814" s="90"/>
      <c r="D814" s="90"/>
      <c r="F814" s="90"/>
      <c r="G814" s="90"/>
      <c r="H814" s="90"/>
      <c r="I814" s="90"/>
    </row>
    <row r="815" ht="15.75" customHeight="1">
      <c r="B815" s="90"/>
      <c r="D815" s="90"/>
      <c r="F815" s="90"/>
      <c r="G815" s="90"/>
      <c r="H815" s="90"/>
      <c r="I815" s="90"/>
    </row>
    <row r="816" ht="15.75" customHeight="1">
      <c r="B816" s="90"/>
      <c r="D816" s="90"/>
      <c r="F816" s="90"/>
      <c r="G816" s="90"/>
      <c r="H816" s="90"/>
      <c r="I816" s="90"/>
    </row>
    <row r="817" ht="15.75" customHeight="1">
      <c r="B817" s="90"/>
      <c r="D817" s="90"/>
      <c r="F817" s="90"/>
      <c r="G817" s="90"/>
      <c r="H817" s="90"/>
      <c r="I817" s="90"/>
    </row>
    <row r="818" ht="15.75" customHeight="1">
      <c r="B818" s="90"/>
      <c r="D818" s="90"/>
      <c r="F818" s="90"/>
      <c r="G818" s="90"/>
      <c r="H818" s="90"/>
      <c r="I818" s="90"/>
    </row>
    <row r="819" ht="15.75" customHeight="1">
      <c r="B819" s="90"/>
      <c r="D819" s="90"/>
      <c r="F819" s="90"/>
      <c r="G819" s="90"/>
      <c r="H819" s="90"/>
      <c r="I819" s="90"/>
    </row>
    <row r="820" ht="15.75" customHeight="1">
      <c r="B820" s="90"/>
      <c r="D820" s="90"/>
      <c r="F820" s="90"/>
      <c r="G820" s="90"/>
      <c r="H820" s="90"/>
      <c r="I820" s="90"/>
    </row>
    <row r="821" ht="15.75" customHeight="1">
      <c r="B821" s="90"/>
      <c r="D821" s="90"/>
      <c r="F821" s="90"/>
      <c r="G821" s="90"/>
      <c r="H821" s="90"/>
      <c r="I821" s="90"/>
    </row>
    <row r="822" ht="15.75" customHeight="1">
      <c r="B822" s="90"/>
      <c r="D822" s="90"/>
      <c r="F822" s="90"/>
      <c r="G822" s="90"/>
      <c r="H822" s="90"/>
      <c r="I822" s="90"/>
    </row>
    <row r="823" ht="15.75" customHeight="1">
      <c r="B823" s="90"/>
      <c r="D823" s="90"/>
      <c r="F823" s="90"/>
      <c r="G823" s="90"/>
      <c r="H823" s="90"/>
      <c r="I823" s="90"/>
    </row>
    <row r="824" ht="15.75" customHeight="1">
      <c r="B824" s="90"/>
      <c r="D824" s="90"/>
      <c r="F824" s="90"/>
      <c r="G824" s="90"/>
      <c r="H824" s="90"/>
      <c r="I824" s="90"/>
    </row>
    <row r="825" ht="15.75" customHeight="1">
      <c r="B825" s="90"/>
      <c r="D825" s="90"/>
      <c r="F825" s="90"/>
      <c r="G825" s="90"/>
      <c r="H825" s="90"/>
      <c r="I825" s="90"/>
    </row>
    <row r="826" ht="15.75" customHeight="1">
      <c r="B826" s="90"/>
      <c r="D826" s="90"/>
      <c r="F826" s="90"/>
      <c r="G826" s="90"/>
      <c r="H826" s="90"/>
      <c r="I826" s="90"/>
    </row>
    <row r="827" ht="15.75" customHeight="1">
      <c r="B827" s="90"/>
      <c r="D827" s="90"/>
      <c r="F827" s="90"/>
      <c r="G827" s="90"/>
      <c r="H827" s="90"/>
      <c r="I827" s="90"/>
    </row>
    <row r="828" ht="15.75" customHeight="1">
      <c r="B828" s="90"/>
      <c r="D828" s="90"/>
      <c r="F828" s="90"/>
      <c r="G828" s="90"/>
      <c r="H828" s="90"/>
      <c r="I828" s="90"/>
    </row>
    <row r="829" ht="15.75" customHeight="1">
      <c r="B829" s="90"/>
      <c r="D829" s="90"/>
      <c r="F829" s="90"/>
      <c r="G829" s="90"/>
      <c r="H829" s="90"/>
      <c r="I829" s="90"/>
    </row>
    <row r="830" ht="15.75" customHeight="1">
      <c r="B830" s="90"/>
      <c r="D830" s="90"/>
      <c r="F830" s="90"/>
      <c r="G830" s="90"/>
      <c r="H830" s="90"/>
      <c r="I830" s="90"/>
    </row>
    <row r="831" ht="15.75" customHeight="1">
      <c r="B831" s="90"/>
      <c r="D831" s="90"/>
      <c r="F831" s="90"/>
      <c r="G831" s="90"/>
      <c r="H831" s="90"/>
      <c r="I831" s="90"/>
    </row>
    <row r="832" ht="15.75" customHeight="1">
      <c r="B832" s="90"/>
      <c r="D832" s="90"/>
      <c r="F832" s="90"/>
      <c r="G832" s="90"/>
      <c r="H832" s="90"/>
      <c r="I832" s="90"/>
    </row>
    <row r="833" ht="15.75" customHeight="1">
      <c r="B833" s="90"/>
      <c r="D833" s="90"/>
      <c r="F833" s="90"/>
      <c r="G833" s="90"/>
      <c r="H833" s="90"/>
      <c r="I833" s="90"/>
    </row>
    <row r="834" ht="15.75" customHeight="1">
      <c r="B834" s="90"/>
      <c r="D834" s="90"/>
      <c r="F834" s="90"/>
      <c r="G834" s="90"/>
      <c r="H834" s="90"/>
      <c r="I834" s="90"/>
    </row>
    <row r="835" ht="15.75" customHeight="1">
      <c r="B835" s="90"/>
      <c r="D835" s="90"/>
      <c r="F835" s="90"/>
      <c r="G835" s="90"/>
      <c r="H835" s="90"/>
      <c r="I835" s="90"/>
    </row>
    <row r="836" ht="15.75" customHeight="1">
      <c r="B836" s="90"/>
      <c r="D836" s="90"/>
      <c r="F836" s="90"/>
      <c r="G836" s="90"/>
      <c r="H836" s="90"/>
      <c r="I836" s="90"/>
    </row>
    <row r="837" ht="15.75" customHeight="1">
      <c r="B837" s="90"/>
      <c r="D837" s="90"/>
      <c r="F837" s="90"/>
      <c r="G837" s="90"/>
      <c r="H837" s="90"/>
      <c r="I837" s="90"/>
    </row>
    <row r="838" ht="15.75" customHeight="1">
      <c r="B838" s="90"/>
      <c r="D838" s="90"/>
      <c r="F838" s="90"/>
      <c r="G838" s="90"/>
      <c r="H838" s="90"/>
      <c r="I838" s="90"/>
    </row>
    <row r="839" ht="15.75" customHeight="1">
      <c r="B839" s="90"/>
      <c r="D839" s="90"/>
      <c r="F839" s="90"/>
      <c r="G839" s="90"/>
      <c r="H839" s="90"/>
      <c r="I839" s="90"/>
    </row>
    <row r="840" ht="15.75" customHeight="1">
      <c r="B840" s="90"/>
      <c r="D840" s="90"/>
      <c r="F840" s="90"/>
      <c r="G840" s="90"/>
      <c r="H840" s="90"/>
      <c r="I840" s="90"/>
    </row>
    <row r="841" ht="15.75" customHeight="1">
      <c r="B841" s="90"/>
      <c r="D841" s="90"/>
      <c r="F841" s="90"/>
      <c r="G841" s="90"/>
      <c r="H841" s="90"/>
      <c r="I841" s="90"/>
    </row>
    <row r="842" ht="15.75" customHeight="1">
      <c r="B842" s="90"/>
      <c r="D842" s="90"/>
      <c r="F842" s="90"/>
      <c r="G842" s="90"/>
      <c r="H842" s="90"/>
      <c r="I842" s="90"/>
    </row>
    <row r="843" ht="15.75" customHeight="1">
      <c r="B843" s="90"/>
      <c r="D843" s="90"/>
      <c r="F843" s="90"/>
      <c r="G843" s="90"/>
      <c r="H843" s="90"/>
      <c r="I843" s="90"/>
    </row>
    <row r="844" ht="15.75" customHeight="1">
      <c r="B844" s="90"/>
      <c r="D844" s="90"/>
      <c r="F844" s="90"/>
      <c r="G844" s="90"/>
      <c r="H844" s="90"/>
      <c r="I844" s="90"/>
    </row>
    <row r="845" ht="15.75" customHeight="1">
      <c r="B845" s="90"/>
      <c r="D845" s="90"/>
      <c r="F845" s="90"/>
      <c r="G845" s="90"/>
      <c r="H845" s="90"/>
      <c r="I845" s="90"/>
    </row>
    <row r="846" ht="15.75" customHeight="1">
      <c r="B846" s="90"/>
      <c r="D846" s="90"/>
      <c r="F846" s="90"/>
      <c r="G846" s="90"/>
      <c r="H846" s="90"/>
      <c r="I846" s="90"/>
    </row>
    <row r="847" ht="15.75" customHeight="1">
      <c r="B847" s="90"/>
      <c r="D847" s="90"/>
      <c r="F847" s="90"/>
      <c r="G847" s="90"/>
      <c r="H847" s="90"/>
      <c r="I847" s="90"/>
    </row>
    <row r="848" ht="15.75" customHeight="1">
      <c r="B848" s="90"/>
      <c r="D848" s="90"/>
      <c r="F848" s="90"/>
      <c r="G848" s="90"/>
      <c r="H848" s="90"/>
      <c r="I848" s="90"/>
    </row>
    <row r="849" ht="15.75" customHeight="1">
      <c r="B849" s="90"/>
      <c r="D849" s="90"/>
      <c r="F849" s="90"/>
      <c r="G849" s="90"/>
      <c r="H849" s="90"/>
      <c r="I849" s="90"/>
    </row>
    <row r="850" ht="15.75" customHeight="1">
      <c r="B850" s="90"/>
      <c r="D850" s="90"/>
      <c r="F850" s="90"/>
      <c r="G850" s="90"/>
      <c r="H850" s="90"/>
      <c r="I850" s="90"/>
    </row>
    <row r="851" ht="15.75" customHeight="1">
      <c r="B851" s="90"/>
      <c r="D851" s="90"/>
      <c r="F851" s="90"/>
      <c r="G851" s="90"/>
      <c r="H851" s="90"/>
      <c r="I851" s="90"/>
    </row>
    <row r="852" ht="15.75" customHeight="1">
      <c r="B852" s="90"/>
      <c r="D852" s="90"/>
      <c r="F852" s="90"/>
      <c r="G852" s="90"/>
      <c r="H852" s="90"/>
      <c r="I852" s="90"/>
    </row>
    <row r="853" ht="15.75" customHeight="1">
      <c r="B853" s="90"/>
      <c r="D853" s="90"/>
      <c r="F853" s="90"/>
      <c r="G853" s="90"/>
      <c r="H853" s="90"/>
      <c r="I853" s="90"/>
    </row>
    <row r="854" ht="15.75" customHeight="1">
      <c r="B854" s="90"/>
      <c r="D854" s="90"/>
      <c r="F854" s="90"/>
      <c r="G854" s="90"/>
      <c r="H854" s="90"/>
      <c r="I854" s="90"/>
    </row>
    <row r="855" ht="15.75" customHeight="1">
      <c r="B855" s="90"/>
      <c r="D855" s="90"/>
      <c r="F855" s="90"/>
      <c r="G855" s="90"/>
      <c r="H855" s="90"/>
      <c r="I855" s="90"/>
    </row>
    <row r="856" ht="15.75" customHeight="1">
      <c r="B856" s="90"/>
      <c r="D856" s="90"/>
      <c r="F856" s="90"/>
      <c r="G856" s="90"/>
      <c r="H856" s="90"/>
      <c r="I856" s="90"/>
    </row>
    <row r="857" ht="15.75" customHeight="1">
      <c r="B857" s="90"/>
      <c r="D857" s="90"/>
      <c r="F857" s="90"/>
      <c r="G857" s="90"/>
      <c r="H857" s="90"/>
      <c r="I857" s="90"/>
    </row>
    <row r="858" ht="15.75" customHeight="1">
      <c r="B858" s="90"/>
      <c r="D858" s="90"/>
      <c r="F858" s="90"/>
      <c r="G858" s="90"/>
      <c r="H858" s="90"/>
      <c r="I858" s="90"/>
    </row>
    <row r="859" ht="15.75" customHeight="1">
      <c r="B859" s="90"/>
      <c r="D859" s="90"/>
      <c r="F859" s="90"/>
      <c r="G859" s="90"/>
      <c r="H859" s="90"/>
      <c r="I859" s="90"/>
    </row>
    <row r="860" ht="15.75" customHeight="1">
      <c r="B860" s="90"/>
      <c r="D860" s="90"/>
      <c r="F860" s="90"/>
      <c r="G860" s="90"/>
      <c r="H860" s="90"/>
      <c r="I860" s="90"/>
    </row>
    <row r="861" ht="15.75" customHeight="1">
      <c r="B861" s="90"/>
      <c r="D861" s="90"/>
      <c r="F861" s="90"/>
      <c r="G861" s="90"/>
      <c r="H861" s="90"/>
      <c r="I861" s="90"/>
    </row>
    <row r="862" ht="15.75" customHeight="1">
      <c r="B862" s="90"/>
      <c r="D862" s="90"/>
      <c r="F862" s="90"/>
      <c r="G862" s="90"/>
      <c r="H862" s="90"/>
      <c r="I862" s="90"/>
    </row>
    <row r="863" ht="15.75" customHeight="1">
      <c r="B863" s="90"/>
      <c r="D863" s="90"/>
      <c r="F863" s="90"/>
      <c r="G863" s="90"/>
      <c r="H863" s="90"/>
      <c r="I863" s="90"/>
    </row>
    <row r="864" ht="15.75" customHeight="1">
      <c r="B864" s="90"/>
      <c r="D864" s="90"/>
      <c r="F864" s="90"/>
      <c r="G864" s="90"/>
      <c r="H864" s="90"/>
      <c r="I864" s="90"/>
    </row>
    <row r="865" ht="15.75" customHeight="1">
      <c r="B865" s="90"/>
      <c r="D865" s="90"/>
      <c r="F865" s="90"/>
      <c r="G865" s="90"/>
      <c r="H865" s="90"/>
      <c r="I865" s="90"/>
    </row>
    <row r="866" ht="15.75" customHeight="1">
      <c r="B866" s="90"/>
      <c r="D866" s="90"/>
      <c r="F866" s="90"/>
      <c r="G866" s="90"/>
      <c r="H866" s="90"/>
      <c r="I866" s="90"/>
    </row>
    <row r="867" ht="15.75" customHeight="1">
      <c r="B867" s="90"/>
      <c r="D867" s="90"/>
      <c r="F867" s="90"/>
      <c r="G867" s="90"/>
      <c r="H867" s="90"/>
      <c r="I867" s="90"/>
    </row>
    <row r="868" ht="15.75" customHeight="1">
      <c r="B868" s="90"/>
      <c r="D868" s="90"/>
      <c r="F868" s="90"/>
      <c r="G868" s="90"/>
      <c r="H868" s="90"/>
      <c r="I868" s="90"/>
    </row>
    <row r="869" ht="15.75" customHeight="1">
      <c r="B869" s="90"/>
      <c r="D869" s="90"/>
      <c r="F869" s="90"/>
      <c r="G869" s="90"/>
      <c r="H869" s="90"/>
      <c r="I869" s="90"/>
    </row>
    <row r="870" ht="15.75" customHeight="1">
      <c r="B870" s="90"/>
      <c r="D870" s="90"/>
      <c r="F870" s="90"/>
      <c r="G870" s="90"/>
      <c r="H870" s="90"/>
      <c r="I870" s="90"/>
    </row>
    <row r="871" ht="15.75" customHeight="1">
      <c r="B871" s="90"/>
      <c r="D871" s="90"/>
      <c r="F871" s="90"/>
      <c r="G871" s="90"/>
      <c r="H871" s="90"/>
      <c r="I871" s="90"/>
    </row>
    <row r="872" ht="15.75" customHeight="1">
      <c r="B872" s="90"/>
      <c r="D872" s="90"/>
      <c r="F872" s="90"/>
      <c r="G872" s="90"/>
      <c r="H872" s="90"/>
      <c r="I872" s="90"/>
    </row>
    <row r="873" ht="15.75" customHeight="1">
      <c r="B873" s="90"/>
      <c r="D873" s="90"/>
      <c r="F873" s="90"/>
      <c r="G873" s="90"/>
      <c r="H873" s="90"/>
      <c r="I873" s="90"/>
    </row>
    <row r="874" ht="15.75" customHeight="1">
      <c r="B874" s="90"/>
      <c r="D874" s="90"/>
      <c r="F874" s="90"/>
      <c r="G874" s="90"/>
      <c r="H874" s="90"/>
      <c r="I874" s="90"/>
    </row>
    <row r="875" ht="15.75" customHeight="1">
      <c r="B875" s="90"/>
      <c r="D875" s="90"/>
      <c r="F875" s="90"/>
      <c r="G875" s="90"/>
      <c r="H875" s="90"/>
      <c r="I875" s="90"/>
    </row>
    <row r="876" ht="15.75" customHeight="1">
      <c r="B876" s="90"/>
      <c r="D876" s="90"/>
      <c r="F876" s="90"/>
      <c r="G876" s="90"/>
      <c r="H876" s="90"/>
      <c r="I876" s="90"/>
    </row>
    <row r="877" ht="15.75" customHeight="1">
      <c r="B877" s="90"/>
      <c r="D877" s="90"/>
      <c r="F877" s="90"/>
      <c r="G877" s="90"/>
      <c r="H877" s="90"/>
      <c r="I877" s="90"/>
    </row>
    <row r="878" ht="15.75" customHeight="1">
      <c r="B878" s="90"/>
      <c r="D878" s="90"/>
      <c r="F878" s="90"/>
      <c r="G878" s="90"/>
      <c r="H878" s="90"/>
      <c r="I878" s="90"/>
    </row>
    <row r="879" ht="15.75" customHeight="1">
      <c r="B879" s="90"/>
      <c r="D879" s="90"/>
      <c r="F879" s="90"/>
      <c r="G879" s="90"/>
      <c r="H879" s="90"/>
      <c r="I879" s="90"/>
    </row>
    <row r="880" ht="15.75" customHeight="1">
      <c r="B880" s="90"/>
      <c r="D880" s="90"/>
      <c r="F880" s="90"/>
      <c r="G880" s="90"/>
      <c r="H880" s="90"/>
      <c r="I880" s="90"/>
    </row>
    <row r="881" ht="15.75" customHeight="1">
      <c r="B881" s="90"/>
      <c r="D881" s="90"/>
      <c r="F881" s="90"/>
      <c r="G881" s="90"/>
      <c r="H881" s="90"/>
      <c r="I881" s="90"/>
    </row>
    <row r="882" ht="15.75" customHeight="1">
      <c r="B882" s="90"/>
      <c r="D882" s="90"/>
      <c r="F882" s="90"/>
      <c r="G882" s="90"/>
      <c r="H882" s="90"/>
      <c r="I882" s="90"/>
    </row>
    <row r="883" ht="15.75" customHeight="1">
      <c r="B883" s="90"/>
      <c r="D883" s="90"/>
      <c r="F883" s="90"/>
      <c r="G883" s="90"/>
      <c r="H883" s="90"/>
      <c r="I883" s="90"/>
    </row>
    <row r="884" ht="15.75" customHeight="1">
      <c r="B884" s="90"/>
      <c r="D884" s="90"/>
      <c r="F884" s="90"/>
      <c r="G884" s="90"/>
      <c r="H884" s="90"/>
      <c r="I884" s="90"/>
    </row>
    <row r="885" ht="15.75" customHeight="1">
      <c r="B885" s="90"/>
      <c r="D885" s="90"/>
      <c r="F885" s="90"/>
      <c r="G885" s="90"/>
      <c r="H885" s="90"/>
      <c r="I885" s="90"/>
    </row>
    <row r="886" ht="15.75" customHeight="1">
      <c r="B886" s="90"/>
      <c r="D886" s="90"/>
      <c r="F886" s="90"/>
      <c r="G886" s="90"/>
      <c r="H886" s="90"/>
      <c r="I886" s="90"/>
    </row>
    <row r="887" ht="15.75" customHeight="1">
      <c r="B887" s="90"/>
      <c r="D887" s="90"/>
      <c r="F887" s="90"/>
      <c r="G887" s="90"/>
      <c r="H887" s="90"/>
      <c r="I887" s="90"/>
    </row>
    <row r="888" ht="15.75" customHeight="1">
      <c r="B888" s="90"/>
      <c r="D888" s="90"/>
      <c r="F888" s="90"/>
      <c r="G888" s="90"/>
      <c r="H888" s="90"/>
      <c r="I888" s="90"/>
    </row>
    <row r="889" ht="15.75" customHeight="1">
      <c r="B889" s="90"/>
      <c r="D889" s="90"/>
      <c r="F889" s="90"/>
      <c r="G889" s="90"/>
      <c r="H889" s="90"/>
      <c r="I889" s="90"/>
    </row>
    <row r="890" ht="15.75" customHeight="1">
      <c r="B890" s="90"/>
      <c r="D890" s="90"/>
      <c r="F890" s="90"/>
      <c r="G890" s="90"/>
      <c r="H890" s="90"/>
      <c r="I890" s="90"/>
    </row>
    <row r="891" ht="15.75" customHeight="1">
      <c r="B891" s="90"/>
      <c r="D891" s="90"/>
      <c r="F891" s="90"/>
      <c r="G891" s="90"/>
      <c r="H891" s="90"/>
      <c r="I891" s="90"/>
    </row>
    <row r="892" ht="15.75" customHeight="1">
      <c r="B892" s="90"/>
      <c r="D892" s="90"/>
      <c r="F892" s="90"/>
      <c r="G892" s="90"/>
      <c r="H892" s="90"/>
      <c r="I892" s="90"/>
    </row>
    <row r="893" ht="15.75" customHeight="1">
      <c r="B893" s="90"/>
      <c r="D893" s="90"/>
      <c r="F893" s="90"/>
      <c r="G893" s="90"/>
      <c r="H893" s="90"/>
      <c r="I893" s="90"/>
    </row>
    <row r="894" ht="15.75" customHeight="1">
      <c r="B894" s="90"/>
      <c r="D894" s="90"/>
      <c r="F894" s="90"/>
      <c r="G894" s="90"/>
      <c r="H894" s="90"/>
      <c r="I894" s="90"/>
    </row>
    <row r="895" ht="15.75" customHeight="1">
      <c r="B895" s="90"/>
      <c r="D895" s="90"/>
      <c r="F895" s="90"/>
      <c r="G895" s="90"/>
      <c r="H895" s="90"/>
      <c r="I895" s="90"/>
    </row>
    <row r="896" ht="15.75" customHeight="1">
      <c r="B896" s="90"/>
      <c r="D896" s="90"/>
      <c r="F896" s="90"/>
      <c r="G896" s="90"/>
      <c r="H896" s="90"/>
      <c r="I896" s="90"/>
    </row>
    <row r="897" ht="15.75" customHeight="1">
      <c r="B897" s="90"/>
      <c r="D897" s="90"/>
      <c r="F897" s="90"/>
      <c r="G897" s="90"/>
      <c r="H897" s="90"/>
      <c r="I897" s="90"/>
    </row>
    <row r="898" ht="15.75" customHeight="1">
      <c r="B898" s="90"/>
      <c r="D898" s="90"/>
      <c r="F898" s="90"/>
      <c r="G898" s="90"/>
      <c r="H898" s="90"/>
      <c r="I898" s="90"/>
    </row>
    <row r="899" ht="15.75" customHeight="1">
      <c r="B899" s="90"/>
      <c r="D899" s="90"/>
      <c r="F899" s="90"/>
      <c r="G899" s="90"/>
      <c r="H899" s="90"/>
      <c r="I899" s="90"/>
    </row>
    <row r="900" ht="15.75" customHeight="1">
      <c r="B900" s="90"/>
      <c r="D900" s="90"/>
      <c r="F900" s="90"/>
      <c r="G900" s="90"/>
      <c r="H900" s="90"/>
      <c r="I900" s="90"/>
    </row>
    <row r="901" ht="15.75" customHeight="1">
      <c r="B901" s="90"/>
      <c r="D901" s="90"/>
      <c r="F901" s="90"/>
      <c r="G901" s="90"/>
      <c r="H901" s="90"/>
      <c r="I901" s="90"/>
    </row>
    <row r="902" ht="15.75" customHeight="1">
      <c r="B902" s="90"/>
      <c r="D902" s="90"/>
      <c r="F902" s="90"/>
      <c r="G902" s="90"/>
      <c r="H902" s="90"/>
      <c r="I902" s="90"/>
    </row>
    <row r="903" ht="15.75" customHeight="1">
      <c r="B903" s="90"/>
      <c r="D903" s="90"/>
      <c r="F903" s="90"/>
      <c r="G903" s="90"/>
      <c r="H903" s="90"/>
      <c r="I903" s="90"/>
    </row>
    <row r="904" ht="15.75" customHeight="1">
      <c r="B904" s="90"/>
      <c r="D904" s="90"/>
      <c r="F904" s="90"/>
      <c r="G904" s="90"/>
      <c r="H904" s="90"/>
      <c r="I904" s="90"/>
    </row>
    <row r="905" ht="15.75" customHeight="1">
      <c r="B905" s="90"/>
      <c r="D905" s="90"/>
      <c r="F905" s="90"/>
      <c r="G905" s="90"/>
      <c r="H905" s="90"/>
      <c r="I905" s="90"/>
    </row>
    <row r="906" ht="15.75" customHeight="1">
      <c r="B906" s="90"/>
      <c r="D906" s="90"/>
      <c r="F906" s="90"/>
      <c r="G906" s="90"/>
      <c r="H906" s="90"/>
      <c r="I906" s="90"/>
    </row>
    <row r="907" ht="15.75" customHeight="1">
      <c r="B907" s="90"/>
      <c r="D907" s="90"/>
      <c r="F907" s="90"/>
      <c r="G907" s="90"/>
      <c r="H907" s="90"/>
      <c r="I907" s="90"/>
    </row>
    <row r="908" ht="15.75" customHeight="1">
      <c r="B908" s="90"/>
      <c r="D908" s="90"/>
      <c r="F908" s="90"/>
      <c r="G908" s="90"/>
      <c r="H908" s="90"/>
      <c r="I908" s="90"/>
    </row>
    <row r="909" ht="15.75" customHeight="1">
      <c r="B909" s="90"/>
      <c r="D909" s="90"/>
      <c r="F909" s="90"/>
      <c r="G909" s="90"/>
      <c r="H909" s="90"/>
      <c r="I909" s="90"/>
    </row>
    <row r="910" ht="15.75" customHeight="1">
      <c r="B910" s="90"/>
      <c r="D910" s="90"/>
      <c r="F910" s="90"/>
      <c r="G910" s="90"/>
      <c r="H910" s="90"/>
      <c r="I910" s="90"/>
    </row>
    <row r="911" ht="15.75" customHeight="1">
      <c r="B911" s="90"/>
      <c r="D911" s="90"/>
      <c r="F911" s="90"/>
      <c r="G911" s="90"/>
      <c r="H911" s="90"/>
      <c r="I911" s="90"/>
    </row>
    <row r="912" ht="15.75" customHeight="1">
      <c r="B912" s="90"/>
      <c r="D912" s="90"/>
      <c r="F912" s="90"/>
      <c r="G912" s="90"/>
      <c r="H912" s="90"/>
      <c r="I912" s="90"/>
    </row>
    <row r="913" ht="15.75" customHeight="1">
      <c r="B913" s="90"/>
      <c r="D913" s="90"/>
      <c r="F913" s="90"/>
      <c r="G913" s="90"/>
      <c r="H913" s="90"/>
      <c r="I913" s="90"/>
    </row>
    <row r="914" ht="15.75" customHeight="1">
      <c r="B914" s="90"/>
      <c r="D914" s="90"/>
      <c r="F914" s="90"/>
      <c r="G914" s="90"/>
      <c r="H914" s="90"/>
      <c r="I914" s="90"/>
    </row>
    <row r="915" ht="15.75" customHeight="1">
      <c r="B915" s="90"/>
      <c r="D915" s="90"/>
      <c r="F915" s="90"/>
      <c r="G915" s="90"/>
      <c r="H915" s="90"/>
      <c r="I915" s="90"/>
    </row>
    <row r="916" ht="15.75" customHeight="1">
      <c r="B916" s="90"/>
      <c r="D916" s="90"/>
      <c r="F916" s="90"/>
      <c r="G916" s="90"/>
      <c r="H916" s="90"/>
      <c r="I916" s="90"/>
    </row>
    <row r="917" ht="15.75" customHeight="1">
      <c r="B917" s="90"/>
      <c r="D917" s="90"/>
      <c r="F917" s="90"/>
      <c r="G917" s="90"/>
      <c r="H917" s="90"/>
      <c r="I917" s="90"/>
    </row>
    <row r="918" ht="15.75" customHeight="1">
      <c r="B918" s="90"/>
      <c r="D918" s="90"/>
      <c r="F918" s="90"/>
      <c r="G918" s="90"/>
      <c r="H918" s="90"/>
      <c r="I918" s="90"/>
    </row>
    <row r="919" ht="15.75" customHeight="1">
      <c r="B919" s="90"/>
      <c r="D919" s="90"/>
      <c r="F919" s="90"/>
      <c r="G919" s="90"/>
      <c r="H919" s="90"/>
      <c r="I919" s="90"/>
    </row>
    <row r="920" ht="15.75" customHeight="1">
      <c r="B920" s="90"/>
      <c r="D920" s="90"/>
      <c r="F920" s="90"/>
      <c r="G920" s="90"/>
      <c r="H920" s="90"/>
      <c r="I920" s="90"/>
    </row>
    <row r="921" ht="15.75" customHeight="1">
      <c r="B921" s="90"/>
      <c r="D921" s="90"/>
      <c r="F921" s="90"/>
      <c r="G921" s="90"/>
      <c r="H921" s="90"/>
      <c r="I921" s="90"/>
    </row>
    <row r="922" ht="15.75" customHeight="1">
      <c r="B922" s="90"/>
      <c r="D922" s="90"/>
      <c r="F922" s="90"/>
      <c r="G922" s="90"/>
      <c r="H922" s="90"/>
      <c r="I922" s="90"/>
    </row>
    <row r="923" ht="15.75" customHeight="1">
      <c r="B923" s="90"/>
      <c r="D923" s="90"/>
      <c r="F923" s="90"/>
      <c r="G923" s="90"/>
      <c r="H923" s="90"/>
      <c r="I923" s="90"/>
    </row>
    <row r="924" ht="15.75" customHeight="1">
      <c r="B924" s="90"/>
      <c r="D924" s="90"/>
      <c r="F924" s="90"/>
      <c r="G924" s="90"/>
      <c r="H924" s="90"/>
      <c r="I924" s="90"/>
    </row>
    <row r="925" ht="15.75" customHeight="1">
      <c r="B925" s="90"/>
      <c r="D925" s="90"/>
      <c r="F925" s="90"/>
      <c r="G925" s="90"/>
      <c r="H925" s="90"/>
      <c r="I925" s="90"/>
    </row>
    <row r="926" ht="15.75" customHeight="1">
      <c r="B926" s="90"/>
      <c r="D926" s="90"/>
      <c r="F926" s="90"/>
      <c r="G926" s="90"/>
      <c r="H926" s="90"/>
      <c r="I926" s="90"/>
    </row>
    <row r="927" ht="15.75" customHeight="1">
      <c r="B927" s="90"/>
      <c r="D927" s="90"/>
      <c r="F927" s="90"/>
      <c r="G927" s="90"/>
      <c r="H927" s="90"/>
      <c r="I927" s="90"/>
    </row>
    <row r="928" ht="15.75" customHeight="1">
      <c r="B928" s="90"/>
      <c r="D928" s="90"/>
      <c r="F928" s="90"/>
      <c r="G928" s="90"/>
      <c r="H928" s="90"/>
      <c r="I928" s="90"/>
    </row>
    <row r="929" ht="15.75" customHeight="1">
      <c r="B929" s="90"/>
      <c r="D929" s="90"/>
      <c r="F929" s="90"/>
      <c r="G929" s="90"/>
      <c r="H929" s="90"/>
      <c r="I929" s="90"/>
    </row>
    <row r="930" ht="15.75" customHeight="1">
      <c r="B930" s="90"/>
      <c r="D930" s="90"/>
      <c r="F930" s="90"/>
      <c r="G930" s="90"/>
      <c r="H930" s="90"/>
      <c r="I930" s="90"/>
    </row>
    <row r="931" ht="15.75" customHeight="1">
      <c r="B931" s="90"/>
      <c r="D931" s="90"/>
      <c r="F931" s="90"/>
      <c r="G931" s="90"/>
      <c r="H931" s="90"/>
      <c r="I931" s="90"/>
    </row>
    <row r="932" ht="15.75" customHeight="1">
      <c r="B932" s="90"/>
      <c r="D932" s="90"/>
      <c r="F932" s="90"/>
      <c r="G932" s="90"/>
      <c r="H932" s="90"/>
      <c r="I932" s="90"/>
    </row>
    <row r="933" ht="15.75" customHeight="1">
      <c r="B933" s="90"/>
      <c r="D933" s="90"/>
      <c r="F933" s="90"/>
      <c r="G933" s="90"/>
      <c r="H933" s="90"/>
      <c r="I933" s="90"/>
    </row>
    <row r="934" ht="15.75" customHeight="1">
      <c r="B934" s="90"/>
      <c r="D934" s="90"/>
      <c r="F934" s="90"/>
      <c r="G934" s="90"/>
      <c r="H934" s="90"/>
      <c r="I934" s="90"/>
    </row>
    <row r="935" ht="15.75" customHeight="1">
      <c r="B935" s="90"/>
      <c r="D935" s="90"/>
      <c r="F935" s="90"/>
      <c r="G935" s="90"/>
      <c r="H935" s="90"/>
      <c r="I935" s="90"/>
    </row>
    <row r="936" ht="15.75" customHeight="1">
      <c r="B936" s="90"/>
      <c r="D936" s="90"/>
      <c r="F936" s="90"/>
      <c r="G936" s="90"/>
      <c r="H936" s="90"/>
      <c r="I936" s="90"/>
    </row>
    <row r="937" ht="15.75" customHeight="1">
      <c r="B937" s="90"/>
      <c r="D937" s="90"/>
      <c r="F937" s="90"/>
      <c r="G937" s="90"/>
      <c r="H937" s="90"/>
      <c r="I937" s="90"/>
    </row>
    <row r="938" ht="15.75" customHeight="1">
      <c r="B938" s="90"/>
      <c r="D938" s="90"/>
      <c r="F938" s="90"/>
      <c r="G938" s="90"/>
      <c r="H938" s="90"/>
      <c r="I938" s="90"/>
    </row>
    <row r="939" ht="15.75" customHeight="1">
      <c r="B939" s="90"/>
      <c r="D939" s="90"/>
      <c r="F939" s="90"/>
      <c r="G939" s="90"/>
      <c r="H939" s="90"/>
      <c r="I939" s="90"/>
    </row>
    <row r="940" ht="15.75" customHeight="1">
      <c r="B940" s="90"/>
      <c r="D940" s="90"/>
      <c r="F940" s="90"/>
      <c r="G940" s="90"/>
      <c r="H940" s="90"/>
      <c r="I940" s="90"/>
    </row>
    <row r="941" ht="15.75" customHeight="1">
      <c r="B941" s="90"/>
      <c r="D941" s="90"/>
      <c r="F941" s="90"/>
      <c r="G941" s="90"/>
      <c r="H941" s="90"/>
      <c r="I941" s="90"/>
    </row>
    <row r="942" ht="15.75" customHeight="1">
      <c r="B942" s="90"/>
      <c r="D942" s="90"/>
      <c r="F942" s="90"/>
      <c r="G942" s="90"/>
      <c r="H942" s="90"/>
      <c r="I942" s="90"/>
    </row>
    <row r="943" ht="15.75" customHeight="1">
      <c r="B943" s="90"/>
      <c r="D943" s="90"/>
      <c r="F943" s="90"/>
      <c r="G943" s="90"/>
      <c r="H943" s="90"/>
      <c r="I943" s="90"/>
    </row>
    <row r="944" ht="15.75" customHeight="1">
      <c r="B944" s="90"/>
      <c r="D944" s="90"/>
      <c r="F944" s="90"/>
      <c r="G944" s="90"/>
      <c r="H944" s="90"/>
      <c r="I944" s="90"/>
    </row>
    <row r="945" ht="15.75" customHeight="1">
      <c r="B945" s="90"/>
      <c r="D945" s="90"/>
      <c r="F945" s="90"/>
      <c r="G945" s="90"/>
      <c r="H945" s="90"/>
      <c r="I945" s="90"/>
    </row>
    <row r="946" ht="15.75" customHeight="1">
      <c r="B946" s="90"/>
      <c r="D946" s="90"/>
      <c r="F946" s="90"/>
      <c r="G946" s="90"/>
      <c r="H946" s="90"/>
      <c r="I946" s="90"/>
    </row>
    <row r="947" ht="15.75" customHeight="1">
      <c r="B947" s="90"/>
      <c r="D947" s="90"/>
      <c r="F947" s="90"/>
      <c r="G947" s="90"/>
      <c r="H947" s="90"/>
      <c r="I947" s="90"/>
    </row>
    <row r="948" ht="15.75" customHeight="1">
      <c r="B948" s="90"/>
      <c r="D948" s="90"/>
      <c r="F948" s="90"/>
      <c r="G948" s="90"/>
      <c r="H948" s="90"/>
      <c r="I948" s="90"/>
    </row>
    <row r="949" ht="15.75" customHeight="1">
      <c r="B949" s="90"/>
      <c r="D949" s="90"/>
      <c r="F949" s="90"/>
      <c r="G949" s="90"/>
      <c r="H949" s="90"/>
      <c r="I949" s="90"/>
    </row>
    <row r="950" ht="15.75" customHeight="1">
      <c r="B950" s="90"/>
      <c r="D950" s="90"/>
      <c r="F950" s="90"/>
      <c r="G950" s="90"/>
      <c r="H950" s="90"/>
      <c r="I950" s="90"/>
    </row>
    <row r="951" ht="15.75" customHeight="1">
      <c r="B951" s="90"/>
      <c r="D951" s="90"/>
      <c r="F951" s="90"/>
      <c r="G951" s="90"/>
      <c r="H951" s="90"/>
      <c r="I951" s="90"/>
    </row>
    <row r="952" ht="15.75" customHeight="1">
      <c r="B952" s="90"/>
      <c r="D952" s="90"/>
      <c r="F952" s="90"/>
      <c r="G952" s="90"/>
      <c r="H952" s="90"/>
      <c r="I952" s="90"/>
    </row>
    <row r="953" ht="15.75" customHeight="1">
      <c r="B953" s="90"/>
      <c r="D953" s="90"/>
      <c r="F953" s="90"/>
      <c r="G953" s="90"/>
      <c r="H953" s="90"/>
      <c r="I953" s="90"/>
    </row>
    <row r="954" ht="15.75" customHeight="1">
      <c r="B954" s="90"/>
      <c r="D954" s="90"/>
      <c r="F954" s="90"/>
      <c r="G954" s="90"/>
      <c r="H954" s="90"/>
      <c r="I954" s="90"/>
    </row>
    <row r="955" ht="15.75" customHeight="1">
      <c r="B955" s="90"/>
      <c r="D955" s="90"/>
      <c r="F955" s="90"/>
      <c r="G955" s="90"/>
      <c r="H955" s="90"/>
      <c r="I955" s="90"/>
    </row>
    <row r="956" ht="15.75" customHeight="1">
      <c r="B956" s="90"/>
      <c r="D956" s="90"/>
      <c r="F956" s="90"/>
      <c r="G956" s="90"/>
      <c r="H956" s="90"/>
      <c r="I956" s="90"/>
    </row>
    <row r="957" ht="15.75" customHeight="1">
      <c r="B957" s="90"/>
      <c r="D957" s="90"/>
      <c r="F957" s="90"/>
      <c r="G957" s="90"/>
      <c r="H957" s="90"/>
      <c r="I957" s="90"/>
    </row>
    <row r="958" ht="15.75" customHeight="1">
      <c r="B958" s="90"/>
      <c r="D958" s="90"/>
      <c r="F958" s="90"/>
      <c r="G958" s="90"/>
      <c r="H958" s="90"/>
      <c r="I958" s="90"/>
    </row>
    <row r="959" ht="15.75" customHeight="1">
      <c r="B959" s="90"/>
      <c r="D959" s="90"/>
      <c r="F959" s="90"/>
      <c r="G959" s="90"/>
      <c r="H959" s="90"/>
      <c r="I959" s="90"/>
    </row>
    <row r="960" ht="15.75" customHeight="1">
      <c r="B960" s="90"/>
      <c r="D960" s="90"/>
      <c r="F960" s="90"/>
      <c r="G960" s="90"/>
      <c r="H960" s="90"/>
      <c r="I960" s="90"/>
    </row>
    <row r="961" ht="15.75" customHeight="1">
      <c r="B961" s="90"/>
      <c r="D961" s="90"/>
      <c r="F961" s="90"/>
      <c r="G961" s="90"/>
      <c r="H961" s="90"/>
      <c r="I961" s="90"/>
    </row>
    <row r="962" ht="15.75" customHeight="1">
      <c r="B962" s="90"/>
      <c r="D962" s="90"/>
      <c r="F962" s="90"/>
      <c r="G962" s="90"/>
      <c r="H962" s="90"/>
      <c r="I962" s="90"/>
    </row>
    <row r="963" ht="15.75" customHeight="1">
      <c r="B963" s="90"/>
      <c r="D963" s="90"/>
      <c r="F963" s="90"/>
      <c r="G963" s="90"/>
      <c r="H963" s="90"/>
      <c r="I963" s="90"/>
    </row>
    <row r="964" ht="15.75" customHeight="1">
      <c r="B964" s="90"/>
      <c r="D964" s="90"/>
      <c r="F964" s="90"/>
      <c r="G964" s="90"/>
      <c r="H964" s="90"/>
      <c r="I964" s="90"/>
    </row>
    <row r="965" ht="15.75" customHeight="1">
      <c r="B965" s="90"/>
      <c r="D965" s="90"/>
      <c r="F965" s="90"/>
      <c r="G965" s="90"/>
      <c r="H965" s="90"/>
      <c r="I965" s="90"/>
    </row>
    <row r="966" ht="15.75" customHeight="1">
      <c r="B966" s="90"/>
      <c r="D966" s="90"/>
      <c r="F966" s="90"/>
      <c r="G966" s="90"/>
      <c r="H966" s="90"/>
      <c r="I966" s="90"/>
    </row>
    <row r="967" ht="15.75" customHeight="1">
      <c r="B967" s="90"/>
      <c r="D967" s="90"/>
      <c r="F967" s="90"/>
      <c r="G967" s="90"/>
      <c r="H967" s="90"/>
      <c r="I967" s="90"/>
    </row>
    <row r="968" ht="15.75" customHeight="1">
      <c r="B968" s="90"/>
      <c r="D968" s="90"/>
      <c r="F968" s="90"/>
      <c r="G968" s="90"/>
      <c r="H968" s="90"/>
      <c r="I968" s="90"/>
    </row>
    <row r="969" ht="15.75" customHeight="1">
      <c r="B969" s="90"/>
      <c r="D969" s="90"/>
      <c r="F969" s="90"/>
      <c r="G969" s="90"/>
      <c r="H969" s="90"/>
      <c r="I969" s="90"/>
    </row>
    <row r="970" ht="15.75" customHeight="1">
      <c r="B970" s="90"/>
      <c r="D970" s="90"/>
      <c r="F970" s="90"/>
      <c r="G970" s="90"/>
      <c r="H970" s="90"/>
      <c r="I970" s="90"/>
    </row>
    <row r="971" ht="15.75" customHeight="1">
      <c r="B971" s="90"/>
      <c r="D971" s="90"/>
      <c r="F971" s="90"/>
      <c r="G971" s="90"/>
      <c r="H971" s="90"/>
      <c r="I971" s="90"/>
    </row>
    <row r="972" ht="15.75" customHeight="1">
      <c r="B972" s="90"/>
      <c r="D972" s="90"/>
      <c r="F972" s="90"/>
      <c r="G972" s="90"/>
      <c r="H972" s="90"/>
      <c r="I972" s="90"/>
    </row>
    <row r="973" ht="15.75" customHeight="1">
      <c r="B973" s="90"/>
      <c r="D973" s="90"/>
      <c r="F973" s="90"/>
      <c r="G973" s="90"/>
      <c r="H973" s="90"/>
      <c r="I973" s="90"/>
    </row>
    <row r="974" ht="15.75" customHeight="1">
      <c r="B974" s="90"/>
      <c r="D974" s="90"/>
      <c r="F974" s="90"/>
      <c r="G974" s="90"/>
      <c r="H974" s="90"/>
      <c r="I974" s="90"/>
    </row>
    <row r="975" ht="15.75" customHeight="1">
      <c r="B975" s="90"/>
      <c r="D975" s="90"/>
      <c r="F975" s="90"/>
      <c r="G975" s="90"/>
      <c r="H975" s="90"/>
      <c r="I975" s="90"/>
    </row>
    <row r="976" ht="15.75" customHeight="1">
      <c r="B976" s="90"/>
      <c r="D976" s="90"/>
      <c r="F976" s="90"/>
      <c r="G976" s="90"/>
      <c r="H976" s="90"/>
      <c r="I976" s="90"/>
    </row>
    <row r="977" ht="15.75" customHeight="1">
      <c r="B977" s="90"/>
      <c r="D977" s="90"/>
      <c r="F977" s="90"/>
      <c r="G977" s="90"/>
      <c r="H977" s="90"/>
      <c r="I977" s="90"/>
    </row>
    <row r="978" ht="15.75" customHeight="1">
      <c r="B978" s="90"/>
      <c r="D978" s="90"/>
      <c r="F978" s="90"/>
      <c r="G978" s="90"/>
      <c r="H978" s="90"/>
      <c r="I978" s="90"/>
    </row>
    <row r="979" ht="15.75" customHeight="1">
      <c r="B979" s="90"/>
      <c r="D979" s="90"/>
      <c r="F979" s="90"/>
      <c r="G979" s="90"/>
      <c r="H979" s="90"/>
      <c r="I979" s="90"/>
    </row>
    <row r="980" ht="15.75" customHeight="1">
      <c r="B980" s="90"/>
      <c r="D980" s="90"/>
      <c r="F980" s="90"/>
      <c r="G980" s="90"/>
      <c r="H980" s="90"/>
      <c r="I980" s="90"/>
    </row>
    <row r="981" ht="15.75" customHeight="1">
      <c r="B981" s="90"/>
      <c r="D981" s="90"/>
      <c r="F981" s="90"/>
      <c r="G981" s="90"/>
      <c r="H981" s="90"/>
      <c r="I981" s="90"/>
    </row>
    <row r="982" ht="15.75" customHeight="1">
      <c r="B982" s="90"/>
      <c r="D982" s="90"/>
      <c r="F982" s="90"/>
      <c r="G982" s="90"/>
      <c r="H982" s="90"/>
      <c r="I982" s="90"/>
    </row>
    <row r="983" ht="15.75" customHeight="1">
      <c r="B983" s="90"/>
      <c r="D983" s="90"/>
      <c r="F983" s="90"/>
      <c r="G983" s="90"/>
      <c r="H983" s="90"/>
      <c r="I983" s="90"/>
    </row>
    <row r="984" ht="15.75" customHeight="1">
      <c r="B984" s="90"/>
      <c r="D984" s="90"/>
      <c r="F984" s="90"/>
      <c r="G984" s="90"/>
      <c r="H984" s="90"/>
      <c r="I984" s="90"/>
    </row>
    <row r="985" ht="15.75" customHeight="1">
      <c r="B985" s="90"/>
      <c r="D985" s="90"/>
      <c r="F985" s="90"/>
      <c r="G985" s="90"/>
      <c r="H985" s="90"/>
      <c r="I985" s="90"/>
    </row>
    <row r="986" ht="15.75" customHeight="1">
      <c r="B986" s="90"/>
      <c r="D986" s="90"/>
      <c r="F986" s="90"/>
      <c r="G986" s="90"/>
      <c r="H986" s="90"/>
      <c r="I986" s="90"/>
    </row>
    <row r="987" ht="15.75" customHeight="1">
      <c r="B987" s="90"/>
      <c r="D987" s="90"/>
      <c r="F987" s="90"/>
      <c r="G987" s="90"/>
      <c r="H987" s="90"/>
      <c r="I987" s="90"/>
    </row>
    <row r="988" ht="15.75" customHeight="1">
      <c r="B988" s="90"/>
      <c r="D988" s="90"/>
      <c r="F988" s="90"/>
      <c r="G988" s="90"/>
      <c r="H988" s="90"/>
      <c r="I988" s="90"/>
    </row>
    <row r="989" ht="15.75" customHeight="1">
      <c r="B989" s="90"/>
      <c r="D989" s="90"/>
      <c r="F989" s="90"/>
      <c r="G989" s="90"/>
      <c r="H989" s="90"/>
      <c r="I989" s="90"/>
    </row>
    <row r="990" ht="15.75" customHeight="1">
      <c r="B990" s="90"/>
      <c r="D990" s="90"/>
      <c r="F990" s="90"/>
      <c r="G990" s="90"/>
      <c r="H990" s="90"/>
      <c r="I990" s="90"/>
    </row>
    <row r="991" ht="15.75" customHeight="1">
      <c r="B991" s="90"/>
      <c r="D991" s="90"/>
      <c r="F991" s="90"/>
      <c r="G991" s="90"/>
      <c r="H991" s="90"/>
      <c r="I991" s="90"/>
    </row>
    <row r="992" ht="15.75" customHeight="1">
      <c r="B992" s="90"/>
      <c r="D992" s="90"/>
      <c r="F992" s="90"/>
      <c r="G992" s="90"/>
      <c r="H992" s="90"/>
      <c r="I992" s="90"/>
    </row>
    <row r="993" ht="15.75" customHeight="1">
      <c r="B993" s="90"/>
      <c r="D993" s="90"/>
      <c r="F993" s="90"/>
      <c r="G993" s="90"/>
      <c r="H993" s="90"/>
      <c r="I993" s="90"/>
    </row>
    <row r="994" ht="15.75" customHeight="1">
      <c r="B994" s="90"/>
      <c r="D994" s="90"/>
      <c r="F994" s="90"/>
      <c r="G994" s="90"/>
      <c r="H994" s="90"/>
      <c r="I994" s="90"/>
    </row>
    <row r="995" ht="15.75" customHeight="1">
      <c r="B995" s="90"/>
      <c r="D995" s="90"/>
      <c r="F995" s="90"/>
      <c r="G995" s="90"/>
      <c r="H995" s="90"/>
      <c r="I995" s="90"/>
    </row>
    <row r="996" ht="15.75" customHeight="1">
      <c r="B996" s="90"/>
      <c r="D996" s="90"/>
      <c r="F996" s="90"/>
      <c r="G996" s="90"/>
      <c r="H996" s="90"/>
      <c r="I996" s="90"/>
    </row>
    <row r="997" ht="15.75" customHeight="1">
      <c r="B997" s="90"/>
      <c r="D997" s="90"/>
      <c r="F997" s="90"/>
      <c r="G997" s="90"/>
      <c r="H997" s="90"/>
      <c r="I997" s="90"/>
    </row>
    <row r="998" ht="15.75" customHeight="1">
      <c r="B998" s="90"/>
      <c r="D998" s="90"/>
      <c r="F998" s="90"/>
      <c r="G998" s="90"/>
      <c r="H998" s="90"/>
      <c r="I998" s="90"/>
    </row>
    <row r="999" ht="15.75" customHeight="1">
      <c r="B999" s="90"/>
      <c r="D999" s="90"/>
      <c r="F999" s="90"/>
      <c r="G999" s="90"/>
      <c r="H999" s="90"/>
      <c r="I999" s="90"/>
    </row>
    <row r="1000" ht="15.75" customHeight="1">
      <c r="B1000" s="90"/>
      <c r="D1000" s="90"/>
      <c r="F1000" s="90"/>
      <c r="G1000" s="90"/>
      <c r="H1000" s="90"/>
      <c r="I1000" s="90"/>
    </row>
  </sheetData>
  <mergeCells count="8">
    <mergeCell ref="A9:A10"/>
    <mergeCell ref="B9:B10"/>
    <mergeCell ref="C9:C10"/>
    <mergeCell ref="D9:E9"/>
    <mergeCell ref="F9:H9"/>
    <mergeCell ref="I9:I10"/>
    <mergeCell ref="K12:L12"/>
    <mergeCell ref="K18:P50"/>
  </mergeCells>
  <dataValidations>
    <dataValidation type="list" allowBlank="1" showInputMessage="1" showErrorMessage="1" prompt="Pilih Nama Dosen dari opsi yang tersedia. Bila ada kesalahan penulisan nama atau nama dosen yang perlu ditambah, anda dapat mengubah pada Tabel 4.a" sqref="B12:B44 B49:B1000">
      <formula1>ValidDosen</formula1>
    </dataValidation>
    <dataValidation type="decimal" operator="greaterThanOrEqual" allowBlank="1" showDropDown="1" showInputMessage="1" showErrorMessage="1" prompt="Data yang di input harus dalam bentuk angka'" sqref="I12:I44 I49:I1000">
      <formula1>0.0</formula1>
    </dataValidation>
    <dataValidation type="list" allowBlank="1" showInputMessage="1" showErrorMessage="1" prompt="Cell hanya dapat diisi tanda centang (V) atau dikosongkan" sqref="F12:H44 F49:H1000">
      <formula1>$B$4:$B$5</formula1>
    </dataValidation>
    <dataValidation type="list" allowBlank="1" showInputMessage="1" showErrorMessage="1" prompt="Pilih salah satu dari opsi yang tersedia" sqref="D12:D44 D49:D1000">
      <formula1>$D$3:$D$7</formula1>
    </dataValidation>
  </dataValidations>
  <hyperlinks>
    <hyperlink display="&lt;&lt;&lt; Daftar Tabel" location="'Daftar Tabel'!A1" ref="J1"/>
    <hyperlink r:id="rId2" ref="J11"/>
    <hyperlink r:id="rId3" ref="J15"/>
    <hyperlink r:id="rId4" ref="J17"/>
    <hyperlink r:id="rId5" ref="J18"/>
    <hyperlink r:id="rId6" ref="J19"/>
    <hyperlink r:id="rId7" ref="J21"/>
    <hyperlink r:id="rId8" ref="J22"/>
    <hyperlink r:id="rId9" ref="J23"/>
    <hyperlink r:id="rId10" ref="J24"/>
    <hyperlink r:id="rId11" ref="J25"/>
    <hyperlink r:id="rId12" ref="J26"/>
    <hyperlink r:id="rId13" ref="J27"/>
    <hyperlink r:id="rId14" ref="J28"/>
    <hyperlink r:id="rId15" ref="J29"/>
    <hyperlink r:id="rId16" ref="J36"/>
    <hyperlink r:id="rId17" ref="J37"/>
    <hyperlink r:id="rId18" ref="J38"/>
    <hyperlink r:id="rId19" ref="J39"/>
    <hyperlink r:id="rId20" ref="J40"/>
    <hyperlink r:id="rId21" ref="J41"/>
    <hyperlink r:id="rId22" ref="J42"/>
    <hyperlink r:id="rId23" ref="J43"/>
    <hyperlink r:id="rId24" ref="J44"/>
    <hyperlink r:id="rId25" ref="J45"/>
    <hyperlink r:id="rId26" ref="J46"/>
    <hyperlink r:id="rId27" ref="J47"/>
  </hyperlinks>
  <printOptions/>
  <pageMargins bottom="0.75" footer="0.0" header="0.0" left="0.7" right="0.7" top="0.75"/>
  <pageSetup orientation="landscape"/>
  <drawing r:id="rId28"/>
  <legacyDrawing r:id="rId29"/>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9.0" topLeftCell="A10" activePane="bottomLeft" state="frozen"/>
      <selection activeCell="B11" sqref="B11" pane="bottomLeft"/>
    </sheetView>
  </sheetViews>
  <sheetFormatPr customHeight="1" defaultColWidth="12.63" defaultRowHeight="15.0"/>
  <cols>
    <col customWidth="1" min="1" max="1" width="8.88"/>
    <col customWidth="1" min="2" max="2" width="30.25"/>
    <col customWidth="1" min="3" max="3" width="8.88"/>
    <col customWidth="1" min="4" max="4" width="20.38"/>
    <col customWidth="1" min="5" max="12" width="8.88"/>
    <col customWidth="1" min="13" max="13" width="12.5"/>
    <col customWidth="1" min="14" max="14" width="8.88"/>
    <col customWidth="1" min="15" max="15" width="9.38"/>
    <col customWidth="1" min="16" max="18" width="8.88"/>
  </cols>
  <sheetData>
    <row r="1" ht="13.5" customHeight="1">
      <c r="A1" s="222" t="s">
        <v>143</v>
      </c>
      <c r="C1" s="95"/>
      <c r="M1" s="68" t="s">
        <v>191</v>
      </c>
    </row>
    <row r="2" ht="13.5" customHeight="1">
      <c r="A2" s="92" t="s">
        <v>212</v>
      </c>
      <c r="C2" s="95"/>
    </row>
    <row r="3" ht="13.5" hidden="1" customHeight="1">
      <c r="A3" s="222"/>
      <c r="C3" s="95"/>
      <c r="E3" s="90" t="s">
        <v>1216</v>
      </c>
    </row>
    <row r="4" ht="13.5" hidden="1" customHeight="1">
      <c r="A4" s="222"/>
      <c r="C4" s="95"/>
    </row>
    <row r="5" ht="13.5" hidden="1" customHeight="1">
      <c r="A5" s="222"/>
      <c r="C5" s="95"/>
      <c r="E5" s="371" t="s">
        <v>250</v>
      </c>
    </row>
    <row r="6" ht="33.75" customHeight="1">
      <c r="A6" s="297" t="s">
        <v>1875</v>
      </c>
    </row>
    <row r="7" ht="34.5" customHeight="1">
      <c r="A7" s="70" t="s">
        <v>71</v>
      </c>
      <c r="B7" s="272" t="s">
        <v>1876</v>
      </c>
      <c r="C7" s="70" t="s">
        <v>1877</v>
      </c>
      <c r="D7" s="70" t="s">
        <v>1878</v>
      </c>
      <c r="E7" s="71" t="s">
        <v>1879</v>
      </c>
      <c r="F7" s="73"/>
      <c r="G7" s="71" t="s">
        <v>1880</v>
      </c>
      <c r="H7" s="73"/>
      <c r="I7" s="71" t="s">
        <v>1881</v>
      </c>
      <c r="J7" s="73"/>
      <c r="K7" s="71" t="s">
        <v>1882</v>
      </c>
      <c r="L7" s="73"/>
      <c r="M7" s="482" t="s">
        <v>1883</v>
      </c>
    </row>
    <row r="8" ht="45.0" customHeight="1">
      <c r="A8" s="74"/>
      <c r="B8" s="98"/>
      <c r="C8" s="74"/>
      <c r="D8" s="74"/>
      <c r="E8" s="483" t="s">
        <v>1884</v>
      </c>
      <c r="F8" s="484" t="s">
        <v>1885</v>
      </c>
      <c r="G8" s="484" t="s">
        <v>1886</v>
      </c>
      <c r="H8" s="484" t="s">
        <v>1887</v>
      </c>
      <c r="I8" s="484" t="s">
        <v>1888</v>
      </c>
      <c r="J8" s="485" t="s">
        <v>1889</v>
      </c>
      <c r="K8" s="484" t="s">
        <v>576</v>
      </c>
      <c r="L8" s="484" t="s">
        <v>578</v>
      </c>
      <c r="M8" s="74"/>
    </row>
    <row r="9" ht="13.5" customHeight="1">
      <c r="A9" s="372">
        <v>1.0</v>
      </c>
      <c r="B9" s="372">
        <v>2.0</v>
      </c>
      <c r="C9" s="373">
        <v>3.0</v>
      </c>
      <c r="D9" s="373">
        <v>4.0</v>
      </c>
      <c r="E9" s="372">
        <v>5.0</v>
      </c>
      <c r="F9" s="372">
        <v>6.0</v>
      </c>
      <c r="G9" s="372">
        <v>7.0</v>
      </c>
      <c r="H9" s="372">
        <v>8.0</v>
      </c>
      <c r="I9" s="486">
        <v>9.0</v>
      </c>
      <c r="J9" s="486">
        <v>10.0</v>
      </c>
      <c r="K9" s="486">
        <v>11.0</v>
      </c>
      <c r="L9" s="486">
        <v>12.0</v>
      </c>
      <c r="M9" s="372">
        <v>13.0</v>
      </c>
    </row>
    <row r="10" ht="13.5" customHeight="1">
      <c r="A10" s="376">
        <v>1.0</v>
      </c>
      <c r="B10" s="434" t="s">
        <v>1890</v>
      </c>
      <c r="C10" s="148">
        <v>1.0</v>
      </c>
      <c r="D10" s="487" t="s">
        <v>1891</v>
      </c>
      <c r="E10" s="146"/>
      <c r="F10" s="488">
        <v>1.0</v>
      </c>
      <c r="G10" s="437" t="s">
        <v>250</v>
      </c>
      <c r="H10" s="146"/>
      <c r="I10" s="437" t="s">
        <v>250</v>
      </c>
      <c r="J10" s="146"/>
      <c r="K10" s="437"/>
      <c r="L10" s="146"/>
      <c r="M10" s="489">
        <v>1.0</v>
      </c>
    </row>
    <row r="11" ht="13.5" customHeight="1">
      <c r="A11" s="376">
        <v>2.0</v>
      </c>
      <c r="B11" s="146"/>
      <c r="C11" s="146"/>
      <c r="D11" s="487" t="s">
        <v>1892</v>
      </c>
      <c r="E11" s="146"/>
      <c r="F11" s="488">
        <v>2.0</v>
      </c>
      <c r="G11" s="437" t="s">
        <v>250</v>
      </c>
      <c r="H11" s="146"/>
      <c r="I11" s="437" t="s">
        <v>250</v>
      </c>
      <c r="J11" s="146"/>
      <c r="K11" s="437"/>
      <c r="L11" s="146"/>
      <c r="M11" s="489">
        <v>2.0</v>
      </c>
    </row>
    <row r="12" ht="16.5" customHeight="1">
      <c r="A12" s="376">
        <v>3.0</v>
      </c>
      <c r="B12" s="146"/>
      <c r="C12" s="146"/>
      <c r="D12" s="487" t="s">
        <v>1893</v>
      </c>
      <c r="E12" s="146"/>
      <c r="F12" s="488">
        <v>4.0</v>
      </c>
      <c r="G12" s="437" t="s">
        <v>250</v>
      </c>
      <c r="H12" s="146"/>
      <c r="I12" s="437" t="s">
        <v>250</v>
      </c>
      <c r="J12" s="146"/>
      <c r="K12" s="437"/>
      <c r="L12" s="146"/>
      <c r="M12" s="489">
        <v>15.0</v>
      </c>
      <c r="O12" s="99"/>
    </row>
    <row r="13" ht="13.5" customHeight="1">
      <c r="A13" s="376">
        <v>4.0</v>
      </c>
      <c r="B13" s="146"/>
      <c r="C13" s="146"/>
      <c r="D13" s="487" t="s">
        <v>1894</v>
      </c>
      <c r="E13" s="146"/>
      <c r="F13" s="488">
        <v>1.0</v>
      </c>
      <c r="G13" s="437" t="s">
        <v>250</v>
      </c>
      <c r="H13" s="146"/>
      <c r="I13" s="437" t="s">
        <v>250</v>
      </c>
      <c r="J13" s="146"/>
      <c r="K13" s="437"/>
      <c r="L13" s="146"/>
      <c r="M13" s="489">
        <v>1.0</v>
      </c>
      <c r="O13" s="297"/>
    </row>
    <row r="14" ht="13.5" customHeight="1">
      <c r="A14" s="376">
        <v>5.0</v>
      </c>
      <c r="B14" s="146"/>
      <c r="C14" s="146"/>
      <c r="D14" s="487" t="s">
        <v>1895</v>
      </c>
      <c r="E14" s="146"/>
      <c r="F14" s="488">
        <v>1.0</v>
      </c>
      <c r="G14" s="437" t="s">
        <v>250</v>
      </c>
      <c r="H14" s="146"/>
      <c r="I14" s="437" t="s">
        <v>250</v>
      </c>
      <c r="J14" s="146"/>
      <c r="K14" s="437"/>
      <c r="L14" s="146"/>
      <c r="M14" s="489">
        <v>1.0</v>
      </c>
    </row>
    <row r="15" ht="13.5" customHeight="1">
      <c r="A15" s="376">
        <v>6.0</v>
      </c>
      <c r="B15" s="146"/>
      <c r="C15" s="146"/>
      <c r="D15" s="487" t="s">
        <v>1896</v>
      </c>
      <c r="E15" s="146"/>
      <c r="F15" s="488">
        <v>1.0</v>
      </c>
      <c r="G15" s="437" t="s">
        <v>250</v>
      </c>
      <c r="H15" s="146"/>
      <c r="I15" s="437" t="s">
        <v>250</v>
      </c>
      <c r="J15" s="146"/>
      <c r="K15" s="437"/>
      <c r="L15" s="146"/>
      <c r="M15" s="489">
        <v>5.0</v>
      </c>
    </row>
    <row r="16" ht="13.5" customHeight="1">
      <c r="A16" s="376">
        <v>7.0</v>
      </c>
      <c r="B16" s="146"/>
      <c r="C16" s="146"/>
      <c r="D16" s="487" t="s">
        <v>1897</v>
      </c>
      <c r="E16" s="146"/>
      <c r="F16" s="488">
        <v>2.0</v>
      </c>
      <c r="G16" s="437" t="s">
        <v>250</v>
      </c>
      <c r="H16" s="146"/>
      <c r="I16" s="437" t="s">
        <v>250</v>
      </c>
      <c r="J16" s="146"/>
      <c r="K16" s="437"/>
      <c r="L16" s="146"/>
      <c r="M16" s="489" t="s">
        <v>1898</v>
      </c>
    </row>
    <row r="17" ht="13.5" customHeight="1">
      <c r="A17" s="376">
        <v>8.0</v>
      </c>
      <c r="B17" s="146"/>
      <c r="C17" s="146"/>
      <c r="D17" s="487" t="s">
        <v>1899</v>
      </c>
      <c r="E17" s="146"/>
      <c r="F17" s="488">
        <v>1.0</v>
      </c>
      <c r="G17" s="437" t="s">
        <v>250</v>
      </c>
      <c r="H17" s="146"/>
      <c r="I17" s="437" t="s">
        <v>250</v>
      </c>
      <c r="J17" s="146"/>
      <c r="K17" s="437"/>
      <c r="L17" s="146"/>
      <c r="M17" s="489">
        <v>2.0</v>
      </c>
    </row>
    <row r="18" ht="13.5" customHeight="1">
      <c r="A18" s="376">
        <v>9.0</v>
      </c>
      <c r="B18" s="146"/>
      <c r="C18" s="146"/>
      <c r="D18" s="487" t="s">
        <v>1900</v>
      </c>
      <c r="E18" s="146"/>
      <c r="F18" s="148">
        <v>1.0</v>
      </c>
      <c r="G18" s="437" t="s">
        <v>250</v>
      </c>
      <c r="H18" s="146"/>
      <c r="I18" s="437" t="s">
        <v>250</v>
      </c>
      <c r="J18" s="146"/>
      <c r="K18" s="437"/>
      <c r="L18" s="146"/>
      <c r="M18" s="489">
        <v>1.0</v>
      </c>
    </row>
    <row r="19" ht="13.5" customHeight="1">
      <c r="A19" s="376">
        <v>10.0</v>
      </c>
      <c r="B19" s="146"/>
      <c r="C19" s="146"/>
      <c r="D19" s="487" t="s">
        <v>1901</v>
      </c>
      <c r="E19" s="146"/>
      <c r="F19" s="488">
        <v>1.0</v>
      </c>
      <c r="G19" s="437" t="s">
        <v>250</v>
      </c>
      <c r="H19" s="146"/>
      <c r="I19" s="437" t="s">
        <v>250</v>
      </c>
      <c r="J19" s="146"/>
      <c r="K19" s="437"/>
      <c r="L19" s="146"/>
      <c r="M19" s="489" t="s">
        <v>1898</v>
      </c>
    </row>
    <row r="20" ht="13.5" customHeight="1">
      <c r="A20" s="376">
        <v>11.0</v>
      </c>
      <c r="B20" s="146"/>
      <c r="C20" s="146"/>
      <c r="D20" s="487" t="s">
        <v>1902</v>
      </c>
      <c r="E20" s="146"/>
      <c r="F20" s="488">
        <v>1.0</v>
      </c>
      <c r="G20" s="437" t="s">
        <v>250</v>
      </c>
      <c r="H20" s="146"/>
      <c r="I20" s="437" t="s">
        <v>250</v>
      </c>
      <c r="J20" s="146"/>
      <c r="K20" s="437"/>
      <c r="L20" s="146"/>
      <c r="M20" s="489">
        <v>2.0</v>
      </c>
    </row>
    <row r="21" ht="13.5" customHeight="1">
      <c r="A21" s="376">
        <v>12.0</v>
      </c>
      <c r="B21" s="146"/>
      <c r="C21" s="146"/>
      <c r="D21" s="487" t="s">
        <v>1903</v>
      </c>
      <c r="E21" s="146"/>
      <c r="F21" s="488">
        <v>1.0</v>
      </c>
      <c r="G21" s="437" t="s">
        <v>250</v>
      </c>
      <c r="H21" s="146"/>
      <c r="I21" s="437" t="s">
        <v>250</v>
      </c>
      <c r="J21" s="146"/>
      <c r="K21" s="146"/>
      <c r="L21" s="436"/>
      <c r="M21" s="489">
        <v>168.0</v>
      </c>
    </row>
    <row r="22" ht="13.5" customHeight="1">
      <c r="A22" s="376">
        <v>13.0</v>
      </c>
      <c r="B22" s="146"/>
      <c r="C22" s="146"/>
      <c r="D22" s="487" t="s">
        <v>1904</v>
      </c>
      <c r="E22" s="146"/>
      <c r="F22" s="488">
        <v>1.0</v>
      </c>
      <c r="G22" s="437" t="s">
        <v>250</v>
      </c>
      <c r="H22" s="146"/>
      <c r="I22" s="437" t="s">
        <v>250</v>
      </c>
      <c r="J22" s="146"/>
      <c r="K22" s="146"/>
      <c r="L22" s="436"/>
      <c r="M22" s="489">
        <v>15.0</v>
      </c>
    </row>
    <row r="23" ht="13.5" customHeight="1">
      <c r="A23" s="376">
        <v>14.0</v>
      </c>
      <c r="B23" s="434" t="s">
        <v>1905</v>
      </c>
      <c r="C23" s="148">
        <v>1.0</v>
      </c>
      <c r="D23" s="490"/>
      <c r="E23" s="146"/>
      <c r="F23" s="488"/>
      <c r="G23" s="437" t="s">
        <v>250</v>
      </c>
      <c r="H23" s="146"/>
      <c r="I23" s="437" t="s">
        <v>250</v>
      </c>
      <c r="J23" s="146"/>
      <c r="K23" s="437"/>
      <c r="L23" s="146"/>
      <c r="M23" s="146"/>
    </row>
    <row r="24" ht="13.5" customHeight="1">
      <c r="A24" s="376">
        <v>15.0</v>
      </c>
      <c r="B24" s="146"/>
      <c r="C24" s="146"/>
      <c r="D24" s="490"/>
      <c r="E24" s="146"/>
      <c r="F24" s="488"/>
      <c r="G24" s="437" t="s">
        <v>250</v>
      </c>
      <c r="H24" s="146"/>
      <c r="I24" s="437" t="s">
        <v>250</v>
      </c>
      <c r="J24" s="146"/>
      <c r="K24" s="437"/>
      <c r="L24" s="146"/>
      <c r="M24" s="146"/>
    </row>
    <row r="25" ht="13.5" customHeight="1">
      <c r="A25" s="376">
        <v>16.0</v>
      </c>
      <c r="B25" s="146"/>
      <c r="C25" s="146"/>
      <c r="D25" s="490" t="s">
        <v>1906</v>
      </c>
      <c r="E25" s="146"/>
      <c r="F25" s="491">
        <v>1.0</v>
      </c>
      <c r="G25" s="437" t="s">
        <v>250</v>
      </c>
      <c r="H25" s="146"/>
      <c r="I25" s="437" t="s">
        <v>250</v>
      </c>
      <c r="J25" s="146"/>
      <c r="K25" s="437"/>
      <c r="L25" s="146"/>
      <c r="M25" s="489">
        <v>2.0</v>
      </c>
    </row>
    <row r="26" ht="13.5" customHeight="1">
      <c r="A26" s="376">
        <v>17.0</v>
      </c>
      <c r="B26" s="146"/>
      <c r="C26" s="146"/>
      <c r="D26" s="490" t="s">
        <v>1907</v>
      </c>
      <c r="E26" s="146"/>
      <c r="F26" s="491">
        <v>5.0</v>
      </c>
      <c r="G26" s="437" t="s">
        <v>250</v>
      </c>
      <c r="H26" s="146"/>
      <c r="I26" s="437" t="s">
        <v>250</v>
      </c>
      <c r="J26" s="146"/>
      <c r="K26" s="437"/>
      <c r="L26" s="146"/>
      <c r="M26" s="489">
        <v>2.0</v>
      </c>
    </row>
    <row r="27" ht="13.5" customHeight="1">
      <c r="A27" s="376">
        <v>18.0</v>
      </c>
      <c r="B27" s="146"/>
      <c r="C27" s="146"/>
      <c r="D27" s="490"/>
      <c r="E27" s="146"/>
      <c r="F27" s="488"/>
      <c r="G27" s="437" t="s">
        <v>250</v>
      </c>
      <c r="H27" s="146"/>
      <c r="I27" s="437" t="s">
        <v>250</v>
      </c>
      <c r="J27" s="146"/>
      <c r="K27" s="437"/>
      <c r="L27" s="146"/>
      <c r="M27" s="146"/>
    </row>
    <row r="28" ht="13.5" customHeight="1">
      <c r="A28" s="376">
        <v>19.0</v>
      </c>
      <c r="B28" s="146"/>
      <c r="C28" s="146"/>
      <c r="D28" s="490"/>
      <c r="E28" s="146"/>
      <c r="F28" s="488"/>
      <c r="G28" s="437" t="s">
        <v>250</v>
      </c>
      <c r="H28" s="146"/>
      <c r="I28" s="437" t="s">
        <v>250</v>
      </c>
      <c r="J28" s="146"/>
      <c r="K28" s="437"/>
      <c r="L28" s="146"/>
      <c r="M28" s="146"/>
    </row>
    <row r="29" ht="13.5" customHeight="1">
      <c r="A29" s="376">
        <v>20.0</v>
      </c>
      <c r="B29" s="434" t="s">
        <v>1908</v>
      </c>
      <c r="C29" s="148">
        <v>1.0</v>
      </c>
      <c r="D29" s="490" t="s">
        <v>1909</v>
      </c>
      <c r="E29" s="146"/>
      <c r="F29" s="488">
        <v>1.0</v>
      </c>
      <c r="G29" s="437" t="s">
        <v>250</v>
      </c>
      <c r="H29" s="146"/>
      <c r="I29" s="437" t="s">
        <v>250</v>
      </c>
      <c r="J29" s="146"/>
      <c r="K29" s="437"/>
      <c r="L29" s="146"/>
      <c r="M29" s="489">
        <v>3.0</v>
      </c>
    </row>
    <row r="30" ht="13.5" customHeight="1">
      <c r="A30" s="376">
        <v>21.0</v>
      </c>
      <c r="B30" s="146"/>
      <c r="C30" s="146"/>
      <c r="D30" s="490" t="s">
        <v>1910</v>
      </c>
      <c r="E30" s="146"/>
      <c r="F30" s="488">
        <v>1.0</v>
      </c>
      <c r="G30" s="437" t="s">
        <v>250</v>
      </c>
      <c r="H30" s="146"/>
      <c r="I30" s="437" t="s">
        <v>250</v>
      </c>
      <c r="J30" s="146"/>
      <c r="K30" s="146"/>
      <c r="L30" s="436"/>
      <c r="M30" s="489">
        <v>4.0</v>
      </c>
    </row>
    <row r="31" ht="13.5" customHeight="1">
      <c r="A31" s="376">
        <v>22.0</v>
      </c>
      <c r="B31" s="146"/>
      <c r="C31" s="146"/>
      <c r="D31" s="490" t="s">
        <v>1911</v>
      </c>
      <c r="E31" s="146"/>
      <c r="F31" s="488">
        <v>1.0</v>
      </c>
      <c r="G31" s="437" t="s">
        <v>250</v>
      </c>
      <c r="H31" s="146"/>
      <c r="I31" s="437" t="s">
        <v>250</v>
      </c>
      <c r="J31" s="146"/>
      <c r="K31" s="146"/>
      <c r="L31" s="436"/>
      <c r="M31" s="489" t="s">
        <v>1898</v>
      </c>
    </row>
    <row r="32" ht="13.5" customHeight="1">
      <c r="A32" s="376">
        <v>23.0</v>
      </c>
      <c r="B32" s="146"/>
      <c r="C32" s="146"/>
      <c r="D32" s="490" t="s">
        <v>1912</v>
      </c>
      <c r="E32" s="146"/>
      <c r="F32" s="148">
        <v>2.0</v>
      </c>
      <c r="G32" s="437" t="s">
        <v>250</v>
      </c>
      <c r="H32" s="146"/>
      <c r="I32" s="437" t="s">
        <v>250</v>
      </c>
      <c r="J32" s="146"/>
      <c r="K32" s="146"/>
      <c r="L32" s="436"/>
      <c r="M32" s="489">
        <v>6.0</v>
      </c>
    </row>
    <row r="33" ht="13.5" customHeight="1">
      <c r="A33" s="376">
        <v>24.0</v>
      </c>
      <c r="B33" s="146"/>
      <c r="C33" s="146"/>
      <c r="D33" s="490" t="s">
        <v>1899</v>
      </c>
      <c r="E33" s="146"/>
      <c r="F33" s="488">
        <v>1.0</v>
      </c>
      <c r="G33" s="437" t="s">
        <v>250</v>
      </c>
      <c r="H33" s="146"/>
      <c r="I33" s="437" t="s">
        <v>250</v>
      </c>
      <c r="J33" s="146"/>
      <c r="K33" s="146"/>
      <c r="L33" s="436"/>
      <c r="M33" s="489">
        <v>1.0</v>
      </c>
    </row>
    <row r="34" ht="13.5" customHeight="1">
      <c r="A34" s="376">
        <v>25.0</v>
      </c>
      <c r="B34" s="146"/>
      <c r="C34" s="146"/>
      <c r="D34" s="490" t="s">
        <v>1913</v>
      </c>
      <c r="E34" s="146"/>
      <c r="F34" s="488">
        <v>4.0</v>
      </c>
      <c r="G34" s="437" t="s">
        <v>250</v>
      </c>
      <c r="H34" s="146"/>
      <c r="I34" s="437" t="s">
        <v>250</v>
      </c>
      <c r="J34" s="146"/>
      <c r="K34" s="146"/>
      <c r="L34" s="436"/>
      <c r="M34" s="489">
        <v>72.0</v>
      </c>
    </row>
    <row r="35" ht="13.5" customHeight="1">
      <c r="A35" s="376">
        <v>26.0</v>
      </c>
      <c r="B35" s="146"/>
      <c r="C35" s="146"/>
      <c r="D35" s="490" t="s">
        <v>1914</v>
      </c>
      <c r="E35" s="146"/>
      <c r="F35" s="488">
        <v>3.0</v>
      </c>
      <c r="G35" s="437" t="s">
        <v>250</v>
      </c>
      <c r="H35" s="146"/>
      <c r="I35" s="437" t="s">
        <v>250</v>
      </c>
      <c r="J35" s="146"/>
      <c r="K35" s="146"/>
      <c r="L35" s="436"/>
      <c r="M35" s="489">
        <v>2.0</v>
      </c>
    </row>
    <row r="36" ht="13.5" customHeight="1">
      <c r="A36" s="376">
        <v>27.0</v>
      </c>
      <c r="B36" s="146"/>
      <c r="C36" s="146"/>
      <c r="D36" s="492" t="s">
        <v>1915</v>
      </c>
      <c r="E36" s="146"/>
      <c r="F36" s="488">
        <v>1.0</v>
      </c>
      <c r="G36" s="437" t="s">
        <v>250</v>
      </c>
      <c r="H36" s="146"/>
      <c r="I36" s="437" t="s">
        <v>250</v>
      </c>
      <c r="J36" s="146"/>
      <c r="K36" s="146"/>
      <c r="L36" s="436"/>
      <c r="M36" s="146"/>
    </row>
    <row r="37" ht="13.5" customHeight="1">
      <c r="A37" s="376">
        <v>28.0</v>
      </c>
      <c r="B37" s="146"/>
      <c r="C37" s="146"/>
      <c r="D37" s="490" t="s">
        <v>1916</v>
      </c>
      <c r="E37" s="146"/>
      <c r="F37" s="488">
        <v>5.0</v>
      </c>
      <c r="G37" s="437" t="s">
        <v>250</v>
      </c>
      <c r="H37" s="146"/>
      <c r="I37" s="437" t="s">
        <v>250</v>
      </c>
      <c r="J37" s="146"/>
      <c r="K37" s="146"/>
      <c r="L37" s="436"/>
      <c r="M37" s="489">
        <v>168.0</v>
      </c>
    </row>
    <row r="38" ht="13.5" customHeight="1">
      <c r="A38" s="376">
        <v>29.0</v>
      </c>
      <c r="B38" s="146"/>
      <c r="C38" s="146"/>
      <c r="D38" s="490" t="s">
        <v>1917</v>
      </c>
      <c r="E38" s="146"/>
      <c r="F38" s="488">
        <v>1.0</v>
      </c>
      <c r="G38" s="437" t="s">
        <v>250</v>
      </c>
      <c r="H38" s="146"/>
      <c r="I38" s="437" t="s">
        <v>250</v>
      </c>
      <c r="J38" s="146"/>
      <c r="K38" s="146"/>
      <c r="L38" s="436"/>
      <c r="M38" s="489">
        <v>168.0</v>
      </c>
    </row>
    <row r="39" ht="13.5" customHeight="1">
      <c r="A39" s="376">
        <v>30.0</v>
      </c>
      <c r="B39" s="146"/>
      <c r="C39" s="146"/>
      <c r="D39" s="490" t="s">
        <v>1918</v>
      </c>
      <c r="E39" s="146"/>
      <c r="F39" s="488">
        <v>2.0</v>
      </c>
      <c r="G39" s="437" t="s">
        <v>250</v>
      </c>
      <c r="H39" s="146"/>
      <c r="I39" s="437" t="s">
        <v>250</v>
      </c>
      <c r="J39" s="146"/>
      <c r="K39" s="146"/>
      <c r="L39" s="436"/>
      <c r="M39" s="146"/>
    </row>
    <row r="40" ht="13.5" customHeight="1">
      <c r="A40" s="376">
        <v>31.0</v>
      </c>
      <c r="B40" s="146"/>
      <c r="C40" s="146"/>
      <c r="D40" s="490" t="s">
        <v>1904</v>
      </c>
      <c r="E40" s="146"/>
      <c r="F40" s="488">
        <v>1.0</v>
      </c>
      <c r="G40" s="437" t="s">
        <v>250</v>
      </c>
      <c r="H40" s="146"/>
      <c r="I40" s="437" t="s">
        <v>250</v>
      </c>
      <c r="J40" s="146"/>
      <c r="K40" s="146"/>
      <c r="L40" s="436"/>
      <c r="M40" s="146"/>
    </row>
    <row r="41" ht="13.5" customHeight="1">
      <c r="A41" s="376">
        <v>32.0</v>
      </c>
      <c r="B41" s="146"/>
      <c r="C41" s="146"/>
      <c r="D41" s="490" t="s">
        <v>1919</v>
      </c>
      <c r="E41" s="146"/>
      <c r="F41" s="488">
        <v>1.0</v>
      </c>
      <c r="G41" s="437" t="s">
        <v>250</v>
      </c>
      <c r="H41" s="146"/>
      <c r="I41" s="437" t="s">
        <v>250</v>
      </c>
      <c r="J41" s="146"/>
      <c r="K41" s="146"/>
      <c r="L41" s="436"/>
      <c r="M41" s="146"/>
    </row>
    <row r="42" ht="13.5" customHeight="1">
      <c r="A42" s="376">
        <v>33.0</v>
      </c>
      <c r="B42" s="146"/>
      <c r="C42" s="146"/>
      <c r="D42" s="490" t="s">
        <v>1920</v>
      </c>
      <c r="E42" s="146"/>
      <c r="F42" s="488">
        <v>1.0</v>
      </c>
      <c r="G42" s="437" t="s">
        <v>250</v>
      </c>
      <c r="H42" s="146"/>
      <c r="I42" s="437" t="s">
        <v>250</v>
      </c>
      <c r="J42" s="146"/>
      <c r="K42" s="146"/>
      <c r="L42" s="436"/>
      <c r="M42" s="146"/>
    </row>
    <row r="43" ht="13.5" customHeight="1">
      <c r="A43" s="376">
        <v>34.0</v>
      </c>
      <c r="B43" s="146"/>
      <c r="C43" s="146"/>
      <c r="D43" s="490" t="s">
        <v>1921</v>
      </c>
      <c r="E43" s="146"/>
      <c r="F43" s="488">
        <v>1.0</v>
      </c>
      <c r="G43" s="437" t="s">
        <v>250</v>
      </c>
      <c r="H43" s="146"/>
      <c r="I43" s="437" t="s">
        <v>250</v>
      </c>
      <c r="J43" s="146"/>
      <c r="K43" s="146"/>
      <c r="L43" s="436"/>
      <c r="M43" s="146"/>
    </row>
    <row r="44" ht="13.5" customHeight="1">
      <c r="A44" s="376">
        <v>35.0</v>
      </c>
      <c r="B44" s="493"/>
      <c r="C44" s="146"/>
      <c r="D44" s="490" t="s">
        <v>1922</v>
      </c>
      <c r="E44" s="146"/>
      <c r="F44" s="488">
        <v>1.0</v>
      </c>
      <c r="G44" s="437" t="s">
        <v>250</v>
      </c>
      <c r="H44" s="146"/>
      <c r="I44" s="437" t="s">
        <v>250</v>
      </c>
      <c r="J44" s="146"/>
      <c r="K44" s="146"/>
      <c r="L44" s="436"/>
      <c r="M44" s="146"/>
    </row>
    <row r="45" ht="13.5" customHeight="1">
      <c r="A45" s="376">
        <v>36.0</v>
      </c>
      <c r="B45" s="434" t="s">
        <v>1850</v>
      </c>
      <c r="C45" s="148">
        <v>1.0</v>
      </c>
      <c r="D45" s="487" t="s">
        <v>1923</v>
      </c>
      <c r="E45" s="146"/>
      <c r="F45" s="488">
        <v>2.0</v>
      </c>
      <c r="G45" s="437" t="s">
        <v>250</v>
      </c>
      <c r="H45" s="146"/>
      <c r="I45" s="437" t="s">
        <v>250</v>
      </c>
      <c r="J45" s="146"/>
      <c r="K45" s="146"/>
      <c r="L45" s="436"/>
      <c r="M45" s="146"/>
    </row>
    <row r="46" ht="13.5" customHeight="1">
      <c r="A46" s="376">
        <v>37.0</v>
      </c>
      <c r="B46" s="146"/>
      <c r="C46" s="146"/>
      <c r="D46" s="487" t="s">
        <v>1924</v>
      </c>
      <c r="E46" s="146"/>
      <c r="F46" s="488">
        <v>1.0</v>
      </c>
      <c r="G46" s="437" t="s">
        <v>250</v>
      </c>
      <c r="H46" s="146"/>
      <c r="I46" s="437" t="s">
        <v>250</v>
      </c>
      <c r="J46" s="146"/>
      <c r="K46" s="146"/>
      <c r="L46" s="436"/>
      <c r="M46" s="146"/>
    </row>
    <row r="47" ht="13.5" customHeight="1">
      <c r="A47" s="376"/>
      <c r="B47" s="146"/>
      <c r="C47" s="146"/>
      <c r="D47" s="494" t="s">
        <v>1925</v>
      </c>
      <c r="E47" s="146"/>
      <c r="F47" s="491">
        <v>1.0</v>
      </c>
      <c r="G47" s="437"/>
      <c r="H47" s="146"/>
      <c r="I47" s="437"/>
      <c r="J47" s="146"/>
      <c r="K47" s="146"/>
      <c r="L47" s="436"/>
      <c r="M47" s="146"/>
    </row>
    <row r="48" ht="13.5" customHeight="1">
      <c r="A48" s="376">
        <v>38.0</v>
      </c>
      <c r="B48" s="146"/>
      <c r="C48" s="146"/>
      <c r="D48" s="492" t="s">
        <v>1926</v>
      </c>
      <c r="E48" s="146"/>
      <c r="F48" s="488">
        <v>1.0</v>
      </c>
      <c r="G48" s="437" t="s">
        <v>250</v>
      </c>
      <c r="H48" s="146"/>
      <c r="I48" s="437" t="s">
        <v>250</v>
      </c>
      <c r="J48" s="146"/>
      <c r="K48" s="146"/>
      <c r="L48" s="436"/>
      <c r="M48" s="146"/>
    </row>
    <row r="49" ht="13.5" customHeight="1">
      <c r="A49" s="376">
        <v>39.0</v>
      </c>
      <c r="B49" s="146"/>
      <c r="C49" s="146"/>
      <c r="D49" s="487" t="s">
        <v>1927</v>
      </c>
      <c r="E49" s="146"/>
      <c r="F49" s="491">
        <v>1.0</v>
      </c>
      <c r="G49" s="437" t="s">
        <v>250</v>
      </c>
      <c r="H49" s="146"/>
      <c r="I49" s="437" t="s">
        <v>250</v>
      </c>
      <c r="J49" s="146"/>
      <c r="K49" s="146"/>
      <c r="L49" s="436"/>
      <c r="M49" s="146"/>
    </row>
    <row r="50" ht="13.5" customHeight="1">
      <c r="A50" s="376">
        <v>40.0</v>
      </c>
      <c r="B50" s="146"/>
      <c r="C50" s="146"/>
      <c r="D50" s="487" t="s">
        <v>1928</v>
      </c>
      <c r="E50" s="146"/>
      <c r="F50" s="488">
        <v>1.0</v>
      </c>
      <c r="G50" s="437" t="s">
        <v>250</v>
      </c>
      <c r="H50" s="146"/>
      <c r="I50" s="437" t="s">
        <v>250</v>
      </c>
      <c r="J50" s="146"/>
      <c r="K50" s="146"/>
      <c r="L50" s="436"/>
      <c r="M50" s="146"/>
    </row>
    <row r="51" ht="13.5" customHeight="1">
      <c r="A51" s="376">
        <v>41.0</v>
      </c>
      <c r="B51" s="146"/>
      <c r="C51" s="146"/>
      <c r="D51" s="495" t="s">
        <v>1929</v>
      </c>
      <c r="E51" s="146"/>
      <c r="F51" s="488">
        <v>1.0</v>
      </c>
      <c r="G51" s="437" t="s">
        <v>250</v>
      </c>
      <c r="H51" s="146"/>
      <c r="I51" s="437" t="s">
        <v>250</v>
      </c>
      <c r="J51" s="146"/>
      <c r="K51" s="146"/>
      <c r="L51" s="436"/>
      <c r="M51" s="146"/>
    </row>
    <row r="52" ht="13.5" customHeight="1">
      <c r="A52" s="376">
        <v>42.0</v>
      </c>
      <c r="B52" s="146"/>
      <c r="C52" s="146"/>
      <c r="D52" s="487" t="s">
        <v>1930</v>
      </c>
      <c r="E52" s="146"/>
      <c r="F52" s="488">
        <v>1.0</v>
      </c>
      <c r="G52" s="437" t="s">
        <v>250</v>
      </c>
      <c r="H52" s="146"/>
      <c r="I52" s="437" t="s">
        <v>250</v>
      </c>
      <c r="J52" s="146"/>
      <c r="K52" s="146"/>
      <c r="L52" s="436"/>
      <c r="M52" s="146"/>
    </row>
    <row r="53" ht="13.5" customHeight="1">
      <c r="A53" s="376">
        <v>43.0</v>
      </c>
      <c r="B53" s="146"/>
      <c r="C53" s="146"/>
      <c r="D53" s="487" t="s">
        <v>1931</v>
      </c>
      <c r="E53" s="146"/>
      <c r="F53" s="491">
        <v>1.0</v>
      </c>
      <c r="G53" s="437" t="s">
        <v>250</v>
      </c>
      <c r="H53" s="146"/>
      <c r="I53" s="437" t="s">
        <v>250</v>
      </c>
      <c r="J53" s="146"/>
      <c r="K53" s="146"/>
      <c r="L53" s="436"/>
      <c r="M53" s="146"/>
    </row>
    <row r="54" ht="13.5" customHeight="1">
      <c r="A54" s="376">
        <v>44.0</v>
      </c>
      <c r="B54" s="146"/>
      <c r="C54" s="146"/>
      <c r="D54" s="487" t="s">
        <v>1932</v>
      </c>
      <c r="E54" s="146"/>
      <c r="F54" s="488">
        <v>1.0</v>
      </c>
      <c r="G54" s="437" t="s">
        <v>250</v>
      </c>
      <c r="H54" s="146"/>
      <c r="I54" s="437" t="s">
        <v>250</v>
      </c>
      <c r="J54" s="146"/>
      <c r="K54" s="146"/>
      <c r="L54" s="436"/>
      <c r="M54" s="146"/>
    </row>
    <row r="55" ht="13.5" customHeight="1">
      <c r="A55" s="376">
        <v>45.0</v>
      </c>
      <c r="B55" s="146"/>
      <c r="C55" s="146"/>
      <c r="D55" s="495" t="s">
        <v>1933</v>
      </c>
      <c r="E55" s="146"/>
      <c r="F55" s="491">
        <v>2.0</v>
      </c>
      <c r="G55" s="437" t="s">
        <v>250</v>
      </c>
      <c r="H55" s="146"/>
      <c r="I55" s="437" t="s">
        <v>250</v>
      </c>
      <c r="J55" s="146"/>
      <c r="K55" s="146"/>
      <c r="L55" s="436"/>
      <c r="M55" s="146"/>
    </row>
    <row r="56" ht="13.5" customHeight="1">
      <c r="A56" s="376">
        <v>46.0</v>
      </c>
      <c r="B56" s="146"/>
      <c r="C56" s="146"/>
      <c r="D56" s="492" t="s">
        <v>1934</v>
      </c>
      <c r="E56" s="146"/>
      <c r="F56" s="488">
        <v>2.0</v>
      </c>
      <c r="G56" s="437" t="s">
        <v>250</v>
      </c>
      <c r="H56" s="146"/>
      <c r="I56" s="437" t="s">
        <v>250</v>
      </c>
      <c r="J56" s="146"/>
      <c r="K56" s="146"/>
      <c r="L56" s="436"/>
      <c r="M56" s="146"/>
    </row>
    <row r="57" ht="13.5" customHeight="1">
      <c r="A57" s="376">
        <v>47.0</v>
      </c>
      <c r="B57" s="146"/>
      <c r="C57" s="146"/>
      <c r="D57" s="487" t="s">
        <v>1935</v>
      </c>
      <c r="E57" s="146"/>
      <c r="F57" s="488">
        <v>1.0</v>
      </c>
      <c r="G57" s="437" t="s">
        <v>250</v>
      </c>
      <c r="H57" s="146"/>
      <c r="I57" s="437" t="s">
        <v>250</v>
      </c>
      <c r="J57" s="146"/>
      <c r="K57" s="146"/>
      <c r="L57" s="436"/>
      <c r="M57" s="146"/>
    </row>
    <row r="58" ht="13.5" customHeight="1">
      <c r="A58" s="376">
        <v>48.0</v>
      </c>
      <c r="B58" s="146"/>
      <c r="C58" s="146"/>
      <c r="D58" s="492" t="s">
        <v>1936</v>
      </c>
      <c r="E58" s="146"/>
      <c r="F58" s="488">
        <v>1.0</v>
      </c>
      <c r="G58" s="437" t="s">
        <v>250</v>
      </c>
      <c r="H58" s="146"/>
      <c r="I58" s="437" t="s">
        <v>250</v>
      </c>
      <c r="J58" s="146"/>
      <c r="K58" s="146"/>
      <c r="L58" s="436"/>
      <c r="M58" s="146"/>
    </row>
    <row r="59" ht="13.5" customHeight="1">
      <c r="A59" s="376">
        <v>49.0</v>
      </c>
      <c r="B59" s="146"/>
      <c r="C59" s="146"/>
      <c r="D59" s="487" t="s">
        <v>1937</v>
      </c>
      <c r="E59" s="146"/>
      <c r="F59" s="488">
        <v>1.0</v>
      </c>
      <c r="G59" s="437" t="s">
        <v>250</v>
      </c>
      <c r="H59" s="146"/>
      <c r="I59" s="437" t="s">
        <v>250</v>
      </c>
      <c r="J59" s="146"/>
      <c r="K59" s="146"/>
      <c r="L59" s="436"/>
      <c r="M59" s="146"/>
    </row>
    <row r="60" ht="13.5" customHeight="1">
      <c r="A60" s="376">
        <v>50.0</v>
      </c>
      <c r="B60" s="146"/>
      <c r="C60" s="146"/>
      <c r="D60" s="495" t="s">
        <v>1916</v>
      </c>
      <c r="E60" s="146"/>
      <c r="F60" s="488">
        <v>4.0</v>
      </c>
      <c r="G60" s="437" t="s">
        <v>250</v>
      </c>
      <c r="H60" s="146"/>
      <c r="I60" s="437" t="s">
        <v>250</v>
      </c>
      <c r="J60" s="146"/>
      <c r="K60" s="146"/>
      <c r="L60" s="436"/>
      <c r="M60" s="146"/>
    </row>
    <row r="61" ht="13.5" customHeight="1">
      <c r="A61" s="376">
        <v>51.0</v>
      </c>
      <c r="B61" s="146"/>
      <c r="C61" s="146"/>
      <c r="D61" s="492" t="s">
        <v>1917</v>
      </c>
      <c r="E61" s="146"/>
      <c r="F61" s="488">
        <v>2.0</v>
      </c>
      <c r="G61" s="437" t="s">
        <v>250</v>
      </c>
      <c r="H61" s="146"/>
      <c r="I61" s="437" t="s">
        <v>250</v>
      </c>
      <c r="J61" s="146"/>
      <c r="K61" s="146"/>
      <c r="L61" s="436"/>
      <c r="M61" s="146"/>
    </row>
    <row r="62" ht="13.5" customHeight="1">
      <c r="A62" s="376"/>
      <c r="B62" s="146"/>
      <c r="C62" s="146"/>
      <c r="D62" s="496" t="s">
        <v>1938</v>
      </c>
      <c r="E62" s="146"/>
      <c r="F62" s="491">
        <v>1.0</v>
      </c>
      <c r="G62" s="437"/>
      <c r="H62" s="146"/>
      <c r="I62" s="437"/>
      <c r="J62" s="146"/>
      <c r="K62" s="146"/>
      <c r="L62" s="436"/>
      <c r="M62" s="146"/>
    </row>
    <row r="63" ht="13.5" customHeight="1">
      <c r="A63" s="376">
        <v>52.0</v>
      </c>
      <c r="B63" s="434" t="s">
        <v>1939</v>
      </c>
      <c r="C63" s="148">
        <v>2.0</v>
      </c>
      <c r="D63" s="490" t="s">
        <v>1940</v>
      </c>
      <c r="E63" s="146"/>
      <c r="F63" s="488">
        <v>2.0</v>
      </c>
      <c r="G63" s="437" t="s">
        <v>250</v>
      </c>
      <c r="H63" s="146"/>
      <c r="I63" s="437" t="s">
        <v>250</v>
      </c>
      <c r="J63" s="146"/>
      <c r="K63" s="146"/>
      <c r="L63" s="436"/>
      <c r="M63" s="146"/>
    </row>
    <row r="64" ht="13.5" customHeight="1">
      <c r="A64" s="376">
        <v>53.0</v>
      </c>
      <c r="B64" s="146"/>
      <c r="C64" s="146"/>
      <c r="D64" s="490" t="s">
        <v>1941</v>
      </c>
      <c r="E64" s="146"/>
      <c r="F64" s="488">
        <v>1.0</v>
      </c>
      <c r="G64" s="437" t="s">
        <v>250</v>
      </c>
      <c r="H64" s="146"/>
      <c r="I64" s="437" t="s">
        <v>250</v>
      </c>
      <c r="J64" s="146"/>
      <c r="K64" s="146"/>
      <c r="L64" s="436"/>
      <c r="M64" s="146"/>
    </row>
    <row r="65" ht="13.5" customHeight="1">
      <c r="A65" s="376">
        <v>54.0</v>
      </c>
      <c r="B65" s="146"/>
      <c r="C65" s="146"/>
      <c r="D65" s="490" t="s">
        <v>1931</v>
      </c>
      <c r="E65" s="146"/>
      <c r="F65" s="488">
        <v>2.0</v>
      </c>
      <c r="G65" s="437" t="s">
        <v>250</v>
      </c>
      <c r="H65" s="146"/>
      <c r="I65" s="437" t="s">
        <v>250</v>
      </c>
      <c r="J65" s="146"/>
      <c r="K65" s="146"/>
      <c r="L65" s="436"/>
      <c r="M65" s="146"/>
    </row>
    <row r="66" ht="13.5" customHeight="1">
      <c r="A66" s="376">
        <v>55.0</v>
      </c>
      <c r="B66" s="146"/>
      <c r="C66" s="146"/>
      <c r="D66" s="490" t="s">
        <v>1942</v>
      </c>
      <c r="E66" s="146"/>
      <c r="F66" s="488">
        <v>1.0</v>
      </c>
      <c r="G66" s="437" t="s">
        <v>250</v>
      </c>
      <c r="H66" s="146"/>
      <c r="I66" s="437" t="s">
        <v>250</v>
      </c>
      <c r="J66" s="146"/>
      <c r="K66" s="146"/>
      <c r="L66" s="436"/>
      <c r="M66" s="146"/>
    </row>
    <row r="67" ht="13.5" customHeight="1">
      <c r="A67" s="376">
        <v>56.0</v>
      </c>
      <c r="B67" s="146"/>
      <c r="C67" s="146"/>
      <c r="D67" s="490" t="s">
        <v>1913</v>
      </c>
      <c r="E67" s="146"/>
      <c r="F67" s="488">
        <v>2.0</v>
      </c>
      <c r="G67" s="437" t="s">
        <v>250</v>
      </c>
      <c r="H67" s="146"/>
      <c r="I67" s="437" t="s">
        <v>250</v>
      </c>
      <c r="J67" s="146"/>
      <c r="K67" s="146"/>
      <c r="L67" s="436"/>
      <c r="M67" s="146"/>
    </row>
    <row r="68" ht="13.5" customHeight="1">
      <c r="A68" s="376">
        <v>57.0</v>
      </c>
      <c r="B68" s="146"/>
      <c r="C68" s="146"/>
      <c r="D68" s="490" t="s">
        <v>1943</v>
      </c>
      <c r="E68" s="146"/>
      <c r="F68" s="488">
        <v>1.0</v>
      </c>
      <c r="G68" s="437" t="s">
        <v>250</v>
      </c>
      <c r="H68" s="146"/>
      <c r="I68" s="437" t="s">
        <v>250</v>
      </c>
      <c r="J68" s="146"/>
      <c r="K68" s="146"/>
      <c r="L68" s="436"/>
      <c r="M68" s="146"/>
    </row>
    <row r="69" ht="13.5" customHeight="1">
      <c r="A69" s="376">
        <v>58.0</v>
      </c>
      <c r="B69" s="146"/>
      <c r="C69" s="146"/>
      <c r="D69" s="490" t="s">
        <v>1944</v>
      </c>
      <c r="E69" s="146"/>
      <c r="F69" s="488">
        <v>1.0</v>
      </c>
      <c r="G69" s="437" t="s">
        <v>250</v>
      </c>
      <c r="H69" s="146"/>
      <c r="I69" s="437" t="s">
        <v>250</v>
      </c>
      <c r="J69" s="146"/>
      <c r="K69" s="146"/>
      <c r="L69" s="436"/>
      <c r="M69" s="146"/>
    </row>
    <row r="70" ht="13.5" customHeight="1">
      <c r="A70" s="376">
        <v>59.0</v>
      </c>
      <c r="B70" s="146"/>
      <c r="C70" s="146"/>
      <c r="D70" s="490" t="s">
        <v>1945</v>
      </c>
      <c r="E70" s="146"/>
      <c r="F70" s="488">
        <v>1.0</v>
      </c>
      <c r="G70" s="437" t="s">
        <v>250</v>
      </c>
      <c r="H70" s="146"/>
      <c r="I70" s="437" t="s">
        <v>250</v>
      </c>
      <c r="J70" s="146"/>
      <c r="K70" s="146"/>
      <c r="L70" s="436"/>
      <c r="M70" s="146"/>
    </row>
    <row r="71" ht="13.5" customHeight="1">
      <c r="A71" s="376">
        <v>60.0</v>
      </c>
      <c r="B71" s="146"/>
      <c r="C71" s="146"/>
      <c r="D71" s="490" t="s">
        <v>1909</v>
      </c>
      <c r="E71" s="146"/>
      <c r="F71" s="488">
        <v>1.0</v>
      </c>
      <c r="G71" s="437" t="s">
        <v>250</v>
      </c>
      <c r="H71" s="146"/>
      <c r="I71" s="437" t="s">
        <v>250</v>
      </c>
      <c r="J71" s="146"/>
      <c r="K71" s="146"/>
      <c r="L71" s="436"/>
      <c r="M71" s="146"/>
    </row>
    <row r="72" ht="13.5" customHeight="1">
      <c r="A72" s="376">
        <v>61.0</v>
      </c>
      <c r="B72" s="146"/>
      <c r="C72" s="146"/>
      <c r="D72" s="490" t="s">
        <v>1946</v>
      </c>
      <c r="E72" s="146"/>
      <c r="F72" s="488">
        <v>2.0</v>
      </c>
      <c r="G72" s="437" t="s">
        <v>250</v>
      </c>
      <c r="H72" s="146"/>
      <c r="I72" s="437" t="s">
        <v>250</v>
      </c>
      <c r="J72" s="146"/>
      <c r="K72" s="146"/>
      <c r="L72" s="436"/>
      <c r="M72" s="146"/>
    </row>
    <row r="73" ht="13.5" customHeight="1">
      <c r="A73" s="376">
        <v>62.0</v>
      </c>
      <c r="B73" s="146"/>
      <c r="C73" s="146"/>
      <c r="D73" s="490" t="s">
        <v>1947</v>
      </c>
      <c r="E73" s="146"/>
      <c r="F73" s="488">
        <v>1.0</v>
      </c>
      <c r="G73" s="437" t="s">
        <v>250</v>
      </c>
      <c r="H73" s="146"/>
      <c r="I73" s="437" t="s">
        <v>250</v>
      </c>
      <c r="J73" s="146"/>
      <c r="K73" s="146"/>
      <c r="L73" s="436"/>
      <c r="M73" s="146"/>
    </row>
    <row r="74" ht="13.5" customHeight="1">
      <c r="A74" s="376">
        <v>63.0</v>
      </c>
      <c r="B74" s="146"/>
      <c r="C74" s="146"/>
      <c r="D74" s="492" t="s">
        <v>1948</v>
      </c>
      <c r="E74" s="146"/>
      <c r="F74" s="488">
        <v>1.0</v>
      </c>
      <c r="G74" s="437" t="s">
        <v>250</v>
      </c>
      <c r="H74" s="146"/>
      <c r="I74" s="437" t="s">
        <v>250</v>
      </c>
      <c r="J74" s="146"/>
      <c r="K74" s="146"/>
      <c r="L74" s="436"/>
      <c r="M74" s="146"/>
    </row>
    <row r="75" ht="13.5" customHeight="1">
      <c r="A75" s="376">
        <v>64.0</v>
      </c>
      <c r="B75" s="146"/>
      <c r="C75" s="146"/>
      <c r="D75" s="490" t="s">
        <v>1949</v>
      </c>
      <c r="E75" s="146"/>
      <c r="F75" s="488">
        <v>2.0</v>
      </c>
      <c r="G75" s="437" t="s">
        <v>250</v>
      </c>
      <c r="H75" s="146"/>
      <c r="I75" s="437" t="s">
        <v>250</v>
      </c>
      <c r="J75" s="146"/>
      <c r="K75" s="146"/>
      <c r="L75" s="436"/>
      <c r="M75" s="146"/>
    </row>
    <row r="76" ht="13.5" customHeight="1">
      <c r="A76" s="376">
        <v>65.0</v>
      </c>
      <c r="B76" s="436" t="s">
        <v>1950</v>
      </c>
      <c r="C76" s="148">
        <v>1.0</v>
      </c>
      <c r="D76" s="490" t="s">
        <v>1951</v>
      </c>
      <c r="E76" s="146"/>
      <c r="F76" s="488">
        <v>1.0</v>
      </c>
      <c r="G76" s="437" t="s">
        <v>250</v>
      </c>
      <c r="H76" s="146"/>
      <c r="I76" s="437" t="s">
        <v>250</v>
      </c>
      <c r="J76" s="146"/>
      <c r="K76" s="146"/>
      <c r="L76" s="436"/>
      <c r="M76" s="146"/>
    </row>
    <row r="77" ht="13.5" customHeight="1">
      <c r="A77" s="376">
        <v>66.0</v>
      </c>
      <c r="B77" s="146"/>
      <c r="C77" s="146"/>
      <c r="D77" s="490" t="s">
        <v>1952</v>
      </c>
      <c r="E77" s="146"/>
      <c r="F77" s="488">
        <v>1.0</v>
      </c>
      <c r="G77" s="437" t="s">
        <v>250</v>
      </c>
      <c r="H77" s="146"/>
      <c r="I77" s="437" t="s">
        <v>250</v>
      </c>
      <c r="J77" s="146"/>
      <c r="K77" s="146"/>
      <c r="L77" s="436"/>
      <c r="M77" s="146"/>
    </row>
    <row r="78" ht="13.5" customHeight="1">
      <c r="A78" s="376">
        <v>67.0</v>
      </c>
      <c r="B78" s="146"/>
      <c r="C78" s="146"/>
      <c r="D78" s="490" t="s">
        <v>1953</v>
      </c>
      <c r="E78" s="146"/>
      <c r="F78" s="488">
        <v>1.0</v>
      </c>
      <c r="G78" s="437" t="s">
        <v>250</v>
      </c>
      <c r="H78" s="146"/>
      <c r="I78" s="437" t="s">
        <v>250</v>
      </c>
      <c r="J78" s="146"/>
      <c r="K78" s="146"/>
      <c r="L78" s="436"/>
      <c r="M78" s="146"/>
    </row>
    <row r="79" ht="13.5" customHeight="1">
      <c r="A79" s="376">
        <v>68.0</v>
      </c>
      <c r="B79" s="146"/>
      <c r="C79" s="146"/>
      <c r="D79" s="490" t="s">
        <v>1954</v>
      </c>
      <c r="E79" s="146"/>
      <c r="F79" s="488">
        <v>1.0</v>
      </c>
      <c r="G79" s="437" t="s">
        <v>250</v>
      </c>
      <c r="H79" s="146"/>
      <c r="I79" s="437" t="s">
        <v>250</v>
      </c>
      <c r="J79" s="146"/>
      <c r="K79" s="146"/>
      <c r="L79" s="436"/>
      <c r="M79" s="146"/>
    </row>
    <row r="80" ht="13.5" customHeight="1">
      <c r="A80" s="376">
        <v>69.0</v>
      </c>
      <c r="B80" s="146"/>
      <c r="C80" s="146"/>
      <c r="D80" s="490" t="s">
        <v>1923</v>
      </c>
      <c r="E80" s="146"/>
      <c r="F80" s="488">
        <v>1.0</v>
      </c>
      <c r="G80" s="437" t="s">
        <v>250</v>
      </c>
      <c r="H80" s="146"/>
      <c r="I80" s="437" t="s">
        <v>250</v>
      </c>
      <c r="J80" s="146"/>
      <c r="K80" s="146"/>
      <c r="L80" s="436"/>
      <c r="M80" s="146"/>
    </row>
    <row r="81" ht="13.5" customHeight="1">
      <c r="A81" s="376">
        <v>70.0</v>
      </c>
      <c r="B81" s="146"/>
      <c r="C81" s="146"/>
      <c r="D81" s="490" t="s">
        <v>1955</v>
      </c>
      <c r="E81" s="146"/>
      <c r="F81" s="488">
        <v>1.0</v>
      </c>
      <c r="G81" s="437" t="s">
        <v>250</v>
      </c>
      <c r="H81" s="146"/>
      <c r="I81" s="437" t="s">
        <v>250</v>
      </c>
      <c r="J81" s="146"/>
      <c r="K81" s="146"/>
      <c r="L81" s="436"/>
      <c r="M81" s="146"/>
    </row>
    <row r="82" ht="13.5" customHeight="1">
      <c r="A82" s="376">
        <v>71.0</v>
      </c>
      <c r="B82" s="146"/>
      <c r="C82" s="146"/>
      <c r="D82" s="490" t="s">
        <v>1932</v>
      </c>
      <c r="E82" s="146"/>
      <c r="F82" s="488">
        <v>1.0</v>
      </c>
      <c r="G82" s="437" t="s">
        <v>250</v>
      </c>
      <c r="H82" s="146"/>
      <c r="I82" s="437" t="s">
        <v>250</v>
      </c>
      <c r="J82" s="146"/>
      <c r="K82" s="146"/>
      <c r="L82" s="436"/>
      <c r="M82" s="146"/>
    </row>
    <row r="83" ht="13.5" customHeight="1">
      <c r="A83" s="376">
        <v>72.0</v>
      </c>
      <c r="B83" s="146"/>
      <c r="C83" s="146"/>
      <c r="D83" s="490" t="s">
        <v>1956</v>
      </c>
      <c r="E83" s="146"/>
      <c r="F83" s="488">
        <v>1.0</v>
      </c>
      <c r="G83" s="437" t="s">
        <v>250</v>
      </c>
      <c r="H83" s="146"/>
      <c r="I83" s="437" t="s">
        <v>250</v>
      </c>
      <c r="J83" s="146"/>
      <c r="K83" s="146"/>
      <c r="L83" s="436"/>
      <c r="M83" s="146"/>
    </row>
    <row r="84" ht="13.5" customHeight="1">
      <c r="A84" s="376">
        <v>73.0</v>
      </c>
      <c r="B84" s="146"/>
      <c r="C84" s="146"/>
      <c r="D84" s="490" t="s">
        <v>1935</v>
      </c>
      <c r="E84" s="146"/>
      <c r="F84" s="488">
        <v>4.0</v>
      </c>
      <c r="G84" s="437" t="s">
        <v>250</v>
      </c>
      <c r="H84" s="146"/>
      <c r="I84" s="437" t="s">
        <v>250</v>
      </c>
      <c r="J84" s="146"/>
      <c r="K84" s="146"/>
      <c r="L84" s="436"/>
      <c r="M84" s="146"/>
    </row>
    <row r="85" ht="13.5" customHeight="1">
      <c r="A85" s="376">
        <v>74.0</v>
      </c>
      <c r="B85" s="146"/>
      <c r="C85" s="146"/>
      <c r="D85" s="490" t="s">
        <v>1957</v>
      </c>
      <c r="E85" s="146"/>
      <c r="F85" s="488">
        <v>1.0</v>
      </c>
      <c r="G85" s="437" t="s">
        <v>250</v>
      </c>
      <c r="H85" s="146"/>
      <c r="I85" s="437" t="s">
        <v>250</v>
      </c>
      <c r="J85" s="146"/>
      <c r="K85" s="146"/>
      <c r="L85" s="436"/>
      <c r="M85" s="146"/>
    </row>
    <row r="86" ht="13.5" customHeight="1">
      <c r="A86" s="376">
        <v>75.0</v>
      </c>
      <c r="B86" s="146"/>
      <c r="C86" s="146"/>
      <c r="D86" s="490" t="s">
        <v>1958</v>
      </c>
      <c r="E86" s="146"/>
      <c r="F86" s="488">
        <v>1.0</v>
      </c>
      <c r="G86" s="437" t="s">
        <v>250</v>
      </c>
      <c r="H86" s="146"/>
      <c r="I86" s="437" t="s">
        <v>250</v>
      </c>
      <c r="J86" s="146"/>
      <c r="K86" s="146"/>
      <c r="L86" s="436"/>
      <c r="M86" s="146"/>
    </row>
    <row r="87" ht="13.5" customHeight="1">
      <c r="A87" s="376">
        <v>76.0</v>
      </c>
      <c r="B87" s="146"/>
      <c r="C87" s="146"/>
      <c r="D87" s="490" t="s">
        <v>1959</v>
      </c>
      <c r="E87" s="146"/>
      <c r="F87" s="488">
        <v>1.0</v>
      </c>
      <c r="G87" s="437" t="s">
        <v>250</v>
      </c>
      <c r="H87" s="146"/>
      <c r="I87" s="437" t="s">
        <v>250</v>
      </c>
      <c r="J87" s="146"/>
      <c r="K87" s="146"/>
      <c r="L87" s="436"/>
      <c r="M87" s="146"/>
    </row>
    <row r="88" ht="13.5" customHeight="1">
      <c r="A88" s="376">
        <v>77.0</v>
      </c>
      <c r="B88" s="146"/>
      <c r="C88" s="146"/>
      <c r="D88" s="490" t="s">
        <v>1909</v>
      </c>
      <c r="E88" s="146"/>
      <c r="F88" s="488">
        <v>1.0</v>
      </c>
      <c r="G88" s="437" t="s">
        <v>250</v>
      </c>
      <c r="H88" s="146"/>
      <c r="I88" s="437" t="s">
        <v>250</v>
      </c>
      <c r="J88" s="146"/>
      <c r="K88" s="146"/>
      <c r="L88" s="436"/>
      <c r="M88" s="146"/>
    </row>
    <row r="89" ht="13.5" customHeight="1">
      <c r="A89" s="376">
        <v>78.0</v>
      </c>
      <c r="B89" s="146"/>
      <c r="C89" s="146"/>
      <c r="D89" s="490" t="s">
        <v>1960</v>
      </c>
      <c r="E89" s="146"/>
      <c r="F89" s="488">
        <v>1.0</v>
      </c>
      <c r="G89" s="437" t="s">
        <v>250</v>
      </c>
      <c r="H89" s="146"/>
      <c r="I89" s="437" t="s">
        <v>250</v>
      </c>
      <c r="J89" s="146"/>
      <c r="K89" s="146"/>
      <c r="L89" s="436"/>
      <c r="M89" s="146"/>
    </row>
    <row r="90" ht="13.5" customHeight="1">
      <c r="A90" s="376">
        <v>79.0</v>
      </c>
      <c r="B90" s="146"/>
      <c r="C90" s="146"/>
      <c r="D90" s="490" t="s">
        <v>1916</v>
      </c>
      <c r="E90" s="146"/>
      <c r="F90" s="488">
        <v>1.0</v>
      </c>
      <c r="G90" s="437" t="s">
        <v>250</v>
      </c>
      <c r="H90" s="146"/>
      <c r="I90" s="437" t="s">
        <v>250</v>
      </c>
      <c r="J90" s="146"/>
      <c r="K90" s="146"/>
      <c r="L90" s="436"/>
      <c r="M90" s="146"/>
    </row>
    <row r="91" ht="13.5" customHeight="1">
      <c r="A91" s="376">
        <v>80.0</v>
      </c>
      <c r="B91" s="146"/>
      <c r="C91" s="146"/>
      <c r="D91" s="490" t="s">
        <v>1961</v>
      </c>
      <c r="E91" s="146"/>
      <c r="F91" s="488">
        <v>1.0</v>
      </c>
      <c r="G91" s="437" t="s">
        <v>250</v>
      </c>
      <c r="H91" s="146"/>
      <c r="I91" s="437" t="s">
        <v>250</v>
      </c>
      <c r="J91" s="146"/>
      <c r="K91" s="146"/>
      <c r="L91" s="436"/>
      <c r="M91" s="146"/>
    </row>
    <row r="92" ht="13.5" customHeight="1">
      <c r="A92" s="376">
        <v>81.0</v>
      </c>
      <c r="B92" s="146"/>
      <c r="C92" s="146"/>
      <c r="D92" s="490" t="s">
        <v>1918</v>
      </c>
      <c r="E92" s="146"/>
      <c r="F92" s="488">
        <v>1.0</v>
      </c>
      <c r="G92" s="437" t="s">
        <v>250</v>
      </c>
      <c r="H92" s="146"/>
      <c r="I92" s="437" t="s">
        <v>250</v>
      </c>
      <c r="J92" s="146"/>
      <c r="K92" s="146"/>
      <c r="L92" s="436"/>
      <c r="M92" s="146"/>
    </row>
    <row r="93" ht="13.5" customHeight="1">
      <c r="A93" s="376">
        <v>82.0</v>
      </c>
      <c r="B93" s="146"/>
      <c r="C93" s="146"/>
      <c r="D93" s="490" t="s">
        <v>1927</v>
      </c>
      <c r="E93" s="146"/>
      <c r="F93" s="488">
        <v>1.0</v>
      </c>
      <c r="G93" s="437" t="s">
        <v>250</v>
      </c>
      <c r="H93" s="146"/>
      <c r="I93" s="437" t="s">
        <v>250</v>
      </c>
      <c r="J93" s="146"/>
      <c r="K93" s="146"/>
      <c r="L93" s="436"/>
      <c r="M93" s="146"/>
    </row>
    <row r="94" ht="13.5" customHeight="1">
      <c r="A94" s="376">
        <v>83.0</v>
      </c>
      <c r="B94" s="146"/>
      <c r="C94" s="146"/>
      <c r="D94" s="490" t="s">
        <v>1962</v>
      </c>
      <c r="E94" s="146"/>
      <c r="F94" s="488">
        <v>1.0</v>
      </c>
      <c r="G94" s="437" t="s">
        <v>250</v>
      </c>
      <c r="H94" s="146"/>
      <c r="I94" s="437" t="s">
        <v>250</v>
      </c>
      <c r="J94" s="146"/>
      <c r="K94" s="146"/>
      <c r="L94" s="436"/>
      <c r="M94" s="146"/>
    </row>
    <row r="95" ht="13.5" customHeight="1">
      <c r="A95" s="376">
        <v>84.0</v>
      </c>
      <c r="B95" s="146"/>
      <c r="C95" s="146"/>
      <c r="D95" s="490" t="s">
        <v>1963</v>
      </c>
      <c r="E95" s="146"/>
      <c r="F95" s="488">
        <v>1.0</v>
      </c>
      <c r="G95" s="437" t="s">
        <v>250</v>
      </c>
      <c r="H95" s="146"/>
      <c r="I95" s="437" t="s">
        <v>250</v>
      </c>
      <c r="J95" s="146"/>
      <c r="K95" s="146"/>
      <c r="L95" s="436"/>
      <c r="M95" s="146"/>
    </row>
    <row r="96" ht="13.5" customHeight="1">
      <c r="A96" s="376">
        <v>85.0</v>
      </c>
      <c r="B96" s="146"/>
      <c r="C96" s="146"/>
      <c r="D96" s="490" t="s">
        <v>1964</v>
      </c>
      <c r="E96" s="146"/>
      <c r="F96" s="488">
        <v>1.0</v>
      </c>
      <c r="G96" s="437" t="s">
        <v>250</v>
      </c>
      <c r="H96" s="146"/>
      <c r="I96" s="437" t="s">
        <v>250</v>
      </c>
      <c r="J96" s="146"/>
      <c r="K96" s="146"/>
      <c r="L96" s="436"/>
      <c r="M96" s="146"/>
    </row>
    <row r="97" ht="13.5" customHeight="1">
      <c r="A97" s="376">
        <v>86.0</v>
      </c>
      <c r="B97" s="146"/>
      <c r="C97" s="146"/>
      <c r="D97" s="490" t="s">
        <v>1965</v>
      </c>
      <c r="E97" s="146"/>
      <c r="F97" s="488">
        <v>1.0</v>
      </c>
      <c r="G97" s="437" t="s">
        <v>250</v>
      </c>
      <c r="H97" s="146"/>
      <c r="I97" s="437" t="s">
        <v>250</v>
      </c>
      <c r="J97" s="146"/>
      <c r="K97" s="146"/>
      <c r="L97" s="436"/>
      <c r="M97" s="146"/>
    </row>
    <row r="98" ht="13.5" customHeight="1">
      <c r="A98" s="376">
        <v>87.0</v>
      </c>
      <c r="B98" s="146"/>
      <c r="C98" s="146"/>
      <c r="D98" s="490" t="s">
        <v>1966</v>
      </c>
      <c r="E98" s="146"/>
      <c r="F98" s="488">
        <v>1.0</v>
      </c>
      <c r="G98" s="437" t="s">
        <v>250</v>
      </c>
      <c r="H98" s="146"/>
      <c r="I98" s="437" t="s">
        <v>250</v>
      </c>
      <c r="J98" s="146"/>
      <c r="K98" s="146"/>
      <c r="L98" s="436"/>
      <c r="M98" s="146"/>
    </row>
    <row r="99" ht="13.5" customHeight="1">
      <c r="A99" s="376">
        <v>88.0</v>
      </c>
      <c r="B99" s="146"/>
      <c r="C99" s="146"/>
      <c r="D99" s="490" t="s">
        <v>1967</v>
      </c>
      <c r="E99" s="146"/>
      <c r="F99" s="488">
        <v>1.0</v>
      </c>
      <c r="G99" s="437" t="s">
        <v>250</v>
      </c>
      <c r="H99" s="146"/>
      <c r="I99" s="437" t="s">
        <v>250</v>
      </c>
      <c r="J99" s="146"/>
      <c r="K99" s="146"/>
      <c r="L99" s="436"/>
      <c r="M99" s="146"/>
    </row>
    <row r="100" ht="13.5" customHeight="1">
      <c r="A100" s="376">
        <v>89.0</v>
      </c>
      <c r="B100" s="146"/>
      <c r="C100" s="146"/>
      <c r="D100" s="490" t="s">
        <v>1931</v>
      </c>
      <c r="E100" s="146"/>
      <c r="F100" s="488">
        <v>1.0</v>
      </c>
      <c r="G100" s="437" t="s">
        <v>250</v>
      </c>
      <c r="H100" s="146"/>
      <c r="I100" s="437" t="s">
        <v>250</v>
      </c>
      <c r="J100" s="146"/>
      <c r="K100" s="146"/>
      <c r="L100" s="436"/>
      <c r="M100" s="146"/>
    </row>
    <row r="101" ht="13.5" customHeight="1">
      <c r="A101" s="376">
        <v>90.0</v>
      </c>
      <c r="B101" s="146"/>
      <c r="C101" s="146"/>
      <c r="D101" s="490" t="s">
        <v>1968</v>
      </c>
      <c r="E101" s="146"/>
      <c r="F101" s="488">
        <v>1.0</v>
      </c>
      <c r="G101" s="437" t="s">
        <v>250</v>
      </c>
      <c r="H101" s="146"/>
      <c r="I101" s="437" t="s">
        <v>250</v>
      </c>
      <c r="J101" s="146"/>
      <c r="K101" s="146"/>
      <c r="L101" s="436"/>
      <c r="M101" s="146"/>
    </row>
    <row r="102" ht="13.5" customHeight="1">
      <c r="A102" s="376">
        <v>91.0</v>
      </c>
      <c r="B102" s="146"/>
      <c r="C102" s="146"/>
      <c r="D102" s="490" t="s">
        <v>1969</v>
      </c>
      <c r="E102" s="146"/>
      <c r="F102" s="488">
        <v>1.0</v>
      </c>
      <c r="G102" s="437" t="s">
        <v>250</v>
      </c>
      <c r="H102" s="146"/>
      <c r="I102" s="437" t="s">
        <v>250</v>
      </c>
      <c r="J102" s="146"/>
      <c r="K102" s="146"/>
      <c r="L102" s="436"/>
      <c r="M102" s="146"/>
    </row>
    <row r="103" ht="13.5" customHeight="1">
      <c r="A103" s="376">
        <v>92.0</v>
      </c>
      <c r="B103" s="146"/>
      <c r="C103" s="146"/>
      <c r="D103" s="490" t="s">
        <v>1970</v>
      </c>
      <c r="E103" s="146"/>
      <c r="F103" s="488">
        <v>1.0</v>
      </c>
      <c r="G103" s="437" t="s">
        <v>250</v>
      </c>
      <c r="H103" s="146"/>
      <c r="I103" s="437" t="s">
        <v>250</v>
      </c>
      <c r="J103" s="146"/>
      <c r="K103" s="146"/>
      <c r="L103" s="436"/>
      <c r="M103" s="146"/>
    </row>
    <row r="104" ht="13.5" customHeight="1">
      <c r="A104" s="376">
        <v>93.0</v>
      </c>
      <c r="B104" s="146"/>
      <c r="C104" s="146"/>
      <c r="D104" s="490" t="s">
        <v>1971</v>
      </c>
      <c r="E104" s="146"/>
      <c r="F104" s="488">
        <v>1.0</v>
      </c>
      <c r="G104" s="437" t="s">
        <v>250</v>
      </c>
      <c r="H104" s="146"/>
      <c r="I104" s="437" t="s">
        <v>250</v>
      </c>
      <c r="J104" s="146"/>
      <c r="K104" s="146"/>
      <c r="L104" s="436"/>
      <c r="M104" s="146"/>
    </row>
    <row r="105" ht="13.5" customHeight="1">
      <c r="A105" s="376">
        <v>94.0</v>
      </c>
      <c r="B105" s="434" t="s">
        <v>1972</v>
      </c>
      <c r="C105" s="148">
        <v>1.0</v>
      </c>
      <c r="D105" s="497" t="s">
        <v>1973</v>
      </c>
      <c r="E105" s="146"/>
      <c r="F105" s="488">
        <v>2.0</v>
      </c>
      <c r="G105" s="437" t="s">
        <v>250</v>
      </c>
      <c r="H105" s="146"/>
      <c r="I105" s="437" t="s">
        <v>250</v>
      </c>
      <c r="J105" s="146"/>
      <c r="K105" s="146"/>
      <c r="L105" s="436"/>
      <c r="M105" s="146"/>
    </row>
    <row r="106" ht="13.5" customHeight="1">
      <c r="A106" s="376">
        <v>95.0</v>
      </c>
      <c r="B106" s="146"/>
      <c r="C106" s="146"/>
      <c r="D106" s="490" t="s">
        <v>1922</v>
      </c>
      <c r="E106" s="146"/>
      <c r="F106" s="488">
        <v>5.0</v>
      </c>
      <c r="G106" s="437" t="s">
        <v>250</v>
      </c>
      <c r="H106" s="146"/>
      <c r="I106" s="437" t="s">
        <v>250</v>
      </c>
      <c r="J106" s="146"/>
      <c r="K106" s="146"/>
      <c r="L106" s="436"/>
      <c r="M106" s="146"/>
    </row>
    <row r="107" ht="13.5" customHeight="1">
      <c r="A107" s="376">
        <v>96.0</v>
      </c>
      <c r="B107" s="146"/>
      <c r="C107" s="146"/>
      <c r="D107" s="490" t="s">
        <v>1916</v>
      </c>
      <c r="E107" s="146"/>
      <c r="F107" s="488">
        <v>3.0</v>
      </c>
      <c r="G107" s="437" t="s">
        <v>250</v>
      </c>
      <c r="H107" s="146"/>
      <c r="I107" s="437" t="s">
        <v>250</v>
      </c>
      <c r="J107" s="146"/>
      <c r="K107" s="146"/>
      <c r="L107" s="436"/>
      <c r="M107" s="146"/>
    </row>
    <row r="108" ht="13.5" customHeight="1">
      <c r="A108" s="376">
        <v>97.0</v>
      </c>
      <c r="B108" s="146"/>
      <c r="C108" s="146"/>
      <c r="D108" s="497" t="s">
        <v>1974</v>
      </c>
      <c r="E108" s="146"/>
      <c r="F108" s="488">
        <v>1.0</v>
      </c>
      <c r="G108" s="437" t="s">
        <v>250</v>
      </c>
      <c r="H108" s="146"/>
      <c r="I108" s="437" t="s">
        <v>250</v>
      </c>
      <c r="J108" s="146"/>
      <c r="K108" s="146"/>
      <c r="L108" s="436"/>
      <c r="M108" s="146"/>
    </row>
    <row r="109" ht="13.5" customHeight="1">
      <c r="A109" s="376">
        <v>98.0</v>
      </c>
      <c r="B109" s="146"/>
      <c r="C109" s="146"/>
      <c r="D109" s="490" t="s">
        <v>1975</v>
      </c>
      <c r="E109" s="146"/>
      <c r="F109" s="488">
        <v>1.0</v>
      </c>
      <c r="G109" s="437" t="s">
        <v>250</v>
      </c>
      <c r="H109" s="146"/>
      <c r="I109" s="437" t="s">
        <v>250</v>
      </c>
      <c r="J109" s="146"/>
      <c r="K109" s="146"/>
      <c r="L109" s="436"/>
      <c r="M109" s="146"/>
    </row>
    <row r="110" ht="13.5" customHeight="1">
      <c r="A110" s="376">
        <v>99.0</v>
      </c>
      <c r="B110" s="146"/>
      <c r="C110" s="146"/>
      <c r="D110" s="497" t="s">
        <v>1976</v>
      </c>
      <c r="E110" s="146"/>
      <c r="F110" s="488">
        <v>1.0</v>
      </c>
      <c r="G110" s="437" t="s">
        <v>250</v>
      </c>
      <c r="H110" s="146"/>
      <c r="I110" s="437" t="s">
        <v>250</v>
      </c>
      <c r="J110" s="146"/>
      <c r="K110" s="146"/>
      <c r="L110" s="436"/>
      <c r="M110" s="146"/>
    </row>
    <row r="111" ht="13.5" customHeight="1">
      <c r="A111" s="376">
        <v>100.0</v>
      </c>
      <c r="B111" s="146"/>
      <c r="C111" s="146"/>
      <c r="D111" s="490" t="s">
        <v>1977</v>
      </c>
      <c r="E111" s="146"/>
      <c r="F111" s="488">
        <v>1.0</v>
      </c>
      <c r="G111" s="437" t="s">
        <v>250</v>
      </c>
      <c r="H111" s="146"/>
      <c r="I111" s="437" t="s">
        <v>250</v>
      </c>
      <c r="J111" s="146"/>
      <c r="K111" s="146"/>
      <c r="L111" s="436"/>
      <c r="M111" s="146"/>
    </row>
    <row r="112" ht="13.5" customHeight="1">
      <c r="A112" s="376">
        <v>101.0</v>
      </c>
      <c r="B112" s="146"/>
      <c r="C112" s="146"/>
      <c r="D112" s="490" t="s">
        <v>1931</v>
      </c>
      <c r="E112" s="146"/>
      <c r="F112" s="488">
        <v>1.0</v>
      </c>
      <c r="G112" s="437" t="s">
        <v>250</v>
      </c>
      <c r="H112" s="146"/>
      <c r="I112" s="437" t="s">
        <v>250</v>
      </c>
      <c r="J112" s="146"/>
      <c r="K112" s="146"/>
      <c r="L112" s="436"/>
      <c r="M112" s="146"/>
    </row>
    <row r="113" ht="13.5" customHeight="1">
      <c r="A113" s="376">
        <v>102.0</v>
      </c>
      <c r="B113" s="146"/>
      <c r="C113" s="146"/>
      <c r="D113" s="490" t="s">
        <v>1978</v>
      </c>
      <c r="E113" s="146"/>
      <c r="F113" s="488">
        <v>1.0</v>
      </c>
      <c r="G113" s="437" t="s">
        <v>250</v>
      </c>
      <c r="H113" s="146"/>
      <c r="I113" s="437" t="s">
        <v>250</v>
      </c>
      <c r="J113" s="146"/>
      <c r="K113" s="146"/>
      <c r="L113" s="436"/>
      <c r="M113" s="146"/>
    </row>
    <row r="114" ht="13.5" customHeight="1">
      <c r="A114" s="376">
        <v>103.0</v>
      </c>
      <c r="B114" s="146"/>
      <c r="C114" s="146"/>
      <c r="D114" s="490" t="s">
        <v>1979</v>
      </c>
      <c r="E114" s="146"/>
      <c r="F114" s="488">
        <v>1.0</v>
      </c>
      <c r="G114" s="437" t="s">
        <v>250</v>
      </c>
      <c r="H114" s="146"/>
      <c r="I114" s="437" t="s">
        <v>250</v>
      </c>
      <c r="J114" s="146"/>
      <c r="K114" s="146"/>
      <c r="L114" s="436"/>
      <c r="M114" s="146"/>
    </row>
    <row r="115" ht="13.5" customHeight="1">
      <c r="A115" s="376">
        <v>104.0</v>
      </c>
      <c r="B115" s="146"/>
      <c r="C115" s="146"/>
      <c r="D115" s="490" t="s">
        <v>1980</v>
      </c>
      <c r="E115" s="146"/>
      <c r="F115" s="488">
        <v>1.0</v>
      </c>
      <c r="G115" s="437" t="s">
        <v>250</v>
      </c>
      <c r="H115" s="146"/>
      <c r="I115" s="437" t="s">
        <v>250</v>
      </c>
      <c r="J115" s="146"/>
      <c r="K115" s="146"/>
      <c r="L115" s="436"/>
      <c r="M115" s="146"/>
    </row>
    <row r="116" ht="13.5" customHeight="1">
      <c r="A116" s="376">
        <v>105.0</v>
      </c>
      <c r="B116" s="146"/>
      <c r="C116" s="146"/>
      <c r="D116" s="490" t="s">
        <v>1981</v>
      </c>
      <c r="E116" s="146"/>
      <c r="F116" s="488">
        <v>1.0</v>
      </c>
      <c r="G116" s="437" t="s">
        <v>250</v>
      </c>
      <c r="H116" s="146"/>
      <c r="I116" s="437" t="s">
        <v>250</v>
      </c>
      <c r="J116" s="146"/>
      <c r="K116" s="146"/>
      <c r="L116" s="436"/>
      <c r="M116" s="146"/>
    </row>
    <row r="117" ht="13.5" customHeight="1">
      <c r="A117" s="376">
        <v>106.0</v>
      </c>
      <c r="B117" s="146"/>
      <c r="C117" s="146"/>
      <c r="D117" s="490" t="s">
        <v>1982</v>
      </c>
      <c r="E117" s="146"/>
      <c r="F117" s="488">
        <v>1.0</v>
      </c>
      <c r="G117" s="437" t="s">
        <v>250</v>
      </c>
      <c r="H117" s="146"/>
      <c r="I117" s="437" t="s">
        <v>250</v>
      </c>
      <c r="J117" s="146"/>
      <c r="K117" s="146"/>
      <c r="L117" s="436"/>
      <c r="M117" s="146"/>
    </row>
    <row r="118" ht="13.5" customHeight="1">
      <c r="A118" s="376">
        <v>107.0</v>
      </c>
      <c r="B118" s="146"/>
      <c r="C118" s="146"/>
      <c r="D118" s="490" t="s">
        <v>1956</v>
      </c>
      <c r="E118" s="146"/>
      <c r="F118" s="488">
        <v>1.0</v>
      </c>
      <c r="G118" s="437" t="s">
        <v>250</v>
      </c>
      <c r="H118" s="146"/>
      <c r="I118" s="437" t="s">
        <v>250</v>
      </c>
      <c r="J118" s="146"/>
      <c r="K118" s="146"/>
      <c r="L118" s="436"/>
      <c r="M118" s="146"/>
    </row>
    <row r="119" ht="13.5" customHeight="1">
      <c r="A119" s="376">
        <v>108.0</v>
      </c>
      <c r="B119" s="434" t="s">
        <v>1983</v>
      </c>
      <c r="C119" s="146"/>
      <c r="D119" s="498" t="s">
        <v>1927</v>
      </c>
      <c r="E119" s="146"/>
      <c r="F119" s="488">
        <v>1.0</v>
      </c>
      <c r="G119" s="437" t="s">
        <v>250</v>
      </c>
      <c r="H119" s="146"/>
      <c r="I119" s="437" t="s">
        <v>250</v>
      </c>
      <c r="J119" s="146"/>
      <c r="K119" s="146"/>
      <c r="L119" s="436"/>
      <c r="M119" s="146"/>
    </row>
    <row r="120" ht="13.5" customHeight="1">
      <c r="A120" s="376">
        <v>109.0</v>
      </c>
      <c r="B120" s="146"/>
      <c r="C120" s="146"/>
      <c r="D120" s="499" t="s">
        <v>1984</v>
      </c>
      <c r="E120" s="146"/>
      <c r="F120" s="488">
        <v>1.0</v>
      </c>
      <c r="G120" s="437" t="s">
        <v>250</v>
      </c>
      <c r="H120" s="146"/>
      <c r="I120" s="437" t="s">
        <v>250</v>
      </c>
      <c r="J120" s="146"/>
      <c r="K120" s="146"/>
      <c r="L120" s="436"/>
      <c r="M120" s="146"/>
    </row>
    <row r="121" ht="13.5" customHeight="1">
      <c r="A121" s="376">
        <v>110.0</v>
      </c>
      <c r="B121" s="146"/>
      <c r="C121" s="146"/>
      <c r="D121" s="499" t="s">
        <v>1985</v>
      </c>
      <c r="E121" s="146"/>
      <c r="F121" s="488">
        <v>1.0</v>
      </c>
      <c r="G121" s="437" t="s">
        <v>250</v>
      </c>
      <c r="H121" s="146"/>
      <c r="I121" s="437" t="s">
        <v>250</v>
      </c>
      <c r="J121" s="146"/>
      <c r="K121" s="146"/>
      <c r="L121" s="436"/>
      <c r="M121" s="146"/>
    </row>
    <row r="122" ht="13.5" customHeight="1">
      <c r="A122" s="376">
        <v>112.0</v>
      </c>
      <c r="B122" s="146"/>
      <c r="C122" s="146"/>
      <c r="D122" s="499" t="s">
        <v>1986</v>
      </c>
      <c r="E122" s="146"/>
      <c r="F122" s="488">
        <v>1.0</v>
      </c>
      <c r="G122" s="437" t="s">
        <v>250</v>
      </c>
      <c r="H122" s="146"/>
      <c r="I122" s="437" t="s">
        <v>250</v>
      </c>
      <c r="J122" s="146"/>
      <c r="K122" s="146"/>
      <c r="L122" s="436"/>
      <c r="M122" s="146"/>
    </row>
    <row r="123" ht="13.5" customHeight="1">
      <c r="A123" s="376">
        <v>114.0</v>
      </c>
      <c r="B123" s="146"/>
      <c r="C123" s="146"/>
      <c r="D123" s="499" t="s">
        <v>1987</v>
      </c>
      <c r="E123" s="146"/>
      <c r="F123" s="488">
        <v>1.0</v>
      </c>
      <c r="G123" s="437" t="s">
        <v>250</v>
      </c>
      <c r="H123" s="146"/>
      <c r="I123" s="437" t="s">
        <v>250</v>
      </c>
      <c r="J123" s="146"/>
      <c r="K123" s="146"/>
      <c r="L123" s="436"/>
      <c r="M123" s="146"/>
    </row>
    <row r="124" ht="13.5" customHeight="1">
      <c r="A124" s="376">
        <v>115.0</v>
      </c>
      <c r="B124" s="146"/>
      <c r="C124" s="146"/>
      <c r="D124" s="499" t="s">
        <v>1988</v>
      </c>
      <c r="E124" s="146"/>
      <c r="F124" s="488">
        <v>1.0</v>
      </c>
      <c r="G124" s="437" t="s">
        <v>250</v>
      </c>
      <c r="H124" s="500"/>
      <c r="I124" s="437" t="s">
        <v>250</v>
      </c>
      <c r="J124" s="146"/>
      <c r="K124" s="146"/>
      <c r="L124" s="436"/>
      <c r="M124" s="146"/>
    </row>
    <row r="125" ht="13.5" customHeight="1">
      <c r="A125" s="376">
        <v>116.0</v>
      </c>
      <c r="B125" s="146"/>
      <c r="C125" s="146"/>
      <c r="D125" s="499" t="s">
        <v>1988</v>
      </c>
      <c r="E125" s="501"/>
      <c r="F125" s="488">
        <v>1.0</v>
      </c>
      <c r="G125" s="437" t="s">
        <v>250</v>
      </c>
      <c r="H125" s="502"/>
      <c r="I125" s="437" t="s">
        <v>250</v>
      </c>
      <c r="J125" s="146"/>
      <c r="K125" s="146"/>
      <c r="L125" s="436"/>
      <c r="M125" s="146"/>
    </row>
    <row r="126" ht="13.5" customHeight="1">
      <c r="A126" s="376">
        <v>117.0</v>
      </c>
      <c r="B126" s="146"/>
      <c r="C126" s="146"/>
      <c r="D126" s="499" t="s">
        <v>1989</v>
      </c>
      <c r="E126" s="501"/>
      <c r="F126" s="488">
        <v>1.0</v>
      </c>
      <c r="G126" s="437" t="s">
        <v>250</v>
      </c>
      <c r="H126" s="502"/>
      <c r="I126" s="437" t="s">
        <v>250</v>
      </c>
      <c r="J126" s="146"/>
      <c r="K126" s="146"/>
      <c r="L126" s="436"/>
      <c r="M126" s="146"/>
    </row>
    <row r="127" ht="13.5" customHeight="1">
      <c r="A127" s="376">
        <v>118.0</v>
      </c>
      <c r="B127" s="146"/>
      <c r="C127" s="146"/>
      <c r="D127" s="503" t="s">
        <v>1990</v>
      </c>
      <c r="E127" s="501"/>
      <c r="F127" s="491">
        <v>1.0</v>
      </c>
      <c r="G127" s="437" t="s">
        <v>250</v>
      </c>
      <c r="H127" s="502"/>
      <c r="I127" s="437" t="s">
        <v>250</v>
      </c>
      <c r="J127" s="146"/>
      <c r="K127" s="146"/>
      <c r="L127" s="436"/>
      <c r="M127" s="146"/>
    </row>
    <row r="128" ht="13.5" customHeight="1">
      <c r="A128" s="376">
        <v>120.0</v>
      </c>
      <c r="B128" s="146"/>
      <c r="C128" s="146"/>
      <c r="D128" s="499" t="s">
        <v>1916</v>
      </c>
      <c r="E128" s="501"/>
      <c r="F128" s="488">
        <v>1.0</v>
      </c>
      <c r="G128" s="437" t="s">
        <v>250</v>
      </c>
      <c r="H128" s="502"/>
      <c r="I128" s="437" t="s">
        <v>250</v>
      </c>
      <c r="J128" s="146"/>
      <c r="K128" s="146"/>
      <c r="L128" s="436"/>
      <c r="M128" s="146"/>
    </row>
    <row r="129" ht="13.5" customHeight="1">
      <c r="A129" s="376">
        <v>119.0</v>
      </c>
      <c r="B129" s="146"/>
      <c r="C129" s="146"/>
      <c r="D129" s="503" t="s">
        <v>1991</v>
      </c>
      <c r="E129" s="501"/>
      <c r="F129" s="491">
        <v>1.0</v>
      </c>
      <c r="G129" s="437" t="s">
        <v>250</v>
      </c>
      <c r="H129" s="502"/>
      <c r="I129" s="437" t="s">
        <v>250</v>
      </c>
      <c r="J129" s="146"/>
      <c r="K129" s="146"/>
      <c r="L129" s="436"/>
      <c r="M129" s="146"/>
    </row>
    <row r="130" ht="13.5" customHeight="1">
      <c r="A130" s="376">
        <v>111.0</v>
      </c>
      <c r="B130" s="146"/>
      <c r="C130" s="146"/>
      <c r="D130" s="503" t="s">
        <v>1992</v>
      </c>
      <c r="E130" s="146"/>
      <c r="F130" s="491">
        <v>1.0</v>
      </c>
      <c r="G130" s="437" t="s">
        <v>250</v>
      </c>
      <c r="H130" s="146"/>
      <c r="I130" s="437" t="s">
        <v>250</v>
      </c>
      <c r="J130" s="146"/>
      <c r="K130" s="146"/>
      <c r="L130" s="436"/>
      <c r="M130" s="146"/>
    </row>
    <row r="131" ht="13.5" customHeight="1">
      <c r="A131" s="376">
        <v>113.0</v>
      </c>
      <c r="B131" s="146"/>
      <c r="C131" s="146"/>
      <c r="D131" s="499"/>
      <c r="E131" s="146"/>
      <c r="F131" s="488"/>
      <c r="G131" s="437" t="s">
        <v>250</v>
      </c>
      <c r="H131" s="146"/>
      <c r="I131" s="437" t="s">
        <v>250</v>
      </c>
      <c r="J131" s="146"/>
      <c r="K131" s="146"/>
      <c r="L131" s="436"/>
      <c r="M131" s="146"/>
    </row>
    <row r="132" ht="13.5" customHeight="1">
      <c r="A132" s="376">
        <v>121.0</v>
      </c>
      <c r="B132" s="504" t="s">
        <v>1993</v>
      </c>
      <c r="C132" s="488">
        <v>2.0</v>
      </c>
      <c r="D132" s="490" t="s">
        <v>1912</v>
      </c>
      <c r="E132" s="146"/>
      <c r="F132" s="488">
        <v>2.0</v>
      </c>
      <c r="G132" s="437" t="s">
        <v>250</v>
      </c>
      <c r="H132" s="146"/>
      <c r="I132" s="437" t="s">
        <v>250</v>
      </c>
      <c r="J132" s="146"/>
      <c r="K132" s="146"/>
      <c r="L132" s="436"/>
      <c r="M132" s="146"/>
    </row>
    <row r="133" ht="13.5" customHeight="1">
      <c r="A133" s="376">
        <v>122.0</v>
      </c>
      <c r="B133" s="146"/>
      <c r="C133" s="146"/>
      <c r="D133" s="490" t="s">
        <v>1931</v>
      </c>
      <c r="E133" s="146"/>
      <c r="F133" s="488">
        <v>1.0</v>
      </c>
      <c r="G133" s="437" t="s">
        <v>250</v>
      </c>
      <c r="H133" s="146"/>
      <c r="I133" s="437" t="s">
        <v>250</v>
      </c>
      <c r="J133" s="146"/>
      <c r="K133" s="146"/>
      <c r="L133" s="436"/>
      <c r="M133" s="146"/>
    </row>
    <row r="134" ht="13.5" customHeight="1">
      <c r="A134" s="376">
        <v>123.0</v>
      </c>
      <c r="B134" s="505"/>
      <c r="C134" s="505"/>
      <c r="D134" s="490" t="s">
        <v>1994</v>
      </c>
      <c r="E134" s="505"/>
      <c r="F134" s="506">
        <v>1.0</v>
      </c>
      <c r="G134" s="437" t="s">
        <v>250</v>
      </c>
      <c r="H134" s="505"/>
      <c r="I134" s="437" t="s">
        <v>250</v>
      </c>
      <c r="J134" s="505"/>
      <c r="K134" s="505"/>
      <c r="L134" s="436"/>
      <c r="M134" s="505"/>
    </row>
    <row r="135" ht="13.5" customHeight="1">
      <c r="A135" s="376">
        <v>124.0</v>
      </c>
      <c r="B135" s="505"/>
      <c r="C135" s="505"/>
      <c r="D135" s="497" t="s">
        <v>1948</v>
      </c>
      <c r="E135" s="505"/>
      <c r="F135" s="507">
        <v>2.0</v>
      </c>
      <c r="G135" s="437" t="s">
        <v>250</v>
      </c>
      <c r="H135" s="505"/>
      <c r="I135" s="437" t="s">
        <v>250</v>
      </c>
      <c r="J135" s="505"/>
      <c r="K135" s="505"/>
      <c r="L135" s="436"/>
      <c r="M135" s="505"/>
    </row>
    <row r="136" ht="13.5" customHeight="1">
      <c r="A136" s="376">
        <v>125.0</v>
      </c>
      <c r="B136" s="505"/>
      <c r="C136" s="505"/>
      <c r="D136" s="490" t="s">
        <v>1934</v>
      </c>
      <c r="E136" s="505"/>
      <c r="F136" s="506">
        <v>1.0</v>
      </c>
      <c r="G136" s="437" t="s">
        <v>250</v>
      </c>
      <c r="H136" s="505"/>
      <c r="I136" s="437" t="s">
        <v>250</v>
      </c>
      <c r="J136" s="505"/>
      <c r="K136" s="505"/>
      <c r="L136" s="436"/>
      <c r="M136" s="505"/>
    </row>
    <row r="137" ht="13.5" customHeight="1">
      <c r="A137" s="376">
        <v>126.0</v>
      </c>
      <c r="B137" s="505"/>
      <c r="C137" s="505"/>
      <c r="D137" s="490" t="s">
        <v>1952</v>
      </c>
      <c r="E137" s="505"/>
      <c r="F137" s="506">
        <v>1.0</v>
      </c>
      <c r="G137" s="437" t="s">
        <v>250</v>
      </c>
      <c r="H137" s="505"/>
      <c r="I137" s="437" t="s">
        <v>250</v>
      </c>
      <c r="J137" s="505"/>
      <c r="K137" s="505"/>
      <c r="L137" s="436"/>
      <c r="M137" s="505"/>
    </row>
    <row r="138" ht="13.5" customHeight="1">
      <c r="A138" s="376">
        <v>127.0</v>
      </c>
      <c r="B138" s="505"/>
      <c r="C138" s="505"/>
      <c r="D138" s="490" t="s">
        <v>1982</v>
      </c>
      <c r="E138" s="505"/>
      <c r="F138" s="506">
        <v>1.0</v>
      </c>
      <c r="G138" s="437" t="s">
        <v>250</v>
      </c>
      <c r="H138" s="505"/>
      <c r="I138" s="437" t="s">
        <v>250</v>
      </c>
      <c r="J138" s="505"/>
      <c r="K138" s="505"/>
      <c r="L138" s="436"/>
      <c r="M138" s="505"/>
    </row>
    <row r="139" ht="13.5" customHeight="1">
      <c r="A139" s="376">
        <v>128.0</v>
      </c>
      <c r="B139" s="505"/>
      <c r="C139" s="505"/>
      <c r="D139" s="490" t="s">
        <v>1910</v>
      </c>
      <c r="E139" s="505"/>
      <c r="F139" s="506">
        <v>1.0</v>
      </c>
      <c r="G139" s="437" t="s">
        <v>250</v>
      </c>
      <c r="H139" s="505"/>
      <c r="I139" s="437" t="s">
        <v>250</v>
      </c>
      <c r="J139" s="505"/>
      <c r="K139" s="505"/>
      <c r="L139" s="436"/>
      <c r="M139" s="505"/>
    </row>
    <row r="140" ht="13.5" customHeight="1">
      <c r="A140" s="376">
        <v>129.0</v>
      </c>
      <c r="B140" s="505"/>
      <c r="C140" s="505"/>
      <c r="D140" s="490" t="s">
        <v>1913</v>
      </c>
      <c r="E140" s="505"/>
      <c r="F140" s="506">
        <v>1.0</v>
      </c>
      <c r="G140" s="437" t="s">
        <v>250</v>
      </c>
      <c r="H140" s="505"/>
      <c r="I140" s="437" t="s">
        <v>250</v>
      </c>
      <c r="J140" s="505"/>
      <c r="K140" s="505"/>
      <c r="L140" s="436"/>
      <c r="M140" s="505"/>
    </row>
    <row r="141" ht="13.5" customHeight="1">
      <c r="A141" s="376">
        <v>130.0</v>
      </c>
      <c r="B141" s="505"/>
      <c r="C141" s="505"/>
      <c r="D141" s="490" t="s">
        <v>1995</v>
      </c>
      <c r="E141" s="505"/>
      <c r="F141" s="507">
        <v>2.0</v>
      </c>
      <c r="G141" s="437" t="s">
        <v>250</v>
      </c>
      <c r="H141" s="505"/>
      <c r="I141" s="437" t="s">
        <v>250</v>
      </c>
      <c r="J141" s="505"/>
      <c r="K141" s="505"/>
      <c r="L141" s="436"/>
      <c r="M141" s="505"/>
    </row>
    <row r="142" ht="13.5" customHeight="1">
      <c r="A142" s="376">
        <v>131.0</v>
      </c>
      <c r="B142" s="505"/>
      <c r="C142" s="505"/>
      <c r="D142" s="490" t="s">
        <v>1916</v>
      </c>
      <c r="E142" s="505"/>
      <c r="F142" s="507">
        <v>3.0</v>
      </c>
      <c r="G142" s="437" t="s">
        <v>250</v>
      </c>
      <c r="H142" s="505"/>
      <c r="I142" s="437" t="s">
        <v>250</v>
      </c>
      <c r="J142" s="505"/>
      <c r="K142" s="505"/>
      <c r="L142" s="436"/>
      <c r="M142" s="505"/>
    </row>
    <row r="143" ht="13.5" customHeight="1">
      <c r="A143" s="376"/>
      <c r="B143" s="505"/>
      <c r="C143" s="505"/>
      <c r="D143" s="497" t="s">
        <v>1923</v>
      </c>
      <c r="E143" s="505"/>
      <c r="F143" s="507">
        <v>1.0</v>
      </c>
      <c r="G143" s="437"/>
      <c r="H143" s="508"/>
      <c r="I143" s="437"/>
      <c r="J143" s="505"/>
      <c r="K143" s="505"/>
      <c r="L143" s="436"/>
      <c r="M143" s="509"/>
    </row>
    <row r="144" ht="13.5" customHeight="1">
      <c r="A144" s="376"/>
      <c r="B144" s="505"/>
      <c r="C144" s="505"/>
      <c r="D144" s="497" t="s">
        <v>1996</v>
      </c>
      <c r="E144" s="505"/>
      <c r="F144" s="507">
        <v>1.0</v>
      </c>
      <c r="G144" s="437"/>
      <c r="H144" s="508"/>
      <c r="I144" s="437"/>
      <c r="J144" s="505"/>
      <c r="K144" s="505"/>
      <c r="L144" s="436"/>
      <c r="M144" s="509"/>
    </row>
    <row r="145" ht="13.5" customHeight="1">
      <c r="A145" s="376"/>
      <c r="B145" s="505"/>
      <c r="C145" s="505"/>
      <c r="D145" s="497" t="s">
        <v>1997</v>
      </c>
      <c r="E145" s="505"/>
      <c r="F145" s="507">
        <v>1.0</v>
      </c>
      <c r="G145" s="437"/>
      <c r="H145" s="508"/>
      <c r="I145" s="437"/>
      <c r="J145" s="505"/>
      <c r="K145" s="505"/>
      <c r="L145" s="436"/>
      <c r="M145" s="509"/>
    </row>
    <row r="146" ht="13.5" customHeight="1">
      <c r="A146" s="376"/>
      <c r="B146" s="505"/>
      <c r="C146" s="505"/>
      <c r="D146" s="497" t="s">
        <v>1998</v>
      </c>
      <c r="E146" s="505"/>
      <c r="F146" s="507">
        <v>1.0</v>
      </c>
      <c r="G146" s="437"/>
      <c r="H146" s="508"/>
      <c r="I146" s="437"/>
      <c r="J146" s="505"/>
      <c r="K146" s="505"/>
      <c r="L146" s="436"/>
      <c r="M146" s="509"/>
    </row>
    <row r="147" ht="13.5" customHeight="1">
      <c r="A147" s="376"/>
      <c r="B147" s="505"/>
      <c r="C147" s="505"/>
      <c r="D147" s="497" t="s">
        <v>1999</v>
      </c>
      <c r="E147" s="505"/>
      <c r="F147" s="507">
        <v>1.0</v>
      </c>
      <c r="G147" s="437"/>
      <c r="H147" s="508"/>
      <c r="I147" s="437"/>
      <c r="J147" s="505"/>
      <c r="K147" s="505"/>
      <c r="L147" s="436"/>
      <c r="M147" s="509"/>
    </row>
    <row r="148" ht="13.5" customHeight="1">
      <c r="A148" s="376"/>
      <c r="B148" s="505"/>
      <c r="C148" s="505"/>
      <c r="D148" s="497" t="s">
        <v>1938</v>
      </c>
      <c r="E148" s="505"/>
      <c r="F148" s="507">
        <v>2.0</v>
      </c>
      <c r="G148" s="437"/>
      <c r="H148" s="508"/>
      <c r="I148" s="437"/>
      <c r="J148" s="505"/>
      <c r="K148" s="505"/>
      <c r="L148" s="436"/>
      <c r="M148" s="509"/>
    </row>
    <row r="149" ht="13.5" customHeight="1">
      <c r="A149" s="376"/>
      <c r="B149" s="497" t="s">
        <v>2000</v>
      </c>
      <c r="C149" s="128">
        <v>1.0</v>
      </c>
      <c r="D149" s="383" t="s">
        <v>2001</v>
      </c>
      <c r="E149" s="127"/>
      <c r="F149" s="128">
        <v>1.0</v>
      </c>
      <c r="G149" s="437" t="s">
        <v>250</v>
      </c>
      <c r="H149" s="510"/>
      <c r="I149" s="437" t="s">
        <v>250</v>
      </c>
      <c r="J149" s="127"/>
      <c r="K149" s="127"/>
      <c r="L149" s="127"/>
      <c r="M149" s="511"/>
    </row>
    <row r="150" ht="13.5" customHeight="1">
      <c r="A150" s="376"/>
      <c r="B150" s="490"/>
      <c r="C150" s="128"/>
      <c r="D150" s="383" t="s">
        <v>2002</v>
      </c>
      <c r="E150" s="127"/>
      <c r="F150" s="128">
        <v>1.0</v>
      </c>
      <c r="G150" s="437" t="s">
        <v>250</v>
      </c>
      <c r="H150" s="510"/>
      <c r="I150" s="437" t="s">
        <v>250</v>
      </c>
      <c r="J150" s="127"/>
      <c r="K150" s="127"/>
      <c r="L150" s="127"/>
      <c r="M150" s="511"/>
    </row>
    <row r="151" ht="13.5" customHeight="1">
      <c r="A151" s="376"/>
      <c r="B151" s="490"/>
      <c r="C151" s="128"/>
      <c r="D151" s="383" t="s">
        <v>2002</v>
      </c>
      <c r="E151" s="127"/>
      <c r="F151" s="128">
        <v>1.0</v>
      </c>
      <c r="G151" s="437" t="s">
        <v>250</v>
      </c>
      <c r="H151" s="510"/>
      <c r="I151" s="437" t="s">
        <v>250</v>
      </c>
      <c r="J151" s="127"/>
      <c r="K151" s="127"/>
      <c r="L151" s="127"/>
      <c r="M151" s="511"/>
    </row>
    <row r="152" ht="13.5" customHeight="1">
      <c r="A152" s="376"/>
      <c r="B152" s="490"/>
      <c r="C152" s="128"/>
      <c r="D152" s="383" t="s">
        <v>1979</v>
      </c>
      <c r="E152" s="127"/>
      <c r="F152" s="128">
        <v>1.0</v>
      </c>
      <c r="G152" s="437" t="s">
        <v>250</v>
      </c>
      <c r="H152" s="510"/>
      <c r="I152" s="437" t="s">
        <v>250</v>
      </c>
      <c r="J152" s="127"/>
      <c r="K152" s="127"/>
      <c r="L152" s="127"/>
      <c r="M152" s="511"/>
    </row>
    <row r="153" ht="13.5" customHeight="1">
      <c r="A153" s="376"/>
      <c r="B153" s="490"/>
      <c r="C153" s="128"/>
      <c r="D153" s="383" t="s">
        <v>1979</v>
      </c>
      <c r="E153" s="127"/>
      <c r="F153" s="128">
        <v>1.0</v>
      </c>
      <c r="G153" s="437" t="s">
        <v>250</v>
      </c>
      <c r="H153" s="510"/>
      <c r="I153" s="437" t="s">
        <v>250</v>
      </c>
      <c r="J153" s="127"/>
      <c r="K153" s="127"/>
      <c r="L153" s="127"/>
      <c r="M153" s="511"/>
    </row>
    <row r="154" ht="13.5" customHeight="1">
      <c r="A154" s="376"/>
      <c r="B154" s="490"/>
      <c r="C154" s="128"/>
      <c r="D154" s="383" t="s">
        <v>2003</v>
      </c>
      <c r="E154" s="127"/>
      <c r="F154" s="128">
        <v>1.0</v>
      </c>
      <c r="G154" s="437" t="s">
        <v>250</v>
      </c>
      <c r="H154" s="510"/>
      <c r="I154" s="437" t="s">
        <v>250</v>
      </c>
      <c r="J154" s="127"/>
      <c r="K154" s="127"/>
      <c r="L154" s="127"/>
      <c r="M154" s="511"/>
    </row>
    <row r="155" ht="13.5" customHeight="1">
      <c r="A155" s="376"/>
      <c r="B155" s="490"/>
      <c r="C155" s="128"/>
      <c r="D155" s="383" t="s">
        <v>2004</v>
      </c>
      <c r="E155" s="127"/>
      <c r="F155" s="128">
        <v>1.0</v>
      </c>
      <c r="G155" s="437" t="s">
        <v>250</v>
      </c>
      <c r="H155" s="510"/>
      <c r="I155" s="437" t="s">
        <v>250</v>
      </c>
      <c r="J155" s="127"/>
      <c r="K155" s="127"/>
      <c r="L155" s="127"/>
      <c r="M155" s="511"/>
    </row>
    <row r="156" ht="13.5" customHeight="1">
      <c r="A156" s="376"/>
      <c r="B156" s="490"/>
      <c r="C156" s="128"/>
      <c r="D156" s="383" t="s">
        <v>2005</v>
      </c>
      <c r="E156" s="127"/>
      <c r="F156" s="128">
        <v>1.0</v>
      </c>
      <c r="G156" s="437" t="s">
        <v>250</v>
      </c>
      <c r="H156" s="510"/>
      <c r="I156" s="437" t="s">
        <v>250</v>
      </c>
      <c r="J156" s="127"/>
      <c r="K156" s="127"/>
      <c r="L156" s="127"/>
      <c r="M156" s="511"/>
    </row>
    <row r="157" ht="13.5" customHeight="1">
      <c r="A157" s="376"/>
      <c r="B157" s="490"/>
      <c r="C157" s="128"/>
      <c r="D157" s="383" t="s">
        <v>2006</v>
      </c>
      <c r="E157" s="127"/>
      <c r="F157" s="128">
        <v>1.0</v>
      </c>
      <c r="G157" s="437" t="s">
        <v>250</v>
      </c>
      <c r="H157" s="510"/>
      <c r="I157" s="437" t="s">
        <v>250</v>
      </c>
      <c r="J157" s="127"/>
      <c r="K157" s="127"/>
      <c r="L157" s="127"/>
      <c r="M157" s="511"/>
    </row>
    <row r="158" ht="13.5" customHeight="1">
      <c r="A158" s="376"/>
      <c r="B158" s="490"/>
      <c r="C158" s="128"/>
      <c r="D158" s="383" t="s">
        <v>2007</v>
      </c>
      <c r="E158" s="127"/>
      <c r="F158" s="128">
        <v>1.0</v>
      </c>
      <c r="G158" s="437" t="s">
        <v>250</v>
      </c>
      <c r="H158" s="510"/>
      <c r="I158" s="437" t="s">
        <v>250</v>
      </c>
      <c r="J158" s="127"/>
      <c r="K158" s="127"/>
      <c r="L158" s="127"/>
      <c r="M158" s="511"/>
    </row>
    <row r="159" ht="13.5" customHeight="1">
      <c r="A159" s="376"/>
      <c r="B159" s="490"/>
      <c r="C159" s="128"/>
      <c r="D159" s="383" t="s">
        <v>2008</v>
      </c>
      <c r="E159" s="127"/>
      <c r="F159" s="128">
        <v>1.0</v>
      </c>
      <c r="G159" s="437" t="s">
        <v>250</v>
      </c>
      <c r="H159" s="510"/>
      <c r="I159" s="437" t="s">
        <v>250</v>
      </c>
      <c r="J159" s="127"/>
      <c r="K159" s="127"/>
      <c r="L159" s="127"/>
      <c r="M159" s="511"/>
    </row>
    <row r="160" ht="13.5" customHeight="1">
      <c r="A160" s="376"/>
      <c r="B160" s="490"/>
      <c r="C160" s="128"/>
      <c r="D160" s="383" t="s">
        <v>2009</v>
      </c>
      <c r="E160" s="127"/>
      <c r="F160" s="128">
        <v>1.0</v>
      </c>
      <c r="G160" s="437" t="s">
        <v>250</v>
      </c>
      <c r="H160" s="510"/>
      <c r="I160" s="437" t="s">
        <v>250</v>
      </c>
      <c r="J160" s="127"/>
      <c r="K160" s="127"/>
      <c r="L160" s="127"/>
      <c r="M160" s="511"/>
    </row>
    <row r="161" ht="13.5" customHeight="1">
      <c r="A161" s="376"/>
      <c r="B161" s="490"/>
      <c r="C161" s="128"/>
      <c r="D161" s="383" t="s">
        <v>2010</v>
      </c>
      <c r="E161" s="127"/>
      <c r="F161" s="128">
        <v>1.0</v>
      </c>
      <c r="G161" s="437" t="s">
        <v>250</v>
      </c>
      <c r="H161" s="510"/>
      <c r="I161" s="437" t="s">
        <v>250</v>
      </c>
      <c r="J161" s="127"/>
      <c r="K161" s="127"/>
      <c r="L161" s="127"/>
      <c r="M161" s="511"/>
    </row>
    <row r="162" ht="13.5" customHeight="1">
      <c r="A162" s="376"/>
      <c r="B162" s="490"/>
      <c r="C162" s="128"/>
      <c r="D162" s="383" t="s">
        <v>2011</v>
      </c>
      <c r="E162" s="127"/>
      <c r="F162" s="128">
        <v>2.0</v>
      </c>
      <c r="G162" s="437" t="s">
        <v>250</v>
      </c>
      <c r="H162" s="510"/>
      <c r="I162" s="437" t="s">
        <v>250</v>
      </c>
      <c r="J162" s="127"/>
      <c r="K162" s="127"/>
      <c r="L162" s="127"/>
      <c r="M162" s="511"/>
    </row>
    <row r="163" ht="13.5" customHeight="1">
      <c r="A163" s="376"/>
      <c r="B163" s="490"/>
      <c r="C163" s="128"/>
      <c r="D163" s="383" t="s">
        <v>2012</v>
      </c>
      <c r="E163" s="127"/>
      <c r="F163" s="128">
        <v>2.0</v>
      </c>
      <c r="G163" s="437" t="s">
        <v>250</v>
      </c>
      <c r="H163" s="510"/>
      <c r="I163" s="437" t="s">
        <v>250</v>
      </c>
      <c r="J163" s="127"/>
      <c r="K163" s="127"/>
      <c r="L163" s="127"/>
      <c r="M163" s="511"/>
    </row>
    <row r="164" ht="13.5" customHeight="1">
      <c r="A164" s="376"/>
      <c r="B164" s="490"/>
      <c r="C164" s="128"/>
      <c r="D164" s="383" t="s">
        <v>2006</v>
      </c>
      <c r="E164" s="127"/>
      <c r="F164" s="128">
        <v>1.0</v>
      </c>
      <c r="G164" s="437" t="s">
        <v>250</v>
      </c>
      <c r="H164" s="510"/>
      <c r="I164" s="437" t="s">
        <v>250</v>
      </c>
      <c r="J164" s="127"/>
      <c r="K164" s="127"/>
      <c r="L164" s="127"/>
      <c r="M164" s="511"/>
    </row>
    <row r="165" ht="13.5" customHeight="1">
      <c r="A165" s="376"/>
      <c r="B165" s="490"/>
      <c r="C165" s="128"/>
      <c r="D165" s="383" t="s">
        <v>1979</v>
      </c>
      <c r="E165" s="127"/>
      <c r="F165" s="128">
        <v>2.0</v>
      </c>
      <c r="G165" s="437" t="s">
        <v>250</v>
      </c>
      <c r="H165" s="510"/>
      <c r="I165" s="437" t="s">
        <v>250</v>
      </c>
      <c r="J165" s="127"/>
      <c r="K165" s="127"/>
      <c r="L165" s="127"/>
      <c r="M165" s="511"/>
    </row>
    <row r="166" ht="13.5" customHeight="1">
      <c r="A166" s="376"/>
      <c r="B166" s="490"/>
      <c r="C166" s="128"/>
      <c r="D166" s="383" t="s">
        <v>2013</v>
      </c>
      <c r="E166" s="127"/>
      <c r="F166" s="128">
        <v>1.0</v>
      </c>
      <c r="G166" s="437" t="s">
        <v>250</v>
      </c>
      <c r="H166" s="510"/>
      <c r="I166" s="437" t="s">
        <v>250</v>
      </c>
      <c r="J166" s="127"/>
      <c r="K166" s="127"/>
      <c r="L166" s="127"/>
      <c r="M166" s="511"/>
    </row>
    <row r="167" ht="13.5" customHeight="1">
      <c r="A167" s="376"/>
      <c r="B167" s="490"/>
      <c r="C167" s="128"/>
      <c r="D167" s="383" t="s">
        <v>2011</v>
      </c>
      <c r="E167" s="127"/>
      <c r="F167" s="128">
        <v>1.0</v>
      </c>
      <c r="G167" s="437" t="s">
        <v>250</v>
      </c>
      <c r="H167" s="510"/>
      <c r="I167" s="437" t="s">
        <v>250</v>
      </c>
      <c r="J167" s="127"/>
      <c r="K167" s="127"/>
      <c r="L167" s="127"/>
      <c r="M167" s="511"/>
    </row>
    <row r="168" ht="13.5" customHeight="1">
      <c r="A168" s="376"/>
      <c r="B168" s="490"/>
      <c r="C168" s="128"/>
      <c r="D168" s="383" t="s">
        <v>1979</v>
      </c>
      <c r="E168" s="127"/>
      <c r="F168" s="128">
        <v>2.0</v>
      </c>
      <c r="G168" s="437" t="s">
        <v>250</v>
      </c>
      <c r="H168" s="510"/>
      <c r="I168" s="437" t="s">
        <v>250</v>
      </c>
      <c r="J168" s="127"/>
      <c r="K168" s="127"/>
      <c r="L168" s="127"/>
      <c r="M168" s="511"/>
    </row>
    <row r="169" ht="13.5" customHeight="1">
      <c r="A169" s="376"/>
      <c r="B169" s="490"/>
      <c r="C169" s="128"/>
      <c r="D169" s="383" t="s">
        <v>2012</v>
      </c>
      <c r="E169" s="127"/>
      <c r="F169" s="128">
        <v>6.0</v>
      </c>
      <c r="G169" s="437" t="s">
        <v>250</v>
      </c>
      <c r="H169" s="510"/>
      <c r="I169" s="437" t="s">
        <v>250</v>
      </c>
      <c r="J169" s="127"/>
      <c r="K169" s="127"/>
      <c r="L169" s="127"/>
      <c r="M169" s="511"/>
    </row>
    <row r="170" ht="13.5" customHeight="1">
      <c r="A170" s="376"/>
      <c r="B170" s="490"/>
      <c r="C170" s="128"/>
      <c r="D170" s="383" t="s">
        <v>2014</v>
      </c>
      <c r="E170" s="127"/>
      <c r="F170" s="128">
        <v>10.0</v>
      </c>
      <c r="G170" s="437" t="s">
        <v>250</v>
      </c>
      <c r="H170" s="510"/>
      <c r="I170" s="437" t="s">
        <v>250</v>
      </c>
      <c r="J170" s="127"/>
      <c r="K170" s="127"/>
      <c r="L170" s="127"/>
      <c r="M170" s="511"/>
    </row>
    <row r="171" ht="13.5" customHeight="1">
      <c r="A171" s="376"/>
      <c r="B171" s="490"/>
      <c r="C171" s="128"/>
      <c r="D171" s="383" t="s">
        <v>2012</v>
      </c>
      <c r="E171" s="127"/>
      <c r="F171" s="128">
        <v>15.0</v>
      </c>
      <c r="G171" s="437" t="s">
        <v>250</v>
      </c>
      <c r="H171" s="510"/>
      <c r="I171" s="437" t="s">
        <v>250</v>
      </c>
      <c r="J171" s="127"/>
      <c r="K171" s="127"/>
      <c r="L171" s="127"/>
      <c r="M171" s="511"/>
    </row>
    <row r="172" ht="13.5" customHeight="1">
      <c r="A172" s="376"/>
      <c r="B172" s="490"/>
      <c r="C172" s="128"/>
      <c r="D172" s="383" t="s">
        <v>2005</v>
      </c>
      <c r="E172" s="127"/>
      <c r="F172" s="128">
        <v>1.0</v>
      </c>
      <c r="G172" s="437" t="s">
        <v>250</v>
      </c>
      <c r="H172" s="510"/>
      <c r="I172" s="437" t="s">
        <v>250</v>
      </c>
      <c r="J172" s="127"/>
      <c r="K172" s="127"/>
      <c r="L172" s="127"/>
      <c r="M172" s="511"/>
    </row>
    <row r="173" ht="13.5" customHeight="1">
      <c r="A173" s="376"/>
      <c r="B173" s="490"/>
      <c r="C173" s="128"/>
      <c r="D173" s="383" t="s">
        <v>2002</v>
      </c>
      <c r="E173" s="127"/>
      <c r="F173" s="128">
        <v>1.0</v>
      </c>
      <c r="G173" s="437" t="s">
        <v>250</v>
      </c>
      <c r="H173" s="510"/>
      <c r="I173" s="437" t="s">
        <v>250</v>
      </c>
      <c r="J173" s="127"/>
      <c r="K173" s="127"/>
      <c r="L173" s="127"/>
      <c r="M173" s="511"/>
    </row>
    <row r="174" ht="13.5" customHeight="1">
      <c r="A174" s="376"/>
      <c r="B174" s="490"/>
      <c r="C174" s="128"/>
      <c r="D174" s="383" t="s">
        <v>2012</v>
      </c>
      <c r="E174" s="127"/>
      <c r="F174" s="128">
        <v>15.0</v>
      </c>
      <c r="G174" s="437" t="s">
        <v>250</v>
      </c>
      <c r="H174" s="510"/>
      <c r="I174" s="437" t="s">
        <v>250</v>
      </c>
      <c r="J174" s="127"/>
      <c r="K174" s="127"/>
      <c r="L174" s="127"/>
      <c r="M174" s="511"/>
    </row>
    <row r="175" ht="13.5" customHeight="1">
      <c r="A175" s="376"/>
      <c r="B175" s="490"/>
      <c r="C175" s="128"/>
      <c r="D175" s="383" t="s">
        <v>2002</v>
      </c>
      <c r="E175" s="127"/>
      <c r="F175" s="128">
        <v>1.0</v>
      </c>
      <c r="G175" s="437" t="s">
        <v>250</v>
      </c>
      <c r="H175" s="510"/>
      <c r="I175" s="437" t="s">
        <v>250</v>
      </c>
      <c r="J175" s="127"/>
      <c r="K175" s="127"/>
      <c r="L175" s="127"/>
      <c r="M175" s="511"/>
    </row>
    <row r="176" ht="13.5" customHeight="1">
      <c r="A176" s="376"/>
      <c r="B176" s="490"/>
      <c r="C176" s="128"/>
      <c r="D176" s="383" t="s">
        <v>2015</v>
      </c>
      <c r="E176" s="127"/>
      <c r="F176" s="128">
        <v>1.0</v>
      </c>
      <c r="G176" s="437" t="s">
        <v>250</v>
      </c>
      <c r="H176" s="510"/>
      <c r="I176" s="437" t="s">
        <v>250</v>
      </c>
      <c r="J176" s="127"/>
      <c r="K176" s="127"/>
      <c r="L176" s="127"/>
      <c r="M176" s="511"/>
    </row>
    <row r="177" ht="13.5" customHeight="1">
      <c r="A177" s="376"/>
      <c r="B177" s="490"/>
      <c r="C177" s="128"/>
      <c r="D177" s="383" t="s">
        <v>2016</v>
      </c>
      <c r="E177" s="127"/>
      <c r="F177" s="128">
        <v>1.0</v>
      </c>
      <c r="G177" s="437" t="s">
        <v>250</v>
      </c>
      <c r="H177" s="510"/>
      <c r="I177" s="437" t="s">
        <v>250</v>
      </c>
      <c r="J177" s="127"/>
      <c r="K177" s="127"/>
      <c r="L177" s="127"/>
      <c r="M177" s="511"/>
    </row>
    <row r="178" ht="13.5" customHeight="1">
      <c r="A178" s="376"/>
      <c r="B178" s="490"/>
      <c r="C178" s="128"/>
      <c r="D178" s="383" t="s">
        <v>2012</v>
      </c>
      <c r="E178" s="127"/>
      <c r="F178" s="128">
        <v>10.0</v>
      </c>
      <c r="G178" s="437" t="s">
        <v>250</v>
      </c>
      <c r="H178" s="510"/>
      <c r="I178" s="437" t="s">
        <v>250</v>
      </c>
      <c r="J178" s="127"/>
      <c r="K178" s="127"/>
      <c r="L178" s="127"/>
      <c r="M178" s="511"/>
    </row>
    <row r="179" ht="13.5" customHeight="1">
      <c r="A179" s="376"/>
      <c r="B179" s="490"/>
      <c r="C179" s="128"/>
      <c r="D179" s="383" t="s">
        <v>2017</v>
      </c>
      <c r="E179" s="127"/>
      <c r="F179" s="128">
        <v>1.0</v>
      </c>
      <c r="G179" s="437" t="s">
        <v>250</v>
      </c>
      <c r="H179" s="510"/>
      <c r="I179" s="437" t="s">
        <v>250</v>
      </c>
      <c r="J179" s="127"/>
      <c r="K179" s="127"/>
      <c r="L179" s="127"/>
      <c r="M179" s="511"/>
    </row>
    <row r="180" ht="13.5" customHeight="1">
      <c r="A180" s="376"/>
      <c r="B180" s="490"/>
      <c r="C180" s="128"/>
      <c r="D180" s="383" t="s">
        <v>2018</v>
      </c>
      <c r="E180" s="127"/>
      <c r="F180" s="128">
        <v>1.0</v>
      </c>
      <c r="G180" s="437" t="s">
        <v>250</v>
      </c>
      <c r="H180" s="510"/>
      <c r="I180" s="437" t="s">
        <v>250</v>
      </c>
      <c r="J180" s="127"/>
      <c r="K180" s="127"/>
      <c r="L180" s="127"/>
      <c r="M180" s="511"/>
    </row>
    <row r="181" ht="13.5" customHeight="1">
      <c r="A181" s="376"/>
      <c r="B181" s="490"/>
      <c r="C181" s="128"/>
      <c r="D181" s="383" t="s">
        <v>2016</v>
      </c>
      <c r="E181" s="127"/>
      <c r="F181" s="128">
        <v>1.0</v>
      </c>
      <c r="G181" s="437" t="s">
        <v>250</v>
      </c>
      <c r="H181" s="510"/>
      <c r="I181" s="437" t="s">
        <v>250</v>
      </c>
      <c r="J181" s="127"/>
      <c r="K181" s="127"/>
      <c r="L181" s="127"/>
      <c r="M181" s="511"/>
    </row>
    <row r="182" ht="13.5" customHeight="1">
      <c r="A182" s="376"/>
      <c r="B182" s="490"/>
      <c r="C182" s="128"/>
      <c r="D182" s="383" t="s">
        <v>2019</v>
      </c>
      <c r="E182" s="127"/>
      <c r="F182" s="128">
        <v>1.0</v>
      </c>
      <c r="G182" s="437" t="s">
        <v>250</v>
      </c>
      <c r="H182" s="510"/>
      <c r="I182" s="437" t="s">
        <v>250</v>
      </c>
      <c r="J182" s="127"/>
      <c r="K182" s="127"/>
      <c r="L182" s="127"/>
      <c r="M182" s="511"/>
    </row>
    <row r="183" ht="13.5" customHeight="1">
      <c r="A183" s="376"/>
      <c r="B183" s="490"/>
      <c r="C183" s="128"/>
      <c r="D183" s="383" t="s">
        <v>2019</v>
      </c>
      <c r="E183" s="127"/>
      <c r="F183" s="128">
        <v>1.0</v>
      </c>
      <c r="G183" s="437" t="s">
        <v>250</v>
      </c>
      <c r="H183" s="510"/>
      <c r="I183" s="437" t="s">
        <v>250</v>
      </c>
      <c r="J183" s="127"/>
      <c r="K183" s="127"/>
      <c r="L183" s="127"/>
      <c r="M183" s="511"/>
    </row>
    <row r="184" ht="13.5" customHeight="1">
      <c r="A184" s="376">
        <v>132.0</v>
      </c>
      <c r="B184" s="490" t="s">
        <v>2020</v>
      </c>
      <c r="C184" s="128">
        <v>1.0</v>
      </c>
      <c r="D184" s="383" t="s">
        <v>2021</v>
      </c>
      <c r="E184" s="127"/>
      <c r="F184" s="349"/>
      <c r="G184" s="437" t="s">
        <v>250</v>
      </c>
      <c r="H184" s="512"/>
      <c r="I184" s="127"/>
      <c r="J184" s="127"/>
      <c r="K184" s="127"/>
      <c r="L184" s="127"/>
      <c r="M184" s="513"/>
    </row>
    <row r="185" ht="13.5" customHeight="1">
      <c r="A185" s="376"/>
      <c r="B185" s="490"/>
      <c r="C185" s="128"/>
      <c r="D185" s="383" t="s">
        <v>2017</v>
      </c>
      <c r="E185" s="127"/>
      <c r="F185" s="349"/>
      <c r="G185" s="437" t="s">
        <v>250</v>
      </c>
      <c r="H185" s="512"/>
      <c r="I185" s="127"/>
      <c r="J185" s="127"/>
      <c r="K185" s="127"/>
      <c r="L185" s="127"/>
      <c r="M185" s="513"/>
    </row>
    <row r="186" ht="13.5" customHeight="1">
      <c r="A186" s="376"/>
      <c r="B186" s="490"/>
      <c r="C186" s="128"/>
      <c r="D186" s="383" t="s">
        <v>2022</v>
      </c>
      <c r="E186" s="127"/>
      <c r="F186" s="349"/>
      <c r="G186" s="437"/>
      <c r="H186" s="512"/>
      <c r="I186" s="127"/>
      <c r="J186" s="127"/>
      <c r="K186" s="127"/>
      <c r="L186" s="127"/>
      <c r="M186" s="513"/>
    </row>
    <row r="187" ht="13.5" customHeight="1">
      <c r="A187" s="376"/>
      <c r="B187" s="490"/>
      <c r="C187" s="128"/>
      <c r="D187" s="383" t="s">
        <v>2012</v>
      </c>
      <c r="E187" s="127"/>
      <c r="F187" s="383">
        <v>15.0</v>
      </c>
      <c r="G187" s="437"/>
      <c r="H187" s="512"/>
      <c r="I187" s="127"/>
      <c r="J187" s="127"/>
      <c r="K187" s="127"/>
      <c r="L187" s="127"/>
      <c r="M187" s="513"/>
    </row>
    <row r="188" ht="13.5" customHeight="1">
      <c r="A188" s="376">
        <v>133.0</v>
      </c>
      <c r="B188" s="490" t="s">
        <v>2023</v>
      </c>
      <c r="C188" s="128">
        <v>1.0</v>
      </c>
      <c r="D188" s="383" t="s">
        <v>2021</v>
      </c>
      <c r="E188" s="127"/>
      <c r="F188" s="349"/>
      <c r="G188" s="437" t="s">
        <v>250</v>
      </c>
      <c r="H188" s="512"/>
      <c r="I188" s="127"/>
      <c r="J188" s="127"/>
      <c r="K188" s="127"/>
      <c r="L188" s="127"/>
      <c r="M188" s="513"/>
    </row>
    <row r="189" ht="13.5" customHeight="1">
      <c r="A189" s="376"/>
      <c r="B189" s="490"/>
      <c r="C189" s="128"/>
      <c r="D189" s="383" t="s">
        <v>2017</v>
      </c>
      <c r="E189" s="127"/>
      <c r="F189" s="349"/>
      <c r="G189" s="437"/>
      <c r="H189" s="512"/>
      <c r="I189" s="127"/>
      <c r="J189" s="127"/>
      <c r="K189" s="127"/>
      <c r="L189" s="127"/>
      <c r="M189" s="513"/>
    </row>
    <row r="190" ht="13.5" customHeight="1">
      <c r="A190" s="376"/>
      <c r="B190" s="490"/>
      <c r="C190" s="128"/>
      <c r="D190" s="383" t="s">
        <v>2022</v>
      </c>
      <c r="E190" s="127"/>
      <c r="F190" s="349"/>
      <c r="G190" s="437"/>
      <c r="H190" s="512"/>
      <c r="I190" s="127"/>
      <c r="J190" s="127"/>
      <c r="K190" s="127"/>
      <c r="L190" s="127"/>
      <c r="M190" s="513"/>
    </row>
    <row r="191" ht="13.5" customHeight="1">
      <c r="A191" s="376"/>
      <c r="B191" s="490"/>
      <c r="C191" s="128"/>
      <c r="D191" s="349"/>
      <c r="E191" s="127"/>
      <c r="F191" s="349"/>
      <c r="G191" s="437"/>
      <c r="H191" s="512"/>
      <c r="I191" s="127"/>
      <c r="J191" s="127"/>
      <c r="K191" s="127"/>
      <c r="L191" s="127"/>
      <c r="M191" s="513"/>
    </row>
    <row r="192" ht="13.5" customHeight="1">
      <c r="A192" s="376"/>
      <c r="B192" s="490"/>
      <c r="C192" s="128"/>
      <c r="D192" s="349"/>
      <c r="E192" s="127"/>
      <c r="F192" s="349"/>
      <c r="G192" s="437"/>
      <c r="H192" s="512"/>
      <c r="I192" s="127"/>
      <c r="J192" s="127"/>
      <c r="K192" s="127"/>
      <c r="L192" s="127"/>
      <c r="M192" s="513"/>
    </row>
    <row r="193" ht="13.5" customHeight="1">
      <c r="A193" s="376"/>
      <c r="B193" s="490"/>
      <c r="C193" s="128"/>
      <c r="D193" s="349"/>
      <c r="E193" s="127"/>
      <c r="F193" s="349"/>
      <c r="G193" s="437" t="s">
        <v>250</v>
      </c>
      <c r="H193" s="512"/>
      <c r="I193" s="127"/>
      <c r="J193" s="127"/>
      <c r="K193" s="127"/>
      <c r="L193" s="127"/>
      <c r="M193" s="513"/>
    </row>
    <row r="194" ht="13.5" customHeight="1">
      <c r="A194" s="376"/>
      <c r="B194" s="490"/>
      <c r="C194" s="128"/>
      <c r="D194" s="349"/>
      <c r="E194" s="127"/>
      <c r="F194" s="349"/>
      <c r="G194" s="437" t="s">
        <v>250</v>
      </c>
      <c r="H194" s="512"/>
      <c r="I194" s="127"/>
      <c r="J194" s="127"/>
      <c r="K194" s="127"/>
      <c r="L194" s="127"/>
      <c r="M194" s="513"/>
    </row>
    <row r="195" ht="13.5" customHeight="1">
      <c r="A195" s="376">
        <v>135.0</v>
      </c>
      <c r="B195" s="490" t="s">
        <v>2024</v>
      </c>
      <c r="C195" s="128">
        <v>1.0</v>
      </c>
      <c r="D195" s="383" t="s">
        <v>2021</v>
      </c>
      <c r="E195" s="127"/>
      <c r="F195" s="349"/>
      <c r="G195" s="437" t="s">
        <v>250</v>
      </c>
      <c r="H195" s="512"/>
      <c r="I195" s="127"/>
      <c r="J195" s="127"/>
      <c r="K195" s="127"/>
      <c r="L195" s="127"/>
      <c r="M195" s="513"/>
    </row>
    <row r="196" ht="13.5" customHeight="1">
      <c r="A196" s="376"/>
      <c r="B196" s="490"/>
      <c r="C196" s="128"/>
      <c r="D196" s="383" t="s">
        <v>2025</v>
      </c>
      <c r="E196" s="127"/>
      <c r="F196" s="349"/>
      <c r="G196" s="437" t="s">
        <v>250</v>
      </c>
      <c r="H196" s="512"/>
      <c r="I196" s="127"/>
      <c r="J196" s="127"/>
      <c r="K196" s="127"/>
      <c r="L196" s="127"/>
      <c r="M196" s="513"/>
    </row>
    <row r="197" ht="13.5" customHeight="1">
      <c r="A197" s="376"/>
      <c r="B197" s="490"/>
      <c r="C197" s="128"/>
      <c r="D197" s="383" t="s">
        <v>2026</v>
      </c>
      <c r="E197" s="127"/>
      <c r="F197" s="349"/>
      <c r="G197" s="437"/>
      <c r="H197" s="512"/>
      <c r="I197" s="127"/>
      <c r="J197" s="127"/>
      <c r="K197" s="127"/>
      <c r="L197" s="127"/>
      <c r="M197" s="513"/>
    </row>
    <row r="198" ht="13.5" customHeight="1">
      <c r="A198" s="376"/>
      <c r="B198" s="490"/>
      <c r="C198" s="128"/>
      <c r="D198" s="349"/>
      <c r="E198" s="127"/>
      <c r="F198" s="349"/>
      <c r="G198" s="437"/>
      <c r="H198" s="512"/>
      <c r="I198" s="127"/>
      <c r="J198" s="127"/>
      <c r="K198" s="127"/>
      <c r="L198" s="127"/>
      <c r="M198" s="513"/>
    </row>
    <row r="199" ht="13.5" customHeight="1">
      <c r="A199" s="376"/>
      <c r="B199" s="490"/>
      <c r="C199" s="128"/>
      <c r="D199" s="349"/>
      <c r="E199" s="127"/>
      <c r="F199" s="349"/>
      <c r="G199" s="437"/>
      <c r="H199" s="512"/>
      <c r="I199" s="127"/>
      <c r="J199" s="127"/>
      <c r="K199" s="127"/>
      <c r="L199" s="127"/>
      <c r="M199" s="513"/>
    </row>
    <row r="200" ht="13.5" customHeight="1">
      <c r="A200" s="376"/>
      <c r="B200" s="490"/>
      <c r="C200" s="128"/>
      <c r="D200" s="349"/>
      <c r="E200" s="127"/>
      <c r="F200" s="349"/>
      <c r="G200" s="437"/>
      <c r="H200" s="512"/>
      <c r="I200" s="127"/>
      <c r="J200" s="127"/>
      <c r="K200" s="127"/>
      <c r="L200" s="127"/>
      <c r="M200" s="513"/>
    </row>
    <row r="201" ht="13.5" customHeight="1">
      <c r="A201" s="376">
        <v>136.0</v>
      </c>
      <c r="B201" s="490" t="s">
        <v>2027</v>
      </c>
      <c r="C201" s="128">
        <v>1.0</v>
      </c>
      <c r="D201" s="383" t="s">
        <v>2025</v>
      </c>
      <c r="E201" s="127"/>
      <c r="F201" s="349"/>
      <c r="G201" s="437" t="s">
        <v>250</v>
      </c>
      <c r="H201" s="512"/>
      <c r="I201" s="127"/>
      <c r="J201" s="127"/>
      <c r="K201" s="127"/>
      <c r="L201" s="127"/>
      <c r="M201" s="513"/>
    </row>
    <row r="202" ht="13.5" customHeight="1">
      <c r="A202" s="376"/>
      <c r="B202" s="490"/>
      <c r="C202" s="128"/>
      <c r="D202" s="349"/>
      <c r="E202" s="127"/>
      <c r="F202" s="349"/>
      <c r="G202" s="437" t="s">
        <v>250</v>
      </c>
      <c r="H202" s="512"/>
      <c r="I202" s="127"/>
      <c r="J202" s="127"/>
      <c r="K202" s="127"/>
      <c r="L202" s="127"/>
      <c r="M202" s="513"/>
    </row>
    <row r="203" ht="13.5" customHeight="1">
      <c r="A203" s="376">
        <v>137.0</v>
      </c>
      <c r="B203" s="490" t="s">
        <v>2028</v>
      </c>
      <c r="C203" s="128">
        <v>1.0</v>
      </c>
      <c r="D203" s="349"/>
      <c r="E203" s="127"/>
      <c r="F203" s="349"/>
      <c r="G203" s="437" t="s">
        <v>250</v>
      </c>
      <c r="H203" s="512"/>
      <c r="I203" s="127"/>
      <c r="J203" s="127"/>
      <c r="K203" s="127"/>
      <c r="L203" s="127"/>
      <c r="M203" s="513"/>
    </row>
    <row r="204" ht="13.5" customHeight="1">
      <c r="A204" s="376"/>
      <c r="B204" s="490"/>
      <c r="C204" s="128"/>
      <c r="D204" s="349"/>
      <c r="E204" s="127"/>
      <c r="F204" s="349"/>
      <c r="G204" s="437" t="s">
        <v>250</v>
      </c>
      <c r="H204" s="512"/>
      <c r="I204" s="127"/>
      <c r="J204" s="127"/>
      <c r="K204" s="127"/>
      <c r="L204" s="127"/>
      <c r="M204" s="513"/>
    </row>
    <row r="205" ht="13.5" customHeight="1">
      <c r="A205" s="376">
        <v>138.0</v>
      </c>
      <c r="B205" s="490" t="s">
        <v>2029</v>
      </c>
      <c r="C205" s="128">
        <v>1.0</v>
      </c>
      <c r="D205" s="383" t="s">
        <v>2026</v>
      </c>
      <c r="E205" s="127"/>
      <c r="F205" s="349"/>
      <c r="G205" s="437" t="s">
        <v>250</v>
      </c>
      <c r="H205" s="512"/>
      <c r="I205" s="127"/>
      <c r="J205" s="127"/>
      <c r="K205" s="127"/>
      <c r="L205" s="127"/>
      <c r="M205" s="513"/>
    </row>
    <row r="206" ht="13.5" customHeight="1">
      <c r="A206" s="376"/>
      <c r="B206" s="490"/>
      <c r="C206" s="128"/>
      <c r="D206" s="383" t="s">
        <v>2025</v>
      </c>
      <c r="E206" s="127"/>
      <c r="F206" s="349"/>
      <c r="G206" s="437" t="s">
        <v>250</v>
      </c>
      <c r="H206" s="512"/>
      <c r="I206" s="127"/>
      <c r="J206" s="127"/>
      <c r="K206" s="127"/>
      <c r="L206" s="127"/>
      <c r="M206" s="513"/>
    </row>
    <row r="207" ht="13.5" customHeight="1">
      <c r="A207" s="376"/>
      <c r="B207" s="490"/>
      <c r="C207" s="128"/>
      <c r="D207" s="383" t="s">
        <v>2002</v>
      </c>
      <c r="E207" s="127"/>
      <c r="F207" s="349"/>
      <c r="G207" s="437"/>
      <c r="H207" s="512"/>
      <c r="I207" s="127"/>
      <c r="J207" s="127"/>
      <c r="K207" s="127"/>
      <c r="L207" s="127"/>
      <c r="M207" s="513"/>
    </row>
    <row r="208" ht="13.5" customHeight="1">
      <c r="A208" s="376"/>
      <c r="B208" s="490"/>
      <c r="C208" s="128"/>
      <c r="D208" s="383" t="s">
        <v>2030</v>
      </c>
      <c r="E208" s="127"/>
      <c r="F208" s="349"/>
      <c r="G208" s="437"/>
      <c r="H208" s="512"/>
      <c r="I208" s="127"/>
      <c r="J208" s="127"/>
      <c r="K208" s="127"/>
      <c r="L208" s="127"/>
      <c r="M208" s="513"/>
    </row>
    <row r="209" ht="13.5" customHeight="1">
      <c r="A209" s="376"/>
      <c r="B209" s="490"/>
      <c r="C209" s="128"/>
      <c r="D209" s="383" t="s">
        <v>2031</v>
      </c>
      <c r="E209" s="127"/>
      <c r="F209" s="349"/>
      <c r="G209" s="437"/>
      <c r="H209" s="512"/>
      <c r="I209" s="127"/>
      <c r="J209" s="127"/>
      <c r="K209" s="127"/>
      <c r="L209" s="127"/>
      <c r="M209" s="513"/>
    </row>
    <row r="210" ht="13.5" customHeight="1">
      <c r="A210" s="376"/>
      <c r="B210" s="490"/>
      <c r="C210" s="128"/>
      <c r="D210" s="383" t="s">
        <v>2032</v>
      </c>
      <c r="E210" s="127"/>
      <c r="F210" s="349"/>
      <c r="G210" s="437"/>
      <c r="H210" s="512"/>
      <c r="I210" s="127"/>
      <c r="J210" s="127"/>
      <c r="K210" s="127"/>
      <c r="L210" s="127"/>
      <c r="M210" s="513"/>
    </row>
    <row r="211" ht="13.5" customHeight="1">
      <c r="A211" s="376"/>
      <c r="B211" s="490"/>
      <c r="C211" s="128"/>
      <c r="D211" s="383" t="s">
        <v>2026</v>
      </c>
      <c r="E211" s="127"/>
      <c r="F211" s="349"/>
      <c r="G211" s="437"/>
      <c r="H211" s="512"/>
      <c r="I211" s="127"/>
      <c r="J211" s="127"/>
      <c r="K211" s="127"/>
      <c r="L211" s="127"/>
      <c r="M211" s="513"/>
    </row>
    <row r="212" ht="13.5" customHeight="1">
      <c r="A212" s="376"/>
      <c r="B212" s="490"/>
      <c r="C212" s="128"/>
      <c r="D212" s="383" t="s">
        <v>2033</v>
      </c>
      <c r="E212" s="127"/>
      <c r="F212" s="349"/>
      <c r="G212" s="437"/>
      <c r="H212" s="512"/>
      <c r="I212" s="127"/>
      <c r="J212" s="127"/>
      <c r="K212" s="127"/>
      <c r="L212" s="127"/>
      <c r="M212" s="513"/>
    </row>
    <row r="213" ht="13.5" customHeight="1">
      <c r="A213" s="376"/>
      <c r="B213" s="490"/>
      <c r="C213" s="128"/>
      <c r="D213" s="383" t="s">
        <v>2034</v>
      </c>
      <c r="E213" s="127"/>
      <c r="F213" s="349"/>
      <c r="G213" s="437"/>
      <c r="H213" s="512"/>
      <c r="I213" s="127"/>
      <c r="J213" s="127"/>
      <c r="K213" s="127"/>
      <c r="L213" s="127"/>
      <c r="M213" s="513"/>
    </row>
    <row r="214" ht="13.5" customHeight="1">
      <c r="A214" s="376"/>
      <c r="B214" s="490"/>
      <c r="C214" s="128"/>
      <c r="D214" s="383"/>
      <c r="E214" s="127"/>
      <c r="F214" s="349"/>
      <c r="G214" s="437"/>
      <c r="H214" s="512"/>
      <c r="I214" s="127"/>
      <c r="J214" s="127"/>
      <c r="K214" s="127"/>
      <c r="L214" s="127"/>
      <c r="M214" s="513"/>
    </row>
    <row r="215" ht="13.5" customHeight="1">
      <c r="A215" s="376"/>
      <c r="B215" s="490"/>
      <c r="C215" s="128"/>
      <c r="D215" s="383"/>
      <c r="E215" s="127"/>
      <c r="F215" s="349"/>
      <c r="G215" s="437"/>
      <c r="H215" s="512"/>
      <c r="I215" s="127"/>
      <c r="J215" s="127"/>
      <c r="K215" s="127"/>
      <c r="L215" s="127"/>
      <c r="M215" s="513"/>
    </row>
    <row r="216" ht="13.5" customHeight="1">
      <c r="A216" s="376"/>
      <c r="B216" s="490"/>
      <c r="C216" s="128"/>
      <c r="D216" s="383"/>
      <c r="E216" s="127"/>
      <c r="F216" s="349"/>
      <c r="G216" s="437"/>
      <c r="H216" s="512"/>
      <c r="I216" s="127"/>
      <c r="J216" s="127"/>
      <c r="K216" s="127"/>
      <c r="L216" s="127"/>
      <c r="M216" s="513"/>
    </row>
    <row r="217" ht="13.5" customHeight="1">
      <c r="A217" s="376">
        <v>139.0</v>
      </c>
      <c r="B217" s="490" t="s">
        <v>2035</v>
      </c>
      <c r="C217" s="128">
        <v>1.0</v>
      </c>
      <c r="D217" s="383" t="s">
        <v>2036</v>
      </c>
      <c r="E217" s="127"/>
      <c r="F217" s="349"/>
      <c r="G217" s="437" t="s">
        <v>250</v>
      </c>
      <c r="H217" s="512"/>
      <c r="I217" s="127"/>
      <c r="J217" s="127"/>
      <c r="K217" s="127"/>
      <c r="L217" s="127"/>
      <c r="M217" s="513"/>
    </row>
    <row r="218" ht="13.5" customHeight="1">
      <c r="A218" s="376"/>
      <c r="B218" s="490"/>
      <c r="C218" s="128"/>
      <c r="D218" s="383" t="s">
        <v>2025</v>
      </c>
      <c r="E218" s="127"/>
      <c r="F218" s="349"/>
      <c r="G218" s="437" t="s">
        <v>250</v>
      </c>
      <c r="H218" s="512"/>
      <c r="I218" s="127"/>
      <c r="J218" s="127"/>
      <c r="K218" s="127"/>
      <c r="L218" s="127"/>
      <c r="M218" s="513"/>
    </row>
    <row r="219" ht="13.5" customHeight="1">
      <c r="A219" s="376"/>
      <c r="B219" s="490"/>
      <c r="C219" s="128"/>
      <c r="D219" s="383" t="s">
        <v>2037</v>
      </c>
      <c r="E219" s="127"/>
      <c r="F219" s="349"/>
      <c r="G219" s="437"/>
      <c r="H219" s="512"/>
      <c r="I219" s="127"/>
      <c r="J219" s="127"/>
      <c r="K219" s="127"/>
      <c r="L219" s="127"/>
      <c r="M219" s="513"/>
    </row>
    <row r="220" ht="13.5" customHeight="1">
      <c r="A220" s="376"/>
      <c r="B220" s="490"/>
      <c r="C220" s="128"/>
      <c r="D220" s="383" t="s">
        <v>2031</v>
      </c>
      <c r="E220" s="127"/>
      <c r="F220" s="349"/>
      <c r="G220" s="437"/>
      <c r="H220" s="512"/>
      <c r="I220" s="127"/>
      <c r="J220" s="127"/>
      <c r="K220" s="127"/>
      <c r="L220" s="127"/>
      <c r="M220" s="513"/>
    </row>
    <row r="221" ht="13.5" customHeight="1">
      <c r="A221" s="376"/>
      <c r="B221" s="490"/>
      <c r="C221" s="128"/>
      <c r="D221" s="383" t="s">
        <v>2038</v>
      </c>
      <c r="E221" s="127"/>
      <c r="F221" s="349"/>
      <c r="G221" s="437"/>
      <c r="H221" s="512"/>
      <c r="I221" s="127"/>
      <c r="J221" s="127"/>
      <c r="K221" s="127"/>
      <c r="L221" s="127"/>
      <c r="M221" s="513"/>
    </row>
    <row r="222" ht="13.5" customHeight="1">
      <c r="A222" s="376"/>
      <c r="B222" s="490"/>
      <c r="C222" s="128"/>
      <c r="D222" s="383" t="s">
        <v>2039</v>
      </c>
      <c r="E222" s="127"/>
      <c r="F222" s="349"/>
      <c r="G222" s="437"/>
      <c r="H222" s="512"/>
      <c r="I222" s="127"/>
      <c r="J222" s="127"/>
      <c r="K222" s="127"/>
      <c r="L222" s="127"/>
      <c r="M222" s="513"/>
    </row>
    <row r="223" ht="13.5" customHeight="1">
      <c r="A223" s="376"/>
      <c r="B223" s="490"/>
      <c r="C223" s="128"/>
      <c r="D223" s="383" t="s">
        <v>2040</v>
      </c>
      <c r="E223" s="127"/>
      <c r="F223" s="349"/>
      <c r="G223" s="437"/>
      <c r="H223" s="512"/>
      <c r="I223" s="127"/>
      <c r="J223" s="127"/>
      <c r="K223" s="127"/>
      <c r="L223" s="127"/>
      <c r="M223" s="513"/>
    </row>
    <row r="224" ht="13.5" customHeight="1">
      <c r="A224" s="376"/>
      <c r="B224" s="490"/>
      <c r="C224" s="128"/>
      <c r="D224" s="349"/>
      <c r="E224" s="127"/>
      <c r="F224" s="349"/>
      <c r="G224" s="437" t="s">
        <v>250</v>
      </c>
      <c r="H224" s="512"/>
      <c r="I224" s="127"/>
      <c r="J224" s="127"/>
      <c r="K224" s="127"/>
      <c r="L224" s="127"/>
      <c r="M224" s="513"/>
    </row>
    <row r="225" ht="13.5" customHeight="1">
      <c r="A225" s="376">
        <v>141.0</v>
      </c>
      <c r="B225" s="490" t="s">
        <v>2041</v>
      </c>
      <c r="C225" s="128">
        <v>1.0</v>
      </c>
      <c r="D225" s="383" t="s">
        <v>2036</v>
      </c>
      <c r="E225" s="127"/>
      <c r="F225" s="349"/>
      <c r="G225" s="437" t="s">
        <v>250</v>
      </c>
      <c r="H225" s="512"/>
      <c r="I225" s="127"/>
      <c r="J225" s="127"/>
      <c r="K225" s="127"/>
      <c r="L225" s="127"/>
      <c r="M225" s="513"/>
    </row>
    <row r="226" ht="13.5" customHeight="1">
      <c r="A226" s="376"/>
      <c r="B226" s="490"/>
      <c r="C226" s="127"/>
      <c r="D226" s="383" t="s">
        <v>2025</v>
      </c>
      <c r="E226" s="127"/>
      <c r="F226" s="349"/>
      <c r="G226" s="437" t="s">
        <v>250</v>
      </c>
      <c r="H226" s="512"/>
      <c r="I226" s="127"/>
      <c r="J226" s="127"/>
      <c r="K226" s="127"/>
      <c r="L226" s="127"/>
      <c r="M226" s="513"/>
    </row>
    <row r="227" ht="13.5" customHeight="1">
      <c r="A227" s="376"/>
      <c r="B227" s="490"/>
      <c r="C227" s="127"/>
      <c r="D227" s="349"/>
      <c r="E227" s="127"/>
      <c r="F227" s="349"/>
      <c r="G227" s="437"/>
      <c r="H227" s="512"/>
      <c r="I227" s="127"/>
      <c r="J227" s="127"/>
      <c r="K227" s="127"/>
      <c r="L227" s="127"/>
      <c r="M227" s="513"/>
    </row>
    <row r="228" ht="13.5" customHeight="1">
      <c r="A228" s="376"/>
      <c r="B228" s="490"/>
      <c r="C228" s="127"/>
      <c r="D228" s="349"/>
      <c r="E228" s="127"/>
      <c r="F228" s="349"/>
      <c r="G228" s="437"/>
      <c r="H228" s="512"/>
      <c r="I228" s="127"/>
      <c r="J228" s="127"/>
      <c r="K228" s="127"/>
      <c r="L228" s="127"/>
      <c r="M228" s="513"/>
    </row>
    <row r="229" ht="13.5" customHeight="1">
      <c r="A229" s="376"/>
      <c r="B229" s="490"/>
      <c r="C229" s="127"/>
      <c r="D229" s="349"/>
      <c r="E229" s="127"/>
      <c r="F229" s="349"/>
      <c r="G229" s="437"/>
      <c r="H229" s="512"/>
      <c r="I229" s="127"/>
      <c r="J229" s="127"/>
      <c r="K229" s="127"/>
      <c r="L229" s="127"/>
      <c r="M229" s="513"/>
    </row>
    <row r="230" ht="13.5" customHeight="1">
      <c r="A230" s="376">
        <v>142.0</v>
      </c>
      <c r="B230" s="490" t="s">
        <v>2042</v>
      </c>
      <c r="C230" s="127"/>
      <c r="D230" s="383" t="s">
        <v>2032</v>
      </c>
      <c r="E230" s="127"/>
      <c r="F230" s="349"/>
      <c r="G230" s="437" t="s">
        <v>250</v>
      </c>
      <c r="H230" s="512"/>
      <c r="I230" s="127"/>
      <c r="J230" s="127"/>
      <c r="K230" s="127"/>
      <c r="L230" s="127"/>
      <c r="M230" s="513"/>
    </row>
    <row r="231" ht="13.5" customHeight="1">
      <c r="A231" s="376"/>
      <c r="B231" s="490"/>
      <c r="C231" s="128"/>
      <c r="D231" s="383" t="s">
        <v>2043</v>
      </c>
      <c r="E231" s="127"/>
      <c r="F231" s="349"/>
      <c r="G231" s="437" t="s">
        <v>250</v>
      </c>
      <c r="H231" s="512"/>
      <c r="I231" s="127"/>
      <c r="J231" s="127"/>
      <c r="K231" s="127"/>
      <c r="L231" s="127"/>
      <c r="M231" s="513"/>
    </row>
    <row r="232" ht="13.5" customHeight="1">
      <c r="A232" s="376"/>
      <c r="B232" s="490"/>
      <c r="C232" s="128"/>
      <c r="D232" s="349"/>
      <c r="E232" s="127"/>
      <c r="F232" s="349"/>
      <c r="G232" s="437"/>
      <c r="H232" s="512"/>
      <c r="I232" s="127"/>
      <c r="J232" s="127"/>
      <c r="K232" s="127"/>
      <c r="L232" s="127"/>
      <c r="M232" s="513"/>
    </row>
    <row r="233" ht="13.5" customHeight="1">
      <c r="A233" s="376"/>
      <c r="B233" s="490"/>
      <c r="C233" s="128"/>
      <c r="D233" s="349"/>
      <c r="E233" s="127"/>
      <c r="F233" s="349"/>
      <c r="G233" s="437"/>
      <c r="H233" s="512"/>
      <c r="I233" s="127"/>
      <c r="J233" s="127"/>
      <c r="K233" s="127"/>
      <c r="L233" s="127"/>
      <c r="M233" s="513"/>
    </row>
    <row r="234" ht="13.5" customHeight="1">
      <c r="A234" s="376">
        <v>143.0</v>
      </c>
      <c r="B234" s="490" t="s">
        <v>2044</v>
      </c>
      <c r="C234" s="128">
        <v>1.0</v>
      </c>
      <c r="D234" s="383" t="s">
        <v>2026</v>
      </c>
      <c r="E234" s="127"/>
      <c r="F234" s="349"/>
      <c r="G234" s="437" t="s">
        <v>250</v>
      </c>
      <c r="H234" s="512"/>
      <c r="I234" s="127"/>
      <c r="J234" s="127"/>
      <c r="K234" s="127"/>
      <c r="L234" s="127"/>
      <c r="M234" s="513"/>
    </row>
    <row r="235" ht="13.5" customHeight="1">
      <c r="A235" s="376"/>
      <c r="B235" s="490"/>
      <c r="C235" s="128"/>
      <c r="D235" s="383" t="s">
        <v>2002</v>
      </c>
      <c r="E235" s="127"/>
      <c r="F235" s="349"/>
      <c r="G235" s="437" t="s">
        <v>250</v>
      </c>
      <c r="H235" s="512"/>
      <c r="I235" s="127"/>
      <c r="J235" s="127"/>
      <c r="K235" s="127"/>
      <c r="L235" s="127"/>
      <c r="M235" s="513"/>
    </row>
    <row r="236" ht="13.5" customHeight="1">
      <c r="A236" s="376">
        <v>147.0</v>
      </c>
      <c r="B236" s="490" t="s">
        <v>2045</v>
      </c>
      <c r="C236" s="128">
        <v>1.0</v>
      </c>
      <c r="D236" s="383" t="s">
        <v>2046</v>
      </c>
      <c r="E236" s="127"/>
      <c r="F236" s="349"/>
      <c r="G236" s="437" t="s">
        <v>250</v>
      </c>
      <c r="H236" s="512"/>
      <c r="I236" s="127"/>
      <c r="J236" s="127"/>
      <c r="K236" s="127"/>
      <c r="L236" s="127"/>
      <c r="M236" s="513"/>
    </row>
    <row r="237" ht="13.5" customHeight="1">
      <c r="A237" s="376"/>
      <c r="B237" s="490"/>
      <c r="C237" s="128"/>
      <c r="D237" s="383" t="s">
        <v>2047</v>
      </c>
      <c r="E237" s="127"/>
      <c r="F237" s="349"/>
      <c r="G237" s="437" t="s">
        <v>250</v>
      </c>
      <c r="H237" s="512"/>
      <c r="I237" s="127"/>
      <c r="J237" s="127"/>
      <c r="K237" s="127"/>
      <c r="L237" s="127"/>
      <c r="M237" s="513"/>
    </row>
    <row r="238" ht="13.5" customHeight="1">
      <c r="A238" s="376">
        <v>148.0</v>
      </c>
      <c r="B238" s="490" t="s">
        <v>2048</v>
      </c>
      <c r="C238" s="128">
        <v>1.0</v>
      </c>
      <c r="D238" s="349"/>
      <c r="E238" s="127"/>
      <c r="F238" s="349"/>
      <c r="G238" s="437" t="s">
        <v>250</v>
      </c>
      <c r="H238" s="512"/>
      <c r="I238" s="127"/>
      <c r="J238" s="127"/>
      <c r="K238" s="127"/>
      <c r="L238" s="127"/>
      <c r="M238" s="513"/>
    </row>
    <row r="239" ht="13.5" customHeight="1">
      <c r="A239" s="376"/>
      <c r="B239" s="490"/>
      <c r="C239" s="127"/>
      <c r="D239" s="349"/>
      <c r="E239" s="127"/>
      <c r="F239" s="349"/>
      <c r="G239" s="437" t="s">
        <v>250</v>
      </c>
      <c r="H239" s="512"/>
      <c r="I239" s="127"/>
      <c r="J239" s="127"/>
      <c r="K239" s="127"/>
      <c r="L239" s="127"/>
      <c r="M239" s="513"/>
    </row>
    <row r="240" ht="13.5" customHeight="1">
      <c r="A240" s="376">
        <v>150.0</v>
      </c>
      <c r="B240" s="490"/>
      <c r="C240" s="127"/>
      <c r="D240" s="349"/>
      <c r="E240" s="127"/>
      <c r="F240" s="349"/>
      <c r="G240" s="437" t="s">
        <v>250</v>
      </c>
      <c r="H240" s="512"/>
      <c r="I240" s="127"/>
      <c r="J240" s="127"/>
      <c r="K240" s="127"/>
      <c r="L240" s="127"/>
      <c r="M240" s="513"/>
    </row>
    <row r="241" ht="13.5" customHeight="1">
      <c r="A241" s="376"/>
      <c r="B241" s="490"/>
      <c r="C241" s="128"/>
      <c r="D241" s="349"/>
      <c r="E241" s="127"/>
      <c r="F241" s="349"/>
      <c r="G241" s="437" t="s">
        <v>250</v>
      </c>
      <c r="H241" s="512"/>
      <c r="I241" s="127"/>
      <c r="J241" s="127"/>
      <c r="K241" s="127"/>
      <c r="L241" s="127"/>
      <c r="M241" s="513"/>
    </row>
    <row r="242" ht="13.5" customHeight="1">
      <c r="A242" s="376">
        <v>151.0</v>
      </c>
      <c r="B242" s="490"/>
      <c r="C242" s="128"/>
      <c r="D242" s="349"/>
      <c r="E242" s="127"/>
      <c r="F242" s="349"/>
      <c r="G242" s="437" t="s">
        <v>250</v>
      </c>
      <c r="H242" s="512"/>
      <c r="I242" s="127"/>
      <c r="J242" s="127"/>
      <c r="K242" s="127"/>
      <c r="L242" s="127"/>
      <c r="M242" s="513"/>
    </row>
    <row r="243" ht="13.5" customHeight="1">
      <c r="A243" s="376"/>
      <c r="B243" s="490"/>
      <c r="C243" s="128"/>
      <c r="D243" s="349"/>
      <c r="E243" s="127"/>
      <c r="F243" s="349"/>
      <c r="G243" s="437" t="s">
        <v>250</v>
      </c>
      <c r="H243" s="512"/>
      <c r="I243" s="127"/>
      <c r="J243" s="127"/>
      <c r="K243" s="127"/>
      <c r="L243" s="127"/>
      <c r="M243" s="513"/>
    </row>
    <row r="244" ht="13.5" customHeight="1">
      <c r="A244" s="376">
        <v>152.0</v>
      </c>
      <c r="B244" s="490" t="s">
        <v>2049</v>
      </c>
      <c r="C244" s="128">
        <v>1.0</v>
      </c>
      <c r="D244" s="349"/>
      <c r="E244" s="127"/>
      <c r="F244" s="349"/>
      <c r="G244" s="437" t="s">
        <v>250</v>
      </c>
      <c r="H244" s="512"/>
      <c r="I244" s="127"/>
      <c r="J244" s="127"/>
      <c r="K244" s="127"/>
      <c r="L244" s="127"/>
      <c r="M244" s="513"/>
    </row>
    <row r="245" ht="13.5" customHeight="1">
      <c r="A245" s="376"/>
      <c r="B245" s="490"/>
      <c r="C245" s="127"/>
      <c r="D245" s="349"/>
      <c r="E245" s="127"/>
      <c r="F245" s="349"/>
      <c r="G245" s="437" t="s">
        <v>250</v>
      </c>
      <c r="H245" s="512"/>
      <c r="I245" s="127"/>
      <c r="J245" s="127"/>
      <c r="K245" s="127"/>
      <c r="L245" s="127"/>
      <c r="M245" s="513"/>
    </row>
    <row r="246" ht="13.5" customHeight="1">
      <c r="A246" s="376">
        <v>153.0</v>
      </c>
      <c r="B246" s="490"/>
      <c r="C246" s="128"/>
      <c r="D246" s="349"/>
      <c r="E246" s="127"/>
      <c r="F246" s="349"/>
      <c r="G246" s="437" t="s">
        <v>250</v>
      </c>
      <c r="H246" s="512"/>
      <c r="I246" s="127"/>
      <c r="J246" s="127"/>
      <c r="K246" s="127"/>
      <c r="L246" s="127"/>
      <c r="M246" s="513"/>
    </row>
    <row r="247" ht="13.5" customHeight="1">
      <c r="A247" s="376"/>
      <c r="B247" s="490"/>
      <c r="C247" s="127"/>
      <c r="D247" s="349"/>
      <c r="E247" s="127"/>
      <c r="F247" s="349"/>
      <c r="G247" s="437" t="s">
        <v>250</v>
      </c>
      <c r="H247" s="512"/>
      <c r="I247" s="127"/>
      <c r="J247" s="127"/>
      <c r="K247" s="127"/>
      <c r="L247" s="127"/>
      <c r="M247" s="513"/>
    </row>
    <row r="248" ht="13.5" customHeight="1">
      <c r="A248" s="376">
        <v>154.0</v>
      </c>
      <c r="B248" s="490"/>
      <c r="C248" s="128"/>
      <c r="D248" s="349"/>
      <c r="E248" s="127"/>
      <c r="F248" s="349"/>
      <c r="G248" s="437" t="s">
        <v>250</v>
      </c>
      <c r="H248" s="512"/>
      <c r="I248" s="127"/>
      <c r="J248" s="127"/>
      <c r="K248" s="127"/>
      <c r="L248" s="127"/>
      <c r="M248" s="513"/>
    </row>
    <row r="249" ht="13.5" customHeight="1">
      <c r="A249" s="376"/>
      <c r="B249" s="490"/>
      <c r="C249" s="127"/>
      <c r="D249" s="349"/>
      <c r="E249" s="127"/>
      <c r="F249" s="349"/>
      <c r="G249" s="437" t="s">
        <v>250</v>
      </c>
      <c r="H249" s="512"/>
      <c r="I249" s="127"/>
      <c r="J249" s="127"/>
      <c r="K249" s="127"/>
      <c r="L249" s="127"/>
      <c r="M249" s="513"/>
    </row>
    <row r="250" ht="13.5" customHeight="1">
      <c r="A250" s="376">
        <v>155.0</v>
      </c>
      <c r="B250" s="490" t="s">
        <v>2050</v>
      </c>
      <c r="C250" s="128">
        <v>1.0</v>
      </c>
      <c r="D250" s="349"/>
      <c r="E250" s="127"/>
      <c r="F250" s="349"/>
      <c r="G250" s="437" t="s">
        <v>250</v>
      </c>
      <c r="H250" s="512"/>
      <c r="I250" s="127"/>
      <c r="J250" s="127"/>
      <c r="K250" s="127"/>
      <c r="L250" s="127"/>
      <c r="M250" s="513"/>
    </row>
    <row r="251" ht="13.5" customHeight="1">
      <c r="A251" s="376"/>
      <c r="B251" s="490"/>
      <c r="C251" s="128"/>
      <c r="D251" s="349"/>
      <c r="E251" s="127"/>
      <c r="F251" s="349"/>
      <c r="G251" s="437" t="s">
        <v>250</v>
      </c>
      <c r="H251" s="512"/>
      <c r="I251" s="127"/>
      <c r="J251" s="127"/>
      <c r="K251" s="127"/>
      <c r="L251" s="127"/>
      <c r="M251" s="513"/>
    </row>
    <row r="252" ht="13.5" customHeight="1">
      <c r="A252" s="376">
        <v>156.0</v>
      </c>
      <c r="B252" s="490" t="s">
        <v>2051</v>
      </c>
      <c r="C252" s="128">
        <v>1.0</v>
      </c>
      <c r="D252" s="349"/>
      <c r="E252" s="127"/>
      <c r="F252" s="349"/>
      <c r="G252" s="437" t="s">
        <v>250</v>
      </c>
      <c r="H252" s="512"/>
      <c r="I252" s="127"/>
      <c r="J252" s="127"/>
      <c r="K252" s="127"/>
      <c r="L252" s="127"/>
      <c r="M252" s="513"/>
    </row>
    <row r="253" ht="13.5" customHeight="1">
      <c r="A253" s="376"/>
      <c r="B253" s="490"/>
      <c r="C253" s="127"/>
      <c r="D253" s="349"/>
      <c r="E253" s="127"/>
      <c r="F253" s="349"/>
      <c r="G253" s="437" t="s">
        <v>250</v>
      </c>
      <c r="H253" s="512"/>
      <c r="I253" s="127"/>
      <c r="J253" s="127"/>
      <c r="K253" s="127"/>
      <c r="L253" s="127"/>
      <c r="M253" s="513"/>
    </row>
    <row r="254" ht="13.5" customHeight="1">
      <c r="A254" s="376">
        <v>158.0</v>
      </c>
      <c r="B254" s="514" t="s">
        <v>2052</v>
      </c>
      <c r="C254" s="128">
        <v>1.0</v>
      </c>
      <c r="D254" s="349"/>
      <c r="E254" s="127"/>
      <c r="F254" s="349"/>
      <c r="G254" s="437" t="s">
        <v>250</v>
      </c>
      <c r="H254" s="512"/>
      <c r="I254" s="127"/>
      <c r="J254" s="127"/>
      <c r="K254" s="127"/>
      <c r="L254" s="127"/>
      <c r="M254" s="513"/>
    </row>
    <row r="255" ht="13.5" customHeight="1">
      <c r="A255" s="376"/>
      <c r="B255" s="490"/>
      <c r="C255" s="127"/>
      <c r="D255" s="349"/>
      <c r="E255" s="127"/>
      <c r="F255" s="349"/>
      <c r="G255" s="437" t="s">
        <v>250</v>
      </c>
      <c r="H255" s="512"/>
      <c r="I255" s="127"/>
      <c r="J255" s="127"/>
      <c r="K255" s="127"/>
      <c r="L255" s="127"/>
      <c r="M255" s="513"/>
    </row>
    <row r="256" ht="13.5" customHeight="1">
      <c r="A256" s="376">
        <v>160.0</v>
      </c>
      <c r="B256" s="514" t="s">
        <v>2053</v>
      </c>
      <c r="C256" s="128">
        <v>1.0</v>
      </c>
      <c r="D256" s="349"/>
      <c r="E256" s="127"/>
      <c r="F256" s="349"/>
      <c r="G256" s="437" t="s">
        <v>250</v>
      </c>
      <c r="H256" s="512"/>
      <c r="I256" s="127"/>
      <c r="J256" s="127"/>
      <c r="K256" s="127"/>
      <c r="L256" s="127"/>
      <c r="M256" s="513"/>
    </row>
    <row r="257" ht="13.5" customHeight="1">
      <c r="A257" s="376"/>
      <c r="B257" s="490"/>
      <c r="C257" s="127"/>
      <c r="D257" s="349"/>
      <c r="E257" s="127"/>
      <c r="F257" s="349"/>
      <c r="G257" s="437" t="s">
        <v>250</v>
      </c>
      <c r="H257" s="512"/>
      <c r="I257" s="127"/>
      <c r="J257" s="127"/>
      <c r="K257" s="127"/>
      <c r="L257" s="127"/>
      <c r="M257" s="513"/>
    </row>
    <row r="258" ht="13.5" customHeight="1">
      <c r="A258" s="376">
        <v>161.0</v>
      </c>
      <c r="B258" s="490"/>
      <c r="C258" s="128"/>
      <c r="D258" s="349"/>
      <c r="E258" s="127"/>
      <c r="F258" s="349"/>
      <c r="G258" s="437" t="s">
        <v>250</v>
      </c>
      <c r="H258" s="512"/>
      <c r="I258" s="127"/>
      <c r="J258" s="127"/>
      <c r="K258" s="127"/>
      <c r="L258" s="127"/>
      <c r="M258" s="513"/>
    </row>
    <row r="259" ht="13.5" customHeight="1">
      <c r="A259" s="376"/>
      <c r="B259" s="490"/>
      <c r="C259" s="127"/>
      <c r="D259" s="349"/>
      <c r="E259" s="127"/>
      <c r="F259" s="349"/>
      <c r="G259" s="437" t="s">
        <v>250</v>
      </c>
      <c r="H259" s="512"/>
      <c r="I259" s="127"/>
      <c r="J259" s="127"/>
      <c r="K259" s="127"/>
      <c r="L259" s="127"/>
      <c r="M259" s="513"/>
    </row>
    <row r="260" ht="13.5" customHeight="1">
      <c r="A260" s="376">
        <v>162.0</v>
      </c>
      <c r="B260" s="490" t="s">
        <v>2054</v>
      </c>
      <c r="C260" s="128">
        <v>1.0</v>
      </c>
      <c r="D260" s="349"/>
      <c r="E260" s="127"/>
      <c r="F260" s="349"/>
      <c r="G260" s="437" t="s">
        <v>250</v>
      </c>
      <c r="H260" s="512"/>
      <c r="I260" s="127"/>
      <c r="J260" s="127"/>
      <c r="K260" s="127"/>
      <c r="L260" s="127"/>
      <c r="M260" s="513"/>
    </row>
    <row r="261" ht="13.5" customHeight="1">
      <c r="A261" s="376"/>
      <c r="B261" s="490"/>
      <c r="C261" s="127"/>
      <c r="D261" s="349"/>
      <c r="E261" s="127"/>
      <c r="F261" s="349"/>
      <c r="G261" s="437" t="s">
        <v>250</v>
      </c>
      <c r="H261" s="512"/>
      <c r="I261" s="127"/>
      <c r="J261" s="127"/>
      <c r="K261" s="127"/>
      <c r="L261" s="127"/>
      <c r="M261" s="513"/>
    </row>
    <row r="262" ht="13.5" customHeight="1">
      <c r="A262" s="376">
        <v>164.0</v>
      </c>
      <c r="B262" s="490"/>
      <c r="C262" s="128">
        <v>1.0</v>
      </c>
      <c r="D262" s="349"/>
      <c r="E262" s="127"/>
      <c r="F262" s="349"/>
      <c r="G262" s="437" t="s">
        <v>250</v>
      </c>
      <c r="H262" s="512"/>
      <c r="I262" s="127"/>
      <c r="J262" s="127"/>
      <c r="K262" s="127"/>
      <c r="L262" s="127"/>
      <c r="M262" s="513"/>
    </row>
    <row r="263" ht="13.5" customHeight="1">
      <c r="A263" s="376"/>
      <c r="B263" s="490"/>
      <c r="C263" s="127"/>
      <c r="D263" s="349"/>
      <c r="E263" s="127"/>
      <c r="F263" s="349"/>
      <c r="G263" s="437" t="s">
        <v>250</v>
      </c>
      <c r="H263" s="512"/>
      <c r="I263" s="127"/>
      <c r="J263" s="127"/>
      <c r="K263" s="127"/>
      <c r="L263" s="127"/>
      <c r="M263" s="513"/>
    </row>
    <row r="264" ht="13.5" customHeight="1">
      <c r="A264" s="376"/>
      <c r="B264" s="490"/>
      <c r="C264" s="127"/>
      <c r="D264" s="349"/>
      <c r="E264" s="127"/>
      <c r="F264" s="349"/>
      <c r="G264" s="437" t="s">
        <v>250</v>
      </c>
      <c r="H264" s="512"/>
      <c r="I264" s="127"/>
      <c r="J264" s="127"/>
      <c r="K264" s="127"/>
      <c r="L264" s="127"/>
      <c r="M264" s="513"/>
    </row>
    <row r="265" ht="13.5" customHeight="1">
      <c r="A265" s="376">
        <v>167.0</v>
      </c>
      <c r="B265" s="490"/>
      <c r="C265" s="128">
        <v>1.0</v>
      </c>
      <c r="D265" s="349"/>
      <c r="E265" s="127"/>
      <c r="F265" s="349"/>
      <c r="G265" s="437" t="s">
        <v>250</v>
      </c>
      <c r="H265" s="512"/>
      <c r="I265" s="127"/>
      <c r="J265" s="127"/>
      <c r="K265" s="127"/>
      <c r="L265" s="127"/>
      <c r="M265" s="513"/>
    </row>
    <row r="266" ht="13.5" customHeight="1">
      <c r="A266" s="376"/>
      <c r="B266" s="490"/>
      <c r="C266" s="127"/>
      <c r="D266" s="349"/>
      <c r="E266" s="127"/>
      <c r="F266" s="349"/>
      <c r="G266" s="437" t="s">
        <v>250</v>
      </c>
      <c r="H266" s="512"/>
      <c r="I266" s="127"/>
      <c r="J266" s="127"/>
      <c r="K266" s="127"/>
      <c r="L266" s="127"/>
      <c r="M266" s="513"/>
    </row>
    <row r="267" ht="13.5" customHeight="1">
      <c r="A267" s="376">
        <v>168.0</v>
      </c>
      <c r="B267" s="490" t="s">
        <v>2055</v>
      </c>
      <c r="C267" s="128">
        <v>1.0</v>
      </c>
      <c r="D267" s="383" t="s">
        <v>2025</v>
      </c>
      <c r="E267" s="127"/>
      <c r="F267" s="349"/>
      <c r="G267" s="437" t="s">
        <v>250</v>
      </c>
      <c r="H267" s="512"/>
      <c r="I267" s="127"/>
      <c r="J267" s="127"/>
      <c r="K267" s="127"/>
      <c r="L267" s="127"/>
      <c r="M267" s="513"/>
    </row>
    <row r="268" ht="13.5" customHeight="1">
      <c r="A268" s="376"/>
      <c r="B268" s="490"/>
      <c r="C268" s="128"/>
      <c r="D268" s="383" t="s">
        <v>2038</v>
      </c>
      <c r="E268" s="127"/>
      <c r="F268" s="349"/>
      <c r="G268" s="437" t="s">
        <v>250</v>
      </c>
      <c r="H268" s="512"/>
      <c r="I268" s="127"/>
      <c r="J268" s="127"/>
      <c r="K268" s="127"/>
      <c r="L268" s="127"/>
      <c r="M268" s="513"/>
    </row>
    <row r="269" ht="13.5" customHeight="1">
      <c r="A269" s="376">
        <v>169.0</v>
      </c>
      <c r="B269" s="490" t="s">
        <v>2056</v>
      </c>
      <c r="C269" s="128">
        <v>2.0</v>
      </c>
      <c r="D269" s="383" t="s">
        <v>2025</v>
      </c>
      <c r="E269" s="127"/>
      <c r="F269" s="349"/>
      <c r="G269" s="437" t="s">
        <v>250</v>
      </c>
      <c r="H269" s="512"/>
      <c r="I269" s="127"/>
      <c r="J269" s="127"/>
      <c r="K269" s="127"/>
      <c r="L269" s="127"/>
      <c r="M269" s="513"/>
    </row>
    <row r="270" ht="13.5" customHeight="1">
      <c r="A270" s="376"/>
      <c r="B270" s="490"/>
      <c r="C270" s="127"/>
      <c r="D270" s="383" t="s">
        <v>2038</v>
      </c>
      <c r="E270" s="127"/>
      <c r="F270" s="349"/>
      <c r="G270" s="437" t="s">
        <v>250</v>
      </c>
      <c r="H270" s="512"/>
      <c r="I270" s="127"/>
      <c r="J270" s="127"/>
      <c r="K270" s="127"/>
      <c r="L270" s="127"/>
      <c r="M270" s="513"/>
    </row>
    <row r="271" ht="13.5" customHeight="1">
      <c r="A271" s="376">
        <v>170.0</v>
      </c>
      <c r="B271" s="490" t="s">
        <v>2057</v>
      </c>
      <c r="C271" s="128">
        <v>1.0</v>
      </c>
      <c r="D271" s="349"/>
      <c r="E271" s="127"/>
      <c r="F271" s="349"/>
      <c r="G271" s="437" t="s">
        <v>250</v>
      </c>
      <c r="H271" s="512"/>
      <c r="I271" s="127"/>
      <c r="J271" s="127"/>
      <c r="K271" s="127"/>
      <c r="L271" s="127"/>
      <c r="M271" s="513"/>
    </row>
    <row r="272" ht="13.5" customHeight="1">
      <c r="A272" s="376"/>
      <c r="B272" s="490"/>
      <c r="C272" s="127"/>
      <c r="D272" s="349"/>
      <c r="E272" s="127"/>
      <c r="F272" s="349"/>
      <c r="G272" s="437" t="s">
        <v>250</v>
      </c>
      <c r="H272" s="512"/>
      <c r="I272" s="127"/>
      <c r="J272" s="127"/>
      <c r="K272" s="127"/>
      <c r="L272" s="127"/>
      <c r="M272" s="513"/>
    </row>
    <row r="273" ht="13.5" customHeight="1">
      <c r="A273" s="376">
        <v>171.0</v>
      </c>
      <c r="B273" s="490"/>
      <c r="C273" s="128">
        <v>1.0</v>
      </c>
      <c r="D273" s="349"/>
      <c r="E273" s="127"/>
      <c r="F273" s="349"/>
      <c r="G273" s="437" t="s">
        <v>250</v>
      </c>
      <c r="H273" s="512"/>
      <c r="I273" s="127"/>
      <c r="J273" s="127"/>
      <c r="K273" s="127"/>
      <c r="L273" s="127"/>
      <c r="M273" s="513"/>
    </row>
    <row r="274" ht="13.5" customHeight="1">
      <c r="A274" s="376"/>
      <c r="B274" s="490"/>
      <c r="C274" s="127"/>
      <c r="D274" s="349"/>
      <c r="E274" s="127"/>
      <c r="F274" s="349"/>
      <c r="G274" s="437" t="s">
        <v>250</v>
      </c>
      <c r="H274" s="512"/>
      <c r="I274" s="127"/>
      <c r="J274" s="127"/>
      <c r="K274" s="127"/>
      <c r="L274" s="127"/>
      <c r="M274" s="513"/>
    </row>
    <row r="275" ht="13.5" customHeight="1">
      <c r="A275" s="376">
        <v>172.0</v>
      </c>
      <c r="B275" s="490" t="s">
        <v>2058</v>
      </c>
      <c r="C275" s="128">
        <v>1.0</v>
      </c>
      <c r="D275" s="383" t="s">
        <v>2002</v>
      </c>
      <c r="E275" s="127"/>
      <c r="F275" s="349"/>
      <c r="G275" s="437" t="s">
        <v>250</v>
      </c>
      <c r="H275" s="512"/>
      <c r="I275" s="127"/>
      <c r="J275" s="127"/>
      <c r="K275" s="127"/>
      <c r="L275" s="127"/>
      <c r="M275" s="513"/>
    </row>
    <row r="276" ht="13.5" customHeight="1">
      <c r="A276" s="376"/>
      <c r="B276" s="490"/>
      <c r="C276" s="127"/>
      <c r="D276" s="349"/>
      <c r="E276" s="127"/>
      <c r="F276" s="349"/>
      <c r="G276" s="437" t="s">
        <v>250</v>
      </c>
      <c r="H276" s="512"/>
      <c r="I276" s="127"/>
      <c r="J276" s="127"/>
      <c r="K276" s="127"/>
      <c r="L276" s="127"/>
      <c r="M276" s="513"/>
    </row>
    <row r="277" ht="13.5" customHeight="1">
      <c r="A277" s="376">
        <v>173.0</v>
      </c>
      <c r="B277" s="490" t="s">
        <v>2059</v>
      </c>
      <c r="C277" s="128">
        <v>1.0</v>
      </c>
      <c r="D277" s="383" t="s">
        <v>2026</v>
      </c>
      <c r="E277" s="127"/>
      <c r="F277" s="349"/>
      <c r="G277" s="437" t="s">
        <v>250</v>
      </c>
      <c r="H277" s="512"/>
      <c r="I277" s="127"/>
      <c r="J277" s="127"/>
      <c r="K277" s="127"/>
      <c r="L277" s="127"/>
      <c r="M277" s="513"/>
    </row>
    <row r="278" ht="13.5" customHeight="1">
      <c r="A278" s="376"/>
      <c r="B278" s="490"/>
      <c r="C278" s="127"/>
      <c r="D278" s="383" t="s">
        <v>2025</v>
      </c>
      <c r="E278" s="127"/>
      <c r="F278" s="349"/>
      <c r="G278" s="437" t="s">
        <v>250</v>
      </c>
      <c r="H278" s="512"/>
      <c r="I278" s="127"/>
      <c r="J278" s="127"/>
      <c r="K278" s="127"/>
      <c r="L278" s="127"/>
      <c r="M278" s="513"/>
    </row>
    <row r="279" ht="13.5" customHeight="1">
      <c r="A279" s="376">
        <v>174.0</v>
      </c>
      <c r="B279" s="490" t="s">
        <v>2060</v>
      </c>
      <c r="C279" s="128">
        <v>4.0</v>
      </c>
      <c r="D279" s="383" t="s">
        <v>2026</v>
      </c>
      <c r="E279" s="127"/>
      <c r="F279" s="349"/>
      <c r="G279" s="437" t="s">
        <v>250</v>
      </c>
      <c r="H279" s="512"/>
      <c r="I279" s="127"/>
      <c r="J279" s="127"/>
      <c r="K279" s="127"/>
      <c r="L279" s="127"/>
      <c r="M279" s="513"/>
    </row>
    <row r="280" ht="13.5" customHeight="1">
      <c r="A280" s="376"/>
      <c r="B280" s="490"/>
      <c r="C280" s="128">
        <v>1.0</v>
      </c>
      <c r="D280" s="383" t="s">
        <v>2061</v>
      </c>
      <c r="E280" s="127"/>
      <c r="F280" s="349"/>
      <c r="G280" s="437" t="s">
        <v>250</v>
      </c>
      <c r="H280" s="512"/>
      <c r="I280" s="127"/>
      <c r="J280" s="127"/>
      <c r="K280" s="127"/>
      <c r="L280" s="127"/>
      <c r="M280" s="513"/>
    </row>
    <row r="281" ht="13.5" customHeight="1">
      <c r="A281" s="376">
        <v>175.0</v>
      </c>
      <c r="B281" s="490"/>
      <c r="C281" s="128">
        <v>1.0</v>
      </c>
      <c r="D281" s="383" t="s">
        <v>2002</v>
      </c>
      <c r="E281" s="127"/>
      <c r="F281" s="349"/>
      <c r="G281" s="437" t="s">
        <v>250</v>
      </c>
      <c r="H281" s="512"/>
      <c r="I281" s="127"/>
      <c r="J281" s="127"/>
      <c r="K281" s="127"/>
      <c r="L281" s="127"/>
      <c r="M281" s="513"/>
    </row>
    <row r="282" ht="13.5" customHeight="1">
      <c r="A282" s="376"/>
      <c r="B282" s="497"/>
      <c r="C282" s="128">
        <v>1.0</v>
      </c>
      <c r="D282" s="383" t="s">
        <v>2031</v>
      </c>
      <c r="E282" s="127"/>
      <c r="F282" s="349"/>
      <c r="G282" s="437" t="s">
        <v>250</v>
      </c>
      <c r="H282" s="512"/>
      <c r="I282" s="127"/>
      <c r="J282" s="127"/>
      <c r="K282" s="127"/>
      <c r="L282" s="127"/>
      <c r="M282" s="513"/>
    </row>
    <row r="283" ht="13.5" customHeight="1">
      <c r="A283" s="376">
        <v>181.0</v>
      </c>
      <c r="B283" s="490"/>
      <c r="C283" s="128">
        <v>1.0</v>
      </c>
      <c r="D283" s="349"/>
      <c r="E283" s="127"/>
      <c r="F283" s="349"/>
      <c r="G283" s="437" t="s">
        <v>250</v>
      </c>
      <c r="H283" s="512"/>
      <c r="I283" s="127"/>
      <c r="J283" s="127"/>
      <c r="K283" s="127"/>
      <c r="L283" s="127"/>
      <c r="M283" s="513"/>
    </row>
    <row r="284" ht="13.5" customHeight="1">
      <c r="A284" s="376"/>
      <c r="B284" s="490"/>
      <c r="C284" s="128"/>
      <c r="D284" s="383"/>
      <c r="E284" s="127"/>
      <c r="F284" s="349"/>
      <c r="G284" s="437" t="s">
        <v>250</v>
      </c>
      <c r="H284" s="512"/>
      <c r="I284" s="127"/>
      <c r="J284" s="127"/>
      <c r="K284" s="127"/>
      <c r="L284" s="127"/>
      <c r="M284" s="513"/>
    </row>
    <row r="285" ht="13.5" customHeight="1">
      <c r="A285" s="376">
        <v>182.0</v>
      </c>
      <c r="B285" s="490"/>
      <c r="C285" s="128"/>
      <c r="D285" s="383"/>
      <c r="E285" s="127"/>
      <c r="F285" s="349"/>
      <c r="G285" s="437" t="s">
        <v>250</v>
      </c>
      <c r="H285" s="512"/>
      <c r="I285" s="127"/>
      <c r="J285" s="127"/>
      <c r="K285" s="127"/>
      <c r="L285" s="127"/>
      <c r="M285" s="513"/>
    </row>
    <row r="286" ht="13.5" customHeight="1">
      <c r="A286" s="376"/>
      <c r="B286" s="490"/>
      <c r="C286" s="128"/>
      <c r="D286" s="349"/>
      <c r="E286" s="127"/>
      <c r="F286" s="349"/>
      <c r="G286" s="437" t="s">
        <v>250</v>
      </c>
      <c r="H286" s="512"/>
      <c r="I286" s="127"/>
      <c r="J286" s="127"/>
      <c r="K286" s="127"/>
      <c r="L286" s="127"/>
      <c r="M286" s="513"/>
    </row>
    <row r="287" ht="13.5" customHeight="1">
      <c r="A287" s="376">
        <v>183.0</v>
      </c>
      <c r="B287" s="515" t="s">
        <v>2062</v>
      </c>
      <c r="C287" s="228">
        <v>5.0</v>
      </c>
      <c r="D287" s="383" t="s">
        <v>2026</v>
      </c>
      <c r="E287" s="127"/>
      <c r="F287" s="349"/>
      <c r="G287" s="437" t="s">
        <v>250</v>
      </c>
      <c r="H287" s="512"/>
      <c r="I287" s="127"/>
      <c r="J287" s="127"/>
      <c r="K287" s="127"/>
      <c r="L287" s="127"/>
      <c r="M287" s="513"/>
    </row>
    <row r="288" ht="13.5" customHeight="1">
      <c r="A288" s="376">
        <v>184.0</v>
      </c>
      <c r="B288" s="490"/>
      <c r="C288" s="128">
        <v>1.0</v>
      </c>
      <c r="D288" s="383" t="s">
        <v>2061</v>
      </c>
      <c r="E288" s="127"/>
      <c r="F288" s="349"/>
      <c r="G288" s="437" t="s">
        <v>250</v>
      </c>
      <c r="H288" s="512"/>
      <c r="I288" s="127"/>
      <c r="J288" s="127"/>
      <c r="K288" s="127"/>
      <c r="L288" s="127"/>
      <c r="M288" s="513"/>
    </row>
    <row r="289" ht="13.5" customHeight="1">
      <c r="A289" s="376"/>
      <c r="B289" s="516"/>
      <c r="C289" s="128">
        <v>4.0</v>
      </c>
      <c r="D289" s="383" t="s">
        <v>2063</v>
      </c>
      <c r="E289" s="127"/>
      <c r="F289" s="349"/>
      <c r="G289" s="437" t="s">
        <v>250</v>
      </c>
      <c r="H289" s="512"/>
      <c r="I289" s="127"/>
      <c r="J289" s="127"/>
      <c r="K289" s="127"/>
      <c r="L289" s="127"/>
      <c r="M289" s="513"/>
    </row>
    <row r="290" ht="13.5" customHeight="1">
      <c r="A290" s="376"/>
      <c r="B290" s="516"/>
      <c r="C290" s="128">
        <v>1.0</v>
      </c>
      <c r="D290" s="383" t="s">
        <v>2064</v>
      </c>
      <c r="E290" s="127"/>
      <c r="F290" s="349"/>
      <c r="G290" s="437" t="s">
        <v>250</v>
      </c>
      <c r="H290" s="512"/>
      <c r="I290" s="127"/>
      <c r="J290" s="127"/>
      <c r="K290" s="127"/>
      <c r="L290" s="127"/>
      <c r="M290" s="513"/>
    </row>
    <row r="291" ht="13.5" customHeight="1">
      <c r="A291" s="376"/>
      <c r="B291" s="516"/>
      <c r="C291" s="128">
        <v>1.0</v>
      </c>
      <c r="D291" s="383" t="s">
        <v>2065</v>
      </c>
      <c r="E291" s="127"/>
      <c r="F291" s="349"/>
      <c r="G291" s="437" t="s">
        <v>250</v>
      </c>
      <c r="H291" s="512"/>
      <c r="I291" s="127"/>
      <c r="J291" s="127"/>
      <c r="K291" s="127"/>
      <c r="L291" s="127"/>
      <c r="M291" s="513"/>
    </row>
    <row r="292" ht="13.5" customHeight="1">
      <c r="A292" s="376">
        <v>185.0</v>
      </c>
      <c r="B292" s="516" t="s">
        <v>2066</v>
      </c>
      <c r="C292" s="128">
        <v>1.0</v>
      </c>
      <c r="D292" s="383" t="s">
        <v>2026</v>
      </c>
      <c r="E292" s="127"/>
      <c r="F292" s="349"/>
      <c r="G292" s="437" t="s">
        <v>250</v>
      </c>
      <c r="H292" s="512"/>
      <c r="I292" s="127"/>
      <c r="J292" s="127"/>
      <c r="K292" s="127"/>
      <c r="L292" s="127"/>
      <c r="M292" s="513"/>
    </row>
    <row r="293" ht="13.5" customHeight="1">
      <c r="A293" s="376">
        <v>186.0</v>
      </c>
      <c r="B293" s="324"/>
      <c r="C293" s="128">
        <v>1.0</v>
      </c>
      <c r="D293" s="383" t="s">
        <v>2067</v>
      </c>
      <c r="E293" s="127"/>
      <c r="F293" s="349"/>
      <c r="G293" s="127"/>
      <c r="H293" s="512"/>
      <c r="I293" s="127"/>
      <c r="J293" s="127"/>
      <c r="K293" s="127"/>
      <c r="L293" s="127"/>
      <c r="M293" s="513"/>
    </row>
    <row r="294" ht="13.5" customHeight="1">
      <c r="A294" s="376">
        <v>187.0</v>
      </c>
      <c r="B294" s="317"/>
      <c r="C294" s="127"/>
      <c r="D294" s="383" t="s">
        <v>2068</v>
      </c>
      <c r="E294" s="127"/>
      <c r="F294" s="349"/>
      <c r="G294" s="127"/>
      <c r="H294" s="512"/>
      <c r="I294" s="127"/>
      <c r="J294" s="127"/>
      <c r="K294" s="127"/>
      <c r="L294" s="127"/>
      <c r="M294" s="513"/>
    </row>
    <row r="295" ht="13.5" customHeight="1">
      <c r="A295" s="376">
        <v>188.0</v>
      </c>
      <c r="B295" s="324"/>
      <c r="C295" s="127"/>
      <c r="D295" s="349"/>
      <c r="E295" s="127"/>
      <c r="F295" s="349"/>
      <c r="G295" s="127"/>
      <c r="H295" s="512"/>
      <c r="I295" s="127"/>
      <c r="J295" s="127"/>
      <c r="K295" s="127"/>
      <c r="L295" s="127"/>
      <c r="M295" s="513"/>
    </row>
    <row r="296" ht="13.5" customHeight="1">
      <c r="A296" s="376">
        <v>189.0</v>
      </c>
      <c r="B296" s="324"/>
      <c r="C296" s="127"/>
      <c r="D296" s="349"/>
      <c r="E296" s="127"/>
      <c r="F296" s="349"/>
      <c r="G296" s="127"/>
      <c r="H296" s="512"/>
      <c r="I296" s="127"/>
      <c r="J296" s="127"/>
      <c r="K296" s="127"/>
      <c r="L296" s="127"/>
      <c r="M296" s="513"/>
    </row>
    <row r="297" ht="13.5" customHeight="1">
      <c r="A297" s="376">
        <v>190.0</v>
      </c>
      <c r="B297" s="324"/>
      <c r="C297" s="127"/>
      <c r="D297" s="349"/>
      <c r="E297" s="127"/>
      <c r="F297" s="349"/>
      <c r="G297" s="127"/>
      <c r="H297" s="512"/>
      <c r="I297" s="127"/>
      <c r="J297" s="127"/>
      <c r="K297" s="127"/>
      <c r="L297" s="127"/>
      <c r="M297" s="513"/>
    </row>
    <row r="298" ht="13.5" customHeight="1">
      <c r="A298" s="376">
        <v>191.0</v>
      </c>
      <c r="B298" s="324"/>
      <c r="C298" s="127"/>
      <c r="D298" s="349"/>
      <c r="E298" s="127"/>
      <c r="F298" s="349"/>
      <c r="G298" s="127"/>
      <c r="H298" s="512"/>
      <c r="I298" s="127"/>
      <c r="J298" s="127"/>
      <c r="K298" s="127"/>
      <c r="L298" s="127"/>
      <c r="M298" s="513"/>
    </row>
    <row r="299" ht="13.5" customHeight="1">
      <c r="A299" s="376">
        <v>192.0</v>
      </c>
      <c r="B299" s="324"/>
      <c r="C299" s="127"/>
      <c r="D299" s="349"/>
      <c r="E299" s="127"/>
      <c r="F299" s="349"/>
      <c r="G299" s="127"/>
      <c r="H299" s="512"/>
      <c r="I299" s="127"/>
      <c r="J299" s="127"/>
      <c r="K299" s="127"/>
      <c r="L299" s="127"/>
      <c r="M299" s="513"/>
    </row>
    <row r="300" ht="13.5" customHeight="1">
      <c r="A300" s="376">
        <v>193.0</v>
      </c>
      <c r="B300" s="324"/>
      <c r="C300" s="127"/>
      <c r="D300" s="349"/>
      <c r="E300" s="127"/>
      <c r="F300" s="349"/>
      <c r="G300" s="127"/>
      <c r="H300" s="512"/>
      <c r="I300" s="127"/>
      <c r="J300" s="127"/>
      <c r="K300" s="127"/>
      <c r="L300" s="127"/>
      <c r="M300" s="513"/>
    </row>
    <row r="301" ht="13.5" customHeight="1">
      <c r="A301" s="376">
        <v>194.0</v>
      </c>
      <c r="B301" s="324"/>
      <c r="C301" s="127"/>
      <c r="D301" s="349"/>
      <c r="E301" s="127"/>
      <c r="F301" s="349"/>
      <c r="G301" s="127"/>
      <c r="H301" s="512"/>
      <c r="I301" s="127"/>
      <c r="J301" s="127"/>
      <c r="K301" s="127"/>
      <c r="L301" s="127"/>
      <c r="M301" s="513"/>
    </row>
    <row r="302" ht="13.5" customHeight="1">
      <c r="A302" s="376">
        <v>195.0</v>
      </c>
      <c r="B302" s="324"/>
      <c r="C302" s="127"/>
      <c r="D302" s="349"/>
      <c r="E302" s="127"/>
      <c r="F302" s="349"/>
      <c r="G302" s="127"/>
      <c r="H302" s="512"/>
      <c r="I302" s="127"/>
      <c r="J302" s="127"/>
      <c r="K302" s="127"/>
      <c r="L302" s="127"/>
      <c r="M302" s="513"/>
    </row>
    <row r="303" ht="13.5" customHeight="1">
      <c r="A303" s="376">
        <v>196.0</v>
      </c>
      <c r="B303" s="324"/>
      <c r="C303" s="127"/>
      <c r="D303" s="349"/>
      <c r="E303" s="127"/>
      <c r="F303" s="349"/>
      <c r="G303" s="127"/>
      <c r="H303" s="512"/>
      <c r="I303" s="127"/>
      <c r="J303" s="127"/>
      <c r="K303" s="127"/>
      <c r="L303" s="127"/>
      <c r="M303" s="513"/>
    </row>
    <row r="304" ht="13.5" customHeight="1">
      <c r="A304" s="376">
        <v>197.0</v>
      </c>
      <c r="B304" s="324"/>
      <c r="C304" s="127"/>
      <c r="D304" s="349"/>
      <c r="E304" s="127"/>
      <c r="F304" s="349"/>
      <c r="G304" s="127"/>
      <c r="H304" s="512"/>
      <c r="I304" s="127"/>
      <c r="J304" s="127"/>
      <c r="K304" s="127"/>
      <c r="L304" s="127"/>
      <c r="M304" s="513"/>
    </row>
    <row r="305" ht="13.5" customHeight="1">
      <c r="A305" s="376">
        <v>198.0</v>
      </c>
      <c r="B305" s="324"/>
      <c r="C305" s="127"/>
      <c r="D305" s="349"/>
      <c r="E305" s="127"/>
      <c r="F305" s="349"/>
      <c r="G305" s="127"/>
      <c r="H305" s="512"/>
      <c r="I305" s="127"/>
      <c r="J305" s="127"/>
      <c r="K305" s="127"/>
      <c r="L305" s="127"/>
      <c r="M305" s="513"/>
    </row>
    <row r="306" ht="13.5" customHeight="1">
      <c r="A306" s="376">
        <v>199.0</v>
      </c>
      <c r="B306" s="324"/>
      <c r="C306" s="127"/>
      <c r="D306" s="349"/>
      <c r="E306" s="127"/>
      <c r="F306" s="349"/>
      <c r="G306" s="127"/>
      <c r="H306" s="512"/>
      <c r="I306" s="127"/>
      <c r="J306" s="127"/>
      <c r="K306" s="127"/>
      <c r="L306" s="127"/>
      <c r="M306" s="513"/>
    </row>
    <row r="307" ht="13.5" customHeight="1">
      <c r="A307" s="376">
        <v>200.0</v>
      </c>
      <c r="B307" s="324"/>
      <c r="C307" s="127"/>
      <c r="D307" s="349"/>
      <c r="E307" s="127"/>
      <c r="F307" s="349"/>
      <c r="G307" s="127"/>
      <c r="H307" s="512"/>
      <c r="I307" s="127"/>
      <c r="J307" s="127"/>
      <c r="K307" s="127"/>
      <c r="L307" s="127"/>
      <c r="M307" s="513"/>
    </row>
    <row r="308" ht="13.5" customHeight="1">
      <c r="A308" s="376">
        <v>201.0</v>
      </c>
      <c r="B308" s="324"/>
      <c r="C308" s="127"/>
      <c r="D308" s="349"/>
      <c r="E308" s="127"/>
      <c r="F308" s="349"/>
      <c r="G308" s="127"/>
      <c r="H308" s="512"/>
      <c r="I308" s="127"/>
      <c r="J308" s="127"/>
      <c r="K308" s="127"/>
      <c r="L308" s="127"/>
      <c r="M308" s="513"/>
    </row>
    <row r="309" ht="13.5" customHeight="1">
      <c r="A309" s="376">
        <v>202.0</v>
      </c>
      <c r="B309" s="324"/>
      <c r="C309" s="127"/>
      <c r="D309" s="349"/>
      <c r="E309" s="127"/>
      <c r="F309" s="349"/>
      <c r="G309" s="127"/>
      <c r="H309" s="512"/>
      <c r="I309" s="127"/>
      <c r="J309" s="127"/>
      <c r="K309" s="127"/>
      <c r="L309" s="127"/>
      <c r="M309" s="513"/>
    </row>
    <row r="310" ht="13.5" customHeight="1">
      <c r="A310" s="376">
        <v>203.0</v>
      </c>
      <c r="B310" s="324"/>
      <c r="C310" s="127"/>
      <c r="D310" s="349"/>
      <c r="E310" s="127"/>
      <c r="F310" s="349"/>
      <c r="G310" s="127"/>
      <c r="H310" s="512"/>
      <c r="I310" s="127"/>
      <c r="J310" s="127"/>
      <c r="K310" s="127"/>
      <c r="L310" s="127"/>
      <c r="M310" s="513"/>
    </row>
    <row r="311" ht="13.5" customHeight="1">
      <c r="A311" s="376">
        <v>204.0</v>
      </c>
      <c r="B311" s="324"/>
      <c r="C311" s="127"/>
      <c r="D311" s="349"/>
      <c r="E311" s="127"/>
      <c r="F311" s="349"/>
      <c r="G311" s="127"/>
      <c r="H311" s="512"/>
      <c r="I311" s="127"/>
      <c r="J311" s="127"/>
      <c r="K311" s="127"/>
      <c r="L311" s="127"/>
      <c r="M311" s="513"/>
    </row>
    <row r="312" ht="13.5" customHeight="1">
      <c r="A312" s="376">
        <v>205.0</v>
      </c>
      <c r="B312" s="324"/>
      <c r="C312" s="127"/>
      <c r="D312" s="349"/>
      <c r="E312" s="127"/>
      <c r="F312" s="349"/>
      <c r="G312" s="127"/>
      <c r="H312" s="512"/>
      <c r="I312" s="127"/>
      <c r="J312" s="127"/>
      <c r="K312" s="127"/>
      <c r="L312" s="127"/>
      <c r="M312" s="513"/>
    </row>
    <row r="313" ht="13.5" customHeight="1">
      <c r="A313" s="376">
        <v>206.0</v>
      </c>
      <c r="B313" s="324"/>
      <c r="C313" s="127"/>
      <c r="D313" s="349"/>
      <c r="E313" s="127"/>
      <c r="F313" s="349"/>
      <c r="G313" s="127"/>
      <c r="H313" s="512"/>
      <c r="I313" s="127"/>
      <c r="J313" s="127"/>
      <c r="K313" s="127"/>
      <c r="L313" s="127"/>
      <c r="M313" s="513"/>
    </row>
    <row r="314" ht="13.5" customHeight="1">
      <c r="A314" s="376">
        <v>207.0</v>
      </c>
      <c r="B314" s="324"/>
      <c r="C314" s="127"/>
      <c r="D314" s="349"/>
      <c r="E314" s="127"/>
      <c r="F314" s="349"/>
      <c r="G314" s="127"/>
      <c r="H314" s="512"/>
      <c r="I314" s="127"/>
      <c r="J314" s="127"/>
      <c r="K314" s="127"/>
      <c r="L314" s="127"/>
      <c r="M314" s="513"/>
    </row>
    <row r="315" ht="13.5" customHeight="1">
      <c r="A315" s="376">
        <v>208.0</v>
      </c>
      <c r="B315" s="324"/>
      <c r="C315" s="127"/>
      <c r="D315" s="349"/>
      <c r="E315" s="127"/>
      <c r="F315" s="349"/>
      <c r="G315" s="127"/>
      <c r="H315" s="512"/>
      <c r="I315" s="127"/>
      <c r="J315" s="127"/>
      <c r="K315" s="127"/>
      <c r="L315" s="127"/>
      <c r="M315" s="513"/>
    </row>
    <row r="316" ht="13.5" customHeight="1">
      <c r="A316" s="376">
        <v>209.0</v>
      </c>
      <c r="B316" s="324"/>
      <c r="C316" s="127"/>
      <c r="D316" s="349"/>
      <c r="E316" s="127"/>
      <c r="F316" s="349"/>
      <c r="G316" s="127"/>
      <c r="H316" s="512"/>
      <c r="I316" s="127"/>
      <c r="J316" s="127"/>
      <c r="K316" s="127"/>
      <c r="L316" s="127"/>
      <c r="M316" s="513"/>
    </row>
    <row r="317" ht="13.5" customHeight="1">
      <c r="A317" s="376">
        <v>210.0</v>
      </c>
      <c r="B317" s="324"/>
      <c r="C317" s="127"/>
      <c r="D317" s="349"/>
      <c r="E317" s="127"/>
      <c r="F317" s="349"/>
      <c r="G317" s="127"/>
      <c r="H317" s="512"/>
      <c r="I317" s="127"/>
      <c r="J317" s="127"/>
      <c r="K317" s="127"/>
      <c r="L317" s="127"/>
      <c r="M317" s="513"/>
    </row>
    <row r="318" ht="13.5" customHeight="1">
      <c r="A318" s="376">
        <v>211.0</v>
      </c>
      <c r="B318" s="324"/>
      <c r="C318" s="127"/>
      <c r="D318" s="349"/>
      <c r="E318" s="127"/>
      <c r="F318" s="349"/>
      <c r="G318" s="127"/>
      <c r="H318" s="512"/>
      <c r="I318" s="127"/>
      <c r="J318" s="127"/>
      <c r="K318" s="127"/>
      <c r="L318" s="127"/>
      <c r="M318" s="513"/>
    </row>
    <row r="319" ht="13.5" customHeight="1">
      <c r="A319" s="376">
        <v>212.0</v>
      </c>
      <c r="B319" s="324"/>
      <c r="C319" s="127"/>
      <c r="D319" s="349"/>
      <c r="E319" s="127"/>
      <c r="F319" s="349"/>
      <c r="G319" s="127"/>
      <c r="H319" s="512"/>
      <c r="I319" s="127"/>
      <c r="J319" s="127"/>
      <c r="K319" s="127"/>
      <c r="L319" s="127"/>
      <c r="M319" s="513"/>
    </row>
    <row r="320" ht="13.5" customHeight="1">
      <c r="A320" s="376">
        <v>213.0</v>
      </c>
      <c r="B320" s="324"/>
      <c r="C320" s="127"/>
      <c r="D320" s="349"/>
      <c r="E320" s="127"/>
      <c r="F320" s="349"/>
      <c r="G320" s="127"/>
      <c r="H320" s="512"/>
      <c r="I320" s="127"/>
      <c r="J320" s="127"/>
      <c r="K320" s="127"/>
      <c r="L320" s="127"/>
      <c r="M320" s="513"/>
    </row>
    <row r="321" ht="13.5" customHeight="1">
      <c r="A321" s="376">
        <v>214.0</v>
      </c>
      <c r="B321" s="324"/>
      <c r="C321" s="127"/>
      <c r="D321" s="349"/>
      <c r="E321" s="127"/>
      <c r="F321" s="349"/>
      <c r="G321" s="127"/>
      <c r="H321" s="512"/>
      <c r="I321" s="127"/>
      <c r="J321" s="127"/>
      <c r="K321" s="127"/>
      <c r="L321" s="127"/>
      <c r="M321" s="513"/>
    </row>
    <row r="322" ht="13.5" customHeight="1">
      <c r="A322" s="376">
        <v>215.0</v>
      </c>
      <c r="B322" s="324"/>
      <c r="C322" s="127"/>
      <c r="D322" s="349"/>
      <c r="E322" s="127"/>
      <c r="F322" s="349"/>
      <c r="G322" s="127"/>
      <c r="H322" s="512"/>
      <c r="I322" s="127"/>
      <c r="J322" s="127"/>
      <c r="K322" s="127"/>
      <c r="L322" s="127"/>
      <c r="M322" s="513"/>
    </row>
    <row r="323" ht="13.5" customHeight="1">
      <c r="A323" s="376">
        <v>216.0</v>
      </c>
      <c r="B323" s="324"/>
      <c r="C323" s="127"/>
      <c r="D323" s="349"/>
      <c r="E323" s="127"/>
      <c r="F323" s="349"/>
      <c r="G323" s="127"/>
      <c r="H323" s="512"/>
      <c r="I323" s="127"/>
      <c r="J323" s="127"/>
      <c r="K323" s="127"/>
      <c r="L323" s="127"/>
      <c r="M323" s="513"/>
    </row>
    <row r="324" ht="13.5" customHeight="1">
      <c r="A324" s="376">
        <v>217.0</v>
      </c>
      <c r="B324" s="324"/>
      <c r="C324" s="127"/>
      <c r="D324" s="349"/>
      <c r="E324" s="127"/>
      <c r="F324" s="349"/>
      <c r="G324" s="127"/>
      <c r="H324" s="512"/>
      <c r="I324" s="127"/>
      <c r="J324" s="127"/>
      <c r="K324" s="127"/>
      <c r="L324" s="127"/>
      <c r="M324" s="513"/>
    </row>
    <row r="325" ht="13.5" customHeight="1">
      <c r="A325" s="376">
        <v>218.0</v>
      </c>
      <c r="B325" s="324"/>
      <c r="C325" s="127"/>
      <c r="D325" s="349"/>
      <c r="E325" s="127"/>
      <c r="F325" s="349"/>
      <c r="G325" s="127"/>
      <c r="H325" s="512"/>
      <c r="I325" s="127"/>
      <c r="J325" s="127"/>
      <c r="K325" s="127"/>
      <c r="L325" s="127"/>
      <c r="M325" s="513"/>
    </row>
    <row r="326" ht="13.5" customHeight="1">
      <c r="A326" s="376">
        <v>219.0</v>
      </c>
      <c r="B326" s="324"/>
      <c r="C326" s="127"/>
      <c r="D326" s="349"/>
      <c r="E326" s="127"/>
      <c r="F326" s="349"/>
      <c r="G326" s="127"/>
      <c r="H326" s="512"/>
      <c r="I326" s="127"/>
      <c r="J326" s="127"/>
      <c r="K326" s="127"/>
      <c r="L326" s="127"/>
      <c r="M326" s="513"/>
    </row>
    <row r="327" ht="13.5" customHeight="1">
      <c r="A327" s="376">
        <v>220.0</v>
      </c>
      <c r="B327" s="324"/>
      <c r="C327" s="127"/>
      <c r="D327" s="349"/>
      <c r="E327" s="127"/>
      <c r="F327" s="349"/>
      <c r="G327" s="127"/>
      <c r="H327" s="512"/>
      <c r="I327" s="127"/>
      <c r="J327" s="127"/>
      <c r="K327" s="127"/>
      <c r="L327" s="127"/>
      <c r="M327" s="513"/>
    </row>
    <row r="328" ht="13.5" customHeight="1">
      <c r="A328" s="376">
        <v>221.0</v>
      </c>
      <c r="B328" s="324"/>
      <c r="C328" s="127"/>
      <c r="D328" s="349"/>
      <c r="E328" s="127"/>
      <c r="F328" s="349"/>
      <c r="G328" s="127"/>
      <c r="H328" s="512"/>
      <c r="I328" s="127"/>
      <c r="J328" s="127"/>
      <c r="K328" s="127"/>
      <c r="L328" s="127"/>
      <c r="M328" s="513"/>
    </row>
    <row r="329" ht="13.5" customHeight="1">
      <c r="A329" s="376">
        <v>222.0</v>
      </c>
      <c r="B329" s="324"/>
      <c r="C329" s="127"/>
      <c r="D329" s="349"/>
      <c r="E329" s="127"/>
      <c r="F329" s="349"/>
      <c r="G329" s="127"/>
      <c r="H329" s="512"/>
      <c r="I329" s="127"/>
      <c r="J329" s="127"/>
      <c r="K329" s="127"/>
      <c r="L329" s="127"/>
      <c r="M329" s="513"/>
    </row>
    <row r="330" ht="13.5" customHeight="1">
      <c r="A330" s="376">
        <v>223.0</v>
      </c>
      <c r="B330" s="324"/>
      <c r="C330" s="127"/>
      <c r="D330" s="349"/>
      <c r="E330" s="127"/>
      <c r="F330" s="349"/>
      <c r="G330" s="127"/>
      <c r="H330" s="512"/>
      <c r="I330" s="127"/>
      <c r="J330" s="127"/>
      <c r="K330" s="127"/>
      <c r="L330" s="127"/>
      <c r="M330" s="513"/>
    </row>
    <row r="331" ht="13.5" customHeight="1">
      <c r="A331" s="376">
        <v>224.0</v>
      </c>
      <c r="B331" s="324"/>
      <c r="C331" s="127"/>
      <c r="D331" s="349"/>
      <c r="E331" s="127"/>
      <c r="F331" s="349"/>
      <c r="G331" s="127"/>
      <c r="H331" s="512"/>
      <c r="I331" s="127"/>
      <c r="J331" s="127"/>
      <c r="K331" s="127"/>
      <c r="L331" s="127"/>
      <c r="M331" s="513"/>
    </row>
    <row r="332" ht="13.5" customHeight="1">
      <c r="A332" s="376">
        <v>225.0</v>
      </c>
      <c r="B332" s="324"/>
      <c r="C332" s="127"/>
      <c r="D332" s="349"/>
      <c r="E332" s="127"/>
      <c r="F332" s="349"/>
      <c r="G332" s="127"/>
      <c r="H332" s="512"/>
      <c r="I332" s="127"/>
      <c r="J332" s="127"/>
      <c r="K332" s="127"/>
      <c r="L332" s="127"/>
      <c r="M332" s="513"/>
    </row>
    <row r="333" ht="13.5" customHeight="1">
      <c r="A333" s="376">
        <v>226.0</v>
      </c>
      <c r="B333" s="324"/>
      <c r="C333" s="127"/>
      <c r="D333" s="349"/>
      <c r="E333" s="127"/>
      <c r="F333" s="349"/>
      <c r="G333" s="127"/>
      <c r="H333" s="512"/>
      <c r="I333" s="127"/>
      <c r="J333" s="127"/>
      <c r="K333" s="127"/>
      <c r="L333" s="127"/>
      <c r="M333" s="513"/>
    </row>
    <row r="334" ht="13.5" customHeight="1">
      <c r="A334" s="376">
        <v>227.0</v>
      </c>
      <c r="B334" s="324"/>
      <c r="C334" s="127"/>
      <c r="D334" s="349"/>
      <c r="E334" s="127"/>
      <c r="F334" s="349"/>
      <c r="G334" s="127"/>
      <c r="H334" s="512"/>
      <c r="I334" s="127"/>
      <c r="J334" s="127"/>
      <c r="K334" s="127"/>
      <c r="L334" s="127"/>
      <c r="M334" s="513"/>
    </row>
    <row r="335" ht="13.5" customHeight="1">
      <c r="A335" s="376">
        <v>228.0</v>
      </c>
      <c r="B335" s="324"/>
      <c r="C335" s="127"/>
      <c r="D335" s="349"/>
      <c r="E335" s="127"/>
      <c r="F335" s="349"/>
      <c r="G335" s="127"/>
      <c r="H335" s="512"/>
      <c r="I335" s="127"/>
      <c r="J335" s="127"/>
      <c r="K335" s="127"/>
      <c r="L335" s="127"/>
      <c r="M335" s="513"/>
    </row>
    <row r="336" ht="13.5" customHeight="1">
      <c r="A336" s="376">
        <v>229.0</v>
      </c>
      <c r="B336" s="324"/>
      <c r="C336" s="127"/>
      <c r="D336" s="349"/>
      <c r="E336" s="127"/>
      <c r="F336" s="349"/>
      <c r="G336" s="127"/>
      <c r="H336" s="512"/>
      <c r="I336" s="127"/>
      <c r="J336" s="127"/>
      <c r="K336" s="127"/>
      <c r="L336" s="127"/>
      <c r="M336" s="513"/>
    </row>
    <row r="337" ht="13.5" customHeight="1">
      <c r="A337" s="376">
        <v>230.0</v>
      </c>
      <c r="B337" s="324"/>
      <c r="C337" s="127"/>
      <c r="D337" s="349"/>
      <c r="E337" s="127"/>
      <c r="F337" s="349"/>
      <c r="G337" s="127"/>
      <c r="H337" s="512"/>
      <c r="I337" s="127"/>
      <c r="J337" s="127"/>
      <c r="K337" s="127"/>
      <c r="L337" s="127"/>
      <c r="M337" s="513"/>
    </row>
    <row r="338" ht="13.5" customHeight="1">
      <c r="A338" s="376">
        <v>231.0</v>
      </c>
      <c r="B338" s="324"/>
      <c r="C338" s="127"/>
      <c r="D338" s="349"/>
      <c r="E338" s="127"/>
      <c r="F338" s="349"/>
      <c r="G338" s="127"/>
      <c r="H338" s="512"/>
      <c r="I338" s="127"/>
      <c r="J338" s="127"/>
      <c r="K338" s="127"/>
      <c r="L338" s="127"/>
      <c r="M338" s="513"/>
    </row>
    <row r="339" ht="13.5" customHeight="1">
      <c r="A339" s="376">
        <v>232.0</v>
      </c>
      <c r="B339" s="324"/>
      <c r="C339" s="127"/>
      <c r="D339" s="349"/>
      <c r="E339" s="127"/>
      <c r="F339" s="349"/>
      <c r="G339" s="127"/>
      <c r="H339" s="512"/>
      <c r="I339" s="127"/>
      <c r="J339" s="127"/>
      <c r="K339" s="127"/>
      <c r="L339" s="127"/>
      <c r="M339" s="513"/>
    </row>
    <row r="340" ht="13.5" customHeight="1">
      <c r="A340" s="376">
        <v>233.0</v>
      </c>
      <c r="B340" s="324"/>
      <c r="C340" s="127"/>
      <c r="D340" s="349"/>
      <c r="E340" s="127"/>
      <c r="F340" s="349"/>
      <c r="G340" s="127"/>
      <c r="H340" s="512"/>
      <c r="I340" s="127"/>
      <c r="J340" s="127"/>
      <c r="K340" s="127"/>
      <c r="L340" s="127"/>
      <c r="M340" s="513"/>
    </row>
    <row r="341" ht="13.5" customHeight="1">
      <c r="A341" s="376">
        <v>234.0</v>
      </c>
      <c r="B341" s="324"/>
      <c r="C341" s="127"/>
      <c r="D341" s="349"/>
      <c r="E341" s="127"/>
      <c r="F341" s="349"/>
      <c r="G341" s="127"/>
      <c r="H341" s="512"/>
      <c r="I341" s="127"/>
      <c r="J341" s="127"/>
      <c r="K341" s="127"/>
      <c r="L341" s="127"/>
      <c r="M341" s="513"/>
    </row>
    <row r="342" ht="13.5" customHeight="1">
      <c r="A342" s="376">
        <v>235.0</v>
      </c>
      <c r="B342" s="324"/>
      <c r="C342" s="127"/>
      <c r="D342" s="349"/>
      <c r="E342" s="127"/>
      <c r="F342" s="349"/>
      <c r="G342" s="127"/>
      <c r="H342" s="512"/>
      <c r="I342" s="127"/>
      <c r="J342" s="127"/>
      <c r="K342" s="127"/>
      <c r="L342" s="127"/>
      <c r="M342" s="513"/>
    </row>
    <row r="343" ht="13.5" customHeight="1">
      <c r="A343" s="376">
        <v>236.0</v>
      </c>
      <c r="B343" s="324"/>
      <c r="C343" s="127"/>
      <c r="D343" s="349"/>
      <c r="E343" s="127"/>
      <c r="F343" s="349"/>
      <c r="G343" s="127"/>
      <c r="H343" s="512"/>
      <c r="I343" s="127"/>
      <c r="J343" s="127"/>
      <c r="K343" s="127"/>
      <c r="L343" s="127"/>
      <c r="M343" s="513"/>
    </row>
    <row r="344" ht="13.5" customHeight="1">
      <c r="A344" s="376">
        <v>237.0</v>
      </c>
      <c r="B344" s="324"/>
      <c r="C344" s="127"/>
      <c r="D344" s="349"/>
      <c r="E344" s="127"/>
      <c r="F344" s="349"/>
      <c r="G344" s="127"/>
      <c r="H344" s="512"/>
      <c r="I344" s="127"/>
      <c r="J344" s="127"/>
      <c r="K344" s="127"/>
      <c r="L344" s="127"/>
      <c r="M344" s="513"/>
    </row>
    <row r="345" ht="13.5" customHeight="1">
      <c r="A345" s="376">
        <v>238.0</v>
      </c>
      <c r="B345" s="324"/>
      <c r="C345" s="127"/>
      <c r="D345" s="349"/>
      <c r="E345" s="127"/>
      <c r="F345" s="349"/>
      <c r="G345" s="127"/>
      <c r="H345" s="512"/>
      <c r="I345" s="127"/>
      <c r="J345" s="127"/>
      <c r="K345" s="127"/>
      <c r="L345" s="127"/>
      <c r="M345" s="513"/>
    </row>
    <row r="346" ht="13.5" customHeight="1">
      <c r="A346" s="376">
        <v>239.0</v>
      </c>
      <c r="B346" s="324"/>
      <c r="C346" s="127"/>
      <c r="D346" s="349"/>
      <c r="E346" s="127"/>
      <c r="F346" s="349"/>
      <c r="G346" s="127"/>
      <c r="H346" s="512"/>
      <c r="I346" s="127"/>
      <c r="J346" s="127"/>
      <c r="K346" s="127"/>
      <c r="L346" s="127"/>
      <c r="M346" s="513"/>
    </row>
    <row r="347" ht="13.5" customHeight="1">
      <c r="A347" s="376">
        <v>240.0</v>
      </c>
      <c r="B347" s="324"/>
      <c r="C347" s="127"/>
      <c r="D347" s="349"/>
      <c r="E347" s="127"/>
      <c r="F347" s="349"/>
      <c r="G347" s="127"/>
      <c r="H347" s="512"/>
      <c r="I347" s="127"/>
      <c r="J347" s="127"/>
      <c r="K347" s="127"/>
      <c r="L347" s="127"/>
      <c r="M347" s="513"/>
    </row>
    <row r="348" ht="13.5" customHeight="1">
      <c r="A348" s="376">
        <v>241.0</v>
      </c>
      <c r="B348" s="324"/>
      <c r="C348" s="127"/>
      <c r="D348" s="349"/>
      <c r="E348" s="127"/>
      <c r="F348" s="349"/>
      <c r="G348" s="127"/>
      <c r="H348" s="512"/>
      <c r="I348" s="127"/>
      <c r="J348" s="127"/>
      <c r="K348" s="127"/>
      <c r="L348" s="127"/>
      <c r="M348" s="513"/>
    </row>
    <row r="349" ht="13.5" customHeight="1">
      <c r="A349" s="376">
        <v>242.0</v>
      </c>
      <c r="B349" s="324"/>
      <c r="C349" s="127"/>
      <c r="D349" s="349"/>
      <c r="E349" s="127"/>
      <c r="F349" s="349"/>
      <c r="G349" s="127"/>
      <c r="H349" s="512"/>
      <c r="I349" s="127"/>
      <c r="J349" s="127"/>
      <c r="K349" s="127"/>
      <c r="L349" s="127"/>
      <c r="M349" s="513"/>
    </row>
    <row r="350" ht="13.5" customHeight="1">
      <c r="A350" s="376">
        <v>243.0</v>
      </c>
      <c r="B350" s="324"/>
      <c r="C350" s="127"/>
      <c r="D350" s="349"/>
      <c r="E350" s="127"/>
      <c r="F350" s="349"/>
      <c r="G350" s="127"/>
      <c r="H350" s="512"/>
      <c r="I350" s="127"/>
      <c r="J350" s="127"/>
      <c r="K350" s="127"/>
      <c r="L350" s="127"/>
      <c r="M350" s="513"/>
    </row>
    <row r="351" ht="13.5" customHeight="1">
      <c r="A351" s="376">
        <v>244.0</v>
      </c>
      <c r="B351" s="324"/>
      <c r="C351" s="127"/>
      <c r="D351" s="349"/>
      <c r="E351" s="127"/>
      <c r="F351" s="349"/>
      <c r="G351" s="127"/>
      <c r="H351" s="512"/>
      <c r="I351" s="127"/>
      <c r="J351" s="127"/>
      <c r="K351" s="127"/>
      <c r="L351" s="127"/>
      <c r="M351" s="513"/>
    </row>
    <row r="352" ht="13.5" customHeight="1">
      <c r="A352" s="376">
        <v>245.0</v>
      </c>
      <c r="B352" s="324"/>
      <c r="C352" s="127"/>
      <c r="D352" s="349"/>
      <c r="E352" s="127"/>
      <c r="F352" s="349"/>
      <c r="G352" s="127"/>
      <c r="H352" s="512"/>
      <c r="I352" s="127"/>
      <c r="J352" s="127"/>
      <c r="K352" s="127"/>
      <c r="L352" s="127"/>
      <c r="M352" s="513"/>
    </row>
    <row r="353" ht="13.5" customHeight="1">
      <c r="A353" s="376">
        <v>246.0</v>
      </c>
      <c r="B353" s="324"/>
      <c r="C353" s="127"/>
      <c r="D353" s="349"/>
      <c r="E353" s="127"/>
      <c r="F353" s="349"/>
      <c r="G353" s="127"/>
      <c r="H353" s="512"/>
      <c r="I353" s="127"/>
      <c r="J353" s="127"/>
      <c r="K353" s="127"/>
      <c r="L353" s="127"/>
      <c r="M353" s="513"/>
    </row>
    <row r="354" ht="13.5" customHeight="1">
      <c r="A354" s="376">
        <v>247.0</v>
      </c>
      <c r="B354" s="324"/>
      <c r="C354" s="127"/>
      <c r="D354" s="349"/>
      <c r="E354" s="127"/>
      <c r="F354" s="349"/>
      <c r="G354" s="127"/>
      <c r="H354" s="512"/>
      <c r="I354" s="127"/>
      <c r="J354" s="127"/>
      <c r="K354" s="127"/>
      <c r="L354" s="127"/>
      <c r="M354" s="513"/>
    </row>
    <row r="355" ht="13.5" customHeight="1">
      <c r="A355" s="376">
        <v>248.0</v>
      </c>
      <c r="B355" s="324"/>
      <c r="C355" s="127"/>
      <c r="D355" s="349"/>
      <c r="E355" s="127"/>
      <c r="F355" s="349"/>
      <c r="G355" s="127"/>
      <c r="H355" s="512"/>
      <c r="I355" s="127"/>
      <c r="J355" s="127"/>
      <c r="K355" s="127"/>
      <c r="L355" s="127"/>
      <c r="M355" s="513"/>
    </row>
    <row r="356" ht="13.5" customHeight="1">
      <c r="A356" s="376">
        <v>249.0</v>
      </c>
      <c r="B356" s="324"/>
      <c r="C356" s="127"/>
      <c r="D356" s="349"/>
      <c r="E356" s="127"/>
      <c r="F356" s="349"/>
      <c r="G356" s="127"/>
      <c r="H356" s="512"/>
      <c r="I356" s="127"/>
      <c r="J356" s="127"/>
      <c r="K356" s="127"/>
      <c r="L356" s="127"/>
      <c r="M356" s="513"/>
    </row>
    <row r="357" ht="13.5" customHeight="1">
      <c r="A357" s="376">
        <v>250.0</v>
      </c>
      <c r="B357" s="324"/>
      <c r="C357" s="127"/>
      <c r="D357" s="349"/>
      <c r="E357" s="127"/>
      <c r="F357" s="349"/>
      <c r="G357" s="127"/>
      <c r="H357" s="512"/>
      <c r="I357" s="127"/>
      <c r="J357" s="127"/>
      <c r="K357" s="127"/>
      <c r="L357" s="127"/>
      <c r="M357" s="513"/>
    </row>
    <row r="358" ht="13.5" customHeight="1">
      <c r="A358" s="376">
        <v>251.0</v>
      </c>
      <c r="B358" s="324"/>
      <c r="C358" s="127"/>
      <c r="D358" s="349"/>
      <c r="E358" s="127"/>
      <c r="F358" s="349"/>
      <c r="G358" s="127"/>
      <c r="H358" s="512"/>
      <c r="I358" s="127"/>
      <c r="J358" s="127"/>
      <c r="K358" s="127"/>
      <c r="L358" s="127"/>
      <c r="M358" s="513"/>
    </row>
    <row r="359" ht="13.5" customHeight="1">
      <c r="A359" s="376">
        <v>252.0</v>
      </c>
      <c r="B359" s="324"/>
      <c r="C359" s="127"/>
      <c r="D359" s="349"/>
      <c r="E359" s="127"/>
      <c r="F359" s="349"/>
      <c r="G359" s="127"/>
      <c r="H359" s="512"/>
      <c r="I359" s="127"/>
      <c r="J359" s="127"/>
      <c r="K359" s="127"/>
      <c r="L359" s="127"/>
      <c r="M359" s="513"/>
    </row>
    <row r="360" ht="13.5" customHeight="1">
      <c r="A360" s="376">
        <v>253.0</v>
      </c>
      <c r="B360" s="324"/>
      <c r="C360" s="127"/>
      <c r="D360" s="349"/>
      <c r="E360" s="127"/>
      <c r="F360" s="349"/>
      <c r="G360" s="127"/>
      <c r="H360" s="512"/>
      <c r="I360" s="127"/>
      <c r="J360" s="127"/>
      <c r="K360" s="127"/>
      <c r="L360" s="127"/>
      <c r="M360" s="513"/>
    </row>
    <row r="361" ht="13.5" customHeight="1">
      <c r="A361" s="376">
        <v>254.0</v>
      </c>
      <c r="B361" s="324"/>
      <c r="C361" s="127"/>
      <c r="D361" s="349"/>
      <c r="E361" s="127"/>
      <c r="F361" s="349"/>
      <c r="G361" s="127"/>
      <c r="H361" s="512"/>
      <c r="I361" s="127"/>
      <c r="J361" s="127"/>
      <c r="K361" s="127"/>
      <c r="L361" s="127"/>
      <c r="M361" s="513"/>
    </row>
    <row r="362" ht="13.5" customHeight="1">
      <c r="A362" s="376">
        <v>255.0</v>
      </c>
      <c r="B362" s="324"/>
      <c r="C362" s="127"/>
      <c r="D362" s="349"/>
      <c r="E362" s="127"/>
      <c r="F362" s="349"/>
      <c r="G362" s="127"/>
      <c r="H362" s="512"/>
      <c r="I362" s="127"/>
      <c r="J362" s="127"/>
      <c r="K362" s="127"/>
      <c r="L362" s="127"/>
      <c r="M362" s="513"/>
    </row>
    <row r="363" ht="13.5" customHeight="1">
      <c r="A363" s="376">
        <v>256.0</v>
      </c>
      <c r="B363" s="324"/>
      <c r="C363" s="127"/>
      <c r="D363" s="349"/>
      <c r="E363" s="127"/>
      <c r="F363" s="349"/>
      <c r="G363" s="127"/>
      <c r="H363" s="512"/>
      <c r="I363" s="127"/>
      <c r="J363" s="127"/>
      <c r="K363" s="127"/>
      <c r="L363" s="127"/>
      <c r="M363" s="513"/>
    </row>
    <row r="364" ht="13.5" customHeight="1">
      <c r="A364" s="376">
        <v>257.0</v>
      </c>
      <c r="B364" s="324"/>
      <c r="C364" s="127"/>
      <c r="D364" s="349"/>
      <c r="E364" s="127"/>
      <c r="F364" s="349"/>
      <c r="G364" s="127"/>
      <c r="H364" s="512"/>
      <c r="I364" s="127"/>
      <c r="J364" s="127"/>
      <c r="K364" s="127"/>
      <c r="L364" s="127"/>
      <c r="M364" s="513"/>
    </row>
    <row r="365" ht="13.5" customHeight="1">
      <c r="A365" s="376">
        <v>258.0</v>
      </c>
      <c r="B365" s="324"/>
      <c r="C365" s="127"/>
      <c r="D365" s="349"/>
      <c r="E365" s="127"/>
      <c r="F365" s="349"/>
      <c r="G365" s="127"/>
      <c r="H365" s="512"/>
      <c r="I365" s="127"/>
      <c r="J365" s="127"/>
      <c r="K365" s="127"/>
      <c r="L365" s="127"/>
      <c r="M365" s="513"/>
    </row>
    <row r="366" ht="13.5" customHeight="1">
      <c r="A366" s="376">
        <v>259.0</v>
      </c>
      <c r="B366" s="324"/>
      <c r="C366" s="127"/>
      <c r="D366" s="349"/>
      <c r="E366" s="127"/>
      <c r="F366" s="349"/>
      <c r="G366" s="127"/>
      <c r="H366" s="512"/>
      <c r="I366" s="127"/>
      <c r="J366" s="127"/>
      <c r="K366" s="127"/>
      <c r="L366" s="127"/>
      <c r="M366" s="513"/>
    </row>
    <row r="367" ht="13.5" customHeight="1">
      <c r="A367" s="376">
        <v>260.0</v>
      </c>
      <c r="B367" s="324"/>
      <c r="C367" s="127"/>
      <c r="D367" s="349"/>
      <c r="E367" s="127"/>
      <c r="F367" s="349"/>
      <c r="G367" s="127"/>
      <c r="H367" s="512"/>
      <c r="I367" s="127"/>
      <c r="J367" s="127"/>
      <c r="K367" s="127"/>
      <c r="L367" s="127"/>
      <c r="M367" s="513"/>
    </row>
    <row r="368" ht="13.5" customHeight="1">
      <c r="A368" s="376">
        <v>261.0</v>
      </c>
      <c r="B368" s="324"/>
      <c r="C368" s="127"/>
      <c r="D368" s="349"/>
      <c r="E368" s="127"/>
      <c r="F368" s="349"/>
      <c r="G368" s="127"/>
      <c r="H368" s="512"/>
      <c r="I368" s="127"/>
      <c r="J368" s="127"/>
      <c r="K368" s="127"/>
      <c r="L368" s="127"/>
      <c r="M368" s="513"/>
    </row>
    <row r="369" ht="13.5" customHeight="1">
      <c r="A369" s="376">
        <v>262.0</v>
      </c>
      <c r="B369" s="324"/>
      <c r="C369" s="127"/>
      <c r="D369" s="349"/>
      <c r="E369" s="127"/>
      <c r="F369" s="349"/>
      <c r="G369" s="127"/>
      <c r="H369" s="512"/>
      <c r="I369" s="127"/>
      <c r="J369" s="127"/>
      <c r="K369" s="127"/>
      <c r="L369" s="127"/>
      <c r="M369" s="513"/>
    </row>
    <row r="370" ht="13.5" customHeight="1">
      <c r="A370" s="376">
        <v>263.0</v>
      </c>
      <c r="B370" s="324"/>
      <c r="C370" s="127"/>
      <c r="D370" s="349"/>
      <c r="E370" s="127"/>
      <c r="F370" s="349"/>
      <c r="G370" s="127"/>
      <c r="H370" s="512"/>
      <c r="I370" s="127"/>
      <c r="J370" s="127"/>
      <c r="K370" s="127"/>
      <c r="L370" s="127"/>
      <c r="M370" s="513"/>
    </row>
    <row r="371" ht="13.5" customHeight="1">
      <c r="A371" s="376">
        <v>264.0</v>
      </c>
      <c r="B371" s="324"/>
      <c r="C371" s="127"/>
      <c r="D371" s="349"/>
      <c r="E371" s="127"/>
      <c r="F371" s="349"/>
      <c r="G371" s="127"/>
      <c r="H371" s="512"/>
      <c r="I371" s="127"/>
      <c r="J371" s="127"/>
      <c r="K371" s="127"/>
      <c r="L371" s="127"/>
      <c r="M371" s="513"/>
    </row>
    <row r="372" ht="13.5" customHeight="1">
      <c r="A372" s="376">
        <v>265.0</v>
      </c>
      <c r="B372" s="324"/>
      <c r="C372" s="127"/>
      <c r="D372" s="349"/>
      <c r="E372" s="127"/>
      <c r="F372" s="349"/>
      <c r="G372" s="127"/>
      <c r="H372" s="512"/>
      <c r="I372" s="127"/>
      <c r="J372" s="127"/>
      <c r="K372" s="127"/>
      <c r="L372" s="127"/>
      <c r="M372" s="513"/>
    </row>
    <row r="373" ht="13.5" customHeight="1">
      <c r="A373" s="376">
        <v>266.0</v>
      </c>
      <c r="B373" s="324"/>
      <c r="C373" s="127"/>
      <c r="D373" s="349"/>
      <c r="E373" s="127"/>
      <c r="F373" s="349"/>
      <c r="G373" s="127"/>
      <c r="H373" s="512"/>
      <c r="I373" s="127"/>
      <c r="J373" s="127"/>
      <c r="K373" s="127"/>
      <c r="L373" s="127"/>
      <c r="M373" s="513"/>
    </row>
    <row r="374" ht="13.5" customHeight="1">
      <c r="A374" s="376">
        <v>267.0</v>
      </c>
      <c r="B374" s="324"/>
      <c r="C374" s="127"/>
      <c r="D374" s="349"/>
      <c r="E374" s="127"/>
      <c r="F374" s="349"/>
      <c r="G374" s="127"/>
      <c r="H374" s="512"/>
      <c r="I374" s="127"/>
      <c r="J374" s="127"/>
      <c r="K374" s="127"/>
      <c r="L374" s="127"/>
      <c r="M374" s="513"/>
    </row>
    <row r="375" ht="13.5" customHeight="1">
      <c r="A375" s="376">
        <v>268.0</v>
      </c>
      <c r="B375" s="324"/>
      <c r="C375" s="127"/>
      <c r="D375" s="349"/>
      <c r="E375" s="127"/>
      <c r="F375" s="349"/>
      <c r="G375" s="127"/>
      <c r="H375" s="512"/>
      <c r="I375" s="127"/>
      <c r="J375" s="127"/>
      <c r="K375" s="127"/>
      <c r="L375" s="127"/>
      <c r="M375" s="513"/>
    </row>
    <row r="376" ht="13.5" customHeight="1">
      <c r="A376" s="376">
        <v>269.0</v>
      </c>
      <c r="B376" s="324"/>
      <c r="C376" s="127"/>
      <c r="D376" s="349"/>
      <c r="E376" s="127"/>
      <c r="F376" s="349"/>
      <c r="G376" s="127"/>
      <c r="H376" s="512"/>
      <c r="I376" s="127"/>
      <c r="J376" s="127"/>
      <c r="K376" s="127"/>
      <c r="L376" s="127"/>
      <c r="M376" s="513"/>
    </row>
    <row r="377" ht="13.5" customHeight="1">
      <c r="A377" s="376">
        <v>270.0</v>
      </c>
      <c r="B377" s="324"/>
      <c r="C377" s="127"/>
      <c r="D377" s="349"/>
      <c r="E377" s="127"/>
      <c r="F377" s="349"/>
      <c r="G377" s="127"/>
      <c r="H377" s="512"/>
      <c r="I377" s="127"/>
      <c r="J377" s="127"/>
      <c r="K377" s="127"/>
      <c r="L377" s="127"/>
      <c r="M377" s="513"/>
    </row>
    <row r="378" ht="13.5" customHeight="1">
      <c r="A378" s="376">
        <v>271.0</v>
      </c>
      <c r="B378" s="324"/>
      <c r="C378" s="127"/>
      <c r="D378" s="349"/>
      <c r="E378" s="127"/>
      <c r="F378" s="349"/>
      <c r="G378" s="127"/>
      <c r="H378" s="512"/>
      <c r="I378" s="127"/>
      <c r="J378" s="127"/>
      <c r="K378" s="127"/>
      <c r="L378" s="127"/>
      <c r="M378" s="513"/>
    </row>
    <row r="379" ht="13.5" customHeight="1">
      <c r="A379" s="376">
        <v>272.0</v>
      </c>
      <c r="B379" s="324"/>
      <c r="C379" s="127"/>
      <c r="D379" s="349"/>
      <c r="E379" s="127"/>
      <c r="F379" s="349"/>
      <c r="G379" s="127"/>
      <c r="H379" s="512"/>
      <c r="I379" s="127"/>
      <c r="J379" s="127"/>
      <c r="K379" s="127"/>
      <c r="L379" s="127"/>
      <c r="M379" s="513"/>
    </row>
    <row r="380" ht="13.5" customHeight="1">
      <c r="A380" s="376">
        <v>273.0</v>
      </c>
      <c r="B380" s="324"/>
      <c r="C380" s="127"/>
      <c r="D380" s="349"/>
      <c r="E380" s="127"/>
      <c r="F380" s="349"/>
      <c r="G380" s="127"/>
      <c r="H380" s="512"/>
      <c r="I380" s="127"/>
      <c r="J380" s="127"/>
      <c r="K380" s="127"/>
      <c r="L380" s="127"/>
      <c r="M380" s="513"/>
    </row>
    <row r="381" ht="13.5" customHeight="1">
      <c r="A381" s="376">
        <v>274.0</v>
      </c>
      <c r="B381" s="324"/>
      <c r="C381" s="127"/>
      <c r="D381" s="349"/>
      <c r="E381" s="127"/>
      <c r="F381" s="349"/>
      <c r="G381" s="127"/>
      <c r="H381" s="512"/>
      <c r="I381" s="127"/>
      <c r="J381" s="127"/>
      <c r="K381" s="127"/>
      <c r="L381" s="127"/>
      <c r="M381" s="513"/>
    </row>
    <row r="382" ht="13.5" customHeight="1">
      <c r="A382" s="376">
        <v>275.0</v>
      </c>
      <c r="B382" s="324"/>
      <c r="C382" s="127"/>
      <c r="D382" s="349"/>
      <c r="E382" s="127"/>
      <c r="F382" s="349"/>
      <c r="G382" s="127"/>
      <c r="H382" s="512"/>
      <c r="I382" s="127"/>
      <c r="J382" s="127"/>
      <c r="K382" s="127"/>
      <c r="L382" s="127"/>
      <c r="M382" s="513"/>
    </row>
    <row r="383" ht="13.5" customHeight="1">
      <c r="A383" s="376">
        <v>276.0</v>
      </c>
      <c r="B383" s="324"/>
      <c r="C383" s="127"/>
      <c r="D383" s="349"/>
      <c r="E383" s="127"/>
      <c r="F383" s="349"/>
      <c r="G383" s="127"/>
      <c r="H383" s="512"/>
      <c r="I383" s="127"/>
      <c r="J383" s="127"/>
      <c r="K383" s="127"/>
      <c r="L383" s="127"/>
      <c r="M383" s="513"/>
    </row>
    <row r="384" ht="13.5" customHeight="1">
      <c r="A384" s="376">
        <v>277.0</v>
      </c>
      <c r="B384" s="324"/>
      <c r="C384" s="127"/>
      <c r="D384" s="349"/>
      <c r="E384" s="127"/>
      <c r="F384" s="349"/>
      <c r="G384" s="127"/>
      <c r="H384" s="512"/>
      <c r="I384" s="127"/>
      <c r="J384" s="127"/>
      <c r="K384" s="127"/>
      <c r="L384" s="127"/>
      <c r="M384" s="513"/>
    </row>
    <row r="385" ht="13.5" customHeight="1">
      <c r="A385" s="376">
        <v>278.0</v>
      </c>
      <c r="B385" s="324"/>
      <c r="C385" s="127"/>
      <c r="D385" s="349"/>
      <c r="E385" s="127"/>
      <c r="F385" s="349"/>
      <c r="G385" s="127"/>
      <c r="H385" s="512"/>
      <c r="I385" s="127"/>
      <c r="J385" s="127"/>
      <c r="K385" s="127"/>
      <c r="L385" s="127"/>
      <c r="M385" s="513"/>
    </row>
    <row r="386" ht="13.5" customHeight="1">
      <c r="A386" s="376">
        <v>279.0</v>
      </c>
      <c r="B386" s="324"/>
      <c r="C386" s="127"/>
      <c r="D386" s="349"/>
      <c r="E386" s="127"/>
      <c r="F386" s="349"/>
      <c r="G386" s="127"/>
      <c r="H386" s="512"/>
      <c r="I386" s="127"/>
      <c r="J386" s="127"/>
      <c r="K386" s="127"/>
      <c r="L386" s="127"/>
      <c r="M386" s="513"/>
    </row>
    <row r="387" ht="13.5" customHeight="1">
      <c r="A387" s="376">
        <v>280.0</v>
      </c>
      <c r="B387" s="324"/>
      <c r="C387" s="127"/>
      <c r="D387" s="349"/>
      <c r="E387" s="127"/>
      <c r="F387" s="349"/>
      <c r="G387" s="127"/>
      <c r="H387" s="512"/>
      <c r="I387" s="127"/>
      <c r="J387" s="127"/>
      <c r="K387" s="127"/>
      <c r="L387" s="127"/>
      <c r="M387" s="513"/>
    </row>
    <row r="388" ht="13.5" customHeight="1">
      <c r="A388" s="376">
        <v>281.0</v>
      </c>
      <c r="B388" s="324"/>
      <c r="C388" s="127"/>
      <c r="D388" s="349"/>
      <c r="E388" s="127"/>
      <c r="F388" s="349"/>
      <c r="G388" s="127"/>
      <c r="H388" s="512"/>
      <c r="I388" s="127"/>
      <c r="J388" s="127"/>
      <c r="K388" s="127"/>
      <c r="L388" s="127"/>
      <c r="M388" s="513"/>
    </row>
    <row r="389" ht="13.5" customHeight="1">
      <c r="A389" s="376">
        <v>282.0</v>
      </c>
      <c r="B389" s="324"/>
      <c r="C389" s="127"/>
      <c r="D389" s="349"/>
      <c r="E389" s="127"/>
      <c r="F389" s="349"/>
      <c r="G389" s="127"/>
      <c r="H389" s="512"/>
      <c r="I389" s="127"/>
      <c r="J389" s="127"/>
      <c r="K389" s="127"/>
      <c r="L389" s="127"/>
      <c r="M389" s="513"/>
    </row>
    <row r="390" ht="13.5" customHeight="1">
      <c r="A390" s="376">
        <v>283.0</v>
      </c>
      <c r="B390" s="324"/>
      <c r="C390" s="127"/>
      <c r="D390" s="349"/>
      <c r="E390" s="127"/>
      <c r="F390" s="349"/>
      <c r="G390" s="127"/>
      <c r="H390" s="512"/>
      <c r="I390" s="127"/>
      <c r="J390" s="127"/>
      <c r="K390" s="127"/>
      <c r="L390" s="127"/>
      <c r="M390" s="513"/>
    </row>
    <row r="391" ht="13.5" customHeight="1">
      <c r="A391" s="376">
        <v>284.0</v>
      </c>
      <c r="B391" s="324"/>
      <c r="C391" s="127"/>
      <c r="D391" s="349"/>
      <c r="E391" s="127"/>
      <c r="F391" s="349"/>
      <c r="G391" s="127"/>
      <c r="H391" s="512"/>
      <c r="I391" s="127"/>
      <c r="J391" s="127"/>
      <c r="K391" s="127"/>
      <c r="L391" s="127"/>
      <c r="M391" s="513"/>
    </row>
    <row r="392" ht="13.5" customHeight="1">
      <c r="A392" s="376">
        <v>285.0</v>
      </c>
      <c r="B392" s="324"/>
      <c r="C392" s="127"/>
      <c r="D392" s="349"/>
      <c r="E392" s="127"/>
      <c r="F392" s="349"/>
      <c r="G392" s="127"/>
      <c r="H392" s="512"/>
      <c r="I392" s="127"/>
      <c r="J392" s="127"/>
      <c r="K392" s="127"/>
      <c r="L392" s="127"/>
      <c r="M392" s="513"/>
    </row>
    <row r="393" ht="13.5" customHeight="1">
      <c r="A393" s="376">
        <v>286.0</v>
      </c>
      <c r="B393" s="324"/>
      <c r="C393" s="127"/>
      <c r="D393" s="349"/>
      <c r="E393" s="127"/>
      <c r="F393" s="349"/>
      <c r="G393" s="127"/>
      <c r="H393" s="512"/>
      <c r="I393" s="127"/>
      <c r="J393" s="127"/>
      <c r="K393" s="127"/>
      <c r="L393" s="127"/>
      <c r="M393" s="513"/>
    </row>
    <row r="394" ht="13.5" customHeight="1">
      <c r="A394" s="376">
        <v>287.0</v>
      </c>
      <c r="B394" s="324"/>
      <c r="C394" s="127"/>
      <c r="D394" s="349"/>
      <c r="E394" s="127"/>
      <c r="F394" s="349"/>
      <c r="G394" s="127"/>
      <c r="H394" s="512"/>
      <c r="I394" s="127"/>
      <c r="J394" s="127"/>
      <c r="K394" s="127"/>
      <c r="L394" s="127"/>
      <c r="M394" s="513"/>
    </row>
    <row r="395" ht="13.5" customHeight="1">
      <c r="A395" s="376">
        <v>288.0</v>
      </c>
      <c r="B395" s="324"/>
      <c r="C395" s="127"/>
      <c r="D395" s="349"/>
      <c r="E395" s="127"/>
      <c r="F395" s="349"/>
      <c r="G395" s="127"/>
      <c r="H395" s="512"/>
      <c r="I395" s="127"/>
      <c r="J395" s="127"/>
      <c r="K395" s="127"/>
      <c r="L395" s="127"/>
      <c r="M395" s="513"/>
    </row>
    <row r="396" ht="13.5" customHeight="1">
      <c r="A396" s="376">
        <v>289.0</v>
      </c>
      <c r="B396" s="324"/>
      <c r="C396" s="127"/>
      <c r="D396" s="349"/>
      <c r="E396" s="127"/>
      <c r="F396" s="349"/>
      <c r="G396" s="127"/>
      <c r="H396" s="512"/>
      <c r="I396" s="127"/>
      <c r="J396" s="127"/>
      <c r="K396" s="127"/>
      <c r="L396" s="127"/>
      <c r="M396" s="513"/>
    </row>
    <row r="397" ht="13.5" customHeight="1">
      <c r="A397" s="376">
        <v>290.0</v>
      </c>
      <c r="B397" s="324"/>
      <c r="C397" s="127"/>
      <c r="D397" s="349"/>
      <c r="E397" s="127"/>
      <c r="F397" s="349"/>
      <c r="G397" s="127"/>
      <c r="H397" s="512"/>
      <c r="I397" s="127"/>
      <c r="J397" s="127"/>
      <c r="K397" s="127"/>
      <c r="L397" s="127"/>
      <c r="M397" s="513"/>
    </row>
    <row r="398" ht="13.5" customHeight="1">
      <c r="A398" s="376">
        <v>291.0</v>
      </c>
      <c r="B398" s="324"/>
      <c r="C398" s="127"/>
      <c r="D398" s="349"/>
      <c r="E398" s="127"/>
      <c r="F398" s="349"/>
      <c r="G398" s="127"/>
      <c r="H398" s="512"/>
      <c r="I398" s="127"/>
      <c r="J398" s="127"/>
      <c r="K398" s="127"/>
      <c r="L398" s="127"/>
      <c r="M398" s="513"/>
    </row>
    <row r="399" ht="13.5" customHeight="1">
      <c r="A399" s="376">
        <v>292.0</v>
      </c>
      <c r="B399" s="324"/>
      <c r="C399" s="127"/>
      <c r="D399" s="349"/>
      <c r="E399" s="127"/>
      <c r="F399" s="349"/>
      <c r="G399" s="127"/>
      <c r="H399" s="512"/>
      <c r="I399" s="127"/>
      <c r="J399" s="127"/>
      <c r="K399" s="127"/>
      <c r="L399" s="127"/>
      <c r="M399" s="513"/>
    </row>
    <row r="400" ht="13.5" customHeight="1">
      <c r="A400" s="376">
        <v>293.0</v>
      </c>
      <c r="B400" s="324"/>
      <c r="C400" s="127"/>
      <c r="D400" s="349"/>
      <c r="E400" s="127"/>
      <c r="F400" s="349"/>
      <c r="G400" s="127"/>
      <c r="H400" s="512"/>
      <c r="I400" s="127"/>
      <c r="J400" s="127"/>
      <c r="K400" s="127"/>
      <c r="L400" s="127"/>
      <c r="M400" s="513"/>
    </row>
    <row r="401" ht="13.5" customHeight="1">
      <c r="A401" s="376">
        <v>294.0</v>
      </c>
      <c r="B401" s="324"/>
      <c r="C401" s="127"/>
      <c r="D401" s="349"/>
      <c r="E401" s="127"/>
      <c r="F401" s="349"/>
      <c r="G401" s="127"/>
      <c r="H401" s="512"/>
      <c r="I401" s="127"/>
      <c r="J401" s="127"/>
      <c r="K401" s="127"/>
      <c r="L401" s="127"/>
      <c r="M401" s="513"/>
    </row>
    <row r="402" ht="13.5" customHeight="1">
      <c r="A402" s="376">
        <v>295.0</v>
      </c>
      <c r="B402" s="324"/>
      <c r="C402" s="127"/>
      <c r="D402" s="349"/>
      <c r="E402" s="127"/>
      <c r="F402" s="349"/>
      <c r="G402" s="127"/>
      <c r="H402" s="512"/>
      <c r="I402" s="127"/>
      <c r="J402" s="127"/>
      <c r="K402" s="127"/>
      <c r="L402" s="127"/>
      <c r="M402" s="513"/>
    </row>
    <row r="403" ht="13.5" customHeight="1">
      <c r="A403" s="376">
        <v>296.0</v>
      </c>
      <c r="B403" s="324"/>
      <c r="C403" s="127"/>
      <c r="D403" s="349"/>
      <c r="E403" s="127"/>
      <c r="F403" s="349"/>
      <c r="G403" s="127"/>
      <c r="H403" s="512"/>
      <c r="I403" s="127"/>
      <c r="J403" s="127"/>
      <c r="K403" s="127"/>
      <c r="L403" s="127"/>
      <c r="M403" s="513"/>
    </row>
    <row r="404" ht="13.5" customHeight="1">
      <c r="A404" s="376">
        <v>297.0</v>
      </c>
      <c r="B404" s="324"/>
      <c r="C404" s="127"/>
      <c r="D404" s="349"/>
      <c r="E404" s="127"/>
      <c r="F404" s="349"/>
      <c r="G404" s="127"/>
      <c r="H404" s="512"/>
      <c r="I404" s="127"/>
      <c r="J404" s="127"/>
      <c r="K404" s="127"/>
      <c r="L404" s="127"/>
      <c r="M404" s="513"/>
    </row>
    <row r="405" ht="13.5" customHeight="1">
      <c r="A405" s="376">
        <v>298.0</v>
      </c>
      <c r="B405" s="324"/>
      <c r="C405" s="127"/>
      <c r="D405" s="349"/>
      <c r="E405" s="127"/>
      <c r="F405" s="349"/>
      <c r="G405" s="127"/>
      <c r="H405" s="512"/>
      <c r="I405" s="127"/>
      <c r="J405" s="127"/>
      <c r="K405" s="127"/>
      <c r="L405" s="127"/>
      <c r="M405" s="513"/>
    </row>
    <row r="406" ht="13.5" customHeight="1">
      <c r="A406" s="376">
        <v>299.0</v>
      </c>
      <c r="B406" s="324"/>
      <c r="C406" s="127"/>
      <c r="D406" s="349"/>
      <c r="E406" s="127"/>
      <c r="F406" s="349"/>
      <c r="G406" s="127"/>
      <c r="H406" s="512"/>
      <c r="I406" s="127"/>
      <c r="J406" s="127"/>
      <c r="K406" s="127"/>
      <c r="L406" s="127"/>
      <c r="M406" s="513"/>
    </row>
    <row r="407" ht="13.5" customHeight="1">
      <c r="A407" s="376">
        <v>300.0</v>
      </c>
      <c r="B407" s="324"/>
      <c r="C407" s="127"/>
      <c r="D407" s="349"/>
      <c r="E407" s="127"/>
      <c r="F407" s="349"/>
      <c r="G407" s="127"/>
      <c r="H407" s="512"/>
      <c r="I407" s="127"/>
      <c r="J407" s="127"/>
      <c r="K407" s="127"/>
      <c r="L407" s="127"/>
      <c r="M407" s="513"/>
    </row>
    <row r="408" ht="13.5" customHeight="1">
      <c r="A408" s="376">
        <v>301.0</v>
      </c>
      <c r="B408" s="324"/>
      <c r="C408" s="127"/>
      <c r="D408" s="349"/>
      <c r="E408" s="127"/>
      <c r="F408" s="349"/>
      <c r="G408" s="127"/>
      <c r="H408" s="512"/>
      <c r="I408" s="127"/>
      <c r="J408" s="127"/>
      <c r="K408" s="127"/>
      <c r="L408" s="127"/>
      <c r="M408" s="513"/>
    </row>
    <row r="409" ht="13.5" customHeight="1">
      <c r="A409" s="376">
        <v>302.0</v>
      </c>
      <c r="B409" s="324"/>
      <c r="C409" s="127"/>
      <c r="D409" s="349"/>
      <c r="E409" s="127"/>
      <c r="F409" s="349"/>
      <c r="G409" s="127"/>
      <c r="H409" s="512"/>
      <c r="I409" s="127"/>
      <c r="J409" s="127"/>
      <c r="K409" s="127"/>
      <c r="L409" s="127"/>
      <c r="M409" s="513"/>
    </row>
    <row r="410" ht="13.5" customHeight="1">
      <c r="A410" s="376">
        <v>303.0</v>
      </c>
      <c r="B410" s="324"/>
      <c r="C410" s="127"/>
      <c r="D410" s="349"/>
      <c r="E410" s="127"/>
      <c r="F410" s="349"/>
      <c r="G410" s="127"/>
      <c r="H410" s="512"/>
      <c r="I410" s="127"/>
      <c r="J410" s="127"/>
      <c r="K410" s="127"/>
      <c r="L410" s="127"/>
      <c r="M410" s="513"/>
    </row>
    <row r="411" ht="13.5" customHeight="1">
      <c r="A411" s="376">
        <v>304.0</v>
      </c>
      <c r="B411" s="324"/>
      <c r="C411" s="127"/>
      <c r="D411" s="349"/>
      <c r="E411" s="127"/>
      <c r="F411" s="349"/>
      <c r="G411" s="127"/>
      <c r="H411" s="512"/>
      <c r="I411" s="127"/>
      <c r="J411" s="127"/>
      <c r="K411" s="127"/>
      <c r="L411" s="127"/>
      <c r="M411" s="513"/>
    </row>
    <row r="412" ht="13.5" customHeight="1">
      <c r="A412" s="376">
        <v>305.0</v>
      </c>
      <c r="B412" s="324"/>
      <c r="C412" s="127"/>
      <c r="D412" s="349"/>
      <c r="E412" s="127"/>
      <c r="F412" s="349"/>
      <c r="G412" s="127"/>
      <c r="H412" s="512"/>
      <c r="I412" s="127"/>
      <c r="J412" s="127"/>
      <c r="K412" s="127"/>
      <c r="L412" s="127"/>
      <c r="M412" s="513"/>
    </row>
    <row r="413" ht="13.5" customHeight="1">
      <c r="A413" s="376">
        <v>306.0</v>
      </c>
      <c r="B413" s="324"/>
      <c r="C413" s="127"/>
      <c r="D413" s="349"/>
      <c r="E413" s="127"/>
      <c r="F413" s="349"/>
      <c r="G413" s="127"/>
      <c r="H413" s="512"/>
      <c r="I413" s="127"/>
      <c r="J413" s="127"/>
      <c r="K413" s="127"/>
      <c r="L413" s="127"/>
      <c r="M413" s="513"/>
    </row>
    <row r="414" ht="13.5" customHeight="1">
      <c r="A414" s="376">
        <v>307.0</v>
      </c>
      <c r="B414" s="324"/>
      <c r="C414" s="127"/>
      <c r="D414" s="349"/>
      <c r="E414" s="127"/>
      <c r="F414" s="349"/>
      <c r="G414" s="127"/>
      <c r="H414" s="512"/>
      <c r="I414" s="127"/>
      <c r="J414" s="127"/>
      <c r="K414" s="127"/>
      <c r="L414" s="127"/>
      <c r="M414" s="513"/>
    </row>
    <row r="415" ht="13.5" customHeight="1">
      <c r="A415" s="376">
        <v>308.0</v>
      </c>
      <c r="B415" s="324"/>
      <c r="C415" s="127"/>
      <c r="D415" s="349"/>
      <c r="E415" s="127"/>
      <c r="F415" s="349"/>
      <c r="G415" s="127"/>
      <c r="H415" s="512"/>
      <c r="I415" s="127"/>
      <c r="J415" s="127"/>
      <c r="K415" s="127"/>
      <c r="L415" s="127"/>
      <c r="M415" s="513"/>
    </row>
    <row r="416" ht="13.5" customHeight="1">
      <c r="A416" s="376">
        <v>309.0</v>
      </c>
      <c r="B416" s="324"/>
      <c r="C416" s="127"/>
      <c r="D416" s="349"/>
      <c r="E416" s="127"/>
      <c r="F416" s="349"/>
      <c r="G416" s="127"/>
      <c r="H416" s="512"/>
      <c r="I416" s="127"/>
      <c r="J416" s="127"/>
      <c r="K416" s="127"/>
      <c r="L416" s="127"/>
      <c r="M416" s="513"/>
    </row>
    <row r="417" ht="13.5" customHeight="1">
      <c r="A417" s="376">
        <v>310.0</v>
      </c>
      <c r="B417" s="324"/>
      <c r="C417" s="127"/>
      <c r="D417" s="349"/>
      <c r="E417" s="127"/>
      <c r="F417" s="349"/>
      <c r="G417" s="127"/>
      <c r="H417" s="512"/>
      <c r="I417" s="127"/>
      <c r="J417" s="127"/>
      <c r="K417" s="127"/>
      <c r="L417" s="127"/>
      <c r="M417" s="513"/>
    </row>
    <row r="418" ht="13.5" customHeight="1">
      <c r="A418" s="376">
        <v>311.0</v>
      </c>
      <c r="B418" s="324"/>
      <c r="C418" s="127"/>
      <c r="D418" s="349"/>
      <c r="E418" s="127"/>
      <c r="F418" s="349"/>
      <c r="G418" s="127"/>
      <c r="H418" s="512"/>
      <c r="I418" s="127"/>
      <c r="J418" s="127"/>
      <c r="K418" s="127"/>
      <c r="L418" s="127"/>
      <c r="M418" s="513"/>
    </row>
    <row r="419" ht="13.5" customHeight="1">
      <c r="A419" s="376">
        <v>312.0</v>
      </c>
      <c r="B419" s="324"/>
      <c r="C419" s="127"/>
      <c r="D419" s="349"/>
      <c r="E419" s="127"/>
      <c r="F419" s="349"/>
      <c r="G419" s="127"/>
      <c r="H419" s="512"/>
      <c r="I419" s="127"/>
      <c r="J419" s="127"/>
      <c r="K419" s="127"/>
      <c r="L419" s="127"/>
      <c r="M419" s="513"/>
    </row>
    <row r="420" ht="13.5" customHeight="1">
      <c r="A420" s="376">
        <v>313.0</v>
      </c>
      <c r="B420" s="324"/>
      <c r="C420" s="127"/>
      <c r="D420" s="349"/>
      <c r="E420" s="127"/>
      <c r="F420" s="349"/>
      <c r="G420" s="127"/>
      <c r="H420" s="512"/>
      <c r="I420" s="127"/>
      <c r="J420" s="127"/>
      <c r="K420" s="127"/>
      <c r="L420" s="127"/>
      <c r="M420" s="513"/>
    </row>
    <row r="421" ht="13.5" customHeight="1">
      <c r="A421" s="376">
        <v>314.0</v>
      </c>
      <c r="B421" s="324"/>
      <c r="C421" s="127"/>
      <c r="D421" s="349"/>
      <c r="E421" s="127"/>
      <c r="F421" s="349"/>
      <c r="G421" s="127"/>
      <c r="H421" s="512"/>
      <c r="I421" s="127"/>
      <c r="J421" s="127"/>
      <c r="K421" s="127"/>
      <c r="L421" s="127"/>
      <c r="M421" s="513"/>
    </row>
    <row r="422" ht="13.5" customHeight="1">
      <c r="A422" s="376">
        <v>315.0</v>
      </c>
      <c r="B422" s="324"/>
      <c r="C422" s="127"/>
      <c r="D422" s="349"/>
      <c r="E422" s="127"/>
      <c r="F422" s="349"/>
      <c r="G422" s="127"/>
      <c r="H422" s="512"/>
      <c r="I422" s="127"/>
      <c r="J422" s="127"/>
      <c r="K422" s="127"/>
      <c r="L422" s="127"/>
      <c r="M422" s="513"/>
    </row>
    <row r="423" ht="13.5" customHeight="1">
      <c r="A423" s="376">
        <v>316.0</v>
      </c>
      <c r="B423" s="324"/>
      <c r="C423" s="127"/>
      <c r="D423" s="349"/>
      <c r="E423" s="127"/>
      <c r="F423" s="349"/>
      <c r="G423" s="127"/>
      <c r="H423" s="512"/>
      <c r="I423" s="127"/>
      <c r="J423" s="127"/>
      <c r="K423" s="127"/>
      <c r="L423" s="127"/>
      <c r="M423" s="513"/>
    </row>
    <row r="424" ht="13.5" customHeight="1">
      <c r="A424" s="376">
        <v>317.0</v>
      </c>
      <c r="B424" s="324"/>
      <c r="C424" s="127"/>
      <c r="D424" s="349"/>
      <c r="E424" s="127"/>
      <c r="F424" s="349"/>
      <c r="G424" s="127"/>
      <c r="H424" s="512"/>
      <c r="I424" s="127"/>
      <c r="J424" s="127"/>
      <c r="K424" s="127"/>
      <c r="L424" s="127"/>
      <c r="M424" s="513"/>
    </row>
    <row r="425" ht="13.5" customHeight="1">
      <c r="A425" s="376">
        <v>318.0</v>
      </c>
      <c r="B425" s="324"/>
      <c r="C425" s="127"/>
      <c r="D425" s="349"/>
      <c r="E425" s="127"/>
      <c r="F425" s="349"/>
      <c r="G425" s="127"/>
      <c r="H425" s="512"/>
      <c r="I425" s="127"/>
      <c r="J425" s="127"/>
      <c r="K425" s="127"/>
      <c r="L425" s="127"/>
      <c r="M425" s="513"/>
    </row>
    <row r="426" ht="13.5" customHeight="1">
      <c r="A426" s="376">
        <v>319.0</v>
      </c>
      <c r="B426" s="324"/>
      <c r="C426" s="127"/>
      <c r="D426" s="349"/>
      <c r="E426" s="127"/>
      <c r="F426" s="349"/>
      <c r="G426" s="127"/>
      <c r="H426" s="512"/>
      <c r="I426" s="127"/>
      <c r="J426" s="127"/>
      <c r="K426" s="127"/>
      <c r="L426" s="127"/>
      <c r="M426" s="513"/>
    </row>
    <row r="427" ht="13.5" customHeight="1">
      <c r="A427" s="376">
        <v>320.0</v>
      </c>
      <c r="B427" s="324"/>
      <c r="C427" s="127"/>
      <c r="D427" s="349"/>
      <c r="E427" s="127"/>
      <c r="F427" s="349"/>
      <c r="G427" s="127"/>
      <c r="H427" s="512"/>
      <c r="I427" s="127"/>
      <c r="J427" s="127"/>
      <c r="K427" s="127"/>
      <c r="L427" s="127"/>
      <c r="M427" s="513"/>
    </row>
    <row r="428" ht="13.5" customHeight="1">
      <c r="A428" s="376">
        <v>321.0</v>
      </c>
      <c r="B428" s="324"/>
      <c r="C428" s="127"/>
      <c r="D428" s="349"/>
      <c r="E428" s="127"/>
      <c r="F428" s="349"/>
      <c r="G428" s="127"/>
      <c r="H428" s="512"/>
      <c r="I428" s="127"/>
      <c r="J428" s="127"/>
      <c r="K428" s="127"/>
      <c r="L428" s="127"/>
      <c r="M428" s="513"/>
    </row>
    <row r="429" ht="13.5" customHeight="1">
      <c r="A429" s="376">
        <v>322.0</v>
      </c>
      <c r="B429" s="324"/>
      <c r="C429" s="127"/>
      <c r="D429" s="349"/>
      <c r="E429" s="127"/>
      <c r="F429" s="349"/>
      <c r="G429" s="127"/>
      <c r="H429" s="512"/>
      <c r="I429" s="127"/>
      <c r="J429" s="127"/>
      <c r="K429" s="127"/>
      <c r="L429" s="127"/>
      <c r="M429" s="513"/>
    </row>
    <row r="430" ht="13.5" customHeight="1">
      <c r="A430" s="376">
        <v>323.0</v>
      </c>
      <c r="B430" s="324"/>
      <c r="C430" s="127"/>
      <c r="D430" s="349"/>
      <c r="E430" s="127"/>
      <c r="F430" s="349"/>
      <c r="G430" s="127"/>
      <c r="H430" s="512"/>
      <c r="I430" s="127"/>
      <c r="J430" s="127"/>
      <c r="K430" s="127"/>
      <c r="L430" s="127"/>
      <c r="M430" s="513"/>
    </row>
    <row r="431" ht="13.5" customHeight="1">
      <c r="A431" s="376">
        <v>324.0</v>
      </c>
      <c r="B431" s="324"/>
      <c r="C431" s="127"/>
      <c r="D431" s="349"/>
      <c r="E431" s="127"/>
      <c r="F431" s="349"/>
      <c r="G431" s="127"/>
      <c r="H431" s="512"/>
      <c r="I431" s="127"/>
      <c r="J431" s="127"/>
      <c r="K431" s="127"/>
      <c r="L431" s="127"/>
      <c r="M431" s="513"/>
    </row>
    <row r="432" ht="13.5" customHeight="1">
      <c r="A432" s="376">
        <v>325.0</v>
      </c>
      <c r="B432" s="324"/>
      <c r="C432" s="127"/>
      <c r="D432" s="349"/>
      <c r="E432" s="127"/>
      <c r="F432" s="349"/>
      <c r="G432" s="127"/>
      <c r="H432" s="512"/>
      <c r="I432" s="127"/>
      <c r="J432" s="127"/>
      <c r="K432" s="127"/>
      <c r="L432" s="127"/>
      <c r="M432" s="513"/>
    </row>
    <row r="433" ht="13.5" customHeight="1">
      <c r="A433" s="376">
        <v>326.0</v>
      </c>
      <c r="B433" s="324"/>
      <c r="C433" s="127"/>
      <c r="D433" s="349"/>
      <c r="E433" s="127"/>
      <c r="F433" s="349"/>
      <c r="G433" s="127"/>
      <c r="H433" s="512"/>
      <c r="I433" s="127"/>
      <c r="J433" s="127"/>
      <c r="K433" s="127"/>
      <c r="L433" s="127"/>
      <c r="M433" s="513"/>
    </row>
    <row r="434" ht="13.5" customHeight="1">
      <c r="A434" s="376">
        <v>327.0</v>
      </c>
      <c r="B434" s="324"/>
      <c r="C434" s="127"/>
      <c r="D434" s="349"/>
      <c r="E434" s="127"/>
      <c r="F434" s="349"/>
      <c r="G434" s="127"/>
      <c r="H434" s="512"/>
      <c r="I434" s="127"/>
      <c r="J434" s="127"/>
      <c r="K434" s="127"/>
      <c r="L434" s="127"/>
      <c r="M434" s="513"/>
    </row>
    <row r="435" ht="13.5" customHeight="1">
      <c r="A435" s="376">
        <v>328.0</v>
      </c>
      <c r="B435" s="324"/>
      <c r="C435" s="127"/>
      <c r="D435" s="349"/>
      <c r="E435" s="127"/>
      <c r="F435" s="349"/>
      <c r="G435" s="127"/>
      <c r="H435" s="512"/>
      <c r="I435" s="127"/>
      <c r="J435" s="127"/>
      <c r="K435" s="127"/>
      <c r="L435" s="127"/>
      <c r="M435" s="513"/>
    </row>
    <row r="436" ht="13.5" customHeight="1">
      <c r="A436" s="376">
        <v>329.0</v>
      </c>
      <c r="B436" s="324"/>
      <c r="C436" s="127"/>
      <c r="D436" s="349"/>
      <c r="E436" s="127"/>
      <c r="F436" s="349"/>
      <c r="G436" s="127"/>
      <c r="H436" s="512"/>
      <c r="I436" s="127"/>
      <c r="J436" s="127"/>
      <c r="K436" s="127"/>
      <c r="L436" s="127"/>
      <c r="M436" s="513"/>
    </row>
    <row r="437" ht="13.5" customHeight="1">
      <c r="A437" s="376">
        <v>330.0</v>
      </c>
      <c r="B437" s="324"/>
      <c r="C437" s="127"/>
      <c r="D437" s="349"/>
      <c r="E437" s="127"/>
      <c r="F437" s="349"/>
      <c r="G437" s="127"/>
      <c r="H437" s="512"/>
      <c r="I437" s="127"/>
      <c r="J437" s="127"/>
      <c r="K437" s="127"/>
      <c r="L437" s="127"/>
      <c r="M437" s="513"/>
    </row>
    <row r="438" ht="13.5" customHeight="1">
      <c r="A438" s="376">
        <v>331.0</v>
      </c>
      <c r="B438" s="324"/>
      <c r="C438" s="127"/>
      <c r="D438" s="349"/>
      <c r="E438" s="127"/>
      <c r="F438" s="349"/>
      <c r="G438" s="127"/>
      <c r="H438" s="512"/>
      <c r="I438" s="127"/>
      <c r="J438" s="127"/>
      <c r="K438" s="127"/>
      <c r="L438" s="127"/>
      <c r="M438" s="513"/>
    </row>
    <row r="439" ht="13.5" customHeight="1">
      <c r="A439" s="376">
        <v>332.0</v>
      </c>
      <c r="B439" s="324"/>
      <c r="C439" s="127"/>
      <c r="D439" s="349"/>
      <c r="E439" s="127"/>
      <c r="F439" s="349"/>
      <c r="G439" s="127"/>
      <c r="H439" s="512"/>
      <c r="I439" s="127"/>
      <c r="J439" s="127"/>
      <c r="K439" s="127"/>
      <c r="L439" s="127"/>
      <c r="M439" s="513"/>
    </row>
    <row r="440" ht="13.5" customHeight="1">
      <c r="A440" s="376">
        <v>333.0</v>
      </c>
      <c r="B440" s="324"/>
      <c r="C440" s="127"/>
      <c r="D440" s="349"/>
      <c r="E440" s="127"/>
      <c r="F440" s="349"/>
      <c r="G440" s="127"/>
      <c r="H440" s="512"/>
      <c r="I440" s="127"/>
      <c r="J440" s="127"/>
      <c r="K440" s="127"/>
      <c r="L440" s="127"/>
      <c r="M440" s="513"/>
    </row>
    <row r="441" ht="13.5" customHeight="1">
      <c r="A441" s="376">
        <v>334.0</v>
      </c>
      <c r="B441" s="324"/>
      <c r="C441" s="127"/>
      <c r="D441" s="349"/>
      <c r="E441" s="127"/>
      <c r="F441" s="349"/>
      <c r="G441" s="127"/>
      <c r="H441" s="512"/>
      <c r="I441" s="127"/>
      <c r="J441" s="127"/>
      <c r="K441" s="127"/>
      <c r="L441" s="127"/>
      <c r="M441" s="513"/>
    </row>
    <row r="442" ht="13.5" customHeight="1">
      <c r="A442" s="376">
        <v>335.0</v>
      </c>
      <c r="B442" s="324"/>
      <c r="C442" s="127"/>
      <c r="D442" s="349"/>
      <c r="E442" s="127"/>
      <c r="F442" s="349"/>
      <c r="G442" s="127"/>
      <c r="H442" s="512"/>
      <c r="I442" s="127"/>
      <c r="J442" s="127"/>
      <c r="K442" s="127"/>
      <c r="L442" s="127"/>
      <c r="M442" s="513"/>
    </row>
    <row r="443" ht="13.5" customHeight="1">
      <c r="A443" s="376">
        <v>336.0</v>
      </c>
      <c r="B443" s="324"/>
      <c r="C443" s="127"/>
      <c r="D443" s="349"/>
      <c r="E443" s="127"/>
      <c r="F443" s="349"/>
      <c r="G443" s="127"/>
      <c r="H443" s="512"/>
      <c r="I443" s="127"/>
      <c r="J443" s="127"/>
      <c r="K443" s="127"/>
      <c r="L443" s="127"/>
      <c r="M443" s="513"/>
    </row>
    <row r="444" ht="13.5" customHeight="1">
      <c r="A444" s="376">
        <v>337.0</v>
      </c>
      <c r="B444" s="324"/>
      <c r="C444" s="127"/>
      <c r="D444" s="349"/>
      <c r="E444" s="127"/>
      <c r="F444" s="349"/>
      <c r="G444" s="127"/>
      <c r="H444" s="512"/>
      <c r="I444" s="127"/>
      <c r="J444" s="127"/>
      <c r="K444" s="127"/>
      <c r="L444" s="127"/>
      <c r="M444" s="513"/>
    </row>
    <row r="445" ht="13.5" customHeight="1">
      <c r="A445" s="376">
        <v>338.0</v>
      </c>
      <c r="B445" s="324"/>
      <c r="C445" s="127"/>
      <c r="D445" s="349"/>
      <c r="E445" s="127"/>
      <c r="F445" s="349"/>
      <c r="G445" s="127"/>
      <c r="H445" s="512"/>
      <c r="I445" s="127"/>
      <c r="J445" s="127"/>
      <c r="K445" s="127"/>
      <c r="L445" s="127"/>
      <c r="M445" s="513"/>
    </row>
    <row r="446" ht="13.5" customHeight="1">
      <c r="A446" s="376">
        <v>339.0</v>
      </c>
      <c r="B446" s="324"/>
      <c r="C446" s="127"/>
      <c r="D446" s="349"/>
      <c r="E446" s="127"/>
      <c r="F446" s="349"/>
      <c r="G446" s="127"/>
      <c r="H446" s="512"/>
      <c r="I446" s="127"/>
      <c r="J446" s="127"/>
      <c r="K446" s="127"/>
      <c r="L446" s="127"/>
      <c r="M446" s="513"/>
    </row>
    <row r="447" ht="13.5" customHeight="1">
      <c r="A447" s="376">
        <v>340.0</v>
      </c>
      <c r="B447" s="324"/>
      <c r="C447" s="127"/>
      <c r="D447" s="349"/>
      <c r="E447" s="127"/>
      <c r="F447" s="349"/>
      <c r="G447" s="127"/>
      <c r="H447" s="512"/>
      <c r="I447" s="127"/>
      <c r="J447" s="127"/>
      <c r="K447" s="127"/>
      <c r="L447" s="127"/>
      <c r="M447" s="513"/>
    </row>
    <row r="448" ht="13.5" customHeight="1">
      <c r="A448" s="376">
        <v>341.0</v>
      </c>
      <c r="B448" s="324"/>
      <c r="C448" s="127"/>
      <c r="D448" s="349"/>
      <c r="E448" s="127"/>
      <c r="F448" s="349"/>
      <c r="G448" s="127"/>
      <c r="H448" s="512"/>
      <c r="I448" s="127"/>
      <c r="J448" s="127"/>
      <c r="K448" s="127"/>
      <c r="L448" s="127"/>
      <c r="M448" s="513"/>
    </row>
    <row r="449" ht="13.5" customHeight="1">
      <c r="A449" s="376">
        <v>342.0</v>
      </c>
      <c r="B449" s="324"/>
      <c r="C449" s="127"/>
      <c r="D449" s="349"/>
      <c r="E449" s="127"/>
      <c r="F449" s="349"/>
      <c r="G449" s="127"/>
      <c r="H449" s="512"/>
      <c r="I449" s="127"/>
      <c r="J449" s="127"/>
      <c r="K449" s="127"/>
      <c r="L449" s="127"/>
      <c r="M449" s="513"/>
    </row>
    <row r="450" ht="13.5" customHeight="1">
      <c r="A450" s="376">
        <v>343.0</v>
      </c>
      <c r="B450" s="324"/>
      <c r="C450" s="127"/>
      <c r="D450" s="349"/>
      <c r="E450" s="127"/>
      <c r="F450" s="349"/>
      <c r="G450" s="127"/>
      <c r="H450" s="512"/>
      <c r="I450" s="127"/>
      <c r="J450" s="127"/>
      <c r="K450" s="127"/>
      <c r="L450" s="127"/>
      <c r="M450" s="513"/>
    </row>
    <row r="451" ht="13.5" customHeight="1">
      <c r="A451" s="376">
        <v>344.0</v>
      </c>
      <c r="B451" s="324"/>
      <c r="C451" s="127"/>
      <c r="D451" s="349"/>
      <c r="E451" s="127"/>
      <c r="F451" s="349"/>
      <c r="G451" s="127"/>
      <c r="H451" s="512"/>
      <c r="I451" s="127"/>
      <c r="J451" s="127"/>
      <c r="K451" s="127"/>
      <c r="L451" s="127"/>
      <c r="M451" s="513"/>
    </row>
    <row r="452" ht="13.5" customHeight="1">
      <c r="A452" s="376">
        <v>345.0</v>
      </c>
      <c r="B452" s="324"/>
      <c r="C452" s="127"/>
      <c r="D452" s="349"/>
      <c r="E452" s="127"/>
      <c r="F452" s="349"/>
      <c r="G452" s="127"/>
      <c r="H452" s="512"/>
      <c r="I452" s="127"/>
      <c r="J452" s="127"/>
      <c r="K452" s="127"/>
      <c r="L452" s="127"/>
      <c r="M452" s="513"/>
    </row>
    <row r="453" ht="13.5" customHeight="1">
      <c r="A453" s="376">
        <v>346.0</v>
      </c>
      <c r="B453" s="324"/>
      <c r="C453" s="127"/>
      <c r="D453" s="349"/>
      <c r="E453" s="127"/>
      <c r="F453" s="349"/>
      <c r="G453" s="127"/>
      <c r="H453" s="512"/>
      <c r="I453" s="127"/>
      <c r="J453" s="127"/>
      <c r="K453" s="127"/>
      <c r="L453" s="127"/>
      <c r="M453" s="513"/>
    </row>
    <row r="454" ht="13.5" customHeight="1">
      <c r="A454" s="376">
        <v>347.0</v>
      </c>
      <c r="B454" s="324"/>
      <c r="C454" s="127"/>
      <c r="D454" s="349"/>
      <c r="E454" s="127"/>
      <c r="F454" s="349"/>
      <c r="G454" s="127"/>
      <c r="H454" s="512"/>
      <c r="I454" s="127"/>
      <c r="J454" s="127"/>
      <c r="K454" s="127"/>
      <c r="L454" s="127"/>
      <c r="M454" s="513"/>
    </row>
    <row r="455" ht="13.5" customHeight="1">
      <c r="A455" s="376">
        <v>348.0</v>
      </c>
      <c r="B455" s="324"/>
      <c r="C455" s="127"/>
      <c r="D455" s="349"/>
      <c r="E455" s="127"/>
      <c r="F455" s="349"/>
      <c r="G455" s="127"/>
      <c r="H455" s="512"/>
      <c r="I455" s="127"/>
      <c r="J455" s="127"/>
      <c r="K455" s="127"/>
      <c r="L455" s="127"/>
      <c r="M455" s="513"/>
    </row>
    <row r="456" ht="13.5" customHeight="1">
      <c r="A456" s="376">
        <v>349.0</v>
      </c>
      <c r="B456" s="324"/>
      <c r="C456" s="127"/>
      <c r="D456" s="349"/>
      <c r="E456" s="127"/>
      <c r="F456" s="349"/>
      <c r="G456" s="127"/>
      <c r="H456" s="512"/>
      <c r="I456" s="127"/>
      <c r="J456" s="127"/>
      <c r="K456" s="127"/>
      <c r="L456" s="127"/>
      <c r="M456" s="513"/>
    </row>
    <row r="457" ht="13.5" customHeight="1">
      <c r="A457" s="376">
        <v>350.0</v>
      </c>
      <c r="B457" s="324"/>
      <c r="C457" s="127"/>
      <c r="D457" s="349"/>
      <c r="E457" s="127"/>
      <c r="F457" s="349"/>
      <c r="G457" s="127"/>
      <c r="H457" s="512"/>
      <c r="I457" s="127"/>
      <c r="J457" s="127"/>
      <c r="K457" s="127"/>
      <c r="L457" s="127"/>
      <c r="M457" s="513"/>
    </row>
    <row r="458" ht="13.5" customHeight="1">
      <c r="A458" s="376">
        <v>351.0</v>
      </c>
      <c r="B458" s="324"/>
      <c r="C458" s="127"/>
      <c r="D458" s="349"/>
      <c r="E458" s="127"/>
      <c r="F458" s="349"/>
      <c r="G458" s="127"/>
      <c r="H458" s="512"/>
      <c r="I458" s="127"/>
      <c r="J458" s="127"/>
      <c r="K458" s="127"/>
      <c r="L458" s="127"/>
      <c r="M458" s="513"/>
    </row>
    <row r="459" ht="13.5" customHeight="1">
      <c r="A459" s="376">
        <v>352.0</v>
      </c>
      <c r="B459" s="324"/>
      <c r="C459" s="127"/>
      <c r="D459" s="349"/>
      <c r="E459" s="127"/>
      <c r="F459" s="349"/>
      <c r="G459" s="127"/>
      <c r="H459" s="512"/>
      <c r="I459" s="127"/>
      <c r="J459" s="127"/>
      <c r="K459" s="127"/>
      <c r="L459" s="127"/>
      <c r="M459" s="513"/>
    </row>
    <row r="460" ht="13.5" customHeight="1">
      <c r="A460" s="376">
        <v>353.0</v>
      </c>
      <c r="B460" s="324"/>
      <c r="C460" s="127"/>
      <c r="D460" s="349"/>
      <c r="E460" s="127"/>
      <c r="F460" s="349"/>
      <c r="G460" s="127"/>
      <c r="H460" s="512"/>
      <c r="I460" s="127"/>
      <c r="J460" s="127"/>
      <c r="K460" s="127"/>
      <c r="L460" s="127"/>
      <c r="M460" s="513"/>
    </row>
    <row r="461" ht="13.5" customHeight="1">
      <c r="A461" s="376">
        <v>354.0</v>
      </c>
      <c r="B461" s="324"/>
      <c r="C461" s="127"/>
      <c r="D461" s="349"/>
      <c r="E461" s="127"/>
      <c r="F461" s="349"/>
      <c r="G461" s="127"/>
      <c r="H461" s="512"/>
      <c r="I461" s="127"/>
      <c r="J461" s="127"/>
      <c r="K461" s="127"/>
      <c r="L461" s="127"/>
      <c r="M461" s="513"/>
    </row>
    <row r="462" ht="13.5" customHeight="1">
      <c r="A462" s="376">
        <v>355.0</v>
      </c>
      <c r="B462" s="324"/>
      <c r="C462" s="127"/>
      <c r="D462" s="349"/>
      <c r="E462" s="127"/>
      <c r="F462" s="349"/>
      <c r="G462" s="127"/>
      <c r="H462" s="512"/>
      <c r="I462" s="127"/>
      <c r="J462" s="127"/>
      <c r="K462" s="127"/>
      <c r="L462" s="127"/>
      <c r="M462" s="513"/>
    </row>
    <row r="463" ht="13.5" customHeight="1">
      <c r="A463" s="376">
        <v>356.0</v>
      </c>
      <c r="B463" s="324"/>
      <c r="C463" s="127"/>
      <c r="D463" s="349"/>
      <c r="E463" s="127"/>
      <c r="F463" s="349"/>
      <c r="G463" s="127"/>
      <c r="H463" s="512"/>
      <c r="I463" s="127"/>
      <c r="J463" s="127"/>
      <c r="K463" s="127"/>
      <c r="L463" s="127"/>
      <c r="M463" s="513"/>
    </row>
    <row r="464" ht="13.5" customHeight="1">
      <c r="A464" s="376">
        <v>357.0</v>
      </c>
      <c r="B464" s="324"/>
      <c r="C464" s="127"/>
      <c r="D464" s="349"/>
      <c r="E464" s="127"/>
      <c r="F464" s="349"/>
      <c r="G464" s="127"/>
      <c r="H464" s="512"/>
      <c r="I464" s="127"/>
      <c r="J464" s="127"/>
      <c r="K464" s="127"/>
      <c r="L464" s="127"/>
      <c r="M464" s="513"/>
    </row>
    <row r="465" ht="13.5" customHeight="1">
      <c r="A465" s="376">
        <v>358.0</v>
      </c>
      <c r="B465" s="324"/>
      <c r="C465" s="127"/>
      <c r="D465" s="349"/>
      <c r="E465" s="127"/>
      <c r="F465" s="349"/>
      <c r="G465" s="127"/>
      <c r="H465" s="512"/>
      <c r="I465" s="127"/>
      <c r="J465" s="127"/>
      <c r="K465" s="127"/>
      <c r="L465" s="127"/>
      <c r="M465" s="513"/>
    </row>
    <row r="466" ht="13.5" customHeight="1">
      <c r="A466" s="376">
        <v>359.0</v>
      </c>
      <c r="B466" s="324"/>
      <c r="C466" s="127"/>
      <c r="D466" s="349"/>
      <c r="E466" s="127"/>
      <c r="F466" s="349"/>
      <c r="G466" s="127"/>
      <c r="H466" s="512"/>
      <c r="I466" s="127"/>
      <c r="J466" s="127"/>
      <c r="K466" s="127"/>
      <c r="L466" s="127"/>
      <c r="M466" s="513"/>
    </row>
    <row r="467" ht="13.5" customHeight="1">
      <c r="A467" s="376">
        <v>360.0</v>
      </c>
      <c r="B467" s="324"/>
      <c r="C467" s="127"/>
      <c r="D467" s="349"/>
      <c r="E467" s="127"/>
      <c r="F467" s="349"/>
      <c r="G467" s="127"/>
      <c r="H467" s="512"/>
      <c r="I467" s="127"/>
      <c r="J467" s="127"/>
      <c r="K467" s="127"/>
      <c r="L467" s="127"/>
      <c r="M467" s="513"/>
    </row>
    <row r="468" ht="13.5" customHeight="1">
      <c r="A468" s="376">
        <v>361.0</v>
      </c>
      <c r="B468" s="324"/>
      <c r="C468" s="127"/>
      <c r="D468" s="349"/>
      <c r="E468" s="127"/>
      <c r="F468" s="349"/>
      <c r="G468" s="127"/>
      <c r="H468" s="512"/>
      <c r="I468" s="127"/>
      <c r="J468" s="127"/>
      <c r="K468" s="127"/>
      <c r="L468" s="127"/>
      <c r="M468" s="513"/>
    </row>
    <row r="469" ht="13.5" customHeight="1">
      <c r="A469" s="376">
        <v>362.0</v>
      </c>
      <c r="B469" s="324"/>
      <c r="C469" s="127"/>
      <c r="D469" s="349"/>
      <c r="E469" s="127"/>
      <c r="F469" s="349"/>
      <c r="G469" s="127"/>
      <c r="H469" s="512"/>
      <c r="I469" s="127"/>
      <c r="J469" s="127"/>
      <c r="K469" s="127"/>
      <c r="L469" s="127"/>
      <c r="M469" s="513"/>
    </row>
    <row r="470" ht="13.5" customHeight="1">
      <c r="A470" s="376">
        <v>363.0</v>
      </c>
      <c r="B470" s="324"/>
      <c r="C470" s="127"/>
      <c r="D470" s="349"/>
      <c r="E470" s="127"/>
      <c r="F470" s="349"/>
      <c r="G470" s="127"/>
      <c r="H470" s="512"/>
      <c r="I470" s="127"/>
      <c r="J470" s="127"/>
      <c r="K470" s="127"/>
      <c r="L470" s="127"/>
      <c r="M470" s="513"/>
    </row>
    <row r="471" ht="13.5" customHeight="1">
      <c r="A471" s="376">
        <v>364.0</v>
      </c>
      <c r="B471" s="324"/>
      <c r="C471" s="127"/>
      <c r="D471" s="349"/>
      <c r="E471" s="127"/>
      <c r="F471" s="349"/>
      <c r="G471" s="127"/>
      <c r="H471" s="512"/>
      <c r="I471" s="127"/>
      <c r="J471" s="127"/>
      <c r="K471" s="127"/>
      <c r="L471" s="127"/>
      <c r="M471" s="513"/>
    </row>
    <row r="472" ht="13.5" customHeight="1">
      <c r="A472" s="376">
        <v>365.0</v>
      </c>
      <c r="B472" s="324"/>
      <c r="C472" s="127"/>
      <c r="D472" s="349"/>
      <c r="E472" s="127"/>
      <c r="F472" s="349"/>
      <c r="G472" s="127"/>
      <c r="H472" s="512"/>
      <c r="I472" s="127"/>
      <c r="J472" s="127"/>
      <c r="K472" s="127"/>
      <c r="L472" s="127"/>
      <c r="M472" s="513"/>
    </row>
    <row r="473" ht="13.5" customHeight="1">
      <c r="A473" s="376">
        <v>366.0</v>
      </c>
      <c r="B473" s="324"/>
      <c r="C473" s="127"/>
      <c r="D473" s="349"/>
      <c r="E473" s="127"/>
      <c r="F473" s="349"/>
      <c r="G473" s="127"/>
      <c r="H473" s="512"/>
      <c r="I473" s="127"/>
      <c r="J473" s="127"/>
      <c r="K473" s="127"/>
      <c r="L473" s="127"/>
      <c r="M473" s="513"/>
    </row>
    <row r="474" ht="13.5" customHeight="1">
      <c r="A474" s="376">
        <v>367.0</v>
      </c>
      <c r="B474" s="324"/>
      <c r="C474" s="127"/>
      <c r="D474" s="349"/>
      <c r="E474" s="127"/>
      <c r="F474" s="349"/>
      <c r="G474" s="127"/>
      <c r="H474" s="512"/>
      <c r="I474" s="127"/>
      <c r="J474" s="127"/>
      <c r="K474" s="127"/>
      <c r="L474" s="127"/>
      <c r="M474" s="513"/>
    </row>
    <row r="475" ht="13.5" customHeight="1">
      <c r="A475" s="376">
        <v>368.0</v>
      </c>
      <c r="B475" s="324"/>
      <c r="C475" s="127"/>
      <c r="D475" s="349"/>
      <c r="E475" s="127"/>
      <c r="F475" s="349"/>
      <c r="G475" s="127"/>
      <c r="H475" s="512"/>
      <c r="I475" s="127"/>
      <c r="J475" s="127"/>
      <c r="K475" s="127"/>
      <c r="L475" s="127"/>
      <c r="M475" s="513"/>
    </row>
    <row r="476" ht="13.5" customHeight="1">
      <c r="A476" s="376">
        <v>369.0</v>
      </c>
      <c r="B476" s="324"/>
      <c r="C476" s="127"/>
      <c r="D476" s="349"/>
      <c r="E476" s="127"/>
      <c r="F476" s="349"/>
      <c r="G476" s="127"/>
      <c r="H476" s="512"/>
      <c r="I476" s="127"/>
      <c r="J476" s="127"/>
      <c r="K476" s="127"/>
      <c r="L476" s="127"/>
      <c r="M476" s="513"/>
    </row>
    <row r="477" ht="13.5" customHeight="1">
      <c r="A477" s="376">
        <v>370.0</v>
      </c>
      <c r="B477" s="324"/>
      <c r="C477" s="127"/>
      <c r="D477" s="349"/>
      <c r="E477" s="127"/>
      <c r="F477" s="349"/>
      <c r="G477" s="127"/>
      <c r="H477" s="512"/>
      <c r="I477" s="127"/>
      <c r="J477" s="127"/>
      <c r="K477" s="127"/>
      <c r="L477" s="127"/>
      <c r="M477" s="513"/>
    </row>
    <row r="478" ht="13.5" customHeight="1">
      <c r="A478" s="376">
        <v>371.0</v>
      </c>
      <c r="B478" s="324"/>
      <c r="C478" s="127"/>
      <c r="D478" s="349"/>
      <c r="E478" s="127"/>
      <c r="F478" s="349"/>
      <c r="G478" s="127"/>
      <c r="H478" s="512"/>
      <c r="I478" s="127"/>
      <c r="J478" s="127"/>
      <c r="K478" s="127"/>
      <c r="L478" s="127"/>
      <c r="M478" s="513"/>
    </row>
    <row r="479" ht="13.5" customHeight="1">
      <c r="A479" s="376">
        <v>372.0</v>
      </c>
      <c r="B479" s="324"/>
      <c r="C479" s="127"/>
      <c r="D479" s="349"/>
      <c r="E479" s="127"/>
      <c r="F479" s="349"/>
      <c r="G479" s="127"/>
      <c r="H479" s="512"/>
      <c r="I479" s="127"/>
      <c r="J479" s="127"/>
      <c r="K479" s="127"/>
      <c r="L479" s="127"/>
      <c r="M479" s="513"/>
    </row>
    <row r="480" ht="13.5" customHeight="1">
      <c r="A480" s="376">
        <v>373.0</v>
      </c>
      <c r="B480" s="324"/>
      <c r="C480" s="127"/>
      <c r="D480" s="349"/>
      <c r="E480" s="127"/>
      <c r="F480" s="349"/>
      <c r="G480" s="127"/>
      <c r="H480" s="512"/>
      <c r="I480" s="127"/>
      <c r="J480" s="127"/>
      <c r="K480" s="127"/>
      <c r="L480" s="127"/>
      <c r="M480" s="513"/>
    </row>
    <row r="481" ht="13.5" customHeight="1">
      <c r="A481" s="376">
        <v>374.0</v>
      </c>
      <c r="B481" s="324"/>
      <c r="C481" s="127"/>
      <c r="D481" s="349"/>
      <c r="E481" s="127"/>
      <c r="F481" s="349"/>
      <c r="G481" s="127"/>
      <c r="H481" s="512"/>
      <c r="I481" s="127"/>
      <c r="J481" s="127"/>
      <c r="K481" s="127"/>
      <c r="L481" s="127"/>
      <c r="M481" s="513"/>
    </row>
    <row r="482" ht="13.5" customHeight="1">
      <c r="A482" s="376">
        <v>375.0</v>
      </c>
      <c r="B482" s="324"/>
      <c r="C482" s="127"/>
      <c r="D482" s="349"/>
      <c r="E482" s="127"/>
      <c r="F482" s="349"/>
      <c r="G482" s="127"/>
      <c r="H482" s="512"/>
      <c r="I482" s="127"/>
      <c r="J482" s="127"/>
      <c r="K482" s="127"/>
      <c r="L482" s="127"/>
      <c r="M482" s="513"/>
    </row>
    <row r="483" ht="13.5" customHeight="1">
      <c r="A483" s="376">
        <v>376.0</v>
      </c>
      <c r="B483" s="324"/>
      <c r="C483" s="127"/>
      <c r="D483" s="349"/>
      <c r="E483" s="127"/>
      <c r="F483" s="349"/>
      <c r="G483" s="127"/>
      <c r="H483" s="512"/>
      <c r="I483" s="127"/>
      <c r="J483" s="127"/>
      <c r="K483" s="127"/>
      <c r="L483" s="127"/>
      <c r="M483" s="513"/>
    </row>
    <row r="484" ht="13.5" customHeight="1">
      <c r="A484" s="376">
        <v>377.0</v>
      </c>
      <c r="B484" s="324"/>
      <c r="C484" s="127"/>
      <c r="D484" s="349"/>
      <c r="E484" s="127"/>
      <c r="F484" s="349"/>
      <c r="G484" s="127"/>
      <c r="H484" s="512"/>
      <c r="I484" s="127"/>
      <c r="J484" s="127"/>
      <c r="K484" s="127"/>
      <c r="L484" s="127"/>
      <c r="M484" s="513"/>
    </row>
    <row r="485" ht="13.5" customHeight="1">
      <c r="A485" s="376">
        <v>378.0</v>
      </c>
      <c r="B485" s="324"/>
      <c r="C485" s="127"/>
      <c r="D485" s="349"/>
      <c r="E485" s="127"/>
      <c r="F485" s="349"/>
      <c r="G485" s="127"/>
      <c r="H485" s="512"/>
      <c r="I485" s="127"/>
      <c r="J485" s="127"/>
      <c r="K485" s="127"/>
      <c r="L485" s="127"/>
      <c r="M485" s="513"/>
    </row>
    <row r="486" ht="13.5" customHeight="1">
      <c r="A486" s="376">
        <v>379.0</v>
      </c>
      <c r="B486" s="324"/>
      <c r="C486" s="127"/>
      <c r="D486" s="349"/>
      <c r="E486" s="127"/>
      <c r="F486" s="349"/>
      <c r="G486" s="127"/>
      <c r="H486" s="512"/>
      <c r="I486" s="127"/>
      <c r="J486" s="127"/>
      <c r="K486" s="127"/>
      <c r="L486" s="127"/>
      <c r="M486" s="513"/>
    </row>
    <row r="487" ht="13.5" customHeight="1">
      <c r="A487" s="376">
        <v>380.0</v>
      </c>
      <c r="B487" s="324"/>
      <c r="C487" s="127"/>
      <c r="D487" s="349"/>
      <c r="E487" s="127"/>
      <c r="F487" s="349"/>
      <c r="G487" s="127"/>
      <c r="H487" s="512"/>
      <c r="I487" s="127"/>
      <c r="J487" s="127"/>
      <c r="K487" s="127"/>
      <c r="L487" s="127"/>
      <c r="M487" s="513"/>
    </row>
    <row r="488" ht="13.5" customHeight="1">
      <c r="A488" s="376">
        <v>381.0</v>
      </c>
      <c r="B488" s="324"/>
      <c r="C488" s="127"/>
      <c r="D488" s="349"/>
      <c r="E488" s="127"/>
      <c r="F488" s="349"/>
      <c r="G488" s="127"/>
      <c r="H488" s="512"/>
      <c r="I488" s="127"/>
      <c r="J488" s="127"/>
      <c r="K488" s="127"/>
      <c r="L488" s="127"/>
      <c r="M488" s="513"/>
    </row>
    <row r="489" ht="13.5" customHeight="1">
      <c r="A489" s="376">
        <v>382.0</v>
      </c>
      <c r="B489" s="324"/>
      <c r="C489" s="127"/>
      <c r="D489" s="349"/>
      <c r="E489" s="127"/>
      <c r="F489" s="349"/>
      <c r="G489" s="127"/>
      <c r="H489" s="512"/>
      <c r="I489" s="127"/>
      <c r="J489" s="127"/>
      <c r="K489" s="127"/>
      <c r="L489" s="127"/>
      <c r="M489" s="513"/>
    </row>
    <row r="490" ht="13.5" customHeight="1">
      <c r="A490" s="376">
        <v>383.0</v>
      </c>
      <c r="B490" s="324"/>
      <c r="C490" s="127"/>
      <c r="D490" s="349"/>
      <c r="E490" s="127"/>
      <c r="F490" s="349"/>
      <c r="G490" s="127"/>
      <c r="H490" s="512"/>
      <c r="I490" s="127"/>
      <c r="J490" s="127"/>
      <c r="K490" s="127"/>
      <c r="L490" s="127"/>
      <c r="M490" s="513"/>
    </row>
    <row r="491" ht="13.5" customHeight="1">
      <c r="A491" s="376">
        <v>384.0</v>
      </c>
      <c r="B491" s="324"/>
      <c r="C491" s="127"/>
      <c r="D491" s="349"/>
      <c r="E491" s="127"/>
      <c r="F491" s="349"/>
      <c r="G491" s="127"/>
      <c r="H491" s="512"/>
      <c r="I491" s="127"/>
      <c r="J491" s="127"/>
      <c r="K491" s="127"/>
      <c r="L491" s="127"/>
      <c r="M491" s="513"/>
    </row>
    <row r="492" ht="13.5" customHeight="1">
      <c r="A492" s="376">
        <v>385.0</v>
      </c>
      <c r="B492" s="324"/>
      <c r="C492" s="127"/>
      <c r="D492" s="349"/>
      <c r="E492" s="127"/>
      <c r="F492" s="349"/>
      <c r="G492" s="127"/>
      <c r="H492" s="512"/>
      <c r="I492" s="127"/>
      <c r="J492" s="127"/>
      <c r="K492" s="127"/>
      <c r="L492" s="127"/>
      <c r="M492" s="513"/>
    </row>
    <row r="493" ht="13.5" customHeight="1">
      <c r="A493" s="376">
        <v>386.0</v>
      </c>
      <c r="B493" s="324"/>
      <c r="C493" s="127"/>
      <c r="D493" s="349"/>
      <c r="E493" s="127"/>
      <c r="F493" s="349"/>
      <c r="G493" s="127"/>
      <c r="H493" s="512"/>
      <c r="I493" s="127"/>
      <c r="J493" s="127"/>
      <c r="K493" s="127"/>
      <c r="L493" s="127"/>
      <c r="M493" s="513"/>
    </row>
    <row r="494" ht="13.5" customHeight="1">
      <c r="A494" s="376">
        <v>387.0</v>
      </c>
      <c r="B494" s="324"/>
      <c r="C494" s="127"/>
      <c r="D494" s="349"/>
      <c r="E494" s="127"/>
      <c r="F494" s="349"/>
      <c r="G494" s="127"/>
      <c r="H494" s="512"/>
      <c r="I494" s="127"/>
      <c r="J494" s="127"/>
      <c r="K494" s="127"/>
      <c r="L494" s="127"/>
      <c r="M494" s="513"/>
    </row>
    <row r="495" ht="13.5" customHeight="1">
      <c r="A495" s="376">
        <v>388.0</v>
      </c>
      <c r="B495" s="324"/>
      <c r="C495" s="127"/>
      <c r="D495" s="349"/>
      <c r="E495" s="127"/>
      <c r="F495" s="349"/>
      <c r="G495" s="127"/>
      <c r="H495" s="512"/>
      <c r="I495" s="127"/>
      <c r="J495" s="127"/>
      <c r="K495" s="127"/>
      <c r="L495" s="127"/>
      <c r="M495" s="513"/>
    </row>
    <row r="496" ht="13.5" customHeight="1">
      <c r="A496" s="376">
        <v>389.0</v>
      </c>
      <c r="B496" s="324"/>
      <c r="C496" s="127"/>
      <c r="D496" s="349"/>
      <c r="E496" s="127"/>
      <c r="F496" s="349"/>
      <c r="G496" s="127"/>
      <c r="H496" s="512"/>
      <c r="I496" s="127"/>
      <c r="J496" s="127"/>
      <c r="K496" s="127"/>
      <c r="L496" s="127"/>
      <c r="M496" s="513"/>
    </row>
    <row r="497" ht="13.5" customHeight="1">
      <c r="A497" s="376">
        <v>390.0</v>
      </c>
      <c r="B497" s="324"/>
      <c r="C497" s="127"/>
      <c r="D497" s="349"/>
      <c r="E497" s="127"/>
      <c r="F497" s="349"/>
      <c r="G497" s="127"/>
      <c r="H497" s="512"/>
      <c r="I497" s="127"/>
      <c r="J497" s="127"/>
      <c r="K497" s="127"/>
      <c r="L497" s="127"/>
      <c r="M497" s="513"/>
    </row>
    <row r="498" ht="13.5" customHeight="1">
      <c r="A498" s="376">
        <v>391.0</v>
      </c>
      <c r="B498" s="324"/>
      <c r="C498" s="127"/>
      <c r="D498" s="349"/>
      <c r="E498" s="127"/>
      <c r="F498" s="349"/>
      <c r="G498" s="127"/>
      <c r="H498" s="512"/>
      <c r="I498" s="127"/>
      <c r="J498" s="127"/>
      <c r="K498" s="127"/>
      <c r="L498" s="127"/>
      <c r="M498" s="513"/>
    </row>
    <row r="499" ht="13.5" customHeight="1">
      <c r="A499" s="376">
        <v>392.0</v>
      </c>
      <c r="B499" s="324"/>
      <c r="C499" s="127"/>
      <c r="D499" s="349"/>
      <c r="E499" s="127"/>
      <c r="F499" s="349"/>
      <c r="G499" s="127"/>
      <c r="H499" s="512"/>
      <c r="I499" s="127"/>
      <c r="J499" s="127"/>
      <c r="K499" s="127"/>
      <c r="L499" s="127"/>
      <c r="M499" s="513"/>
    </row>
    <row r="500" ht="13.5" customHeight="1">
      <c r="A500" s="376">
        <v>393.0</v>
      </c>
      <c r="B500" s="324"/>
      <c r="C500" s="127"/>
      <c r="D500" s="349"/>
      <c r="E500" s="127"/>
      <c r="F500" s="349"/>
      <c r="G500" s="127"/>
      <c r="H500" s="512"/>
      <c r="I500" s="127"/>
      <c r="J500" s="127"/>
      <c r="K500" s="127"/>
      <c r="L500" s="127"/>
      <c r="M500" s="513"/>
    </row>
    <row r="501" ht="13.5" customHeight="1">
      <c r="A501" s="376">
        <v>394.0</v>
      </c>
      <c r="B501" s="324"/>
      <c r="C501" s="127"/>
      <c r="D501" s="349"/>
      <c r="E501" s="127"/>
      <c r="F501" s="349"/>
      <c r="G501" s="127"/>
      <c r="H501" s="512"/>
      <c r="I501" s="127"/>
      <c r="J501" s="127"/>
      <c r="K501" s="127"/>
      <c r="L501" s="127"/>
      <c r="M501" s="513"/>
    </row>
    <row r="502" ht="13.5" customHeight="1">
      <c r="A502" s="376">
        <v>395.0</v>
      </c>
      <c r="B502" s="324"/>
      <c r="C502" s="127"/>
      <c r="D502" s="349"/>
      <c r="E502" s="127"/>
      <c r="F502" s="349"/>
      <c r="G502" s="127"/>
      <c r="H502" s="512"/>
      <c r="I502" s="127"/>
      <c r="J502" s="127"/>
      <c r="K502" s="127"/>
      <c r="L502" s="127"/>
      <c r="M502" s="513"/>
    </row>
    <row r="503" ht="13.5" customHeight="1">
      <c r="A503" s="376">
        <v>396.0</v>
      </c>
      <c r="B503" s="324"/>
      <c r="C503" s="127"/>
      <c r="D503" s="349"/>
      <c r="E503" s="127"/>
      <c r="F503" s="349"/>
      <c r="G503" s="127"/>
      <c r="H503" s="512"/>
      <c r="I503" s="127"/>
      <c r="J503" s="127"/>
      <c r="K503" s="127"/>
      <c r="L503" s="127"/>
      <c r="M503" s="513"/>
    </row>
    <row r="504" ht="13.5" customHeight="1">
      <c r="A504" s="376">
        <v>397.0</v>
      </c>
      <c r="B504" s="324"/>
      <c r="C504" s="127"/>
      <c r="D504" s="349"/>
      <c r="E504" s="127"/>
      <c r="F504" s="349"/>
      <c r="G504" s="127"/>
      <c r="H504" s="512"/>
      <c r="I504" s="127"/>
      <c r="J504" s="127"/>
      <c r="K504" s="127"/>
      <c r="L504" s="127"/>
      <c r="M504" s="513"/>
    </row>
    <row r="505" ht="13.5" customHeight="1">
      <c r="A505" s="376">
        <v>398.0</v>
      </c>
      <c r="B505" s="324"/>
      <c r="C505" s="127"/>
      <c r="D505" s="349"/>
      <c r="E505" s="127"/>
      <c r="F505" s="349"/>
      <c r="G505" s="127"/>
      <c r="H505" s="512"/>
      <c r="I505" s="127"/>
      <c r="J505" s="127"/>
      <c r="K505" s="127"/>
      <c r="L505" s="127"/>
      <c r="M505" s="513"/>
    </row>
    <row r="506" ht="13.5" customHeight="1">
      <c r="A506" s="376">
        <v>399.0</v>
      </c>
      <c r="B506" s="324"/>
      <c r="C506" s="127"/>
      <c r="D506" s="349"/>
      <c r="E506" s="127"/>
      <c r="F506" s="349"/>
      <c r="G506" s="127"/>
      <c r="H506" s="512"/>
      <c r="I506" s="127"/>
      <c r="J506" s="127"/>
      <c r="K506" s="127"/>
      <c r="L506" s="127"/>
      <c r="M506" s="513"/>
    </row>
    <row r="507" ht="13.5" customHeight="1">
      <c r="A507" s="376">
        <v>400.0</v>
      </c>
      <c r="B507" s="324"/>
      <c r="C507" s="127"/>
      <c r="D507" s="349"/>
      <c r="E507" s="127"/>
      <c r="F507" s="349"/>
      <c r="G507" s="127"/>
      <c r="H507" s="512"/>
      <c r="I507" s="127"/>
      <c r="J507" s="127"/>
      <c r="K507" s="127"/>
      <c r="L507" s="127"/>
      <c r="M507" s="513"/>
    </row>
    <row r="508" ht="13.5" customHeight="1">
      <c r="A508" s="376">
        <v>401.0</v>
      </c>
      <c r="B508" s="324"/>
      <c r="C508" s="127"/>
      <c r="D508" s="349"/>
      <c r="E508" s="127"/>
      <c r="F508" s="349"/>
      <c r="G508" s="127"/>
      <c r="H508" s="512"/>
      <c r="I508" s="127"/>
      <c r="J508" s="127"/>
      <c r="K508" s="127"/>
      <c r="L508" s="127"/>
      <c r="M508" s="513"/>
    </row>
    <row r="509" ht="13.5" customHeight="1">
      <c r="A509" s="376">
        <v>402.0</v>
      </c>
      <c r="B509" s="324"/>
      <c r="C509" s="127"/>
      <c r="D509" s="349"/>
      <c r="E509" s="127"/>
      <c r="F509" s="349"/>
      <c r="G509" s="127"/>
      <c r="H509" s="512"/>
      <c r="I509" s="127"/>
      <c r="J509" s="127"/>
      <c r="K509" s="127"/>
      <c r="L509" s="127"/>
      <c r="M509" s="513"/>
    </row>
    <row r="510" ht="13.5" customHeight="1">
      <c r="A510" s="376">
        <v>403.0</v>
      </c>
      <c r="B510" s="324"/>
      <c r="C510" s="127"/>
      <c r="D510" s="349"/>
      <c r="E510" s="127"/>
      <c r="F510" s="349"/>
      <c r="G510" s="127"/>
      <c r="H510" s="512"/>
      <c r="I510" s="127"/>
      <c r="J510" s="127"/>
      <c r="K510" s="127"/>
      <c r="L510" s="127"/>
      <c r="M510" s="513"/>
    </row>
    <row r="511" ht="13.5" customHeight="1">
      <c r="A511" s="376">
        <v>404.0</v>
      </c>
      <c r="B511" s="324"/>
      <c r="C511" s="127"/>
      <c r="D511" s="349"/>
      <c r="E511" s="127"/>
      <c r="F511" s="349"/>
      <c r="G511" s="127"/>
      <c r="H511" s="512"/>
      <c r="I511" s="127"/>
      <c r="J511" s="127"/>
      <c r="K511" s="127"/>
      <c r="L511" s="127"/>
      <c r="M511" s="513"/>
    </row>
    <row r="512" ht="13.5" customHeight="1">
      <c r="A512" s="376">
        <v>405.0</v>
      </c>
      <c r="B512" s="324"/>
      <c r="C512" s="127"/>
      <c r="D512" s="349"/>
      <c r="E512" s="127"/>
      <c r="F512" s="349"/>
      <c r="G512" s="127"/>
      <c r="H512" s="512"/>
      <c r="I512" s="127"/>
      <c r="J512" s="127"/>
      <c r="K512" s="127"/>
      <c r="L512" s="127"/>
      <c r="M512" s="513"/>
    </row>
    <row r="513" ht="13.5" customHeight="1">
      <c r="A513" s="376">
        <v>406.0</v>
      </c>
      <c r="B513" s="324"/>
      <c r="C513" s="127"/>
      <c r="D513" s="349"/>
      <c r="E513" s="127"/>
      <c r="F513" s="349"/>
      <c r="G513" s="127"/>
      <c r="H513" s="512"/>
      <c r="I513" s="127"/>
      <c r="J513" s="127"/>
      <c r="K513" s="127"/>
      <c r="L513" s="127"/>
      <c r="M513" s="513"/>
    </row>
    <row r="514" ht="13.5" customHeight="1">
      <c r="A514" s="376">
        <v>407.0</v>
      </c>
      <c r="B514" s="324"/>
      <c r="C514" s="127"/>
      <c r="D514" s="349"/>
      <c r="E514" s="127"/>
      <c r="F514" s="349"/>
      <c r="G514" s="127"/>
      <c r="H514" s="512"/>
      <c r="I514" s="127"/>
      <c r="J514" s="127"/>
      <c r="K514" s="127"/>
      <c r="L514" s="127"/>
      <c r="M514" s="513"/>
    </row>
    <row r="515" ht="13.5" customHeight="1">
      <c r="A515" s="376">
        <v>408.0</v>
      </c>
      <c r="B515" s="324"/>
      <c r="C515" s="127"/>
      <c r="D515" s="349"/>
      <c r="E515" s="127"/>
      <c r="F515" s="349"/>
      <c r="G515" s="127"/>
      <c r="H515" s="512"/>
      <c r="I515" s="127"/>
      <c r="J515" s="127"/>
      <c r="K515" s="127"/>
      <c r="L515" s="127"/>
      <c r="M515" s="513"/>
    </row>
    <row r="516" ht="13.5" customHeight="1">
      <c r="A516" s="376">
        <v>409.0</v>
      </c>
      <c r="B516" s="324"/>
      <c r="C516" s="127"/>
      <c r="D516" s="349"/>
      <c r="E516" s="127"/>
      <c r="F516" s="349"/>
      <c r="G516" s="127"/>
      <c r="H516" s="512"/>
      <c r="I516" s="127"/>
      <c r="J516" s="127"/>
      <c r="K516" s="127"/>
      <c r="L516" s="127"/>
      <c r="M516" s="513"/>
    </row>
    <row r="517" ht="13.5" customHeight="1">
      <c r="A517" s="376">
        <v>410.0</v>
      </c>
      <c r="B517" s="324"/>
      <c r="C517" s="127"/>
      <c r="D517" s="349"/>
      <c r="E517" s="127"/>
      <c r="F517" s="349"/>
      <c r="G517" s="127"/>
      <c r="H517" s="512"/>
      <c r="I517" s="127"/>
      <c r="J517" s="127"/>
      <c r="K517" s="127"/>
      <c r="L517" s="127"/>
      <c r="M517" s="513"/>
    </row>
    <row r="518" ht="13.5" customHeight="1">
      <c r="A518" s="376">
        <v>411.0</v>
      </c>
      <c r="B518" s="324"/>
      <c r="C518" s="127"/>
      <c r="D518" s="349"/>
      <c r="E518" s="127"/>
      <c r="F518" s="349"/>
      <c r="G518" s="127"/>
      <c r="H518" s="512"/>
      <c r="I518" s="127"/>
      <c r="J518" s="127"/>
      <c r="K518" s="127"/>
      <c r="L518" s="127"/>
      <c r="M518" s="513"/>
    </row>
    <row r="519" ht="13.5" customHeight="1">
      <c r="A519" s="376">
        <v>412.0</v>
      </c>
      <c r="B519" s="324"/>
      <c r="C519" s="127"/>
      <c r="D519" s="349"/>
      <c r="E519" s="127"/>
      <c r="F519" s="349"/>
      <c r="G519" s="127"/>
      <c r="H519" s="512"/>
      <c r="I519" s="127"/>
      <c r="J519" s="127"/>
      <c r="K519" s="127"/>
      <c r="L519" s="127"/>
      <c r="M519" s="513"/>
    </row>
    <row r="520" ht="13.5" customHeight="1">
      <c r="A520" s="376">
        <v>413.0</v>
      </c>
      <c r="B520" s="324"/>
      <c r="C520" s="127"/>
      <c r="D520" s="349"/>
      <c r="E520" s="127"/>
      <c r="F520" s="349"/>
      <c r="G520" s="127"/>
      <c r="H520" s="512"/>
      <c r="I520" s="127"/>
      <c r="J520" s="127"/>
      <c r="K520" s="127"/>
      <c r="L520" s="127"/>
      <c r="M520" s="513"/>
    </row>
    <row r="521" ht="13.5" customHeight="1">
      <c r="A521" s="376">
        <v>414.0</v>
      </c>
      <c r="B521" s="324"/>
      <c r="C521" s="127"/>
      <c r="D521" s="349"/>
      <c r="E521" s="127"/>
      <c r="F521" s="349"/>
      <c r="G521" s="127"/>
      <c r="H521" s="512"/>
      <c r="I521" s="127"/>
      <c r="J521" s="127"/>
      <c r="K521" s="127"/>
      <c r="L521" s="127"/>
      <c r="M521" s="513"/>
    </row>
    <row r="522" ht="13.5" customHeight="1">
      <c r="A522" s="376">
        <v>415.0</v>
      </c>
      <c r="B522" s="324"/>
      <c r="C522" s="127"/>
      <c r="D522" s="349"/>
      <c r="E522" s="127"/>
      <c r="F522" s="349"/>
      <c r="G522" s="127"/>
      <c r="H522" s="512"/>
      <c r="I522" s="127"/>
      <c r="J522" s="127"/>
      <c r="K522" s="127"/>
      <c r="L522" s="127"/>
      <c r="M522" s="513"/>
    </row>
    <row r="523" ht="13.5" customHeight="1">
      <c r="A523" s="376">
        <v>416.0</v>
      </c>
      <c r="B523" s="324"/>
      <c r="C523" s="127"/>
      <c r="D523" s="349"/>
      <c r="E523" s="127"/>
      <c r="F523" s="349"/>
      <c r="G523" s="127"/>
      <c r="H523" s="512"/>
      <c r="I523" s="127"/>
      <c r="J523" s="127"/>
      <c r="K523" s="127"/>
      <c r="L523" s="127"/>
      <c r="M523" s="513"/>
    </row>
    <row r="524" ht="13.5" customHeight="1">
      <c r="A524" s="376">
        <v>417.0</v>
      </c>
      <c r="B524" s="324"/>
      <c r="C524" s="127"/>
      <c r="D524" s="349"/>
      <c r="E524" s="127"/>
      <c r="F524" s="349"/>
      <c r="G524" s="127"/>
      <c r="H524" s="512"/>
      <c r="I524" s="127"/>
      <c r="J524" s="127"/>
      <c r="K524" s="127"/>
      <c r="L524" s="127"/>
      <c r="M524" s="513"/>
    </row>
    <row r="525" ht="13.5" customHeight="1">
      <c r="A525" s="376">
        <v>418.0</v>
      </c>
      <c r="B525" s="324"/>
      <c r="C525" s="127"/>
      <c r="D525" s="349"/>
      <c r="E525" s="127"/>
      <c r="F525" s="349"/>
      <c r="G525" s="127"/>
      <c r="H525" s="512"/>
      <c r="I525" s="127"/>
      <c r="J525" s="127"/>
      <c r="K525" s="127"/>
      <c r="L525" s="127"/>
      <c r="M525" s="513"/>
    </row>
    <row r="526" ht="13.5" customHeight="1">
      <c r="A526" s="376">
        <v>419.0</v>
      </c>
      <c r="B526" s="324"/>
      <c r="C526" s="127"/>
      <c r="D526" s="349"/>
      <c r="E526" s="127"/>
      <c r="F526" s="349"/>
      <c r="G526" s="127"/>
      <c r="H526" s="512"/>
      <c r="I526" s="127"/>
      <c r="J526" s="127"/>
      <c r="K526" s="127"/>
      <c r="L526" s="127"/>
      <c r="M526" s="513"/>
    </row>
    <row r="527" ht="13.5" customHeight="1">
      <c r="A527" s="376">
        <v>420.0</v>
      </c>
      <c r="B527" s="324"/>
      <c r="C527" s="127"/>
      <c r="D527" s="349"/>
      <c r="E527" s="127"/>
      <c r="F527" s="349"/>
      <c r="G527" s="127"/>
      <c r="H527" s="512"/>
      <c r="I527" s="127"/>
      <c r="J527" s="127"/>
      <c r="K527" s="127"/>
      <c r="L527" s="127"/>
      <c r="M527" s="513"/>
    </row>
    <row r="528" ht="13.5" customHeight="1">
      <c r="A528" s="376">
        <v>421.0</v>
      </c>
      <c r="B528" s="324"/>
      <c r="C528" s="127"/>
      <c r="D528" s="349"/>
      <c r="E528" s="127"/>
      <c r="F528" s="349"/>
      <c r="G528" s="127"/>
      <c r="H528" s="512"/>
      <c r="I528" s="127"/>
      <c r="J528" s="127"/>
      <c r="K528" s="127"/>
      <c r="L528" s="127"/>
      <c r="M528" s="513"/>
    </row>
    <row r="529" ht="13.5" customHeight="1">
      <c r="A529" s="376">
        <v>422.0</v>
      </c>
      <c r="B529" s="324"/>
      <c r="C529" s="127"/>
      <c r="D529" s="349"/>
      <c r="E529" s="127"/>
      <c r="F529" s="349"/>
      <c r="G529" s="127"/>
      <c r="H529" s="512"/>
      <c r="I529" s="127"/>
      <c r="J529" s="127"/>
      <c r="K529" s="127"/>
      <c r="L529" s="127"/>
      <c r="M529" s="513"/>
    </row>
    <row r="530" ht="13.5" customHeight="1">
      <c r="A530" s="376">
        <v>423.0</v>
      </c>
      <c r="B530" s="324"/>
      <c r="C530" s="127"/>
      <c r="D530" s="349"/>
      <c r="E530" s="127"/>
      <c r="F530" s="349"/>
      <c r="G530" s="127"/>
      <c r="H530" s="512"/>
      <c r="I530" s="127"/>
      <c r="J530" s="127"/>
      <c r="K530" s="127"/>
      <c r="L530" s="127"/>
      <c r="M530" s="513"/>
    </row>
    <row r="531" ht="13.5" customHeight="1">
      <c r="A531" s="376">
        <v>424.0</v>
      </c>
      <c r="B531" s="324"/>
      <c r="C531" s="127"/>
      <c r="D531" s="349"/>
      <c r="E531" s="127"/>
      <c r="F531" s="349"/>
      <c r="G531" s="127"/>
      <c r="H531" s="512"/>
      <c r="I531" s="127"/>
      <c r="J531" s="127"/>
      <c r="K531" s="127"/>
      <c r="L531" s="127"/>
      <c r="M531" s="513"/>
    </row>
    <row r="532" ht="13.5" customHeight="1">
      <c r="A532" s="376">
        <v>425.0</v>
      </c>
      <c r="B532" s="324"/>
      <c r="C532" s="127"/>
      <c r="D532" s="349"/>
      <c r="E532" s="127"/>
      <c r="F532" s="349"/>
      <c r="G532" s="127"/>
      <c r="H532" s="512"/>
      <c r="I532" s="127"/>
      <c r="J532" s="127"/>
      <c r="K532" s="127"/>
      <c r="L532" s="127"/>
      <c r="M532" s="513"/>
    </row>
    <row r="533" ht="13.5" customHeight="1">
      <c r="A533" s="376">
        <v>426.0</v>
      </c>
      <c r="B533" s="324"/>
      <c r="C533" s="127"/>
      <c r="D533" s="349"/>
      <c r="E533" s="127"/>
      <c r="F533" s="349"/>
      <c r="G533" s="127"/>
      <c r="H533" s="512"/>
      <c r="I533" s="127"/>
      <c r="J533" s="127"/>
      <c r="K533" s="127"/>
      <c r="L533" s="127"/>
      <c r="M533" s="513"/>
    </row>
    <row r="534" ht="13.5" customHeight="1">
      <c r="A534" s="376">
        <v>427.0</v>
      </c>
      <c r="B534" s="324"/>
      <c r="C534" s="127"/>
      <c r="D534" s="349"/>
      <c r="E534" s="127"/>
      <c r="F534" s="349"/>
      <c r="G534" s="127"/>
      <c r="H534" s="512"/>
      <c r="I534" s="127"/>
      <c r="J534" s="127"/>
      <c r="K534" s="127"/>
      <c r="L534" s="127"/>
      <c r="M534" s="513"/>
    </row>
    <row r="535" ht="13.5" customHeight="1">
      <c r="A535" s="376">
        <v>428.0</v>
      </c>
      <c r="B535" s="324"/>
      <c r="C535" s="127"/>
      <c r="D535" s="349"/>
      <c r="E535" s="127"/>
      <c r="F535" s="349"/>
      <c r="G535" s="127"/>
      <c r="H535" s="512"/>
      <c r="I535" s="127"/>
      <c r="J535" s="127"/>
      <c r="K535" s="127"/>
      <c r="L535" s="127"/>
      <c r="M535" s="513"/>
    </row>
    <row r="536" ht="13.5" customHeight="1">
      <c r="A536" s="376">
        <v>429.0</v>
      </c>
      <c r="B536" s="324"/>
      <c r="C536" s="127"/>
      <c r="D536" s="349"/>
      <c r="E536" s="127"/>
      <c r="F536" s="349"/>
      <c r="G536" s="127"/>
      <c r="H536" s="512"/>
      <c r="I536" s="127"/>
      <c r="J536" s="127"/>
      <c r="K536" s="127"/>
      <c r="L536" s="127"/>
      <c r="M536" s="513"/>
    </row>
    <row r="537" ht="13.5" customHeight="1">
      <c r="A537" s="376">
        <v>430.0</v>
      </c>
      <c r="B537" s="324"/>
      <c r="C537" s="127"/>
      <c r="D537" s="349"/>
      <c r="E537" s="127"/>
      <c r="F537" s="349"/>
      <c r="G537" s="127"/>
      <c r="H537" s="512"/>
      <c r="I537" s="127"/>
      <c r="J537" s="127"/>
      <c r="K537" s="127"/>
      <c r="L537" s="127"/>
      <c r="M537" s="513"/>
    </row>
    <row r="538" ht="13.5" customHeight="1">
      <c r="A538" s="376">
        <v>431.0</v>
      </c>
      <c r="B538" s="324"/>
      <c r="C538" s="127"/>
      <c r="D538" s="349"/>
      <c r="E538" s="127"/>
      <c r="F538" s="349"/>
      <c r="G538" s="127"/>
      <c r="H538" s="512"/>
      <c r="I538" s="127"/>
      <c r="J538" s="127"/>
      <c r="K538" s="127"/>
      <c r="L538" s="127"/>
      <c r="M538" s="513"/>
    </row>
    <row r="539" ht="13.5" customHeight="1">
      <c r="A539" s="376">
        <v>432.0</v>
      </c>
      <c r="B539" s="324"/>
      <c r="C539" s="127"/>
      <c r="D539" s="349"/>
      <c r="E539" s="127"/>
      <c r="F539" s="349"/>
      <c r="G539" s="127"/>
      <c r="H539" s="512"/>
      <c r="I539" s="127"/>
      <c r="J539" s="127"/>
      <c r="K539" s="127"/>
      <c r="L539" s="127"/>
      <c r="M539" s="513"/>
    </row>
    <row r="540" ht="13.5" customHeight="1">
      <c r="A540" s="376">
        <v>433.0</v>
      </c>
      <c r="B540" s="324"/>
      <c r="C540" s="127"/>
      <c r="D540" s="349"/>
      <c r="E540" s="127"/>
      <c r="F540" s="349"/>
      <c r="G540" s="127"/>
      <c r="H540" s="512"/>
      <c r="I540" s="127"/>
      <c r="J540" s="127"/>
      <c r="K540" s="127"/>
      <c r="L540" s="127"/>
      <c r="M540" s="513"/>
    </row>
    <row r="541" ht="13.5" customHeight="1">
      <c r="A541" s="376">
        <v>434.0</v>
      </c>
      <c r="B541" s="324"/>
      <c r="C541" s="127"/>
      <c r="D541" s="349"/>
      <c r="E541" s="127"/>
      <c r="F541" s="349"/>
      <c r="G541" s="127"/>
      <c r="H541" s="512"/>
      <c r="I541" s="127"/>
      <c r="J541" s="127"/>
      <c r="K541" s="127"/>
      <c r="L541" s="127"/>
      <c r="M541" s="513"/>
    </row>
    <row r="542" ht="13.5" customHeight="1">
      <c r="A542" s="376">
        <v>435.0</v>
      </c>
      <c r="B542" s="324"/>
      <c r="C542" s="127"/>
      <c r="D542" s="349"/>
      <c r="E542" s="127"/>
      <c r="F542" s="349"/>
      <c r="G542" s="127"/>
      <c r="H542" s="512"/>
      <c r="I542" s="127"/>
      <c r="J542" s="127"/>
      <c r="K542" s="127"/>
      <c r="L542" s="127"/>
      <c r="M542" s="513"/>
    </row>
    <row r="543" ht="13.5" customHeight="1">
      <c r="A543" s="376">
        <v>436.0</v>
      </c>
      <c r="B543" s="324"/>
      <c r="C543" s="127"/>
      <c r="D543" s="349"/>
      <c r="E543" s="127"/>
      <c r="F543" s="349"/>
      <c r="G543" s="127"/>
      <c r="H543" s="512"/>
      <c r="I543" s="127"/>
      <c r="J543" s="127"/>
      <c r="K543" s="127"/>
      <c r="L543" s="127"/>
      <c r="M543" s="513"/>
    </row>
    <row r="544" ht="13.5" customHeight="1">
      <c r="A544" s="376">
        <v>437.0</v>
      </c>
      <c r="B544" s="324"/>
      <c r="C544" s="127"/>
      <c r="D544" s="349"/>
      <c r="E544" s="127"/>
      <c r="F544" s="349"/>
      <c r="G544" s="127"/>
      <c r="H544" s="512"/>
      <c r="I544" s="127"/>
      <c r="J544" s="127"/>
      <c r="K544" s="127"/>
      <c r="L544" s="127"/>
      <c r="M544" s="513"/>
    </row>
    <row r="545" ht="13.5" customHeight="1">
      <c r="A545" s="376">
        <v>438.0</v>
      </c>
      <c r="B545" s="324"/>
      <c r="C545" s="127"/>
      <c r="D545" s="349"/>
      <c r="E545" s="127"/>
      <c r="F545" s="349"/>
      <c r="G545" s="127"/>
      <c r="H545" s="512"/>
      <c r="I545" s="127"/>
      <c r="J545" s="127"/>
      <c r="K545" s="127"/>
      <c r="L545" s="127"/>
      <c r="M545" s="513"/>
    </row>
    <row r="546" ht="13.5" customHeight="1">
      <c r="A546" s="376">
        <v>439.0</v>
      </c>
      <c r="B546" s="324"/>
      <c r="C546" s="127"/>
      <c r="D546" s="349"/>
      <c r="E546" s="127"/>
      <c r="F546" s="349"/>
      <c r="G546" s="127"/>
      <c r="H546" s="512"/>
      <c r="I546" s="127"/>
      <c r="J546" s="127"/>
      <c r="K546" s="127"/>
      <c r="L546" s="127"/>
      <c r="M546" s="513"/>
    </row>
    <row r="547" ht="13.5" customHeight="1">
      <c r="A547" s="376">
        <v>440.0</v>
      </c>
      <c r="B547" s="324"/>
      <c r="C547" s="127"/>
      <c r="D547" s="349"/>
      <c r="E547" s="127"/>
      <c r="F547" s="349"/>
      <c r="G547" s="127"/>
      <c r="H547" s="512"/>
      <c r="I547" s="127"/>
      <c r="J547" s="127"/>
      <c r="K547" s="127"/>
      <c r="L547" s="127"/>
      <c r="M547" s="513"/>
    </row>
    <row r="548" ht="13.5" customHeight="1">
      <c r="A548" s="376">
        <v>441.0</v>
      </c>
      <c r="B548" s="324"/>
      <c r="C548" s="127"/>
      <c r="D548" s="349"/>
      <c r="E548" s="127"/>
      <c r="F548" s="349"/>
      <c r="G548" s="127"/>
      <c r="H548" s="512"/>
      <c r="I548" s="127"/>
      <c r="J548" s="127"/>
      <c r="K548" s="127"/>
      <c r="L548" s="127"/>
      <c r="M548" s="513"/>
    </row>
    <row r="549" ht="13.5" customHeight="1">
      <c r="A549" s="376">
        <v>442.0</v>
      </c>
      <c r="B549" s="324"/>
      <c r="C549" s="127"/>
      <c r="D549" s="349"/>
      <c r="E549" s="127"/>
      <c r="F549" s="349"/>
      <c r="G549" s="127"/>
      <c r="H549" s="512"/>
      <c r="I549" s="127"/>
      <c r="J549" s="127"/>
      <c r="K549" s="127"/>
      <c r="L549" s="127"/>
      <c r="M549" s="513"/>
    </row>
    <row r="550" ht="13.5" customHeight="1">
      <c r="A550" s="376">
        <v>443.0</v>
      </c>
      <c r="B550" s="324"/>
      <c r="C550" s="127"/>
      <c r="D550" s="349"/>
      <c r="E550" s="127"/>
      <c r="F550" s="349"/>
      <c r="G550" s="127"/>
      <c r="H550" s="512"/>
      <c r="I550" s="127"/>
      <c r="J550" s="127"/>
      <c r="K550" s="127"/>
      <c r="L550" s="127"/>
      <c r="M550" s="513"/>
    </row>
    <row r="551" ht="13.5" customHeight="1">
      <c r="A551" s="376">
        <v>444.0</v>
      </c>
      <c r="B551" s="324"/>
      <c r="C551" s="127"/>
      <c r="D551" s="349"/>
      <c r="E551" s="127"/>
      <c r="F551" s="349"/>
      <c r="G551" s="127"/>
      <c r="H551" s="512"/>
      <c r="I551" s="127"/>
      <c r="J551" s="127"/>
      <c r="K551" s="127"/>
      <c r="L551" s="127"/>
      <c r="M551" s="513"/>
    </row>
    <row r="552" ht="13.5" customHeight="1">
      <c r="A552" s="376">
        <v>445.0</v>
      </c>
      <c r="B552" s="324"/>
      <c r="C552" s="127"/>
      <c r="D552" s="349"/>
      <c r="E552" s="127"/>
      <c r="F552" s="349"/>
      <c r="G552" s="127"/>
      <c r="H552" s="512"/>
      <c r="I552" s="127"/>
      <c r="J552" s="127"/>
      <c r="K552" s="127"/>
      <c r="L552" s="127"/>
      <c r="M552" s="513"/>
    </row>
    <row r="553" ht="13.5" customHeight="1">
      <c r="A553" s="376">
        <v>446.0</v>
      </c>
      <c r="B553" s="324"/>
      <c r="C553" s="127"/>
      <c r="D553" s="349"/>
      <c r="E553" s="127"/>
      <c r="F553" s="349"/>
      <c r="G553" s="127"/>
      <c r="H553" s="512"/>
      <c r="I553" s="127"/>
      <c r="J553" s="127"/>
      <c r="K553" s="127"/>
      <c r="L553" s="127"/>
      <c r="M553" s="513"/>
    </row>
    <row r="554" ht="13.5" customHeight="1">
      <c r="A554" s="376">
        <v>447.0</v>
      </c>
      <c r="B554" s="324"/>
      <c r="C554" s="127"/>
      <c r="D554" s="349"/>
      <c r="E554" s="127"/>
      <c r="F554" s="349"/>
      <c r="G554" s="127"/>
      <c r="H554" s="512"/>
      <c r="I554" s="127"/>
      <c r="J554" s="127"/>
      <c r="K554" s="127"/>
      <c r="L554" s="127"/>
      <c r="M554" s="513"/>
    </row>
    <row r="555" ht="13.5" customHeight="1">
      <c r="A555" s="376">
        <v>448.0</v>
      </c>
      <c r="B555" s="324"/>
      <c r="C555" s="127"/>
      <c r="D555" s="349"/>
      <c r="E555" s="127"/>
      <c r="F555" s="349"/>
      <c r="G555" s="127"/>
      <c r="H555" s="512"/>
      <c r="I555" s="127"/>
      <c r="J555" s="127"/>
      <c r="K555" s="127"/>
      <c r="L555" s="127"/>
      <c r="M555" s="513"/>
    </row>
    <row r="556" ht="13.5" customHeight="1">
      <c r="A556" s="376">
        <v>449.0</v>
      </c>
      <c r="B556" s="324"/>
      <c r="C556" s="127"/>
      <c r="D556" s="349"/>
      <c r="E556" s="127"/>
      <c r="F556" s="349"/>
      <c r="G556" s="127"/>
      <c r="H556" s="512"/>
      <c r="I556" s="127"/>
      <c r="J556" s="127"/>
      <c r="K556" s="127"/>
      <c r="L556" s="127"/>
      <c r="M556" s="513"/>
    </row>
    <row r="557" ht="13.5" customHeight="1">
      <c r="A557" s="376">
        <v>450.0</v>
      </c>
      <c r="B557" s="324"/>
      <c r="C557" s="127"/>
      <c r="D557" s="349"/>
      <c r="E557" s="127"/>
      <c r="F557" s="349"/>
      <c r="G557" s="127"/>
      <c r="H557" s="512"/>
      <c r="I557" s="127"/>
      <c r="J557" s="127"/>
      <c r="K557" s="127"/>
      <c r="L557" s="127"/>
      <c r="M557" s="513"/>
    </row>
    <row r="558" ht="13.5" customHeight="1">
      <c r="A558" s="376">
        <v>451.0</v>
      </c>
      <c r="B558" s="324"/>
      <c r="C558" s="127"/>
      <c r="D558" s="349"/>
      <c r="E558" s="127"/>
      <c r="F558" s="349"/>
      <c r="G558" s="127"/>
      <c r="H558" s="512"/>
      <c r="I558" s="127"/>
      <c r="J558" s="127"/>
      <c r="K558" s="127"/>
      <c r="L558" s="127"/>
      <c r="M558" s="513"/>
    </row>
    <row r="559" ht="13.5" customHeight="1">
      <c r="A559" s="376">
        <v>452.0</v>
      </c>
      <c r="B559" s="324"/>
      <c r="C559" s="127"/>
      <c r="D559" s="349"/>
      <c r="E559" s="127"/>
      <c r="F559" s="349"/>
      <c r="G559" s="127"/>
      <c r="H559" s="512"/>
      <c r="I559" s="127"/>
      <c r="J559" s="127"/>
      <c r="K559" s="127"/>
      <c r="L559" s="127"/>
      <c r="M559" s="513"/>
    </row>
    <row r="560" ht="13.5" customHeight="1">
      <c r="A560" s="376">
        <v>453.0</v>
      </c>
      <c r="B560" s="324"/>
      <c r="C560" s="127"/>
      <c r="D560" s="349"/>
      <c r="E560" s="127"/>
      <c r="F560" s="349"/>
      <c r="G560" s="127"/>
      <c r="H560" s="512"/>
      <c r="I560" s="127"/>
      <c r="J560" s="127"/>
      <c r="K560" s="127"/>
      <c r="L560" s="127"/>
      <c r="M560" s="513"/>
    </row>
    <row r="561" ht="13.5" customHeight="1">
      <c r="A561" s="376">
        <v>454.0</v>
      </c>
      <c r="B561" s="324"/>
      <c r="C561" s="127"/>
      <c r="D561" s="349"/>
      <c r="E561" s="127"/>
      <c r="F561" s="349"/>
      <c r="G561" s="127"/>
      <c r="H561" s="512"/>
      <c r="I561" s="127"/>
      <c r="J561" s="127"/>
      <c r="K561" s="127"/>
      <c r="L561" s="127"/>
      <c r="M561" s="513"/>
    </row>
    <row r="562" ht="13.5" customHeight="1">
      <c r="A562" s="376">
        <v>455.0</v>
      </c>
      <c r="B562" s="324"/>
      <c r="C562" s="127"/>
      <c r="D562" s="349"/>
      <c r="E562" s="127"/>
      <c r="F562" s="349"/>
      <c r="G562" s="127"/>
      <c r="H562" s="512"/>
      <c r="I562" s="127"/>
      <c r="J562" s="127"/>
      <c r="K562" s="127"/>
      <c r="L562" s="127"/>
      <c r="M562" s="513"/>
    </row>
    <row r="563" ht="13.5" customHeight="1">
      <c r="A563" s="376">
        <v>456.0</v>
      </c>
      <c r="B563" s="324"/>
      <c r="C563" s="127"/>
      <c r="D563" s="349"/>
      <c r="E563" s="127"/>
      <c r="F563" s="349"/>
      <c r="G563" s="127"/>
      <c r="H563" s="512"/>
      <c r="I563" s="127"/>
      <c r="J563" s="127"/>
      <c r="K563" s="127"/>
      <c r="L563" s="127"/>
      <c r="M563" s="513"/>
    </row>
    <row r="564" ht="13.5" customHeight="1">
      <c r="A564" s="376">
        <v>457.0</v>
      </c>
      <c r="B564" s="324"/>
      <c r="C564" s="127"/>
      <c r="D564" s="349"/>
      <c r="E564" s="127"/>
      <c r="F564" s="349"/>
      <c r="G564" s="127"/>
      <c r="H564" s="512"/>
      <c r="I564" s="127"/>
      <c r="J564" s="127"/>
      <c r="K564" s="127"/>
      <c r="L564" s="127"/>
      <c r="M564" s="513"/>
    </row>
    <row r="565" ht="13.5" customHeight="1">
      <c r="A565" s="376">
        <v>458.0</v>
      </c>
      <c r="B565" s="324"/>
      <c r="C565" s="127"/>
      <c r="D565" s="349"/>
      <c r="E565" s="127"/>
      <c r="F565" s="349"/>
      <c r="G565" s="127"/>
      <c r="H565" s="512"/>
      <c r="I565" s="127"/>
      <c r="J565" s="127"/>
      <c r="K565" s="127"/>
      <c r="L565" s="127"/>
      <c r="M565" s="513"/>
    </row>
    <row r="566" ht="13.5" customHeight="1">
      <c r="A566" s="376">
        <v>459.0</v>
      </c>
      <c r="B566" s="324"/>
      <c r="C566" s="127"/>
      <c r="D566" s="349"/>
      <c r="E566" s="127"/>
      <c r="F566" s="349"/>
      <c r="G566" s="127"/>
      <c r="H566" s="512"/>
      <c r="I566" s="127"/>
      <c r="J566" s="127"/>
      <c r="K566" s="127"/>
      <c r="L566" s="127"/>
      <c r="M566" s="513"/>
    </row>
    <row r="567" ht="13.5" customHeight="1">
      <c r="A567" s="376">
        <v>460.0</v>
      </c>
      <c r="B567" s="324"/>
      <c r="C567" s="127"/>
      <c r="D567" s="349"/>
      <c r="E567" s="127"/>
      <c r="F567" s="349"/>
      <c r="G567" s="127"/>
      <c r="H567" s="512"/>
      <c r="I567" s="127"/>
      <c r="J567" s="127"/>
      <c r="K567" s="127"/>
      <c r="L567" s="127"/>
      <c r="M567" s="513"/>
    </row>
    <row r="568" ht="13.5" customHeight="1">
      <c r="A568" s="376">
        <v>461.0</v>
      </c>
      <c r="B568" s="324"/>
      <c r="C568" s="127"/>
      <c r="D568" s="349"/>
      <c r="E568" s="127"/>
      <c r="F568" s="349"/>
      <c r="G568" s="127"/>
      <c r="H568" s="512"/>
      <c r="I568" s="127"/>
      <c r="J568" s="127"/>
      <c r="K568" s="127"/>
      <c r="L568" s="127"/>
      <c r="M568" s="513"/>
    </row>
    <row r="569" ht="13.5" customHeight="1">
      <c r="A569" s="376">
        <v>462.0</v>
      </c>
      <c r="B569" s="324"/>
      <c r="C569" s="127"/>
      <c r="D569" s="349"/>
      <c r="E569" s="127"/>
      <c r="F569" s="349"/>
      <c r="G569" s="127"/>
      <c r="H569" s="512"/>
      <c r="I569" s="127"/>
      <c r="J569" s="127"/>
      <c r="K569" s="127"/>
      <c r="L569" s="127"/>
      <c r="M569" s="513"/>
    </row>
    <row r="570" ht="13.5" customHeight="1">
      <c r="A570" s="376">
        <v>463.0</v>
      </c>
      <c r="B570" s="324"/>
      <c r="C570" s="127"/>
      <c r="D570" s="349"/>
      <c r="E570" s="127"/>
      <c r="F570" s="349"/>
      <c r="G570" s="127"/>
      <c r="H570" s="512"/>
      <c r="I570" s="127"/>
      <c r="J570" s="127"/>
      <c r="K570" s="127"/>
      <c r="L570" s="127"/>
      <c r="M570" s="513"/>
    </row>
    <row r="571" ht="13.5" customHeight="1">
      <c r="A571" s="376">
        <v>464.0</v>
      </c>
      <c r="B571" s="324"/>
      <c r="C571" s="127"/>
      <c r="D571" s="349"/>
      <c r="E571" s="127"/>
      <c r="F571" s="349"/>
      <c r="G571" s="127"/>
      <c r="H571" s="512"/>
      <c r="I571" s="127"/>
      <c r="J571" s="127"/>
      <c r="K571" s="127"/>
      <c r="L571" s="127"/>
      <c r="M571" s="513"/>
    </row>
    <row r="572" ht="13.5" customHeight="1">
      <c r="A572" s="376">
        <v>465.0</v>
      </c>
      <c r="B572" s="324"/>
      <c r="C572" s="127"/>
      <c r="D572" s="349"/>
      <c r="E572" s="127"/>
      <c r="F572" s="349"/>
      <c r="G572" s="127"/>
      <c r="H572" s="512"/>
      <c r="I572" s="127"/>
      <c r="J572" s="127"/>
      <c r="K572" s="127"/>
      <c r="L572" s="127"/>
      <c r="M572" s="513"/>
    </row>
    <row r="573" ht="13.5" customHeight="1">
      <c r="A573" s="376">
        <v>466.0</v>
      </c>
      <c r="B573" s="324"/>
      <c r="C573" s="127"/>
      <c r="D573" s="349"/>
      <c r="E573" s="127"/>
      <c r="F573" s="349"/>
      <c r="G573" s="127"/>
      <c r="H573" s="512"/>
      <c r="I573" s="127"/>
      <c r="J573" s="127"/>
      <c r="K573" s="127"/>
      <c r="L573" s="127"/>
      <c r="M573" s="513"/>
    </row>
    <row r="574" ht="13.5" customHeight="1">
      <c r="A574" s="376">
        <v>467.0</v>
      </c>
      <c r="B574" s="324"/>
      <c r="C574" s="127"/>
      <c r="D574" s="349"/>
      <c r="E574" s="127"/>
      <c r="F574" s="349"/>
      <c r="G574" s="127"/>
      <c r="H574" s="512"/>
      <c r="I574" s="127"/>
      <c r="J574" s="127"/>
      <c r="K574" s="127"/>
      <c r="L574" s="127"/>
      <c r="M574" s="513"/>
    </row>
    <row r="575" ht="13.5" customHeight="1">
      <c r="A575" s="376">
        <v>468.0</v>
      </c>
      <c r="B575" s="324"/>
      <c r="C575" s="127"/>
      <c r="D575" s="349"/>
      <c r="E575" s="127"/>
      <c r="F575" s="349"/>
      <c r="G575" s="127"/>
      <c r="H575" s="512"/>
      <c r="I575" s="127"/>
      <c r="J575" s="127"/>
      <c r="K575" s="127"/>
      <c r="L575" s="127"/>
      <c r="M575" s="513"/>
    </row>
    <row r="576" ht="13.5" customHeight="1">
      <c r="A576" s="376">
        <v>469.0</v>
      </c>
      <c r="B576" s="324"/>
      <c r="C576" s="127"/>
      <c r="D576" s="349"/>
      <c r="E576" s="127"/>
      <c r="F576" s="349"/>
      <c r="G576" s="127"/>
      <c r="H576" s="512"/>
      <c r="I576" s="127"/>
      <c r="J576" s="127"/>
      <c r="K576" s="127"/>
      <c r="L576" s="127"/>
      <c r="M576" s="513"/>
    </row>
    <row r="577" ht="13.5" customHeight="1">
      <c r="A577" s="376">
        <v>470.0</v>
      </c>
      <c r="B577" s="324"/>
      <c r="C577" s="127"/>
      <c r="D577" s="349"/>
      <c r="E577" s="127"/>
      <c r="F577" s="349"/>
      <c r="G577" s="127"/>
      <c r="H577" s="512"/>
      <c r="I577" s="127"/>
      <c r="J577" s="127"/>
      <c r="K577" s="127"/>
      <c r="L577" s="127"/>
      <c r="M577" s="513"/>
    </row>
    <row r="578" ht="13.5" customHeight="1">
      <c r="A578" s="376">
        <v>471.0</v>
      </c>
      <c r="B578" s="324"/>
      <c r="C578" s="127"/>
      <c r="D578" s="349"/>
      <c r="E578" s="127"/>
      <c r="F578" s="349"/>
      <c r="G578" s="127"/>
      <c r="H578" s="512"/>
      <c r="I578" s="127"/>
      <c r="J578" s="127"/>
      <c r="K578" s="127"/>
      <c r="L578" s="127"/>
      <c r="M578" s="513"/>
    </row>
    <row r="579" ht="13.5" customHeight="1">
      <c r="A579" s="376">
        <v>472.0</v>
      </c>
      <c r="B579" s="324"/>
      <c r="C579" s="127"/>
      <c r="D579" s="349"/>
      <c r="E579" s="127"/>
      <c r="F579" s="349"/>
      <c r="G579" s="127"/>
      <c r="H579" s="512"/>
      <c r="I579" s="127"/>
      <c r="J579" s="127"/>
      <c r="K579" s="127"/>
      <c r="L579" s="127"/>
      <c r="M579" s="513"/>
    </row>
    <row r="580" ht="13.5" customHeight="1">
      <c r="A580" s="376">
        <v>473.0</v>
      </c>
      <c r="B580" s="324"/>
      <c r="C580" s="127"/>
      <c r="D580" s="349"/>
      <c r="E580" s="127"/>
      <c r="F580" s="349"/>
      <c r="G580" s="127"/>
      <c r="H580" s="512"/>
      <c r="I580" s="127"/>
      <c r="J580" s="127"/>
      <c r="K580" s="127"/>
      <c r="L580" s="127"/>
      <c r="M580" s="513"/>
    </row>
    <row r="581" ht="13.5" customHeight="1">
      <c r="A581" s="376">
        <v>474.0</v>
      </c>
      <c r="B581" s="324"/>
      <c r="C581" s="127"/>
      <c r="D581" s="349"/>
      <c r="E581" s="127"/>
      <c r="F581" s="349"/>
      <c r="G581" s="127"/>
      <c r="H581" s="512"/>
      <c r="I581" s="127"/>
      <c r="J581" s="127"/>
      <c r="K581" s="127"/>
      <c r="L581" s="127"/>
      <c r="M581" s="513"/>
    </row>
    <row r="582" ht="13.5" customHeight="1">
      <c r="A582" s="376">
        <v>475.0</v>
      </c>
      <c r="B582" s="324"/>
      <c r="C582" s="127"/>
      <c r="D582" s="349"/>
      <c r="E582" s="127"/>
      <c r="F582" s="349"/>
      <c r="G582" s="127"/>
      <c r="H582" s="512"/>
      <c r="I582" s="127"/>
      <c r="J582" s="127"/>
      <c r="K582" s="127"/>
      <c r="L582" s="127"/>
      <c r="M582" s="513"/>
    </row>
    <row r="583" ht="13.5" customHeight="1">
      <c r="A583" s="376">
        <v>476.0</v>
      </c>
      <c r="B583" s="324"/>
      <c r="C583" s="127"/>
      <c r="D583" s="349"/>
      <c r="E583" s="127"/>
      <c r="F583" s="349"/>
      <c r="G583" s="127"/>
      <c r="H583" s="512"/>
      <c r="I583" s="127"/>
      <c r="J583" s="127"/>
      <c r="K583" s="127"/>
      <c r="L583" s="127"/>
      <c r="M583" s="513"/>
    </row>
    <row r="584" ht="13.5" customHeight="1">
      <c r="A584" s="376">
        <v>477.0</v>
      </c>
      <c r="B584" s="324"/>
      <c r="C584" s="127"/>
      <c r="D584" s="349"/>
      <c r="E584" s="127"/>
      <c r="F584" s="349"/>
      <c r="G584" s="127"/>
      <c r="H584" s="512"/>
      <c r="I584" s="127"/>
      <c r="J584" s="127"/>
      <c r="K584" s="127"/>
      <c r="L584" s="127"/>
      <c r="M584" s="513"/>
    </row>
    <row r="585" ht="13.5" customHeight="1">
      <c r="A585" s="376">
        <v>478.0</v>
      </c>
      <c r="B585" s="324"/>
      <c r="C585" s="127"/>
      <c r="D585" s="349"/>
      <c r="E585" s="127"/>
      <c r="F585" s="349"/>
      <c r="G585" s="127"/>
      <c r="H585" s="512"/>
      <c r="I585" s="127"/>
      <c r="J585" s="127"/>
      <c r="K585" s="127"/>
      <c r="L585" s="127"/>
      <c r="M585" s="513"/>
    </row>
    <row r="586" ht="13.5" customHeight="1">
      <c r="A586" s="376">
        <v>479.0</v>
      </c>
      <c r="B586" s="324"/>
      <c r="C586" s="127"/>
      <c r="D586" s="349"/>
      <c r="E586" s="127"/>
      <c r="F586" s="349"/>
      <c r="G586" s="127"/>
      <c r="H586" s="512"/>
      <c r="I586" s="127"/>
      <c r="J586" s="127"/>
      <c r="K586" s="127"/>
      <c r="L586" s="127"/>
      <c r="M586" s="513"/>
    </row>
    <row r="587" ht="13.5" customHeight="1">
      <c r="A587" s="376">
        <v>480.0</v>
      </c>
      <c r="B587" s="324"/>
      <c r="C587" s="127"/>
      <c r="D587" s="349"/>
      <c r="E587" s="127"/>
      <c r="F587" s="349"/>
      <c r="G587" s="127"/>
      <c r="H587" s="512"/>
      <c r="I587" s="127"/>
      <c r="J587" s="127"/>
      <c r="K587" s="127"/>
      <c r="L587" s="127"/>
      <c r="M587" s="513"/>
    </row>
    <row r="588" ht="13.5" customHeight="1">
      <c r="A588" s="376">
        <v>481.0</v>
      </c>
      <c r="B588" s="324"/>
      <c r="C588" s="127"/>
      <c r="D588" s="349"/>
      <c r="E588" s="127"/>
      <c r="F588" s="349"/>
      <c r="G588" s="127"/>
      <c r="H588" s="512"/>
      <c r="I588" s="127"/>
      <c r="J588" s="127"/>
      <c r="K588" s="127"/>
      <c r="L588" s="127"/>
      <c r="M588" s="513"/>
    </row>
    <row r="589" ht="13.5" customHeight="1">
      <c r="A589" s="376">
        <v>482.0</v>
      </c>
      <c r="B589" s="324"/>
      <c r="C589" s="127"/>
      <c r="D589" s="349"/>
      <c r="E589" s="127"/>
      <c r="F589" s="349"/>
      <c r="G589" s="127"/>
      <c r="H589" s="512"/>
      <c r="I589" s="127"/>
      <c r="J589" s="127"/>
      <c r="K589" s="127"/>
      <c r="L589" s="127"/>
      <c r="M589" s="513"/>
    </row>
    <row r="590" ht="13.5" customHeight="1">
      <c r="A590" s="376">
        <v>483.0</v>
      </c>
      <c r="B590" s="324"/>
      <c r="C590" s="127"/>
      <c r="D590" s="349"/>
      <c r="E590" s="127"/>
      <c r="F590" s="349"/>
      <c r="G590" s="127"/>
      <c r="H590" s="512"/>
      <c r="I590" s="127"/>
      <c r="J590" s="127"/>
      <c r="K590" s="127"/>
      <c r="L590" s="127"/>
      <c r="M590" s="513"/>
    </row>
    <row r="591" ht="13.5" customHeight="1">
      <c r="A591" s="376">
        <v>484.0</v>
      </c>
      <c r="B591" s="324"/>
      <c r="C591" s="127"/>
      <c r="D591" s="349"/>
      <c r="E591" s="127"/>
      <c r="F591" s="349"/>
      <c r="G591" s="127"/>
      <c r="H591" s="512"/>
      <c r="I591" s="127"/>
      <c r="J591" s="127"/>
      <c r="K591" s="127"/>
      <c r="L591" s="127"/>
      <c r="M591" s="513"/>
    </row>
    <row r="592" ht="13.5" customHeight="1">
      <c r="A592" s="376">
        <v>485.0</v>
      </c>
      <c r="B592" s="324"/>
      <c r="C592" s="127"/>
      <c r="D592" s="349"/>
      <c r="E592" s="127"/>
      <c r="F592" s="349"/>
      <c r="G592" s="127"/>
      <c r="H592" s="512"/>
      <c r="I592" s="127"/>
      <c r="J592" s="127"/>
      <c r="K592" s="127"/>
      <c r="L592" s="127"/>
      <c r="M592" s="513"/>
    </row>
    <row r="593" ht="13.5" customHeight="1">
      <c r="A593" s="376">
        <v>486.0</v>
      </c>
      <c r="B593" s="324"/>
      <c r="C593" s="127"/>
      <c r="D593" s="349"/>
      <c r="E593" s="127"/>
      <c r="F593" s="349"/>
      <c r="G593" s="127"/>
      <c r="H593" s="512"/>
      <c r="I593" s="127"/>
      <c r="J593" s="127"/>
      <c r="K593" s="127"/>
      <c r="L593" s="127"/>
      <c r="M593" s="513"/>
    </row>
    <row r="594" ht="13.5" customHeight="1">
      <c r="A594" s="376">
        <v>487.0</v>
      </c>
      <c r="B594" s="324"/>
      <c r="C594" s="127"/>
      <c r="D594" s="349"/>
      <c r="E594" s="127"/>
      <c r="F594" s="349"/>
      <c r="G594" s="127"/>
      <c r="H594" s="512"/>
      <c r="I594" s="127"/>
      <c r="J594" s="127"/>
      <c r="K594" s="127"/>
      <c r="L594" s="127"/>
      <c r="M594" s="513"/>
    </row>
    <row r="595" ht="13.5" customHeight="1">
      <c r="A595" s="376">
        <v>488.0</v>
      </c>
      <c r="B595" s="324"/>
      <c r="C595" s="127"/>
      <c r="D595" s="349"/>
      <c r="E595" s="127"/>
      <c r="F595" s="349"/>
      <c r="G595" s="127"/>
      <c r="H595" s="512"/>
      <c r="I595" s="127"/>
      <c r="J595" s="127"/>
      <c r="K595" s="127"/>
      <c r="L595" s="127"/>
      <c r="M595" s="513"/>
    </row>
    <row r="596" ht="13.5" customHeight="1">
      <c r="A596" s="376">
        <v>489.0</v>
      </c>
      <c r="B596" s="324"/>
      <c r="C596" s="127"/>
      <c r="D596" s="349"/>
      <c r="E596" s="127"/>
      <c r="F596" s="349"/>
      <c r="G596" s="127"/>
      <c r="H596" s="512"/>
      <c r="I596" s="127"/>
      <c r="J596" s="127"/>
      <c r="K596" s="127"/>
      <c r="L596" s="127"/>
      <c r="M596" s="513"/>
    </row>
    <row r="597" ht="13.5" customHeight="1">
      <c r="A597" s="376">
        <v>490.0</v>
      </c>
      <c r="B597" s="324"/>
      <c r="C597" s="127"/>
      <c r="D597" s="349"/>
      <c r="E597" s="127"/>
      <c r="F597" s="349"/>
      <c r="G597" s="127"/>
      <c r="H597" s="512"/>
      <c r="I597" s="127"/>
      <c r="J597" s="127"/>
      <c r="K597" s="127"/>
      <c r="L597" s="127"/>
      <c r="M597" s="513"/>
    </row>
    <row r="598" ht="13.5" customHeight="1">
      <c r="A598" s="376">
        <v>491.0</v>
      </c>
      <c r="B598" s="324"/>
      <c r="C598" s="127"/>
      <c r="D598" s="349"/>
      <c r="E598" s="127"/>
      <c r="F598" s="349"/>
      <c r="G598" s="127"/>
      <c r="H598" s="512"/>
      <c r="I598" s="127"/>
      <c r="J598" s="127"/>
      <c r="K598" s="127"/>
      <c r="L598" s="127"/>
      <c r="M598" s="513"/>
    </row>
    <row r="599" ht="13.5" customHeight="1">
      <c r="A599" s="376">
        <v>492.0</v>
      </c>
      <c r="B599" s="324"/>
      <c r="C599" s="127"/>
      <c r="D599" s="349"/>
      <c r="E599" s="127"/>
      <c r="F599" s="349"/>
      <c r="G599" s="127"/>
      <c r="H599" s="512"/>
      <c r="I599" s="127"/>
      <c r="J599" s="127"/>
      <c r="K599" s="127"/>
      <c r="L599" s="127"/>
      <c r="M599" s="513"/>
    </row>
    <row r="600" ht="13.5" customHeight="1">
      <c r="A600" s="376">
        <v>493.0</v>
      </c>
      <c r="B600" s="324"/>
      <c r="C600" s="127"/>
      <c r="D600" s="349"/>
      <c r="E600" s="127"/>
      <c r="F600" s="349"/>
      <c r="G600" s="127"/>
      <c r="H600" s="512"/>
      <c r="I600" s="127"/>
      <c r="J600" s="127"/>
      <c r="K600" s="127"/>
      <c r="L600" s="127"/>
      <c r="M600" s="513"/>
    </row>
    <row r="601" ht="13.5" customHeight="1">
      <c r="A601" s="376">
        <v>494.0</v>
      </c>
      <c r="B601" s="324"/>
      <c r="C601" s="127"/>
      <c r="D601" s="349"/>
      <c r="E601" s="127"/>
      <c r="F601" s="349"/>
      <c r="G601" s="127"/>
      <c r="H601" s="512"/>
      <c r="I601" s="127"/>
      <c r="J601" s="127"/>
      <c r="K601" s="127"/>
      <c r="L601" s="127"/>
      <c r="M601" s="513"/>
    </row>
    <row r="602" ht="13.5" customHeight="1">
      <c r="A602" s="376">
        <v>495.0</v>
      </c>
      <c r="B602" s="324"/>
      <c r="C602" s="127"/>
      <c r="D602" s="349"/>
      <c r="E602" s="127"/>
      <c r="F602" s="349"/>
      <c r="G602" s="127"/>
      <c r="H602" s="512"/>
      <c r="I602" s="127"/>
      <c r="J602" s="127"/>
      <c r="K602" s="127"/>
      <c r="L602" s="127"/>
      <c r="M602" s="513"/>
    </row>
    <row r="603" ht="13.5" customHeight="1">
      <c r="A603" s="376">
        <v>496.0</v>
      </c>
      <c r="B603" s="324"/>
      <c r="C603" s="127"/>
      <c r="D603" s="349"/>
      <c r="E603" s="127"/>
      <c r="F603" s="349"/>
      <c r="G603" s="127"/>
      <c r="H603" s="512"/>
      <c r="I603" s="127"/>
      <c r="J603" s="127"/>
      <c r="K603" s="127"/>
      <c r="L603" s="127"/>
      <c r="M603" s="513"/>
    </row>
    <row r="604" ht="13.5" customHeight="1">
      <c r="A604" s="376">
        <v>497.0</v>
      </c>
      <c r="B604" s="324"/>
      <c r="C604" s="127"/>
      <c r="D604" s="349"/>
      <c r="E604" s="127"/>
      <c r="F604" s="349"/>
      <c r="G604" s="127"/>
      <c r="H604" s="512"/>
      <c r="I604" s="127"/>
      <c r="J604" s="127"/>
      <c r="K604" s="127"/>
      <c r="L604" s="127"/>
      <c r="M604" s="513"/>
    </row>
    <row r="605" ht="13.5" customHeight="1">
      <c r="A605" s="376">
        <v>498.0</v>
      </c>
      <c r="B605" s="324"/>
      <c r="C605" s="127"/>
      <c r="D605" s="349"/>
      <c r="E605" s="127"/>
      <c r="F605" s="349"/>
      <c r="G605" s="127"/>
      <c r="H605" s="512"/>
      <c r="I605" s="127"/>
      <c r="J605" s="127"/>
      <c r="K605" s="127"/>
      <c r="L605" s="127"/>
      <c r="M605" s="513"/>
    </row>
    <row r="606" ht="13.5" customHeight="1">
      <c r="A606" s="376">
        <v>499.0</v>
      </c>
      <c r="B606" s="324"/>
      <c r="C606" s="127"/>
      <c r="D606" s="349"/>
      <c r="E606" s="127"/>
      <c r="F606" s="349"/>
      <c r="G606" s="127"/>
      <c r="H606" s="512"/>
      <c r="I606" s="127"/>
      <c r="J606" s="127"/>
      <c r="K606" s="127"/>
      <c r="L606" s="127"/>
      <c r="M606" s="513"/>
    </row>
    <row r="607" ht="13.5" customHeight="1">
      <c r="A607" s="376">
        <v>500.0</v>
      </c>
      <c r="B607" s="324"/>
      <c r="C607" s="127"/>
      <c r="D607" s="349"/>
      <c r="E607" s="127"/>
      <c r="F607" s="349"/>
      <c r="G607" s="127"/>
      <c r="H607" s="512"/>
      <c r="I607" s="127"/>
      <c r="J607" s="127"/>
      <c r="K607" s="127"/>
      <c r="L607" s="127"/>
      <c r="M607" s="513"/>
    </row>
    <row r="608" ht="13.5" customHeight="1">
      <c r="A608" s="376">
        <v>501.0</v>
      </c>
      <c r="B608" s="324"/>
      <c r="C608" s="127"/>
      <c r="D608" s="349"/>
      <c r="E608" s="127"/>
      <c r="F608" s="349"/>
      <c r="G608" s="127"/>
      <c r="H608" s="512"/>
      <c r="I608" s="127"/>
      <c r="J608" s="127"/>
      <c r="K608" s="127"/>
      <c r="L608" s="127"/>
      <c r="M608" s="513"/>
    </row>
    <row r="609" ht="13.5" customHeight="1">
      <c r="A609" s="376">
        <v>502.0</v>
      </c>
      <c r="B609" s="324"/>
      <c r="C609" s="127"/>
      <c r="D609" s="349"/>
      <c r="E609" s="127"/>
      <c r="F609" s="349"/>
      <c r="G609" s="127"/>
      <c r="H609" s="512"/>
      <c r="I609" s="127"/>
      <c r="J609" s="127"/>
      <c r="K609" s="127"/>
      <c r="L609" s="127"/>
      <c r="M609" s="513"/>
    </row>
    <row r="610" ht="13.5" customHeight="1">
      <c r="A610" s="376">
        <v>503.0</v>
      </c>
      <c r="B610" s="324"/>
      <c r="C610" s="127"/>
      <c r="D610" s="349"/>
      <c r="E610" s="127"/>
      <c r="F610" s="349"/>
      <c r="G610" s="127"/>
      <c r="H610" s="512"/>
      <c r="I610" s="127"/>
      <c r="J610" s="127"/>
      <c r="K610" s="127"/>
      <c r="L610" s="127"/>
      <c r="M610" s="513"/>
    </row>
    <row r="611" ht="13.5" customHeight="1">
      <c r="A611" s="376">
        <v>504.0</v>
      </c>
      <c r="B611" s="324"/>
      <c r="C611" s="127"/>
      <c r="D611" s="349"/>
      <c r="E611" s="127"/>
      <c r="F611" s="349"/>
      <c r="G611" s="127"/>
      <c r="H611" s="512"/>
      <c r="I611" s="127"/>
      <c r="J611" s="127"/>
      <c r="K611" s="127"/>
      <c r="L611" s="127"/>
      <c r="M611" s="513"/>
    </row>
    <row r="612" ht="13.5" customHeight="1">
      <c r="A612" s="376">
        <v>505.0</v>
      </c>
      <c r="B612" s="324"/>
      <c r="C612" s="127"/>
      <c r="D612" s="349"/>
      <c r="E612" s="127"/>
      <c r="F612" s="349"/>
      <c r="G612" s="127"/>
      <c r="H612" s="512"/>
      <c r="I612" s="127"/>
      <c r="J612" s="127"/>
      <c r="K612" s="127"/>
      <c r="L612" s="127"/>
      <c r="M612" s="513"/>
    </row>
    <row r="613" ht="13.5" customHeight="1">
      <c r="A613" s="376">
        <v>506.0</v>
      </c>
      <c r="B613" s="324"/>
      <c r="C613" s="127"/>
      <c r="D613" s="349"/>
      <c r="E613" s="127"/>
      <c r="F613" s="349"/>
      <c r="G613" s="127"/>
      <c r="H613" s="512"/>
      <c r="I613" s="127"/>
      <c r="J613" s="127"/>
      <c r="K613" s="127"/>
      <c r="L613" s="127"/>
      <c r="M613" s="513"/>
    </row>
    <row r="614" ht="13.5" customHeight="1">
      <c r="A614" s="376">
        <v>507.0</v>
      </c>
      <c r="B614" s="324"/>
      <c r="C614" s="127"/>
      <c r="D614" s="349"/>
      <c r="E614" s="127"/>
      <c r="F614" s="349"/>
      <c r="G614" s="127"/>
      <c r="H614" s="512"/>
      <c r="I614" s="127"/>
      <c r="J614" s="127"/>
      <c r="K614" s="127"/>
      <c r="L614" s="127"/>
      <c r="M614" s="513"/>
    </row>
    <row r="615" ht="13.5" customHeight="1">
      <c r="A615" s="376">
        <v>508.0</v>
      </c>
      <c r="B615" s="324"/>
      <c r="C615" s="127"/>
      <c r="D615" s="349"/>
      <c r="E615" s="127"/>
      <c r="F615" s="349"/>
      <c r="G615" s="127"/>
      <c r="H615" s="512"/>
      <c r="I615" s="127"/>
      <c r="J615" s="127"/>
      <c r="K615" s="127"/>
      <c r="L615" s="127"/>
      <c r="M615" s="513"/>
    </row>
    <row r="616" ht="13.5" customHeight="1">
      <c r="A616" s="376">
        <v>509.0</v>
      </c>
      <c r="B616" s="324"/>
      <c r="C616" s="127"/>
      <c r="D616" s="349"/>
      <c r="E616" s="127"/>
      <c r="F616" s="349"/>
      <c r="G616" s="127"/>
      <c r="H616" s="512"/>
      <c r="I616" s="127"/>
      <c r="J616" s="127"/>
      <c r="K616" s="127"/>
      <c r="L616" s="127"/>
      <c r="M616" s="513"/>
    </row>
    <row r="617" ht="13.5" customHeight="1">
      <c r="A617" s="376">
        <v>510.0</v>
      </c>
      <c r="B617" s="324"/>
      <c r="C617" s="127"/>
      <c r="D617" s="349"/>
      <c r="E617" s="127"/>
      <c r="F617" s="349"/>
      <c r="G617" s="127"/>
      <c r="H617" s="512"/>
      <c r="I617" s="127"/>
      <c r="J617" s="127"/>
      <c r="K617" s="127"/>
      <c r="L617" s="127"/>
      <c r="M617" s="513"/>
    </row>
    <row r="618" ht="13.5" customHeight="1">
      <c r="A618" s="376">
        <v>511.0</v>
      </c>
      <c r="B618" s="324"/>
      <c r="C618" s="127"/>
      <c r="D618" s="349"/>
      <c r="E618" s="127"/>
      <c r="F618" s="349"/>
      <c r="G618" s="127"/>
      <c r="H618" s="512"/>
      <c r="I618" s="127"/>
      <c r="J618" s="127"/>
      <c r="K618" s="127"/>
      <c r="L618" s="127"/>
      <c r="M618" s="513"/>
    </row>
    <row r="619" ht="13.5" customHeight="1">
      <c r="A619" s="376">
        <v>512.0</v>
      </c>
      <c r="B619" s="324"/>
      <c r="C619" s="127"/>
      <c r="D619" s="349"/>
      <c r="E619" s="127"/>
      <c r="F619" s="349"/>
      <c r="G619" s="127"/>
      <c r="H619" s="512"/>
      <c r="I619" s="127"/>
      <c r="J619" s="127"/>
      <c r="K619" s="127"/>
      <c r="L619" s="127"/>
      <c r="M619" s="513"/>
    </row>
    <row r="620" ht="13.5" customHeight="1">
      <c r="A620" s="376">
        <v>513.0</v>
      </c>
      <c r="B620" s="324"/>
      <c r="C620" s="127"/>
      <c r="D620" s="349"/>
      <c r="E620" s="127"/>
      <c r="F620" s="349"/>
      <c r="G620" s="127"/>
      <c r="H620" s="512"/>
      <c r="I620" s="127"/>
      <c r="J620" s="127"/>
      <c r="K620" s="127"/>
      <c r="L620" s="127"/>
      <c r="M620" s="513"/>
    </row>
    <row r="621" ht="13.5" customHeight="1">
      <c r="A621" s="376">
        <v>514.0</v>
      </c>
      <c r="B621" s="324"/>
      <c r="C621" s="127"/>
      <c r="D621" s="349"/>
      <c r="E621" s="127"/>
      <c r="F621" s="349"/>
      <c r="G621" s="127"/>
      <c r="H621" s="512"/>
      <c r="I621" s="127"/>
      <c r="J621" s="127"/>
      <c r="K621" s="127"/>
      <c r="L621" s="127"/>
      <c r="M621" s="513"/>
    </row>
    <row r="622" ht="13.5" customHeight="1">
      <c r="A622" s="376">
        <v>515.0</v>
      </c>
      <c r="B622" s="324"/>
      <c r="C622" s="127"/>
      <c r="D622" s="349"/>
      <c r="E622" s="127"/>
      <c r="F622" s="349"/>
      <c r="G622" s="127"/>
      <c r="H622" s="512"/>
      <c r="I622" s="127"/>
      <c r="J622" s="127"/>
      <c r="K622" s="127"/>
      <c r="L622" s="127"/>
      <c r="M622" s="513"/>
    </row>
    <row r="623" ht="13.5" customHeight="1">
      <c r="A623" s="376">
        <v>516.0</v>
      </c>
      <c r="B623" s="324"/>
      <c r="C623" s="127"/>
      <c r="D623" s="349"/>
      <c r="E623" s="127"/>
      <c r="F623" s="349"/>
      <c r="G623" s="127"/>
      <c r="H623" s="512"/>
      <c r="I623" s="127"/>
      <c r="J623" s="127"/>
      <c r="K623" s="127"/>
      <c r="L623" s="127"/>
      <c r="M623" s="513"/>
    </row>
    <row r="624" ht="13.5" customHeight="1">
      <c r="A624" s="376">
        <v>517.0</v>
      </c>
      <c r="B624" s="324"/>
      <c r="C624" s="127"/>
      <c r="D624" s="349"/>
      <c r="E624" s="127"/>
      <c r="F624" s="349"/>
      <c r="G624" s="127"/>
      <c r="H624" s="512"/>
      <c r="I624" s="127"/>
      <c r="J624" s="127"/>
      <c r="K624" s="127"/>
      <c r="L624" s="127"/>
      <c r="M624" s="513"/>
    </row>
    <row r="625" ht="13.5" customHeight="1">
      <c r="A625" s="376">
        <v>518.0</v>
      </c>
      <c r="B625" s="324"/>
      <c r="C625" s="127"/>
      <c r="D625" s="349"/>
      <c r="E625" s="127"/>
      <c r="F625" s="349"/>
      <c r="G625" s="127"/>
      <c r="H625" s="512"/>
      <c r="I625" s="127"/>
      <c r="J625" s="127"/>
      <c r="K625" s="127"/>
      <c r="L625" s="127"/>
      <c r="M625" s="513"/>
    </row>
    <row r="626" ht="13.5" customHeight="1">
      <c r="A626" s="376">
        <v>519.0</v>
      </c>
      <c r="B626" s="324"/>
      <c r="C626" s="127"/>
      <c r="D626" s="349"/>
      <c r="E626" s="127"/>
      <c r="F626" s="349"/>
      <c r="G626" s="127"/>
      <c r="H626" s="512"/>
      <c r="I626" s="127"/>
      <c r="J626" s="127"/>
      <c r="K626" s="127"/>
      <c r="L626" s="127"/>
      <c r="M626" s="513"/>
    </row>
    <row r="627" ht="13.5" customHeight="1">
      <c r="A627" s="376">
        <v>520.0</v>
      </c>
      <c r="B627" s="324"/>
      <c r="C627" s="127"/>
      <c r="D627" s="349"/>
      <c r="E627" s="127"/>
      <c r="F627" s="349"/>
      <c r="G627" s="127"/>
      <c r="H627" s="512"/>
      <c r="I627" s="127"/>
      <c r="J627" s="127"/>
      <c r="K627" s="127"/>
      <c r="L627" s="127"/>
      <c r="M627" s="513"/>
    </row>
    <row r="628" ht="13.5" customHeight="1">
      <c r="A628" s="376">
        <v>521.0</v>
      </c>
      <c r="B628" s="324"/>
      <c r="C628" s="127"/>
      <c r="D628" s="349"/>
      <c r="E628" s="127"/>
      <c r="F628" s="349"/>
      <c r="G628" s="127"/>
      <c r="H628" s="512"/>
      <c r="I628" s="127"/>
      <c r="J628" s="127"/>
      <c r="K628" s="127"/>
      <c r="L628" s="127"/>
      <c r="M628" s="513"/>
    </row>
    <row r="629" ht="13.5" customHeight="1">
      <c r="A629" s="376">
        <v>522.0</v>
      </c>
      <c r="B629" s="324"/>
      <c r="C629" s="127"/>
      <c r="D629" s="349"/>
      <c r="E629" s="127"/>
      <c r="F629" s="349"/>
      <c r="G629" s="127"/>
      <c r="H629" s="512"/>
      <c r="I629" s="127"/>
      <c r="J629" s="127"/>
      <c r="K629" s="127"/>
      <c r="L629" s="127"/>
      <c r="M629" s="513"/>
    </row>
    <row r="630" ht="13.5" customHeight="1">
      <c r="A630" s="376">
        <v>523.0</v>
      </c>
      <c r="B630" s="324"/>
      <c r="C630" s="127"/>
      <c r="D630" s="349"/>
      <c r="E630" s="127"/>
      <c r="F630" s="349"/>
      <c r="G630" s="127"/>
      <c r="H630" s="512"/>
      <c r="I630" s="127"/>
      <c r="J630" s="127"/>
      <c r="K630" s="127"/>
      <c r="L630" s="127"/>
      <c r="M630" s="513"/>
    </row>
    <row r="631" ht="13.5" customHeight="1">
      <c r="A631" s="376">
        <v>524.0</v>
      </c>
      <c r="B631" s="324"/>
      <c r="C631" s="127"/>
      <c r="D631" s="349"/>
      <c r="E631" s="127"/>
      <c r="F631" s="349"/>
      <c r="G631" s="127"/>
      <c r="H631" s="512"/>
      <c r="I631" s="127"/>
      <c r="J631" s="127"/>
      <c r="K631" s="127"/>
      <c r="L631" s="127"/>
      <c r="M631" s="513"/>
    </row>
    <row r="632" ht="13.5" customHeight="1">
      <c r="A632" s="376">
        <v>525.0</v>
      </c>
      <c r="B632" s="324"/>
      <c r="C632" s="127"/>
      <c r="D632" s="349"/>
      <c r="E632" s="127"/>
      <c r="F632" s="349"/>
      <c r="G632" s="127"/>
      <c r="H632" s="512"/>
      <c r="I632" s="127"/>
      <c r="J632" s="127"/>
      <c r="K632" s="127"/>
      <c r="L632" s="127"/>
      <c r="M632" s="513"/>
    </row>
    <row r="633" ht="13.5" customHeight="1">
      <c r="A633" s="376">
        <v>526.0</v>
      </c>
      <c r="B633" s="324"/>
      <c r="C633" s="127"/>
      <c r="D633" s="349"/>
      <c r="E633" s="127"/>
      <c r="F633" s="349"/>
      <c r="G633" s="127"/>
      <c r="H633" s="512"/>
      <c r="I633" s="127"/>
      <c r="J633" s="127"/>
      <c r="K633" s="127"/>
      <c r="L633" s="127"/>
      <c r="M633" s="513"/>
    </row>
    <row r="634" ht="13.5" customHeight="1">
      <c r="A634" s="376">
        <v>527.0</v>
      </c>
      <c r="B634" s="324"/>
      <c r="C634" s="127"/>
      <c r="D634" s="349"/>
      <c r="E634" s="127"/>
      <c r="F634" s="349"/>
      <c r="G634" s="127"/>
      <c r="H634" s="512"/>
      <c r="I634" s="127"/>
      <c r="J634" s="127"/>
      <c r="K634" s="127"/>
      <c r="L634" s="127"/>
      <c r="M634" s="513"/>
    </row>
    <row r="635" ht="13.5" customHeight="1">
      <c r="A635" s="376">
        <v>528.0</v>
      </c>
      <c r="B635" s="324"/>
      <c r="C635" s="127"/>
      <c r="D635" s="349"/>
      <c r="E635" s="127"/>
      <c r="F635" s="349"/>
      <c r="G635" s="127"/>
      <c r="H635" s="512"/>
      <c r="I635" s="127"/>
      <c r="J635" s="127"/>
      <c r="K635" s="127"/>
      <c r="L635" s="127"/>
      <c r="M635" s="513"/>
    </row>
    <row r="636" ht="13.5" customHeight="1">
      <c r="A636" s="376">
        <v>529.0</v>
      </c>
      <c r="B636" s="324"/>
      <c r="C636" s="127"/>
      <c r="D636" s="349"/>
      <c r="E636" s="127"/>
      <c r="F636" s="349"/>
      <c r="G636" s="127"/>
      <c r="H636" s="512"/>
      <c r="I636" s="127"/>
      <c r="J636" s="127"/>
      <c r="K636" s="127"/>
      <c r="L636" s="127"/>
      <c r="M636" s="513"/>
    </row>
    <row r="637" ht="13.5" customHeight="1">
      <c r="A637" s="376">
        <v>530.0</v>
      </c>
      <c r="B637" s="324"/>
      <c r="C637" s="127"/>
      <c r="D637" s="349"/>
      <c r="E637" s="127"/>
      <c r="F637" s="349"/>
      <c r="G637" s="127"/>
      <c r="H637" s="512"/>
      <c r="I637" s="127"/>
      <c r="J637" s="127"/>
      <c r="K637" s="127"/>
      <c r="L637" s="127"/>
      <c r="M637" s="513"/>
    </row>
    <row r="638" ht="13.5" customHeight="1">
      <c r="A638" s="376">
        <v>531.0</v>
      </c>
      <c r="B638" s="324"/>
      <c r="C638" s="127"/>
      <c r="D638" s="349"/>
      <c r="E638" s="127"/>
      <c r="F638" s="349"/>
      <c r="G638" s="127"/>
      <c r="H638" s="512"/>
      <c r="I638" s="127"/>
      <c r="J638" s="127"/>
      <c r="K638" s="127"/>
      <c r="L638" s="127"/>
      <c r="M638" s="513"/>
    </row>
    <row r="639" ht="13.5" customHeight="1">
      <c r="A639" s="376">
        <v>532.0</v>
      </c>
      <c r="B639" s="324"/>
      <c r="C639" s="127"/>
      <c r="D639" s="349"/>
      <c r="E639" s="127"/>
      <c r="F639" s="349"/>
      <c r="G639" s="127"/>
      <c r="H639" s="512"/>
      <c r="I639" s="127"/>
      <c r="J639" s="127"/>
      <c r="K639" s="127"/>
      <c r="L639" s="127"/>
      <c r="M639" s="513"/>
    </row>
    <row r="640" ht="13.5" customHeight="1">
      <c r="A640" s="376">
        <v>533.0</v>
      </c>
      <c r="B640" s="324"/>
      <c r="C640" s="127"/>
      <c r="D640" s="349"/>
      <c r="E640" s="127"/>
      <c r="F640" s="349"/>
      <c r="G640" s="127"/>
      <c r="H640" s="512"/>
      <c r="I640" s="127"/>
      <c r="J640" s="127"/>
      <c r="K640" s="127"/>
      <c r="L640" s="127"/>
      <c r="M640" s="513"/>
    </row>
    <row r="641" ht="13.5" customHeight="1">
      <c r="A641" s="376">
        <v>534.0</v>
      </c>
      <c r="B641" s="324"/>
      <c r="C641" s="127"/>
      <c r="D641" s="349"/>
      <c r="E641" s="127"/>
      <c r="F641" s="349"/>
      <c r="G641" s="127"/>
      <c r="H641" s="512"/>
      <c r="I641" s="127"/>
      <c r="J641" s="127"/>
      <c r="K641" s="127"/>
      <c r="L641" s="127"/>
      <c r="M641" s="513"/>
    </row>
    <row r="642" ht="13.5" customHeight="1">
      <c r="A642" s="376">
        <v>535.0</v>
      </c>
      <c r="B642" s="324"/>
      <c r="C642" s="127"/>
      <c r="D642" s="349"/>
      <c r="E642" s="127"/>
      <c r="F642" s="349"/>
      <c r="G642" s="127"/>
      <c r="H642" s="512"/>
      <c r="I642" s="127"/>
      <c r="J642" s="127"/>
      <c r="K642" s="127"/>
      <c r="L642" s="127"/>
      <c r="M642" s="513"/>
    </row>
    <row r="643" ht="13.5" customHeight="1">
      <c r="A643" s="376">
        <v>536.0</v>
      </c>
      <c r="B643" s="324"/>
      <c r="C643" s="127"/>
      <c r="D643" s="349"/>
      <c r="E643" s="127"/>
      <c r="F643" s="349"/>
      <c r="G643" s="127"/>
      <c r="H643" s="512"/>
      <c r="I643" s="127"/>
      <c r="J643" s="127"/>
      <c r="K643" s="127"/>
      <c r="L643" s="127"/>
      <c r="M643" s="513"/>
    </row>
    <row r="644" ht="13.5" customHeight="1">
      <c r="A644" s="376">
        <v>537.0</v>
      </c>
      <c r="B644" s="324"/>
      <c r="C644" s="127"/>
      <c r="D644" s="349"/>
      <c r="E644" s="127"/>
      <c r="F644" s="349"/>
      <c r="G644" s="127"/>
      <c r="H644" s="512"/>
      <c r="I644" s="127"/>
      <c r="J644" s="127"/>
      <c r="K644" s="127"/>
      <c r="L644" s="127"/>
      <c r="M644" s="513"/>
    </row>
    <row r="645" ht="13.5" customHeight="1">
      <c r="A645" s="376">
        <v>538.0</v>
      </c>
      <c r="B645" s="324"/>
      <c r="C645" s="127"/>
      <c r="D645" s="349"/>
      <c r="E645" s="127"/>
      <c r="F645" s="349"/>
      <c r="G645" s="127"/>
      <c r="H645" s="512"/>
      <c r="I645" s="127"/>
      <c r="J645" s="127"/>
      <c r="K645" s="127"/>
      <c r="L645" s="127"/>
      <c r="M645" s="513"/>
    </row>
    <row r="646" ht="13.5" customHeight="1">
      <c r="A646" s="376">
        <v>539.0</v>
      </c>
      <c r="B646" s="324"/>
      <c r="C646" s="127"/>
      <c r="D646" s="349"/>
      <c r="E646" s="127"/>
      <c r="F646" s="349"/>
      <c r="G646" s="127"/>
      <c r="H646" s="512"/>
      <c r="I646" s="127"/>
      <c r="J646" s="127"/>
      <c r="K646" s="127"/>
      <c r="L646" s="127"/>
      <c r="M646" s="513"/>
    </row>
    <row r="647" ht="13.5" customHeight="1">
      <c r="A647" s="376">
        <v>540.0</v>
      </c>
      <c r="B647" s="324"/>
      <c r="C647" s="127"/>
      <c r="D647" s="349"/>
      <c r="E647" s="127"/>
      <c r="F647" s="349"/>
      <c r="G647" s="127"/>
      <c r="H647" s="512"/>
      <c r="I647" s="127"/>
      <c r="J647" s="127"/>
      <c r="K647" s="127"/>
      <c r="L647" s="127"/>
      <c r="M647" s="513"/>
    </row>
    <row r="648" ht="13.5" customHeight="1">
      <c r="A648" s="376">
        <v>541.0</v>
      </c>
      <c r="B648" s="324"/>
      <c r="C648" s="127"/>
      <c r="D648" s="349"/>
      <c r="E648" s="127"/>
      <c r="F648" s="349"/>
      <c r="G648" s="127"/>
      <c r="H648" s="512"/>
      <c r="I648" s="127"/>
      <c r="J648" s="127"/>
      <c r="K648" s="127"/>
      <c r="L648" s="127"/>
      <c r="M648" s="513"/>
    </row>
    <row r="649" ht="13.5" customHeight="1">
      <c r="A649" s="376">
        <v>542.0</v>
      </c>
      <c r="B649" s="324"/>
      <c r="C649" s="127"/>
      <c r="D649" s="349"/>
      <c r="E649" s="127"/>
      <c r="F649" s="349"/>
      <c r="G649" s="127"/>
      <c r="H649" s="512"/>
      <c r="I649" s="127"/>
      <c r="J649" s="127"/>
      <c r="K649" s="127"/>
      <c r="L649" s="127"/>
      <c r="M649" s="513"/>
    </row>
    <row r="650" ht="13.5" customHeight="1">
      <c r="A650" s="376">
        <v>543.0</v>
      </c>
      <c r="B650" s="324"/>
      <c r="C650" s="127"/>
      <c r="D650" s="349"/>
      <c r="E650" s="127"/>
      <c r="F650" s="349"/>
      <c r="G650" s="127"/>
      <c r="H650" s="512"/>
      <c r="I650" s="127"/>
      <c r="J650" s="127"/>
      <c r="K650" s="127"/>
      <c r="L650" s="127"/>
      <c r="M650" s="513"/>
    </row>
    <row r="651" ht="13.5" customHeight="1">
      <c r="A651" s="376">
        <v>544.0</v>
      </c>
      <c r="B651" s="324"/>
      <c r="C651" s="127"/>
      <c r="D651" s="349"/>
      <c r="E651" s="127"/>
      <c r="F651" s="349"/>
      <c r="G651" s="127"/>
      <c r="H651" s="512"/>
      <c r="I651" s="127"/>
      <c r="J651" s="127"/>
      <c r="K651" s="127"/>
      <c r="L651" s="127"/>
      <c r="M651" s="513"/>
    </row>
    <row r="652" ht="13.5" customHeight="1">
      <c r="A652" s="376">
        <v>545.0</v>
      </c>
      <c r="B652" s="324"/>
      <c r="C652" s="127"/>
      <c r="D652" s="349"/>
      <c r="E652" s="127"/>
      <c r="F652" s="349"/>
      <c r="G652" s="127"/>
      <c r="H652" s="512"/>
      <c r="I652" s="127"/>
      <c r="J652" s="127"/>
      <c r="K652" s="127"/>
      <c r="L652" s="127"/>
      <c r="M652" s="513"/>
    </row>
    <row r="653" ht="13.5" customHeight="1">
      <c r="A653" s="376">
        <v>546.0</v>
      </c>
      <c r="B653" s="324"/>
      <c r="C653" s="127"/>
      <c r="D653" s="349"/>
      <c r="E653" s="127"/>
      <c r="F653" s="349"/>
      <c r="G653" s="127"/>
      <c r="H653" s="512"/>
      <c r="I653" s="127"/>
      <c r="J653" s="127"/>
      <c r="K653" s="127"/>
      <c r="L653" s="127"/>
      <c r="M653" s="513"/>
    </row>
    <row r="654" ht="13.5" customHeight="1">
      <c r="A654" s="376">
        <v>547.0</v>
      </c>
      <c r="B654" s="324"/>
      <c r="C654" s="127"/>
      <c r="D654" s="349"/>
      <c r="E654" s="127"/>
      <c r="F654" s="349"/>
      <c r="G654" s="127"/>
      <c r="H654" s="512"/>
      <c r="I654" s="127"/>
      <c r="J654" s="127"/>
      <c r="K654" s="127"/>
      <c r="L654" s="127"/>
      <c r="M654" s="513"/>
    </row>
    <row r="655" ht="13.5" customHeight="1">
      <c r="A655" s="376">
        <v>548.0</v>
      </c>
      <c r="B655" s="324"/>
      <c r="C655" s="127"/>
      <c r="D655" s="349"/>
      <c r="E655" s="127"/>
      <c r="F655" s="349"/>
      <c r="G655" s="127"/>
      <c r="H655" s="512"/>
      <c r="I655" s="127"/>
      <c r="J655" s="127"/>
      <c r="K655" s="127"/>
      <c r="L655" s="127"/>
      <c r="M655" s="513"/>
    </row>
    <row r="656" ht="13.5" customHeight="1">
      <c r="A656" s="376">
        <v>549.0</v>
      </c>
      <c r="B656" s="324"/>
      <c r="C656" s="127"/>
      <c r="D656" s="349"/>
      <c r="E656" s="127"/>
      <c r="F656" s="349"/>
      <c r="G656" s="127"/>
      <c r="H656" s="512"/>
      <c r="I656" s="127"/>
      <c r="J656" s="127"/>
      <c r="K656" s="127"/>
      <c r="L656" s="127"/>
      <c r="M656" s="513"/>
    </row>
    <row r="657" ht="13.5" customHeight="1">
      <c r="A657" s="376">
        <v>550.0</v>
      </c>
      <c r="B657" s="324"/>
      <c r="C657" s="127"/>
      <c r="D657" s="349"/>
      <c r="E657" s="127"/>
      <c r="F657" s="349"/>
      <c r="G657" s="127"/>
      <c r="H657" s="512"/>
      <c r="I657" s="127"/>
      <c r="J657" s="127"/>
      <c r="K657" s="127"/>
      <c r="L657" s="127"/>
      <c r="M657" s="513"/>
    </row>
    <row r="658" ht="13.5" customHeight="1">
      <c r="A658" s="376">
        <v>551.0</v>
      </c>
      <c r="B658" s="324"/>
      <c r="C658" s="127"/>
      <c r="D658" s="349"/>
      <c r="E658" s="127"/>
      <c r="F658" s="349"/>
      <c r="G658" s="127"/>
      <c r="H658" s="512"/>
      <c r="I658" s="127"/>
      <c r="J658" s="127"/>
      <c r="K658" s="127"/>
      <c r="L658" s="127"/>
      <c r="M658" s="513"/>
    </row>
    <row r="659" ht="13.5" customHeight="1">
      <c r="A659" s="376">
        <v>552.0</v>
      </c>
      <c r="B659" s="324"/>
      <c r="C659" s="127"/>
      <c r="D659" s="349"/>
      <c r="E659" s="127"/>
      <c r="F659" s="349"/>
      <c r="G659" s="127"/>
      <c r="H659" s="512"/>
      <c r="I659" s="127"/>
      <c r="J659" s="127"/>
      <c r="K659" s="127"/>
      <c r="L659" s="127"/>
      <c r="M659" s="513"/>
    </row>
    <row r="660" ht="13.5" customHeight="1">
      <c r="A660" s="376">
        <v>553.0</v>
      </c>
      <c r="B660" s="324"/>
      <c r="C660" s="127"/>
      <c r="D660" s="349"/>
      <c r="E660" s="127"/>
      <c r="F660" s="349"/>
      <c r="G660" s="127"/>
      <c r="H660" s="512"/>
      <c r="I660" s="127"/>
      <c r="J660" s="127"/>
      <c r="K660" s="127"/>
      <c r="L660" s="127"/>
      <c r="M660" s="513"/>
    </row>
    <row r="661" ht="13.5" customHeight="1">
      <c r="A661" s="376">
        <v>554.0</v>
      </c>
      <c r="B661" s="324"/>
      <c r="C661" s="127"/>
      <c r="D661" s="349"/>
      <c r="E661" s="127"/>
      <c r="F661" s="349"/>
      <c r="G661" s="127"/>
      <c r="H661" s="512"/>
      <c r="I661" s="127"/>
      <c r="J661" s="127"/>
      <c r="K661" s="127"/>
      <c r="L661" s="127"/>
      <c r="M661" s="513"/>
    </row>
    <row r="662" ht="13.5" customHeight="1">
      <c r="A662" s="376">
        <v>555.0</v>
      </c>
      <c r="B662" s="324"/>
      <c r="C662" s="127"/>
      <c r="D662" s="349"/>
      <c r="E662" s="127"/>
      <c r="F662" s="349"/>
      <c r="G662" s="127"/>
      <c r="H662" s="512"/>
      <c r="I662" s="127"/>
      <c r="J662" s="127"/>
      <c r="K662" s="127"/>
      <c r="L662" s="127"/>
      <c r="M662" s="513"/>
    </row>
    <row r="663" ht="13.5" customHeight="1">
      <c r="A663" s="376">
        <v>556.0</v>
      </c>
      <c r="B663" s="324"/>
      <c r="C663" s="127"/>
      <c r="D663" s="349"/>
      <c r="E663" s="127"/>
      <c r="F663" s="349"/>
      <c r="G663" s="127"/>
      <c r="H663" s="512"/>
      <c r="I663" s="127"/>
      <c r="J663" s="127"/>
      <c r="K663" s="127"/>
      <c r="L663" s="127"/>
      <c r="M663" s="513"/>
    </row>
    <row r="664" ht="13.5" customHeight="1">
      <c r="A664" s="376">
        <v>557.0</v>
      </c>
      <c r="B664" s="324"/>
      <c r="C664" s="127"/>
      <c r="D664" s="349"/>
      <c r="E664" s="127"/>
      <c r="F664" s="349"/>
      <c r="G664" s="127"/>
      <c r="H664" s="512"/>
      <c r="I664" s="127"/>
      <c r="J664" s="127"/>
      <c r="K664" s="127"/>
      <c r="L664" s="127"/>
      <c r="M664" s="513"/>
    </row>
    <row r="665" ht="13.5" customHeight="1">
      <c r="A665" s="376">
        <v>558.0</v>
      </c>
      <c r="B665" s="324"/>
      <c r="C665" s="127"/>
      <c r="D665" s="349"/>
      <c r="E665" s="127"/>
      <c r="F665" s="349"/>
      <c r="G665" s="127"/>
      <c r="H665" s="512"/>
      <c r="I665" s="127"/>
      <c r="J665" s="127"/>
      <c r="K665" s="127"/>
      <c r="L665" s="127"/>
      <c r="M665" s="513"/>
    </row>
    <row r="666" ht="13.5" customHeight="1">
      <c r="A666" s="376">
        <v>559.0</v>
      </c>
      <c r="B666" s="324"/>
      <c r="C666" s="127"/>
      <c r="D666" s="349"/>
      <c r="E666" s="127"/>
      <c r="F666" s="349"/>
      <c r="G666" s="127"/>
      <c r="H666" s="512"/>
      <c r="I666" s="127"/>
      <c r="J666" s="127"/>
      <c r="K666" s="127"/>
      <c r="L666" s="127"/>
      <c r="M666" s="513"/>
    </row>
    <row r="667" ht="13.5" customHeight="1">
      <c r="A667" s="376">
        <v>560.0</v>
      </c>
      <c r="B667" s="324"/>
      <c r="C667" s="127"/>
      <c r="D667" s="349"/>
      <c r="E667" s="127"/>
      <c r="F667" s="349"/>
      <c r="G667" s="127"/>
      <c r="H667" s="512"/>
      <c r="I667" s="127"/>
      <c r="J667" s="127"/>
      <c r="K667" s="127"/>
      <c r="L667" s="127"/>
      <c r="M667" s="513"/>
    </row>
    <row r="668" ht="13.5" customHeight="1">
      <c r="A668" s="376">
        <v>561.0</v>
      </c>
      <c r="B668" s="324"/>
      <c r="C668" s="127"/>
      <c r="D668" s="349"/>
      <c r="E668" s="127"/>
      <c r="F668" s="349"/>
      <c r="G668" s="127"/>
      <c r="H668" s="512"/>
      <c r="I668" s="127"/>
      <c r="J668" s="127"/>
      <c r="K668" s="127"/>
      <c r="L668" s="127"/>
      <c r="M668" s="513"/>
    </row>
    <row r="669" ht="13.5" customHeight="1">
      <c r="A669" s="376">
        <v>562.0</v>
      </c>
      <c r="B669" s="324"/>
      <c r="C669" s="127"/>
      <c r="D669" s="349"/>
      <c r="E669" s="127"/>
      <c r="F669" s="349"/>
      <c r="G669" s="127"/>
      <c r="H669" s="512"/>
      <c r="I669" s="127"/>
      <c r="J669" s="127"/>
      <c r="K669" s="127"/>
      <c r="L669" s="127"/>
      <c r="M669" s="513"/>
    </row>
    <row r="670" ht="13.5" customHeight="1">
      <c r="A670" s="376">
        <v>563.0</v>
      </c>
      <c r="B670" s="324"/>
      <c r="C670" s="127"/>
      <c r="D670" s="349"/>
      <c r="E670" s="127"/>
      <c r="F670" s="349"/>
      <c r="G670" s="127"/>
      <c r="H670" s="512"/>
      <c r="I670" s="127"/>
      <c r="J670" s="127"/>
      <c r="K670" s="127"/>
      <c r="L670" s="127"/>
      <c r="M670" s="513"/>
    </row>
    <row r="671" ht="13.5" customHeight="1">
      <c r="A671" s="376">
        <v>564.0</v>
      </c>
      <c r="B671" s="324"/>
      <c r="C671" s="127"/>
      <c r="D671" s="349"/>
      <c r="E671" s="127"/>
      <c r="F671" s="349"/>
      <c r="G671" s="127"/>
      <c r="H671" s="512"/>
      <c r="I671" s="127"/>
      <c r="J671" s="127"/>
      <c r="K671" s="127"/>
      <c r="L671" s="127"/>
      <c r="M671" s="513"/>
    </row>
    <row r="672" ht="13.5" customHeight="1">
      <c r="A672" s="376">
        <v>565.0</v>
      </c>
      <c r="B672" s="324"/>
      <c r="C672" s="127"/>
      <c r="D672" s="349"/>
      <c r="E672" s="127"/>
      <c r="F672" s="349"/>
      <c r="G672" s="127"/>
      <c r="H672" s="512"/>
      <c r="I672" s="127"/>
      <c r="J672" s="127"/>
      <c r="K672" s="127"/>
      <c r="L672" s="127"/>
      <c r="M672" s="513"/>
    </row>
    <row r="673" ht="13.5" customHeight="1">
      <c r="A673" s="376">
        <v>566.0</v>
      </c>
      <c r="B673" s="324"/>
      <c r="C673" s="127"/>
      <c r="D673" s="349"/>
      <c r="E673" s="127"/>
      <c r="F673" s="349"/>
      <c r="G673" s="127"/>
      <c r="H673" s="512"/>
      <c r="I673" s="127"/>
      <c r="J673" s="127"/>
      <c r="K673" s="127"/>
      <c r="L673" s="127"/>
      <c r="M673" s="513"/>
    </row>
    <row r="674" ht="13.5" customHeight="1">
      <c r="A674" s="376">
        <v>567.0</v>
      </c>
      <c r="B674" s="324"/>
      <c r="C674" s="127"/>
      <c r="D674" s="349"/>
      <c r="E674" s="127"/>
      <c r="F674" s="349"/>
      <c r="G674" s="127"/>
      <c r="H674" s="512"/>
      <c r="I674" s="127"/>
      <c r="J674" s="127"/>
      <c r="K674" s="127"/>
      <c r="L674" s="127"/>
      <c r="M674" s="513"/>
    </row>
    <row r="675" ht="13.5" customHeight="1">
      <c r="A675" s="376">
        <v>568.0</v>
      </c>
      <c r="B675" s="324"/>
      <c r="C675" s="127"/>
      <c r="D675" s="349"/>
      <c r="E675" s="127"/>
      <c r="F675" s="349"/>
      <c r="G675" s="127"/>
      <c r="H675" s="512"/>
      <c r="I675" s="127"/>
      <c r="J675" s="127"/>
      <c r="K675" s="127"/>
      <c r="L675" s="127"/>
      <c r="M675" s="513"/>
    </row>
    <row r="676" ht="13.5" customHeight="1">
      <c r="A676" s="376">
        <v>569.0</v>
      </c>
      <c r="B676" s="324"/>
      <c r="C676" s="127"/>
      <c r="D676" s="349"/>
      <c r="E676" s="127"/>
      <c r="F676" s="349"/>
      <c r="G676" s="127"/>
      <c r="H676" s="512"/>
      <c r="I676" s="127"/>
      <c r="J676" s="127"/>
      <c r="K676" s="127"/>
      <c r="L676" s="127"/>
      <c r="M676" s="513"/>
    </row>
    <row r="677" ht="13.5" customHeight="1">
      <c r="A677" s="376">
        <v>570.0</v>
      </c>
      <c r="B677" s="324"/>
      <c r="C677" s="127"/>
      <c r="D677" s="349"/>
      <c r="E677" s="127"/>
      <c r="F677" s="349"/>
      <c r="G677" s="127"/>
      <c r="H677" s="512"/>
      <c r="I677" s="127"/>
      <c r="J677" s="127"/>
      <c r="K677" s="127"/>
      <c r="L677" s="127"/>
      <c r="M677" s="513"/>
    </row>
    <row r="678" ht="13.5" customHeight="1">
      <c r="A678" s="376">
        <v>571.0</v>
      </c>
      <c r="B678" s="324"/>
      <c r="C678" s="127"/>
      <c r="D678" s="349"/>
      <c r="E678" s="127"/>
      <c r="F678" s="349"/>
      <c r="G678" s="127"/>
      <c r="H678" s="512"/>
      <c r="I678" s="127"/>
      <c r="J678" s="127"/>
      <c r="K678" s="127"/>
      <c r="L678" s="127"/>
      <c r="M678" s="513"/>
    </row>
    <row r="679" ht="13.5" customHeight="1">
      <c r="A679" s="376">
        <v>572.0</v>
      </c>
      <c r="B679" s="324"/>
      <c r="C679" s="127"/>
      <c r="D679" s="349"/>
      <c r="E679" s="127"/>
      <c r="F679" s="349"/>
      <c r="G679" s="127"/>
      <c r="H679" s="512"/>
      <c r="I679" s="127"/>
      <c r="J679" s="127"/>
      <c r="K679" s="127"/>
      <c r="L679" s="127"/>
      <c r="M679" s="513"/>
    </row>
    <row r="680" ht="13.5" customHeight="1">
      <c r="A680" s="376">
        <v>573.0</v>
      </c>
      <c r="B680" s="324"/>
      <c r="C680" s="127"/>
      <c r="D680" s="349"/>
      <c r="E680" s="127"/>
      <c r="F680" s="349"/>
      <c r="G680" s="127"/>
      <c r="H680" s="512"/>
      <c r="I680" s="127"/>
      <c r="J680" s="127"/>
      <c r="K680" s="127"/>
      <c r="L680" s="127"/>
      <c r="M680" s="513"/>
    </row>
    <row r="681" ht="13.5" customHeight="1">
      <c r="A681" s="376">
        <v>574.0</v>
      </c>
      <c r="B681" s="324"/>
      <c r="C681" s="127"/>
      <c r="D681" s="349"/>
      <c r="E681" s="127"/>
      <c r="F681" s="349"/>
      <c r="G681" s="127"/>
      <c r="H681" s="512"/>
      <c r="I681" s="127"/>
      <c r="J681" s="127"/>
      <c r="K681" s="127"/>
      <c r="L681" s="127"/>
      <c r="M681" s="513"/>
    </row>
    <row r="682" ht="13.5" customHeight="1">
      <c r="A682" s="376">
        <v>575.0</v>
      </c>
      <c r="B682" s="324"/>
      <c r="C682" s="127"/>
      <c r="D682" s="349"/>
      <c r="E682" s="127"/>
      <c r="F682" s="349"/>
      <c r="G682" s="127"/>
      <c r="H682" s="512"/>
      <c r="I682" s="127"/>
      <c r="J682" s="127"/>
      <c r="K682" s="127"/>
      <c r="L682" s="127"/>
      <c r="M682" s="513"/>
    </row>
    <row r="683" ht="13.5" customHeight="1">
      <c r="A683" s="376">
        <v>576.0</v>
      </c>
      <c r="B683" s="324"/>
      <c r="C683" s="127"/>
      <c r="D683" s="349"/>
      <c r="E683" s="127"/>
      <c r="F683" s="349"/>
      <c r="G683" s="127"/>
      <c r="H683" s="512"/>
      <c r="I683" s="127"/>
      <c r="J683" s="127"/>
      <c r="K683" s="127"/>
      <c r="L683" s="127"/>
      <c r="M683" s="513"/>
    </row>
    <row r="684" ht="13.5" customHeight="1">
      <c r="A684" s="376">
        <v>577.0</v>
      </c>
      <c r="B684" s="324"/>
      <c r="C684" s="127"/>
      <c r="D684" s="349"/>
      <c r="E684" s="127"/>
      <c r="F684" s="349"/>
      <c r="G684" s="127"/>
      <c r="H684" s="512"/>
      <c r="I684" s="127"/>
      <c r="J684" s="127"/>
      <c r="K684" s="127"/>
      <c r="L684" s="127"/>
      <c r="M684" s="513"/>
    </row>
    <row r="685" ht="13.5" customHeight="1">
      <c r="A685" s="376">
        <v>578.0</v>
      </c>
      <c r="B685" s="324"/>
      <c r="C685" s="127"/>
      <c r="D685" s="349"/>
      <c r="E685" s="127"/>
      <c r="F685" s="349"/>
      <c r="G685" s="127"/>
      <c r="H685" s="512"/>
      <c r="I685" s="127"/>
      <c r="J685" s="127"/>
      <c r="K685" s="127"/>
      <c r="L685" s="127"/>
      <c r="M685" s="513"/>
    </row>
    <row r="686" ht="13.5" customHeight="1">
      <c r="A686" s="376">
        <v>579.0</v>
      </c>
      <c r="B686" s="324"/>
      <c r="C686" s="127"/>
      <c r="D686" s="349"/>
      <c r="E686" s="127"/>
      <c r="F686" s="349"/>
      <c r="G686" s="127"/>
      <c r="H686" s="512"/>
      <c r="I686" s="127"/>
      <c r="J686" s="127"/>
      <c r="K686" s="127"/>
      <c r="L686" s="127"/>
      <c r="M686" s="513"/>
    </row>
    <row r="687" ht="13.5" customHeight="1">
      <c r="A687" s="376">
        <v>580.0</v>
      </c>
      <c r="B687" s="324"/>
      <c r="C687" s="127"/>
      <c r="D687" s="349"/>
      <c r="E687" s="127"/>
      <c r="F687" s="349"/>
      <c r="G687" s="127"/>
      <c r="H687" s="512"/>
      <c r="I687" s="127"/>
      <c r="J687" s="127"/>
      <c r="K687" s="127"/>
      <c r="L687" s="127"/>
      <c r="M687" s="513"/>
    </row>
    <row r="688" ht="13.5" customHeight="1">
      <c r="A688" s="376">
        <v>581.0</v>
      </c>
      <c r="B688" s="324"/>
      <c r="C688" s="127"/>
      <c r="D688" s="349"/>
      <c r="E688" s="127"/>
      <c r="F688" s="349"/>
      <c r="G688" s="127"/>
      <c r="H688" s="512"/>
      <c r="I688" s="127"/>
      <c r="J688" s="127"/>
      <c r="K688" s="127"/>
      <c r="L688" s="127"/>
      <c r="M688" s="513"/>
    </row>
    <row r="689" ht="13.5" customHeight="1">
      <c r="A689" s="376">
        <v>582.0</v>
      </c>
      <c r="B689" s="324"/>
      <c r="C689" s="127"/>
      <c r="D689" s="349"/>
      <c r="E689" s="127"/>
      <c r="F689" s="349"/>
      <c r="G689" s="127"/>
      <c r="H689" s="512"/>
      <c r="I689" s="127"/>
      <c r="J689" s="127"/>
      <c r="K689" s="127"/>
      <c r="L689" s="127"/>
      <c r="M689" s="513"/>
    </row>
    <row r="690" ht="13.5" customHeight="1">
      <c r="A690" s="376">
        <v>583.0</v>
      </c>
      <c r="B690" s="324"/>
      <c r="C690" s="127"/>
      <c r="D690" s="349"/>
      <c r="E690" s="127"/>
      <c r="F690" s="349"/>
      <c r="G690" s="127"/>
      <c r="H690" s="512"/>
      <c r="I690" s="127"/>
      <c r="J690" s="127"/>
      <c r="K690" s="127"/>
      <c r="L690" s="127"/>
      <c r="M690" s="513"/>
    </row>
    <row r="691" ht="13.5" customHeight="1">
      <c r="A691" s="376">
        <v>584.0</v>
      </c>
      <c r="B691" s="324"/>
      <c r="C691" s="127"/>
      <c r="D691" s="349"/>
      <c r="E691" s="127"/>
      <c r="F691" s="349"/>
      <c r="G691" s="127"/>
      <c r="H691" s="512"/>
      <c r="I691" s="127"/>
      <c r="J691" s="127"/>
      <c r="K691" s="127"/>
      <c r="L691" s="127"/>
      <c r="M691" s="513"/>
    </row>
    <row r="692" ht="13.5" customHeight="1">
      <c r="A692" s="376">
        <v>585.0</v>
      </c>
      <c r="B692" s="324"/>
      <c r="C692" s="127"/>
      <c r="D692" s="349"/>
      <c r="E692" s="127"/>
      <c r="F692" s="349"/>
      <c r="G692" s="127"/>
      <c r="H692" s="512"/>
      <c r="I692" s="127"/>
      <c r="J692" s="127"/>
      <c r="K692" s="127"/>
      <c r="L692" s="127"/>
      <c r="M692" s="513"/>
    </row>
    <row r="693" ht="13.5" customHeight="1">
      <c r="A693" s="376">
        <v>586.0</v>
      </c>
      <c r="B693" s="324"/>
      <c r="C693" s="127"/>
      <c r="D693" s="349"/>
      <c r="E693" s="127"/>
      <c r="F693" s="349"/>
      <c r="G693" s="127"/>
      <c r="H693" s="512"/>
      <c r="I693" s="127"/>
      <c r="J693" s="127"/>
      <c r="K693" s="127"/>
      <c r="L693" s="127"/>
      <c r="M693" s="513"/>
    </row>
    <row r="694" ht="13.5" customHeight="1">
      <c r="A694" s="376">
        <v>587.0</v>
      </c>
      <c r="B694" s="324"/>
      <c r="C694" s="127"/>
      <c r="D694" s="349"/>
      <c r="E694" s="127"/>
      <c r="F694" s="349"/>
      <c r="G694" s="127"/>
      <c r="H694" s="512"/>
      <c r="I694" s="127"/>
      <c r="J694" s="127"/>
      <c r="K694" s="127"/>
      <c r="L694" s="127"/>
      <c r="M694" s="513"/>
    </row>
    <row r="695" ht="13.5" customHeight="1">
      <c r="A695" s="376">
        <v>588.0</v>
      </c>
      <c r="B695" s="324"/>
      <c r="C695" s="127"/>
      <c r="D695" s="349"/>
      <c r="E695" s="127"/>
      <c r="F695" s="349"/>
      <c r="G695" s="127"/>
      <c r="H695" s="512"/>
      <c r="I695" s="127"/>
      <c r="J695" s="127"/>
      <c r="K695" s="127"/>
      <c r="L695" s="127"/>
      <c r="M695" s="513"/>
    </row>
    <row r="696" ht="13.5" customHeight="1">
      <c r="A696" s="376">
        <v>589.0</v>
      </c>
      <c r="B696" s="324"/>
      <c r="C696" s="127"/>
      <c r="D696" s="349"/>
      <c r="E696" s="127"/>
      <c r="F696" s="349"/>
      <c r="G696" s="127"/>
      <c r="H696" s="512"/>
      <c r="I696" s="127"/>
      <c r="J696" s="127"/>
      <c r="K696" s="127"/>
      <c r="L696" s="127"/>
      <c r="M696" s="513"/>
    </row>
    <row r="697" ht="13.5" customHeight="1">
      <c r="A697" s="376">
        <v>590.0</v>
      </c>
      <c r="B697" s="324"/>
      <c r="C697" s="127"/>
      <c r="D697" s="349"/>
      <c r="E697" s="127"/>
      <c r="F697" s="349"/>
      <c r="G697" s="127"/>
      <c r="H697" s="512"/>
      <c r="I697" s="127"/>
      <c r="J697" s="127"/>
      <c r="K697" s="127"/>
      <c r="L697" s="127"/>
      <c r="M697" s="513"/>
    </row>
    <row r="698" ht="13.5" customHeight="1">
      <c r="A698" s="376">
        <v>591.0</v>
      </c>
      <c r="B698" s="324"/>
      <c r="C698" s="127"/>
      <c r="D698" s="349"/>
      <c r="E698" s="127"/>
      <c r="F698" s="349"/>
      <c r="G698" s="127"/>
      <c r="H698" s="512"/>
      <c r="I698" s="127"/>
      <c r="J698" s="127"/>
      <c r="K698" s="127"/>
      <c r="L698" s="127"/>
      <c r="M698" s="513"/>
    </row>
    <row r="699" ht="13.5" customHeight="1">
      <c r="A699" s="376">
        <v>592.0</v>
      </c>
      <c r="B699" s="324"/>
      <c r="C699" s="127"/>
      <c r="D699" s="349"/>
      <c r="E699" s="127"/>
      <c r="F699" s="349"/>
      <c r="G699" s="127"/>
      <c r="H699" s="512"/>
      <c r="I699" s="127"/>
      <c r="J699" s="127"/>
      <c r="K699" s="127"/>
      <c r="L699" s="127"/>
      <c r="M699" s="513"/>
    </row>
    <row r="700" ht="13.5" customHeight="1">
      <c r="A700" s="376">
        <v>593.0</v>
      </c>
      <c r="B700" s="324"/>
      <c r="C700" s="127"/>
      <c r="D700" s="349"/>
      <c r="E700" s="127"/>
      <c r="F700" s="349"/>
      <c r="G700" s="127"/>
      <c r="H700" s="512"/>
      <c r="I700" s="127"/>
      <c r="J700" s="127"/>
      <c r="K700" s="127"/>
      <c r="L700" s="127"/>
      <c r="M700" s="513"/>
    </row>
    <row r="701" ht="13.5" customHeight="1">
      <c r="A701" s="376">
        <v>594.0</v>
      </c>
      <c r="B701" s="324"/>
      <c r="C701" s="127"/>
      <c r="D701" s="349"/>
      <c r="E701" s="127"/>
      <c r="F701" s="349"/>
      <c r="G701" s="127"/>
      <c r="H701" s="512"/>
      <c r="I701" s="127"/>
      <c r="J701" s="127"/>
      <c r="K701" s="127"/>
      <c r="L701" s="127"/>
      <c r="M701" s="513"/>
    </row>
    <row r="702" ht="13.5" customHeight="1">
      <c r="A702" s="376">
        <v>595.0</v>
      </c>
      <c r="B702" s="324"/>
      <c r="C702" s="127"/>
      <c r="D702" s="349"/>
      <c r="E702" s="127"/>
      <c r="F702" s="349"/>
      <c r="G702" s="127"/>
      <c r="H702" s="512"/>
      <c r="I702" s="127"/>
      <c r="J702" s="127"/>
      <c r="K702" s="127"/>
      <c r="L702" s="127"/>
      <c r="M702" s="513"/>
    </row>
    <row r="703" ht="13.5" customHeight="1">
      <c r="A703" s="376">
        <v>596.0</v>
      </c>
      <c r="B703" s="324"/>
      <c r="C703" s="127"/>
      <c r="D703" s="349"/>
      <c r="E703" s="127"/>
      <c r="F703" s="349"/>
      <c r="G703" s="127"/>
      <c r="H703" s="512"/>
      <c r="I703" s="127"/>
      <c r="J703" s="127"/>
      <c r="K703" s="127"/>
      <c r="L703" s="127"/>
      <c r="M703" s="513"/>
    </row>
    <row r="704" ht="13.5" customHeight="1">
      <c r="A704" s="376">
        <v>597.0</v>
      </c>
      <c r="B704" s="324"/>
      <c r="C704" s="127"/>
      <c r="D704" s="349"/>
      <c r="E704" s="127"/>
      <c r="F704" s="349"/>
      <c r="G704" s="127"/>
      <c r="H704" s="512"/>
      <c r="I704" s="127"/>
      <c r="J704" s="127"/>
      <c r="K704" s="127"/>
      <c r="L704" s="127"/>
      <c r="M704" s="513"/>
    </row>
    <row r="705" ht="13.5" customHeight="1">
      <c r="A705" s="376">
        <v>598.0</v>
      </c>
      <c r="B705" s="324"/>
      <c r="C705" s="127"/>
      <c r="D705" s="349"/>
      <c r="E705" s="127"/>
      <c r="F705" s="349"/>
      <c r="G705" s="127"/>
      <c r="H705" s="512"/>
      <c r="I705" s="127"/>
      <c r="J705" s="127"/>
      <c r="K705" s="127"/>
      <c r="L705" s="127"/>
      <c r="M705" s="513"/>
    </row>
    <row r="706" ht="13.5" customHeight="1">
      <c r="A706" s="376">
        <v>599.0</v>
      </c>
      <c r="B706" s="324"/>
      <c r="C706" s="127"/>
      <c r="D706" s="349"/>
      <c r="E706" s="127"/>
      <c r="F706" s="349"/>
      <c r="G706" s="127"/>
      <c r="H706" s="512"/>
      <c r="I706" s="127"/>
      <c r="J706" s="127"/>
      <c r="K706" s="127"/>
      <c r="L706" s="127"/>
      <c r="M706" s="513"/>
    </row>
    <row r="707" ht="13.5" customHeight="1">
      <c r="A707" s="376">
        <v>600.0</v>
      </c>
      <c r="B707" s="324"/>
      <c r="C707" s="127"/>
      <c r="D707" s="349"/>
      <c r="E707" s="127"/>
      <c r="F707" s="349"/>
      <c r="G707" s="127"/>
      <c r="H707" s="512"/>
      <c r="I707" s="127"/>
      <c r="J707" s="127"/>
      <c r="K707" s="127"/>
      <c r="L707" s="127"/>
      <c r="M707" s="513"/>
    </row>
    <row r="708" ht="13.5" customHeight="1">
      <c r="A708" s="376">
        <v>601.0</v>
      </c>
      <c r="B708" s="324"/>
      <c r="C708" s="127"/>
      <c r="D708" s="349"/>
      <c r="E708" s="127"/>
      <c r="F708" s="349"/>
      <c r="G708" s="127"/>
      <c r="H708" s="512"/>
      <c r="I708" s="127"/>
      <c r="J708" s="127"/>
      <c r="K708" s="127"/>
      <c r="L708" s="127"/>
      <c r="M708" s="513"/>
    </row>
    <row r="709" ht="13.5" customHeight="1">
      <c r="A709" s="376">
        <v>602.0</v>
      </c>
      <c r="B709" s="324"/>
      <c r="C709" s="127"/>
      <c r="D709" s="349"/>
      <c r="E709" s="127"/>
      <c r="F709" s="349"/>
      <c r="G709" s="127"/>
      <c r="H709" s="512"/>
      <c r="I709" s="127"/>
      <c r="J709" s="127"/>
      <c r="K709" s="127"/>
      <c r="L709" s="127"/>
      <c r="M709" s="513"/>
    </row>
    <row r="710" ht="13.5" customHeight="1">
      <c r="A710" s="376">
        <v>603.0</v>
      </c>
      <c r="B710" s="324"/>
      <c r="C710" s="127"/>
      <c r="D710" s="349"/>
      <c r="E710" s="127"/>
      <c r="F710" s="349"/>
      <c r="G710" s="127"/>
      <c r="H710" s="512"/>
      <c r="I710" s="127"/>
      <c r="J710" s="127"/>
      <c r="K710" s="127"/>
      <c r="L710" s="127"/>
      <c r="M710" s="513"/>
    </row>
    <row r="711" ht="13.5" customHeight="1">
      <c r="A711" s="376">
        <v>604.0</v>
      </c>
      <c r="B711" s="324"/>
      <c r="C711" s="127"/>
      <c r="D711" s="349"/>
      <c r="E711" s="127"/>
      <c r="F711" s="349"/>
      <c r="G711" s="127"/>
      <c r="H711" s="512"/>
      <c r="I711" s="127"/>
      <c r="J711" s="127"/>
      <c r="K711" s="127"/>
      <c r="L711" s="127"/>
      <c r="M711" s="513"/>
    </row>
    <row r="712" ht="13.5" customHeight="1">
      <c r="A712" s="376">
        <v>605.0</v>
      </c>
      <c r="B712" s="324"/>
      <c r="C712" s="127"/>
      <c r="D712" s="349"/>
      <c r="E712" s="127"/>
      <c r="F712" s="349"/>
      <c r="G712" s="127"/>
      <c r="H712" s="512"/>
      <c r="I712" s="127"/>
      <c r="J712" s="127"/>
      <c r="K712" s="127"/>
      <c r="L712" s="127"/>
      <c r="M712" s="513"/>
    </row>
    <row r="713" ht="13.5" customHeight="1">
      <c r="A713" s="376">
        <v>606.0</v>
      </c>
      <c r="B713" s="324"/>
      <c r="C713" s="127"/>
      <c r="D713" s="349"/>
      <c r="E713" s="127"/>
      <c r="F713" s="349"/>
      <c r="G713" s="127"/>
      <c r="H713" s="512"/>
      <c r="I713" s="127"/>
      <c r="J713" s="127"/>
      <c r="K713" s="127"/>
      <c r="L713" s="127"/>
      <c r="M713" s="513"/>
    </row>
    <row r="714" ht="13.5" customHeight="1">
      <c r="A714" s="376">
        <v>607.0</v>
      </c>
      <c r="B714" s="324"/>
      <c r="C714" s="127"/>
      <c r="D714" s="349"/>
      <c r="E714" s="127"/>
      <c r="F714" s="349"/>
      <c r="G714" s="127"/>
      <c r="H714" s="512"/>
      <c r="I714" s="127"/>
      <c r="J714" s="127"/>
      <c r="K714" s="127"/>
      <c r="L714" s="127"/>
      <c r="M714" s="513"/>
    </row>
    <row r="715" ht="13.5" customHeight="1">
      <c r="A715" s="376">
        <v>608.0</v>
      </c>
      <c r="B715" s="324"/>
      <c r="C715" s="127"/>
      <c r="D715" s="349"/>
      <c r="E715" s="127"/>
      <c r="F715" s="349"/>
      <c r="G715" s="127"/>
      <c r="H715" s="512"/>
      <c r="I715" s="127"/>
      <c r="J715" s="127"/>
      <c r="K715" s="127"/>
      <c r="L715" s="127"/>
      <c r="M715" s="513"/>
    </row>
    <row r="716" ht="13.5" customHeight="1">
      <c r="A716" s="376">
        <v>609.0</v>
      </c>
      <c r="B716" s="324"/>
      <c r="C716" s="127"/>
      <c r="D716" s="349"/>
      <c r="E716" s="127"/>
      <c r="F716" s="349"/>
      <c r="G716" s="127"/>
      <c r="H716" s="512"/>
      <c r="I716" s="127"/>
      <c r="J716" s="127"/>
      <c r="K716" s="127"/>
      <c r="L716" s="127"/>
      <c r="M716" s="513"/>
    </row>
    <row r="717" ht="13.5" customHeight="1">
      <c r="A717" s="376">
        <v>610.0</v>
      </c>
      <c r="B717" s="324"/>
      <c r="C717" s="127"/>
      <c r="D717" s="349"/>
      <c r="E717" s="127"/>
      <c r="F717" s="349"/>
      <c r="G717" s="127"/>
      <c r="H717" s="512"/>
      <c r="I717" s="127"/>
      <c r="J717" s="127"/>
      <c r="K717" s="127"/>
      <c r="L717" s="127"/>
      <c r="M717" s="513"/>
    </row>
    <row r="718" ht="13.5" customHeight="1">
      <c r="A718" s="376">
        <v>611.0</v>
      </c>
      <c r="B718" s="324"/>
      <c r="C718" s="127"/>
      <c r="D718" s="349"/>
      <c r="E718" s="127"/>
      <c r="F718" s="349"/>
      <c r="G718" s="127"/>
      <c r="H718" s="512"/>
      <c r="I718" s="127"/>
      <c r="J718" s="127"/>
      <c r="K718" s="127"/>
      <c r="L718" s="127"/>
      <c r="M718" s="513"/>
    </row>
    <row r="719" ht="13.5" customHeight="1">
      <c r="A719" s="376">
        <v>612.0</v>
      </c>
      <c r="B719" s="324"/>
      <c r="C719" s="127"/>
      <c r="D719" s="349"/>
      <c r="E719" s="127"/>
      <c r="F719" s="349"/>
      <c r="G719" s="127"/>
      <c r="H719" s="512"/>
      <c r="I719" s="127"/>
      <c r="J719" s="127"/>
      <c r="K719" s="127"/>
      <c r="L719" s="127"/>
      <c r="M719" s="513"/>
    </row>
    <row r="720" ht="13.5" customHeight="1">
      <c r="A720" s="376">
        <v>613.0</v>
      </c>
      <c r="B720" s="324"/>
      <c r="C720" s="127"/>
      <c r="D720" s="349"/>
      <c r="E720" s="127"/>
      <c r="F720" s="349"/>
      <c r="G720" s="127"/>
      <c r="H720" s="512"/>
      <c r="I720" s="127"/>
      <c r="J720" s="127"/>
      <c r="K720" s="127"/>
      <c r="L720" s="127"/>
      <c r="M720" s="513"/>
    </row>
    <row r="721" ht="13.5" customHeight="1">
      <c r="A721" s="376">
        <v>614.0</v>
      </c>
      <c r="B721" s="324"/>
      <c r="C721" s="127"/>
      <c r="D721" s="349"/>
      <c r="E721" s="127"/>
      <c r="F721" s="349"/>
      <c r="G721" s="127"/>
      <c r="H721" s="512"/>
      <c r="I721" s="127"/>
      <c r="J721" s="127"/>
      <c r="K721" s="127"/>
      <c r="L721" s="127"/>
      <c r="M721" s="513"/>
    </row>
    <row r="722" ht="13.5" customHeight="1">
      <c r="A722" s="376">
        <v>615.0</v>
      </c>
      <c r="B722" s="324"/>
      <c r="C722" s="127"/>
      <c r="D722" s="349"/>
      <c r="E722" s="127"/>
      <c r="F722" s="349"/>
      <c r="G722" s="127"/>
      <c r="H722" s="512"/>
      <c r="I722" s="127"/>
      <c r="J722" s="127"/>
      <c r="K722" s="127"/>
      <c r="L722" s="127"/>
      <c r="M722" s="513"/>
    </row>
    <row r="723" ht="13.5" customHeight="1">
      <c r="A723" s="376">
        <v>616.0</v>
      </c>
      <c r="B723" s="324"/>
      <c r="C723" s="127"/>
      <c r="D723" s="349"/>
      <c r="E723" s="127"/>
      <c r="F723" s="349"/>
      <c r="G723" s="127"/>
      <c r="H723" s="512"/>
      <c r="I723" s="127"/>
      <c r="J723" s="127"/>
      <c r="K723" s="127"/>
      <c r="L723" s="127"/>
      <c r="M723" s="513"/>
    </row>
    <row r="724" ht="13.5" customHeight="1">
      <c r="A724" s="376">
        <v>617.0</v>
      </c>
      <c r="B724" s="324"/>
      <c r="C724" s="127"/>
      <c r="D724" s="349"/>
      <c r="E724" s="127"/>
      <c r="F724" s="349"/>
      <c r="G724" s="127"/>
      <c r="H724" s="512"/>
      <c r="I724" s="127"/>
      <c r="J724" s="127"/>
      <c r="K724" s="127"/>
      <c r="L724" s="127"/>
      <c r="M724" s="513"/>
    </row>
    <row r="725" ht="13.5" customHeight="1">
      <c r="A725" s="376">
        <v>618.0</v>
      </c>
      <c r="B725" s="324"/>
      <c r="C725" s="127"/>
      <c r="D725" s="349"/>
      <c r="E725" s="127"/>
      <c r="F725" s="349"/>
      <c r="G725" s="127"/>
      <c r="H725" s="512"/>
      <c r="I725" s="127"/>
      <c r="J725" s="127"/>
      <c r="K725" s="127"/>
      <c r="L725" s="127"/>
      <c r="M725" s="513"/>
    </row>
    <row r="726" ht="13.5" customHeight="1">
      <c r="A726" s="376">
        <v>619.0</v>
      </c>
      <c r="B726" s="324"/>
      <c r="C726" s="127"/>
      <c r="D726" s="349"/>
      <c r="E726" s="127"/>
      <c r="F726" s="349"/>
      <c r="G726" s="127"/>
      <c r="H726" s="512"/>
      <c r="I726" s="127"/>
      <c r="J726" s="127"/>
      <c r="K726" s="127"/>
      <c r="L726" s="127"/>
      <c r="M726" s="513"/>
    </row>
    <row r="727" ht="13.5" customHeight="1">
      <c r="A727" s="376">
        <v>620.0</v>
      </c>
      <c r="B727" s="324"/>
      <c r="C727" s="127"/>
      <c r="D727" s="349"/>
      <c r="E727" s="127"/>
      <c r="F727" s="349"/>
      <c r="G727" s="127"/>
      <c r="H727" s="512"/>
      <c r="I727" s="127"/>
      <c r="J727" s="127"/>
      <c r="K727" s="127"/>
      <c r="L727" s="127"/>
      <c r="M727" s="513"/>
    </row>
    <row r="728" ht="13.5" customHeight="1">
      <c r="A728" s="376">
        <v>621.0</v>
      </c>
      <c r="B728" s="324"/>
      <c r="C728" s="127"/>
      <c r="D728" s="349"/>
      <c r="E728" s="127"/>
      <c r="F728" s="349"/>
      <c r="G728" s="127"/>
      <c r="H728" s="512"/>
      <c r="I728" s="127"/>
      <c r="J728" s="127"/>
      <c r="K728" s="127"/>
      <c r="L728" s="127"/>
      <c r="M728" s="513"/>
    </row>
    <row r="729" ht="13.5" customHeight="1">
      <c r="A729" s="376">
        <v>622.0</v>
      </c>
      <c r="B729" s="324"/>
      <c r="C729" s="127"/>
      <c r="D729" s="349"/>
      <c r="E729" s="127"/>
      <c r="F729" s="349"/>
      <c r="G729" s="127"/>
      <c r="H729" s="512"/>
      <c r="I729" s="127"/>
      <c r="J729" s="127"/>
      <c r="K729" s="127"/>
      <c r="L729" s="127"/>
      <c r="M729" s="513"/>
    </row>
    <row r="730" ht="13.5" customHeight="1">
      <c r="A730" s="376">
        <v>623.0</v>
      </c>
      <c r="B730" s="324"/>
      <c r="C730" s="127"/>
      <c r="D730" s="349"/>
      <c r="E730" s="127"/>
      <c r="F730" s="349"/>
      <c r="G730" s="127"/>
      <c r="H730" s="512"/>
      <c r="I730" s="127"/>
      <c r="J730" s="127"/>
      <c r="K730" s="127"/>
      <c r="L730" s="127"/>
      <c r="M730" s="513"/>
    </row>
    <row r="731" ht="13.5" customHeight="1">
      <c r="A731" s="376">
        <v>624.0</v>
      </c>
      <c r="B731" s="324"/>
      <c r="C731" s="127"/>
      <c r="D731" s="349"/>
      <c r="E731" s="127"/>
      <c r="F731" s="349"/>
      <c r="G731" s="127"/>
      <c r="H731" s="512"/>
      <c r="I731" s="127"/>
      <c r="J731" s="127"/>
      <c r="K731" s="127"/>
      <c r="L731" s="127"/>
      <c r="M731" s="513"/>
    </row>
    <row r="732" ht="13.5" customHeight="1">
      <c r="A732" s="376">
        <v>625.0</v>
      </c>
      <c r="B732" s="324"/>
      <c r="C732" s="127"/>
      <c r="D732" s="349"/>
      <c r="E732" s="127"/>
      <c r="F732" s="349"/>
      <c r="G732" s="127"/>
      <c r="H732" s="512"/>
      <c r="I732" s="127"/>
      <c r="J732" s="127"/>
      <c r="K732" s="127"/>
      <c r="L732" s="127"/>
      <c r="M732" s="513"/>
    </row>
    <row r="733" ht="13.5" customHeight="1">
      <c r="A733" s="376">
        <v>626.0</v>
      </c>
      <c r="B733" s="324"/>
      <c r="C733" s="127"/>
      <c r="D733" s="349"/>
      <c r="E733" s="127"/>
      <c r="F733" s="349"/>
      <c r="G733" s="127"/>
      <c r="H733" s="512"/>
      <c r="I733" s="127"/>
      <c r="J733" s="127"/>
      <c r="K733" s="127"/>
      <c r="L733" s="127"/>
      <c r="M733" s="513"/>
    </row>
    <row r="734" ht="13.5" customHeight="1">
      <c r="A734" s="376">
        <v>627.0</v>
      </c>
      <c r="B734" s="324"/>
      <c r="C734" s="127"/>
      <c r="D734" s="349"/>
      <c r="E734" s="127"/>
      <c r="F734" s="349"/>
      <c r="G734" s="127"/>
      <c r="H734" s="512"/>
      <c r="I734" s="127"/>
      <c r="J734" s="127"/>
      <c r="K734" s="127"/>
      <c r="L734" s="127"/>
      <c r="M734" s="513"/>
    </row>
    <row r="735" ht="13.5" customHeight="1">
      <c r="A735" s="376">
        <v>628.0</v>
      </c>
      <c r="B735" s="324"/>
      <c r="C735" s="127"/>
      <c r="D735" s="349"/>
      <c r="E735" s="127"/>
      <c r="F735" s="349"/>
      <c r="G735" s="127"/>
      <c r="H735" s="512"/>
      <c r="I735" s="127"/>
      <c r="J735" s="127"/>
      <c r="K735" s="127"/>
      <c r="L735" s="127"/>
      <c r="M735" s="513"/>
    </row>
    <row r="736" ht="13.5" customHeight="1">
      <c r="A736" s="376">
        <v>629.0</v>
      </c>
      <c r="B736" s="324"/>
      <c r="C736" s="127"/>
      <c r="D736" s="349"/>
      <c r="E736" s="127"/>
      <c r="F736" s="349"/>
      <c r="G736" s="127"/>
      <c r="H736" s="512"/>
      <c r="I736" s="127"/>
      <c r="J736" s="127"/>
      <c r="K736" s="127"/>
      <c r="L736" s="127"/>
      <c r="M736" s="513"/>
    </row>
    <row r="737" ht="13.5" customHeight="1">
      <c r="A737" s="376">
        <v>630.0</v>
      </c>
      <c r="B737" s="324"/>
      <c r="C737" s="127"/>
      <c r="D737" s="349"/>
      <c r="E737" s="127"/>
      <c r="F737" s="349"/>
      <c r="G737" s="127"/>
      <c r="H737" s="512"/>
      <c r="I737" s="127"/>
      <c r="J737" s="127"/>
      <c r="K737" s="127"/>
      <c r="L737" s="127"/>
      <c r="M737" s="513"/>
    </row>
    <row r="738" ht="13.5" customHeight="1">
      <c r="A738" s="376">
        <v>631.0</v>
      </c>
      <c r="B738" s="324"/>
      <c r="C738" s="127"/>
      <c r="D738" s="349"/>
      <c r="E738" s="127"/>
      <c r="F738" s="349"/>
      <c r="G738" s="127"/>
      <c r="H738" s="512"/>
      <c r="I738" s="127"/>
      <c r="J738" s="127"/>
      <c r="K738" s="127"/>
      <c r="L738" s="127"/>
      <c r="M738" s="513"/>
    </row>
    <row r="739" ht="13.5" customHeight="1">
      <c r="A739" s="376">
        <v>632.0</v>
      </c>
      <c r="B739" s="324"/>
      <c r="C739" s="127"/>
      <c r="D739" s="349"/>
      <c r="E739" s="127"/>
      <c r="F739" s="349"/>
      <c r="G739" s="127"/>
      <c r="H739" s="512"/>
      <c r="I739" s="127"/>
      <c r="J739" s="127"/>
      <c r="K739" s="127"/>
      <c r="L739" s="127"/>
      <c r="M739" s="513"/>
    </row>
    <row r="740" ht="13.5" customHeight="1">
      <c r="A740" s="376">
        <v>633.0</v>
      </c>
      <c r="B740" s="324"/>
      <c r="C740" s="127"/>
      <c r="D740" s="349"/>
      <c r="E740" s="127"/>
      <c r="F740" s="349"/>
      <c r="G740" s="127"/>
      <c r="H740" s="512"/>
      <c r="I740" s="127"/>
      <c r="J740" s="127"/>
      <c r="K740" s="127"/>
      <c r="L740" s="127"/>
      <c r="M740" s="513"/>
    </row>
    <row r="741" ht="13.5" customHeight="1">
      <c r="A741" s="376">
        <v>634.0</v>
      </c>
      <c r="B741" s="324"/>
      <c r="C741" s="127"/>
      <c r="D741" s="349"/>
      <c r="E741" s="127"/>
      <c r="F741" s="349"/>
      <c r="G741" s="127"/>
      <c r="H741" s="512"/>
      <c r="I741" s="127"/>
      <c r="J741" s="127"/>
      <c r="K741" s="127"/>
      <c r="L741" s="127"/>
      <c r="M741" s="513"/>
    </row>
    <row r="742" ht="13.5" customHeight="1">
      <c r="A742" s="376">
        <v>635.0</v>
      </c>
      <c r="B742" s="324"/>
      <c r="C742" s="127"/>
      <c r="D742" s="349"/>
      <c r="E742" s="127"/>
      <c r="F742" s="349"/>
      <c r="G742" s="127"/>
      <c r="H742" s="512"/>
      <c r="I742" s="127"/>
      <c r="J742" s="127"/>
      <c r="K742" s="127"/>
      <c r="L742" s="127"/>
      <c r="M742" s="513"/>
    </row>
    <row r="743" ht="13.5" customHeight="1">
      <c r="A743" s="376">
        <v>636.0</v>
      </c>
      <c r="B743" s="324"/>
      <c r="C743" s="127"/>
      <c r="D743" s="349"/>
      <c r="E743" s="127"/>
      <c r="F743" s="349"/>
      <c r="G743" s="127"/>
      <c r="H743" s="512"/>
      <c r="I743" s="127"/>
      <c r="J743" s="127"/>
      <c r="K743" s="127"/>
      <c r="L743" s="127"/>
      <c r="M743" s="513"/>
    </row>
    <row r="744" ht="13.5" customHeight="1">
      <c r="A744" s="376">
        <v>637.0</v>
      </c>
      <c r="B744" s="324"/>
      <c r="C744" s="127"/>
      <c r="D744" s="349"/>
      <c r="E744" s="127"/>
      <c r="F744" s="349"/>
      <c r="G744" s="127"/>
      <c r="H744" s="512"/>
      <c r="I744" s="127"/>
      <c r="J744" s="127"/>
      <c r="K744" s="127"/>
      <c r="L744" s="127"/>
      <c r="M744" s="513"/>
    </row>
    <row r="745" ht="13.5" customHeight="1">
      <c r="A745" s="376">
        <v>638.0</v>
      </c>
      <c r="B745" s="324"/>
      <c r="C745" s="127"/>
      <c r="D745" s="349"/>
      <c r="E745" s="127"/>
      <c r="F745" s="349"/>
      <c r="G745" s="127"/>
      <c r="H745" s="512"/>
      <c r="I745" s="127"/>
      <c r="J745" s="127"/>
      <c r="K745" s="127"/>
      <c r="L745" s="127"/>
      <c r="M745" s="513"/>
    </row>
    <row r="746" ht="13.5" customHeight="1">
      <c r="A746" s="376">
        <v>639.0</v>
      </c>
      <c r="B746" s="324"/>
      <c r="C746" s="127"/>
      <c r="D746" s="349"/>
      <c r="E746" s="127"/>
      <c r="F746" s="349"/>
      <c r="G746" s="127"/>
      <c r="H746" s="512"/>
      <c r="I746" s="127"/>
      <c r="J746" s="127"/>
      <c r="K746" s="127"/>
      <c r="L746" s="127"/>
      <c r="M746" s="513"/>
    </row>
    <row r="747" ht="13.5" customHeight="1">
      <c r="A747" s="376">
        <v>640.0</v>
      </c>
      <c r="B747" s="324"/>
      <c r="C747" s="127"/>
      <c r="D747" s="349"/>
      <c r="E747" s="127"/>
      <c r="F747" s="349"/>
      <c r="G747" s="127"/>
      <c r="H747" s="512"/>
      <c r="I747" s="127"/>
      <c r="J747" s="127"/>
      <c r="K747" s="127"/>
      <c r="L747" s="127"/>
      <c r="M747" s="513"/>
    </row>
    <row r="748" ht="13.5" customHeight="1">
      <c r="A748" s="376">
        <v>641.0</v>
      </c>
      <c r="B748" s="324"/>
      <c r="C748" s="127"/>
      <c r="D748" s="349"/>
      <c r="E748" s="127"/>
      <c r="F748" s="349"/>
      <c r="G748" s="127"/>
      <c r="H748" s="512"/>
      <c r="I748" s="127"/>
      <c r="J748" s="127"/>
      <c r="K748" s="127"/>
      <c r="L748" s="127"/>
      <c r="M748" s="513"/>
    </row>
    <row r="749" ht="13.5" customHeight="1">
      <c r="A749" s="376">
        <v>642.0</v>
      </c>
      <c r="B749" s="324"/>
      <c r="C749" s="127"/>
      <c r="D749" s="349"/>
      <c r="E749" s="127"/>
      <c r="F749" s="349"/>
      <c r="G749" s="127"/>
      <c r="H749" s="512"/>
      <c r="I749" s="127"/>
      <c r="J749" s="127"/>
      <c r="K749" s="127"/>
      <c r="L749" s="127"/>
      <c r="M749" s="513"/>
    </row>
    <row r="750" ht="13.5" customHeight="1">
      <c r="A750" s="376">
        <v>643.0</v>
      </c>
      <c r="B750" s="324"/>
      <c r="C750" s="127"/>
      <c r="D750" s="349"/>
      <c r="E750" s="127"/>
      <c r="F750" s="349"/>
      <c r="G750" s="127"/>
      <c r="H750" s="512"/>
      <c r="I750" s="127"/>
      <c r="J750" s="127"/>
      <c r="K750" s="127"/>
      <c r="L750" s="127"/>
      <c r="M750" s="513"/>
    </row>
    <row r="751" ht="13.5" customHeight="1">
      <c r="A751" s="376">
        <v>644.0</v>
      </c>
      <c r="B751" s="324"/>
      <c r="C751" s="127"/>
      <c r="D751" s="349"/>
      <c r="E751" s="127"/>
      <c r="F751" s="349"/>
      <c r="G751" s="127"/>
      <c r="H751" s="512"/>
      <c r="I751" s="127"/>
      <c r="J751" s="127"/>
      <c r="K751" s="127"/>
      <c r="L751" s="127"/>
      <c r="M751" s="513"/>
    </row>
    <row r="752" ht="13.5" customHeight="1">
      <c r="A752" s="376">
        <v>645.0</v>
      </c>
      <c r="B752" s="324"/>
      <c r="C752" s="127"/>
      <c r="D752" s="349"/>
      <c r="E752" s="127"/>
      <c r="F752" s="349"/>
      <c r="G752" s="127"/>
      <c r="H752" s="512"/>
      <c r="I752" s="127"/>
      <c r="J752" s="127"/>
      <c r="K752" s="127"/>
      <c r="L752" s="127"/>
      <c r="M752" s="513"/>
    </row>
    <row r="753" ht="13.5" customHeight="1">
      <c r="A753" s="376">
        <v>646.0</v>
      </c>
      <c r="B753" s="324"/>
      <c r="C753" s="127"/>
      <c r="D753" s="349"/>
      <c r="E753" s="127"/>
      <c r="F753" s="349"/>
      <c r="G753" s="127"/>
      <c r="H753" s="512"/>
      <c r="I753" s="127"/>
      <c r="J753" s="127"/>
      <c r="K753" s="127"/>
      <c r="L753" s="127"/>
      <c r="M753" s="513"/>
    </row>
    <row r="754" ht="13.5" customHeight="1">
      <c r="A754" s="376">
        <v>647.0</v>
      </c>
      <c r="B754" s="324"/>
      <c r="C754" s="127"/>
      <c r="D754" s="349"/>
      <c r="E754" s="127"/>
      <c r="F754" s="349"/>
      <c r="G754" s="127"/>
      <c r="H754" s="512"/>
      <c r="I754" s="127"/>
      <c r="J754" s="127"/>
      <c r="K754" s="127"/>
      <c r="L754" s="127"/>
      <c r="M754" s="513"/>
    </row>
    <row r="755" ht="13.5" customHeight="1">
      <c r="A755" s="376">
        <v>648.0</v>
      </c>
      <c r="B755" s="324"/>
      <c r="C755" s="127"/>
      <c r="D755" s="349"/>
      <c r="E755" s="127"/>
      <c r="F755" s="349"/>
      <c r="G755" s="127"/>
      <c r="H755" s="512"/>
      <c r="I755" s="127"/>
      <c r="J755" s="127"/>
      <c r="K755" s="127"/>
      <c r="L755" s="127"/>
      <c r="M755" s="513"/>
    </row>
    <row r="756" ht="13.5" customHeight="1">
      <c r="A756" s="376">
        <v>649.0</v>
      </c>
      <c r="B756" s="324"/>
      <c r="C756" s="127"/>
      <c r="D756" s="349"/>
      <c r="E756" s="127"/>
      <c r="F756" s="349"/>
      <c r="G756" s="127"/>
      <c r="H756" s="512"/>
      <c r="I756" s="127"/>
      <c r="J756" s="127"/>
      <c r="K756" s="127"/>
      <c r="L756" s="127"/>
      <c r="M756" s="513"/>
    </row>
    <row r="757" ht="13.5" customHeight="1">
      <c r="A757" s="376">
        <v>650.0</v>
      </c>
      <c r="B757" s="324"/>
      <c r="C757" s="127"/>
      <c r="D757" s="349"/>
      <c r="E757" s="127"/>
      <c r="F757" s="349"/>
      <c r="G757" s="127"/>
      <c r="H757" s="512"/>
      <c r="I757" s="127"/>
      <c r="J757" s="127"/>
      <c r="K757" s="127"/>
      <c r="L757" s="127"/>
      <c r="M757" s="513"/>
    </row>
    <row r="758" ht="13.5" customHeight="1">
      <c r="A758" s="376">
        <v>651.0</v>
      </c>
      <c r="B758" s="324"/>
      <c r="C758" s="127"/>
      <c r="D758" s="349"/>
      <c r="E758" s="127"/>
      <c r="F758" s="349"/>
      <c r="G758" s="127"/>
      <c r="H758" s="512"/>
      <c r="I758" s="127"/>
      <c r="J758" s="127"/>
      <c r="K758" s="127"/>
      <c r="L758" s="127"/>
      <c r="M758" s="513"/>
    </row>
    <row r="759" ht="13.5" customHeight="1">
      <c r="A759" s="376">
        <v>652.0</v>
      </c>
      <c r="B759" s="324"/>
      <c r="C759" s="127"/>
      <c r="D759" s="349"/>
      <c r="E759" s="127"/>
      <c r="F759" s="349"/>
      <c r="G759" s="127"/>
      <c r="H759" s="512"/>
      <c r="I759" s="127"/>
      <c r="J759" s="127"/>
      <c r="K759" s="127"/>
      <c r="L759" s="127"/>
      <c r="M759" s="513"/>
    </row>
    <row r="760" ht="13.5" customHeight="1">
      <c r="A760" s="376">
        <v>653.0</v>
      </c>
      <c r="B760" s="324"/>
      <c r="C760" s="127"/>
      <c r="D760" s="349"/>
      <c r="E760" s="127"/>
      <c r="F760" s="349"/>
      <c r="G760" s="127"/>
      <c r="H760" s="512"/>
      <c r="I760" s="127"/>
      <c r="J760" s="127"/>
      <c r="K760" s="127"/>
      <c r="L760" s="127"/>
      <c r="M760" s="513"/>
    </row>
    <row r="761" ht="13.5" customHeight="1">
      <c r="A761" s="376">
        <v>654.0</v>
      </c>
      <c r="B761" s="324"/>
      <c r="C761" s="127"/>
      <c r="D761" s="349"/>
      <c r="E761" s="127"/>
      <c r="F761" s="349"/>
      <c r="G761" s="127"/>
      <c r="H761" s="512"/>
      <c r="I761" s="127"/>
      <c r="J761" s="127"/>
      <c r="K761" s="127"/>
      <c r="L761" s="127"/>
      <c r="M761" s="513"/>
    </row>
    <row r="762" ht="13.5" customHeight="1">
      <c r="A762" s="376">
        <v>655.0</v>
      </c>
      <c r="B762" s="324"/>
      <c r="C762" s="127"/>
      <c r="D762" s="349"/>
      <c r="E762" s="127"/>
      <c r="F762" s="349"/>
      <c r="G762" s="127"/>
      <c r="H762" s="512"/>
      <c r="I762" s="127"/>
      <c r="J762" s="127"/>
      <c r="K762" s="127"/>
      <c r="L762" s="127"/>
      <c r="M762" s="513"/>
    </row>
    <row r="763" ht="13.5" customHeight="1">
      <c r="A763" s="376">
        <v>656.0</v>
      </c>
      <c r="B763" s="324"/>
      <c r="C763" s="127"/>
      <c r="D763" s="349"/>
      <c r="E763" s="127"/>
      <c r="F763" s="349"/>
      <c r="G763" s="127"/>
      <c r="H763" s="512"/>
      <c r="I763" s="127"/>
      <c r="J763" s="127"/>
      <c r="K763" s="127"/>
      <c r="L763" s="127"/>
      <c r="M763" s="513"/>
    </row>
    <row r="764" ht="13.5" customHeight="1">
      <c r="A764" s="376">
        <v>657.0</v>
      </c>
      <c r="B764" s="324"/>
      <c r="C764" s="127"/>
      <c r="D764" s="349"/>
      <c r="E764" s="127"/>
      <c r="F764" s="349"/>
      <c r="G764" s="127"/>
      <c r="H764" s="512"/>
      <c r="I764" s="127"/>
      <c r="J764" s="127"/>
      <c r="K764" s="127"/>
      <c r="L764" s="127"/>
      <c r="M764" s="513"/>
    </row>
    <row r="765" ht="13.5" customHeight="1">
      <c r="A765" s="376">
        <v>658.0</v>
      </c>
      <c r="B765" s="324"/>
      <c r="C765" s="127"/>
      <c r="D765" s="349"/>
      <c r="E765" s="127"/>
      <c r="F765" s="349"/>
      <c r="G765" s="127"/>
      <c r="H765" s="512"/>
      <c r="I765" s="127"/>
      <c r="J765" s="127"/>
      <c r="K765" s="127"/>
      <c r="L765" s="127"/>
      <c r="M765" s="513"/>
    </row>
    <row r="766" ht="13.5" customHeight="1">
      <c r="A766" s="376">
        <v>659.0</v>
      </c>
      <c r="B766" s="324"/>
      <c r="C766" s="127"/>
      <c r="D766" s="349"/>
      <c r="E766" s="127"/>
      <c r="F766" s="349"/>
      <c r="G766" s="127"/>
      <c r="H766" s="512"/>
      <c r="I766" s="127"/>
      <c r="J766" s="127"/>
      <c r="K766" s="127"/>
      <c r="L766" s="127"/>
      <c r="M766" s="513"/>
    </row>
    <row r="767" ht="13.5" customHeight="1">
      <c r="A767" s="376">
        <v>660.0</v>
      </c>
      <c r="B767" s="324"/>
      <c r="C767" s="127"/>
      <c r="D767" s="349"/>
      <c r="E767" s="127"/>
      <c r="F767" s="349"/>
      <c r="G767" s="127"/>
      <c r="H767" s="512"/>
      <c r="I767" s="127"/>
      <c r="J767" s="127"/>
      <c r="K767" s="127"/>
      <c r="L767" s="127"/>
      <c r="M767" s="513"/>
    </row>
    <row r="768" ht="13.5" customHeight="1">
      <c r="A768" s="376">
        <v>661.0</v>
      </c>
      <c r="B768" s="324"/>
      <c r="C768" s="127"/>
      <c r="D768" s="349"/>
      <c r="E768" s="127"/>
      <c r="F768" s="349"/>
      <c r="G768" s="127"/>
      <c r="H768" s="512"/>
      <c r="I768" s="127"/>
      <c r="J768" s="127"/>
      <c r="K768" s="127"/>
      <c r="L768" s="127"/>
      <c r="M768" s="513"/>
    </row>
    <row r="769" ht="13.5" customHeight="1">
      <c r="A769" s="376">
        <v>662.0</v>
      </c>
      <c r="B769" s="324"/>
      <c r="C769" s="127"/>
      <c r="D769" s="349"/>
      <c r="E769" s="127"/>
      <c r="F769" s="349"/>
      <c r="G769" s="127"/>
      <c r="H769" s="512"/>
      <c r="I769" s="127"/>
      <c r="J769" s="127"/>
      <c r="K769" s="127"/>
      <c r="L769" s="127"/>
      <c r="M769" s="513"/>
    </row>
    <row r="770" ht="13.5" customHeight="1">
      <c r="A770" s="376">
        <v>663.0</v>
      </c>
      <c r="B770" s="324"/>
      <c r="C770" s="127"/>
      <c r="D770" s="349"/>
      <c r="E770" s="127"/>
      <c r="F770" s="349"/>
      <c r="G770" s="127"/>
      <c r="H770" s="512"/>
      <c r="I770" s="127"/>
      <c r="J770" s="127"/>
      <c r="K770" s="127"/>
      <c r="L770" s="127"/>
      <c r="M770" s="513"/>
    </row>
    <row r="771" ht="13.5" customHeight="1">
      <c r="A771" s="376">
        <v>664.0</v>
      </c>
      <c r="B771" s="324"/>
      <c r="C771" s="127"/>
      <c r="D771" s="349"/>
      <c r="E771" s="127"/>
      <c r="F771" s="349"/>
      <c r="G771" s="127"/>
      <c r="H771" s="512"/>
      <c r="I771" s="127"/>
      <c r="J771" s="127"/>
      <c r="K771" s="127"/>
      <c r="L771" s="127"/>
      <c r="M771" s="513"/>
    </row>
    <row r="772" ht="13.5" customHeight="1">
      <c r="A772" s="376">
        <v>665.0</v>
      </c>
      <c r="B772" s="324"/>
      <c r="C772" s="127"/>
      <c r="D772" s="349"/>
      <c r="E772" s="127"/>
      <c r="F772" s="349"/>
      <c r="G772" s="127"/>
      <c r="H772" s="512"/>
      <c r="I772" s="127"/>
      <c r="J772" s="127"/>
      <c r="K772" s="127"/>
      <c r="L772" s="127"/>
      <c r="M772" s="513"/>
    </row>
    <row r="773" ht="13.5" customHeight="1">
      <c r="A773" s="376">
        <v>666.0</v>
      </c>
      <c r="B773" s="324"/>
      <c r="C773" s="127"/>
      <c r="D773" s="349"/>
      <c r="E773" s="127"/>
      <c r="F773" s="349"/>
      <c r="G773" s="127"/>
      <c r="H773" s="512"/>
      <c r="I773" s="127"/>
      <c r="J773" s="127"/>
      <c r="K773" s="127"/>
      <c r="L773" s="127"/>
      <c r="M773" s="513"/>
    </row>
    <row r="774" ht="13.5" customHeight="1">
      <c r="A774" s="376">
        <v>667.0</v>
      </c>
      <c r="B774" s="324"/>
      <c r="C774" s="127"/>
      <c r="D774" s="349"/>
      <c r="E774" s="127"/>
      <c r="F774" s="349"/>
      <c r="G774" s="127"/>
      <c r="H774" s="512"/>
      <c r="I774" s="127"/>
      <c r="J774" s="127"/>
      <c r="K774" s="127"/>
      <c r="L774" s="127"/>
      <c r="M774" s="513"/>
    </row>
    <row r="775" ht="13.5" customHeight="1">
      <c r="A775" s="376">
        <v>668.0</v>
      </c>
      <c r="B775" s="324"/>
      <c r="C775" s="127"/>
      <c r="D775" s="349"/>
      <c r="E775" s="127"/>
      <c r="F775" s="349"/>
      <c r="G775" s="127"/>
      <c r="H775" s="512"/>
      <c r="I775" s="127"/>
      <c r="J775" s="127"/>
      <c r="K775" s="127"/>
      <c r="L775" s="127"/>
      <c r="M775" s="513"/>
    </row>
    <row r="776" ht="13.5" customHeight="1">
      <c r="A776" s="376">
        <v>669.0</v>
      </c>
      <c r="B776" s="324"/>
      <c r="C776" s="127"/>
      <c r="D776" s="349"/>
      <c r="E776" s="127"/>
      <c r="F776" s="349"/>
      <c r="G776" s="127"/>
      <c r="H776" s="512"/>
      <c r="I776" s="127"/>
      <c r="J776" s="127"/>
      <c r="K776" s="127"/>
      <c r="L776" s="127"/>
      <c r="M776" s="513"/>
    </row>
    <row r="777" ht="13.5" customHeight="1">
      <c r="A777" s="376">
        <v>670.0</v>
      </c>
      <c r="B777" s="324"/>
      <c r="C777" s="127"/>
      <c r="D777" s="349"/>
      <c r="E777" s="127"/>
      <c r="F777" s="349"/>
      <c r="G777" s="127"/>
      <c r="H777" s="512"/>
      <c r="I777" s="127"/>
      <c r="J777" s="127"/>
      <c r="K777" s="127"/>
      <c r="L777" s="127"/>
      <c r="M777" s="513"/>
    </row>
    <row r="778" ht="13.5" customHeight="1">
      <c r="A778" s="376">
        <v>671.0</v>
      </c>
      <c r="B778" s="324"/>
      <c r="C778" s="127"/>
      <c r="D778" s="349"/>
      <c r="E778" s="127"/>
      <c r="F778" s="349"/>
      <c r="G778" s="127"/>
      <c r="H778" s="512"/>
      <c r="I778" s="127"/>
      <c r="J778" s="127"/>
      <c r="K778" s="127"/>
      <c r="L778" s="127"/>
      <c r="M778" s="513"/>
    </row>
    <row r="779" ht="13.5" customHeight="1">
      <c r="A779" s="376">
        <v>672.0</v>
      </c>
      <c r="B779" s="324"/>
      <c r="C779" s="127"/>
      <c r="D779" s="349"/>
      <c r="E779" s="127"/>
      <c r="F779" s="349"/>
      <c r="G779" s="127"/>
      <c r="H779" s="512"/>
      <c r="I779" s="127"/>
      <c r="J779" s="127"/>
      <c r="K779" s="127"/>
      <c r="L779" s="127"/>
      <c r="M779" s="513"/>
    </row>
    <row r="780" ht="13.5" customHeight="1">
      <c r="A780" s="376">
        <v>673.0</v>
      </c>
      <c r="B780" s="324"/>
      <c r="C780" s="127"/>
      <c r="D780" s="349"/>
      <c r="E780" s="127"/>
      <c r="F780" s="349"/>
      <c r="G780" s="127"/>
      <c r="H780" s="512"/>
      <c r="I780" s="127"/>
      <c r="J780" s="127"/>
      <c r="K780" s="127"/>
      <c r="L780" s="127"/>
      <c r="M780" s="513"/>
    </row>
    <row r="781" ht="13.5" customHeight="1">
      <c r="A781" s="376">
        <v>674.0</v>
      </c>
      <c r="B781" s="324"/>
      <c r="C781" s="127"/>
      <c r="D781" s="349"/>
      <c r="E781" s="127"/>
      <c r="F781" s="349"/>
      <c r="G781" s="127"/>
      <c r="H781" s="512"/>
      <c r="I781" s="127"/>
      <c r="J781" s="127"/>
      <c r="K781" s="127"/>
      <c r="L781" s="127"/>
      <c r="M781" s="513"/>
    </row>
    <row r="782" ht="13.5" customHeight="1">
      <c r="A782" s="376">
        <v>675.0</v>
      </c>
      <c r="B782" s="324"/>
      <c r="C782" s="127"/>
      <c r="D782" s="349"/>
      <c r="E782" s="127"/>
      <c r="F782" s="349"/>
      <c r="G782" s="127"/>
      <c r="H782" s="512"/>
      <c r="I782" s="127"/>
      <c r="J782" s="127"/>
      <c r="K782" s="127"/>
      <c r="L782" s="127"/>
      <c r="M782" s="513"/>
    </row>
    <row r="783" ht="13.5" customHeight="1">
      <c r="A783" s="376">
        <v>676.0</v>
      </c>
      <c r="B783" s="324"/>
      <c r="C783" s="127"/>
      <c r="D783" s="349"/>
      <c r="E783" s="127"/>
      <c r="F783" s="349"/>
      <c r="G783" s="127"/>
      <c r="H783" s="512"/>
      <c r="I783" s="127"/>
      <c r="J783" s="127"/>
      <c r="K783" s="127"/>
      <c r="L783" s="127"/>
      <c r="M783" s="513"/>
    </row>
    <row r="784" ht="13.5" customHeight="1">
      <c r="A784" s="376">
        <v>677.0</v>
      </c>
      <c r="B784" s="324"/>
      <c r="C784" s="127"/>
      <c r="D784" s="349"/>
      <c r="E784" s="127"/>
      <c r="F784" s="349"/>
      <c r="G784" s="127"/>
      <c r="H784" s="512"/>
      <c r="I784" s="127"/>
      <c r="J784" s="127"/>
      <c r="K784" s="127"/>
      <c r="L784" s="127"/>
      <c r="M784" s="513"/>
    </row>
    <row r="785" ht="13.5" customHeight="1">
      <c r="A785" s="376">
        <v>678.0</v>
      </c>
      <c r="B785" s="324"/>
      <c r="C785" s="127"/>
      <c r="D785" s="349"/>
      <c r="E785" s="127"/>
      <c r="F785" s="349"/>
      <c r="G785" s="127"/>
      <c r="H785" s="512"/>
      <c r="I785" s="127"/>
      <c r="J785" s="127"/>
      <c r="K785" s="127"/>
      <c r="L785" s="127"/>
      <c r="M785" s="513"/>
    </row>
    <row r="786" ht="13.5" customHeight="1">
      <c r="A786" s="376">
        <v>679.0</v>
      </c>
      <c r="B786" s="324"/>
      <c r="C786" s="127"/>
      <c r="D786" s="349"/>
      <c r="E786" s="127"/>
      <c r="F786" s="349"/>
      <c r="G786" s="127"/>
      <c r="H786" s="512"/>
      <c r="I786" s="127"/>
      <c r="J786" s="127"/>
      <c r="K786" s="127"/>
      <c r="L786" s="127"/>
      <c r="M786" s="513"/>
    </row>
    <row r="787" ht="13.5" customHeight="1">
      <c r="A787" s="376">
        <v>680.0</v>
      </c>
      <c r="B787" s="324"/>
      <c r="C787" s="127"/>
      <c r="D787" s="349"/>
      <c r="E787" s="127"/>
      <c r="F787" s="349"/>
      <c r="G787" s="127"/>
      <c r="H787" s="512"/>
      <c r="I787" s="127"/>
      <c r="J787" s="127"/>
      <c r="K787" s="127"/>
      <c r="L787" s="127"/>
      <c r="M787" s="513"/>
    </row>
    <row r="788" ht="13.5" customHeight="1">
      <c r="A788" s="376">
        <v>681.0</v>
      </c>
      <c r="B788" s="324"/>
      <c r="C788" s="127"/>
      <c r="D788" s="349"/>
      <c r="E788" s="127"/>
      <c r="F788" s="349"/>
      <c r="G788" s="127"/>
      <c r="H788" s="512"/>
      <c r="I788" s="127"/>
      <c r="J788" s="127"/>
      <c r="K788" s="127"/>
      <c r="L788" s="127"/>
      <c r="M788" s="513"/>
    </row>
    <row r="789" ht="13.5" customHeight="1">
      <c r="A789" s="376">
        <v>682.0</v>
      </c>
      <c r="B789" s="324"/>
      <c r="C789" s="127"/>
      <c r="D789" s="349"/>
      <c r="E789" s="127"/>
      <c r="F789" s="349"/>
      <c r="G789" s="127"/>
      <c r="H789" s="512"/>
      <c r="I789" s="127"/>
      <c r="J789" s="127"/>
      <c r="K789" s="127"/>
      <c r="L789" s="127"/>
      <c r="M789" s="513"/>
    </row>
    <row r="790" ht="13.5" customHeight="1">
      <c r="A790" s="376">
        <v>683.0</v>
      </c>
      <c r="B790" s="324"/>
      <c r="C790" s="127"/>
      <c r="D790" s="349"/>
      <c r="E790" s="127"/>
      <c r="F790" s="349"/>
      <c r="G790" s="127"/>
      <c r="H790" s="512"/>
      <c r="I790" s="127"/>
      <c r="J790" s="127"/>
      <c r="K790" s="127"/>
      <c r="L790" s="127"/>
      <c r="M790" s="513"/>
    </row>
    <row r="791" ht="13.5" customHeight="1">
      <c r="A791" s="376">
        <v>684.0</v>
      </c>
      <c r="B791" s="324"/>
      <c r="C791" s="127"/>
      <c r="D791" s="349"/>
      <c r="E791" s="127"/>
      <c r="F791" s="349"/>
      <c r="G791" s="127"/>
      <c r="H791" s="512"/>
      <c r="I791" s="127"/>
      <c r="J791" s="127"/>
      <c r="K791" s="127"/>
      <c r="L791" s="127"/>
      <c r="M791" s="513"/>
    </row>
    <row r="792" ht="13.5" customHeight="1">
      <c r="A792" s="376">
        <v>685.0</v>
      </c>
      <c r="B792" s="324"/>
      <c r="C792" s="127"/>
      <c r="D792" s="349"/>
      <c r="E792" s="127"/>
      <c r="F792" s="349"/>
      <c r="G792" s="127"/>
      <c r="H792" s="512"/>
      <c r="I792" s="127"/>
      <c r="J792" s="127"/>
      <c r="K792" s="127"/>
      <c r="L792" s="127"/>
      <c r="M792" s="513"/>
    </row>
    <row r="793" ht="13.5" customHeight="1">
      <c r="A793" s="376">
        <v>686.0</v>
      </c>
      <c r="B793" s="324"/>
      <c r="C793" s="127"/>
      <c r="D793" s="349"/>
      <c r="E793" s="127"/>
      <c r="F793" s="349"/>
      <c r="G793" s="127"/>
      <c r="H793" s="512"/>
      <c r="I793" s="127"/>
      <c r="J793" s="127"/>
      <c r="K793" s="127"/>
      <c r="L793" s="127"/>
      <c r="M793" s="513"/>
    </row>
    <row r="794" ht="13.5" customHeight="1">
      <c r="A794" s="376">
        <v>687.0</v>
      </c>
      <c r="B794" s="324"/>
      <c r="C794" s="127"/>
      <c r="D794" s="349"/>
      <c r="E794" s="127"/>
      <c r="F794" s="349"/>
      <c r="G794" s="127"/>
      <c r="H794" s="512"/>
      <c r="I794" s="127"/>
      <c r="J794" s="127"/>
      <c r="K794" s="127"/>
      <c r="L794" s="127"/>
      <c r="M794" s="513"/>
    </row>
    <row r="795" ht="13.5" customHeight="1">
      <c r="A795" s="376">
        <v>688.0</v>
      </c>
      <c r="B795" s="324"/>
      <c r="C795" s="127"/>
      <c r="D795" s="349"/>
      <c r="E795" s="127"/>
      <c r="F795" s="349"/>
      <c r="G795" s="127"/>
      <c r="H795" s="512"/>
      <c r="I795" s="127"/>
      <c r="J795" s="127"/>
      <c r="K795" s="127"/>
      <c r="L795" s="127"/>
      <c r="M795" s="513"/>
    </row>
    <row r="796" ht="13.5" customHeight="1">
      <c r="A796" s="376">
        <v>689.0</v>
      </c>
      <c r="B796" s="324"/>
      <c r="C796" s="127"/>
      <c r="D796" s="349"/>
      <c r="E796" s="127"/>
      <c r="F796" s="349"/>
      <c r="G796" s="127"/>
      <c r="H796" s="512"/>
      <c r="I796" s="127"/>
      <c r="J796" s="127"/>
      <c r="K796" s="127"/>
      <c r="L796" s="127"/>
      <c r="M796" s="513"/>
    </row>
    <row r="797" ht="13.5" customHeight="1">
      <c r="A797" s="376">
        <v>690.0</v>
      </c>
      <c r="B797" s="324"/>
      <c r="C797" s="127"/>
      <c r="D797" s="349"/>
      <c r="E797" s="127"/>
      <c r="F797" s="349"/>
      <c r="G797" s="127"/>
      <c r="H797" s="512"/>
      <c r="I797" s="127"/>
      <c r="J797" s="127"/>
      <c r="K797" s="127"/>
      <c r="L797" s="127"/>
      <c r="M797" s="513"/>
    </row>
    <row r="798" ht="13.5" customHeight="1">
      <c r="A798" s="376">
        <v>691.0</v>
      </c>
      <c r="B798" s="324"/>
      <c r="C798" s="127"/>
      <c r="D798" s="349"/>
      <c r="E798" s="127"/>
      <c r="F798" s="349"/>
      <c r="G798" s="127"/>
      <c r="H798" s="512"/>
      <c r="I798" s="127"/>
      <c r="J798" s="127"/>
      <c r="K798" s="127"/>
      <c r="L798" s="127"/>
      <c r="M798" s="513"/>
    </row>
    <row r="799" ht="13.5" customHeight="1">
      <c r="A799" s="376">
        <v>692.0</v>
      </c>
      <c r="B799" s="324"/>
      <c r="C799" s="127"/>
      <c r="D799" s="349"/>
      <c r="E799" s="127"/>
      <c r="F799" s="349"/>
      <c r="G799" s="127"/>
      <c r="H799" s="512"/>
      <c r="I799" s="127"/>
      <c r="J799" s="127"/>
      <c r="K799" s="127"/>
      <c r="L799" s="127"/>
      <c r="M799" s="513"/>
    </row>
    <row r="800" ht="13.5" customHeight="1">
      <c r="A800" s="376">
        <v>693.0</v>
      </c>
      <c r="B800" s="324"/>
      <c r="C800" s="127"/>
      <c r="D800" s="349"/>
      <c r="E800" s="127"/>
      <c r="F800" s="349"/>
      <c r="G800" s="127"/>
      <c r="H800" s="512"/>
      <c r="I800" s="127"/>
      <c r="J800" s="127"/>
      <c r="K800" s="127"/>
      <c r="L800" s="127"/>
      <c r="M800" s="513"/>
    </row>
    <row r="801" ht="13.5" customHeight="1">
      <c r="A801" s="376">
        <v>694.0</v>
      </c>
      <c r="B801" s="324"/>
      <c r="C801" s="127"/>
      <c r="D801" s="349"/>
      <c r="E801" s="127"/>
      <c r="F801" s="349"/>
      <c r="G801" s="127"/>
      <c r="H801" s="512"/>
      <c r="I801" s="127"/>
      <c r="J801" s="127"/>
      <c r="K801" s="127"/>
      <c r="L801" s="127"/>
      <c r="M801" s="513"/>
    </row>
    <row r="802" ht="13.5" customHeight="1">
      <c r="A802" s="376">
        <v>695.0</v>
      </c>
      <c r="B802" s="324"/>
      <c r="C802" s="127"/>
      <c r="D802" s="349"/>
      <c r="E802" s="127"/>
      <c r="F802" s="349"/>
      <c r="G802" s="127"/>
      <c r="H802" s="512"/>
      <c r="I802" s="127"/>
      <c r="J802" s="127"/>
      <c r="K802" s="127"/>
      <c r="L802" s="127"/>
      <c r="M802" s="513"/>
    </row>
    <row r="803" ht="13.5" customHeight="1">
      <c r="A803" s="376">
        <v>696.0</v>
      </c>
      <c r="B803" s="324"/>
      <c r="C803" s="127"/>
      <c r="D803" s="349"/>
      <c r="E803" s="127"/>
      <c r="F803" s="349"/>
      <c r="G803" s="127"/>
      <c r="H803" s="512"/>
      <c r="I803" s="127"/>
      <c r="J803" s="127"/>
      <c r="K803" s="127"/>
      <c r="L803" s="127"/>
      <c r="M803" s="513"/>
    </row>
    <row r="804" ht="13.5" customHeight="1">
      <c r="A804" s="376">
        <v>697.0</v>
      </c>
      <c r="B804" s="324"/>
      <c r="C804" s="127"/>
      <c r="D804" s="349"/>
      <c r="E804" s="127"/>
      <c r="F804" s="349"/>
      <c r="G804" s="127"/>
      <c r="H804" s="512"/>
      <c r="I804" s="127"/>
      <c r="J804" s="127"/>
      <c r="K804" s="127"/>
      <c r="L804" s="127"/>
      <c r="M804" s="513"/>
    </row>
    <row r="805" ht="13.5" customHeight="1">
      <c r="A805" s="376">
        <v>698.0</v>
      </c>
      <c r="B805" s="324"/>
      <c r="C805" s="127"/>
      <c r="D805" s="349"/>
      <c r="E805" s="127"/>
      <c r="F805" s="349"/>
      <c r="G805" s="127"/>
      <c r="H805" s="512"/>
      <c r="I805" s="127"/>
      <c r="J805" s="127"/>
      <c r="K805" s="127"/>
      <c r="L805" s="127"/>
      <c r="M805" s="513"/>
    </row>
    <row r="806" ht="13.5" customHeight="1">
      <c r="A806" s="376">
        <v>699.0</v>
      </c>
      <c r="B806" s="324"/>
      <c r="C806" s="127"/>
      <c r="D806" s="349"/>
      <c r="E806" s="127"/>
      <c r="F806" s="349"/>
      <c r="G806" s="127"/>
      <c r="H806" s="512"/>
      <c r="I806" s="127"/>
      <c r="J806" s="127"/>
      <c r="K806" s="127"/>
      <c r="L806" s="127"/>
      <c r="M806" s="513"/>
    </row>
    <row r="807" ht="13.5" customHeight="1">
      <c r="A807" s="376">
        <v>700.0</v>
      </c>
      <c r="B807" s="324"/>
      <c r="C807" s="127"/>
      <c r="D807" s="349"/>
      <c r="E807" s="127"/>
      <c r="F807" s="349"/>
      <c r="G807" s="127"/>
      <c r="H807" s="512"/>
      <c r="I807" s="127"/>
      <c r="J807" s="127"/>
      <c r="K807" s="127"/>
      <c r="L807" s="127"/>
      <c r="M807" s="513"/>
    </row>
    <row r="808" ht="13.5" customHeight="1">
      <c r="A808" s="376">
        <v>701.0</v>
      </c>
      <c r="B808" s="324"/>
      <c r="C808" s="127"/>
      <c r="D808" s="349"/>
      <c r="E808" s="127"/>
      <c r="F808" s="349"/>
      <c r="G808" s="127"/>
      <c r="H808" s="512"/>
      <c r="I808" s="127"/>
      <c r="J808" s="127"/>
      <c r="K808" s="127"/>
      <c r="L808" s="127"/>
      <c r="M808" s="513"/>
    </row>
    <row r="809" ht="13.5" customHeight="1">
      <c r="A809" s="376">
        <v>702.0</v>
      </c>
      <c r="B809" s="324"/>
      <c r="C809" s="127"/>
      <c r="D809" s="349"/>
      <c r="E809" s="127"/>
      <c r="F809" s="349"/>
      <c r="G809" s="127"/>
      <c r="H809" s="512"/>
      <c r="I809" s="127"/>
      <c r="J809" s="127"/>
      <c r="K809" s="127"/>
      <c r="L809" s="127"/>
      <c r="M809" s="513"/>
    </row>
    <row r="810" ht="13.5" customHeight="1">
      <c r="A810" s="376">
        <v>703.0</v>
      </c>
      <c r="B810" s="324"/>
      <c r="C810" s="127"/>
      <c r="D810" s="349"/>
      <c r="E810" s="127"/>
      <c r="F810" s="349"/>
      <c r="G810" s="127"/>
      <c r="H810" s="512"/>
      <c r="I810" s="127"/>
      <c r="J810" s="127"/>
      <c r="K810" s="127"/>
      <c r="L810" s="127"/>
      <c r="M810" s="513"/>
    </row>
    <row r="811" ht="13.5" customHeight="1">
      <c r="A811" s="376">
        <v>704.0</v>
      </c>
      <c r="B811" s="324"/>
      <c r="C811" s="127"/>
      <c r="D811" s="349"/>
      <c r="E811" s="127"/>
      <c r="F811" s="349"/>
      <c r="G811" s="127"/>
      <c r="H811" s="512"/>
      <c r="I811" s="127"/>
      <c r="J811" s="127"/>
      <c r="K811" s="127"/>
      <c r="L811" s="127"/>
      <c r="M811" s="513"/>
    </row>
    <row r="812" ht="13.5" customHeight="1">
      <c r="A812" s="376">
        <v>705.0</v>
      </c>
      <c r="B812" s="324"/>
      <c r="C812" s="127"/>
      <c r="D812" s="349"/>
      <c r="E812" s="127"/>
      <c r="F812" s="349"/>
      <c r="G812" s="127"/>
      <c r="H812" s="512"/>
      <c r="I812" s="127"/>
      <c r="J812" s="127"/>
      <c r="K812" s="127"/>
      <c r="L812" s="127"/>
      <c r="M812" s="513"/>
    </row>
    <row r="813" ht="13.5" customHeight="1">
      <c r="A813" s="376">
        <v>706.0</v>
      </c>
      <c r="B813" s="324"/>
      <c r="C813" s="127"/>
      <c r="D813" s="349"/>
      <c r="E813" s="127"/>
      <c r="F813" s="349"/>
      <c r="G813" s="127"/>
      <c r="H813" s="512"/>
      <c r="I813" s="127"/>
      <c r="J813" s="127"/>
      <c r="K813" s="127"/>
      <c r="L813" s="127"/>
      <c r="M813" s="513"/>
    </row>
    <row r="814" ht="13.5" customHeight="1">
      <c r="A814" s="376">
        <v>707.0</v>
      </c>
      <c r="B814" s="324"/>
      <c r="C814" s="127"/>
      <c r="D814" s="349"/>
      <c r="E814" s="127"/>
      <c r="F814" s="349"/>
      <c r="G814" s="127"/>
      <c r="H814" s="512"/>
      <c r="I814" s="127"/>
      <c r="J814" s="127"/>
      <c r="K814" s="127"/>
      <c r="L814" s="127"/>
      <c r="M814" s="513"/>
    </row>
    <row r="815" ht="13.5" customHeight="1">
      <c r="A815" s="376">
        <v>708.0</v>
      </c>
      <c r="B815" s="324"/>
      <c r="C815" s="127"/>
      <c r="D815" s="349"/>
      <c r="E815" s="127"/>
      <c r="F815" s="349"/>
      <c r="G815" s="127"/>
      <c r="H815" s="512"/>
      <c r="I815" s="127"/>
      <c r="J815" s="127"/>
      <c r="K815" s="127"/>
      <c r="L815" s="127"/>
      <c r="M815" s="513"/>
    </row>
    <row r="816" ht="13.5" customHeight="1">
      <c r="A816" s="376">
        <v>709.0</v>
      </c>
      <c r="B816" s="324"/>
      <c r="C816" s="127"/>
      <c r="D816" s="349"/>
      <c r="E816" s="127"/>
      <c r="F816" s="349"/>
      <c r="G816" s="127"/>
      <c r="H816" s="512"/>
      <c r="I816" s="127"/>
      <c r="J816" s="127"/>
      <c r="K816" s="127"/>
      <c r="L816" s="127"/>
      <c r="M816" s="513"/>
    </row>
    <row r="817" ht="13.5" customHeight="1">
      <c r="A817" s="376">
        <v>710.0</v>
      </c>
      <c r="B817" s="324"/>
      <c r="C817" s="127"/>
      <c r="D817" s="349"/>
      <c r="E817" s="127"/>
      <c r="F817" s="349"/>
      <c r="G817" s="127"/>
      <c r="H817" s="512"/>
      <c r="I817" s="127"/>
      <c r="J817" s="127"/>
      <c r="K817" s="127"/>
      <c r="L817" s="127"/>
      <c r="M817" s="513"/>
    </row>
    <row r="818" ht="13.5" customHeight="1">
      <c r="A818" s="376">
        <v>711.0</v>
      </c>
      <c r="B818" s="324"/>
      <c r="C818" s="127"/>
      <c r="D818" s="349"/>
      <c r="E818" s="127"/>
      <c r="F818" s="349"/>
      <c r="G818" s="127"/>
      <c r="H818" s="512"/>
      <c r="I818" s="127"/>
      <c r="J818" s="127"/>
      <c r="K818" s="127"/>
      <c r="L818" s="127"/>
      <c r="M818" s="513"/>
    </row>
    <row r="819" ht="13.5" customHeight="1">
      <c r="A819" s="376">
        <v>712.0</v>
      </c>
      <c r="B819" s="324"/>
      <c r="C819" s="127"/>
      <c r="D819" s="349"/>
      <c r="E819" s="127"/>
      <c r="F819" s="349"/>
      <c r="G819" s="127"/>
      <c r="H819" s="512"/>
      <c r="I819" s="127"/>
      <c r="J819" s="127"/>
      <c r="K819" s="127"/>
      <c r="L819" s="127"/>
      <c r="M819" s="513"/>
    </row>
    <row r="820" ht="13.5" customHeight="1">
      <c r="A820" s="376">
        <v>713.0</v>
      </c>
      <c r="B820" s="324"/>
      <c r="C820" s="127"/>
      <c r="D820" s="349"/>
      <c r="E820" s="127"/>
      <c r="F820" s="349"/>
      <c r="G820" s="127"/>
      <c r="H820" s="512"/>
      <c r="I820" s="127"/>
      <c r="J820" s="127"/>
      <c r="K820" s="127"/>
      <c r="L820" s="127"/>
      <c r="M820" s="513"/>
    </row>
    <row r="821" ht="13.5" customHeight="1">
      <c r="A821" s="376">
        <v>714.0</v>
      </c>
      <c r="B821" s="324"/>
      <c r="C821" s="127"/>
      <c r="D821" s="349"/>
      <c r="E821" s="127"/>
      <c r="F821" s="349"/>
      <c r="G821" s="127"/>
      <c r="H821" s="512"/>
      <c r="I821" s="127"/>
      <c r="J821" s="127"/>
      <c r="K821" s="127"/>
      <c r="L821" s="127"/>
      <c r="M821" s="513"/>
    </row>
    <row r="822" ht="13.5" customHeight="1">
      <c r="A822" s="376">
        <v>715.0</v>
      </c>
      <c r="B822" s="324"/>
      <c r="C822" s="127"/>
      <c r="D822" s="349"/>
      <c r="E822" s="127"/>
      <c r="F822" s="349"/>
      <c r="G822" s="127"/>
      <c r="H822" s="512"/>
      <c r="I822" s="127"/>
      <c r="J822" s="127"/>
      <c r="K822" s="127"/>
      <c r="L822" s="127"/>
      <c r="M822" s="513"/>
    </row>
    <row r="823" ht="13.5" customHeight="1">
      <c r="A823" s="376">
        <v>716.0</v>
      </c>
      <c r="B823" s="324"/>
      <c r="C823" s="127"/>
      <c r="D823" s="349"/>
      <c r="E823" s="127"/>
      <c r="F823" s="349"/>
      <c r="G823" s="127"/>
      <c r="H823" s="512"/>
      <c r="I823" s="127"/>
      <c r="J823" s="127"/>
      <c r="K823" s="127"/>
      <c r="L823" s="127"/>
      <c r="M823" s="513"/>
    </row>
    <row r="824" ht="13.5" customHeight="1">
      <c r="A824" s="376">
        <v>717.0</v>
      </c>
      <c r="B824" s="324"/>
      <c r="C824" s="127"/>
      <c r="D824" s="349"/>
      <c r="E824" s="127"/>
      <c r="F824" s="349"/>
      <c r="G824" s="127"/>
      <c r="H824" s="512"/>
      <c r="I824" s="127"/>
      <c r="J824" s="127"/>
      <c r="K824" s="127"/>
      <c r="L824" s="127"/>
      <c r="M824" s="513"/>
    </row>
    <row r="825" ht="13.5" customHeight="1">
      <c r="A825" s="376">
        <v>718.0</v>
      </c>
      <c r="B825" s="324"/>
      <c r="C825" s="127"/>
      <c r="D825" s="349"/>
      <c r="E825" s="127"/>
      <c r="F825" s="349"/>
      <c r="G825" s="127"/>
      <c r="H825" s="512"/>
      <c r="I825" s="127"/>
      <c r="J825" s="127"/>
      <c r="K825" s="127"/>
      <c r="L825" s="127"/>
      <c r="M825" s="513"/>
    </row>
    <row r="826" ht="13.5" customHeight="1">
      <c r="A826" s="376">
        <v>719.0</v>
      </c>
      <c r="B826" s="324"/>
      <c r="C826" s="127"/>
      <c r="D826" s="349"/>
      <c r="E826" s="127"/>
      <c r="F826" s="349"/>
      <c r="G826" s="127"/>
      <c r="H826" s="512"/>
      <c r="I826" s="127"/>
      <c r="J826" s="127"/>
      <c r="K826" s="127"/>
      <c r="L826" s="127"/>
      <c r="M826" s="513"/>
    </row>
    <row r="827" ht="13.5" customHeight="1">
      <c r="A827" s="376">
        <v>720.0</v>
      </c>
      <c r="B827" s="324"/>
      <c r="C827" s="127"/>
      <c r="D827" s="349"/>
      <c r="E827" s="127"/>
      <c r="F827" s="349"/>
      <c r="G827" s="127"/>
      <c r="H827" s="512"/>
      <c r="I827" s="127"/>
      <c r="J827" s="127"/>
      <c r="K827" s="127"/>
      <c r="L827" s="127"/>
      <c r="M827" s="513"/>
    </row>
    <row r="828" ht="13.5" customHeight="1">
      <c r="A828" s="376">
        <v>721.0</v>
      </c>
      <c r="B828" s="324"/>
      <c r="C828" s="127"/>
      <c r="D828" s="349"/>
      <c r="E828" s="127"/>
      <c r="F828" s="349"/>
      <c r="G828" s="127"/>
      <c r="H828" s="512"/>
      <c r="I828" s="127"/>
      <c r="J828" s="127"/>
      <c r="K828" s="127"/>
      <c r="L828" s="127"/>
      <c r="M828" s="513"/>
    </row>
    <row r="829" ht="13.5" customHeight="1">
      <c r="A829" s="376">
        <v>722.0</v>
      </c>
      <c r="B829" s="324"/>
      <c r="C829" s="127"/>
      <c r="D829" s="349"/>
      <c r="E829" s="127"/>
      <c r="F829" s="349"/>
      <c r="G829" s="127"/>
      <c r="H829" s="512"/>
      <c r="I829" s="127"/>
      <c r="J829" s="127"/>
      <c r="K829" s="127"/>
      <c r="L829" s="127"/>
      <c r="M829" s="513"/>
    </row>
    <row r="830" ht="13.5" customHeight="1">
      <c r="A830" s="376">
        <v>723.0</v>
      </c>
      <c r="B830" s="324"/>
      <c r="C830" s="127"/>
      <c r="D830" s="349"/>
      <c r="E830" s="127"/>
      <c r="F830" s="349"/>
      <c r="G830" s="127"/>
      <c r="H830" s="512"/>
      <c r="I830" s="127"/>
      <c r="J830" s="127"/>
      <c r="K830" s="127"/>
      <c r="L830" s="127"/>
      <c r="M830" s="513"/>
    </row>
    <row r="831" ht="13.5" customHeight="1">
      <c r="A831" s="376">
        <v>724.0</v>
      </c>
      <c r="B831" s="324"/>
      <c r="C831" s="127"/>
      <c r="D831" s="349"/>
      <c r="E831" s="127"/>
      <c r="F831" s="349"/>
      <c r="G831" s="127"/>
      <c r="H831" s="512"/>
      <c r="I831" s="127"/>
      <c r="J831" s="127"/>
      <c r="K831" s="127"/>
      <c r="L831" s="127"/>
      <c r="M831" s="513"/>
    </row>
    <row r="832" ht="13.5" customHeight="1">
      <c r="A832" s="376">
        <v>725.0</v>
      </c>
      <c r="B832" s="324"/>
      <c r="C832" s="127"/>
      <c r="D832" s="349"/>
      <c r="E832" s="127"/>
      <c r="F832" s="349"/>
      <c r="G832" s="127"/>
      <c r="H832" s="512"/>
      <c r="I832" s="127"/>
      <c r="J832" s="127"/>
      <c r="K832" s="127"/>
      <c r="L832" s="127"/>
      <c r="M832" s="513"/>
    </row>
    <row r="833" ht="13.5" customHeight="1">
      <c r="A833" s="376">
        <v>726.0</v>
      </c>
      <c r="B833" s="324"/>
      <c r="C833" s="127"/>
      <c r="D833" s="349"/>
      <c r="E833" s="127"/>
      <c r="F833" s="349"/>
      <c r="G833" s="127"/>
      <c r="H833" s="512"/>
      <c r="I833" s="127"/>
      <c r="J833" s="127"/>
      <c r="K833" s="127"/>
      <c r="L833" s="127"/>
      <c r="M833" s="513"/>
    </row>
    <row r="834" ht="13.5" customHeight="1">
      <c r="A834" s="376">
        <v>727.0</v>
      </c>
      <c r="B834" s="324"/>
      <c r="C834" s="127"/>
      <c r="D834" s="349"/>
      <c r="E834" s="127"/>
      <c r="F834" s="349"/>
      <c r="G834" s="127"/>
      <c r="H834" s="512"/>
      <c r="I834" s="127"/>
      <c r="J834" s="127"/>
      <c r="K834" s="127"/>
      <c r="L834" s="127"/>
      <c r="M834" s="513"/>
    </row>
    <row r="835" ht="13.5" customHeight="1">
      <c r="A835" s="376">
        <v>728.0</v>
      </c>
      <c r="B835" s="324"/>
      <c r="C835" s="127"/>
      <c r="D835" s="349"/>
      <c r="E835" s="127"/>
      <c r="F835" s="349"/>
      <c r="G835" s="127"/>
      <c r="H835" s="512"/>
      <c r="I835" s="127"/>
      <c r="J835" s="127"/>
      <c r="K835" s="127"/>
      <c r="L835" s="127"/>
      <c r="M835" s="513"/>
    </row>
    <row r="836" ht="13.5" customHeight="1">
      <c r="A836" s="376">
        <v>729.0</v>
      </c>
      <c r="B836" s="324"/>
      <c r="C836" s="127"/>
      <c r="D836" s="349"/>
      <c r="E836" s="127"/>
      <c r="F836" s="349"/>
      <c r="G836" s="127"/>
      <c r="H836" s="512"/>
      <c r="I836" s="127"/>
      <c r="J836" s="127"/>
      <c r="K836" s="127"/>
      <c r="L836" s="127"/>
      <c r="M836" s="513"/>
    </row>
    <row r="837" ht="13.5" customHeight="1">
      <c r="A837" s="376">
        <v>730.0</v>
      </c>
      <c r="B837" s="324"/>
      <c r="C837" s="127"/>
      <c r="D837" s="349"/>
      <c r="E837" s="127"/>
      <c r="F837" s="349"/>
      <c r="G837" s="127"/>
      <c r="H837" s="512"/>
      <c r="I837" s="127"/>
      <c r="J837" s="127"/>
      <c r="K837" s="127"/>
      <c r="L837" s="127"/>
      <c r="M837" s="513"/>
    </row>
    <row r="838" ht="13.5" customHeight="1">
      <c r="A838" s="376">
        <v>731.0</v>
      </c>
      <c r="B838" s="324"/>
      <c r="C838" s="127"/>
      <c r="D838" s="349"/>
      <c r="E838" s="127"/>
      <c r="F838" s="349"/>
      <c r="G838" s="127"/>
      <c r="H838" s="512"/>
      <c r="I838" s="127"/>
      <c r="J838" s="127"/>
      <c r="K838" s="127"/>
      <c r="L838" s="127"/>
      <c r="M838" s="513"/>
    </row>
    <row r="839" ht="13.5" customHeight="1">
      <c r="A839" s="376">
        <v>732.0</v>
      </c>
      <c r="B839" s="324"/>
      <c r="C839" s="127"/>
      <c r="D839" s="349"/>
      <c r="E839" s="127"/>
      <c r="F839" s="349"/>
      <c r="G839" s="127"/>
      <c r="H839" s="512"/>
      <c r="I839" s="127"/>
      <c r="J839" s="127"/>
      <c r="K839" s="127"/>
      <c r="L839" s="127"/>
      <c r="M839" s="513"/>
    </row>
    <row r="840" ht="13.5" customHeight="1">
      <c r="A840" s="376">
        <v>733.0</v>
      </c>
      <c r="B840" s="324"/>
      <c r="C840" s="127"/>
      <c r="D840" s="349"/>
      <c r="E840" s="127"/>
      <c r="F840" s="349"/>
      <c r="G840" s="127"/>
      <c r="H840" s="512"/>
      <c r="I840" s="127"/>
      <c r="J840" s="127"/>
      <c r="K840" s="127"/>
      <c r="L840" s="127"/>
      <c r="M840" s="513"/>
    </row>
    <row r="841" ht="13.5" customHeight="1">
      <c r="A841" s="376">
        <v>734.0</v>
      </c>
      <c r="B841" s="324"/>
      <c r="C841" s="127"/>
      <c r="D841" s="349"/>
      <c r="E841" s="127"/>
      <c r="F841" s="349"/>
      <c r="G841" s="127"/>
      <c r="H841" s="512"/>
      <c r="I841" s="127"/>
      <c r="J841" s="127"/>
      <c r="K841" s="127"/>
      <c r="L841" s="127"/>
      <c r="M841" s="513"/>
    </row>
    <row r="842" ht="13.5" customHeight="1">
      <c r="A842" s="376">
        <v>735.0</v>
      </c>
      <c r="B842" s="324"/>
      <c r="C842" s="127"/>
      <c r="D842" s="349"/>
      <c r="E842" s="127"/>
      <c r="F842" s="349"/>
      <c r="G842" s="127"/>
      <c r="H842" s="512"/>
      <c r="I842" s="127"/>
      <c r="J842" s="127"/>
      <c r="K842" s="127"/>
      <c r="L842" s="127"/>
      <c r="M842" s="513"/>
    </row>
    <row r="843" ht="13.5" customHeight="1">
      <c r="A843" s="376">
        <v>736.0</v>
      </c>
      <c r="B843" s="324"/>
      <c r="C843" s="127"/>
      <c r="D843" s="349"/>
      <c r="E843" s="127"/>
      <c r="F843" s="349"/>
      <c r="G843" s="127"/>
      <c r="H843" s="512"/>
      <c r="I843" s="127"/>
      <c r="J843" s="127"/>
      <c r="K843" s="127"/>
      <c r="L843" s="127"/>
      <c r="M843" s="513"/>
    </row>
    <row r="844" ht="13.5" customHeight="1">
      <c r="A844" s="376">
        <v>737.0</v>
      </c>
      <c r="B844" s="324"/>
      <c r="C844" s="127"/>
      <c r="D844" s="349"/>
      <c r="E844" s="127"/>
      <c r="F844" s="349"/>
      <c r="G844" s="127"/>
      <c r="H844" s="512"/>
      <c r="I844" s="127"/>
      <c r="J844" s="127"/>
      <c r="K844" s="127"/>
      <c r="L844" s="127"/>
      <c r="M844" s="513"/>
    </row>
    <row r="845" ht="13.5" customHeight="1">
      <c r="A845" s="376">
        <v>738.0</v>
      </c>
      <c r="B845" s="324"/>
      <c r="C845" s="127"/>
      <c r="D845" s="349"/>
      <c r="E845" s="127"/>
      <c r="F845" s="349"/>
      <c r="G845" s="127"/>
      <c r="H845" s="512"/>
      <c r="I845" s="127"/>
      <c r="J845" s="127"/>
      <c r="K845" s="127"/>
      <c r="L845" s="127"/>
      <c r="M845" s="513"/>
    </row>
    <row r="846" ht="13.5" customHeight="1">
      <c r="A846" s="376">
        <v>739.0</v>
      </c>
      <c r="B846" s="324"/>
      <c r="C846" s="127"/>
      <c r="D846" s="349"/>
      <c r="E846" s="127"/>
      <c r="F846" s="349"/>
      <c r="G846" s="127"/>
      <c r="H846" s="512"/>
      <c r="I846" s="127"/>
      <c r="J846" s="127"/>
      <c r="K846" s="127"/>
      <c r="L846" s="127"/>
      <c r="M846" s="513"/>
    </row>
    <row r="847" ht="13.5" customHeight="1">
      <c r="A847" s="376">
        <v>740.0</v>
      </c>
      <c r="B847" s="324"/>
      <c r="C847" s="127"/>
      <c r="D847" s="349"/>
      <c r="E847" s="127"/>
      <c r="F847" s="349"/>
      <c r="G847" s="127"/>
      <c r="H847" s="512"/>
      <c r="I847" s="127"/>
      <c r="J847" s="127"/>
      <c r="K847" s="127"/>
      <c r="L847" s="127"/>
      <c r="M847" s="513"/>
    </row>
    <row r="848" ht="13.5" customHeight="1">
      <c r="A848" s="376">
        <v>741.0</v>
      </c>
      <c r="B848" s="324"/>
      <c r="C848" s="127"/>
      <c r="D848" s="349"/>
      <c r="E848" s="127"/>
      <c r="F848" s="349"/>
      <c r="G848" s="127"/>
      <c r="H848" s="512"/>
      <c r="I848" s="127"/>
      <c r="J848" s="127"/>
      <c r="K848" s="127"/>
      <c r="L848" s="127"/>
      <c r="M848" s="513"/>
    </row>
    <row r="849" ht="13.5" customHeight="1">
      <c r="A849" s="376">
        <v>742.0</v>
      </c>
      <c r="B849" s="324"/>
      <c r="C849" s="127"/>
      <c r="D849" s="349"/>
      <c r="E849" s="127"/>
      <c r="F849" s="349"/>
      <c r="G849" s="127"/>
      <c r="H849" s="512"/>
      <c r="I849" s="127"/>
      <c r="J849" s="127"/>
      <c r="K849" s="127"/>
      <c r="L849" s="127"/>
      <c r="M849" s="513"/>
    </row>
    <row r="850" ht="13.5" customHeight="1">
      <c r="A850" s="376">
        <v>743.0</v>
      </c>
      <c r="B850" s="324"/>
      <c r="C850" s="127"/>
      <c r="D850" s="349"/>
      <c r="E850" s="127"/>
      <c r="F850" s="349"/>
      <c r="G850" s="127"/>
      <c r="H850" s="512"/>
      <c r="I850" s="127"/>
      <c r="J850" s="127"/>
      <c r="K850" s="127"/>
      <c r="L850" s="127"/>
      <c r="M850" s="513"/>
    </row>
    <row r="851" ht="13.5" customHeight="1">
      <c r="A851" s="376">
        <v>744.0</v>
      </c>
      <c r="B851" s="324"/>
      <c r="C851" s="127"/>
      <c r="D851" s="349"/>
      <c r="E851" s="127"/>
      <c r="F851" s="349"/>
      <c r="G851" s="127"/>
      <c r="H851" s="512"/>
      <c r="I851" s="127"/>
      <c r="J851" s="127"/>
      <c r="K851" s="127"/>
      <c r="L851" s="127"/>
      <c r="M851" s="513"/>
    </row>
    <row r="852" ht="13.5" customHeight="1">
      <c r="A852" s="376">
        <v>745.0</v>
      </c>
      <c r="B852" s="324"/>
      <c r="C852" s="127"/>
      <c r="D852" s="349"/>
      <c r="E852" s="127"/>
      <c r="F852" s="349"/>
      <c r="G852" s="127"/>
      <c r="H852" s="512"/>
      <c r="I852" s="127"/>
      <c r="J852" s="127"/>
      <c r="K852" s="127"/>
      <c r="L852" s="127"/>
      <c r="M852" s="513"/>
    </row>
    <row r="853" ht="13.5" customHeight="1">
      <c r="A853" s="376">
        <v>746.0</v>
      </c>
      <c r="B853" s="324"/>
      <c r="C853" s="127"/>
      <c r="D853" s="349"/>
      <c r="E853" s="127"/>
      <c r="F853" s="349"/>
      <c r="G853" s="127"/>
      <c r="H853" s="512"/>
      <c r="I853" s="127"/>
      <c r="J853" s="127"/>
      <c r="K853" s="127"/>
      <c r="L853" s="127"/>
      <c r="M853" s="513"/>
    </row>
    <row r="854" ht="13.5" customHeight="1">
      <c r="A854" s="376">
        <v>747.0</v>
      </c>
      <c r="B854" s="324"/>
      <c r="C854" s="127"/>
      <c r="D854" s="349"/>
      <c r="E854" s="127"/>
      <c r="F854" s="349"/>
      <c r="G854" s="127"/>
      <c r="H854" s="512"/>
      <c r="I854" s="127"/>
      <c r="J854" s="127"/>
      <c r="K854" s="127"/>
      <c r="L854" s="127"/>
      <c r="M854" s="513"/>
    </row>
    <row r="855" ht="13.5" customHeight="1">
      <c r="A855" s="376">
        <v>748.0</v>
      </c>
      <c r="B855" s="324"/>
      <c r="C855" s="127"/>
      <c r="D855" s="349"/>
      <c r="E855" s="127"/>
      <c r="F855" s="349"/>
      <c r="G855" s="127"/>
      <c r="H855" s="512"/>
      <c r="I855" s="127"/>
      <c r="J855" s="127"/>
      <c r="K855" s="127"/>
      <c r="L855" s="127"/>
      <c r="M855" s="513"/>
    </row>
    <row r="856" ht="13.5" customHeight="1">
      <c r="A856" s="376">
        <v>749.0</v>
      </c>
      <c r="B856" s="324"/>
      <c r="C856" s="127"/>
      <c r="D856" s="349"/>
      <c r="E856" s="127"/>
      <c r="F856" s="349"/>
      <c r="G856" s="127"/>
      <c r="H856" s="512"/>
      <c r="I856" s="127"/>
      <c r="J856" s="127"/>
      <c r="K856" s="127"/>
      <c r="L856" s="127"/>
      <c r="M856" s="513"/>
    </row>
    <row r="857" ht="13.5" customHeight="1">
      <c r="A857" s="376">
        <v>750.0</v>
      </c>
      <c r="B857" s="324"/>
      <c r="C857" s="127"/>
      <c r="D857" s="349"/>
      <c r="E857" s="127"/>
      <c r="F857" s="349"/>
      <c r="G857" s="127"/>
      <c r="H857" s="512"/>
      <c r="I857" s="127"/>
      <c r="J857" s="127"/>
      <c r="K857" s="127"/>
      <c r="L857" s="127"/>
      <c r="M857" s="513"/>
    </row>
    <row r="858" ht="13.5" customHeight="1">
      <c r="A858" s="376">
        <v>751.0</v>
      </c>
      <c r="B858" s="324"/>
      <c r="C858" s="127"/>
      <c r="D858" s="349"/>
      <c r="E858" s="127"/>
      <c r="F858" s="349"/>
      <c r="G858" s="127"/>
      <c r="H858" s="512"/>
      <c r="I858" s="127"/>
      <c r="J858" s="127"/>
      <c r="K858" s="127"/>
      <c r="L858" s="127"/>
      <c r="M858" s="513"/>
    </row>
    <row r="859" ht="13.5" customHeight="1">
      <c r="A859" s="376">
        <v>752.0</v>
      </c>
      <c r="B859" s="324"/>
      <c r="C859" s="127"/>
      <c r="D859" s="349"/>
      <c r="E859" s="127"/>
      <c r="F859" s="349"/>
      <c r="G859" s="127"/>
      <c r="H859" s="512"/>
      <c r="I859" s="127"/>
      <c r="J859" s="127"/>
      <c r="K859" s="127"/>
      <c r="L859" s="127"/>
      <c r="M859" s="513"/>
    </row>
    <row r="860" ht="13.5" customHeight="1">
      <c r="A860" s="376">
        <v>753.0</v>
      </c>
      <c r="B860" s="324"/>
      <c r="C860" s="127"/>
      <c r="D860" s="349"/>
      <c r="E860" s="127"/>
      <c r="F860" s="349"/>
      <c r="G860" s="127"/>
      <c r="H860" s="512"/>
      <c r="I860" s="127"/>
      <c r="J860" s="127"/>
      <c r="K860" s="127"/>
      <c r="L860" s="127"/>
      <c r="M860" s="513"/>
    </row>
    <row r="861" ht="13.5" customHeight="1">
      <c r="A861" s="376">
        <v>754.0</v>
      </c>
      <c r="B861" s="324"/>
      <c r="C861" s="127"/>
      <c r="D861" s="349"/>
      <c r="E861" s="127"/>
      <c r="F861" s="349"/>
      <c r="G861" s="127"/>
      <c r="H861" s="512"/>
      <c r="I861" s="127"/>
      <c r="J861" s="127"/>
      <c r="K861" s="127"/>
      <c r="L861" s="127"/>
      <c r="M861" s="513"/>
    </row>
    <row r="862" ht="13.5" customHeight="1">
      <c r="A862" s="376">
        <v>755.0</v>
      </c>
      <c r="B862" s="324"/>
      <c r="C862" s="127"/>
      <c r="D862" s="349"/>
      <c r="E862" s="127"/>
      <c r="F862" s="349"/>
      <c r="G862" s="127"/>
      <c r="H862" s="512"/>
      <c r="I862" s="127"/>
      <c r="J862" s="127"/>
      <c r="K862" s="127"/>
      <c r="L862" s="127"/>
      <c r="M862" s="513"/>
    </row>
    <row r="863" ht="13.5" customHeight="1">
      <c r="A863" s="376">
        <v>756.0</v>
      </c>
      <c r="B863" s="324"/>
      <c r="C863" s="127"/>
      <c r="D863" s="349"/>
      <c r="E863" s="127"/>
      <c r="F863" s="349"/>
      <c r="G863" s="127"/>
      <c r="H863" s="512"/>
      <c r="I863" s="127"/>
      <c r="J863" s="127"/>
      <c r="K863" s="127"/>
      <c r="L863" s="127"/>
      <c r="M863" s="513"/>
    </row>
    <row r="864" ht="13.5" customHeight="1">
      <c r="A864" s="376">
        <v>757.0</v>
      </c>
      <c r="B864" s="324"/>
      <c r="C864" s="127"/>
      <c r="D864" s="349"/>
      <c r="E864" s="127"/>
      <c r="F864" s="349"/>
      <c r="G864" s="127"/>
      <c r="H864" s="512"/>
      <c r="I864" s="127"/>
      <c r="J864" s="127"/>
      <c r="K864" s="127"/>
      <c r="L864" s="127"/>
      <c r="M864" s="513"/>
    </row>
    <row r="865" ht="13.5" customHeight="1">
      <c r="A865" s="376">
        <v>758.0</v>
      </c>
      <c r="B865" s="324"/>
      <c r="C865" s="127"/>
      <c r="D865" s="349"/>
      <c r="E865" s="127"/>
      <c r="F865" s="349"/>
      <c r="G865" s="127"/>
      <c r="H865" s="512"/>
      <c r="I865" s="127"/>
      <c r="J865" s="127"/>
      <c r="K865" s="127"/>
      <c r="L865" s="127"/>
      <c r="M865" s="513"/>
    </row>
    <row r="866" ht="13.5" customHeight="1">
      <c r="A866" s="376">
        <v>759.0</v>
      </c>
      <c r="B866" s="324"/>
      <c r="C866" s="127"/>
      <c r="D866" s="349"/>
      <c r="E866" s="127"/>
      <c r="F866" s="349"/>
      <c r="G866" s="127"/>
      <c r="H866" s="512"/>
      <c r="I866" s="127"/>
      <c r="J866" s="127"/>
      <c r="K866" s="127"/>
      <c r="L866" s="127"/>
      <c r="M866" s="513"/>
    </row>
    <row r="867" ht="13.5" customHeight="1">
      <c r="A867" s="376">
        <v>760.0</v>
      </c>
      <c r="B867" s="324"/>
      <c r="C867" s="127"/>
      <c r="D867" s="349"/>
      <c r="E867" s="127"/>
      <c r="F867" s="349"/>
      <c r="G867" s="127"/>
      <c r="H867" s="512"/>
      <c r="I867" s="127"/>
      <c r="J867" s="127"/>
      <c r="K867" s="127"/>
      <c r="L867" s="127"/>
      <c r="M867" s="513"/>
    </row>
    <row r="868" ht="13.5" customHeight="1">
      <c r="A868" s="376">
        <v>761.0</v>
      </c>
      <c r="B868" s="324"/>
      <c r="C868" s="127"/>
      <c r="D868" s="349"/>
      <c r="E868" s="127"/>
      <c r="F868" s="349"/>
      <c r="G868" s="127"/>
      <c r="H868" s="512"/>
      <c r="I868" s="127"/>
      <c r="J868" s="127"/>
      <c r="K868" s="127"/>
      <c r="L868" s="127"/>
      <c r="M868" s="513"/>
    </row>
    <row r="869" ht="13.5" customHeight="1">
      <c r="A869" s="376">
        <v>762.0</v>
      </c>
      <c r="B869" s="324"/>
      <c r="C869" s="127"/>
      <c r="D869" s="349"/>
      <c r="E869" s="127"/>
      <c r="F869" s="349"/>
      <c r="G869" s="127"/>
      <c r="H869" s="512"/>
      <c r="I869" s="127"/>
      <c r="J869" s="127"/>
      <c r="K869" s="127"/>
      <c r="L869" s="127"/>
      <c r="M869" s="513"/>
    </row>
    <row r="870" ht="13.5" customHeight="1">
      <c r="A870" s="376">
        <v>763.0</v>
      </c>
      <c r="B870" s="324"/>
      <c r="C870" s="127"/>
      <c r="D870" s="349"/>
      <c r="E870" s="127"/>
      <c r="F870" s="349"/>
      <c r="G870" s="127"/>
      <c r="H870" s="512"/>
      <c r="I870" s="127"/>
      <c r="J870" s="127"/>
      <c r="K870" s="127"/>
      <c r="L870" s="127"/>
      <c r="M870" s="513"/>
    </row>
    <row r="871" ht="13.5" customHeight="1">
      <c r="A871" s="376">
        <v>764.0</v>
      </c>
      <c r="B871" s="324"/>
      <c r="C871" s="127"/>
      <c r="D871" s="349"/>
      <c r="E871" s="127"/>
      <c r="F871" s="349"/>
      <c r="G871" s="127"/>
      <c r="H871" s="512"/>
      <c r="I871" s="127"/>
      <c r="J871" s="127"/>
      <c r="K871" s="127"/>
      <c r="L871" s="127"/>
      <c r="M871" s="513"/>
    </row>
    <row r="872" ht="13.5" customHeight="1">
      <c r="A872" s="376">
        <v>765.0</v>
      </c>
      <c r="B872" s="324"/>
      <c r="C872" s="127"/>
      <c r="D872" s="349"/>
      <c r="E872" s="127"/>
      <c r="F872" s="349"/>
      <c r="G872" s="127"/>
      <c r="H872" s="512"/>
      <c r="I872" s="127"/>
      <c r="J872" s="127"/>
      <c r="K872" s="127"/>
      <c r="L872" s="127"/>
      <c r="M872" s="513"/>
    </row>
    <row r="873" ht="13.5" customHeight="1">
      <c r="A873" s="376">
        <v>766.0</v>
      </c>
      <c r="B873" s="324"/>
      <c r="C873" s="127"/>
      <c r="D873" s="349"/>
      <c r="E873" s="127"/>
      <c r="F873" s="349"/>
      <c r="G873" s="127"/>
      <c r="H873" s="512"/>
      <c r="I873" s="127"/>
      <c r="J873" s="127"/>
      <c r="K873" s="127"/>
      <c r="L873" s="127"/>
      <c r="M873" s="513"/>
    </row>
    <row r="874" ht="13.5" customHeight="1">
      <c r="A874" s="376">
        <v>767.0</v>
      </c>
      <c r="B874" s="324"/>
      <c r="C874" s="127"/>
      <c r="D874" s="349"/>
      <c r="E874" s="127"/>
      <c r="F874" s="349"/>
      <c r="G874" s="127"/>
      <c r="H874" s="512"/>
      <c r="I874" s="127"/>
      <c r="J874" s="127"/>
      <c r="K874" s="127"/>
      <c r="L874" s="127"/>
      <c r="M874" s="513"/>
    </row>
    <row r="875" ht="13.5" customHeight="1">
      <c r="A875" s="376">
        <v>768.0</v>
      </c>
      <c r="B875" s="324"/>
      <c r="C875" s="127"/>
      <c r="D875" s="349"/>
      <c r="E875" s="127"/>
      <c r="F875" s="349"/>
      <c r="G875" s="127"/>
      <c r="H875" s="512"/>
      <c r="I875" s="127"/>
      <c r="J875" s="127"/>
      <c r="K875" s="127"/>
      <c r="L875" s="127"/>
      <c r="M875" s="513"/>
    </row>
    <row r="876" ht="13.5" customHeight="1">
      <c r="A876" s="376">
        <v>769.0</v>
      </c>
      <c r="B876" s="324"/>
      <c r="C876" s="127"/>
      <c r="D876" s="349"/>
      <c r="E876" s="127"/>
      <c r="F876" s="349"/>
      <c r="G876" s="127"/>
      <c r="H876" s="512"/>
      <c r="I876" s="127"/>
      <c r="J876" s="127"/>
      <c r="K876" s="127"/>
      <c r="L876" s="127"/>
      <c r="M876" s="513"/>
    </row>
    <row r="877" ht="13.5" customHeight="1">
      <c r="A877" s="376">
        <v>770.0</v>
      </c>
      <c r="B877" s="324"/>
      <c r="C877" s="127"/>
      <c r="D877" s="349"/>
      <c r="E877" s="127"/>
      <c r="F877" s="349"/>
      <c r="G877" s="127"/>
      <c r="H877" s="512"/>
      <c r="I877" s="127"/>
      <c r="J877" s="127"/>
      <c r="K877" s="127"/>
      <c r="L877" s="127"/>
      <c r="M877" s="513"/>
    </row>
    <row r="878" ht="13.5" customHeight="1">
      <c r="A878" s="376">
        <v>771.0</v>
      </c>
      <c r="B878" s="324"/>
      <c r="C878" s="127"/>
      <c r="D878" s="349"/>
      <c r="E878" s="127"/>
      <c r="F878" s="349"/>
      <c r="G878" s="127"/>
      <c r="H878" s="512"/>
      <c r="I878" s="127"/>
      <c r="J878" s="127"/>
      <c r="K878" s="127"/>
      <c r="L878" s="127"/>
      <c r="M878" s="513"/>
    </row>
    <row r="879" ht="13.5" customHeight="1">
      <c r="A879" s="376">
        <v>772.0</v>
      </c>
      <c r="B879" s="324"/>
      <c r="C879" s="127"/>
      <c r="D879" s="349"/>
      <c r="E879" s="127"/>
      <c r="F879" s="349"/>
      <c r="G879" s="127"/>
      <c r="H879" s="512"/>
      <c r="I879" s="127"/>
      <c r="J879" s="127"/>
      <c r="K879" s="127"/>
      <c r="L879" s="127"/>
      <c r="M879" s="513"/>
    </row>
    <row r="880" ht="13.5" customHeight="1">
      <c r="A880" s="376">
        <v>773.0</v>
      </c>
      <c r="B880" s="324"/>
      <c r="C880" s="127"/>
      <c r="D880" s="349"/>
      <c r="E880" s="127"/>
      <c r="F880" s="349"/>
      <c r="G880" s="127"/>
      <c r="H880" s="512"/>
      <c r="I880" s="127"/>
      <c r="J880" s="127"/>
      <c r="K880" s="127"/>
      <c r="L880" s="127"/>
      <c r="M880" s="513"/>
    </row>
    <row r="881" ht="13.5" customHeight="1">
      <c r="A881" s="376">
        <v>774.0</v>
      </c>
      <c r="B881" s="324"/>
      <c r="C881" s="127"/>
      <c r="D881" s="349"/>
      <c r="E881" s="127"/>
      <c r="F881" s="349"/>
      <c r="G881" s="127"/>
      <c r="H881" s="512"/>
      <c r="I881" s="127"/>
      <c r="J881" s="127"/>
      <c r="K881" s="127"/>
      <c r="L881" s="127"/>
      <c r="M881" s="513"/>
    </row>
    <row r="882" ht="13.5" customHeight="1">
      <c r="A882" s="376">
        <v>775.0</v>
      </c>
      <c r="B882" s="324"/>
      <c r="C882" s="127"/>
      <c r="D882" s="349"/>
      <c r="E882" s="127"/>
      <c r="F882" s="349"/>
      <c r="G882" s="127"/>
      <c r="H882" s="512"/>
      <c r="I882" s="127"/>
      <c r="J882" s="127"/>
      <c r="K882" s="127"/>
      <c r="L882" s="127"/>
      <c r="M882" s="513"/>
    </row>
    <row r="883" ht="13.5" customHeight="1">
      <c r="A883" s="376">
        <v>776.0</v>
      </c>
      <c r="B883" s="324"/>
      <c r="C883" s="127"/>
      <c r="D883" s="349"/>
      <c r="E883" s="127"/>
      <c r="F883" s="349"/>
      <c r="G883" s="127"/>
      <c r="H883" s="512"/>
      <c r="I883" s="127"/>
      <c r="J883" s="127"/>
      <c r="K883" s="127"/>
      <c r="L883" s="127"/>
      <c r="M883" s="513"/>
    </row>
    <row r="884" ht="13.5" customHeight="1">
      <c r="A884" s="376">
        <v>777.0</v>
      </c>
      <c r="B884" s="324"/>
      <c r="C884" s="127"/>
      <c r="D884" s="349"/>
      <c r="E884" s="127"/>
      <c r="F884" s="349"/>
      <c r="G884" s="127"/>
      <c r="H884" s="512"/>
      <c r="I884" s="127"/>
      <c r="J884" s="127"/>
      <c r="K884" s="127"/>
      <c r="L884" s="127"/>
      <c r="M884" s="513"/>
    </row>
    <row r="885" ht="13.5" customHeight="1">
      <c r="A885" s="376">
        <v>778.0</v>
      </c>
      <c r="B885" s="324"/>
      <c r="C885" s="127"/>
      <c r="D885" s="349"/>
      <c r="E885" s="127"/>
      <c r="F885" s="349"/>
      <c r="G885" s="127"/>
      <c r="H885" s="512"/>
      <c r="I885" s="127"/>
      <c r="J885" s="127"/>
      <c r="K885" s="127"/>
      <c r="L885" s="127"/>
      <c r="M885" s="513"/>
    </row>
    <row r="886" ht="13.5" customHeight="1">
      <c r="A886" s="376">
        <v>779.0</v>
      </c>
      <c r="B886" s="324"/>
      <c r="C886" s="127"/>
      <c r="D886" s="349"/>
      <c r="E886" s="127"/>
      <c r="F886" s="349"/>
      <c r="G886" s="127"/>
      <c r="H886" s="512"/>
      <c r="I886" s="127"/>
      <c r="J886" s="127"/>
      <c r="K886" s="127"/>
      <c r="L886" s="127"/>
      <c r="M886" s="513"/>
    </row>
    <row r="887" ht="13.5" customHeight="1">
      <c r="A887" s="376">
        <v>780.0</v>
      </c>
      <c r="B887" s="324"/>
      <c r="C887" s="127"/>
      <c r="D887" s="349"/>
      <c r="E887" s="127"/>
      <c r="F887" s="349"/>
      <c r="G887" s="127"/>
      <c r="H887" s="512"/>
      <c r="I887" s="127"/>
      <c r="J887" s="127"/>
      <c r="K887" s="127"/>
      <c r="L887" s="127"/>
      <c r="M887" s="513"/>
    </row>
    <row r="888" ht="13.5" customHeight="1">
      <c r="A888" s="376">
        <v>781.0</v>
      </c>
      <c r="B888" s="324"/>
      <c r="C888" s="127"/>
      <c r="D888" s="349"/>
      <c r="E888" s="127"/>
      <c r="F888" s="349"/>
      <c r="G888" s="127"/>
      <c r="H888" s="512"/>
      <c r="I888" s="127"/>
      <c r="J888" s="127"/>
      <c r="K888" s="127"/>
      <c r="L888" s="127"/>
      <c r="M888" s="513"/>
    </row>
    <row r="889" ht="13.5" customHeight="1">
      <c r="A889" s="376">
        <v>782.0</v>
      </c>
      <c r="B889" s="324"/>
      <c r="C889" s="127"/>
      <c r="D889" s="349"/>
      <c r="E889" s="127"/>
      <c r="F889" s="349"/>
      <c r="G889" s="127"/>
      <c r="H889" s="512"/>
      <c r="I889" s="127"/>
      <c r="J889" s="127"/>
      <c r="K889" s="127"/>
      <c r="L889" s="127"/>
      <c r="M889" s="513"/>
    </row>
    <row r="890" ht="13.5" customHeight="1">
      <c r="A890" s="376">
        <v>783.0</v>
      </c>
      <c r="B890" s="324"/>
      <c r="C890" s="127"/>
      <c r="D890" s="349"/>
      <c r="E890" s="127"/>
      <c r="F890" s="349"/>
      <c r="G890" s="127"/>
      <c r="H890" s="512"/>
      <c r="I890" s="127"/>
      <c r="J890" s="127"/>
      <c r="K890" s="127"/>
      <c r="L890" s="127"/>
      <c r="M890" s="513"/>
    </row>
    <row r="891" ht="13.5" customHeight="1">
      <c r="A891" s="376">
        <v>784.0</v>
      </c>
      <c r="B891" s="324"/>
      <c r="C891" s="127"/>
      <c r="D891" s="349"/>
      <c r="E891" s="127"/>
      <c r="F891" s="349"/>
      <c r="G891" s="127"/>
      <c r="H891" s="512"/>
      <c r="I891" s="127"/>
      <c r="J891" s="127"/>
      <c r="K891" s="127"/>
      <c r="L891" s="127"/>
      <c r="M891" s="513"/>
    </row>
    <row r="892" ht="13.5" customHeight="1">
      <c r="A892" s="376">
        <v>785.0</v>
      </c>
      <c r="B892" s="324"/>
      <c r="C892" s="127"/>
      <c r="D892" s="349"/>
      <c r="E892" s="127"/>
      <c r="F892" s="349"/>
      <c r="G892" s="127"/>
      <c r="H892" s="512"/>
      <c r="I892" s="127"/>
      <c r="J892" s="127"/>
      <c r="K892" s="127"/>
      <c r="L892" s="127"/>
      <c r="M892" s="513"/>
    </row>
    <row r="893" ht="13.5" customHeight="1">
      <c r="A893" s="376">
        <v>786.0</v>
      </c>
      <c r="B893" s="324"/>
      <c r="C893" s="127"/>
      <c r="D893" s="349"/>
      <c r="E893" s="127"/>
      <c r="F893" s="349"/>
      <c r="G893" s="127"/>
      <c r="H893" s="512"/>
      <c r="I893" s="127"/>
      <c r="J893" s="127"/>
      <c r="K893" s="127"/>
      <c r="L893" s="127"/>
      <c r="M893" s="513"/>
    </row>
    <row r="894" ht="13.5" customHeight="1">
      <c r="A894" s="376">
        <v>787.0</v>
      </c>
      <c r="B894" s="324"/>
      <c r="C894" s="127"/>
      <c r="D894" s="349"/>
      <c r="E894" s="127"/>
      <c r="F894" s="349"/>
      <c r="G894" s="127"/>
      <c r="H894" s="512"/>
      <c r="I894" s="127"/>
      <c r="J894" s="127"/>
      <c r="K894" s="127"/>
      <c r="L894" s="127"/>
      <c r="M894" s="513"/>
    </row>
    <row r="895" ht="13.5" customHeight="1">
      <c r="A895" s="376">
        <v>788.0</v>
      </c>
      <c r="B895" s="324"/>
      <c r="C895" s="127"/>
      <c r="D895" s="349"/>
      <c r="E895" s="127"/>
      <c r="F895" s="349"/>
      <c r="G895" s="127"/>
      <c r="H895" s="512"/>
      <c r="I895" s="127"/>
      <c r="J895" s="127"/>
      <c r="K895" s="127"/>
      <c r="L895" s="127"/>
      <c r="M895" s="513"/>
    </row>
    <row r="896" ht="13.5" customHeight="1">
      <c r="A896" s="376">
        <v>789.0</v>
      </c>
      <c r="B896" s="324"/>
      <c r="C896" s="127"/>
      <c r="D896" s="349"/>
      <c r="E896" s="127"/>
      <c r="F896" s="349"/>
      <c r="G896" s="127"/>
      <c r="H896" s="512"/>
      <c r="I896" s="127"/>
      <c r="J896" s="127"/>
      <c r="K896" s="127"/>
      <c r="L896" s="127"/>
      <c r="M896" s="513"/>
    </row>
    <row r="897" ht="13.5" customHeight="1">
      <c r="A897" s="376">
        <v>790.0</v>
      </c>
      <c r="B897" s="324"/>
      <c r="C897" s="127"/>
      <c r="D897" s="349"/>
      <c r="E897" s="127"/>
      <c r="F897" s="349"/>
      <c r="G897" s="127"/>
      <c r="H897" s="512"/>
      <c r="I897" s="127"/>
      <c r="J897" s="127"/>
      <c r="K897" s="127"/>
      <c r="L897" s="127"/>
      <c r="M897" s="513"/>
    </row>
    <row r="898" ht="13.5" customHeight="1">
      <c r="A898" s="376">
        <v>791.0</v>
      </c>
      <c r="B898" s="324"/>
      <c r="C898" s="127"/>
      <c r="D898" s="349"/>
      <c r="E898" s="127"/>
      <c r="F898" s="349"/>
      <c r="G898" s="127"/>
      <c r="H898" s="512"/>
      <c r="I898" s="127"/>
      <c r="J898" s="127"/>
      <c r="K898" s="127"/>
      <c r="L898" s="127"/>
      <c r="M898" s="513"/>
    </row>
    <row r="899" ht="13.5" customHeight="1">
      <c r="A899" s="376">
        <v>792.0</v>
      </c>
      <c r="B899" s="324"/>
      <c r="C899" s="127"/>
      <c r="D899" s="349"/>
      <c r="E899" s="127"/>
      <c r="F899" s="349"/>
      <c r="G899" s="127"/>
      <c r="H899" s="512"/>
      <c r="I899" s="127"/>
      <c r="J899" s="127"/>
      <c r="K899" s="127"/>
      <c r="L899" s="127"/>
      <c r="M899" s="513"/>
    </row>
    <row r="900" ht="13.5" customHeight="1">
      <c r="A900" s="376">
        <v>793.0</v>
      </c>
      <c r="B900" s="324"/>
      <c r="C900" s="127"/>
      <c r="D900" s="349"/>
      <c r="E900" s="127"/>
      <c r="F900" s="349"/>
      <c r="G900" s="127"/>
      <c r="H900" s="512"/>
      <c r="I900" s="127"/>
      <c r="J900" s="127"/>
      <c r="K900" s="127"/>
      <c r="L900" s="127"/>
      <c r="M900" s="513"/>
    </row>
    <row r="901" ht="13.5" customHeight="1">
      <c r="A901" s="376">
        <v>794.0</v>
      </c>
      <c r="B901" s="324"/>
      <c r="C901" s="127"/>
      <c r="D901" s="349"/>
      <c r="E901" s="127"/>
      <c r="F901" s="349"/>
      <c r="G901" s="127"/>
      <c r="H901" s="512"/>
      <c r="I901" s="127"/>
      <c r="J901" s="127"/>
      <c r="K901" s="127"/>
      <c r="L901" s="127"/>
      <c r="M901" s="513"/>
    </row>
    <row r="902" ht="13.5" customHeight="1">
      <c r="A902" s="376">
        <v>795.0</v>
      </c>
      <c r="B902" s="324"/>
      <c r="C902" s="127"/>
      <c r="D902" s="349"/>
      <c r="E902" s="127"/>
      <c r="F902" s="349"/>
      <c r="G902" s="127"/>
      <c r="H902" s="512"/>
      <c r="I902" s="127"/>
      <c r="J902" s="127"/>
      <c r="K902" s="127"/>
      <c r="L902" s="127"/>
      <c r="M902" s="513"/>
    </row>
    <row r="903" ht="13.5" customHeight="1">
      <c r="A903" s="376">
        <v>796.0</v>
      </c>
      <c r="B903" s="324"/>
      <c r="C903" s="127"/>
      <c r="D903" s="349"/>
      <c r="E903" s="127"/>
      <c r="F903" s="349"/>
      <c r="G903" s="127"/>
      <c r="H903" s="512"/>
      <c r="I903" s="127"/>
      <c r="J903" s="127"/>
      <c r="K903" s="127"/>
      <c r="L903" s="127"/>
      <c r="M903" s="513"/>
    </row>
    <row r="904" ht="13.5" customHeight="1">
      <c r="A904" s="376">
        <v>797.0</v>
      </c>
      <c r="B904" s="324"/>
      <c r="C904" s="127"/>
      <c r="D904" s="349"/>
      <c r="E904" s="127"/>
      <c r="F904" s="349"/>
      <c r="G904" s="127"/>
      <c r="H904" s="512"/>
      <c r="I904" s="127"/>
      <c r="J904" s="127"/>
      <c r="K904" s="127"/>
      <c r="L904" s="127"/>
      <c r="M904" s="513"/>
    </row>
    <row r="905" ht="13.5" customHeight="1">
      <c r="A905" s="376">
        <v>798.0</v>
      </c>
      <c r="B905" s="324"/>
      <c r="C905" s="127"/>
      <c r="D905" s="349"/>
      <c r="E905" s="127"/>
      <c r="F905" s="349"/>
      <c r="G905" s="127"/>
      <c r="H905" s="512"/>
      <c r="I905" s="127"/>
      <c r="J905" s="127"/>
      <c r="K905" s="127"/>
      <c r="L905" s="127"/>
      <c r="M905" s="513"/>
    </row>
    <row r="906" ht="13.5" customHeight="1">
      <c r="A906" s="376">
        <v>799.0</v>
      </c>
      <c r="B906" s="324"/>
      <c r="C906" s="127"/>
      <c r="D906" s="349"/>
      <c r="E906" s="127"/>
      <c r="F906" s="349"/>
      <c r="G906" s="127"/>
      <c r="H906" s="512"/>
      <c r="I906" s="127"/>
      <c r="J906" s="127"/>
      <c r="K906" s="127"/>
      <c r="L906" s="127"/>
      <c r="M906" s="513"/>
    </row>
    <row r="907" ht="13.5" customHeight="1">
      <c r="A907" s="376">
        <v>800.0</v>
      </c>
      <c r="B907" s="324"/>
      <c r="C907" s="127"/>
      <c r="D907" s="349"/>
      <c r="E907" s="127"/>
      <c r="F907" s="349"/>
      <c r="G907" s="127"/>
      <c r="H907" s="512"/>
      <c r="I907" s="127"/>
      <c r="J907" s="127"/>
      <c r="K907" s="127"/>
      <c r="L907" s="127"/>
      <c r="M907" s="513"/>
    </row>
    <row r="908" ht="13.5" customHeight="1">
      <c r="A908" s="376">
        <v>801.0</v>
      </c>
      <c r="B908" s="324"/>
      <c r="C908" s="127"/>
      <c r="D908" s="349"/>
      <c r="E908" s="127"/>
      <c r="F908" s="349"/>
      <c r="G908" s="127"/>
      <c r="H908" s="512"/>
      <c r="I908" s="127"/>
      <c r="J908" s="127"/>
      <c r="K908" s="127"/>
      <c r="L908" s="127"/>
      <c r="M908" s="513"/>
    </row>
    <row r="909" ht="13.5" customHeight="1">
      <c r="A909" s="376">
        <v>802.0</v>
      </c>
      <c r="B909" s="324"/>
      <c r="C909" s="127"/>
      <c r="D909" s="349"/>
      <c r="E909" s="127"/>
      <c r="F909" s="349"/>
      <c r="G909" s="127"/>
      <c r="H909" s="512"/>
      <c r="I909" s="127"/>
      <c r="J909" s="127"/>
      <c r="K909" s="127"/>
      <c r="L909" s="127"/>
      <c r="M909" s="513"/>
    </row>
    <row r="910" ht="13.5" customHeight="1">
      <c r="A910" s="376">
        <v>803.0</v>
      </c>
      <c r="B910" s="324"/>
      <c r="C910" s="127"/>
      <c r="D910" s="349"/>
      <c r="E910" s="127"/>
      <c r="F910" s="349"/>
      <c r="G910" s="127"/>
      <c r="H910" s="512"/>
      <c r="I910" s="127"/>
      <c r="J910" s="127"/>
      <c r="K910" s="127"/>
      <c r="L910" s="127"/>
      <c r="M910" s="513"/>
    </row>
    <row r="911" ht="13.5" customHeight="1">
      <c r="A911" s="376">
        <v>804.0</v>
      </c>
      <c r="B911" s="324"/>
      <c r="C911" s="127"/>
      <c r="D911" s="349"/>
      <c r="E911" s="127"/>
      <c r="F911" s="349"/>
      <c r="G911" s="127"/>
      <c r="H911" s="512"/>
      <c r="I911" s="127"/>
      <c r="J911" s="127"/>
      <c r="K911" s="127"/>
      <c r="L911" s="127"/>
      <c r="M911" s="513"/>
    </row>
    <row r="912" ht="13.5" customHeight="1">
      <c r="A912" s="376">
        <v>805.0</v>
      </c>
      <c r="B912" s="324"/>
      <c r="C912" s="127"/>
      <c r="D912" s="349"/>
      <c r="E912" s="127"/>
      <c r="F912" s="349"/>
      <c r="G912" s="127"/>
      <c r="H912" s="512"/>
      <c r="I912" s="127"/>
      <c r="J912" s="127"/>
      <c r="K912" s="127"/>
      <c r="L912" s="127"/>
      <c r="M912" s="513"/>
    </row>
    <row r="913" ht="13.5" customHeight="1">
      <c r="A913" s="376">
        <v>806.0</v>
      </c>
      <c r="B913" s="324"/>
      <c r="C913" s="127"/>
      <c r="D913" s="349"/>
      <c r="E913" s="127"/>
      <c r="F913" s="349"/>
      <c r="G913" s="127"/>
      <c r="H913" s="512"/>
      <c r="I913" s="127"/>
      <c r="J913" s="127"/>
      <c r="K913" s="127"/>
      <c r="L913" s="127"/>
      <c r="M913" s="513"/>
    </row>
    <row r="914" ht="13.5" customHeight="1">
      <c r="A914" s="376">
        <v>807.0</v>
      </c>
      <c r="B914" s="324"/>
      <c r="C914" s="127"/>
      <c r="D914" s="349"/>
      <c r="E914" s="127"/>
      <c r="F914" s="349"/>
      <c r="G914" s="127"/>
      <c r="H914" s="512"/>
      <c r="I914" s="127"/>
      <c r="J914" s="127"/>
      <c r="K914" s="127"/>
      <c r="L914" s="127"/>
      <c r="M914" s="513"/>
    </row>
    <row r="915" ht="13.5" customHeight="1">
      <c r="A915" s="376">
        <v>808.0</v>
      </c>
      <c r="B915" s="324"/>
      <c r="C915" s="127"/>
      <c r="D915" s="349"/>
      <c r="E915" s="127"/>
      <c r="F915" s="349"/>
      <c r="G915" s="127"/>
      <c r="H915" s="512"/>
      <c r="I915" s="127"/>
      <c r="J915" s="127"/>
      <c r="K915" s="127"/>
      <c r="L915" s="127"/>
      <c r="M915" s="513"/>
    </row>
    <row r="916" ht="13.5" customHeight="1">
      <c r="A916" s="376">
        <v>809.0</v>
      </c>
      <c r="B916" s="324"/>
      <c r="C916" s="127"/>
      <c r="D916" s="349"/>
      <c r="E916" s="127"/>
      <c r="F916" s="349"/>
      <c r="G916" s="127"/>
      <c r="H916" s="512"/>
      <c r="I916" s="127"/>
      <c r="J916" s="127"/>
      <c r="K916" s="127"/>
      <c r="L916" s="127"/>
      <c r="M916" s="513"/>
    </row>
    <row r="917" ht="13.5" customHeight="1">
      <c r="A917" s="376">
        <v>810.0</v>
      </c>
      <c r="B917" s="324"/>
      <c r="C917" s="127"/>
      <c r="D917" s="349"/>
      <c r="E917" s="127"/>
      <c r="F917" s="349"/>
      <c r="G917" s="127"/>
      <c r="H917" s="512"/>
      <c r="I917" s="127"/>
      <c r="J917" s="127"/>
      <c r="K917" s="127"/>
      <c r="L917" s="127"/>
      <c r="M917" s="513"/>
    </row>
    <row r="918" ht="13.5" customHeight="1">
      <c r="A918" s="376">
        <v>811.0</v>
      </c>
      <c r="B918" s="324"/>
      <c r="C918" s="127"/>
      <c r="D918" s="349"/>
      <c r="E918" s="127"/>
      <c r="F918" s="349"/>
      <c r="G918" s="127"/>
      <c r="H918" s="512"/>
      <c r="I918" s="127"/>
      <c r="J918" s="127"/>
      <c r="K918" s="127"/>
      <c r="L918" s="127"/>
      <c r="M918" s="513"/>
    </row>
    <row r="919" ht="13.5" customHeight="1">
      <c r="A919" s="376">
        <v>812.0</v>
      </c>
      <c r="B919" s="324"/>
      <c r="C919" s="127"/>
      <c r="D919" s="349"/>
      <c r="E919" s="127"/>
      <c r="F919" s="349"/>
      <c r="G919" s="127"/>
      <c r="H919" s="512"/>
      <c r="I919" s="127"/>
      <c r="J919" s="127"/>
      <c r="K919" s="127"/>
      <c r="L919" s="127"/>
      <c r="M919" s="513"/>
    </row>
    <row r="920" ht="13.5" customHeight="1">
      <c r="A920" s="376">
        <v>813.0</v>
      </c>
      <c r="B920" s="324"/>
      <c r="C920" s="127"/>
      <c r="D920" s="349"/>
      <c r="E920" s="127"/>
      <c r="F920" s="349"/>
      <c r="G920" s="127"/>
      <c r="H920" s="512"/>
      <c r="I920" s="127"/>
      <c r="J920" s="127"/>
      <c r="K920" s="127"/>
      <c r="L920" s="127"/>
      <c r="M920" s="513"/>
    </row>
    <row r="921" ht="13.5" customHeight="1">
      <c r="A921" s="376">
        <v>814.0</v>
      </c>
      <c r="B921" s="324"/>
      <c r="C921" s="127"/>
      <c r="D921" s="349"/>
      <c r="E921" s="127"/>
      <c r="F921" s="349"/>
      <c r="G921" s="127"/>
      <c r="H921" s="512"/>
      <c r="I921" s="127"/>
      <c r="J921" s="127"/>
      <c r="K921" s="127"/>
      <c r="L921" s="127"/>
      <c r="M921" s="513"/>
    </row>
    <row r="922" ht="13.5" customHeight="1">
      <c r="A922" s="376">
        <v>815.0</v>
      </c>
      <c r="B922" s="324"/>
      <c r="C922" s="127"/>
      <c r="D922" s="349"/>
      <c r="E922" s="127"/>
      <c r="F922" s="349"/>
      <c r="G922" s="127"/>
      <c r="H922" s="512"/>
      <c r="I922" s="127"/>
      <c r="J922" s="127"/>
      <c r="K922" s="127"/>
      <c r="L922" s="127"/>
      <c r="M922" s="513"/>
    </row>
    <row r="923" ht="13.5" customHeight="1">
      <c r="A923" s="376">
        <v>816.0</v>
      </c>
      <c r="B923" s="324"/>
      <c r="C923" s="127"/>
      <c r="D923" s="349"/>
      <c r="E923" s="127"/>
      <c r="F923" s="349"/>
      <c r="G923" s="127"/>
      <c r="H923" s="512"/>
      <c r="I923" s="127"/>
      <c r="J923" s="127"/>
      <c r="K923" s="127"/>
      <c r="L923" s="127"/>
      <c r="M923" s="513"/>
    </row>
    <row r="924" ht="13.5" customHeight="1">
      <c r="A924" s="376">
        <v>817.0</v>
      </c>
      <c r="B924" s="324"/>
      <c r="C924" s="127"/>
      <c r="D924" s="349"/>
      <c r="E924" s="127"/>
      <c r="F924" s="349"/>
      <c r="G924" s="127"/>
      <c r="H924" s="512"/>
      <c r="I924" s="127"/>
      <c r="J924" s="127"/>
      <c r="K924" s="127"/>
      <c r="L924" s="127"/>
      <c r="M924" s="513"/>
    </row>
    <row r="925" ht="13.5" customHeight="1">
      <c r="A925" s="376">
        <v>818.0</v>
      </c>
      <c r="B925" s="324"/>
      <c r="C925" s="127"/>
      <c r="D925" s="349"/>
      <c r="E925" s="127"/>
      <c r="F925" s="349"/>
      <c r="G925" s="127"/>
      <c r="H925" s="512"/>
      <c r="I925" s="127"/>
      <c r="J925" s="127"/>
      <c r="K925" s="127"/>
      <c r="L925" s="127"/>
      <c r="M925" s="513"/>
    </row>
    <row r="926" ht="13.5" customHeight="1">
      <c r="A926" s="376">
        <v>819.0</v>
      </c>
      <c r="B926" s="324"/>
      <c r="C926" s="127"/>
      <c r="D926" s="349"/>
      <c r="E926" s="127"/>
      <c r="F926" s="349"/>
      <c r="G926" s="127"/>
      <c r="H926" s="512"/>
      <c r="I926" s="127"/>
      <c r="J926" s="127"/>
      <c r="K926" s="127"/>
      <c r="L926" s="127"/>
      <c r="M926" s="513"/>
    </row>
    <row r="927" ht="13.5" customHeight="1">
      <c r="A927" s="376">
        <v>820.0</v>
      </c>
      <c r="B927" s="324"/>
      <c r="C927" s="127"/>
      <c r="D927" s="349"/>
      <c r="E927" s="127"/>
      <c r="F927" s="349"/>
      <c r="G927" s="127"/>
      <c r="H927" s="512"/>
      <c r="I927" s="127"/>
      <c r="J927" s="127"/>
      <c r="K927" s="127"/>
      <c r="L927" s="127"/>
      <c r="M927" s="513"/>
    </row>
    <row r="928" ht="13.5" customHeight="1">
      <c r="A928" s="376">
        <v>821.0</v>
      </c>
      <c r="B928" s="324"/>
      <c r="C928" s="127"/>
      <c r="D928" s="349"/>
      <c r="E928" s="127"/>
      <c r="F928" s="349"/>
      <c r="G928" s="127"/>
      <c r="H928" s="512"/>
      <c r="I928" s="127"/>
      <c r="J928" s="127"/>
      <c r="K928" s="127"/>
      <c r="L928" s="127"/>
      <c r="M928" s="513"/>
    </row>
    <row r="929" ht="13.5" customHeight="1">
      <c r="A929" s="376">
        <v>822.0</v>
      </c>
      <c r="B929" s="324"/>
      <c r="C929" s="127"/>
      <c r="D929" s="349"/>
      <c r="E929" s="127"/>
      <c r="F929" s="349"/>
      <c r="G929" s="127"/>
      <c r="H929" s="512"/>
      <c r="I929" s="127"/>
      <c r="J929" s="127"/>
      <c r="K929" s="127"/>
      <c r="L929" s="127"/>
      <c r="M929" s="513"/>
    </row>
    <row r="930" ht="13.5" customHeight="1">
      <c r="A930" s="376">
        <v>823.0</v>
      </c>
      <c r="B930" s="324"/>
      <c r="C930" s="127"/>
      <c r="D930" s="349"/>
      <c r="E930" s="127"/>
      <c r="F930" s="349"/>
      <c r="G930" s="127"/>
      <c r="H930" s="512"/>
      <c r="I930" s="127"/>
      <c r="J930" s="127"/>
      <c r="K930" s="127"/>
      <c r="L930" s="127"/>
      <c r="M930" s="513"/>
    </row>
    <row r="931" ht="13.5" customHeight="1">
      <c r="A931" s="376">
        <v>824.0</v>
      </c>
      <c r="B931" s="324"/>
      <c r="C931" s="127"/>
      <c r="D931" s="349"/>
      <c r="E931" s="127"/>
      <c r="F931" s="349"/>
      <c r="G931" s="127"/>
      <c r="H931" s="512"/>
      <c r="I931" s="127"/>
      <c r="J931" s="127"/>
      <c r="K931" s="127"/>
      <c r="L931" s="127"/>
      <c r="M931" s="513"/>
    </row>
    <row r="932" ht="13.5" customHeight="1">
      <c r="A932" s="376">
        <v>825.0</v>
      </c>
      <c r="B932" s="324"/>
      <c r="C932" s="127"/>
      <c r="D932" s="349"/>
      <c r="E932" s="127"/>
      <c r="F932" s="349"/>
      <c r="G932" s="127"/>
      <c r="H932" s="512"/>
      <c r="I932" s="127"/>
      <c r="J932" s="127"/>
      <c r="K932" s="127"/>
      <c r="L932" s="127"/>
      <c r="M932" s="513"/>
    </row>
    <row r="933" ht="13.5" customHeight="1">
      <c r="A933" s="376">
        <v>826.0</v>
      </c>
      <c r="B933" s="324"/>
      <c r="C933" s="127"/>
      <c r="D933" s="349"/>
      <c r="E933" s="127"/>
      <c r="F933" s="349"/>
      <c r="G933" s="127"/>
      <c r="H933" s="512"/>
      <c r="I933" s="127"/>
      <c r="J933" s="127"/>
      <c r="K933" s="127"/>
      <c r="L933" s="127"/>
      <c r="M933" s="513"/>
    </row>
    <row r="934" ht="13.5" customHeight="1">
      <c r="A934" s="376">
        <v>827.0</v>
      </c>
      <c r="B934" s="324"/>
      <c r="C934" s="127"/>
      <c r="D934" s="349"/>
      <c r="E934" s="127"/>
      <c r="F934" s="349"/>
      <c r="G934" s="127"/>
      <c r="H934" s="512"/>
      <c r="I934" s="127"/>
      <c r="J934" s="127"/>
      <c r="K934" s="127"/>
      <c r="L934" s="127"/>
      <c r="M934" s="513"/>
    </row>
    <row r="935" ht="13.5" customHeight="1">
      <c r="A935" s="376">
        <v>828.0</v>
      </c>
      <c r="B935" s="324"/>
      <c r="C935" s="127"/>
      <c r="D935" s="349"/>
      <c r="E935" s="127"/>
      <c r="F935" s="349"/>
      <c r="G935" s="127"/>
      <c r="H935" s="512"/>
      <c r="I935" s="127"/>
      <c r="J935" s="127"/>
      <c r="K935" s="127"/>
      <c r="L935" s="127"/>
      <c r="M935" s="513"/>
    </row>
    <row r="936" ht="13.5" customHeight="1">
      <c r="A936" s="376">
        <v>829.0</v>
      </c>
      <c r="B936" s="324"/>
      <c r="C936" s="127"/>
      <c r="D936" s="349"/>
      <c r="E936" s="127"/>
      <c r="F936" s="349"/>
      <c r="G936" s="127"/>
      <c r="H936" s="512"/>
      <c r="I936" s="127"/>
      <c r="J936" s="127"/>
      <c r="K936" s="127"/>
      <c r="L936" s="127"/>
      <c r="M936" s="513"/>
    </row>
    <row r="937" ht="13.5" customHeight="1">
      <c r="A937" s="376">
        <v>830.0</v>
      </c>
      <c r="B937" s="324"/>
      <c r="C937" s="127"/>
      <c r="D937" s="349"/>
      <c r="E937" s="127"/>
      <c r="F937" s="349"/>
      <c r="G937" s="127"/>
      <c r="H937" s="512"/>
      <c r="I937" s="127"/>
      <c r="J937" s="127"/>
      <c r="K937" s="127"/>
      <c r="L937" s="127"/>
      <c r="M937" s="513"/>
    </row>
    <row r="938" ht="13.5" customHeight="1">
      <c r="A938" s="376">
        <v>831.0</v>
      </c>
      <c r="B938" s="324"/>
      <c r="C938" s="127"/>
      <c r="D938" s="349"/>
      <c r="E938" s="127"/>
      <c r="F938" s="349"/>
      <c r="G938" s="127"/>
      <c r="H938" s="512"/>
      <c r="I938" s="127"/>
      <c r="J938" s="127"/>
      <c r="K938" s="127"/>
      <c r="L938" s="127"/>
      <c r="M938" s="513"/>
    </row>
    <row r="939" ht="13.5" customHeight="1">
      <c r="A939" s="376">
        <v>832.0</v>
      </c>
      <c r="B939" s="324"/>
      <c r="C939" s="127"/>
      <c r="D939" s="349"/>
      <c r="E939" s="127"/>
      <c r="F939" s="349"/>
      <c r="G939" s="127"/>
      <c r="H939" s="512"/>
      <c r="I939" s="127"/>
      <c r="J939" s="127"/>
      <c r="K939" s="127"/>
      <c r="L939" s="127"/>
      <c r="M939" s="513"/>
    </row>
    <row r="940" ht="13.5" customHeight="1">
      <c r="A940" s="376">
        <v>833.0</v>
      </c>
      <c r="B940" s="324"/>
      <c r="C940" s="127"/>
      <c r="D940" s="349"/>
      <c r="E940" s="127"/>
      <c r="F940" s="349"/>
      <c r="G940" s="127"/>
      <c r="H940" s="512"/>
      <c r="I940" s="127"/>
      <c r="J940" s="127"/>
      <c r="K940" s="127"/>
      <c r="L940" s="127"/>
      <c r="M940" s="513"/>
    </row>
    <row r="941" ht="13.5" customHeight="1">
      <c r="A941" s="376">
        <v>834.0</v>
      </c>
      <c r="B941" s="324"/>
      <c r="C941" s="127"/>
      <c r="D941" s="349"/>
      <c r="E941" s="127"/>
      <c r="F941" s="349"/>
      <c r="G941" s="127"/>
      <c r="H941" s="512"/>
      <c r="I941" s="127"/>
      <c r="J941" s="127"/>
      <c r="K941" s="127"/>
      <c r="L941" s="127"/>
      <c r="M941" s="513"/>
    </row>
    <row r="942" ht="13.5" customHeight="1">
      <c r="A942" s="376">
        <v>835.0</v>
      </c>
      <c r="B942" s="324"/>
      <c r="C942" s="127"/>
      <c r="D942" s="349"/>
      <c r="E942" s="127"/>
      <c r="F942" s="349"/>
      <c r="G942" s="127"/>
      <c r="H942" s="512"/>
      <c r="I942" s="127"/>
      <c r="J942" s="127"/>
      <c r="K942" s="127"/>
      <c r="L942" s="127"/>
      <c r="M942" s="513"/>
    </row>
    <row r="943" ht="13.5" customHeight="1">
      <c r="A943" s="376">
        <v>836.0</v>
      </c>
      <c r="B943" s="324"/>
      <c r="C943" s="127"/>
      <c r="D943" s="349"/>
      <c r="E943" s="127"/>
      <c r="F943" s="349"/>
      <c r="G943" s="127"/>
      <c r="H943" s="512"/>
      <c r="I943" s="127"/>
      <c r="J943" s="127"/>
      <c r="K943" s="127"/>
      <c r="L943" s="127"/>
      <c r="M943" s="513"/>
    </row>
    <row r="944" ht="13.5" customHeight="1">
      <c r="A944" s="376">
        <v>837.0</v>
      </c>
      <c r="B944" s="324"/>
      <c r="C944" s="127"/>
      <c r="D944" s="349"/>
      <c r="E944" s="127"/>
      <c r="F944" s="349"/>
      <c r="G944" s="127"/>
      <c r="H944" s="512"/>
      <c r="I944" s="127"/>
      <c r="J944" s="127"/>
      <c r="K944" s="127"/>
      <c r="L944" s="127"/>
      <c r="M944" s="513"/>
    </row>
    <row r="945" ht="13.5" customHeight="1">
      <c r="A945" s="376">
        <v>838.0</v>
      </c>
      <c r="B945" s="324"/>
      <c r="C945" s="127"/>
      <c r="D945" s="349"/>
      <c r="E945" s="127"/>
      <c r="F945" s="349"/>
      <c r="G945" s="127"/>
      <c r="H945" s="512"/>
      <c r="I945" s="127"/>
      <c r="J945" s="127"/>
      <c r="K945" s="127"/>
      <c r="L945" s="127"/>
      <c r="M945" s="513"/>
    </row>
    <row r="946" ht="13.5" customHeight="1">
      <c r="A946" s="376">
        <v>839.0</v>
      </c>
      <c r="B946" s="324"/>
      <c r="C946" s="127"/>
      <c r="D946" s="349"/>
      <c r="E946" s="127"/>
      <c r="F946" s="349"/>
      <c r="G946" s="127"/>
      <c r="H946" s="512"/>
      <c r="I946" s="127"/>
      <c r="J946" s="127"/>
      <c r="K946" s="127"/>
      <c r="L946" s="127"/>
      <c r="M946" s="513"/>
    </row>
    <row r="947" ht="13.5" customHeight="1">
      <c r="A947" s="376">
        <v>840.0</v>
      </c>
      <c r="B947" s="324"/>
      <c r="C947" s="127"/>
      <c r="D947" s="349"/>
      <c r="E947" s="127"/>
      <c r="F947" s="349"/>
      <c r="G947" s="127"/>
      <c r="H947" s="512"/>
      <c r="I947" s="127"/>
      <c r="J947" s="127"/>
      <c r="K947" s="127"/>
      <c r="L947" s="127"/>
      <c r="M947" s="513"/>
    </row>
    <row r="948" ht="13.5" customHeight="1">
      <c r="A948" s="376">
        <v>841.0</v>
      </c>
      <c r="B948" s="324"/>
      <c r="C948" s="127"/>
      <c r="D948" s="349"/>
      <c r="E948" s="127"/>
      <c r="F948" s="349"/>
      <c r="G948" s="127"/>
      <c r="H948" s="512"/>
      <c r="I948" s="127"/>
      <c r="J948" s="127"/>
      <c r="K948" s="127"/>
      <c r="L948" s="127"/>
      <c r="M948" s="513"/>
    </row>
    <row r="949" ht="13.5" customHeight="1">
      <c r="A949" s="376">
        <v>842.0</v>
      </c>
      <c r="B949" s="324"/>
      <c r="C949" s="127"/>
      <c r="D949" s="349"/>
      <c r="E949" s="127"/>
      <c r="F949" s="349"/>
      <c r="G949" s="127"/>
      <c r="H949" s="512"/>
      <c r="I949" s="127"/>
      <c r="J949" s="127"/>
      <c r="K949" s="127"/>
      <c r="L949" s="127"/>
      <c r="M949" s="513"/>
    </row>
    <row r="950" ht="13.5" customHeight="1">
      <c r="A950" s="376">
        <v>843.0</v>
      </c>
      <c r="B950" s="324"/>
      <c r="C950" s="127"/>
      <c r="D950" s="349"/>
      <c r="E950" s="127"/>
      <c r="F950" s="349"/>
      <c r="G950" s="127"/>
      <c r="H950" s="512"/>
      <c r="I950" s="127"/>
      <c r="J950" s="127"/>
      <c r="K950" s="127"/>
      <c r="L950" s="127"/>
      <c r="M950" s="513"/>
    </row>
    <row r="951" ht="13.5" customHeight="1">
      <c r="A951" s="376">
        <v>844.0</v>
      </c>
      <c r="B951" s="324"/>
      <c r="C951" s="127"/>
      <c r="D951" s="349"/>
      <c r="E951" s="127"/>
      <c r="F951" s="349"/>
      <c r="G951" s="127"/>
      <c r="H951" s="512"/>
      <c r="I951" s="127"/>
      <c r="J951" s="127"/>
      <c r="K951" s="127"/>
      <c r="L951" s="127"/>
      <c r="M951" s="513"/>
    </row>
    <row r="952" ht="13.5" customHeight="1">
      <c r="A952" s="376">
        <v>845.0</v>
      </c>
      <c r="B952" s="324"/>
      <c r="C952" s="127"/>
      <c r="D952" s="349"/>
      <c r="E952" s="127"/>
      <c r="F952" s="349"/>
      <c r="G952" s="127"/>
      <c r="H952" s="512"/>
      <c r="I952" s="127"/>
      <c r="J952" s="127"/>
      <c r="K952" s="127"/>
      <c r="L952" s="127"/>
      <c r="M952" s="513"/>
    </row>
    <row r="953" ht="13.5" customHeight="1">
      <c r="A953" s="376">
        <v>846.0</v>
      </c>
      <c r="B953" s="324"/>
      <c r="C953" s="127"/>
      <c r="D953" s="349"/>
      <c r="E953" s="127"/>
      <c r="F953" s="349"/>
      <c r="G953" s="127"/>
      <c r="H953" s="512"/>
      <c r="I953" s="127"/>
      <c r="J953" s="127"/>
      <c r="K953" s="127"/>
      <c r="L953" s="127"/>
      <c r="M953" s="513"/>
    </row>
    <row r="954" ht="13.5" customHeight="1">
      <c r="A954" s="376">
        <v>847.0</v>
      </c>
      <c r="B954" s="324"/>
      <c r="C954" s="127"/>
      <c r="D954" s="349"/>
      <c r="E954" s="127"/>
      <c r="F954" s="349"/>
      <c r="G954" s="127"/>
      <c r="H954" s="512"/>
      <c r="I954" s="127"/>
      <c r="J954" s="127"/>
      <c r="K954" s="127"/>
      <c r="L954" s="127"/>
      <c r="M954" s="513"/>
    </row>
    <row r="955" ht="13.5" customHeight="1">
      <c r="A955" s="376">
        <v>848.0</v>
      </c>
      <c r="B955" s="324"/>
      <c r="C955" s="127"/>
      <c r="D955" s="349"/>
      <c r="E955" s="127"/>
      <c r="F955" s="349"/>
      <c r="G955" s="127"/>
      <c r="H955" s="512"/>
      <c r="I955" s="127"/>
      <c r="J955" s="127"/>
      <c r="K955" s="127"/>
      <c r="L955" s="127"/>
      <c r="M955" s="513"/>
    </row>
    <row r="956" ht="13.5" customHeight="1">
      <c r="A956" s="376">
        <v>849.0</v>
      </c>
      <c r="B956" s="324"/>
      <c r="C956" s="127"/>
      <c r="D956" s="349"/>
      <c r="E956" s="127"/>
      <c r="F956" s="349"/>
      <c r="G956" s="127"/>
      <c r="H956" s="512"/>
      <c r="I956" s="127"/>
      <c r="J956" s="127"/>
      <c r="K956" s="127"/>
      <c r="L956" s="127"/>
      <c r="M956" s="513"/>
    </row>
    <row r="957" ht="13.5" customHeight="1">
      <c r="A957" s="376">
        <v>850.0</v>
      </c>
      <c r="B957" s="324"/>
      <c r="C957" s="127"/>
      <c r="D957" s="349"/>
      <c r="E957" s="127"/>
      <c r="F957" s="349"/>
      <c r="G957" s="127"/>
      <c r="H957" s="512"/>
      <c r="I957" s="127"/>
      <c r="J957" s="127"/>
      <c r="K957" s="127"/>
      <c r="L957" s="127"/>
      <c r="M957" s="513"/>
    </row>
    <row r="958" ht="13.5" customHeight="1">
      <c r="A958" s="376">
        <v>851.0</v>
      </c>
      <c r="B958" s="324"/>
      <c r="C958" s="127"/>
      <c r="D958" s="349"/>
      <c r="E958" s="127"/>
      <c r="F958" s="349"/>
      <c r="G958" s="127"/>
      <c r="H958" s="512"/>
      <c r="I958" s="127"/>
      <c r="J958" s="127"/>
      <c r="K958" s="127"/>
      <c r="L958" s="127"/>
      <c r="M958" s="513"/>
    </row>
    <row r="959" ht="13.5" customHeight="1">
      <c r="A959" s="376">
        <v>852.0</v>
      </c>
      <c r="B959" s="324"/>
      <c r="C959" s="127"/>
      <c r="D959" s="349"/>
      <c r="E959" s="127"/>
      <c r="F959" s="349"/>
      <c r="G959" s="127"/>
      <c r="H959" s="512"/>
      <c r="I959" s="127"/>
      <c r="J959" s="127"/>
      <c r="K959" s="127"/>
      <c r="L959" s="127"/>
      <c r="M959" s="513"/>
    </row>
    <row r="960" ht="13.5" customHeight="1">
      <c r="A960" s="376">
        <v>853.0</v>
      </c>
      <c r="B960" s="324"/>
      <c r="C960" s="127"/>
      <c r="D960" s="349"/>
      <c r="E960" s="127"/>
      <c r="F960" s="349"/>
      <c r="G960" s="127"/>
      <c r="H960" s="512"/>
      <c r="I960" s="127"/>
      <c r="J960" s="127"/>
      <c r="K960" s="127"/>
      <c r="L960" s="127"/>
      <c r="M960" s="513"/>
    </row>
    <row r="961" ht="13.5" customHeight="1">
      <c r="A961" s="376">
        <v>854.0</v>
      </c>
      <c r="B961" s="324"/>
      <c r="C961" s="127"/>
      <c r="D961" s="349"/>
      <c r="E961" s="127"/>
      <c r="F961" s="349"/>
      <c r="G961" s="127"/>
      <c r="H961" s="512"/>
      <c r="I961" s="127"/>
      <c r="J961" s="127"/>
      <c r="K961" s="127"/>
      <c r="L961" s="127"/>
      <c r="M961" s="513"/>
    </row>
    <row r="962" ht="13.5" customHeight="1">
      <c r="A962" s="376">
        <v>855.0</v>
      </c>
      <c r="B962" s="324"/>
      <c r="C962" s="127"/>
      <c r="D962" s="349"/>
      <c r="E962" s="127"/>
      <c r="F962" s="349"/>
      <c r="G962" s="127"/>
      <c r="H962" s="512"/>
      <c r="I962" s="127"/>
      <c r="J962" s="127"/>
      <c r="K962" s="127"/>
      <c r="L962" s="127"/>
      <c r="M962" s="513"/>
    </row>
    <row r="963" ht="13.5" customHeight="1">
      <c r="A963" s="376">
        <v>856.0</v>
      </c>
      <c r="B963" s="324"/>
      <c r="C963" s="127"/>
      <c r="D963" s="349"/>
      <c r="E963" s="127"/>
      <c r="F963" s="349"/>
      <c r="G963" s="127"/>
      <c r="H963" s="512"/>
      <c r="I963" s="127"/>
      <c r="J963" s="127"/>
      <c r="K963" s="127"/>
      <c r="L963" s="127"/>
      <c r="M963" s="513"/>
    </row>
    <row r="964" ht="13.5" customHeight="1">
      <c r="A964" s="376">
        <v>857.0</v>
      </c>
      <c r="B964" s="324"/>
      <c r="C964" s="127"/>
      <c r="D964" s="349"/>
      <c r="E964" s="127"/>
      <c r="F964" s="349"/>
      <c r="G964" s="127"/>
      <c r="H964" s="512"/>
      <c r="I964" s="127"/>
      <c r="J964" s="127"/>
      <c r="K964" s="127"/>
      <c r="L964" s="127"/>
      <c r="M964" s="513"/>
    </row>
    <row r="965" ht="13.5" customHeight="1">
      <c r="A965" s="376">
        <v>858.0</v>
      </c>
      <c r="B965" s="324"/>
      <c r="C965" s="127"/>
      <c r="D965" s="349"/>
      <c r="E965" s="127"/>
      <c r="F965" s="349"/>
      <c r="G965" s="127"/>
      <c r="H965" s="512"/>
      <c r="I965" s="127"/>
      <c r="J965" s="127"/>
      <c r="K965" s="127"/>
      <c r="L965" s="127"/>
      <c r="M965" s="513"/>
    </row>
    <row r="966" ht="13.5" customHeight="1">
      <c r="A966" s="376">
        <v>859.0</v>
      </c>
      <c r="B966" s="324"/>
      <c r="C966" s="127"/>
      <c r="D966" s="349"/>
      <c r="E966" s="127"/>
      <c r="F966" s="349"/>
      <c r="G966" s="127"/>
      <c r="H966" s="512"/>
      <c r="I966" s="127"/>
      <c r="J966" s="127"/>
      <c r="K966" s="127"/>
      <c r="L966" s="127"/>
      <c r="M966" s="513"/>
    </row>
    <row r="967" ht="13.5" customHeight="1">
      <c r="A967" s="376">
        <v>860.0</v>
      </c>
      <c r="B967" s="324"/>
      <c r="C967" s="127"/>
      <c r="D967" s="349"/>
      <c r="E967" s="127"/>
      <c r="F967" s="349"/>
      <c r="G967" s="127"/>
      <c r="H967" s="512"/>
      <c r="I967" s="127"/>
      <c r="J967" s="127"/>
      <c r="K967" s="127"/>
      <c r="L967" s="127"/>
      <c r="M967" s="513"/>
    </row>
    <row r="968" ht="13.5" customHeight="1">
      <c r="A968" s="376">
        <v>861.0</v>
      </c>
      <c r="B968" s="324"/>
      <c r="C968" s="127"/>
      <c r="D968" s="349"/>
      <c r="E968" s="127"/>
      <c r="F968" s="349"/>
      <c r="G968" s="127"/>
      <c r="H968" s="512"/>
      <c r="I968" s="127"/>
      <c r="J968" s="127"/>
      <c r="K968" s="127"/>
      <c r="L968" s="127"/>
      <c r="M968" s="513"/>
    </row>
    <row r="969" ht="13.5" customHeight="1">
      <c r="A969" s="376">
        <v>862.0</v>
      </c>
      <c r="B969" s="324"/>
      <c r="C969" s="127"/>
      <c r="D969" s="349"/>
      <c r="E969" s="127"/>
      <c r="F969" s="349"/>
      <c r="G969" s="127"/>
      <c r="H969" s="512"/>
      <c r="I969" s="127"/>
      <c r="J969" s="127"/>
      <c r="K969" s="127"/>
      <c r="L969" s="127"/>
      <c r="M969" s="513"/>
    </row>
    <row r="970" ht="13.5" customHeight="1">
      <c r="A970" s="376">
        <v>863.0</v>
      </c>
      <c r="B970" s="324"/>
      <c r="C970" s="127"/>
      <c r="D970" s="349"/>
      <c r="E970" s="127"/>
      <c r="F970" s="349"/>
      <c r="G970" s="127"/>
      <c r="H970" s="512"/>
      <c r="I970" s="127"/>
      <c r="J970" s="127"/>
      <c r="K970" s="127"/>
      <c r="L970" s="127"/>
      <c r="M970" s="513"/>
    </row>
    <row r="971" ht="13.5" customHeight="1">
      <c r="A971" s="376">
        <v>864.0</v>
      </c>
      <c r="B971" s="324"/>
      <c r="C971" s="127"/>
      <c r="D971" s="349"/>
      <c r="E971" s="127"/>
      <c r="F971" s="349"/>
      <c r="G971" s="127"/>
      <c r="H971" s="512"/>
      <c r="I971" s="127"/>
      <c r="J971" s="127"/>
      <c r="K971" s="127"/>
      <c r="L971" s="127"/>
      <c r="M971" s="513"/>
    </row>
    <row r="972" ht="13.5" customHeight="1">
      <c r="A972" s="376">
        <v>865.0</v>
      </c>
      <c r="B972" s="324"/>
      <c r="C972" s="127"/>
      <c r="D972" s="349"/>
      <c r="E972" s="127"/>
      <c r="F972" s="349"/>
      <c r="G972" s="127"/>
      <c r="H972" s="512"/>
      <c r="I972" s="127"/>
      <c r="J972" s="127"/>
      <c r="K972" s="127"/>
      <c r="L972" s="127"/>
      <c r="M972" s="513"/>
    </row>
    <row r="973" ht="13.5" customHeight="1">
      <c r="A973" s="376">
        <v>866.0</v>
      </c>
      <c r="B973" s="324"/>
      <c r="C973" s="127"/>
      <c r="D973" s="349"/>
      <c r="E973" s="127"/>
      <c r="F973" s="349"/>
      <c r="G973" s="127"/>
      <c r="H973" s="512"/>
      <c r="I973" s="127"/>
      <c r="J973" s="127"/>
      <c r="K973" s="127"/>
      <c r="L973" s="127"/>
      <c r="M973" s="513"/>
    </row>
    <row r="974" ht="13.5" customHeight="1">
      <c r="A974" s="376">
        <v>867.0</v>
      </c>
      <c r="B974" s="324"/>
      <c r="C974" s="127"/>
      <c r="D974" s="349"/>
      <c r="E974" s="127"/>
      <c r="F974" s="349"/>
      <c r="G974" s="127"/>
      <c r="H974" s="512"/>
      <c r="I974" s="127"/>
      <c r="J974" s="127"/>
      <c r="K974" s="127"/>
      <c r="L974" s="127"/>
      <c r="M974" s="513"/>
    </row>
    <row r="975" ht="13.5" customHeight="1">
      <c r="A975" s="376">
        <v>868.0</v>
      </c>
      <c r="B975" s="324"/>
      <c r="C975" s="127"/>
      <c r="D975" s="349"/>
      <c r="E975" s="127"/>
      <c r="F975" s="349"/>
      <c r="G975" s="127"/>
      <c r="H975" s="512"/>
      <c r="I975" s="127"/>
      <c r="J975" s="127"/>
      <c r="K975" s="127"/>
      <c r="L975" s="127"/>
      <c r="M975" s="513"/>
    </row>
    <row r="976" ht="13.5" customHeight="1">
      <c r="A976" s="376">
        <v>869.0</v>
      </c>
      <c r="B976" s="324"/>
      <c r="C976" s="127"/>
      <c r="D976" s="349"/>
      <c r="E976" s="127"/>
      <c r="F976" s="349"/>
      <c r="G976" s="127"/>
      <c r="H976" s="512"/>
      <c r="I976" s="127"/>
      <c r="J976" s="127"/>
      <c r="K976" s="127"/>
      <c r="L976" s="127"/>
      <c r="M976" s="513"/>
    </row>
    <row r="977" ht="13.5" customHeight="1">
      <c r="A977" s="376">
        <v>870.0</v>
      </c>
      <c r="B977" s="324"/>
      <c r="C977" s="127"/>
      <c r="D977" s="349"/>
      <c r="E977" s="127"/>
      <c r="F977" s="349"/>
      <c r="G977" s="127"/>
      <c r="H977" s="512"/>
      <c r="I977" s="127"/>
      <c r="J977" s="127"/>
      <c r="K977" s="127"/>
      <c r="L977" s="127"/>
      <c r="M977" s="513"/>
    </row>
    <row r="978" ht="13.5" customHeight="1">
      <c r="A978" s="376">
        <v>871.0</v>
      </c>
      <c r="B978" s="324"/>
      <c r="C978" s="127"/>
      <c r="D978" s="349"/>
      <c r="E978" s="127"/>
      <c r="F978" s="349"/>
      <c r="G978" s="127"/>
      <c r="H978" s="512"/>
      <c r="I978" s="127"/>
      <c r="J978" s="127"/>
      <c r="K978" s="127"/>
      <c r="L978" s="127"/>
      <c r="M978" s="513"/>
    </row>
    <row r="979" ht="13.5" customHeight="1">
      <c r="A979" s="376">
        <v>872.0</v>
      </c>
      <c r="B979" s="324"/>
      <c r="C979" s="127"/>
      <c r="D979" s="349"/>
      <c r="E979" s="127"/>
      <c r="F979" s="349"/>
      <c r="G979" s="127"/>
      <c r="H979" s="512"/>
      <c r="I979" s="127"/>
      <c r="J979" s="127"/>
      <c r="K979" s="127"/>
      <c r="L979" s="127"/>
      <c r="M979" s="513"/>
    </row>
    <row r="980" ht="13.5" customHeight="1">
      <c r="A980" s="376">
        <v>873.0</v>
      </c>
      <c r="B980" s="324"/>
      <c r="C980" s="127"/>
      <c r="D980" s="349"/>
      <c r="E980" s="127"/>
      <c r="F980" s="349"/>
      <c r="G980" s="127"/>
      <c r="H980" s="512"/>
      <c r="I980" s="127"/>
      <c r="J980" s="127"/>
      <c r="K980" s="127"/>
      <c r="L980" s="127"/>
      <c r="M980" s="513"/>
    </row>
    <row r="981" ht="13.5" customHeight="1">
      <c r="A981" s="376">
        <v>874.0</v>
      </c>
      <c r="B981" s="324"/>
      <c r="C981" s="127"/>
      <c r="D981" s="349"/>
      <c r="E981" s="127"/>
      <c r="F981" s="349"/>
      <c r="G981" s="127"/>
      <c r="H981" s="512"/>
      <c r="I981" s="127"/>
      <c r="J981" s="127"/>
      <c r="K981" s="127"/>
      <c r="L981" s="127"/>
      <c r="M981" s="513"/>
    </row>
    <row r="982" ht="13.5" customHeight="1">
      <c r="A982" s="376">
        <v>875.0</v>
      </c>
      <c r="B982" s="324"/>
      <c r="C982" s="127"/>
      <c r="D982" s="349"/>
      <c r="E982" s="127"/>
      <c r="F982" s="349"/>
      <c r="G982" s="127"/>
      <c r="H982" s="512"/>
      <c r="I982" s="127"/>
      <c r="J982" s="127"/>
      <c r="K982" s="127"/>
      <c r="L982" s="127"/>
      <c r="M982" s="513"/>
    </row>
    <row r="983" ht="13.5" customHeight="1">
      <c r="A983" s="376">
        <v>876.0</v>
      </c>
      <c r="B983" s="324"/>
      <c r="C983" s="127"/>
      <c r="D983" s="349"/>
      <c r="E983" s="127"/>
      <c r="F983" s="349"/>
      <c r="G983" s="127"/>
      <c r="H983" s="512"/>
      <c r="I983" s="127"/>
      <c r="J983" s="127"/>
      <c r="K983" s="127"/>
      <c r="L983" s="127"/>
      <c r="M983" s="513"/>
    </row>
    <row r="984" ht="13.5" customHeight="1">
      <c r="A984" s="376">
        <v>877.0</v>
      </c>
      <c r="B984" s="324"/>
      <c r="C984" s="127"/>
      <c r="D984" s="349"/>
      <c r="E984" s="127"/>
      <c r="F984" s="349"/>
      <c r="G984" s="127"/>
      <c r="H984" s="512"/>
      <c r="I984" s="127"/>
      <c r="J984" s="127"/>
      <c r="K984" s="127"/>
      <c r="L984" s="127"/>
      <c r="M984" s="513"/>
    </row>
    <row r="985" ht="13.5" customHeight="1">
      <c r="A985" s="376">
        <v>878.0</v>
      </c>
      <c r="B985" s="324"/>
      <c r="C985" s="127"/>
      <c r="D985" s="349"/>
      <c r="E985" s="127"/>
      <c r="F985" s="349"/>
      <c r="G985" s="127"/>
      <c r="H985" s="512"/>
      <c r="I985" s="127"/>
      <c r="J985" s="127"/>
      <c r="K985" s="127"/>
      <c r="L985" s="127"/>
      <c r="M985" s="513"/>
    </row>
    <row r="986" ht="13.5" customHeight="1">
      <c r="A986" s="376">
        <v>879.0</v>
      </c>
      <c r="B986" s="324"/>
      <c r="C986" s="127"/>
      <c r="D986" s="349"/>
      <c r="E986" s="127"/>
      <c r="F986" s="349"/>
      <c r="G986" s="127"/>
      <c r="H986" s="512"/>
      <c r="I986" s="127"/>
      <c r="J986" s="127"/>
      <c r="K986" s="127"/>
      <c r="L986" s="127"/>
      <c r="M986" s="513"/>
    </row>
    <row r="987" ht="13.5" customHeight="1">
      <c r="A987" s="376">
        <v>880.0</v>
      </c>
      <c r="B987" s="324"/>
      <c r="C987" s="127"/>
      <c r="D987" s="349"/>
      <c r="E987" s="127"/>
      <c r="F987" s="349"/>
      <c r="G987" s="127"/>
      <c r="H987" s="512"/>
      <c r="I987" s="127"/>
      <c r="J987" s="127"/>
      <c r="K987" s="127"/>
      <c r="L987" s="127"/>
      <c r="M987" s="513"/>
    </row>
    <row r="988" ht="13.5" customHeight="1">
      <c r="A988" s="376">
        <v>881.0</v>
      </c>
      <c r="B988" s="324"/>
      <c r="C988" s="127"/>
      <c r="D988" s="349"/>
      <c r="E988" s="127"/>
      <c r="F988" s="349"/>
      <c r="G988" s="127"/>
      <c r="H988" s="512"/>
      <c r="I988" s="127"/>
      <c r="J988" s="127"/>
      <c r="K988" s="127"/>
      <c r="L988" s="127"/>
      <c r="M988" s="513"/>
    </row>
    <row r="989" ht="13.5" customHeight="1">
      <c r="A989" s="376">
        <v>882.0</v>
      </c>
      <c r="B989" s="324"/>
      <c r="C989" s="127"/>
      <c r="D989" s="349"/>
      <c r="E989" s="127"/>
      <c r="F989" s="349"/>
      <c r="G989" s="127"/>
      <c r="H989" s="512"/>
      <c r="I989" s="127"/>
      <c r="J989" s="127"/>
      <c r="K989" s="127"/>
      <c r="L989" s="127"/>
      <c r="M989" s="513"/>
    </row>
    <row r="990" ht="13.5" customHeight="1">
      <c r="A990" s="376">
        <v>883.0</v>
      </c>
      <c r="B990" s="324"/>
      <c r="C990" s="127"/>
      <c r="D990" s="349"/>
      <c r="E990" s="127"/>
      <c r="F990" s="349"/>
      <c r="G990" s="127"/>
      <c r="H990" s="512"/>
      <c r="I990" s="127"/>
      <c r="J990" s="127"/>
      <c r="K990" s="127"/>
      <c r="L990" s="127"/>
      <c r="M990" s="513"/>
    </row>
    <row r="991" ht="13.5" customHeight="1">
      <c r="A991" s="376">
        <v>884.0</v>
      </c>
      <c r="B991" s="324"/>
      <c r="C991" s="127"/>
      <c r="D991" s="349"/>
      <c r="E991" s="127"/>
      <c r="F991" s="349"/>
      <c r="G991" s="127"/>
      <c r="H991" s="512"/>
      <c r="I991" s="127"/>
      <c r="J991" s="127"/>
      <c r="K991" s="127"/>
      <c r="L991" s="127"/>
      <c r="M991" s="513"/>
    </row>
    <row r="992" ht="13.5" customHeight="1">
      <c r="A992" s="376">
        <v>885.0</v>
      </c>
      <c r="B992" s="324"/>
      <c r="C992" s="127"/>
      <c r="D992" s="349"/>
      <c r="E992" s="127"/>
      <c r="F992" s="349"/>
      <c r="G992" s="127"/>
      <c r="H992" s="512"/>
      <c r="I992" s="127"/>
      <c r="J992" s="127"/>
      <c r="K992" s="127"/>
      <c r="L992" s="127"/>
      <c r="M992" s="513"/>
    </row>
    <row r="993" ht="13.5" customHeight="1">
      <c r="A993" s="376">
        <v>886.0</v>
      </c>
      <c r="B993" s="324"/>
      <c r="C993" s="127"/>
      <c r="D993" s="349"/>
      <c r="E993" s="127"/>
      <c r="F993" s="349"/>
      <c r="G993" s="127"/>
      <c r="H993" s="512"/>
      <c r="I993" s="127"/>
      <c r="J993" s="127"/>
      <c r="K993" s="127"/>
      <c r="L993" s="127"/>
      <c r="M993" s="513"/>
    </row>
    <row r="994" ht="13.5" customHeight="1">
      <c r="A994" s="376">
        <v>887.0</v>
      </c>
      <c r="B994" s="324"/>
      <c r="C994" s="127"/>
      <c r="D994" s="349"/>
      <c r="E994" s="127"/>
      <c r="F994" s="349"/>
      <c r="G994" s="127"/>
      <c r="H994" s="512"/>
      <c r="I994" s="127"/>
      <c r="J994" s="127"/>
      <c r="K994" s="127"/>
      <c r="L994" s="127"/>
      <c r="M994" s="513"/>
    </row>
    <row r="995" ht="13.5" customHeight="1">
      <c r="A995" s="376">
        <v>888.0</v>
      </c>
      <c r="B995" s="324"/>
      <c r="C995" s="127"/>
      <c r="D995" s="349"/>
      <c r="E995" s="127"/>
      <c r="F995" s="349"/>
      <c r="G995" s="127"/>
      <c r="H995" s="512"/>
      <c r="I995" s="127"/>
      <c r="J995" s="127"/>
      <c r="K995" s="127"/>
      <c r="L995" s="127"/>
      <c r="M995" s="513"/>
    </row>
    <row r="996" ht="13.5" customHeight="1">
      <c r="A996" s="376">
        <v>889.0</v>
      </c>
      <c r="B996" s="324"/>
      <c r="C996" s="127"/>
      <c r="D996" s="349"/>
      <c r="E996" s="127"/>
      <c r="F996" s="349"/>
      <c r="G996" s="127"/>
      <c r="H996" s="512"/>
      <c r="I996" s="127"/>
      <c r="J996" s="127"/>
      <c r="K996" s="127"/>
      <c r="L996" s="127"/>
      <c r="M996" s="513"/>
    </row>
    <row r="997" ht="13.5" customHeight="1">
      <c r="A997" s="376">
        <v>890.0</v>
      </c>
      <c r="B997" s="324"/>
      <c r="C997" s="127"/>
      <c r="D997" s="349"/>
      <c r="E997" s="127"/>
      <c r="F997" s="349"/>
      <c r="G997" s="127"/>
      <c r="H997" s="512"/>
      <c r="I997" s="127"/>
      <c r="J997" s="127"/>
      <c r="K997" s="127"/>
      <c r="L997" s="127"/>
      <c r="M997" s="513"/>
    </row>
    <row r="998" ht="13.5" customHeight="1">
      <c r="A998" s="376">
        <v>891.0</v>
      </c>
      <c r="B998" s="324"/>
      <c r="C998" s="127"/>
      <c r="D998" s="349"/>
      <c r="E998" s="127"/>
      <c r="F998" s="349"/>
      <c r="G998" s="127"/>
      <c r="H998" s="512"/>
      <c r="I998" s="127"/>
      <c r="J998" s="127"/>
      <c r="K998" s="127"/>
      <c r="L998" s="127"/>
      <c r="M998" s="513"/>
    </row>
    <row r="999" ht="13.5" customHeight="1">
      <c r="A999" s="376">
        <v>892.0</v>
      </c>
      <c r="B999" s="324"/>
      <c r="C999" s="127"/>
      <c r="D999" s="349"/>
      <c r="E999" s="127"/>
      <c r="F999" s="349"/>
      <c r="G999" s="127"/>
      <c r="H999" s="512"/>
      <c r="I999" s="127"/>
      <c r="J999" s="127"/>
      <c r="K999" s="127"/>
      <c r="L999" s="127"/>
      <c r="M999" s="513"/>
    </row>
    <row r="1000" ht="13.5" customHeight="1">
      <c r="A1000" s="376">
        <v>893.0</v>
      </c>
      <c r="B1000" s="324"/>
      <c r="C1000" s="127"/>
      <c r="D1000" s="349"/>
      <c r="E1000" s="127"/>
      <c r="F1000" s="349"/>
      <c r="G1000" s="127"/>
      <c r="H1000" s="512"/>
      <c r="I1000" s="127"/>
      <c r="J1000" s="127"/>
      <c r="K1000" s="127"/>
      <c r="L1000" s="127"/>
      <c r="M1000" s="513"/>
    </row>
    <row r="1001" ht="13.5" customHeight="1">
      <c r="A1001" s="376">
        <v>894.0</v>
      </c>
      <c r="B1001" s="324"/>
      <c r="C1001" s="127"/>
      <c r="D1001" s="349"/>
      <c r="E1001" s="127"/>
      <c r="F1001" s="349"/>
      <c r="G1001" s="127"/>
      <c r="H1001" s="512"/>
      <c r="I1001" s="127"/>
      <c r="J1001" s="127"/>
      <c r="K1001" s="127"/>
      <c r="L1001" s="127"/>
      <c r="M1001" s="513"/>
    </row>
    <row r="1002" ht="13.5" customHeight="1">
      <c r="A1002" s="376">
        <v>895.0</v>
      </c>
      <c r="B1002" s="324"/>
      <c r="C1002" s="127"/>
      <c r="D1002" s="349"/>
      <c r="E1002" s="127"/>
      <c r="F1002" s="349"/>
      <c r="G1002" s="127"/>
      <c r="H1002" s="512"/>
      <c r="I1002" s="127"/>
      <c r="J1002" s="127"/>
      <c r="K1002" s="127"/>
      <c r="L1002" s="127"/>
      <c r="M1002" s="513"/>
    </row>
    <row r="1003" ht="13.5" customHeight="1">
      <c r="A1003" s="376">
        <v>896.0</v>
      </c>
      <c r="B1003" s="324"/>
      <c r="C1003" s="127"/>
      <c r="D1003" s="349"/>
      <c r="E1003" s="127"/>
      <c r="F1003" s="349"/>
      <c r="G1003" s="127"/>
      <c r="H1003" s="512"/>
      <c r="I1003" s="127"/>
      <c r="J1003" s="127"/>
      <c r="K1003" s="127"/>
      <c r="L1003" s="127"/>
      <c r="M1003" s="513"/>
    </row>
    <row r="1004" ht="13.5" customHeight="1">
      <c r="A1004" s="376">
        <v>897.0</v>
      </c>
      <c r="B1004" s="324"/>
      <c r="C1004" s="127"/>
      <c r="D1004" s="349"/>
      <c r="E1004" s="127"/>
      <c r="F1004" s="349"/>
      <c r="G1004" s="127"/>
      <c r="H1004" s="512"/>
      <c r="I1004" s="127"/>
      <c r="J1004" s="127"/>
      <c r="K1004" s="127"/>
      <c r="L1004" s="127"/>
      <c r="M1004" s="513"/>
    </row>
    <row r="1005" ht="13.5" customHeight="1">
      <c r="A1005" s="376">
        <v>898.0</v>
      </c>
      <c r="B1005" s="324"/>
      <c r="C1005" s="127"/>
      <c r="D1005" s="349"/>
      <c r="E1005" s="127"/>
      <c r="F1005" s="349"/>
      <c r="G1005" s="127"/>
      <c r="H1005" s="512"/>
      <c r="I1005" s="127"/>
      <c r="J1005" s="127"/>
      <c r="K1005" s="127"/>
      <c r="L1005" s="127"/>
      <c r="M1005" s="513"/>
    </row>
    <row r="1006" ht="13.5" customHeight="1">
      <c r="A1006" s="376">
        <v>899.0</v>
      </c>
      <c r="B1006" s="324"/>
      <c r="C1006" s="127"/>
      <c r="D1006" s="349"/>
      <c r="E1006" s="127"/>
      <c r="F1006" s="349"/>
      <c r="G1006" s="127"/>
      <c r="H1006" s="512"/>
      <c r="I1006" s="127"/>
      <c r="J1006" s="127"/>
      <c r="K1006" s="127"/>
      <c r="L1006" s="127"/>
      <c r="M1006" s="513"/>
    </row>
    <row r="1007" ht="13.5" customHeight="1">
      <c r="A1007" s="376">
        <v>900.0</v>
      </c>
      <c r="B1007" s="324"/>
      <c r="C1007" s="127"/>
      <c r="D1007" s="349"/>
      <c r="E1007" s="127"/>
      <c r="F1007" s="349"/>
      <c r="G1007" s="127"/>
      <c r="H1007" s="512"/>
      <c r="I1007" s="127"/>
      <c r="J1007" s="127"/>
      <c r="K1007" s="127"/>
      <c r="L1007" s="127"/>
      <c r="M1007" s="513"/>
    </row>
    <row r="1008" ht="13.5" customHeight="1">
      <c r="A1008" s="376">
        <v>901.0</v>
      </c>
      <c r="B1008" s="324"/>
      <c r="C1008" s="127"/>
      <c r="D1008" s="349"/>
      <c r="E1008" s="127"/>
      <c r="F1008" s="349"/>
      <c r="G1008" s="127"/>
      <c r="H1008" s="512"/>
      <c r="I1008" s="127"/>
      <c r="J1008" s="127"/>
      <c r="K1008" s="127"/>
      <c r="L1008" s="127"/>
      <c r="M1008" s="513"/>
    </row>
    <row r="1009" ht="13.5" customHeight="1">
      <c r="A1009" s="376">
        <v>902.0</v>
      </c>
      <c r="B1009" s="324"/>
      <c r="C1009" s="127"/>
      <c r="D1009" s="349"/>
      <c r="E1009" s="127"/>
      <c r="F1009" s="349"/>
      <c r="G1009" s="127"/>
      <c r="H1009" s="512"/>
      <c r="I1009" s="127"/>
      <c r="J1009" s="127"/>
      <c r="K1009" s="127"/>
      <c r="L1009" s="127"/>
      <c r="M1009" s="513"/>
    </row>
    <row r="1010" ht="13.5" customHeight="1">
      <c r="A1010" s="376">
        <v>903.0</v>
      </c>
      <c r="B1010" s="324"/>
      <c r="C1010" s="127"/>
      <c r="D1010" s="349"/>
      <c r="E1010" s="127"/>
      <c r="F1010" s="349"/>
      <c r="G1010" s="127"/>
      <c r="H1010" s="512"/>
      <c r="I1010" s="127"/>
      <c r="J1010" s="127"/>
      <c r="K1010" s="127"/>
      <c r="L1010" s="127"/>
      <c r="M1010" s="513"/>
    </row>
    <row r="1011" ht="13.5" customHeight="1">
      <c r="A1011" s="376">
        <v>904.0</v>
      </c>
      <c r="B1011" s="324"/>
      <c r="C1011" s="127"/>
      <c r="D1011" s="349"/>
      <c r="E1011" s="127"/>
      <c r="F1011" s="349"/>
      <c r="G1011" s="127"/>
      <c r="H1011" s="512"/>
      <c r="I1011" s="127"/>
      <c r="J1011" s="127"/>
      <c r="K1011" s="127"/>
      <c r="L1011" s="127"/>
      <c r="M1011" s="513"/>
    </row>
    <row r="1012" ht="13.5" customHeight="1">
      <c r="A1012" s="376">
        <v>905.0</v>
      </c>
      <c r="B1012" s="324"/>
      <c r="C1012" s="127"/>
      <c r="D1012" s="349"/>
      <c r="E1012" s="127"/>
      <c r="F1012" s="349"/>
      <c r="G1012" s="127"/>
      <c r="H1012" s="512"/>
      <c r="I1012" s="127"/>
      <c r="J1012" s="127"/>
      <c r="K1012" s="127"/>
      <c r="L1012" s="127"/>
      <c r="M1012" s="513"/>
    </row>
    <row r="1013" ht="13.5" customHeight="1">
      <c r="A1013" s="376">
        <v>906.0</v>
      </c>
      <c r="B1013" s="324"/>
      <c r="C1013" s="127"/>
      <c r="D1013" s="349"/>
      <c r="E1013" s="127"/>
      <c r="F1013" s="349"/>
      <c r="G1013" s="127"/>
      <c r="H1013" s="512"/>
      <c r="I1013" s="127"/>
      <c r="J1013" s="127"/>
      <c r="K1013" s="127"/>
      <c r="L1013" s="127"/>
      <c r="M1013" s="513"/>
    </row>
    <row r="1014" ht="13.5" customHeight="1">
      <c r="A1014" s="376">
        <v>907.0</v>
      </c>
      <c r="B1014" s="324"/>
      <c r="C1014" s="127"/>
      <c r="D1014" s="349"/>
      <c r="E1014" s="127"/>
      <c r="F1014" s="349"/>
      <c r="G1014" s="127"/>
      <c r="H1014" s="512"/>
      <c r="I1014" s="127"/>
      <c r="J1014" s="127"/>
      <c r="K1014" s="127"/>
      <c r="L1014" s="127"/>
      <c r="M1014" s="513"/>
    </row>
    <row r="1015" ht="13.5" customHeight="1">
      <c r="A1015" s="376">
        <v>908.0</v>
      </c>
      <c r="B1015" s="324"/>
      <c r="C1015" s="127"/>
      <c r="D1015" s="349"/>
      <c r="E1015" s="127"/>
      <c r="F1015" s="349"/>
      <c r="G1015" s="127"/>
      <c r="H1015" s="512"/>
      <c r="I1015" s="127"/>
      <c r="J1015" s="127"/>
      <c r="K1015" s="127"/>
      <c r="L1015" s="127"/>
      <c r="M1015" s="513"/>
    </row>
    <row r="1016" ht="13.5" customHeight="1">
      <c r="A1016" s="376">
        <v>909.0</v>
      </c>
      <c r="B1016" s="324"/>
      <c r="C1016" s="127"/>
      <c r="D1016" s="349"/>
      <c r="E1016" s="127"/>
      <c r="F1016" s="349"/>
      <c r="G1016" s="127"/>
      <c r="H1016" s="512"/>
      <c r="I1016" s="127"/>
      <c r="J1016" s="127"/>
      <c r="K1016" s="127"/>
      <c r="L1016" s="127"/>
      <c r="M1016" s="513"/>
    </row>
    <row r="1017" ht="13.5" customHeight="1">
      <c r="A1017" s="376">
        <v>910.0</v>
      </c>
      <c r="B1017" s="324"/>
      <c r="C1017" s="127"/>
      <c r="D1017" s="349"/>
      <c r="E1017" s="127"/>
      <c r="F1017" s="349"/>
      <c r="G1017" s="127"/>
      <c r="H1017" s="512"/>
      <c r="I1017" s="127"/>
      <c r="J1017" s="127"/>
      <c r="K1017" s="127"/>
      <c r="L1017" s="127"/>
      <c r="M1017" s="513"/>
    </row>
    <row r="1018" ht="13.5" customHeight="1">
      <c r="A1018" s="376">
        <v>911.0</v>
      </c>
      <c r="B1018" s="324"/>
      <c r="C1018" s="127"/>
      <c r="D1018" s="349"/>
      <c r="E1018" s="127"/>
      <c r="F1018" s="349"/>
      <c r="G1018" s="127"/>
      <c r="H1018" s="512"/>
      <c r="I1018" s="127"/>
      <c r="J1018" s="127"/>
      <c r="K1018" s="127"/>
      <c r="L1018" s="127"/>
      <c r="M1018" s="513"/>
    </row>
    <row r="1019" ht="13.5" customHeight="1">
      <c r="A1019" s="376">
        <v>912.0</v>
      </c>
      <c r="B1019" s="324"/>
      <c r="C1019" s="127"/>
      <c r="D1019" s="349"/>
      <c r="E1019" s="127"/>
      <c r="F1019" s="349"/>
      <c r="G1019" s="127"/>
      <c r="H1019" s="512"/>
      <c r="I1019" s="127"/>
      <c r="J1019" s="127"/>
      <c r="K1019" s="127"/>
      <c r="L1019" s="127"/>
      <c r="M1019" s="513"/>
    </row>
    <row r="1020" ht="13.5" customHeight="1">
      <c r="A1020" s="376">
        <v>913.0</v>
      </c>
      <c r="B1020" s="324"/>
      <c r="C1020" s="127"/>
      <c r="D1020" s="349"/>
      <c r="E1020" s="127"/>
      <c r="F1020" s="349"/>
      <c r="G1020" s="127"/>
      <c r="H1020" s="512"/>
      <c r="I1020" s="127"/>
      <c r="J1020" s="127"/>
      <c r="K1020" s="127"/>
      <c r="L1020" s="127"/>
      <c r="M1020" s="513"/>
    </row>
    <row r="1021" ht="13.5" customHeight="1">
      <c r="A1021" s="376">
        <v>914.0</v>
      </c>
      <c r="B1021" s="324"/>
      <c r="C1021" s="127"/>
      <c r="D1021" s="349"/>
      <c r="E1021" s="127"/>
      <c r="F1021" s="349"/>
      <c r="G1021" s="127"/>
      <c r="H1021" s="512"/>
      <c r="I1021" s="127"/>
      <c r="J1021" s="127"/>
      <c r="K1021" s="127"/>
      <c r="L1021" s="127"/>
      <c r="M1021" s="513"/>
    </row>
    <row r="1022" ht="13.5" customHeight="1">
      <c r="A1022" s="376">
        <v>915.0</v>
      </c>
      <c r="B1022" s="324"/>
      <c r="C1022" s="127"/>
      <c r="D1022" s="349"/>
      <c r="E1022" s="127"/>
      <c r="F1022" s="349"/>
      <c r="G1022" s="127"/>
      <c r="H1022" s="512"/>
      <c r="I1022" s="127"/>
      <c r="J1022" s="127"/>
      <c r="K1022" s="127"/>
      <c r="L1022" s="127"/>
      <c r="M1022" s="513"/>
    </row>
    <row r="1023" ht="13.5" customHeight="1">
      <c r="A1023" s="376">
        <v>916.0</v>
      </c>
      <c r="B1023" s="324"/>
      <c r="C1023" s="127"/>
      <c r="D1023" s="349"/>
      <c r="E1023" s="127"/>
      <c r="F1023" s="349"/>
      <c r="G1023" s="127"/>
      <c r="H1023" s="512"/>
      <c r="I1023" s="127"/>
      <c r="J1023" s="127"/>
      <c r="K1023" s="127"/>
      <c r="L1023" s="127"/>
      <c r="M1023" s="513"/>
    </row>
    <row r="1024" ht="13.5" customHeight="1">
      <c r="A1024" s="376">
        <v>917.0</v>
      </c>
      <c r="B1024" s="324"/>
      <c r="C1024" s="127"/>
      <c r="D1024" s="349"/>
      <c r="E1024" s="127"/>
      <c r="F1024" s="349"/>
      <c r="G1024" s="127"/>
      <c r="H1024" s="512"/>
      <c r="I1024" s="127"/>
      <c r="J1024" s="127"/>
      <c r="K1024" s="127"/>
      <c r="L1024" s="127"/>
      <c r="M1024" s="513"/>
    </row>
    <row r="1025" ht="13.5" customHeight="1">
      <c r="A1025" s="376">
        <v>918.0</v>
      </c>
      <c r="B1025" s="324"/>
      <c r="C1025" s="127"/>
      <c r="D1025" s="349"/>
      <c r="E1025" s="127"/>
      <c r="F1025" s="349"/>
      <c r="G1025" s="127"/>
      <c r="H1025" s="512"/>
      <c r="I1025" s="127"/>
      <c r="J1025" s="127"/>
      <c r="K1025" s="127"/>
      <c r="L1025" s="127"/>
      <c r="M1025" s="513"/>
    </row>
    <row r="1026" ht="13.5" customHeight="1">
      <c r="A1026" s="376">
        <v>919.0</v>
      </c>
      <c r="B1026" s="324"/>
      <c r="C1026" s="127"/>
      <c r="D1026" s="349"/>
      <c r="E1026" s="127"/>
      <c r="F1026" s="349"/>
      <c r="G1026" s="127"/>
      <c r="H1026" s="512"/>
      <c r="I1026" s="127"/>
      <c r="J1026" s="127"/>
      <c r="K1026" s="127"/>
      <c r="L1026" s="127"/>
      <c r="M1026" s="513"/>
    </row>
    <row r="1027" ht="13.5" customHeight="1">
      <c r="A1027" s="376">
        <v>920.0</v>
      </c>
      <c r="B1027" s="324"/>
      <c r="C1027" s="127"/>
      <c r="D1027" s="349"/>
      <c r="E1027" s="127"/>
      <c r="F1027" s="349"/>
      <c r="G1027" s="127"/>
      <c r="H1027" s="512"/>
      <c r="I1027" s="127"/>
      <c r="J1027" s="127"/>
      <c r="K1027" s="127"/>
      <c r="L1027" s="127"/>
      <c r="M1027" s="513"/>
    </row>
    <row r="1028" ht="13.5" customHeight="1">
      <c r="A1028" s="376">
        <v>921.0</v>
      </c>
      <c r="B1028" s="324"/>
      <c r="C1028" s="127"/>
      <c r="D1028" s="349"/>
      <c r="E1028" s="127"/>
      <c r="F1028" s="349"/>
      <c r="G1028" s="127"/>
      <c r="H1028" s="512"/>
      <c r="I1028" s="127"/>
      <c r="J1028" s="127"/>
      <c r="K1028" s="127"/>
      <c r="L1028" s="127"/>
      <c r="M1028" s="513"/>
    </row>
    <row r="1029" ht="13.5" customHeight="1">
      <c r="A1029" s="376">
        <v>922.0</v>
      </c>
      <c r="B1029" s="324"/>
      <c r="C1029" s="127"/>
      <c r="D1029" s="349"/>
      <c r="E1029" s="127"/>
      <c r="F1029" s="349"/>
      <c r="G1029" s="127"/>
      <c r="H1029" s="512"/>
      <c r="I1029" s="127"/>
      <c r="J1029" s="127"/>
      <c r="K1029" s="127"/>
      <c r="L1029" s="127"/>
      <c r="M1029" s="513"/>
    </row>
    <row r="1030" ht="13.5" customHeight="1">
      <c r="A1030" s="376">
        <v>923.0</v>
      </c>
      <c r="B1030" s="324"/>
      <c r="C1030" s="127"/>
      <c r="D1030" s="349"/>
      <c r="E1030" s="127"/>
      <c r="F1030" s="349"/>
      <c r="G1030" s="127"/>
      <c r="H1030" s="512"/>
      <c r="I1030" s="127"/>
      <c r="J1030" s="127"/>
      <c r="K1030" s="127"/>
      <c r="L1030" s="127"/>
      <c r="M1030" s="513"/>
    </row>
    <row r="1031" ht="13.5" customHeight="1">
      <c r="A1031" s="376">
        <v>924.0</v>
      </c>
      <c r="B1031" s="324"/>
      <c r="C1031" s="127"/>
      <c r="D1031" s="349"/>
      <c r="E1031" s="127"/>
      <c r="F1031" s="349"/>
      <c r="G1031" s="127"/>
      <c r="H1031" s="512"/>
      <c r="I1031" s="127"/>
      <c r="J1031" s="127"/>
      <c r="K1031" s="127"/>
      <c r="L1031" s="127"/>
      <c r="M1031" s="513"/>
    </row>
    <row r="1032" ht="13.5" customHeight="1">
      <c r="A1032" s="376">
        <v>925.0</v>
      </c>
      <c r="B1032" s="324"/>
      <c r="C1032" s="127"/>
      <c r="D1032" s="349"/>
      <c r="E1032" s="127"/>
      <c r="F1032" s="349"/>
      <c r="G1032" s="127"/>
      <c r="H1032" s="512"/>
      <c r="I1032" s="127"/>
      <c r="J1032" s="127"/>
      <c r="K1032" s="127"/>
      <c r="L1032" s="127"/>
      <c r="M1032" s="513"/>
    </row>
    <row r="1033" ht="13.5" customHeight="1">
      <c r="A1033" s="376">
        <v>926.0</v>
      </c>
      <c r="B1033" s="324"/>
      <c r="C1033" s="127"/>
      <c r="D1033" s="349"/>
      <c r="E1033" s="127"/>
      <c r="F1033" s="349"/>
      <c r="G1033" s="127"/>
      <c r="H1033" s="512"/>
      <c r="I1033" s="127"/>
      <c r="J1033" s="127"/>
      <c r="K1033" s="127"/>
      <c r="L1033" s="127"/>
      <c r="M1033" s="513"/>
    </row>
    <row r="1034" ht="13.5" customHeight="1">
      <c r="A1034" s="376">
        <v>927.0</v>
      </c>
      <c r="B1034" s="324"/>
      <c r="C1034" s="127"/>
      <c r="D1034" s="349"/>
      <c r="E1034" s="127"/>
      <c r="F1034" s="349"/>
      <c r="G1034" s="127"/>
      <c r="H1034" s="512"/>
      <c r="I1034" s="127"/>
      <c r="J1034" s="127"/>
      <c r="K1034" s="127"/>
      <c r="L1034" s="127"/>
      <c r="M1034" s="513"/>
    </row>
    <row r="1035" ht="13.5" customHeight="1">
      <c r="A1035" s="376">
        <v>928.0</v>
      </c>
      <c r="B1035" s="324"/>
      <c r="C1035" s="127"/>
      <c r="D1035" s="349"/>
      <c r="E1035" s="127"/>
      <c r="F1035" s="349"/>
      <c r="G1035" s="127"/>
      <c r="H1035" s="512"/>
      <c r="I1035" s="127"/>
      <c r="J1035" s="127"/>
      <c r="K1035" s="127"/>
      <c r="L1035" s="127"/>
      <c r="M1035" s="513"/>
    </row>
    <row r="1036" ht="13.5" customHeight="1">
      <c r="A1036" s="376">
        <v>929.0</v>
      </c>
      <c r="B1036" s="324"/>
      <c r="C1036" s="127"/>
      <c r="D1036" s="349"/>
      <c r="E1036" s="127"/>
      <c r="F1036" s="349"/>
      <c r="G1036" s="127"/>
      <c r="H1036" s="512"/>
      <c r="I1036" s="127"/>
      <c r="J1036" s="127"/>
      <c r="K1036" s="127"/>
      <c r="L1036" s="127"/>
      <c r="M1036" s="513"/>
    </row>
    <row r="1037" ht="13.5" customHeight="1">
      <c r="A1037" s="376">
        <v>930.0</v>
      </c>
      <c r="B1037" s="324"/>
      <c r="C1037" s="127"/>
      <c r="D1037" s="349"/>
      <c r="E1037" s="127"/>
      <c r="F1037" s="349"/>
      <c r="G1037" s="127"/>
      <c r="H1037" s="512"/>
      <c r="I1037" s="127"/>
      <c r="J1037" s="127"/>
      <c r="K1037" s="127"/>
      <c r="L1037" s="127"/>
      <c r="M1037" s="513"/>
    </row>
    <row r="1038" ht="13.5" customHeight="1">
      <c r="A1038" s="376">
        <v>931.0</v>
      </c>
      <c r="B1038" s="324"/>
      <c r="C1038" s="127"/>
      <c r="D1038" s="349"/>
      <c r="E1038" s="127"/>
      <c r="F1038" s="349"/>
      <c r="G1038" s="127"/>
      <c r="H1038" s="512"/>
      <c r="I1038" s="127"/>
      <c r="J1038" s="127"/>
      <c r="K1038" s="127"/>
      <c r="L1038" s="127"/>
      <c r="M1038" s="513"/>
    </row>
    <row r="1039" ht="13.5" customHeight="1">
      <c r="A1039" s="376">
        <v>932.0</v>
      </c>
      <c r="B1039" s="324"/>
      <c r="C1039" s="127"/>
      <c r="D1039" s="349"/>
      <c r="E1039" s="127"/>
      <c r="F1039" s="349"/>
      <c r="G1039" s="127"/>
      <c r="H1039" s="512"/>
      <c r="I1039" s="127"/>
      <c r="J1039" s="127"/>
      <c r="K1039" s="127"/>
      <c r="L1039" s="127"/>
      <c r="M1039" s="513"/>
    </row>
    <row r="1040" ht="13.5" customHeight="1">
      <c r="A1040" s="376">
        <v>933.0</v>
      </c>
      <c r="B1040" s="324"/>
      <c r="C1040" s="127"/>
      <c r="D1040" s="349"/>
      <c r="E1040" s="127"/>
      <c r="F1040" s="349"/>
      <c r="G1040" s="127"/>
      <c r="H1040" s="512"/>
      <c r="I1040" s="127"/>
      <c r="J1040" s="127"/>
      <c r="K1040" s="127"/>
      <c r="L1040" s="127"/>
      <c r="M1040" s="513"/>
    </row>
    <row r="1041" ht="13.5" customHeight="1">
      <c r="A1041" s="376">
        <v>934.0</v>
      </c>
      <c r="B1041" s="324"/>
      <c r="C1041" s="127"/>
      <c r="D1041" s="349"/>
      <c r="E1041" s="127"/>
      <c r="F1041" s="349"/>
      <c r="G1041" s="127"/>
      <c r="H1041" s="512"/>
      <c r="I1041" s="127"/>
      <c r="J1041" s="127"/>
      <c r="K1041" s="127"/>
      <c r="L1041" s="127"/>
      <c r="M1041" s="513"/>
    </row>
    <row r="1042" ht="13.5" customHeight="1">
      <c r="A1042" s="376">
        <v>935.0</v>
      </c>
      <c r="B1042" s="324"/>
      <c r="C1042" s="127"/>
      <c r="D1042" s="349"/>
      <c r="E1042" s="127"/>
      <c r="F1042" s="349"/>
      <c r="G1042" s="127"/>
      <c r="H1042" s="512"/>
      <c r="I1042" s="127"/>
      <c r="J1042" s="127"/>
      <c r="K1042" s="127"/>
      <c r="L1042" s="127"/>
      <c r="M1042" s="513"/>
    </row>
    <row r="1043" ht="13.5" customHeight="1">
      <c r="A1043" s="376">
        <v>936.0</v>
      </c>
      <c r="B1043" s="324"/>
      <c r="C1043" s="127"/>
      <c r="D1043" s="349"/>
      <c r="E1043" s="127"/>
      <c r="F1043" s="349"/>
      <c r="G1043" s="127"/>
      <c r="H1043" s="512"/>
      <c r="I1043" s="127"/>
      <c r="J1043" s="127"/>
      <c r="K1043" s="127"/>
      <c r="L1043" s="127"/>
      <c r="M1043" s="513"/>
    </row>
    <row r="1044" ht="13.5" customHeight="1">
      <c r="A1044" s="376">
        <v>937.0</v>
      </c>
      <c r="B1044" s="324"/>
      <c r="C1044" s="127"/>
      <c r="D1044" s="349"/>
      <c r="E1044" s="127"/>
      <c r="F1044" s="349"/>
      <c r="G1044" s="127"/>
      <c r="H1044" s="512"/>
      <c r="I1044" s="127"/>
      <c r="J1044" s="127"/>
      <c r="K1044" s="127"/>
      <c r="L1044" s="127"/>
      <c r="M1044" s="513"/>
    </row>
    <row r="1045" ht="13.5" customHeight="1">
      <c r="A1045" s="376">
        <v>938.0</v>
      </c>
      <c r="B1045" s="324"/>
      <c r="C1045" s="127"/>
      <c r="D1045" s="349"/>
      <c r="E1045" s="127"/>
      <c r="F1045" s="349"/>
      <c r="G1045" s="127"/>
      <c r="H1045" s="512"/>
      <c r="I1045" s="127"/>
      <c r="J1045" s="127"/>
      <c r="K1045" s="127"/>
      <c r="L1045" s="127"/>
      <c r="M1045" s="513"/>
    </row>
    <row r="1046" ht="13.5" customHeight="1">
      <c r="A1046" s="376">
        <v>939.0</v>
      </c>
      <c r="B1046" s="324"/>
      <c r="C1046" s="127"/>
      <c r="D1046" s="349"/>
      <c r="E1046" s="127"/>
      <c r="F1046" s="349"/>
      <c r="G1046" s="127"/>
      <c r="H1046" s="512"/>
      <c r="I1046" s="127"/>
      <c r="J1046" s="127"/>
      <c r="K1046" s="127"/>
      <c r="L1046" s="127"/>
      <c r="M1046" s="513"/>
    </row>
    <row r="1047" ht="13.5" customHeight="1">
      <c r="A1047" s="376">
        <v>940.0</v>
      </c>
      <c r="B1047" s="324"/>
      <c r="C1047" s="127"/>
      <c r="D1047" s="349"/>
      <c r="E1047" s="127"/>
      <c r="F1047" s="349"/>
      <c r="G1047" s="127"/>
      <c r="H1047" s="512"/>
      <c r="I1047" s="127"/>
      <c r="J1047" s="127"/>
      <c r="K1047" s="127"/>
      <c r="L1047" s="127"/>
      <c r="M1047" s="513"/>
    </row>
    <row r="1048" ht="13.5" customHeight="1">
      <c r="A1048" s="376">
        <v>941.0</v>
      </c>
      <c r="B1048" s="324"/>
      <c r="C1048" s="127"/>
      <c r="D1048" s="349"/>
      <c r="E1048" s="127"/>
      <c r="F1048" s="349"/>
      <c r="G1048" s="127"/>
      <c r="H1048" s="512"/>
      <c r="I1048" s="127"/>
      <c r="J1048" s="127"/>
      <c r="K1048" s="127"/>
      <c r="L1048" s="127"/>
      <c r="M1048" s="513"/>
    </row>
    <row r="1049" ht="13.5" customHeight="1">
      <c r="A1049" s="376">
        <v>942.0</v>
      </c>
      <c r="B1049" s="324"/>
      <c r="C1049" s="127"/>
      <c r="D1049" s="349"/>
      <c r="E1049" s="127"/>
      <c r="F1049" s="349"/>
      <c r="G1049" s="127"/>
      <c r="H1049" s="512"/>
      <c r="I1049" s="127"/>
      <c r="J1049" s="127"/>
      <c r="K1049" s="127"/>
      <c r="L1049" s="127"/>
      <c r="M1049" s="513"/>
    </row>
    <row r="1050" ht="13.5" customHeight="1">
      <c r="A1050" s="376">
        <v>943.0</v>
      </c>
      <c r="B1050" s="324"/>
      <c r="C1050" s="127"/>
      <c r="D1050" s="349"/>
      <c r="E1050" s="127"/>
      <c r="F1050" s="349"/>
      <c r="G1050" s="127"/>
      <c r="H1050" s="512"/>
      <c r="I1050" s="127"/>
      <c r="J1050" s="127"/>
      <c r="K1050" s="127"/>
      <c r="L1050" s="127"/>
      <c r="M1050" s="513"/>
    </row>
    <row r="1051" ht="13.5" customHeight="1">
      <c r="A1051" s="376">
        <v>944.0</v>
      </c>
      <c r="B1051" s="324"/>
      <c r="C1051" s="127"/>
      <c r="D1051" s="349"/>
      <c r="E1051" s="127"/>
      <c r="F1051" s="349"/>
      <c r="G1051" s="127"/>
      <c r="H1051" s="512"/>
      <c r="I1051" s="127"/>
      <c r="J1051" s="127"/>
      <c r="K1051" s="127"/>
      <c r="L1051" s="127"/>
      <c r="M1051" s="513"/>
    </row>
    <row r="1052" ht="13.5" customHeight="1">
      <c r="A1052" s="376">
        <v>945.0</v>
      </c>
      <c r="B1052" s="324"/>
      <c r="C1052" s="127"/>
      <c r="D1052" s="349"/>
      <c r="E1052" s="127"/>
      <c r="F1052" s="349"/>
      <c r="G1052" s="127"/>
      <c r="H1052" s="512"/>
      <c r="I1052" s="127"/>
      <c r="J1052" s="127"/>
      <c r="K1052" s="127"/>
      <c r="L1052" s="127"/>
      <c r="M1052" s="513"/>
    </row>
    <row r="1053" ht="13.5" customHeight="1">
      <c r="A1053" s="376">
        <v>946.0</v>
      </c>
      <c r="B1053" s="324"/>
      <c r="C1053" s="127"/>
      <c r="D1053" s="349"/>
      <c r="E1053" s="127"/>
      <c r="F1053" s="349"/>
      <c r="G1053" s="127"/>
      <c r="H1053" s="512"/>
      <c r="I1053" s="127"/>
      <c r="J1053" s="127"/>
      <c r="K1053" s="127"/>
      <c r="L1053" s="127"/>
      <c r="M1053" s="513"/>
    </row>
    <row r="1054" ht="13.5" customHeight="1">
      <c r="A1054" s="376">
        <v>947.0</v>
      </c>
      <c r="B1054" s="324"/>
      <c r="C1054" s="127"/>
      <c r="D1054" s="349"/>
      <c r="E1054" s="127"/>
      <c r="F1054" s="349"/>
      <c r="G1054" s="127"/>
      <c r="H1054" s="512"/>
      <c r="I1054" s="127"/>
      <c r="J1054" s="127"/>
      <c r="K1054" s="127"/>
      <c r="L1054" s="127"/>
      <c r="M1054" s="513"/>
    </row>
    <row r="1055" ht="13.5" customHeight="1">
      <c r="A1055" s="376">
        <v>948.0</v>
      </c>
      <c r="B1055" s="324"/>
      <c r="C1055" s="127"/>
      <c r="D1055" s="349"/>
      <c r="E1055" s="127"/>
      <c r="F1055" s="349"/>
      <c r="G1055" s="127"/>
      <c r="H1055" s="512"/>
      <c r="I1055" s="127"/>
      <c r="J1055" s="127"/>
      <c r="K1055" s="127"/>
      <c r="L1055" s="127"/>
      <c r="M1055" s="513"/>
    </row>
    <row r="1056" ht="13.5" customHeight="1">
      <c r="A1056" s="376">
        <v>949.0</v>
      </c>
      <c r="B1056" s="324"/>
      <c r="C1056" s="127"/>
      <c r="D1056" s="349"/>
      <c r="E1056" s="127"/>
      <c r="F1056" s="349"/>
      <c r="G1056" s="127"/>
      <c r="H1056" s="512"/>
      <c r="I1056" s="127"/>
      <c r="J1056" s="127"/>
      <c r="K1056" s="127"/>
      <c r="L1056" s="127"/>
      <c r="M1056" s="513"/>
    </row>
    <row r="1057" ht="13.5" customHeight="1">
      <c r="A1057" s="376">
        <v>950.0</v>
      </c>
      <c r="B1057" s="324"/>
      <c r="C1057" s="127"/>
      <c r="D1057" s="349"/>
      <c r="E1057" s="127"/>
      <c r="F1057" s="349"/>
      <c r="G1057" s="127"/>
      <c r="H1057" s="512"/>
      <c r="I1057" s="127"/>
      <c r="J1057" s="127"/>
      <c r="K1057" s="127"/>
      <c r="L1057" s="127"/>
      <c r="M1057" s="513"/>
    </row>
    <row r="1058" ht="13.5" customHeight="1">
      <c r="A1058" s="376">
        <v>951.0</v>
      </c>
      <c r="B1058" s="324"/>
      <c r="C1058" s="127"/>
      <c r="D1058" s="349"/>
      <c r="E1058" s="127"/>
      <c r="F1058" s="349"/>
      <c r="G1058" s="127"/>
      <c r="H1058" s="512"/>
      <c r="I1058" s="127"/>
      <c r="J1058" s="127"/>
      <c r="K1058" s="127"/>
      <c r="L1058" s="127"/>
      <c r="M1058" s="513"/>
    </row>
    <row r="1059" ht="13.5" customHeight="1">
      <c r="A1059" s="376">
        <v>952.0</v>
      </c>
      <c r="B1059" s="324"/>
      <c r="C1059" s="127"/>
      <c r="D1059" s="349"/>
      <c r="E1059" s="127"/>
      <c r="F1059" s="349"/>
      <c r="G1059" s="127"/>
      <c r="H1059" s="512"/>
      <c r="I1059" s="127"/>
      <c r="J1059" s="127"/>
      <c r="K1059" s="127"/>
      <c r="L1059" s="127"/>
      <c r="M1059" s="513"/>
    </row>
    <row r="1060" ht="13.5" customHeight="1">
      <c r="A1060" s="376">
        <v>953.0</v>
      </c>
      <c r="B1060" s="324"/>
      <c r="C1060" s="127"/>
      <c r="D1060" s="349"/>
      <c r="E1060" s="127"/>
      <c r="F1060" s="349"/>
      <c r="G1060" s="127"/>
      <c r="H1060" s="512"/>
      <c r="I1060" s="127"/>
      <c r="J1060" s="127"/>
      <c r="K1060" s="127"/>
      <c r="L1060" s="127"/>
      <c r="M1060" s="513"/>
    </row>
    <row r="1061" ht="13.5" customHeight="1">
      <c r="A1061" s="376">
        <v>954.0</v>
      </c>
      <c r="B1061" s="324"/>
      <c r="C1061" s="127"/>
      <c r="D1061" s="349"/>
      <c r="E1061" s="127"/>
      <c r="F1061" s="349"/>
      <c r="G1061" s="127"/>
      <c r="H1061" s="512"/>
      <c r="I1061" s="127"/>
      <c r="J1061" s="127"/>
      <c r="K1061" s="127"/>
      <c r="L1061" s="127"/>
      <c r="M1061" s="513"/>
    </row>
    <row r="1062" ht="13.5" customHeight="1">
      <c r="A1062" s="376">
        <v>955.0</v>
      </c>
      <c r="B1062" s="324"/>
      <c r="C1062" s="127"/>
      <c r="D1062" s="349"/>
      <c r="E1062" s="127"/>
      <c r="F1062" s="349"/>
      <c r="G1062" s="127"/>
      <c r="H1062" s="512"/>
      <c r="I1062" s="127"/>
      <c r="J1062" s="127"/>
      <c r="K1062" s="127"/>
      <c r="L1062" s="127"/>
      <c r="M1062" s="513"/>
    </row>
    <row r="1063" ht="13.5" customHeight="1">
      <c r="A1063" s="376">
        <v>956.0</v>
      </c>
      <c r="B1063" s="324"/>
      <c r="C1063" s="127"/>
      <c r="D1063" s="349"/>
      <c r="E1063" s="127"/>
      <c r="F1063" s="349"/>
      <c r="G1063" s="127"/>
      <c r="H1063" s="512"/>
      <c r="I1063" s="127"/>
      <c r="J1063" s="127"/>
      <c r="K1063" s="127"/>
      <c r="L1063" s="127"/>
      <c r="M1063" s="513"/>
    </row>
    <row r="1064" ht="13.5" customHeight="1">
      <c r="A1064" s="376">
        <v>957.0</v>
      </c>
      <c r="B1064" s="324"/>
      <c r="C1064" s="127"/>
      <c r="D1064" s="349"/>
      <c r="E1064" s="127"/>
      <c r="F1064" s="349"/>
      <c r="G1064" s="127"/>
      <c r="H1064" s="512"/>
      <c r="I1064" s="127"/>
      <c r="J1064" s="127"/>
      <c r="K1064" s="127"/>
      <c r="L1064" s="127"/>
      <c r="M1064" s="513"/>
    </row>
    <row r="1065" ht="13.5" customHeight="1">
      <c r="A1065" s="376">
        <v>958.0</v>
      </c>
      <c r="B1065" s="324"/>
      <c r="C1065" s="127"/>
      <c r="D1065" s="349"/>
      <c r="E1065" s="127"/>
      <c r="F1065" s="349"/>
      <c r="G1065" s="127"/>
      <c r="H1065" s="512"/>
      <c r="I1065" s="127"/>
      <c r="J1065" s="127"/>
      <c r="K1065" s="127"/>
      <c r="L1065" s="127"/>
      <c r="M1065" s="513"/>
    </row>
    <row r="1066" ht="13.5" customHeight="1">
      <c r="A1066" s="376">
        <v>959.0</v>
      </c>
      <c r="B1066" s="324"/>
      <c r="C1066" s="127"/>
      <c r="D1066" s="349"/>
      <c r="E1066" s="127"/>
      <c r="F1066" s="349"/>
      <c r="G1066" s="127"/>
      <c r="H1066" s="512"/>
      <c r="I1066" s="127"/>
      <c r="J1066" s="127"/>
      <c r="K1066" s="127"/>
      <c r="L1066" s="127"/>
      <c r="M1066" s="513"/>
    </row>
    <row r="1067" ht="13.5" customHeight="1">
      <c r="A1067" s="376">
        <v>960.0</v>
      </c>
      <c r="B1067" s="324"/>
      <c r="C1067" s="127"/>
      <c r="D1067" s="349"/>
      <c r="E1067" s="127"/>
      <c r="F1067" s="349"/>
      <c r="G1067" s="127"/>
      <c r="H1067" s="512"/>
      <c r="I1067" s="127"/>
      <c r="J1067" s="127"/>
      <c r="K1067" s="127"/>
      <c r="L1067" s="127"/>
      <c r="M1067" s="513"/>
    </row>
    <row r="1068" ht="13.5" customHeight="1">
      <c r="A1068" s="376">
        <v>961.0</v>
      </c>
      <c r="B1068" s="324"/>
      <c r="C1068" s="127"/>
      <c r="D1068" s="349"/>
      <c r="E1068" s="127"/>
      <c r="F1068" s="349"/>
      <c r="G1068" s="127"/>
      <c r="H1068" s="512"/>
      <c r="I1068" s="127"/>
      <c r="J1068" s="127"/>
      <c r="K1068" s="127"/>
      <c r="L1068" s="127"/>
      <c r="M1068" s="513"/>
    </row>
    <row r="1069" ht="13.5" customHeight="1">
      <c r="A1069" s="376">
        <v>962.0</v>
      </c>
      <c r="B1069" s="324"/>
      <c r="C1069" s="127"/>
      <c r="D1069" s="349"/>
      <c r="E1069" s="127"/>
      <c r="F1069" s="349"/>
      <c r="G1069" s="127"/>
      <c r="H1069" s="512"/>
      <c r="I1069" s="127"/>
      <c r="J1069" s="127"/>
      <c r="K1069" s="127"/>
      <c r="L1069" s="127"/>
      <c r="M1069" s="513"/>
    </row>
    <row r="1070" ht="13.5" customHeight="1">
      <c r="A1070" s="376">
        <v>963.0</v>
      </c>
      <c r="B1070" s="324"/>
      <c r="C1070" s="127"/>
      <c r="D1070" s="349"/>
      <c r="E1070" s="127"/>
      <c r="F1070" s="349"/>
      <c r="G1070" s="127"/>
      <c r="H1070" s="512"/>
      <c r="I1070" s="127"/>
      <c r="J1070" s="127"/>
      <c r="K1070" s="127"/>
      <c r="L1070" s="127"/>
      <c r="M1070" s="513"/>
    </row>
    <row r="1071" ht="13.5" customHeight="1">
      <c r="A1071" s="376">
        <v>964.0</v>
      </c>
      <c r="B1071" s="324"/>
      <c r="C1071" s="127"/>
      <c r="D1071" s="349"/>
      <c r="E1071" s="127"/>
      <c r="F1071" s="349"/>
      <c r="G1071" s="127"/>
      <c r="H1071" s="512"/>
      <c r="I1071" s="127"/>
      <c r="J1071" s="127"/>
      <c r="K1071" s="127"/>
      <c r="L1071" s="127"/>
      <c r="M1071" s="513"/>
    </row>
    <row r="1072" ht="13.5" customHeight="1">
      <c r="A1072" s="376">
        <v>965.0</v>
      </c>
      <c r="B1072" s="324"/>
      <c r="C1072" s="127"/>
      <c r="D1072" s="349"/>
      <c r="E1072" s="127"/>
      <c r="F1072" s="349"/>
      <c r="G1072" s="127"/>
      <c r="H1072" s="512"/>
      <c r="I1072" s="127"/>
      <c r="J1072" s="127"/>
      <c r="K1072" s="127"/>
      <c r="L1072" s="127"/>
      <c r="M1072" s="513"/>
    </row>
    <row r="1073" ht="13.5" customHeight="1">
      <c r="A1073" s="376">
        <v>966.0</v>
      </c>
      <c r="B1073" s="324"/>
      <c r="C1073" s="127"/>
      <c r="D1073" s="349"/>
      <c r="E1073" s="127"/>
      <c r="F1073" s="349"/>
      <c r="G1073" s="127"/>
      <c r="H1073" s="512"/>
      <c r="I1073" s="127"/>
      <c r="J1073" s="127"/>
      <c r="K1073" s="127"/>
      <c r="L1073" s="127"/>
      <c r="M1073" s="513"/>
    </row>
    <row r="1074" ht="13.5" customHeight="1">
      <c r="A1074" s="376">
        <v>967.0</v>
      </c>
      <c r="B1074" s="324"/>
      <c r="C1074" s="127"/>
      <c r="D1074" s="349"/>
      <c r="E1074" s="127"/>
      <c r="F1074" s="349"/>
      <c r="G1074" s="127"/>
      <c r="H1074" s="512"/>
      <c r="I1074" s="127"/>
      <c r="J1074" s="127"/>
      <c r="K1074" s="127"/>
      <c r="L1074" s="127"/>
      <c r="M1074" s="513"/>
    </row>
    <row r="1075" ht="13.5" customHeight="1">
      <c r="A1075" s="376">
        <v>968.0</v>
      </c>
      <c r="B1075" s="324"/>
      <c r="C1075" s="127"/>
      <c r="D1075" s="349"/>
      <c r="E1075" s="127"/>
      <c r="F1075" s="349"/>
      <c r="G1075" s="127"/>
      <c r="H1075" s="512"/>
      <c r="I1075" s="127"/>
      <c r="J1075" s="127"/>
      <c r="K1075" s="127"/>
      <c r="L1075" s="127"/>
      <c r="M1075" s="513"/>
    </row>
    <row r="1076" ht="13.5" customHeight="1">
      <c r="A1076" s="376">
        <v>969.0</v>
      </c>
      <c r="B1076" s="324"/>
      <c r="C1076" s="127"/>
      <c r="D1076" s="349"/>
      <c r="E1076" s="127"/>
      <c r="F1076" s="349"/>
      <c r="G1076" s="127"/>
      <c r="H1076" s="512"/>
      <c r="I1076" s="127"/>
      <c r="J1076" s="127"/>
      <c r="K1076" s="127"/>
      <c r="L1076" s="127"/>
      <c r="M1076" s="513"/>
    </row>
    <row r="1077" ht="13.5" customHeight="1">
      <c r="A1077" s="376">
        <v>970.0</v>
      </c>
      <c r="B1077" s="324"/>
      <c r="C1077" s="127"/>
      <c r="D1077" s="349"/>
      <c r="E1077" s="127"/>
      <c r="F1077" s="349"/>
      <c r="G1077" s="127"/>
      <c r="H1077" s="512"/>
      <c r="I1077" s="127"/>
      <c r="J1077" s="127"/>
      <c r="K1077" s="127"/>
      <c r="L1077" s="127"/>
      <c r="M1077" s="513"/>
    </row>
    <row r="1078" ht="13.5" customHeight="1">
      <c r="A1078" s="376">
        <v>971.0</v>
      </c>
      <c r="B1078" s="324"/>
      <c r="C1078" s="127"/>
      <c r="D1078" s="349"/>
      <c r="E1078" s="127"/>
      <c r="F1078" s="349"/>
      <c r="G1078" s="127"/>
      <c r="H1078" s="512"/>
      <c r="I1078" s="127"/>
      <c r="J1078" s="127"/>
      <c r="K1078" s="127"/>
      <c r="L1078" s="127"/>
      <c r="M1078" s="513"/>
    </row>
    <row r="1079" ht="13.5" customHeight="1">
      <c r="A1079" s="376">
        <v>972.0</v>
      </c>
      <c r="B1079" s="324"/>
      <c r="C1079" s="127"/>
      <c r="D1079" s="349"/>
      <c r="E1079" s="127"/>
      <c r="F1079" s="349"/>
      <c r="G1079" s="127"/>
      <c r="H1079" s="512"/>
      <c r="I1079" s="127"/>
      <c r="J1079" s="127"/>
      <c r="K1079" s="127"/>
      <c r="L1079" s="127"/>
      <c r="M1079" s="513"/>
    </row>
    <row r="1080" ht="13.5" customHeight="1">
      <c r="A1080" s="376">
        <v>973.0</v>
      </c>
      <c r="B1080" s="324"/>
      <c r="C1080" s="127"/>
      <c r="D1080" s="349"/>
      <c r="E1080" s="127"/>
      <c r="F1080" s="349"/>
      <c r="G1080" s="127"/>
      <c r="H1080" s="512"/>
      <c r="I1080" s="127"/>
      <c r="J1080" s="127"/>
      <c r="K1080" s="127"/>
      <c r="L1080" s="127"/>
      <c r="M1080" s="513"/>
    </row>
    <row r="1081" ht="13.5" customHeight="1">
      <c r="A1081" s="376">
        <v>974.0</v>
      </c>
      <c r="B1081" s="324"/>
      <c r="C1081" s="127"/>
      <c r="D1081" s="349"/>
      <c r="E1081" s="127"/>
      <c r="F1081" s="349"/>
      <c r="G1081" s="127"/>
      <c r="H1081" s="512"/>
      <c r="I1081" s="127"/>
      <c r="J1081" s="127"/>
      <c r="K1081" s="127"/>
      <c r="L1081" s="127"/>
      <c r="M1081" s="513"/>
    </row>
    <row r="1082" ht="13.5" customHeight="1">
      <c r="A1082" s="376">
        <v>975.0</v>
      </c>
      <c r="B1082" s="324"/>
      <c r="C1082" s="127"/>
      <c r="D1082" s="349"/>
      <c r="E1082" s="127"/>
      <c r="F1082" s="349"/>
      <c r="G1082" s="127"/>
      <c r="H1082" s="512"/>
      <c r="I1082" s="127"/>
      <c r="J1082" s="127"/>
      <c r="K1082" s="127"/>
      <c r="L1082" s="127"/>
      <c r="M1082" s="513"/>
    </row>
    <row r="1083" ht="13.5" customHeight="1">
      <c r="A1083" s="376">
        <v>976.0</v>
      </c>
      <c r="B1083" s="324"/>
      <c r="C1083" s="127"/>
      <c r="D1083" s="349"/>
      <c r="E1083" s="127"/>
      <c r="F1083" s="349"/>
      <c r="G1083" s="127"/>
      <c r="H1083" s="512"/>
      <c r="I1083" s="127"/>
      <c r="J1083" s="127"/>
      <c r="K1083" s="127"/>
      <c r="L1083" s="127"/>
      <c r="M1083" s="513"/>
    </row>
    <row r="1084" ht="13.5" customHeight="1">
      <c r="A1084" s="376">
        <v>977.0</v>
      </c>
      <c r="B1084" s="324"/>
      <c r="C1084" s="127"/>
      <c r="D1084" s="349"/>
      <c r="E1084" s="127"/>
      <c r="F1084" s="349"/>
      <c r="G1084" s="127"/>
      <c r="H1084" s="512"/>
      <c r="I1084" s="127"/>
      <c r="J1084" s="127"/>
      <c r="K1084" s="127"/>
      <c r="L1084" s="127"/>
      <c r="M1084" s="513"/>
    </row>
    <row r="1085" ht="13.5" customHeight="1">
      <c r="A1085" s="376">
        <v>978.0</v>
      </c>
      <c r="B1085" s="324"/>
      <c r="C1085" s="127"/>
      <c r="D1085" s="349"/>
      <c r="E1085" s="127"/>
      <c r="F1085" s="349"/>
      <c r="G1085" s="127"/>
      <c r="H1085" s="512"/>
      <c r="I1085" s="127"/>
      <c r="J1085" s="127"/>
      <c r="K1085" s="127"/>
      <c r="L1085" s="127"/>
      <c r="M1085" s="513"/>
    </row>
    <row r="1086" ht="13.5" customHeight="1">
      <c r="A1086" s="376">
        <v>979.0</v>
      </c>
      <c r="B1086" s="324"/>
      <c r="C1086" s="127"/>
      <c r="D1086" s="349"/>
      <c r="E1086" s="127"/>
      <c r="F1086" s="349"/>
      <c r="G1086" s="127"/>
      <c r="H1086" s="512"/>
      <c r="I1086" s="127"/>
      <c r="J1086" s="127"/>
      <c r="K1086" s="127"/>
      <c r="L1086" s="127"/>
      <c r="M1086" s="513"/>
    </row>
    <row r="1087" ht="13.5" customHeight="1">
      <c r="A1087" s="376">
        <v>980.0</v>
      </c>
      <c r="B1087" s="324"/>
      <c r="C1087" s="127"/>
      <c r="D1087" s="349"/>
      <c r="E1087" s="127"/>
      <c r="F1087" s="349"/>
      <c r="G1087" s="127"/>
      <c r="H1087" s="512"/>
      <c r="I1087" s="127"/>
      <c r="J1087" s="127"/>
      <c r="K1087" s="127"/>
      <c r="L1087" s="127"/>
      <c r="M1087" s="513"/>
    </row>
    <row r="1088" ht="13.5" customHeight="1">
      <c r="A1088" s="376">
        <v>981.0</v>
      </c>
      <c r="B1088" s="324"/>
      <c r="C1088" s="127"/>
      <c r="D1088" s="349"/>
      <c r="E1088" s="127"/>
      <c r="F1088" s="349"/>
      <c r="G1088" s="127"/>
      <c r="H1088" s="512"/>
      <c r="I1088" s="127"/>
      <c r="J1088" s="127"/>
      <c r="K1088" s="127"/>
      <c r="L1088" s="127"/>
      <c r="M1088" s="513"/>
    </row>
    <row r="1089" ht="13.5" customHeight="1">
      <c r="A1089" s="376">
        <v>982.0</v>
      </c>
      <c r="B1089" s="324"/>
      <c r="C1089" s="127"/>
      <c r="D1089" s="349"/>
      <c r="E1089" s="127"/>
      <c r="F1089" s="349"/>
      <c r="G1089" s="127"/>
      <c r="H1089" s="512"/>
      <c r="I1089" s="127"/>
      <c r="J1089" s="127"/>
      <c r="K1089" s="127"/>
      <c r="L1089" s="127"/>
      <c r="M1089" s="513"/>
    </row>
    <row r="1090" ht="13.5" customHeight="1">
      <c r="A1090" s="376">
        <v>983.0</v>
      </c>
      <c r="B1090" s="324"/>
      <c r="C1090" s="127"/>
      <c r="D1090" s="349"/>
      <c r="E1090" s="127"/>
      <c r="F1090" s="349"/>
      <c r="G1090" s="127"/>
      <c r="H1090" s="512"/>
      <c r="I1090" s="127"/>
      <c r="J1090" s="127"/>
      <c r="K1090" s="127"/>
      <c r="L1090" s="127"/>
      <c r="M1090" s="513"/>
    </row>
    <row r="1091" ht="13.5" customHeight="1">
      <c r="A1091" s="376">
        <v>984.0</v>
      </c>
      <c r="B1091" s="324"/>
      <c r="C1091" s="127"/>
      <c r="D1091" s="349"/>
      <c r="E1091" s="127"/>
      <c r="F1091" s="349"/>
      <c r="G1091" s="127"/>
      <c r="H1091" s="512"/>
      <c r="I1091" s="127"/>
      <c r="J1091" s="127"/>
      <c r="K1091" s="127"/>
      <c r="L1091" s="127"/>
      <c r="M1091" s="513"/>
    </row>
    <row r="1092" ht="13.5" customHeight="1">
      <c r="A1092" s="376">
        <v>985.0</v>
      </c>
      <c r="B1092" s="324"/>
      <c r="C1092" s="127"/>
      <c r="D1092" s="349"/>
      <c r="E1092" s="127"/>
      <c r="F1092" s="349"/>
      <c r="G1092" s="127"/>
      <c r="H1092" s="512"/>
      <c r="I1092" s="127"/>
      <c r="J1092" s="127"/>
      <c r="K1092" s="127"/>
      <c r="L1092" s="127"/>
      <c r="M1092" s="513"/>
    </row>
    <row r="1093" ht="13.5" customHeight="1">
      <c r="A1093" s="376">
        <v>986.0</v>
      </c>
      <c r="B1093" s="324"/>
      <c r="C1093" s="127"/>
      <c r="D1093" s="349"/>
      <c r="E1093" s="127"/>
      <c r="F1093" s="349"/>
      <c r="G1093" s="127"/>
      <c r="H1093" s="512"/>
      <c r="I1093" s="127"/>
      <c r="J1093" s="127"/>
      <c r="K1093" s="127"/>
      <c r="L1093" s="127"/>
      <c r="M1093" s="513"/>
    </row>
    <row r="1094" ht="13.5" customHeight="1">
      <c r="A1094" s="376">
        <v>987.0</v>
      </c>
      <c r="B1094" s="324"/>
      <c r="C1094" s="127"/>
      <c r="D1094" s="349"/>
      <c r="E1094" s="127"/>
      <c r="F1094" s="349"/>
      <c r="G1094" s="127"/>
      <c r="H1094" s="512"/>
      <c r="I1094" s="127"/>
      <c r="J1094" s="127"/>
      <c r="K1094" s="127"/>
      <c r="L1094" s="127"/>
      <c r="M1094" s="513"/>
    </row>
    <row r="1095" ht="13.5" customHeight="1">
      <c r="A1095" s="376">
        <v>988.0</v>
      </c>
      <c r="B1095" s="324"/>
      <c r="C1095" s="127"/>
      <c r="D1095" s="349"/>
      <c r="E1095" s="127"/>
      <c r="F1095" s="349"/>
      <c r="G1095" s="127"/>
      <c r="H1095" s="512"/>
      <c r="I1095" s="127"/>
      <c r="J1095" s="127"/>
      <c r="K1095" s="127"/>
      <c r="L1095" s="127"/>
      <c r="M1095" s="513"/>
    </row>
    <row r="1096" ht="13.5" customHeight="1">
      <c r="A1096" s="376">
        <v>989.0</v>
      </c>
      <c r="B1096" s="324"/>
      <c r="C1096" s="127"/>
      <c r="D1096" s="349"/>
      <c r="E1096" s="127"/>
      <c r="F1096" s="349"/>
      <c r="G1096" s="127"/>
      <c r="H1096" s="512"/>
      <c r="I1096" s="127"/>
      <c r="J1096" s="127"/>
      <c r="K1096" s="127"/>
      <c r="L1096" s="127"/>
      <c r="M1096" s="513"/>
    </row>
    <row r="1097" ht="13.5" customHeight="1">
      <c r="A1097" s="376">
        <v>990.0</v>
      </c>
      <c r="B1097" s="324"/>
      <c r="C1097" s="127"/>
      <c r="D1097" s="349"/>
      <c r="E1097" s="127"/>
      <c r="F1097" s="349"/>
      <c r="G1097" s="127"/>
      <c r="H1097" s="512"/>
      <c r="I1097" s="127"/>
      <c r="J1097" s="127"/>
      <c r="K1097" s="127"/>
      <c r="L1097" s="127"/>
      <c r="M1097" s="513"/>
    </row>
    <row r="1098" ht="13.5" customHeight="1">
      <c r="A1098" s="376">
        <v>991.0</v>
      </c>
      <c r="B1098" s="324"/>
      <c r="C1098" s="127"/>
      <c r="D1098" s="349"/>
      <c r="E1098" s="127"/>
      <c r="F1098" s="349"/>
      <c r="G1098" s="127"/>
      <c r="H1098" s="512"/>
      <c r="I1098" s="127"/>
      <c r="J1098" s="127"/>
      <c r="K1098" s="127"/>
      <c r="L1098" s="127"/>
      <c r="M1098" s="513"/>
    </row>
    <row r="1099" ht="13.5" customHeight="1">
      <c r="A1099" s="376">
        <v>992.0</v>
      </c>
      <c r="B1099" s="324"/>
      <c r="C1099" s="127"/>
      <c r="D1099" s="349"/>
      <c r="E1099" s="127"/>
      <c r="F1099" s="349"/>
      <c r="G1099" s="127"/>
      <c r="H1099" s="512"/>
      <c r="I1099" s="127"/>
      <c r="J1099" s="127"/>
      <c r="K1099" s="127"/>
      <c r="L1099" s="127"/>
      <c r="M1099" s="513"/>
    </row>
  </sheetData>
  <mergeCells count="11">
    <mergeCell ref="I7:J7"/>
    <mergeCell ref="K7:L7"/>
    <mergeCell ref="O13:R16"/>
    <mergeCell ref="A6:M6"/>
    <mergeCell ref="A7:A8"/>
    <mergeCell ref="B7:B8"/>
    <mergeCell ref="C7:C8"/>
    <mergeCell ref="D7:D8"/>
    <mergeCell ref="E7:F7"/>
    <mergeCell ref="G7:H7"/>
    <mergeCell ref="M7:M8"/>
  </mergeCells>
  <dataValidations>
    <dataValidation type="list" allowBlank="1" showErrorMessage="1" sqref="G10:L1099">
      <formula1>$E$4:$E$5</formula1>
    </dataValidation>
    <dataValidation type="decimal" operator="greaterThanOrEqual" allowBlank="1" showDropDown="1" showInputMessage="1" showErrorMessage="1" prompt="Masukan data yang valid. Data yang dimasukan harus dalam bentuk angka" sqref="C10:C286 C288:C1099">
      <formula1>0.0</formula1>
    </dataValidation>
    <dataValidation type="decimal" operator="greaterThan" allowBlank="1" showDropDown="1" showInputMessage="1" showErrorMessage="1" prompt="Masukan data yang valid. Data yang dimasukan harus dalam bentuk angka" sqref="E10:F1099">
      <formula1>0.0</formula1>
    </dataValidation>
  </dataValidations>
  <hyperlinks>
    <hyperlink display="&lt;&lt;&lt; Daftar Tabel" location="'Daftar Tabel'!A1" ref="M1"/>
  </hyperlinks>
  <printOptions/>
  <pageMargins bottom="0.75" footer="0.0" header="0.0" left="0.7" right="0.7" top="0.75"/>
  <pageSetup fitToHeight="0" paperSize="9" orientation="landscape"/>
  <drawing r:id="rId2"/>
  <legacyDrawing r:id="rId3"/>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18.13"/>
    <col customWidth="1" min="3" max="3" width="11.75"/>
    <col customWidth="1" min="4" max="4" width="11.88"/>
    <col customWidth="1" min="5" max="5" width="12.25"/>
    <col customWidth="1" min="6" max="6" width="11.63"/>
    <col customWidth="1" min="7" max="10" width="12.5"/>
    <col customWidth="1" min="11" max="11" width="14.38"/>
    <col customWidth="1" min="13" max="29" width="7.75"/>
  </cols>
  <sheetData>
    <row r="1" ht="14.25" customHeight="1">
      <c r="A1" s="4" t="s">
        <v>141</v>
      </c>
      <c r="B1" s="4"/>
      <c r="C1" s="4"/>
      <c r="D1" s="4"/>
      <c r="E1" s="4"/>
      <c r="F1" s="4"/>
      <c r="G1" s="4"/>
      <c r="H1" s="4"/>
      <c r="I1" s="4"/>
      <c r="J1" s="4"/>
      <c r="K1" s="4"/>
      <c r="L1" s="68" t="s">
        <v>191</v>
      </c>
      <c r="M1" s="4"/>
      <c r="N1" s="4"/>
      <c r="O1" s="4"/>
      <c r="P1" s="4"/>
      <c r="Q1" s="4"/>
      <c r="R1" s="4"/>
      <c r="S1" s="4"/>
      <c r="T1" s="4"/>
      <c r="U1" s="4"/>
      <c r="V1" s="4"/>
      <c r="W1" s="4"/>
      <c r="X1" s="4"/>
      <c r="Y1" s="4"/>
      <c r="Z1" s="4"/>
      <c r="AA1" s="4"/>
      <c r="AB1" s="4"/>
      <c r="AC1" s="4"/>
    </row>
    <row r="2" ht="14.25" customHeight="1">
      <c r="A2" s="69" t="s">
        <v>539</v>
      </c>
      <c r="B2" s="4"/>
      <c r="C2" s="4"/>
      <c r="D2" s="4"/>
      <c r="E2" s="4"/>
      <c r="F2" s="4"/>
      <c r="G2" s="4"/>
      <c r="H2" s="4"/>
      <c r="I2" s="4"/>
      <c r="J2" s="4"/>
      <c r="K2" s="4"/>
      <c r="L2" s="119"/>
      <c r="M2" s="4"/>
      <c r="N2" s="4"/>
      <c r="O2" s="4"/>
      <c r="P2" s="4"/>
      <c r="Q2" s="4"/>
      <c r="R2" s="4"/>
      <c r="S2" s="4"/>
      <c r="T2" s="4"/>
      <c r="U2" s="4"/>
      <c r="V2" s="4"/>
      <c r="W2" s="4"/>
      <c r="X2" s="4"/>
      <c r="Y2" s="4"/>
      <c r="Z2" s="4"/>
      <c r="AA2" s="4"/>
      <c r="AB2" s="4"/>
      <c r="AC2" s="4"/>
    </row>
    <row r="3" ht="29.25" customHeight="1">
      <c r="A3" s="70" t="s">
        <v>71</v>
      </c>
      <c r="B3" s="70" t="s">
        <v>2069</v>
      </c>
      <c r="C3" s="70" t="s">
        <v>546</v>
      </c>
      <c r="D3" s="70" t="s">
        <v>2070</v>
      </c>
      <c r="E3" s="70" t="s">
        <v>2071</v>
      </c>
      <c r="F3" s="70" t="s">
        <v>2072</v>
      </c>
      <c r="G3" s="71" t="s">
        <v>2073</v>
      </c>
      <c r="H3" s="73"/>
      <c r="I3" s="70" t="s">
        <v>2074</v>
      </c>
      <c r="J3" s="70" t="s">
        <v>2075</v>
      </c>
      <c r="K3" s="70" t="s">
        <v>2076</v>
      </c>
      <c r="L3" s="4"/>
      <c r="M3" s="4"/>
      <c r="N3" s="4"/>
      <c r="O3" s="4"/>
      <c r="P3" s="4"/>
      <c r="Q3" s="4"/>
      <c r="R3" s="4"/>
      <c r="S3" s="4"/>
      <c r="T3" s="4"/>
      <c r="U3" s="4"/>
      <c r="V3" s="4"/>
      <c r="W3" s="4"/>
      <c r="X3" s="4"/>
      <c r="Y3" s="4"/>
      <c r="Z3" s="4"/>
      <c r="AA3" s="4"/>
      <c r="AB3" s="4"/>
      <c r="AC3" s="4"/>
    </row>
    <row r="4" ht="23.25" customHeight="1">
      <c r="A4" s="74"/>
      <c r="B4" s="74"/>
      <c r="C4" s="74"/>
      <c r="D4" s="74"/>
      <c r="E4" s="74"/>
      <c r="F4" s="74"/>
      <c r="G4" s="75" t="s">
        <v>898</v>
      </c>
      <c r="H4" s="75" t="s">
        <v>901</v>
      </c>
      <c r="I4" s="74"/>
      <c r="J4" s="74"/>
      <c r="K4" s="74"/>
      <c r="L4" s="4"/>
      <c r="M4" s="4"/>
      <c r="N4" s="4"/>
      <c r="O4" s="4"/>
      <c r="P4" s="4"/>
      <c r="Q4" s="4"/>
      <c r="R4" s="4"/>
      <c r="S4" s="4"/>
      <c r="T4" s="4"/>
      <c r="U4" s="4"/>
      <c r="V4" s="4"/>
      <c r="W4" s="4"/>
      <c r="X4" s="4"/>
      <c r="Y4" s="4"/>
      <c r="Z4" s="4"/>
      <c r="AA4" s="4"/>
      <c r="AB4" s="4"/>
      <c r="AC4" s="4"/>
    </row>
    <row r="5" ht="14.25" customHeight="1">
      <c r="A5" s="76">
        <v>1.0</v>
      </c>
      <c r="B5" s="76">
        <v>2.0</v>
      </c>
      <c r="C5" s="76">
        <v>3.0</v>
      </c>
      <c r="D5" s="76">
        <v>4.0</v>
      </c>
      <c r="E5" s="76">
        <v>5.0</v>
      </c>
      <c r="F5" s="76">
        <v>6.0</v>
      </c>
      <c r="G5" s="76">
        <v>7.0</v>
      </c>
      <c r="H5" s="76">
        <v>8.0</v>
      </c>
      <c r="I5" s="76">
        <v>9.0</v>
      </c>
      <c r="J5" s="76">
        <v>10.0</v>
      </c>
      <c r="K5" s="76">
        <v>11.0</v>
      </c>
      <c r="L5" s="4"/>
      <c r="N5" s="4"/>
      <c r="O5" s="4"/>
      <c r="P5" s="4"/>
      <c r="Q5" s="4"/>
      <c r="R5" s="4"/>
      <c r="S5" s="4"/>
      <c r="T5" s="4"/>
      <c r="U5" s="4"/>
      <c r="V5" s="4"/>
      <c r="W5" s="4"/>
      <c r="X5" s="4"/>
      <c r="Y5" s="4"/>
      <c r="Z5" s="4"/>
      <c r="AA5" s="4"/>
      <c r="AB5" s="4"/>
      <c r="AC5" s="4"/>
    </row>
    <row r="6" ht="14.25" customHeight="1">
      <c r="A6" s="86">
        <v>1.0</v>
      </c>
      <c r="B6" s="113"/>
      <c r="C6" s="113"/>
      <c r="D6" s="113"/>
      <c r="E6" s="113"/>
      <c r="F6" s="113"/>
      <c r="G6" s="113"/>
      <c r="H6" s="113"/>
      <c r="I6" s="113"/>
      <c r="J6" s="517"/>
      <c r="K6" s="113"/>
      <c r="L6" s="4"/>
      <c r="M6" s="277" t="s">
        <v>397</v>
      </c>
      <c r="N6" s="7"/>
      <c r="O6" s="4"/>
      <c r="P6" s="4"/>
      <c r="Q6" s="4"/>
      <c r="R6" s="4"/>
      <c r="S6" s="4"/>
      <c r="T6" s="4"/>
      <c r="U6" s="4"/>
      <c r="V6" s="4"/>
      <c r="W6" s="4"/>
      <c r="X6" s="4"/>
      <c r="Y6" s="4"/>
      <c r="Z6" s="4"/>
      <c r="AA6" s="4"/>
      <c r="AB6" s="4"/>
      <c r="AC6" s="4"/>
    </row>
    <row r="7" ht="14.25" customHeight="1">
      <c r="A7" s="86">
        <v>2.0</v>
      </c>
      <c r="B7" s="113"/>
      <c r="C7" s="113"/>
      <c r="D7" s="113"/>
      <c r="E7" s="113"/>
      <c r="F7" s="113"/>
      <c r="G7" s="113"/>
      <c r="H7" s="113"/>
      <c r="I7" s="113"/>
      <c r="J7" s="517"/>
      <c r="K7" s="113"/>
      <c r="L7" s="4"/>
      <c r="M7" s="179" t="s">
        <v>2077</v>
      </c>
      <c r="N7" s="179">
        <f>COUNTIFS(B6:B1000,"&lt;&gt;",C6:C1000,"&lt;&gt;",D6:D1000,"&lt;&gt;",E6:E1000,"&lt;&gt;",F6:F1000,"&lt;&gt;")</f>
        <v>0</v>
      </c>
      <c r="O7" s="4"/>
      <c r="P7" s="4"/>
      <c r="Q7" s="4"/>
      <c r="R7" s="4"/>
      <c r="S7" s="4"/>
      <c r="T7" s="4"/>
      <c r="U7" s="4"/>
      <c r="V7" s="4"/>
      <c r="W7" s="4"/>
      <c r="X7" s="4"/>
      <c r="Y7" s="4"/>
      <c r="Z7" s="4"/>
      <c r="AA7" s="4"/>
      <c r="AB7" s="4"/>
      <c r="AC7" s="4"/>
    </row>
    <row r="8" ht="14.25" customHeight="1">
      <c r="A8" s="86">
        <v>3.0</v>
      </c>
      <c r="B8" s="113"/>
      <c r="C8" s="113"/>
      <c r="D8" s="113"/>
      <c r="E8" s="113"/>
      <c r="F8" s="113"/>
      <c r="G8" s="113"/>
      <c r="H8" s="113"/>
      <c r="I8" s="113"/>
      <c r="J8" s="517"/>
      <c r="K8" s="113"/>
      <c r="L8" s="4"/>
      <c r="M8" s="179" t="s">
        <v>2078</v>
      </c>
      <c r="N8" s="179">
        <f>SUMIFS(K6:K1000,B6:B1000,"&lt;&gt;",C6:C1000,"&lt;&gt;",D6:D1000,"&lt;&gt;",E6:E1000,"&lt;&gt;",F6:F1000,"&lt;&gt;")</f>
        <v>0</v>
      </c>
      <c r="O8" s="4"/>
      <c r="P8" s="4"/>
      <c r="Q8" s="4"/>
      <c r="R8" s="4"/>
      <c r="S8" s="4"/>
      <c r="T8" s="4"/>
      <c r="U8" s="4"/>
      <c r="V8" s="4"/>
      <c r="W8" s="4"/>
      <c r="X8" s="4"/>
      <c r="Y8" s="4"/>
      <c r="Z8" s="4"/>
      <c r="AA8" s="4"/>
      <c r="AB8" s="4"/>
      <c r="AC8" s="4"/>
    </row>
    <row r="9" ht="14.25" customHeight="1">
      <c r="A9" s="86">
        <v>4.0</v>
      </c>
      <c r="B9" s="113"/>
      <c r="C9" s="113"/>
      <c r="D9" s="113"/>
      <c r="E9" s="113"/>
      <c r="F9" s="113"/>
      <c r="G9" s="113"/>
      <c r="H9" s="113"/>
      <c r="I9" s="113"/>
      <c r="J9" s="517"/>
      <c r="K9" s="113"/>
      <c r="L9" s="4"/>
      <c r="M9" s="179" t="s">
        <v>2079</v>
      </c>
      <c r="N9" s="179">
        <f>COUNTIFS(B6:B1000,"&lt;&gt;",C6:C1000,"&lt;&gt;",D6:D1000,"&lt;&gt;",E6:E1000,"&lt;&gt;",F6:F1000,"&lt;&gt;",G6:G1000,"V")</f>
        <v>0</v>
      </c>
      <c r="O9" s="4"/>
      <c r="P9" s="4"/>
      <c r="Q9" s="4"/>
      <c r="R9" s="4"/>
      <c r="S9" s="4"/>
      <c r="T9" s="4"/>
      <c r="U9" s="4"/>
      <c r="V9" s="4"/>
      <c r="W9" s="4"/>
      <c r="X9" s="4"/>
      <c r="Y9" s="4"/>
      <c r="Z9" s="4"/>
      <c r="AA9" s="4"/>
      <c r="AB9" s="4"/>
      <c r="AC9" s="4"/>
    </row>
    <row r="10" ht="14.25" customHeight="1">
      <c r="A10" s="86">
        <v>5.0</v>
      </c>
      <c r="B10" s="113"/>
      <c r="C10" s="113"/>
      <c r="D10" s="113"/>
      <c r="E10" s="113"/>
      <c r="F10" s="113"/>
      <c r="G10" s="113"/>
      <c r="H10" s="113"/>
      <c r="I10" s="113"/>
      <c r="J10" s="517"/>
      <c r="K10" s="113"/>
      <c r="L10" s="4"/>
      <c r="M10" s="179" t="s">
        <v>2080</v>
      </c>
      <c r="N10" s="179">
        <f>COUNTIFS(B6:B1000,"&lt;&gt;",C6:C1000,"&lt;&gt;",D6:D1000,"&lt;&gt;",E6:E1000,"&lt;&gt;",F6:F1000,"&lt;&gt;",H6:H1000,"V")</f>
        <v>0</v>
      </c>
      <c r="O10" s="4"/>
      <c r="P10" s="4"/>
      <c r="Q10" s="4"/>
      <c r="R10" s="4"/>
      <c r="S10" s="4"/>
      <c r="T10" s="4"/>
      <c r="U10" s="4"/>
      <c r="V10" s="4"/>
      <c r="W10" s="4"/>
      <c r="X10" s="4"/>
      <c r="Y10" s="4"/>
      <c r="Z10" s="4"/>
      <c r="AA10" s="4"/>
      <c r="AB10" s="4"/>
      <c r="AC10" s="4"/>
    </row>
    <row r="11" ht="14.25" customHeight="1">
      <c r="A11" s="86">
        <v>6.0</v>
      </c>
      <c r="B11" s="113"/>
      <c r="C11" s="113"/>
      <c r="D11" s="113"/>
      <c r="E11" s="113"/>
      <c r="F11" s="113"/>
      <c r="G11" s="113"/>
      <c r="H11" s="113"/>
      <c r="I11" s="113"/>
      <c r="J11" s="517"/>
      <c r="K11" s="113"/>
      <c r="L11" s="4"/>
      <c r="M11" s="4"/>
      <c r="N11" s="4"/>
      <c r="O11" s="4"/>
      <c r="P11" s="4"/>
      <c r="Q11" s="4"/>
      <c r="R11" s="4"/>
      <c r="S11" s="4"/>
      <c r="T11" s="4"/>
      <c r="U11" s="4"/>
      <c r="V11" s="4"/>
      <c r="W11" s="4"/>
      <c r="X11" s="4"/>
      <c r="Y11" s="4"/>
      <c r="Z11" s="4"/>
      <c r="AA11" s="4"/>
      <c r="AB11" s="4"/>
      <c r="AC11" s="4"/>
    </row>
    <row r="12" ht="14.25" customHeight="1">
      <c r="A12" s="86">
        <v>7.0</v>
      </c>
      <c r="B12" s="113"/>
      <c r="C12" s="113"/>
      <c r="D12" s="113"/>
      <c r="E12" s="113"/>
      <c r="F12" s="113"/>
      <c r="G12" s="113"/>
      <c r="H12" s="113"/>
      <c r="I12" s="113"/>
      <c r="J12" s="517"/>
      <c r="K12" s="113"/>
      <c r="L12" s="4"/>
      <c r="M12" s="4"/>
      <c r="N12" s="4"/>
      <c r="O12" s="4"/>
      <c r="P12" s="4"/>
      <c r="Q12" s="4"/>
      <c r="R12" s="4"/>
      <c r="S12" s="4"/>
      <c r="T12" s="4"/>
      <c r="U12" s="4"/>
      <c r="V12" s="4"/>
      <c r="W12" s="4"/>
      <c r="X12" s="4"/>
      <c r="Y12" s="4"/>
      <c r="Z12" s="4"/>
      <c r="AA12" s="4"/>
      <c r="AB12" s="4"/>
      <c r="AC12" s="4"/>
    </row>
    <row r="13" ht="14.25" customHeight="1">
      <c r="A13" s="86">
        <v>8.0</v>
      </c>
      <c r="B13" s="113"/>
      <c r="C13" s="113"/>
      <c r="D13" s="113"/>
      <c r="E13" s="113"/>
      <c r="F13" s="113"/>
      <c r="G13" s="113"/>
      <c r="H13" s="113"/>
      <c r="I13" s="113"/>
      <c r="J13" s="517"/>
      <c r="K13" s="113"/>
      <c r="L13" s="4"/>
      <c r="M13" s="4"/>
      <c r="N13" s="4"/>
      <c r="O13" s="4"/>
      <c r="P13" s="4"/>
      <c r="Q13" s="4"/>
      <c r="R13" s="4"/>
      <c r="S13" s="4"/>
      <c r="T13" s="4"/>
      <c r="U13" s="4"/>
      <c r="V13" s="4"/>
      <c r="W13" s="4"/>
      <c r="X13" s="4"/>
      <c r="Y13" s="4"/>
      <c r="Z13" s="4"/>
      <c r="AA13" s="4"/>
      <c r="AB13" s="4"/>
      <c r="AC13" s="4"/>
    </row>
    <row r="14" ht="14.25" customHeight="1">
      <c r="A14" s="86">
        <v>9.0</v>
      </c>
      <c r="B14" s="113"/>
      <c r="C14" s="113"/>
      <c r="D14" s="113"/>
      <c r="E14" s="113"/>
      <c r="F14" s="113"/>
      <c r="G14" s="113"/>
      <c r="H14" s="113"/>
      <c r="I14" s="113"/>
      <c r="J14" s="517"/>
      <c r="K14" s="113"/>
      <c r="L14" s="4"/>
      <c r="M14" s="4"/>
      <c r="N14" s="4"/>
      <c r="O14" s="4"/>
      <c r="P14" s="4"/>
      <c r="Q14" s="4"/>
      <c r="R14" s="4"/>
      <c r="S14" s="4"/>
      <c r="T14" s="4"/>
      <c r="U14" s="4"/>
      <c r="V14" s="4"/>
      <c r="W14" s="4"/>
      <c r="X14" s="4"/>
      <c r="Y14" s="4"/>
      <c r="Z14" s="4"/>
      <c r="AA14" s="4"/>
      <c r="AB14" s="4"/>
      <c r="AC14" s="4"/>
    </row>
    <row r="15" ht="14.25" customHeight="1">
      <c r="A15" s="86">
        <v>10.0</v>
      </c>
      <c r="B15" s="113"/>
      <c r="C15" s="113"/>
      <c r="D15" s="113"/>
      <c r="E15" s="113"/>
      <c r="F15" s="113"/>
      <c r="G15" s="113"/>
      <c r="H15" s="113"/>
      <c r="I15" s="113"/>
      <c r="J15" s="517"/>
      <c r="K15" s="113"/>
      <c r="L15" s="4"/>
      <c r="M15" s="4"/>
      <c r="N15" s="4"/>
      <c r="O15" s="4"/>
      <c r="P15" s="4"/>
      <c r="Q15" s="4"/>
      <c r="R15" s="4"/>
      <c r="S15" s="4"/>
      <c r="T15" s="4"/>
      <c r="U15" s="4"/>
      <c r="V15" s="4"/>
      <c r="W15" s="4"/>
      <c r="X15" s="4"/>
      <c r="Y15" s="4"/>
      <c r="Z15" s="4"/>
      <c r="AA15" s="4"/>
      <c r="AB15" s="4"/>
      <c r="AC15" s="4"/>
    </row>
    <row r="16" ht="14.25" customHeight="1">
      <c r="A16" s="86">
        <v>11.0</v>
      </c>
      <c r="B16" s="113"/>
      <c r="C16" s="113"/>
      <c r="D16" s="113"/>
      <c r="E16" s="113"/>
      <c r="F16" s="113"/>
      <c r="G16" s="113"/>
      <c r="H16" s="113"/>
      <c r="I16" s="113"/>
      <c r="J16" s="517"/>
      <c r="K16" s="113"/>
      <c r="L16" s="4"/>
      <c r="M16" s="4"/>
      <c r="N16" s="4"/>
      <c r="O16" s="4"/>
      <c r="P16" s="4"/>
      <c r="Q16" s="4"/>
      <c r="R16" s="4"/>
      <c r="S16" s="4"/>
      <c r="T16" s="4"/>
      <c r="U16" s="4"/>
      <c r="V16" s="4"/>
      <c r="W16" s="4"/>
      <c r="X16" s="4"/>
      <c r="Y16" s="4"/>
      <c r="Z16" s="4"/>
      <c r="AA16" s="4"/>
      <c r="AB16" s="4"/>
      <c r="AC16" s="4"/>
    </row>
    <row r="17" ht="14.25" customHeight="1">
      <c r="A17" s="86">
        <v>12.0</v>
      </c>
      <c r="B17" s="113"/>
      <c r="C17" s="113"/>
      <c r="D17" s="113"/>
      <c r="E17" s="113"/>
      <c r="F17" s="113"/>
      <c r="G17" s="113"/>
      <c r="H17" s="113"/>
      <c r="I17" s="113"/>
      <c r="J17" s="517"/>
      <c r="K17" s="113"/>
      <c r="L17" s="4"/>
      <c r="M17" s="4"/>
      <c r="N17" s="4"/>
      <c r="O17" s="4"/>
      <c r="P17" s="4"/>
      <c r="Q17" s="4"/>
      <c r="R17" s="4"/>
      <c r="S17" s="4"/>
      <c r="T17" s="4"/>
      <c r="U17" s="4"/>
      <c r="V17" s="4"/>
      <c r="W17" s="4"/>
      <c r="X17" s="4"/>
      <c r="Y17" s="4"/>
      <c r="Z17" s="4"/>
      <c r="AA17" s="4"/>
      <c r="AB17" s="4"/>
      <c r="AC17" s="4"/>
    </row>
    <row r="18" ht="14.25" customHeight="1">
      <c r="A18" s="86">
        <v>13.0</v>
      </c>
      <c r="B18" s="113"/>
      <c r="C18" s="113"/>
      <c r="D18" s="113"/>
      <c r="E18" s="113"/>
      <c r="F18" s="113"/>
      <c r="G18" s="113"/>
      <c r="H18" s="113"/>
      <c r="I18" s="113"/>
      <c r="J18" s="517"/>
      <c r="K18" s="113"/>
      <c r="L18" s="4"/>
      <c r="M18" s="4"/>
      <c r="N18" s="4"/>
      <c r="O18" s="4"/>
      <c r="P18" s="4"/>
      <c r="Q18" s="4"/>
      <c r="R18" s="4"/>
      <c r="S18" s="4"/>
      <c r="T18" s="4"/>
      <c r="U18" s="4"/>
      <c r="V18" s="4"/>
      <c r="W18" s="4"/>
      <c r="X18" s="4"/>
      <c r="Y18" s="4"/>
      <c r="Z18" s="4"/>
      <c r="AA18" s="4"/>
      <c r="AB18" s="4"/>
      <c r="AC18" s="4"/>
    </row>
    <row r="19" ht="14.25" customHeight="1">
      <c r="A19" s="86">
        <v>14.0</v>
      </c>
      <c r="B19" s="113"/>
      <c r="C19" s="113"/>
      <c r="D19" s="113"/>
      <c r="E19" s="113"/>
      <c r="F19" s="113"/>
      <c r="G19" s="113"/>
      <c r="H19" s="113"/>
      <c r="I19" s="113"/>
      <c r="J19" s="517"/>
      <c r="K19" s="113"/>
      <c r="L19" s="4"/>
      <c r="M19" s="4"/>
      <c r="N19" s="4"/>
      <c r="O19" s="4"/>
      <c r="P19" s="4"/>
      <c r="Q19" s="4"/>
      <c r="R19" s="4"/>
      <c r="S19" s="4"/>
      <c r="T19" s="4"/>
      <c r="U19" s="4"/>
      <c r="V19" s="4"/>
      <c r="W19" s="4"/>
      <c r="X19" s="4"/>
      <c r="Y19" s="4"/>
      <c r="Z19" s="4"/>
      <c r="AA19" s="4"/>
      <c r="AB19" s="4"/>
      <c r="AC19" s="4"/>
    </row>
    <row r="20" ht="14.25" customHeight="1">
      <c r="A20" s="86">
        <v>15.0</v>
      </c>
      <c r="B20" s="113"/>
      <c r="C20" s="113"/>
      <c r="D20" s="113"/>
      <c r="E20" s="113"/>
      <c r="F20" s="113"/>
      <c r="G20" s="113"/>
      <c r="H20" s="113"/>
      <c r="I20" s="113"/>
      <c r="J20" s="517"/>
      <c r="K20" s="113"/>
      <c r="L20" s="4"/>
      <c r="M20" s="4"/>
      <c r="N20" s="4"/>
      <c r="O20" s="4"/>
      <c r="P20" s="4"/>
      <c r="Q20" s="4"/>
      <c r="R20" s="4"/>
      <c r="S20" s="4"/>
      <c r="T20" s="4"/>
      <c r="U20" s="4"/>
      <c r="V20" s="4"/>
      <c r="W20" s="4"/>
      <c r="X20" s="4"/>
      <c r="Y20" s="4"/>
      <c r="Z20" s="4"/>
      <c r="AA20" s="4"/>
      <c r="AB20" s="4"/>
      <c r="AC20" s="4"/>
    </row>
    <row r="21" ht="14.25" customHeight="1">
      <c r="A21" s="86">
        <v>16.0</v>
      </c>
      <c r="B21" s="113"/>
      <c r="C21" s="113"/>
      <c r="D21" s="113"/>
      <c r="E21" s="113"/>
      <c r="F21" s="113"/>
      <c r="G21" s="113"/>
      <c r="H21" s="113"/>
      <c r="I21" s="113"/>
      <c r="J21" s="517"/>
      <c r="K21" s="113"/>
      <c r="L21" s="4"/>
      <c r="M21" s="4"/>
      <c r="N21" s="4"/>
      <c r="O21" s="4"/>
      <c r="P21" s="4"/>
      <c r="Q21" s="4"/>
      <c r="R21" s="4"/>
      <c r="S21" s="4"/>
      <c r="T21" s="4"/>
      <c r="U21" s="4"/>
      <c r="V21" s="4"/>
      <c r="W21" s="4"/>
      <c r="X21" s="4"/>
      <c r="Y21" s="4"/>
      <c r="Z21" s="4"/>
      <c r="AA21" s="4"/>
      <c r="AB21" s="4"/>
      <c r="AC21" s="4"/>
    </row>
    <row r="22" ht="14.25" customHeight="1">
      <c r="A22" s="86">
        <v>17.0</v>
      </c>
      <c r="B22" s="113"/>
      <c r="C22" s="113"/>
      <c r="D22" s="113"/>
      <c r="E22" s="113"/>
      <c r="F22" s="113"/>
      <c r="G22" s="113"/>
      <c r="H22" s="113"/>
      <c r="I22" s="113"/>
      <c r="J22" s="517"/>
      <c r="K22" s="113"/>
      <c r="L22" s="4"/>
      <c r="M22" s="4"/>
      <c r="N22" s="4"/>
      <c r="O22" s="4"/>
      <c r="P22" s="4"/>
      <c r="Q22" s="4"/>
      <c r="R22" s="4"/>
      <c r="S22" s="4"/>
      <c r="T22" s="4"/>
      <c r="U22" s="4"/>
      <c r="V22" s="4"/>
      <c r="W22" s="4"/>
      <c r="X22" s="4"/>
      <c r="Y22" s="4"/>
      <c r="Z22" s="4"/>
      <c r="AA22" s="4"/>
      <c r="AB22" s="4"/>
      <c r="AC22" s="4"/>
    </row>
    <row r="23" ht="14.25" customHeight="1">
      <c r="A23" s="86">
        <v>18.0</v>
      </c>
      <c r="B23" s="113"/>
      <c r="C23" s="113"/>
      <c r="D23" s="113"/>
      <c r="E23" s="113"/>
      <c r="F23" s="113"/>
      <c r="G23" s="113"/>
      <c r="H23" s="113"/>
      <c r="I23" s="113"/>
      <c r="J23" s="517"/>
      <c r="K23" s="113"/>
      <c r="L23" s="4"/>
      <c r="M23" s="4"/>
      <c r="N23" s="4"/>
      <c r="O23" s="4"/>
      <c r="P23" s="4"/>
      <c r="Q23" s="4"/>
      <c r="R23" s="4"/>
      <c r="S23" s="4"/>
      <c r="T23" s="4"/>
      <c r="U23" s="4"/>
      <c r="V23" s="4"/>
      <c r="W23" s="4"/>
      <c r="X23" s="4"/>
      <c r="Y23" s="4"/>
      <c r="Z23" s="4"/>
      <c r="AA23" s="4"/>
      <c r="AB23" s="4"/>
      <c r="AC23" s="4"/>
    </row>
    <row r="24" ht="14.25" customHeight="1">
      <c r="A24" s="86">
        <v>19.0</v>
      </c>
      <c r="B24" s="113"/>
      <c r="C24" s="113"/>
      <c r="D24" s="113"/>
      <c r="E24" s="113"/>
      <c r="F24" s="113"/>
      <c r="G24" s="113"/>
      <c r="H24" s="113"/>
      <c r="I24" s="113"/>
      <c r="J24" s="517"/>
      <c r="K24" s="113"/>
      <c r="L24" s="4"/>
      <c r="M24" s="4"/>
      <c r="N24" s="4"/>
      <c r="O24" s="4"/>
      <c r="P24" s="4"/>
      <c r="Q24" s="4"/>
      <c r="R24" s="4"/>
      <c r="S24" s="4"/>
      <c r="T24" s="4"/>
      <c r="U24" s="4"/>
      <c r="V24" s="4"/>
      <c r="W24" s="4"/>
      <c r="X24" s="4"/>
      <c r="Y24" s="4"/>
      <c r="Z24" s="4"/>
      <c r="AA24" s="4"/>
      <c r="AB24" s="4"/>
      <c r="AC24" s="4"/>
    </row>
    <row r="25" ht="14.25" customHeight="1">
      <c r="A25" s="86">
        <v>20.0</v>
      </c>
      <c r="B25" s="113"/>
      <c r="C25" s="113"/>
      <c r="D25" s="113"/>
      <c r="E25" s="113"/>
      <c r="F25" s="113"/>
      <c r="G25" s="113"/>
      <c r="H25" s="113"/>
      <c r="I25" s="113"/>
      <c r="J25" s="517"/>
      <c r="K25" s="113"/>
      <c r="L25" s="4"/>
      <c r="M25" s="4"/>
      <c r="N25" s="4"/>
      <c r="O25" s="4"/>
      <c r="P25" s="4"/>
      <c r="Q25" s="4"/>
      <c r="R25" s="4"/>
      <c r="S25" s="4"/>
      <c r="T25" s="4"/>
      <c r="U25" s="4"/>
      <c r="V25" s="4"/>
      <c r="W25" s="4"/>
      <c r="X25" s="4"/>
      <c r="Y25" s="4"/>
      <c r="Z25" s="4"/>
      <c r="AA25" s="4"/>
      <c r="AB25" s="4"/>
      <c r="AC25" s="4"/>
    </row>
    <row r="26" ht="14.25" customHeight="1">
      <c r="A26" s="86">
        <v>21.0</v>
      </c>
      <c r="B26" s="113"/>
      <c r="C26" s="113"/>
      <c r="D26" s="113"/>
      <c r="E26" s="113"/>
      <c r="F26" s="113"/>
      <c r="G26" s="113"/>
      <c r="H26" s="113"/>
      <c r="I26" s="113"/>
      <c r="J26" s="517"/>
      <c r="K26" s="113"/>
      <c r="L26" s="4"/>
      <c r="M26" s="4"/>
      <c r="N26" s="4"/>
      <c r="O26" s="4"/>
      <c r="P26" s="4"/>
      <c r="Q26" s="4"/>
      <c r="R26" s="4"/>
      <c r="S26" s="4"/>
      <c r="T26" s="4"/>
      <c r="U26" s="4"/>
      <c r="V26" s="4"/>
      <c r="W26" s="4"/>
      <c r="X26" s="4"/>
      <c r="Y26" s="4"/>
      <c r="Z26" s="4"/>
      <c r="AA26" s="4"/>
      <c r="AB26" s="4"/>
      <c r="AC26" s="4"/>
    </row>
    <row r="27" ht="14.25" customHeight="1">
      <c r="A27" s="86">
        <v>22.0</v>
      </c>
      <c r="B27" s="113"/>
      <c r="C27" s="113"/>
      <c r="D27" s="113"/>
      <c r="E27" s="113"/>
      <c r="F27" s="113"/>
      <c r="G27" s="113"/>
      <c r="H27" s="113"/>
      <c r="I27" s="113"/>
      <c r="J27" s="517"/>
      <c r="K27" s="113"/>
      <c r="L27" s="4"/>
      <c r="M27" s="4"/>
      <c r="N27" s="4"/>
      <c r="O27" s="4"/>
      <c r="P27" s="4"/>
      <c r="Q27" s="4"/>
      <c r="R27" s="4"/>
      <c r="S27" s="4"/>
      <c r="T27" s="4"/>
      <c r="U27" s="4"/>
      <c r="V27" s="4"/>
      <c r="W27" s="4"/>
      <c r="X27" s="4"/>
      <c r="Y27" s="4"/>
      <c r="Z27" s="4"/>
      <c r="AA27" s="4"/>
      <c r="AB27" s="4"/>
      <c r="AC27" s="4"/>
    </row>
    <row r="28" ht="14.25" customHeight="1">
      <c r="A28" s="86">
        <v>23.0</v>
      </c>
      <c r="B28" s="113"/>
      <c r="C28" s="113"/>
      <c r="D28" s="113"/>
      <c r="E28" s="113"/>
      <c r="F28" s="113"/>
      <c r="G28" s="113"/>
      <c r="H28" s="113"/>
      <c r="I28" s="113"/>
      <c r="J28" s="517"/>
      <c r="K28" s="113"/>
      <c r="L28" s="4"/>
      <c r="M28" s="4"/>
      <c r="N28" s="4"/>
      <c r="O28" s="4"/>
      <c r="P28" s="4"/>
      <c r="Q28" s="4"/>
      <c r="R28" s="4"/>
      <c r="S28" s="4"/>
      <c r="T28" s="4"/>
      <c r="U28" s="4"/>
      <c r="V28" s="4"/>
      <c r="W28" s="4"/>
      <c r="X28" s="4"/>
      <c r="Y28" s="4"/>
      <c r="Z28" s="4"/>
      <c r="AA28" s="4"/>
      <c r="AB28" s="4"/>
      <c r="AC28" s="4"/>
    </row>
    <row r="29" ht="14.25" customHeight="1">
      <c r="A29" s="86">
        <v>24.0</v>
      </c>
      <c r="B29" s="113"/>
      <c r="C29" s="113"/>
      <c r="D29" s="113"/>
      <c r="E29" s="113"/>
      <c r="F29" s="113"/>
      <c r="G29" s="113"/>
      <c r="H29" s="113"/>
      <c r="I29" s="113"/>
      <c r="J29" s="517"/>
      <c r="K29" s="113"/>
      <c r="L29" s="4"/>
      <c r="M29" s="4"/>
      <c r="N29" s="4"/>
      <c r="O29" s="4"/>
      <c r="P29" s="4"/>
      <c r="Q29" s="4"/>
      <c r="R29" s="4"/>
      <c r="S29" s="4"/>
      <c r="T29" s="4"/>
      <c r="U29" s="4"/>
      <c r="V29" s="4"/>
      <c r="W29" s="4"/>
      <c r="X29" s="4"/>
      <c r="Y29" s="4"/>
      <c r="Z29" s="4"/>
      <c r="AA29" s="4"/>
      <c r="AB29" s="4"/>
      <c r="AC29" s="4"/>
    </row>
    <row r="30" ht="14.25" customHeight="1">
      <c r="A30" s="86">
        <v>25.0</v>
      </c>
      <c r="B30" s="113"/>
      <c r="C30" s="113"/>
      <c r="D30" s="113"/>
      <c r="E30" s="113"/>
      <c r="F30" s="113"/>
      <c r="G30" s="113"/>
      <c r="H30" s="113"/>
      <c r="I30" s="113"/>
      <c r="J30" s="517"/>
      <c r="K30" s="113"/>
      <c r="L30" s="4"/>
      <c r="M30" s="4"/>
      <c r="N30" s="4"/>
      <c r="O30" s="4"/>
      <c r="P30" s="4"/>
      <c r="Q30" s="4"/>
      <c r="R30" s="4"/>
      <c r="S30" s="4"/>
      <c r="T30" s="4"/>
      <c r="U30" s="4"/>
      <c r="V30" s="4"/>
      <c r="W30" s="4"/>
      <c r="X30" s="4"/>
      <c r="Y30" s="4"/>
      <c r="Z30" s="4"/>
      <c r="AA30" s="4"/>
      <c r="AB30" s="4"/>
      <c r="AC30" s="4"/>
    </row>
    <row r="31" ht="14.25" customHeight="1">
      <c r="A31" s="86">
        <v>26.0</v>
      </c>
      <c r="B31" s="113"/>
      <c r="C31" s="113"/>
      <c r="D31" s="113"/>
      <c r="E31" s="113"/>
      <c r="F31" s="113"/>
      <c r="G31" s="113"/>
      <c r="H31" s="113"/>
      <c r="I31" s="113"/>
      <c r="J31" s="517"/>
      <c r="K31" s="113"/>
      <c r="L31" s="4"/>
      <c r="M31" s="4"/>
      <c r="N31" s="4"/>
      <c r="O31" s="4"/>
      <c r="P31" s="4"/>
      <c r="Q31" s="4"/>
      <c r="R31" s="4"/>
      <c r="S31" s="4"/>
      <c r="T31" s="4"/>
      <c r="U31" s="4"/>
      <c r="V31" s="4"/>
      <c r="W31" s="4"/>
      <c r="X31" s="4"/>
      <c r="Y31" s="4"/>
      <c r="Z31" s="4"/>
      <c r="AA31" s="4"/>
      <c r="AB31" s="4"/>
      <c r="AC31" s="4"/>
    </row>
    <row r="32" ht="14.25" customHeight="1">
      <c r="A32" s="86">
        <v>27.0</v>
      </c>
      <c r="B32" s="113"/>
      <c r="C32" s="113"/>
      <c r="D32" s="113"/>
      <c r="E32" s="113"/>
      <c r="F32" s="113"/>
      <c r="G32" s="113"/>
      <c r="H32" s="113"/>
      <c r="I32" s="113"/>
      <c r="J32" s="517"/>
      <c r="K32" s="113"/>
      <c r="L32" s="4"/>
      <c r="M32" s="4"/>
      <c r="N32" s="4"/>
      <c r="O32" s="4"/>
      <c r="P32" s="4"/>
      <c r="Q32" s="4"/>
      <c r="R32" s="4"/>
      <c r="S32" s="4"/>
      <c r="T32" s="4"/>
      <c r="U32" s="4"/>
      <c r="V32" s="4"/>
      <c r="W32" s="4"/>
      <c r="X32" s="4"/>
      <c r="Y32" s="4"/>
      <c r="Z32" s="4"/>
      <c r="AA32" s="4"/>
      <c r="AB32" s="4"/>
      <c r="AC32" s="4"/>
    </row>
    <row r="33" ht="14.25" customHeight="1">
      <c r="A33" s="86">
        <v>28.0</v>
      </c>
      <c r="B33" s="113"/>
      <c r="C33" s="113"/>
      <c r="D33" s="113"/>
      <c r="E33" s="113"/>
      <c r="F33" s="113"/>
      <c r="G33" s="113"/>
      <c r="H33" s="113"/>
      <c r="I33" s="113"/>
      <c r="J33" s="517"/>
      <c r="K33" s="113"/>
      <c r="L33" s="4"/>
      <c r="M33" s="4"/>
      <c r="N33" s="4"/>
      <c r="O33" s="4"/>
      <c r="P33" s="4"/>
      <c r="Q33" s="4"/>
      <c r="R33" s="4"/>
      <c r="S33" s="4"/>
      <c r="T33" s="4"/>
      <c r="U33" s="4"/>
      <c r="V33" s="4"/>
      <c r="W33" s="4"/>
      <c r="X33" s="4"/>
      <c r="Y33" s="4"/>
      <c r="Z33" s="4"/>
      <c r="AA33" s="4"/>
      <c r="AB33" s="4"/>
      <c r="AC33" s="4"/>
    </row>
    <row r="34" ht="14.25" customHeight="1">
      <c r="A34" s="86">
        <v>29.0</v>
      </c>
      <c r="B34" s="113"/>
      <c r="C34" s="113"/>
      <c r="D34" s="113"/>
      <c r="E34" s="113"/>
      <c r="F34" s="113"/>
      <c r="G34" s="113"/>
      <c r="H34" s="113"/>
      <c r="I34" s="113"/>
      <c r="J34" s="517"/>
      <c r="K34" s="113"/>
      <c r="L34" s="4"/>
      <c r="M34" s="4"/>
      <c r="N34" s="4"/>
      <c r="O34" s="4"/>
      <c r="P34" s="4"/>
      <c r="Q34" s="4"/>
      <c r="R34" s="4"/>
      <c r="S34" s="4"/>
      <c r="T34" s="4"/>
      <c r="U34" s="4"/>
      <c r="V34" s="4"/>
      <c r="W34" s="4"/>
      <c r="X34" s="4"/>
      <c r="Y34" s="4"/>
      <c r="Z34" s="4"/>
      <c r="AA34" s="4"/>
      <c r="AB34" s="4"/>
      <c r="AC34" s="4"/>
    </row>
    <row r="35" ht="14.25" customHeight="1">
      <c r="A35" s="86">
        <v>30.0</v>
      </c>
      <c r="B35" s="113"/>
      <c r="C35" s="113"/>
      <c r="D35" s="113"/>
      <c r="E35" s="113"/>
      <c r="F35" s="113"/>
      <c r="G35" s="113"/>
      <c r="H35" s="113"/>
      <c r="I35" s="113"/>
      <c r="J35" s="517"/>
      <c r="K35" s="113"/>
      <c r="L35" s="4"/>
      <c r="M35" s="4"/>
      <c r="N35" s="4"/>
      <c r="O35" s="4"/>
      <c r="P35" s="4"/>
      <c r="Q35" s="4"/>
      <c r="R35" s="4"/>
      <c r="S35" s="4"/>
      <c r="T35" s="4"/>
      <c r="U35" s="4"/>
      <c r="V35" s="4"/>
      <c r="W35" s="4"/>
      <c r="X35" s="4"/>
      <c r="Y35" s="4"/>
      <c r="Z35" s="4"/>
      <c r="AA35" s="4"/>
      <c r="AB35" s="4"/>
      <c r="AC35" s="4"/>
    </row>
    <row r="36" ht="14.25" customHeight="1">
      <c r="A36" s="86">
        <v>31.0</v>
      </c>
      <c r="B36" s="113"/>
      <c r="C36" s="113"/>
      <c r="D36" s="113"/>
      <c r="E36" s="113"/>
      <c r="F36" s="113"/>
      <c r="G36" s="113"/>
      <c r="H36" s="113"/>
      <c r="I36" s="113"/>
      <c r="J36" s="517"/>
      <c r="K36" s="113"/>
      <c r="L36" s="4"/>
      <c r="M36" s="4"/>
      <c r="N36" s="4"/>
      <c r="O36" s="4"/>
      <c r="P36" s="4"/>
      <c r="Q36" s="4"/>
      <c r="R36" s="4"/>
      <c r="S36" s="4"/>
      <c r="T36" s="4"/>
      <c r="U36" s="4"/>
      <c r="V36" s="4"/>
      <c r="W36" s="4"/>
      <c r="X36" s="4"/>
      <c r="Y36" s="4"/>
      <c r="Z36" s="4"/>
      <c r="AA36" s="4"/>
      <c r="AB36" s="4"/>
      <c r="AC36" s="4"/>
    </row>
    <row r="37" ht="14.25" customHeight="1">
      <c r="A37" s="86">
        <v>32.0</v>
      </c>
      <c r="B37" s="113"/>
      <c r="C37" s="113"/>
      <c r="D37" s="113"/>
      <c r="E37" s="113"/>
      <c r="F37" s="113"/>
      <c r="G37" s="113"/>
      <c r="H37" s="113"/>
      <c r="I37" s="113"/>
      <c r="J37" s="517"/>
      <c r="K37" s="113"/>
      <c r="L37" s="4"/>
      <c r="M37" s="4"/>
      <c r="N37" s="4"/>
      <c r="O37" s="4"/>
      <c r="P37" s="4"/>
      <c r="Q37" s="4"/>
      <c r="R37" s="4"/>
      <c r="S37" s="4"/>
      <c r="T37" s="4"/>
      <c r="U37" s="4"/>
      <c r="V37" s="4"/>
      <c r="W37" s="4"/>
      <c r="X37" s="4"/>
      <c r="Y37" s="4"/>
      <c r="Z37" s="4"/>
      <c r="AA37" s="4"/>
      <c r="AB37" s="4"/>
      <c r="AC37" s="4"/>
    </row>
    <row r="38" ht="14.25" customHeight="1">
      <c r="A38" s="86">
        <v>33.0</v>
      </c>
      <c r="B38" s="113"/>
      <c r="C38" s="113"/>
      <c r="D38" s="113"/>
      <c r="E38" s="113"/>
      <c r="F38" s="113"/>
      <c r="G38" s="113"/>
      <c r="H38" s="113"/>
      <c r="I38" s="113"/>
      <c r="J38" s="517"/>
      <c r="K38" s="113"/>
      <c r="L38" s="4"/>
      <c r="M38" s="4"/>
      <c r="N38" s="4"/>
      <c r="O38" s="4"/>
      <c r="P38" s="4"/>
      <c r="Q38" s="4"/>
      <c r="R38" s="4"/>
      <c r="S38" s="4"/>
      <c r="T38" s="4"/>
      <c r="U38" s="4"/>
      <c r="V38" s="4"/>
      <c r="W38" s="4"/>
      <c r="X38" s="4"/>
      <c r="Y38" s="4"/>
      <c r="Z38" s="4"/>
      <c r="AA38" s="4"/>
      <c r="AB38" s="4"/>
      <c r="AC38" s="4"/>
    </row>
    <row r="39" ht="14.25" customHeight="1">
      <c r="A39" s="86">
        <v>34.0</v>
      </c>
      <c r="B39" s="113"/>
      <c r="C39" s="113"/>
      <c r="D39" s="113"/>
      <c r="E39" s="113"/>
      <c r="F39" s="113"/>
      <c r="G39" s="113"/>
      <c r="H39" s="113"/>
      <c r="I39" s="113"/>
      <c r="J39" s="517"/>
      <c r="K39" s="113"/>
      <c r="L39" s="4"/>
      <c r="M39" s="4"/>
      <c r="N39" s="4"/>
      <c r="O39" s="4"/>
      <c r="P39" s="4"/>
      <c r="Q39" s="4"/>
      <c r="R39" s="4"/>
      <c r="S39" s="4"/>
      <c r="T39" s="4"/>
      <c r="U39" s="4"/>
      <c r="V39" s="4"/>
      <c r="W39" s="4"/>
      <c r="X39" s="4"/>
      <c r="Y39" s="4"/>
      <c r="Z39" s="4"/>
      <c r="AA39" s="4"/>
      <c r="AB39" s="4"/>
      <c r="AC39" s="4"/>
    </row>
    <row r="40" ht="14.25" customHeight="1">
      <c r="A40" s="86">
        <v>35.0</v>
      </c>
      <c r="B40" s="113"/>
      <c r="C40" s="113"/>
      <c r="D40" s="113"/>
      <c r="E40" s="113"/>
      <c r="F40" s="113"/>
      <c r="G40" s="113"/>
      <c r="H40" s="113"/>
      <c r="I40" s="113"/>
      <c r="J40" s="517"/>
      <c r="K40" s="113"/>
      <c r="L40" s="4"/>
      <c r="M40" s="4"/>
      <c r="N40" s="4"/>
      <c r="O40" s="4"/>
      <c r="P40" s="4"/>
      <c r="Q40" s="4"/>
      <c r="R40" s="4"/>
      <c r="S40" s="4"/>
      <c r="T40" s="4"/>
      <c r="U40" s="4"/>
      <c r="V40" s="4"/>
      <c r="W40" s="4"/>
      <c r="X40" s="4"/>
      <c r="Y40" s="4"/>
      <c r="Z40" s="4"/>
      <c r="AA40" s="4"/>
      <c r="AB40" s="4"/>
      <c r="AC40" s="4"/>
    </row>
    <row r="41" ht="14.25" customHeight="1">
      <c r="A41" s="86">
        <v>36.0</v>
      </c>
      <c r="B41" s="113"/>
      <c r="C41" s="113"/>
      <c r="D41" s="113"/>
      <c r="E41" s="113"/>
      <c r="F41" s="113"/>
      <c r="G41" s="113"/>
      <c r="H41" s="113"/>
      <c r="I41" s="113"/>
      <c r="J41" s="517"/>
      <c r="K41" s="113"/>
      <c r="L41" s="4"/>
      <c r="M41" s="4"/>
      <c r="N41" s="4"/>
      <c r="O41" s="4"/>
      <c r="P41" s="4"/>
      <c r="Q41" s="4"/>
      <c r="R41" s="4"/>
      <c r="S41" s="4"/>
      <c r="T41" s="4"/>
      <c r="U41" s="4"/>
      <c r="V41" s="4"/>
      <c r="W41" s="4"/>
      <c r="X41" s="4"/>
      <c r="Y41" s="4"/>
      <c r="Z41" s="4"/>
      <c r="AA41" s="4"/>
      <c r="AB41" s="4"/>
      <c r="AC41" s="4"/>
    </row>
    <row r="42" ht="14.25" customHeight="1">
      <c r="A42" s="86">
        <v>37.0</v>
      </c>
      <c r="B42" s="113"/>
      <c r="C42" s="113"/>
      <c r="D42" s="113"/>
      <c r="E42" s="113"/>
      <c r="F42" s="113"/>
      <c r="G42" s="113"/>
      <c r="H42" s="113"/>
      <c r="I42" s="113"/>
      <c r="J42" s="517"/>
      <c r="K42" s="113"/>
      <c r="L42" s="4"/>
      <c r="M42" s="4"/>
      <c r="N42" s="4"/>
      <c r="O42" s="4"/>
      <c r="P42" s="4"/>
      <c r="Q42" s="4"/>
      <c r="R42" s="4"/>
      <c r="S42" s="4"/>
      <c r="T42" s="4"/>
      <c r="U42" s="4"/>
      <c r="V42" s="4"/>
      <c r="W42" s="4"/>
      <c r="X42" s="4"/>
      <c r="Y42" s="4"/>
      <c r="Z42" s="4"/>
      <c r="AA42" s="4"/>
      <c r="AB42" s="4"/>
      <c r="AC42" s="4"/>
    </row>
    <row r="43" ht="14.25" customHeight="1">
      <c r="A43" s="86">
        <v>38.0</v>
      </c>
      <c r="B43" s="113"/>
      <c r="C43" s="113"/>
      <c r="D43" s="113"/>
      <c r="E43" s="113"/>
      <c r="F43" s="113"/>
      <c r="G43" s="113"/>
      <c r="H43" s="113"/>
      <c r="I43" s="113"/>
      <c r="J43" s="517"/>
      <c r="K43" s="113"/>
      <c r="L43" s="4"/>
      <c r="M43" s="4"/>
      <c r="N43" s="4"/>
      <c r="O43" s="4"/>
      <c r="P43" s="4"/>
      <c r="Q43" s="4"/>
      <c r="R43" s="4"/>
      <c r="S43" s="4"/>
      <c r="T43" s="4"/>
      <c r="U43" s="4"/>
      <c r="V43" s="4"/>
      <c r="W43" s="4"/>
      <c r="X43" s="4"/>
      <c r="Y43" s="4"/>
      <c r="Z43" s="4"/>
      <c r="AA43" s="4"/>
      <c r="AB43" s="4"/>
      <c r="AC43" s="4"/>
    </row>
    <row r="44" ht="14.25" customHeight="1">
      <c r="A44" s="86">
        <v>39.0</v>
      </c>
      <c r="B44" s="113"/>
      <c r="C44" s="113"/>
      <c r="D44" s="113"/>
      <c r="E44" s="113"/>
      <c r="F44" s="113"/>
      <c r="G44" s="113"/>
      <c r="H44" s="113"/>
      <c r="I44" s="113"/>
      <c r="J44" s="517"/>
      <c r="K44" s="113"/>
      <c r="L44" s="4"/>
      <c r="M44" s="4"/>
      <c r="N44" s="4"/>
      <c r="O44" s="4"/>
      <c r="P44" s="4"/>
      <c r="Q44" s="4"/>
      <c r="R44" s="4"/>
      <c r="S44" s="4"/>
      <c r="T44" s="4"/>
      <c r="U44" s="4"/>
      <c r="V44" s="4"/>
      <c r="W44" s="4"/>
      <c r="X44" s="4"/>
      <c r="Y44" s="4"/>
      <c r="Z44" s="4"/>
      <c r="AA44" s="4"/>
      <c r="AB44" s="4"/>
      <c r="AC44" s="4"/>
    </row>
    <row r="45" ht="14.25" customHeight="1">
      <c r="A45" s="86">
        <v>40.0</v>
      </c>
      <c r="B45" s="113"/>
      <c r="C45" s="113"/>
      <c r="D45" s="113"/>
      <c r="E45" s="113"/>
      <c r="F45" s="113"/>
      <c r="G45" s="113"/>
      <c r="H45" s="113"/>
      <c r="I45" s="113"/>
      <c r="J45" s="517"/>
      <c r="K45" s="113"/>
      <c r="L45" s="4"/>
      <c r="M45" s="4"/>
      <c r="N45" s="4"/>
      <c r="O45" s="4"/>
      <c r="P45" s="4"/>
      <c r="Q45" s="4"/>
      <c r="R45" s="4"/>
      <c r="S45" s="4"/>
      <c r="T45" s="4"/>
      <c r="U45" s="4"/>
      <c r="V45" s="4"/>
      <c r="W45" s="4"/>
      <c r="X45" s="4"/>
      <c r="Y45" s="4"/>
      <c r="Z45" s="4"/>
      <c r="AA45" s="4"/>
      <c r="AB45" s="4"/>
      <c r="AC45" s="4"/>
    </row>
    <row r="46" ht="14.25" customHeight="1">
      <c r="A46" s="86">
        <v>41.0</v>
      </c>
      <c r="B46" s="113"/>
      <c r="C46" s="113"/>
      <c r="D46" s="113"/>
      <c r="E46" s="113"/>
      <c r="F46" s="113"/>
      <c r="G46" s="113"/>
      <c r="H46" s="113"/>
      <c r="I46" s="113"/>
      <c r="J46" s="517"/>
      <c r="K46" s="113"/>
      <c r="L46" s="4"/>
      <c r="M46" s="4"/>
      <c r="N46" s="4"/>
      <c r="O46" s="4"/>
      <c r="P46" s="4"/>
      <c r="Q46" s="4"/>
      <c r="R46" s="4"/>
      <c r="S46" s="4"/>
      <c r="T46" s="4"/>
      <c r="U46" s="4"/>
      <c r="V46" s="4"/>
      <c r="W46" s="4"/>
      <c r="X46" s="4"/>
      <c r="Y46" s="4"/>
      <c r="Z46" s="4"/>
      <c r="AA46" s="4"/>
      <c r="AB46" s="4"/>
      <c r="AC46" s="4"/>
    </row>
    <row r="47" ht="14.25" customHeight="1">
      <c r="A47" s="86">
        <v>42.0</v>
      </c>
      <c r="B47" s="113"/>
      <c r="C47" s="113"/>
      <c r="D47" s="113"/>
      <c r="E47" s="113"/>
      <c r="F47" s="113"/>
      <c r="G47" s="113"/>
      <c r="H47" s="113"/>
      <c r="I47" s="113"/>
      <c r="J47" s="517"/>
      <c r="K47" s="113"/>
      <c r="L47" s="4"/>
      <c r="M47" s="4"/>
      <c r="N47" s="4"/>
      <c r="O47" s="4"/>
      <c r="P47" s="4"/>
      <c r="Q47" s="4"/>
      <c r="R47" s="4"/>
      <c r="S47" s="4"/>
      <c r="T47" s="4"/>
      <c r="U47" s="4"/>
      <c r="V47" s="4"/>
      <c r="W47" s="4"/>
      <c r="X47" s="4"/>
      <c r="Y47" s="4"/>
      <c r="Z47" s="4"/>
      <c r="AA47" s="4"/>
      <c r="AB47" s="4"/>
      <c r="AC47" s="4"/>
    </row>
    <row r="48" ht="14.25" customHeight="1">
      <c r="A48" s="86">
        <v>43.0</v>
      </c>
      <c r="B48" s="113"/>
      <c r="C48" s="113"/>
      <c r="D48" s="113"/>
      <c r="E48" s="113"/>
      <c r="F48" s="113"/>
      <c r="G48" s="113"/>
      <c r="H48" s="113"/>
      <c r="I48" s="113"/>
      <c r="J48" s="517"/>
      <c r="K48" s="113"/>
      <c r="L48" s="4"/>
      <c r="M48" s="4"/>
      <c r="N48" s="4"/>
      <c r="O48" s="4"/>
      <c r="P48" s="4"/>
      <c r="Q48" s="4"/>
      <c r="R48" s="4"/>
      <c r="S48" s="4"/>
      <c r="T48" s="4"/>
      <c r="U48" s="4"/>
      <c r="V48" s="4"/>
      <c r="W48" s="4"/>
      <c r="X48" s="4"/>
      <c r="Y48" s="4"/>
      <c r="Z48" s="4"/>
      <c r="AA48" s="4"/>
      <c r="AB48" s="4"/>
      <c r="AC48" s="4"/>
    </row>
    <row r="49" ht="14.25" customHeight="1">
      <c r="A49" s="86">
        <v>44.0</v>
      </c>
      <c r="B49" s="113"/>
      <c r="C49" s="113"/>
      <c r="D49" s="113"/>
      <c r="E49" s="113"/>
      <c r="F49" s="113"/>
      <c r="G49" s="113"/>
      <c r="H49" s="113"/>
      <c r="I49" s="113"/>
      <c r="J49" s="517"/>
      <c r="K49" s="113"/>
      <c r="L49" s="4"/>
      <c r="M49" s="4"/>
      <c r="N49" s="4"/>
      <c r="O49" s="4"/>
      <c r="P49" s="4"/>
      <c r="Q49" s="4"/>
      <c r="R49" s="4"/>
      <c r="S49" s="4"/>
      <c r="T49" s="4"/>
      <c r="U49" s="4"/>
      <c r="V49" s="4"/>
      <c r="W49" s="4"/>
      <c r="X49" s="4"/>
      <c r="Y49" s="4"/>
      <c r="Z49" s="4"/>
      <c r="AA49" s="4"/>
      <c r="AB49" s="4"/>
      <c r="AC49" s="4"/>
    </row>
    <row r="50" ht="14.25" customHeight="1">
      <c r="A50" s="86">
        <v>45.0</v>
      </c>
      <c r="B50" s="113"/>
      <c r="C50" s="113"/>
      <c r="D50" s="113"/>
      <c r="E50" s="113"/>
      <c r="F50" s="113"/>
      <c r="G50" s="113"/>
      <c r="H50" s="113"/>
      <c r="I50" s="113"/>
      <c r="J50" s="517"/>
      <c r="K50" s="113"/>
      <c r="L50" s="4"/>
      <c r="M50" s="4"/>
      <c r="N50" s="4"/>
      <c r="O50" s="4"/>
      <c r="P50" s="4"/>
      <c r="Q50" s="4"/>
      <c r="R50" s="4"/>
      <c r="S50" s="4"/>
      <c r="T50" s="4"/>
      <c r="U50" s="4"/>
      <c r="V50" s="4"/>
      <c r="W50" s="4"/>
      <c r="X50" s="4"/>
      <c r="Y50" s="4"/>
      <c r="Z50" s="4"/>
      <c r="AA50" s="4"/>
      <c r="AB50" s="4"/>
      <c r="AC50" s="4"/>
    </row>
    <row r="51" ht="14.25" customHeight="1">
      <c r="A51" s="86">
        <v>46.0</v>
      </c>
      <c r="B51" s="113"/>
      <c r="C51" s="113"/>
      <c r="D51" s="113"/>
      <c r="E51" s="113"/>
      <c r="F51" s="113"/>
      <c r="G51" s="113"/>
      <c r="H51" s="113"/>
      <c r="I51" s="113"/>
      <c r="J51" s="517"/>
      <c r="K51" s="113"/>
      <c r="L51" s="4"/>
      <c r="M51" s="4"/>
      <c r="N51" s="4"/>
      <c r="O51" s="4"/>
      <c r="P51" s="4"/>
      <c r="Q51" s="4"/>
      <c r="R51" s="4"/>
      <c r="S51" s="4"/>
      <c r="T51" s="4"/>
      <c r="U51" s="4"/>
      <c r="V51" s="4"/>
      <c r="W51" s="4"/>
      <c r="X51" s="4"/>
      <c r="Y51" s="4"/>
      <c r="Z51" s="4"/>
      <c r="AA51" s="4"/>
      <c r="AB51" s="4"/>
      <c r="AC51" s="4"/>
    </row>
    <row r="52" ht="14.25" customHeight="1">
      <c r="A52" s="86">
        <v>47.0</v>
      </c>
      <c r="B52" s="113"/>
      <c r="C52" s="113"/>
      <c r="D52" s="113"/>
      <c r="E52" s="113"/>
      <c r="F52" s="113"/>
      <c r="G52" s="113"/>
      <c r="H52" s="113"/>
      <c r="I52" s="113"/>
      <c r="J52" s="517"/>
      <c r="K52" s="113"/>
      <c r="L52" s="4"/>
      <c r="M52" s="4"/>
      <c r="N52" s="4"/>
      <c r="O52" s="4"/>
      <c r="P52" s="4"/>
      <c r="Q52" s="4"/>
      <c r="R52" s="4"/>
      <c r="S52" s="4"/>
      <c r="T52" s="4"/>
      <c r="U52" s="4"/>
      <c r="V52" s="4"/>
      <c r="W52" s="4"/>
      <c r="X52" s="4"/>
      <c r="Y52" s="4"/>
      <c r="Z52" s="4"/>
      <c r="AA52" s="4"/>
      <c r="AB52" s="4"/>
      <c r="AC52" s="4"/>
    </row>
    <row r="53" ht="14.25" customHeight="1">
      <c r="A53" s="86">
        <v>48.0</v>
      </c>
      <c r="B53" s="113"/>
      <c r="C53" s="113"/>
      <c r="D53" s="113"/>
      <c r="E53" s="113"/>
      <c r="F53" s="113"/>
      <c r="G53" s="113"/>
      <c r="H53" s="113"/>
      <c r="I53" s="113"/>
      <c r="J53" s="517"/>
      <c r="K53" s="113"/>
      <c r="L53" s="4"/>
      <c r="M53" s="4"/>
      <c r="N53" s="4"/>
      <c r="O53" s="4"/>
      <c r="P53" s="4"/>
      <c r="Q53" s="4"/>
      <c r="R53" s="4"/>
      <c r="S53" s="4"/>
      <c r="T53" s="4"/>
      <c r="U53" s="4"/>
      <c r="V53" s="4"/>
      <c r="W53" s="4"/>
      <c r="X53" s="4"/>
      <c r="Y53" s="4"/>
      <c r="Z53" s="4"/>
      <c r="AA53" s="4"/>
      <c r="AB53" s="4"/>
      <c r="AC53" s="4"/>
    </row>
    <row r="54" ht="14.25" customHeight="1">
      <c r="A54" s="86">
        <v>49.0</v>
      </c>
      <c r="B54" s="113"/>
      <c r="C54" s="113"/>
      <c r="D54" s="113"/>
      <c r="E54" s="113"/>
      <c r="F54" s="113"/>
      <c r="G54" s="113"/>
      <c r="H54" s="113"/>
      <c r="I54" s="113"/>
      <c r="J54" s="517"/>
      <c r="K54" s="113"/>
      <c r="L54" s="4"/>
      <c r="M54" s="4"/>
      <c r="N54" s="4"/>
      <c r="O54" s="4"/>
      <c r="P54" s="4"/>
      <c r="Q54" s="4"/>
      <c r="R54" s="4"/>
      <c r="S54" s="4"/>
      <c r="T54" s="4"/>
      <c r="U54" s="4"/>
      <c r="V54" s="4"/>
      <c r="W54" s="4"/>
      <c r="X54" s="4"/>
      <c r="Y54" s="4"/>
      <c r="Z54" s="4"/>
      <c r="AA54" s="4"/>
      <c r="AB54" s="4"/>
      <c r="AC54" s="4"/>
    </row>
    <row r="55" ht="14.25" customHeight="1">
      <c r="A55" s="86">
        <v>50.0</v>
      </c>
      <c r="B55" s="113"/>
      <c r="C55" s="113"/>
      <c r="D55" s="113"/>
      <c r="E55" s="113"/>
      <c r="F55" s="113"/>
      <c r="G55" s="113"/>
      <c r="H55" s="113"/>
      <c r="I55" s="113"/>
      <c r="J55" s="517"/>
      <c r="K55" s="113"/>
      <c r="L55" s="4"/>
      <c r="M55" s="4"/>
      <c r="N55" s="4"/>
      <c r="O55" s="4"/>
      <c r="P55" s="4"/>
      <c r="Q55" s="4"/>
      <c r="R55" s="4"/>
      <c r="S55" s="4"/>
      <c r="T55" s="4"/>
      <c r="U55" s="4"/>
      <c r="V55" s="4"/>
      <c r="W55" s="4"/>
      <c r="X55" s="4"/>
      <c r="Y55" s="4"/>
      <c r="Z55" s="4"/>
      <c r="AA55" s="4"/>
      <c r="AB55" s="4"/>
      <c r="AC55" s="4"/>
    </row>
    <row r="56" ht="14.25" customHeight="1">
      <c r="A56" s="86">
        <v>51.0</v>
      </c>
      <c r="B56" s="113"/>
      <c r="C56" s="113"/>
      <c r="D56" s="113"/>
      <c r="E56" s="113"/>
      <c r="F56" s="113"/>
      <c r="G56" s="113"/>
      <c r="H56" s="113"/>
      <c r="I56" s="113"/>
      <c r="J56" s="517"/>
      <c r="K56" s="113"/>
      <c r="L56" s="4"/>
      <c r="M56" s="4"/>
      <c r="N56" s="4"/>
      <c r="O56" s="4"/>
      <c r="P56" s="4"/>
      <c r="Q56" s="4"/>
      <c r="R56" s="4"/>
      <c r="S56" s="4"/>
      <c r="T56" s="4"/>
      <c r="U56" s="4"/>
      <c r="V56" s="4"/>
      <c r="W56" s="4"/>
      <c r="X56" s="4"/>
      <c r="Y56" s="4"/>
      <c r="Z56" s="4"/>
      <c r="AA56" s="4"/>
      <c r="AB56" s="4"/>
      <c r="AC56" s="4"/>
    </row>
    <row r="57" ht="14.25" customHeight="1">
      <c r="A57" s="86">
        <v>52.0</v>
      </c>
      <c r="B57" s="113"/>
      <c r="C57" s="113"/>
      <c r="D57" s="113"/>
      <c r="E57" s="113"/>
      <c r="F57" s="113"/>
      <c r="G57" s="113"/>
      <c r="H57" s="113"/>
      <c r="I57" s="113"/>
      <c r="J57" s="517"/>
      <c r="K57" s="113"/>
      <c r="L57" s="4"/>
      <c r="M57" s="4"/>
      <c r="N57" s="4"/>
      <c r="O57" s="4"/>
      <c r="P57" s="4"/>
      <c r="Q57" s="4"/>
      <c r="R57" s="4"/>
      <c r="S57" s="4"/>
      <c r="T57" s="4"/>
      <c r="U57" s="4"/>
      <c r="V57" s="4"/>
      <c r="W57" s="4"/>
      <c r="X57" s="4"/>
      <c r="Y57" s="4"/>
      <c r="Z57" s="4"/>
      <c r="AA57" s="4"/>
      <c r="AB57" s="4"/>
      <c r="AC57" s="4"/>
    </row>
    <row r="58" ht="14.25" customHeight="1">
      <c r="A58" s="86">
        <v>53.0</v>
      </c>
      <c r="B58" s="113"/>
      <c r="C58" s="113"/>
      <c r="D58" s="113"/>
      <c r="E58" s="113"/>
      <c r="F58" s="113"/>
      <c r="G58" s="113"/>
      <c r="H58" s="113"/>
      <c r="I58" s="113"/>
      <c r="J58" s="517"/>
      <c r="K58" s="113"/>
      <c r="L58" s="4"/>
      <c r="M58" s="4"/>
      <c r="N58" s="4"/>
      <c r="O58" s="4"/>
      <c r="P58" s="4"/>
      <c r="Q58" s="4"/>
      <c r="R58" s="4"/>
      <c r="S58" s="4"/>
      <c r="T58" s="4"/>
      <c r="U58" s="4"/>
      <c r="V58" s="4"/>
      <c r="W58" s="4"/>
      <c r="X58" s="4"/>
      <c r="Y58" s="4"/>
      <c r="Z58" s="4"/>
      <c r="AA58" s="4"/>
      <c r="AB58" s="4"/>
      <c r="AC58" s="4"/>
    </row>
    <row r="59" ht="14.25" customHeight="1">
      <c r="A59" s="86">
        <v>54.0</v>
      </c>
      <c r="B59" s="113"/>
      <c r="C59" s="113"/>
      <c r="D59" s="113"/>
      <c r="E59" s="113"/>
      <c r="F59" s="113"/>
      <c r="G59" s="113"/>
      <c r="H59" s="113"/>
      <c r="I59" s="113"/>
      <c r="J59" s="517"/>
      <c r="K59" s="113"/>
      <c r="L59" s="4"/>
      <c r="M59" s="4"/>
      <c r="N59" s="4"/>
      <c r="O59" s="4"/>
      <c r="P59" s="4"/>
      <c r="Q59" s="4"/>
      <c r="R59" s="4"/>
      <c r="S59" s="4"/>
      <c r="T59" s="4"/>
      <c r="U59" s="4"/>
      <c r="V59" s="4"/>
      <c r="W59" s="4"/>
      <c r="X59" s="4"/>
      <c r="Y59" s="4"/>
      <c r="Z59" s="4"/>
      <c r="AA59" s="4"/>
      <c r="AB59" s="4"/>
      <c r="AC59" s="4"/>
    </row>
    <row r="60" ht="14.25" customHeight="1">
      <c r="A60" s="86">
        <v>55.0</v>
      </c>
      <c r="B60" s="113"/>
      <c r="C60" s="113"/>
      <c r="D60" s="113"/>
      <c r="E60" s="113"/>
      <c r="F60" s="113"/>
      <c r="G60" s="113"/>
      <c r="H60" s="113"/>
      <c r="I60" s="113"/>
      <c r="J60" s="517"/>
      <c r="K60" s="113"/>
      <c r="L60" s="4"/>
      <c r="M60" s="4"/>
      <c r="N60" s="4"/>
      <c r="O60" s="4"/>
      <c r="P60" s="4"/>
      <c r="Q60" s="4"/>
      <c r="R60" s="4"/>
      <c r="S60" s="4"/>
      <c r="T60" s="4"/>
      <c r="U60" s="4"/>
      <c r="V60" s="4"/>
      <c r="W60" s="4"/>
      <c r="X60" s="4"/>
      <c r="Y60" s="4"/>
      <c r="Z60" s="4"/>
      <c r="AA60" s="4"/>
      <c r="AB60" s="4"/>
      <c r="AC60" s="4"/>
    </row>
    <row r="61" ht="14.25" customHeight="1">
      <c r="A61" s="86">
        <v>56.0</v>
      </c>
      <c r="B61" s="113"/>
      <c r="C61" s="113"/>
      <c r="D61" s="113"/>
      <c r="E61" s="113"/>
      <c r="F61" s="113"/>
      <c r="G61" s="113"/>
      <c r="H61" s="113"/>
      <c r="I61" s="113"/>
      <c r="J61" s="517"/>
      <c r="K61" s="113"/>
      <c r="L61" s="4"/>
      <c r="M61" s="4"/>
      <c r="N61" s="4"/>
      <c r="O61" s="4"/>
      <c r="P61" s="4"/>
      <c r="Q61" s="4"/>
      <c r="R61" s="4"/>
      <c r="S61" s="4"/>
      <c r="T61" s="4"/>
      <c r="U61" s="4"/>
      <c r="V61" s="4"/>
      <c r="W61" s="4"/>
      <c r="X61" s="4"/>
      <c r="Y61" s="4"/>
      <c r="Z61" s="4"/>
      <c r="AA61" s="4"/>
      <c r="AB61" s="4"/>
      <c r="AC61" s="4"/>
    </row>
    <row r="62" ht="14.25" customHeight="1">
      <c r="A62" s="86">
        <v>57.0</v>
      </c>
      <c r="B62" s="113"/>
      <c r="C62" s="113"/>
      <c r="D62" s="113"/>
      <c r="E62" s="113"/>
      <c r="F62" s="113"/>
      <c r="G62" s="113"/>
      <c r="H62" s="113"/>
      <c r="I62" s="113"/>
      <c r="J62" s="517"/>
      <c r="K62" s="113"/>
      <c r="L62" s="4"/>
      <c r="M62" s="4"/>
      <c r="N62" s="4"/>
      <c r="O62" s="4"/>
      <c r="P62" s="4"/>
      <c r="Q62" s="4"/>
      <c r="R62" s="4"/>
      <c r="S62" s="4"/>
      <c r="T62" s="4"/>
      <c r="U62" s="4"/>
      <c r="V62" s="4"/>
      <c r="W62" s="4"/>
      <c r="X62" s="4"/>
      <c r="Y62" s="4"/>
      <c r="Z62" s="4"/>
      <c r="AA62" s="4"/>
      <c r="AB62" s="4"/>
      <c r="AC62" s="4"/>
    </row>
    <row r="63" ht="14.25" customHeight="1">
      <c r="A63" s="86">
        <v>58.0</v>
      </c>
      <c r="B63" s="113"/>
      <c r="C63" s="113"/>
      <c r="D63" s="113"/>
      <c r="E63" s="113"/>
      <c r="F63" s="113"/>
      <c r="G63" s="113"/>
      <c r="H63" s="113"/>
      <c r="I63" s="113"/>
      <c r="J63" s="517"/>
      <c r="K63" s="113"/>
      <c r="L63" s="4"/>
      <c r="M63" s="4"/>
      <c r="N63" s="4"/>
      <c r="O63" s="4"/>
      <c r="P63" s="4"/>
      <c r="Q63" s="4"/>
      <c r="R63" s="4"/>
      <c r="S63" s="4"/>
      <c r="T63" s="4"/>
      <c r="U63" s="4"/>
      <c r="V63" s="4"/>
      <c r="W63" s="4"/>
      <c r="X63" s="4"/>
      <c r="Y63" s="4"/>
      <c r="Z63" s="4"/>
      <c r="AA63" s="4"/>
      <c r="AB63" s="4"/>
      <c r="AC63" s="4"/>
    </row>
    <row r="64" ht="14.25" customHeight="1">
      <c r="A64" s="86">
        <v>59.0</v>
      </c>
      <c r="B64" s="113"/>
      <c r="C64" s="113"/>
      <c r="D64" s="113"/>
      <c r="E64" s="113"/>
      <c r="F64" s="113"/>
      <c r="G64" s="113"/>
      <c r="H64" s="113"/>
      <c r="I64" s="113"/>
      <c r="J64" s="517"/>
      <c r="K64" s="113"/>
      <c r="L64" s="4"/>
      <c r="M64" s="4"/>
      <c r="N64" s="4"/>
      <c r="O64" s="4"/>
      <c r="P64" s="4"/>
      <c r="Q64" s="4"/>
      <c r="R64" s="4"/>
      <c r="S64" s="4"/>
      <c r="T64" s="4"/>
      <c r="U64" s="4"/>
      <c r="V64" s="4"/>
      <c r="W64" s="4"/>
      <c r="X64" s="4"/>
      <c r="Y64" s="4"/>
      <c r="Z64" s="4"/>
      <c r="AA64" s="4"/>
      <c r="AB64" s="4"/>
      <c r="AC64" s="4"/>
    </row>
    <row r="65" ht="14.25" customHeight="1">
      <c r="A65" s="86">
        <v>60.0</v>
      </c>
      <c r="B65" s="113"/>
      <c r="C65" s="113"/>
      <c r="D65" s="113"/>
      <c r="E65" s="113"/>
      <c r="F65" s="113"/>
      <c r="G65" s="113"/>
      <c r="H65" s="113"/>
      <c r="I65" s="113"/>
      <c r="J65" s="517"/>
      <c r="K65" s="113"/>
      <c r="L65" s="4"/>
      <c r="M65" s="4"/>
      <c r="N65" s="4"/>
      <c r="O65" s="4"/>
      <c r="P65" s="4"/>
      <c r="Q65" s="4"/>
      <c r="R65" s="4"/>
      <c r="S65" s="4"/>
      <c r="T65" s="4"/>
      <c r="U65" s="4"/>
      <c r="V65" s="4"/>
      <c r="W65" s="4"/>
      <c r="X65" s="4"/>
      <c r="Y65" s="4"/>
      <c r="Z65" s="4"/>
      <c r="AA65" s="4"/>
      <c r="AB65" s="4"/>
      <c r="AC65" s="4"/>
    </row>
    <row r="66" ht="14.25" customHeight="1">
      <c r="A66" s="86">
        <v>61.0</v>
      </c>
      <c r="B66" s="113"/>
      <c r="C66" s="113"/>
      <c r="D66" s="113"/>
      <c r="E66" s="113"/>
      <c r="F66" s="113"/>
      <c r="G66" s="113"/>
      <c r="H66" s="113"/>
      <c r="I66" s="113"/>
      <c r="J66" s="517"/>
      <c r="K66" s="113"/>
      <c r="L66" s="4"/>
      <c r="M66" s="4"/>
      <c r="N66" s="4"/>
      <c r="O66" s="4"/>
      <c r="P66" s="4"/>
      <c r="Q66" s="4"/>
      <c r="R66" s="4"/>
      <c r="S66" s="4"/>
      <c r="T66" s="4"/>
      <c r="U66" s="4"/>
      <c r="V66" s="4"/>
      <c r="W66" s="4"/>
      <c r="X66" s="4"/>
      <c r="Y66" s="4"/>
      <c r="Z66" s="4"/>
      <c r="AA66" s="4"/>
      <c r="AB66" s="4"/>
      <c r="AC66" s="4"/>
    </row>
    <row r="67" ht="14.25" customHeight="1">
      <c r="A67" s="86">
        <v>62.0</v>
      </c>
      <c r="B67" s="113"/>
      <c r="C67" s="113"/>
      <c r="D67" s="113"/>
      <c r="E67" s="113"/>
      <c r="F67" s="113"/>
      <c r="G67" s="113"/>
      <c r="H67" s="113"/>
      <c r="I67" s="113"/>
      <c r="J67" s="517"/>
      <c r="K67" s="113"/>
      <c r="L67" s="4"/>
      <c r="M67" s="4"/>
      <c r="N67" s="4"/>
      <c r="O67" s="4"/>
      <c r="P67" s="4"/>
      <c r="Q67" s="4"/>
      <c r="R67" s="4"/>
      <c r="S67" s="4"/>
      <c r="T67" s="4"/>
      <c r="U67" s="4"/>
      <c r="V67" s="4"/>
      <c r="W67" s="4"/>
      <c r="X67" s="4"/>
      <c r="Y67" s="4"/>
      <c r="Z67" s="4"/>
      <c r="AA67" s="4"/>
      <c r="AB67" s="4"/>
      <c r="AC67" s="4"/>
    </row>
    <row r="68" ht="14.25" customHeight="1">
      <c r="A68" s="86">
        <v>63.0</v>
      </c>
      <c r="B68" s="113"/>
      <c r="C68" s="113"/>
      <c r="D68" s="113"/>
      <c r="E68" s="113"/>
      <c r="F68" s="113"/>
      <c r="G68" s="113"/>
      <c r="H68" s="113"/>
      <c r="I68" s="113"/>
      <c r="J68" s="517"/>
      <c r="K68" s="113"/>
      <c r="L68" s="4"/>
      <c r="M68" s="4"/>
      <c r="N68" s="4"/>
      <c r="O68" s="4"/>
      <c r="P68" s="4"/>
      <c r="Q68" s="4"/>
      <c r="R68" s="4"/>
      <c r="S68" s="4"/>
      <c r="T68" s="4"/>
      <c r="U68" s="4"/>
      <c r="V68" s="4"/>
      <c r="W68" s="4"/>
      <c r="X68" s="4"/>
      <c r="Y68" s="4"/>
      <c r="Z68" s="4"/>
      <c r="AA68" s="4"/>
      <c r="AB68" s="4"/>
      <c r="AC68" s="4"/>
    </row>
    <row r="69" ht="14.25" customHeight="1">
      <c r="A69" s="86">
        <v>64.0</v>
      </c>
      <c r="B69" s="113"/>
      <c r="C69" s="113"/>
      <c r="D69" s="113"/>
      <c r="E69" s="113"/>
      <c r="F69" s="113"/>
      <c r="G69" s="113"/>
      <c r="H69" s="113"/>
      <c r="I69" s="113"/>
      <c r="J69" s="517"/>
      <c r="K69" s="113"/>
      <c r="L69" s="4"/>
      <c r="M69" s="4"/>
      <c r="N69" s="4"/>
      <c r="O69" s="4"/>
      <c r="P69" s="4"/>
      <c r="Q69" s="4"/>
      <c r="R69" s="4"/>
      <c r="S69" s="4"/>
      <c r="T69" s="4"/>
      <c r="U69" s="4"/>
      <c r="V69" s="4"/>
      <c r="W69" s="4"/>
      <c r="X69" s="4"/>
      <c r="Y69" s="4"/>
      <c r="Z69" s="4"/>
      <c r="AA69" s="4"/>
      <c r="AB69" s="4"/>
      <c r="AC69" s="4"/>
    </row>
    <row r="70" ht="14.25" customHeight="1">
      <c r="A70" s="86">
        <v>65.0</v>
      </c>
      <c r="B70" s="113"/>
      <c r="C70" s="113"/>
      <c r="D70" s="113"/>
      <c r="E70" s="113"/>
      <c r="F70" s="113"/>
      <c r="G70" s="113"/>
      <c r="H70" s="113"/>
      <c r="I70" s="113"/>
      <c r="J70" s="517"/>
      <c r="K70" s="113"/>
      <c r="L70" s="4"/>
      <c r="M70" s="4"/>
      <c r="N70" s="4"/>
      <c r="O70" s="4"/>
      <c r="P70" s="4"/>
      <c r="Q70" s="4"/>
      <c r="R70" s="4"/>
      <c r="S70" s="4"/>
      <c r="T70" s="4"/>
      <c r="U70" s="4"/>
      <c r="V70" s="4"/>
      <c r="W70" s="4"/>
      <c r="X70" s="4"/>
      <c r="Y70" s="4"/>
      <c r="Z70" s="4"/>
      <c r="AA70" s="4"/>
      <c r="AB70" s="4"/>
      <c r="AC70" s="4"/>
    </row>
    <row r="71" ht="14.25" customHeight="1">
      <c r="A71" s="86">
        <v>66.0</v>
      </c>
      <c r="B71" s="113"/>
      <c r="C71" s="113"/>
      <c r="D71" s="113"/>
      <c r="E71" s="113"/>
      <c r="F71" s="113"/>
      <c r="G71" s="113"/>
      <c r="H71" s="113"/>
      <c r="I71" s="113"/>
      <c r="J71" s="517"/>
      <c r="K71" s="113"/>
      <c r="L71" s="4"/>
      <c r="M71" s="4"/>
      <c r="N71" s="4"/>
      <c r="O71" s="4"/>
      <c r="P71" s="4"/>
      <c r="Q71" s="4"/>
      <c r="R71" s="4"/>
      <c r="S71" s="4"/>
      <c r="T71" s="4"/>
      <c r="U71" s="4"/>
      <c r="V71" s="4"/>
      <c r="W71" s="4"/>
      <c r="X71" s="4"/>
      <c r="Y71" s="4"/>
      <c r="Z71" s="4"/>
      <c r="AA71" s="4"/>
      <c r="AB71" s="4"/>
      <c r="AC71" s="4"/>
    </row>
    <row r="72" ht="14.25" customHeight="1">
      <c r="A72" s="86">
        <v>67.0</v>
      </c>
      <c r="B72" s="113"/>
      <c r="C72" s="113"/>
      <c r="D72" s="113"/>
      <c r="E72" s="113"/>
      <c r="F72" s="113"/>
      <c r="G72" s="113"/>
      <c r="H72" s="113"/>
      <c r="I72" s="113"/>
      <c r="J72" s="517"/>
      <c r="K72" s="113"/>
      <c r="L72" s="4"/>
      <c r="M72" s="4"/>
      <c r="N72" s="4"/>
      <c r="O72" s="4"/>
      <c r="P72" s="4"/>
      <c r="Q72" s="4"/>
      <c r="R72" s="4"/>
      <c r="S72" s="4"/>
      <c r="T72" s="4"/>
      <c r="U72" s="4"/>
      <c r="V72" s="4"/>
      <c r="W72" s="4"/>
      <c r="X72" s="4"/>
      <c r="Y72" s="4"/>
      <c r="Z72" s="4"/>
      <c r="AA72" s="4"/>
      <c r="AB72" s="4"/>
      <c r="AC72" s="4"/>
    </row>
    <row r="73" ht="14.25" customHeight="1">
      <c r="A73" s="86">
        <v>68.0</v>
      </c>
      <c r="B73" s="113"/>
      <c r="C73" s="113"/>
      <c r="D73" s="113"/>
      <c r="E73" s="113"/>
      <c r="F73" s="113"/>
      <c r="G73" s="113"/>
      <c r="H73" s="113"/>
      <c r="I73" s="113"/>
      <c r="J73" s="517"/>
      <c r="K73" s="113"/>
      <c r="L73" s="4"/>
      <c r="M73" s="4"/>
      <c r="N73" s="4"/>
      <c r="O73" s="4"/>
      <c r="P73" s="4"/>
      <c r="Q73" s="4"/>
      <c r="R73" s="4"/>
      <c r="S73" s="4"/>
      <c r="T73" s="4"/>
      <c r="U73" s="4"/>
      <c r="V73" s="4"/>
      <c r="W73" s="4"/>
      <c r="X73" s="4"/>
      <c r="Y73" s="4"/>
      <c r="Z73" s="4"/>
      <c r="AA73" s="4"/>
      <c r="AB73" s="4"/>
      <c r="AC73" s="4"/>
    </row>
    <row r="74" ht="14.25" customHeight="1">
      <c r="A74" s="86">
        <v>69.0</v>
      </c>
      <c r="B74" s="113"/>
      <c r="C74" s="113"/>
      <c r="D74" s="113"/>
      <c r="E74" s="113"/>
      <c r="F74" s="113"/>
      <c r="G74" s="113"/>
      <c r="H74" s="113"/>
      <c r="I74" s="113"/>
      <c r="J74" s="517"/>
      <c r="K74" s="113"/>
      <c r="L74" s="4"/>
      <c r="M74" s="4"/>
      <c r="N74" s="4"/>
      <c r="O74" s="4"/>
      <c r="P74" s="4"/>
      <c r="Q74" s="4"/>
      <c r="R74" s="4"/>
      <c r="S74" s="4"/>
      <c r="T74" s="4"/>
      <c r="U74" s="4"/>
      <c r="V74" s="4"/>
      <c r="W74" s="4"/>
      <c r="X74" s="4"/>
      <c r="Y74" s="4"/>
      <c r="Z74" s="4"/>
      <c r="AA74" s="4"/>
      <c r="AB74" s="4"/>
      <c r="AC74" s="4"/>
    </row>
    <row r="75" ht="14.25" customHeight="1">
      <c r="A75" s="86">
        <v>70.0</v>
      </c>
      <c r="B75" s="113"/>
      <c r="C75" s="113"/>
      <c r="D75" s="113"/>
      <c r="E75" s="113"/>
      <c r="F75" s="113"/>
      <c r="G75" s="113"/>
      <c r="H75" s="113"/>
      <c r="I75" s="113"/>
      <c r="J75" s="517"/>
      <c r="K75" s="113"/>
      <c r="L75" s="4"/>
      <c r="M75" s="4"/>
      <c r="N75" s="4"/>
      <c r="O75" s="4"/>
      <c r="P75" s="4"/>
      <c r="Q75" s="4"/>
      <c r="R75" s="4"/>
      <c r="S75" s="4"/>
      <c r="T75" s="4"/>
      <c r="U75" s="4"/>
      <c r="V75" s="4"/>
      <c r="W75" s="4"/>
      <c r="X75" s="4"/>
      <c r="Y75" s="4"/>
      <c r="Z75" s="4"/>
      <c r="AA75" s="4"/>
      <c r="AB75" s="4"/>
      <c r="AC75" s="4"/>
    </row>
    <row r="76" ht="14.25" customHeight="1">
      <c r="A76" s="86">
        <v>71.0</v>
      </c>
      <c r="B76" s="113"/>
      <c r="C76" s="113"/>
      <c r="D76" s="113"/>
      <c r="E76" s="113"/>
      <c r="F76" s="113"/>
      <c r="G76" s="113"/>
      <c r="H76" s="113"/>
      <c r="I76" s="113"/>
      <c r="J76" s="517"/>
      <c r="K76" s="113"/>
      <c r="L76" s="4"/>
      <c r="M76" s="4"/>
      <c r="N76" s="4"/>
      <c r="O76" s="4"/>
      <c r="P76" s="4"/>
      <c r="Q76" s="4"/>
      <c r="R76" s="4"/>
      <c r="S76" s="4"/>
      <c r="T76" s="4"/>
      <c r="U76" s="4"/>
      <c r="V76" s="4"/>
      <c r="W76" s="4"/>
      <c r="X76" s="4"/>
      <c r="Y76" s="4"/>
      <c r="Z76" s="4"/>
      <c r="AA76" s="4"/>
      <c r="AB76" s="4"/>
      <c r="AC76" s="4"/>
    </row>
    <row r="77" ht="14.25" customHeight="1">
      <c r="A77" s="86">
        <v>72.0</v>
      </c>
      <c r="B77" s="113"/>
      <c r="C77" s="113"/>
      <c r="D77" s="113"/>
      <c r="E77" s="113"/>
      <c r="F77" s="113"/>
      <c r="G77" s="113"/>
      <c r="H77" s="113"/>
      <c r="I77" s="113"/>
      <c r="J77" s="517"/>
      <c r="K77" s="113"/>
      <c r="L77" s="4"/>
      <c r="M77" s="4"/>
      <c r="N77" s="4"/>
      <c r="O77" s="4"/>
      <c r="P77" s="4"/>
      <c r="Q77" s="4"/>
      <c r="R77" s="4"/>
      <c r="S77" s="4"/>
      <c r="T77" s="4"/>
      <c r="U77" s="4"/>
      <c r="V77" s="4"/>
      <c r="W77" s="4"/>
      <c r="X77" s="4"/>
      <c r="Y77" s="4"/>
      <c r="Z77" s="4"/>
      <c r="AA77" s="4"/>
      <c r="AB77" s="4"/>
      <c r="AC77" s="4"/>
    </row>
    <row r="78" ht="14.25" customHeight="1">
      <c r="A78" s="86">
        <v>73.0</v>
      </c>
      <c r="B78" s="113"/>
      <c r="C78" s="113"/>
      <c r="D78" s="113"/>
      <c r="E78" s="113"/>
      <c r="F78" s="113"/>
      <c r="G78" s="113"/>
      <c r="H78" s="113"/>
      <c r="I78" s="113"/>
      <c r="J78" s="517"/>
      <c r="K78" s="113"/>
      <c r="L78" s="4"/>
      <c r="M78" s="4"/>
      <c r="N78" s="4"/>
      <c r="O78" s="4"/>
      <c r="P78" s="4"/>
      <c r="Q78" s="4"/>
      <c r="R78" s="4"/>
      <c r="S78" s="4"/>
      <c r="T78" s="4"/>
      <c r="U78" s="4"/>
      <c r="V78" s="4"/>
      <c r="W78" s="4"/>
      <c r="X78" s="4"/>
      <c r="Y78" s="4"/>
      <c r="Z78" s="4"/>
      <c r="AA78" s="4"/>
      <c r="AB78" s="4"/>
      <c r="AC78" s="4"/>
    </row>
    <row r="79" ht="14.25" customHeight="1">
      <c r="A79" s="86">
        <v>74.0</v>
      </c>
      <c r="B79" s="113"/>
      <c r="C79" s="113"/>
      <c r="D79" s="113"/>
      <c r="E79" s="113"/>
      <c r="F79" s="113"/>
      <c r="G79" s="113"/>
      <c r="H79" s="113"/>
      <c r="I79" s="113"/>
      <c r="J79" s="517"/>
      <c r="K79" s="113"/>
      <c r="L79" s="4"/>
      <c r="M79" s="4"/>
      <c r="N79" s="4"/>
      <c r="O79" s="4"/>
      <c r="P79" s="4"/>
      <c r="Q79" s="4"/>
      <c r="R79" s="4"/>
      <c r="S79" s="4"/>
      <c r="T79" s="4"/>
      <c r="U79" s="4"/>
      <c r="V79" s="4"/>
      <c r="W79" s="4"/>
      <c r="X79" s="4"/>
      <c r="Y79" s="4"/>
      <c r="Z79" s="4"/>
      <c r="AA79" s="4"/>
      <c r="AB79" s="4"/>
      <c r="AC79" s="4"/>
    </row>
    <row r="80" ht="14.25" customHeight="1">
      <c r="A80" s="86">
        <v>75.0</v>
      </c>
      <c r="B80" s="113"/>
      <c r="C80" s="113"/>
      <c r="D80" s="113"/>
      <c r="E80" s="113"/>
      <c r="F80" s="113"/>
      <c r="G80" s="113"/>
      <c r="H80" s="113"/>
      <c r="I80" s="113"/>
      <c r="J80" s="517"/>
      <c r="K80" s="113"/>
      <c r="L80" s="4"/>
      <c r="M80" s="4"/>
      <c r="N80" s="4"/>
      <c r="O80" s="4"/>
      <c r="P80" s="4"/>
      <c r="Q80" s="4"/>
      <c r="R80" s="4"/>
      <c r="S80" s="4"/>
      <c r="T80" s="4"/>
      <c r="U80" s="4"/>
      <c r="V80" s="4"/>
      <c r="W80" s="4"/>
      <c r="X80" s="4"/>
      <c r="Y80" s="4"/>
      <c r="Z80" s="4"/>
      <c r="AA80" s="4"/>
      <c r="AB80" s="4"/>
      <c r="AC80" s="4"/>
    </row>
    <row r="81" ht="14.25" customHeight="1">
      <c r="A81" s="86">
        <v>76.0</v>
      </c>
      <c r="B81" s="113"/>
      <c r="C81" s="113"/>
      <c r="D81" s="113"/>
      <c r="E81" s="113"/>
      <c r="F81" s="113"/>
      <c r="G81" s="113"/>
      <c r="H81" s="113"/>
      <c r="I81" s="113"/>
      <c r="J81" s="517"/>
      <c r="K81" s="113"/>
      <c r="L81" s="4"/>
      <c r="M81" s="4"/>
      <c r="N81" s="4"/>
      <c r="O81" s="4"/>
      <c r="P81" s="4"/>
      <c r="Q81" s="4"/>
      <c r="R81" s="4"/>
      <c r="S81" s="4"/>
      <c r="T81" s="4"/>
      <c r="U81" s="4"/>
      <c r="V81" s="4"/>
      <c r="W81" s="4"/>
      <c r="X81" s="4"/>
      <c r="Y81" s="4"/>
      <c r="Z81" s="4"/>
      <c r="AA81" s="4"/>
      <c r="AB81" s="4"/>
      <c r="AC81" s="4"/>
    </row>
    <row r="82" ht="14.25" customHeight="1">
      <c r="A82" s="86">
        <v>77.0</v>
      </c>
      <c r="B82" s="113"/>
      <c r="C82" s="113"/>
      <c r="D82" s="113"/>
      <c r="E82" s="113"/>
      <c r="F82" s="113"/>
      <c r="G82" s="113"/>
      <c r="H82" s="113"/>
      <c r="I82" s="113"/>
      <c r="J82" s="517"/>
      <c r="K82" s="113"/>
      <c r="L82" s="4"/>
      <c r="M82" s="4"/>
      <c r="N82" s="4"/>
      <c r="O82" s="4"/>
      <c r="P82" s="4"/>
      <c r="Q82" s="4"/>
      <c r="R82" s="4"/>
      <c r="S82" s="4"/>
      <c r="T82" s="4"/>
      <c r="U82" s="4"/>
      <c r="V82" s="4"/>
      <c r="W82" s="4"/>
      <c r="X82" s="4"/>
      <c r="Y82" s="4"/>
      <c r="Z82" s="4"/>
      <c r="AA82" s="4"/>
      <c r="AB82" s="4"/>
      <c r="AC82" s="4"/>
    </row>
    <row r="83" ht="14.25" customHeight="1">
      <c r="A83" s="86">
        <v>78.0</v>
      </c>
      <c r="B83" s="113"/>
      <c r="C83" s="113"/>
      <c r="D83" s="113"/>
      <c r="E83" s="113"/>
      <c r="F83" s="113"/>
      <c r="G83" s="113"/>
      <c r="H83" s="113"/>
      <c r="I83" s="113"/>
      <c r="J83" s="517"/>
      <c r="K83" s="113"/>
      <c r="L83" s="4"/>
      <c r="M83" s="4"/>
      <c r="N83" s="4"/>
      <c r="O83" s="4"/>
      <c r="P83" s="4"/>
      <c r="Q83" s="4"/>
      <c r="R83" s="4"/>
      <c r="S83" s="4"/>
      <c r="T83" s="4"/>
      <c r="U83" s="4"/>
      <c r="V83" s="4"/>
      <c r="W83" s="4"/>
      <c r="X83" s="4"/>
      <c r="Y83" s="4"/>
      <c r="Z83" s="4"/>
      <c r="AA83" s="4"/>
      <c r="AB83" s="4"/>
      <c r="AC83" s="4"/>
    </row>
    <row r="84" ht="14.25" customHeight="1">
      <c r="A84" s="86">
        <v>79.0</v>
      </c>
      <c r="B84" s="113"/>
      <c r="C84" s="113"/>
      <c r="D84" s="113"/>
      <c r="E84" s="113"/>
      <c r="F84" s="113"/>
      <c r="G84" s="113"/>
      <c r="H84" s="113"/>
      <c r="I84" s="113"/>
      <c r="J84" s="517"/>
      <c r="K84" s="113"/>
      <c r="L84" s="4"/>
      <c r="M84" s="4"/>
      <c r="N84" s="4"/>
      <c r="O84" s="4"/>
      <c r="P84" s="4"/>
      <c r="Q84" s="4"/>
      <c r="R84" s="4"/>
      <c r="S84" s="4"/>
      <c r="T84" s="4"/>
      <c r="U84" s="4"/>
      <c r="V84" s="4"/>
      <c r="W84" s="4"/>
      <c r="X84" s="4"/>
      <c r="Y84" s="4"/>
      <c r="Z84" s="4"/>
      <c r="AA84" s="4"/>
      <c r="AB84" s="4"/>
      <c r="AC84" s="4"/>
    </row>
    <row r="85" ht="14.25" customHeight="1">
      <c r="A85" s="86">
        <v>80.0</v>
      </c>
      <c r="B85" s="113"/>
      <c r="C85" s="113"/>
      <c r="D85" s="113"/>
      <c r="E85" s="113"/>
      <c r="F85" s="113"/>
      <c r="G85" s="113"/>
      <c r="H85" s="113"/>
      <c r="I85" s="113"/>
      <c r="J85" s="517"/>
      <c r="K85" s="113"/>
      <c r="L85" s="4"/>
      <c r="M85" s="4"/>
      <c r="N85" s="4"/>
      <c r="O85" s="4"/>
      <c r="P85" s="4"/>
      <c r="Q85" s="4"/>
      <c r="R85" s="4"/>
      <c r="S85" s="4"/>
      <c r="T85" s="4"/>
      <c r="U85" s="4"/>
      <c r="V85" s="4"/>
      <c r="W85" s="4"/>
      <c r="X85" s="4"/>
      <c r="Y85" s="4"/>
      <c r="Z85" s="4"/>
      <c r="AA85" s="4"/>
      <c r="AB85" s="4"/>
      <c r="AC85" s="4"/>
    </row>
    <row r="86" ht="14.25" customHeight="1">
      <c r="A86" s="86">
        <v>81.0</v>
      </c>
      <c r="B86" s="113"/>
      <c r="C86" s="113"/>
      <c r="D86" s="113"/>
      <c r="E86" s="113"/>
      <c r="F86" s="113"/>
      <c r="G86" s="113"/>
      <c r="H86" s="113"/>
      <c r="I86" s="113"/>
      <c r="J86" s="517"/>
      <c r="K86" s="113"/>
      <c r="L86" s="4"/>
      <c r="M86" s="4"/>
      <c r="N86" s="4"/>
      <c r="O86" s="4"/>
      <c r="P86" s="4"/>
      <c r="Q86" s="4"/>
      <c r="R86" s="4"/>
      <c r="S86" s="4"/>
      <c r="T86" s="4"/>
      <c r="U86" s="4"/>
      <c r="V86" s="4"/>
      <c r="W86" s="4"/>
      <c r="X86" s="4"/>
      <c r="Y86" s="4"/>
      <c r="Z86" s="4"/>
      <c r="AA86" s="4"/>
      <c r="AB86" s="4"/>
      <c r="AC86" s="4"/>
    </row>
    <row r="87" ht="14.25" customHeight="1">
      <c r="A87" s="86">
        <v>82.0</v>
      </c>
      <c r="B87" s="113"/>
      <c r="C87" s="113"/>
      <c r="D87" s="113"/>
      <c r="E87" s="113"/>
      <c r="F87" s="113"/>
      <c r="G87" s="113"/>
      <c r="H87" s="113"/>
      <c r="I87" s="113"/>
      <c r="J87" s="517"/>
      <c r="K87" s="113"/>
      <c r="L87" s="4"/>
      <c r="M87" s="4"/>
      <c r="N87" s="4"/>
      <c r="O87" s="4"/>
      <c r="P87" s="4"/>
      <c r="Q87" s="4"/>
      <c r="R87" s="4"/>
      <c r="S87" s="4"/>
      <c r="T87" s="4"/>
      <c r="U87" s="4"/>
      <c r="V87" s="4"/>
      <c r="W87" s="4"/>
      <c r="X87" s="4"/>
      <c r="Y87" s="4"/>
      <c r="Z87" s="4"/>
      <c r="AA87" s="4"/>
      <c r="AB87" s="4"/>
      <c r="AC87" s="4"/>
    </row>
    <row r="88" ht="14.25" customHeight="1">
      <c r="A88" s="86">
        <v>83.0</v>
      </c>
      <c r="B88" s="113"/>
      <c r="C88" s="113"/>
      <c r="D88" s="113"/>
      <c r="E88" s="113"/>
      <c r="F88" s="113"/>
      <c r="G88" s="113"/>
      <c r="H88" s="113"/>
      <c r="I88" s="113"/>
      <c r="J88" s="517"/>
      <c r="K88" s="113"/>
      <c r="L88" s="4"/>
      <c r="M88" s="4"/>
      <c r="N88" s="4"/>
      <c r="O88" s="4"/>
      <c r="P88" s="4"/>
      <c r="Q88" s="4"/>
      <c r="R88" s="4"/>
      <c r="S88" s="4"/>
      <c r="T88" s="4"/>
      <c r="U88" s="4"/>
      <c r="V88" s="4"/>
      <c r="W88" s="4"/>
      <c r="X88" s="4"/>
      <c r="Y88" s="4"/>
      <c r="Z88" s="4"/>
      <c r="AA88" s="4"/>
      <c r="AB88" s="4"/>
      <c r="AC88" s="4"/>
    </row>
    <row r="89" ht="14.25" customHeight="1">
      <c r="A89" s="86">
        <v>84.0</v>
      </c>
      <c r="B89" s="113"/>
      <c r="C89" s="113"/>
      <c r="D89" s="113"/>
      <c r="E89" s="113"/>
      <c r="F89" s="113"/>
      <c r="G89" s="113"/>
      <c r="H89" s="113"/>
      <c r="I89" s="113"/>
      <c r="J89" s="517"/>
      <c r="K89" s="113"/>
      <c r="L89" s="4"/>
      <c r="M89" s="4"/>
      <c r="N89" s="4"/>
      <c r="O89" s="4"/>
      <c r="P89" s="4"/>
      <c r="Q89" s="4"/>
      <c r="R89" s="4"/>
      <c r="S89" s="4"/>
      <c r="T89" s="4"/>
      <c r="U89" s="4"/>
      <c r="V89" s="4"/>
      <c r="W89" s="4"/>
      <c r="X89" s="4"/>
      <c r="Y89" s="4"/>
      <c r="Z89" s="4"/>
      <c r="AA89" s="4"/>
      <c r="AB89" s="4"/>
      <c r="AC89" s="4"/>
    </row>
    <row r="90" ht="14.25" customHeight="1">
      <c r="A90" s="86">
        <v>85.0</v>
      </c>
      <c r="B90" s="113"/>
      <c r="C90" s="113"/>
      <c r="D90" s="113"/>
      <c r="E90" s="113"/>
      <c r="F90" s="113"/>
      <c r="G90" s="113"/>
      <c r="H90" s="113"/>
      <c r="I90" s="113"/>
      <c r="J90" s="517"/>
      <c r="K90" s="113"/>
      <c r="L90" s="4"/>
      <c r="M90" s="4"/>
      <c r="N90" s="4"/>
      <c r="O90" s="4"/>
      <c r="P90" s="4"/>
      <c r="Q90" s="4"/>
      <c r="R90" s="4"/>
      <c r="S90" s="4"/>
      <c r="T90" s="4"/>
      <c r="U90" s="4"/>
      <c r="V90" s="4"/>
      <c r="W90" s="4"/>
      <c r="X90" s="4"/>
      <c r="Y90" s="4"/>
      <c r="Z90" s="4"/>
      <c r="AA90" s="4"/>
      <c r="AB90" s="4"/>
      <c r="AC90" s="4"/>
    </row>
    <row r="91" ht="14.25" customHeight="1">
      <c r="A91" s="86">
        <v>86.0</v>
      </c>
      <c r="B91" s="113"/>
      <c r="C91" s="113"/>
      <c r="D91" s="113"/>
      <c r="E91" s="113"/>
      <c r="F91" s="113"/>
      <c r="G91" s="113"/>
      <c r="H91" s="113"/>
      <c r="I91" s="113"/>
      <c r="J91" s="517"/>
      <c r="K91" s="113"/>
      <c r="L91" s="4"/>
      <c r="M91" s="4"/>
      <c r="N91" s="4"/>
      <c r="O91" s="4"/>
      <c r="P91" s="4"/>
      <c r="Q91" s="4"/>
      <c r="R91" s="4"/>
      <c r="S91" s="4"/>
      <c r="T91" s="4"/>
      <c r="U91" s="4"/>
      <c r="V91" s="4"/>
      <c r="W91" s="4"/>
      <c r="X91" s="4"/>
      <c r="Y91" s="4"/>
      <c r="Z91" s="4"/>
      <c r="AA91" s="4"/>
      <c r="AB91" s="4"/>
      <c r="AC91" s="4"/>
    </row>
    <row r="92" ht="14.25" customHeight="1">
      <c r="A92" s="86">
        <v>87.0</v>
      </c>
      <c r="B92" s="113"/>
      <c r="C92" s="113"/>
      <c r="D92" s="113"/>
      <c r="E92" s="113"/>
      <c r="F92" s="113"/>
      <c r="G92" s="113"/>
      <c r="H92" s="113"/>
      <c r="I92" s="113"/>
      <c r="J92" s="517"/>
      <c r="K92" s="113"/>
      <c r="L92" s="4"/>
      <c r="M92" s="4"/>
      <c r="N92" s="4"/>
      <c r="O92" s="4"/>
      <c r="P92" s="4"/>
      <c r="Q92" s="4"/>
      <c r="R92" s="4"/>
      <c r="S92" s="4"/>
      <c r="T92" s="4"/>
      <c r="U92" s="4"/>
      <c r="V92" s="4"/>
      <c r="W92" s="4"/>
      <c r="X92" s="4"/>
      <c r="Y92" s="4"/>
      <c r="Z92" s="4"/>
      <c r="AA92" s="4"/>
      <c r="AB92" s="4"/>
      <c r="AC92" s="4"/>
    </row>
    <row r="93" ht="14.25" customHeight="1">
      <c r="A93" s="86">
        <v>88.0</v>
      </c>
      <c r="B93" s="113"/>
      <c r="C93" s="113"/>
      <c r="D93" s="113"/>
      <c r="E93" s="113"/>
      <c r="F93" s="113"/>
      <c r="G93" s="113"/>
      <c r="H93" s="113"/>
      <c r="I93" s="113"/>
      <c r="J93" s="517"/>
      <c r="K93" s="113"/>
      <c r="L93" s="4"/>
      <c r="M93" s="4"/>
      <c r="N93" s="4"/>
      <c r="O93" s="4"/>
      <c r="P93" s="4"/>
      <c r="Q93" s="4"/>
      <c r="R93" s="4"/>
      <c r="S93" s="4"/>
      <c r="T93" s="4"/>
      <c r="U93" s="4"/>
      <c r="V93" s="4"/>
      <c r="W93" s="4"/>
      <c r="X93" s="4"/>
      <c r="Y93" s="4"/>
      <c r="Z93" s="4"/>
      <c r="AA93" s="4"/>
      <c r="AB93" s="4"/>
      <c r="AC93" s="4"/>
    </row>
    <row r="94" ht="14.25" customHeight="1">
      <c r="A94" s="86">
        <v>89.0</v>
      </c>
      <c r="B94" s="113"/>
      <c r="C94" s="113"/>
      <c r="D94" s="113"/>
      <c r="E94" s="113"/>
      <c r="F94" s="113"/>
      <c r="G94" s="113"/>
      <c r="H94" s="113"/>
      <c r="I94" s="113"/>
      <c r="J94" s="517"/>
      <c r="K94" s="113"/>
      <c r="L94" s="4"/>
      <c r="M94" s="4"/>
      <c r="N94" s="4"/>
      <c r="O94" s="4"/>
      <c r="P94" s="4"/>
      <c r="Q94" s="4"/>
      <c r="R94" s="4"/>
      <c r="S94" s="4"/>
      <c r="T94" s="4"/>
      <c r="U94" s="4"/>
      <c r="V94" s="4"/>
      <c r="W94" s="4"/>
      <c r="X94" s="4"/>
      <c r="Y94" s="4"/>
      <c r="Z94" s="4"/>
      <c r="AA94" s="4"/>
      <c r="AB94" s="4"/>
      <c r="AC94" s="4"/>
    </row>
    <row r="95" ht="14.25" customHeight="1">
      <c r="A95" s="86">
        <v>90.0</v>
      </c>
      <c r="B95" s="113"/>
      <c r="C95" s="113"/>
      <c r="D95" s="113"/>
      <c r="E95" s="113"/>
      <c r="F95" s="113"/>
      <c r="G95" s="113"/>
      <c r="H95" s="113"/>
      <c r="I95" s="113"/>
      <c r="J95" s="517"/>
      <c r="K95" s="113"/>
      <c r="L95" s="4"/>
      <c r="M95" s="4"/>
      <c r="N95" s="4"/>
      <c r="O95" s="4"/>
      <c r="P95" s="4"/>
      <c r="Q95" s="4"/>
      <c r="R95" s="4"/>
      <c r="S95" s="4"/>
      <c r="T95" s="4"/>
      <c r="U95" s="4"/>
      <c r="V95" s="4"/>
      <c r="W95" s="4"/>
      <c r="X95" s="4"/>
      <c r="Y95" s="4"/>
      <c r="Z95" s="4"/>
      <c r="AA95" s="4"/>
      <c r="AB95" s="4"/>
      <c r="AC95" s="4"/>
    </row>
    <row r="96" ht="14.25" customHeight="1">
      <c r="A96" s="86">
        <v>91.0</v>
      </c>
      <c r="B96" s="113"/>
      <c r="C96" s="113"/>
      <c r="D96" s="113"/>
      <c r="E96" s="113"/>
      <c r="F96" s="113"/>
      <c r="G96" s="113"/>
      <c r="H96" s="113"/>
      <c r="I96" s="113"/>
      <c r="J96" s="517"/>
      <c r="K96" s="113"/>
      <c r="L96" s="4"/>
      <c r="M96" s="4"/>
      <c r="N96" s="4"/>
      <c r="O96" s="4"/>
      <c r="P96" s="4"/>
      <c r="Q96" s="4"/>
      <c r="R96" s="4"/>
      <c r="S96" s="4"/>
      <c r="T96" s="4"/>
      <c r="U96" s="4"/>
      <c r="V96" s="4"/>
      <c r="W96" s="4"/>
      <c r="X96" s="4"/>
      <c r="Y96" s="4"/>
      <c r="Z96" s="4"/>
      <c r="AA96" s="4"/>
      <c r="AB96" s="4"/>
      <c r="AC96" s="4"/>
    </row>
    <row r="97" ht="14.25" customHeight="1">
      <c r="A97" s="86">
        <v>92.0</v>
      </c>
      <c r="B97" s="113"/>
      <c r="C97" s="113"/>
      <c r="D97" s="113"/>
      <c r="E97" s="113"/>
      <c r="F97" s="113"/>
      <c r="G97" s="113"/>
      <c r="H97" s="113"/>
      <c r="I97" s="113"/>
      <c r="J97" s="517"/>
      <c r="K97" s="113"/>
      <c r="L97" s="4"/>
      <c r="M97" s="4"/>
      <c r="N97" s="4"/>
      <c r="O97" s="4"/>
      <c r="P97" s="4"/>
      <c r="Q97" s="4"/>
      <c r="R97" s="4"/>
      <c r="S97" s="4"/>
      <c r="T97" s="4"/>
      <c r="U97" s="4"/>
      <c r="V97" s="4"/>
      <c r="W97" s="4"/>
      <c r="X97" s="4"/>
      <c r="Y97" s="4"/>
      <c r="Z97" s="4"/>
      <c r="AA97" s="4"/>
      <c r="AB97" s="4"/>
      <c r="AC97" s="4"/>
    </row>
    <row r="98" ht="14.25" customHeight="1">
      <c r="A98" s="86">
        <v>93.0</v>
      </c>
      <c r="B98" s="113"/>
      <c r="C98" s="113"/>
      <c r="D98" s="113"/>
      <c r="E98" s="113"/>
      <c r="F98" s="113"/>
      <c r="G98" s="113"/>
      <c r="H98" s="113"/>
      <c r="I98" s="113"/>
      <c r="J98" s="517"/>
      <c r="K98" s="113"/>
      <c r="L98" s="4"/>
      <c r="M98" s="4"/>
      <c r="N98" s="4"/>
      <c r="O98" s="4"/>
      <c r="P98" s="4"/>
      <c r="Q98" s="4"/>
      <c r="R98" s="4"/>
      <c r="S98" s="4"/>
      <c r="T98" s="4"/>
      <c r="U98" s="4"/>
      <c r="V98" s="4"/>
      <c r="W98" s="4"/>
      <c r="X98" s="4"/>
      <c r="Y98" s="4"/>
      <c r="Z98" s="4"/>
      <c r="AA98" s="4"/>
      <c r="AB98" s="4"/>
      <c r="AC98" s="4"/>
    </row>
    <row r="99" ht="14.25" customHeight="1">
      <c r="A99" s="86">
        <v>94.0</v>
      </c>
      <c r="B99" s="113"/>
      <c r="C99" s="113"/>
      <c r="D99" s="113"/>
      <c r="E99" s="113"/>
      <c r="F99" s="113"/>
      <c r="G99" s="113"/>
      <c r="H99" s="113"/>
      <c r="I99" s="113"/>
      <c r="J99" s="517"/>
      <c r="K99" s="113"/>
      <c r="L99" s="4"/>
      <c r="M99" s="4"/>
      <c r="N99" s="4"/>
      <c r="O99" s="4"/>
      <c r="P99" s="4"/>
      <c r="Q99" s="4"/>
      <c r="R99" s="4"/>
      <c r="S99" s="4"/>
      <c r="T99" s="4"/>
      <c r="U99" s="4"/>
      <c r="V99" s="4"/>
      <c r="W99" s="4"/>
      <c r="X99" s="4"/>
      <c r="Y99" s="4"/>
      <c r="Z99" s="4"/>
      <c r="AA99" s="4"/>
      <c r="AB99" s="4"/>
      <c r="AC99" s="4"/>
    </row>
    <row r="100" ht="14.25" customHeight="1">
      <c r="A100" s="86">
        <v>95.0</v>
      </c>
      <c r="B100" s="113"/>
      <c r="C100" s="113"/>
      <c r="D100" s="113"/>
      <c r="E100" s="113"/>
      <c r="F100" s="113"/>
      <c r="G100" s="113"/>
      <c r="H100" s="113"/>
      <c r="I100" s="113"/>
      <c r="J100" s="517"/>
      <c r="K100" s="113"/>
      <c r="L100" s="4"/>
      <c r="M100" s="4"/>
      <c r="N100" s="4"/>
      <c r="O100" s="4"/>
      <c r="P100" s="4"/>
      <c r="Q100" s="4"/>
      <c r="R100" s="4"/>
      <c r="S100" s="4"/>
      <c r="T100" s="4"/>
      <c r="U100" s="4"/>
      <c r="V100" s="4"/>
      <c r="W100" s="4"/>
      <c r="X100" s="4"/>
      <c r="Y100" s="4"/>
      <c r="Z100" s="4"/>
      <c r="AA100" s="4"/>
      <c r="AB100" s="4"/>
      <c r="AC100" s="4"/>
    </row>
    <row r="101" ht="14.25" customHeight="1">
      <c r="A101" s="86">
        <v>96.0</v>
      </c>
      <c r="B101" s="113"/>
      <c r="C101" s="113"/>
      <c r="D101" s="113"/>
      <c r="E101" s="113"/>
      <c r="F101" s="113"/>
      <c r="G101" s="113"/>
      <c r="H101" s="113"/>
      <c r="I101" s="113"/>
      <c r="J101" s="517"/>
      <c r="K101" s="113"/>
      <c r="L101" s="4"/>
      <c r="M101" s="4"/>
      <c r="N101" s="4"/>
      <c r="O101" s="4"/>
      <c r="P101" s="4"/>
      <c r="Q101" s="4"/>
      <c r="R101" s="4"/>
      <c r="S101" s="4"/>
      <c r="T101" s="4"/>
      <c r="U101" s="4"/>
      <c r="V101" s="4"/>
      <c r="W101" s="4"/>
      <c r="X101" s="4"/>
      <c r="Y101" s="4"/>
      <c r="Z101" s="4"/>
      <c r="AA101" s="4"/>
      <c r="AB101" s="4"/>
      <c r="AC101" s="4"/>
    </row>
    <row r="102" ht="14.25" customHeight="1">
      <c r="A102" s="86">
        <v>97.0</v>
      </c>
      <c r="B102" s="113"/>
      <c r="C102" s="113"/>
      <c r="D102" s="113"/>
      <c r="E102" s="113"/>
      <c r="F102" s="113"/>
      <c r="G102" s="113"/>
      <c r="H102" s="113"/>
      <c r="I102" s="113"/>
      <c r="J102" s="517"/>
      <c r="K102" s="113"/>
      <c r="L102" s="4"/>
      <c r="M102" s="4"/>
      <c r="N102" s="4"/>
      <c r="O102" s="4"/>
      <c r="P102" s="4"/>
      <c r="Q102" s="4"/>
      <c r="R102" s="4"/>
      <c r="S102" s="4"/>
      <c r="T102" s="4"/>
      <c r="U102" s="4"/>
      <c r="V102" s="4"/>
      <c r="W102" s="4"/>
      <c r="X102" s="4"/>
      <c r="Y102" s="4"/>
      <c r="Z102" s="4"/>
      <c r="AA102" s="4"/>
      <c r="AB102" s="4"/>
      <c r="AC102" s="4"/>
    </row>
    <row r="103" ht="14.25" customHeight="1">
      <c r="A103" s="86">
        <v>98.0</v>
      </c>
      <c r="B103" s="113"/>
      <c r="C103" s="113"/>
      <c r="D103" s="113"/>
      <c r="E103" s="113"/>
      <c r="F103" s="113"/>
      <c r="G103" s="113"/>
      <c r="H103" s="113"/>
      <c r="I103" s="113"/>
      <c r="J103" s="517"/>
      <c r="K103" s="113"/>
      <c r="L103" s="4"/>
      <c r="M103" s="4"/>
      <c r="N103" s="4"/>
      <c r="O103" s="4"/>
      <c r="P103" s="4"/>
      <c r="Q103" s="4"/>
      <c r="R103" s="4"/>
      <c r="S103" s="4"/>
      <c r="T103" s="4"/>
      <c r="U103" s="4"/>
      <c r="V103" s="4"/>
      <c r="W103" s="4"/>
      <c r="X103" s="4"/>
      <c r="Y103" s="4"/>
      <c r="Z103" s="4"/>
      <c r="AA103" s="4"/>
      <c r="AB103" s="4"/>
      <c r="AC103" s="4"/>
    </row>
    <row r="104" ht="14.25" customHeight="1">
      <c r="A104" s="86">
        <v>99.0</v>
      </c>
      <c r="B104" s="113"/>
      <c r="C104" s="113"/>
      <c r="D104" s="113"/>
      <c r="E104" s="113"/>
      <c r="F104" s="113"/>
      <c r="G104" s="113"/>
      <c r="H104" s="113"/>
      <c r="I104" s="113"/>
      <c r="J104" s="517"/>
      <c r="K104" s="113"/>
      <c r="L104" s="4"/>
      <c r="M104" s="4"/>
      <c r="N104" s="4"/>
      <c r="O104" s="4"/>
      <c r="P104" s="4"/>
      <c r="Q104" s="4"/>
      <c r="R104" s="4"/>
      <c r="S104" s="4"/>
      <c r="T104" s="4"/>
      <c r="U104" s="4"/>
      <c r="V104" s="4"/>
      <c r="W104" s="4"/>
      <c r="X104" s="4"/>
      <c r="Y104" s="4"/>
      <c r="Z104" s="4"/>
      <c r="AA104" s="4"/>
      <c r="AB104" s="4"/>
      <c r="AC104" s="4"/>
    </row>
    <row r="105" ht="14.25" customHeight="1">
      <c r="A105" s="86">
        <v>100.0</v>
      </c>
      <c r="B105" s="113"/>
      <c r="C105" s="113"/>
      <c r="D105" s="113"/>
      <c r="E105" s="113"/>
      <c r="F105" s="113"/>
      <c r="G105" s="113"/>
      <c r="H105" s="113"/>
      <c r="I105" s="113"/>
      <c r="J105" s="517"/>
      <c r="K105" s="113"/>
      <c r="L105" s="4"/>
      <c r="M105" s="4"/>
      <c r="N105" s="4"/>
      <c r="O105" s="4"/>
      <c r="P105" s="4"/>
      <c r="Q105" s="4"/>
      <c r="R105" s="4"/>
      <c r="S105" s="4"/>
      <c r="T105" s="4"/>
      <c r="U105" s="4"/>
      <c r="V105" s="4"/>
      <c r="W105" s="4"/>
      <c r="X105" s="4"/>
      <c r="Y105" s="4"/>
      <c r="Z105" s="4"/>
      <c r="AA105" s="4"/>
      <c r="AB105" s="4"/>
      <c r="AC105" s="4"/>
    </row>
    <row r="106" ht="14.25" customHeight="1">
      <c r="A106" s="4"/>
      <c r="B106" s="4"/>
      <c r="C106" s="4"/>
      <c r="D106" s="4"/>
      <c r="E106" s="4"/>
      <c r="F106" s="4"/>
      <c r="G106" s="4"/>
      <c r="H106" s="4"/>
      <c r="I106" s="4"/>
      <c r="J106" s="518"/>
      <c r="K106" s="4"/>
      <c r="L106" s="4"/>
      <c r="M106" s="4"/>
      <c r="N106" s="4"/>
      <c r="O106" s="4"/>
      <c r="P106" s="4"/>
      <c r="Q106" s="4"/>
      <c r="R106" s="4"/>
      <c r="S106" s="4"/>
      <c r="T106" s="4"/>
      <c r="U106" s="4"/>
      <c r="V106" s="4"/>
      <c r="W106" s="4"/>
      <c r="X106" s="4"/>
      <c r="Y106" s="4"/>
      <c r="Z106" s="4"/>
      <c r="AA106" s="4"/>
      <c r="AB106" s="4"/>
      <c r="AC106" s="4"/>
    </row>
    <row r="107" ht="14.25" customHeight="1">
      <c r="A107" s="4"/>
      <c r="B107" s="4"/>
      <c r="C107" s="4"/>
      <c r="D107" s="4"/>
      <c r="E107" s="4"/>
      <c r="F107" s="4"/>
      <c r="G107" s="4"/>
      <c r="H107" s="4"/>
      <c r="I107" s="4"/>
      <c r="J107" s="518"/>
      <c r="K107" s="4"/>
      <c r="L107" s="4"/>
      <c r="M107" s="4"/>
      <c r="N107" s="4"/>
      <c r="O107" s="4"/>
      <c r="P107" s="4"/>
      <c r="Q107" s="4"/>
      <c r="R107" s="4"/>
      <c r="S107" s="4"/>
      <c r="T107" s="4"/>
      <c r="U107" s="4"/>
      <c r="V107" s="4"/>
      <c r="W107" s="4"/>
      <c r="X107" s="4"/>
      <c r="Y107" s="4"/>
      <c r="Z107" s="4"/>
      <c r="AA107" s="4"/>
      <c r="AB107" s="4"/>
      <c r="AC107" s="4"/>
    </row>
    <row r="108" ht="14.25" customHeight="1">
      <c r="A108" s="4"/>
      <c r="B108" s="4"/>
      <c r="C108" s="4"/>
      <c r="D108" s="4"/>
      <c r="E108" s="4"/>
      <c r="F108" s="4"/>
      <c r="G108" s="4"/>
      <c r="H108" s="4"/>
      <c r="I108" s="4"/>
      <c r="J108" s="518"/>
      <c r="K108" s="4"/>
      <c r="L108" s="4"/>
      <c r="M108" s="4"/>
      <c r="N108" s="4"/>
      <c r="O108" s="4"/>
      <c r="P108" s="4"/>
      <c r="Q108" s="4"/>
      <c r="R108" s="4"/>
      <c r="S108" s="4"/>
      <c r="T108" s="4"/>
      <c r="U108" s="4"/>
      <c r="V108" s="4"/>
      <c r="W108" s="4"/>
      <c r="X108" s="4"/>
      <c r="Y108" s="4"/>
      <c r="Z108" s="4"/>
      <c r="AA108" s="4"/>
      <c r="AB108" s="4"/>
      <c r="AC108" s="4"/>
    </row>
    <row r="109" ht="14.25" customHeight="1">
      <c r="A109" s="4"/>
      <c r="B109" s="4"/>
      <c r="C109" s="4"/>
      <c r="D109" s="4"/>
      <c r="E109" s="4"/>
      <c r="F109" s="4"/>
      <c r="G109" s="4"/>
      <c r="H109" s="4"/>
      <c r="I109" s="4"/>
      <c r="J109" s="518"/>
      <c r="K109" s="4"/>
      <c r="L109" s="4"/>
      <c r="M109" s="4"/>
      <c r="N109" s="4"/>
      <c r="O109" s="4"/>
      <c r="P109" s="4"/>
      <c r="Q109" s="4"/>
      <c r="R109" s="4"/>
      <c r="S109" s="4"/>
      <c r="T109" s="4"/>
      <c r="U109" s="4"/>
      <c r="V109" s="4"/>
      <c r="W109" s="4"/>
      <c r="X109" s="4"/>
      <c r="Y109" s="4"/>
      <c r="Z109" s="4"/>
      <c r="AA109" s="4"/>
      <c r="AB109" s="4"/>
      <c r="AC109" s="4"/>
    </row>
    <row r="110" ht="14.25" customHeight="1">
      <c r="A110" s="4"/>
      <c r="B110" s="4"/>
      <c r="C110" s="4"/>
      <c r="D110" s="4"/>
      <c r="E110" s="4"/>
      <c r="F110" s="4"/>
      <c r="G110" s="4"/>
      <c r="H110" s="4"/>
      <c r="I110" s="4"/>
      <c r="J110" s="518"/>
      <c r="K110" s="4"/>
      <c r="L110" s="4"/>
      <c r="M110" s="4"/>
      <c r="N110" s="4"/>
      <c r="O110" s="4"/>
      <c r="P110" s="4"/>
      <c r="Q110" s="4"/>
      <c r="R110" s="4"/>
      <c r="S110" s="4"/>
      <c r="T110" s="4"/>
      <c r="U110" s="4"/>
      <c r="V110" s="4"/>
      <c r="W110" s="4"/>
      <c r="X110" s="4"/>
      <c r="Y110" s="4"/>
      <c r="Z110" s="4"/>
      <c r="AA110" s="4"/>
      <c r="AB110" s="4"/>
      <c r="AC110" s="4"/>
    </row>
    <row r="111" ht="14.25" customHeight="1">
      <c r="A111" s="4"/>
      <c r="B111" s="4"/>
      <c r="C111" s="4"/>
      <c r="D111" s="4"/>
      <c r="E111" s="4"/>
      <c r="F111" s="4"/>
      <c r="G111" s="4"/>
      <c r="H111" s="4"/>
      <c r="I111" s="4"/>
      <c r="J111" s="518"/>
      <c r="K111" s="4"/>
      <c r="L111" s="4"/>
      <c r="M111" s="4"/>
      <c r="N111" s="4"/>
      <c r="O111" s="4"/>
      <c r="P111" s="4"/>
      <c r="Q111" s="4"/>
      <c r="R111" s="4"/>
      <c r="S111" s="4"/>
      <c r="T111" s="4"/>
      <c r="U111" s="4"/>
      <c r="V111" s="4"/>
      <c r="W111" s="4"/>
      <c r="X111" s="4"/>
      <c r="Y111" s="4"/>
      <c r="Z111" s="4"/>
      <c r="AA111" s="4"/>
      <c r="AB111" s="4"/>
      <c r="AC111" s="4"/>
    </row>
    <row r="112" ht="14.25" customHeight="1">
      <c r="A112" s="4"/>
      <c r="B112" s="4"/>
      <c r="C112" s="4"/>
      <c r="D112" s="4"/>
      <c r="E112" s="4"/>
      <c r="F112" s="4"/>
      <c r="G112" s="4"/>
      <c r="H112" s="4"/>
      <c r="I112" s="4"/>
      <c r="J112" s="518"/>
      <c r="K112" s="4"/>
      <c r="L112" s="4"/>
      <c r="M112" s="4"/>
      <c r="N112" s="4"/>
      <c r="O112" s="4"/>
      <c r="P112" s="4"/>
      <c r="Q112" s="4"/>
      <c r="R112" s="4"/>
      <c r="S112" s="4"/>
      <c r="T112" s="4"/>
      <c r="U112" s="4"/>
      <c r="V112" s="4"/>
      <c r="W112" s="4"/>
      <c r="X112" s="4"/>
      <c r="Y112" s="4"/>
      <c r="Z112" s="4"/>
      <c r="AA112" s="4"/>
      <c r="AB112" s="4"/>
      <c r="AC112" s="4"/>
    </row>
    <row r="113" ht="14.25" customHeight="1">
      <c r="A113" s="4"/>
      <c r="B113" s="4"/>
      <c r="C113" s="4"/>
      <c r="D113" s="4"/>
      <c r="E113" s="4"/>
      <c r="F113" s="4"/>
      <c r="G113" s="4"/>
      <c r="H113" s="4"/>
      <c r="I113" s="4"/>
      <c r="J113" s="518"/>
      <c r="K113" s="4"/>
      <c r="L113" s="4"/>
      <c r="M113" s="4"/>
      <c r="N113" s="4"/>
      <c r="O113" s="4"/>
      <c r="P113" s="4"/>
      <c r="Q113" s="4"/>
      <c r="R113" s="4"/>
      <c r="S113" s="4"/>
      <c r="T113" s="4"/>
      <c r="U113" s="4"/>
      <c r="V113" s="4"/>
      <c r="W113" s="4"/>
      <c r="X113" s="4"/>
      <c r="Y113" s="4"/>
      <c r="Z113" s="4"/>
      <c r="AA113" s="4"/>
      <c r="AB113" s="4"/>
      <c r="AC113" s="4"/>
    </row>
    <row r="114" ht="14.25" customHeight="1">
      <c r="A114" s="4"/>
      <c r="B114" s="4"/>
      <c r="C114" s="4"/>
      <c r="D114" s="4"/>
      <c r="E114" s="4"/>
      <c r="F114" s="4"/>
      <c r="G114" s="4"/>
      <c r="H114" s="4"/>
      <c r="I114" s="4"/>
      <c r="J114" s="518"/>
      <c r="K114" s="4"/>
      <c r="L114" s="4"/>
      <c r="M114" s="4"/>
      <c r="N114" s="4"/>
      <c r="O114" s="4"/>
      <c r="P114" s="4"/>
      <c r="Q114" s="4"/>
      <c r="R114" s="4"/>
      <c r="S114" s="4"/>
      <c r="T114" s="4"/>
      <c r="U114" s="4"/>
      <c r="V114" s="4"/>
      <c r="W114" s="4"/>
      <c r="X114" s="4"/>
      <c r="Y114" s="4"/>
      <c r="Z114" s="4"/>
      <c r="AA114" s="4"/>
      <c r="AB114" s="4"/>
      <c r="AC114" s="4"/>
    </row>
    <row r="115" ht="14.25" customHeight="1">
      <c r="A115" s="4"/>
      <c r="B115" s="4"/>
      <c r="C115" s="4"/>
      <c r="D115" s="4"/>
      <c r="E115" s="4"/>
      <c r="F115" s="4"/>
      <c r="G115" s="4"/>
      <c r="H115" s="4"/>
      <c r="I115" s="4"/>
      <c r="J115" s="518"/>
      <c r="K115" s="4"/>
      <c r="L115" s="4"/>
      <c r="M115" s="4"/>
      <c r="N115" s="4"/>
      <c r="O115" s="4"/>
      <c r="P115" s="4"/>
      <c r="Q115" s="4"/>
      <c r="R115" s="4"/>
      <c r="S115" s="4"/>
      <c r="T115" s="4"/>
      <c r="U115" s="4"/>
      <c r="V115" s="4"/>
      <c r="W115" s="4"/>
      <c r="X115" s="4"/>
      <c r="Y115" s="4"/>
      <c r="Z115" s="4"/>
      <c r="AA115" s="4"/>
      <c r="AB115" s="4"/>
      <c r="AC115" s="4"/>
    </row>
    <row r="116" ht="14.25" customHeight="1">
      <c r="A116" s="4"/>
      <c r="B116" s="4"/>
      <c r="C116" s="4"/>
      <c r="D116" s="4"/>
      <c r="E116" s="4"/>
      <c r="F116" s="4"/>
      <c r="G116" s="4"/>
      <c r="H116" s="4"/>
      <c r="I116" s="4"/>
      <c r="J116" s="518"/>
      <c r="K116" s="4"/>
      <c r="L116" s="4"/>
      <c r="M116" s="4"/>
      <c r="N116" s="4"/>
      <c r="O116" s="4"/>
      <c r="P116" s="4"/>
      <c r="Q116" s="4"/>
      <c r="R116" s="4"/>
      <c r="S116" s="4"/>
      <c r="T116" s="4"/>
      <c r="U116" s="4"/>
      <c r="V116" s="4"/>
      <c r="W116" s="4"/>
      <c r="X116" s="4"/>
      <c r="Y116" s="4"/>
      <c r="Z116" s="4"/>
      <c r="AA116" s="4"/>
      <c r="AB116" s="4"/>
      <c r="AC116" s="4"/>
    </row>
    <row r="117" ht="14.25" customHeight="1">
      <c r="A117" s="4"/>
      <c r="B117" s="4"/>
      <c r="C117" s="4"/>
      <c r="D117" s="4"/>
      <c r="E117" s="4"/>
      <c r="F117" s="4"/>
      <c r="G117" s="4"/>
      <c r="H117" s="4"/>
      <c r="I117" s="4"/>
      <c r="J117" s="518"/>
      <c r="K117" s="4"/>
      <c r="L117" s="4"/>
      <c r="M117" s="4"/>
      <c r="N117" s="4"/>
      <c r="O117" s="4"/>
      <c r="P117" s="4"/>
      <c r="Q117" s="4"/>
      <c r="R117" s="4"/>
      <c r="S117" s="4"/>
      <c r="T117" s="4"/>
      <c r="U117" s="4"/>
      <c r="V117" s="4"/>
      <c r="W117" s="4"/>
      <c r="X117" s="4"/>
      <c r="Y117" s="4"/>
      <c r="Z117" s="4"/>
      <c r="AA117" s="4"/>
      <c r="AB117" s="4"/>
      <c r="AC117" s="4"/>
    </row>
    <row r="118" ht="14.25" customHeight="1">
      <c r="A118" s="4"/>
      <c r="B118" s="4"/>
      <c r="C118" s="4"/>
      <c r="D118" s="4"/>
      <c r="E118" s="4"/>
      <c r="F118" s="4"/>
      <c r="G118" s="4"/>
      <c r="H118" s="4"/>
      <c r="I118" s="4"/>
      <c r="J118" s="518"/>
      <c r="K118" s="4"/>
      <c r="L118" s="4"/>
      <c r="M118" s="4"/>
      <c r="N118" s="4"/>
      <c r="O118" s="4"/>
      <c r="P118" s="4"/>
      <c r="Q118" s="4"/>
      <c r="R118" s="4"/>
      <c r="S118" s="4"/>
      <c r="T118" s="4"/>
      <c r="U118" s="4"/>
      <c r="V118" s="4"/>
      <c r="W118" s="4"/>
      <c r="X118" s="4"/>
      <c r="Y118" s="4"/>
      <c r="Z118" s="4"/>
      <c r="AA118" s="4"/>
      <c r="AB118" s="4"/>
      <c r="AC118" s="4"/>
    </row>
    <row r="119" ht="14.25" customHeight="1">
      <c r="A119" s="4"/>
      <c r="B119" s="4"/>
      <c r="C119" s="4"/>
      <c r="D119" s="4"/>
      <c r="E119" s="4"/>
      <c r="F119" s="4"/>
      <c r="G119" s="4"/>
      <c r="H119" s="4"/>
      <c r="I119" s="4"/>
      <c r="J119" s="518"/>
      <c r="K119" s="4"/>
      <c r="L119" s="4"/>
      <c r="M119" s="4"/>
      <c r="N119" s="4"/>
      <c r="O119" s="4"/>
      <c r="P119" s="4"/>
      <c r="Q119" s="4"/>
      <c r="R119" s="4"/>
      <c r="S119" s="4"/>
      <c r="T119" s="4"/>
      <c r="U119" s="4"/>
      <c r="V119" s="4"/>
      <c r="W119" s="4"/>
      <c r="X119" s="4"/>
      <c r="Y119" s="4"/>
      <c r="Z119" s="4"/>
      <c r="AA119" s="4"/>
      <c r="AB119" s="4"/>
      <c r="AC119" s="4"/>
    </row>
    <row r="120" ht="14.25" customHeight="1">
      <c r="A120" s="4"/>
      <c r="B120" s="4"/>
      <c r="C120" s="4"/>
      <c r="D120" s="4"/>
      <c r="E120" s="4"/>
      <c r="F120" s="4"/>
      <c r="G120" s="4"/>
      <c r="H120" s="4"/>
      <c r="I120" s="4"/>
      <c r="J120" s="518"/>
      <c r="K120" s="4"/>
      <c r="L120" s="4"/>
      <c r="M120" s="4"/>
      <c r="N120" s="4"/>
      <c r="O120" s="4"/>
      <c r="P120" s="4"/>
      <c r="Q120" s="4"/>
      <c r="R120" s="4"/>
      <c r="S120" s="4"/>
      <c r="T120" s="4"/>
      <c r="U120" s="4"/>
      <c r="V120" s="4"/>
      <c r="W120" s="4"/>
      <c r="X120" s="4"/>
      <c r="Y120" s="4"/>
      <c r="Z120" s="4"/>
      <c r="AA120" s="4"/>
      <c r="AB120" s="4"/>
      <c r="AC120" s="4"/>
    </row>
    <row r="121" ht="14.25" customHeight="1">
      <c r="A121" s="4"/>
      <c r="B121" s="4"/>
      <c r="C121" s="4"/>
      <c r="D121" s="4"/>
      <c r="E121" s="4"/>
      <c r="F121" s="4"/>
      <c r="G121" s="4"/>
      <c r="H121" s="4"/>
      <c r="I121" s="4"/>
      <c r="J121" s="518"/>
      <c r="K121" s="4"/>
      <c r="L121" s="4"/>
      <c r="M121" s="4"/>
      <c r="N121" s="4"/>
      <c r="O121" s="4"/>
      <c r="P121" s="4"/>
      <c r="Q121" s="4"/>
      <c r="R121" s="4"/>
      <c r="S121" s="4"/>
      <c r="T121" s="4"/>
      <c r="U121" s="4"/>
      <c r="V121" s="4"/>
      <c r="W121" s="4"/>
      <c r="X121" s="4"/>
      <c r="Y121" s="4"/>
      <c r="Z121" s="4"/>
      <c r="AA121" s="4"/>
      <c r="AB121" s="4"/>
      <c r="AC121" s="4"/>
    </row>
    <row r="122" ht="14.25" customHeight="1">
      <c r="A122" s="4"/>
      <c r="B122" s="4"/>
      <c r="C122" s="4"/>
      <c r="D122" s="4"/>
      <c r="E122" s="4"/>
      <c r="F122" s="4"/>
      <c r="G122" s="4"/>
      <c r="H122" s="4"/>
      <c r="I122" s="4"/>
      <c r="J122" s="518"/>
      <c r="K122" s="4"/>
      <c r="L122" s="4"/>
      <c r="M122" s="4"/>
      <c r="N122" s="4"/>
      <c r="O122" s="4"/>
      <c r="P122" s="4"/>
      <c r="Q122" s="4"/>
      <c r="R122" s="4"/>
      <c r="S122" s="4"/>
      <c r="T122" s="4"/>
      <c r="U122" s="4"/>
      <c r="V122" s="4"/>
      <c r="W122" s="4"/>
      <c r="X122" s="4"/>
      <c r="Y122" s="4"/>
      <c r="Z122" s="4"/>
      <c r="AA122" s="4"/>
      <c r="AB122" s="4"/>
      <c r="AC122" s="4"/>
    </row>
    <row r="123" ht="14.25" customHeight="1">
      <c r="A123" s="4"/>
      <c r="B123" s="4"/>
      <c r="C123" s="4"/>
      <c r="D123" s="4"/>
      <c r="E123" s="4"/>
      <c r="F123" s="4"/>
      <c r="G123" s="4"/>
      <c r="H123" s="4"/>
      <c r="I123" s="4"/>
      <c r="J123" s="518"/>
      <c r="K123" s="4"/>
      <c r="L123" s="4"/>
      <c r="M123" s="4"/>
      <c r="N123" s="4"/>
      <c r="O123" s="4"/>
      <c r="P123" s="4"/>
      <c r="Q123" s="4"/>
      <c r="R123" s="4"/>
      <c r="S123" s="4"/>
      <c r="T123" s="4"/>
      <c r="U123" s="4"/>
      <c r="V123" s="4"/>
      <c r="W123" s="4"/>
      <c r="X123" s="4"/>
      <c r="Y123" s="4"/>
      <c r="Z123" s="4"/>
      <c r="AA123" s="4"/>
      <c r="AB123" s="4"/>
      <c r="AC123" s="4"/>
    </row>
    <row r="124" ht="14.25" customHeight="1">
      <c r="A124" s="4"/>
      <c r="B124" s="4"/>
      <c r="C124" s="4"/>
      <c r="D124" s="4"/>
      <c r="E124" s="4"/>
      <c r="F124" s="4"/>
      <c r="G124" s="4"/>
      <c r="H124" s="4"/>
      <c r="I124" s="4"/>
      <c r="J124" s="518"/>
      <c r="K124" s="4"/>
      <c r="L124" s="4"/>
      <c r="M124" s="4"/>
      <c r="N124" s="4"/>
      <c r="O124" s="4"/>
      <c r="P124" s="4"/>
      <c r="Q124" s="4"/>
      <c r="R124" s="4"/>
      <c r="S124" s="4"/>
      <c r="T124" s="4"/>
      <c r="U124" s="4"/>
      <c r="V124" s="4"/>
      <c r="W124" s="4"/>
      <c r="X124" s="4"/>
      <c r="Y124" s="4"/>
      <c r="Z124" s="4"/>
      <c r="AA124" s="4"/>
      <c r="AB124" s="4"/>
      <c r="AC124" s="4"/>
    </row>
    <row r="125" ht="14.25" customHeight="1">
      <c r="A125" s="4"/>
      <c r="B125" s="4"/>
      <c r="C125" s="4"/>
      <c r="D125" s="4"/>
      <c r="E125" s="4"/>
      <c r="F125" s="4"/>
      <c r="G125" s="4"/>
      <c r="H125" s="4"/>
      <c r="I125" s="4"/>
      <c r="J125" s="518"/>
      <c r="K125" s="4"/>
      <c r="L125" s="4"/>
      <c r="M125" s="4"/>
      <c r="N125" s="4"/>
      <c r="O125" s="4"/>
      <c r="P125" s="4"/>
      <c r="Q125" s="4"/>
      <c r="R125" s="4"/>
      <c r="S125" s="4"/>
      <c r="T125" s="4"/>
      <c r="U125" s="4"/>
      <c r="V125" s="4"/>
      <c r="W125" s="4"/>
      <c r="X125" s="4"/>
      <c r="Y125" s="4"/>
      <c r="Z125" s="4"/>
      <c r="AA125" s="4"/>
      <c r="AB125" s="4"/>
      <c r="AC125" s="4"/>
    </row>
    <row r="126" ht="14.25" customHeight="1">
      <c r="A126" s="4"/>
      <c r="B126" s="4"/>
      <c r="C126" s="4"/>
      <c r="D126" s="4"/>
      <c r="E126" s="4"/>
      <c r="F126" s="4"/>
      <c r="G126" s="4"/>
      <c r="H126" s="4"/>
      <c r="I126" s="4"/>
      <c r="J126" s="518"/>
      <c r="K126" s="4"/>
      <c r="L126" s="4"/>
      <c r="M126" s="4"/>
      <c r="N126" s="4"/>
      <c r="O126" s="4"/>
      <c r="P126" s="4"/>
      <c r="Q126" s="4"/>
      <c r="R126" s="4"/>
      <c r="S126" s="4"/>
      <c r="T126" s="4"/>
      <c r="U126" s="4"/>
      <c r="V126" s="4"/>
      <c r="W126" s="4"/>
      <c r="X126" s="4"/>
      <c r="Y126" s="4"/>
      <c r="Z126" s="4"/>
      <c r="AA126" s="4"/>
      <c r="AB126" s="4"/>
      <c r="AC126" s="4"/>
    </row>
    <row r="127" ht="14.25" customHeight="1">
      <c r="A127" s="4"/>
      <c r="B127" s="4"/>
      <c r="C127" s="4"/>
      <c r="D127" s="4"/>
      <c r="E127" s="4"/>
      <c r="F127" s="4"/>
      <c r="G127" s="4"/>
      <c r="H127" s="4"/>
      <c r="I127" s="4"/>
      <c r="J127" s="518"/>
      <c r="K127" s="4"/>
      <c r="L127" s="4"/>
      <c r="M127" s="4"/>
      <c r="N127" s="4"/>
      <c r="O127" s="4"/>
      <c r="P127" s="4"/>
      <c r="Q127" s="4"/>
      <c r="R127" s="4"/>
      <c r="S127" s="4"/>
      <c r="T127" s="4"/>
      <c r="U127" s="4"/>
      <c r="V127" s="4"/>
      <c r="W127" s="4"/>
      <c r="X127" s="4"/>
      <c r="Y127" s="4"/>
      <c r="Z127" s="4"/>
      <c r="AA127" s="4"/>
      <c r="AB127" s="4"/>
      <c r="AC127" s="4"/>
    </row>
    <row r="128" ht="14.25" customHeight="1">
      <c r="A128" s="4"/>
      <c r="B128" s="4"/>
      <c r="C128" s="4"/>
      <c r="D128" s="4"/>
      <c r="E128" s="4"/>
      <c r="F128" s="4"/>
      <c r="G128" s="4"/>
      <c r="H128" s="4"/>
      <c r="I128" s="4"/>
      <c r="J128" s="518"/>
      <c r="K128" s="4"/>
      <c r="L128" s="4"/>
      <c r="M128" s="4"/>
      <c r="N128" s="4"/>
      <c r="O128" s="4"/>
      <c r="P128" s="4"/>
      <c r="Q128" s="4"/>
      <c r="R128" s="4"/>
      <c r="S128" s="4"/>
      <c r="T128" s="4"/>
      <c r="U128" s="4"/>
      <c r="V128" s="4"/>
      <c r="W128" s="4"/>
      <c r="X128" s="4"/>
      <c r="Y128" s="4"/>
      <c r="Z128" s="4"/>
      <c r="AA128" s="4"/>
      <c r="AB128" s="4"/>
      <c r="AC128" s="4"/>
    </row>
    <row r="129" ht="14.25" customHeight="1">
      <c r="A129" s="4"/>
      <c r="B129" s="4"/>
      <c r="C129" s="4"/>
      <c r="D129" s="4"/>
      <c r="E129" s="4"/>
      <c r="F129" s="4"/>
      <c r="G129" s="4"/>
      <c r="H129" s="4"/>
      <c r="I129" s="4"/>
      <c r="J129" s="518"/>
      <c r="K129" s="4"/>
      <c r="L129" s="4"/>
      <c r="M129" s="4"/>
      <c r="N129" s="4"/>
      <c r="O129" s="4"/>
      <c r="P129" s="4"/>
      <c r="Q129" s="4"/>
      <c r="R129" s="4"/>
      <c r="S129" s="4"/>
      <c r="T129" s="4"/>
      <c r="U129" s="4"/>
      <c r="V129" s="4"/>
      <c r="W129" s="4"/>
      <c r="X129" s="4"/>
      <c r="Y129" s="4"/>
      <c r="Z129" s="4"/>
      <c r="AA129" s="4"/>
      <c r="AB129" s="4"/>
      <c r="AC129" s="4"/>
    </row>
    <row r="130" ht="14.25" customHeight="1">
      <c r="A130" s="4"/>
      <c r="B130" s="4"/>
      <c r="C130" s="4"/>
      <c r="D130" s="4"/>
      <c r="E130" s="4"/>
      <c r="F130" s="4"/>
      <c r="G130" s="4"/>
      <c r="H130" s="4"/>
      <c r="I130" s="4"/>
      <c r="J130" s="518"/>
      <c r="K130" s="4"/>
      <c r="L130" s="4"/>
      <c r="M130" s="4"/>
      <c r="N130" s="4"/>
      <c r="O130" s="4"/>
      <c r="P130" s="4"/>
      <c r="Q130" s="4"/>
      <c r="R130" s="4"/>
      <c r="S130" s="4"/>
      <c r="T130" s="4"/>
      <c r="U130" s="4"/>
      <c r="V130" s="4"/>
      <c r="W130" s="4"/>
      <c r="X130" s="4"/>
      <c r="Y130" s="4"/>
      <c r="Z130" s="4"/>
      <c r="AA130" s="4"/>
      <c r="AB130" s="4"/>
      <c r="AC130" s="4"/>
    </row>
    <row r="131" ht="14.25" customHeight="1">
      <c r="A131" s="4"/>
      <c r="B131" s="4"/>
      <c r="C131" s="4"/>
      <c r="D131" s="4"/>
      <c r="E131" s="4"/>
      <c r="F131" s="4"/>
      <c r="G131" s="4"/>
      <c r="H131" s="4"/>
      <c r="I131" s="4"/>
      <c r="J131" s="518"/>
      <c r="K131" s="4"/>
      <c r="L131" s="4"/>
      <c r="M131" s="4"/>
      <c r="N131" s="4"/>
      <c r="O131" s="4"/>
      <c r="P131" s="4"/>
      <c r="Q131" s="4"/>
      <c r="R131" s="4"/>
      <c r="S131" s="4"/>
      <c r="T131" s="4"/>
      <c r="U131" s="4"/>
      <c r="V131" s="4"/>
      <c r="W131" s="4"/>
      <c r="X131" s="4"/>
      <c r="Y131" s="4"/>
      <c r="Z131" s="4"/>
      <c r="AA131" s="4"/>
      <c r="AB131" s="4"/>
      <c r="AC131" s="4"/>
    </row>
    <row r="132" ht="14.25" customHeight="1">
      <c r="A132" s="4"/>
      <c r="B132" s="4"/>
      <c r="C132" s="4"/>
      <c r="D132" s="4"/>
      <c r="E132" s="4"/>
      <c r="F132" s="4"/>
      <c r="G132" s="4"/>
      <c r="H132" s="4"/>
      <c r="I132" s="4"/>
      <c r="J132" s="518"/>
      <c r="K132" s="4"/>
      <c r="L132" s="4"/>
      <c r="M132" s="4"/>
      <c r="N132" s="4"/>
      <c r="O132" s="4"/>
      <c r="P132" s="4"/>
      <c r="Q132" s="4"/>
      <c r="R132" s="4"/>
      <c r="S132" s="4"/>
      <c r="T132" s="4"/>
      <c r="U132" s="4"/>
      <c r="V132" s="4"/>
      <c r="W132" s="4"/>
      <c r="X132" s="4"/>
      <c r="Y132" s="4"/>
      <c r="Z132" s="4"/>
      <c r="AA132" s="4"/>
      <c r="AB132" s="4"/>
      <c r="AC132" s="4"/>
    </row>
    <row r="133" ht="14.25" customHeight="1">
      <c r="A133" s="4"/>
      <c r="B133" s="4"/>
      <c r="C133" s="4"/>
      <c r="D133" s="4"/>
      <c r="E133" s="4"/>
      <c r="F133" s="4"/>
      <c r="G133" s="4"/>
      <c r="H133" s="4"/>
      <c r="I133" s="4"/>
      <c r="J133" s="518"/>
      <c r="K133" s="4"/>
      <c r="L133" s="4"/>
      <c r="M133" s="4"/>
      <c r="N133" s="4"/>
      <c r="O133" s="4"/>
      <c r="P133" s="4"/>
      <c r="Q133" s="4"/>
      <c r="R133" s="4"/>
      <c r="S133" s="4"/>
      <c r="T133" s="4"/>
      <c r="U133" s="4"/>
      <c r="V133" s="4"/>
      <c r="W133" s="4"/>
      <c r="X133" s="4"/>
      <c r="Y133" s="4"/>
      <c r="Z133" s="4"/>
      <c r="AA133" s="4"/>
      <c r="AB133" s="4"/>
      <c r="AC133" s="4"/>
    </row>
    <row r="134" ht="14.25" customHeight="1">
      <c r="A134" s="4"/>
      <c r="B134" s="4"/>
      <c r="C134" s="4"/>
      <c r="D134" s="4"/>
      <c r="E134" s="4"/>
      <c r="F134" s="4"/>
      <c r="G134" s="4"/>
      <c r="H134" s="4"/>
      <c r="I134" s="4"/>
      <c r="J134" s="518"/>
      <c r="K134" s="4"/>
      <c r="L134" s="4"/>
      <c r="M134" s="4"/>
      <c r="N134" s="4"/>
      <c r="O134" s="4"/>
      <c r="P134" s="4"/>
      <c r="Q134" s="4"/>
      <c r="R134" s="4"/>
      <c r="S134" s="4"/>
      <c r="T134" s="4"/>
      <c r="U134" s="4"/>
      <c r="V134" s="4"/>
      <c r="W134" s="4"/>
      <c r="X134" s="4"/>
      <c r="Y134" s="4"/>
      <c r="Z134" s="4"/>
      <c r="AA134" s="4"/>
      <c r="AB134" s="4"/>
      <c r="AC134" s="4"/>
    </row>
    <row r="135" ht="14.25" customHeight="1">
      <c r="A135" s="4"/>
      <c r="B135" s="4"/>
      <c r="C135" s="4"/>
      <c r="D135" s="4"/>
      <c r="E135" s="4"/>
      <c r="F135" s="4"/>
      <c r="G135" s="4"/>
      <c r="H135" s="4"/>
      <c r="I135" s="4"/>
      <c r="J135" s="518"/>
      <c r="K135" s="4"/>
      <c r="L135" s="4"/>
      <c r="M135" s="4"/>
      <c r="N135" s="4"/>
      <c r="O135" s="4"/>
      <c r="P135" s="4"/>
      <c r="Q135" s="4"/>
      <c r="R135" s="4"/>
      <c r="S135" s="4"/>
      <c r="T135" s="4"/>
      <c r="U135" s="4"/>
      <c r="V135" s="4"/>
      <c r="W135" s="4"/>
      <c r="X135" s="4"/>
      <c r="Y135" s="4"/>
      <c r="Z135" s="4"/>
      <c r="AA135" s="4"/>
      <c r="AB135" s="4"/>
      <c r="AC135" s="4"/>
    </row>
    <row r="136" ht="14.25" customHeight="1">
      <c r="A136" s="4"/>
      <c r="B136" s="4"/>
      <c r="C136" s="4"/>
      <c r="D136" s="4"/>
      <c r="E136" s="4"/>
      <c r="F136" s="4"/>
      <c r="G136" s="4"/>
      <c r="H136" s="4"/>
      <c r="I136" s="4"/>
      <c r="J136" s="518"/>
      <c r="K136" s="4"/>
      <c r="L136" s="4"/>
      <c r="M136" s="4"/>
      <c r="N136" s="4"/>
      <c r="O136" s="4"/>
      <c r="P136" s="4"/>
      <c r="Q136" s="4"/>
      <c r="R136" s="4"/>
      <c r="S136" s="4"/>
      <c r="T136" s="4"/>
      <c r="U136" s="4"/>
      <c r="V136" s="4"/>
      <c r="W136" s="4"/>
      <c r="X136" s="4"/>
      <c r="Y136" s="4"/>
      <c r="Z136" s="4"/>
      <c r="AA136" s="4"/>
      <c r="AB136" s="4"/>
      <c r="AC136" s="4"/>
    </row>
    <row r="137" ht="14.25" customHeight="1">
      <c r="A137" s="4"/>
      <c r="B137" s="4"/>
      <c r="C137" s="4"/>
      <c r="D137" s="4"/>
      <c r="E137" s="4"/>
      <c r="F137" s="4"/>
      <c r="G137" s="4"/>
      <c r="H137" s="4"/>
      <c r="I137" s="4"/>
      <c r="J137" s="518"/>
      <c r="K137" s="4"/>
      <c r="L137" s="4"/>
      <c r="M137" s="4"/>
      <c r="N137" s="4"/>
      <c r="O137" s="4"/>
      <c r="P137" s="4"/>
      <c r="Q137" s="4"/>
      <c r="R137" s="4"/>
      <c r="S137" s="4"/>
      <c r="T137" s="4"/>
      <c r="U137" s="4"/>
      <c r="V137" s="4"/>
      <c r="W137" s="4"/>
      <c r="X137" s="4"/>
      <c r="Y137" s="4"/>
      <c r="Z137" s="4"/>
      <c r="AA137" s="4"/>
      <c r="AB137" s="4"/>
      <c r="AC137" s="4"/>
    </row>
    <row r="138" ht="14.25" customHeight="1">
      <c r="A138" s="4"/>
      <c r="B138" s="4"/>
      <c r="C138" s="4"/>
      <c r="D138" s="4"/>
      <c r="E138" s="4"/>
      <c r="F138" s="4"/>
      <c r="G138" s="4"/>
      <c r="H138" s="4"/>
      <c r="I138" s="4"/>
      <c r="J138" s="518"/>
      <c r="K138" s="4"/>
      <c r="L138" s="4"/>
      <c r="M138" s="4"/>
      <c r="N138" s="4"/>
      <c r="O138" s="4"/>
      <c r="P138" s="4"/>
      <c r="Q138" s="4"/>
      <c r="R138" s="4"/>
      <c r="S138" s="4"/>
      <c r="T138" s="4"/>
      <c r="U138" s="4"/>
      <c r="V138" s="4"/>
      <c r="W138" s="4"/>
      <c r="X138" s="4"/>
      <c r="Y138" s="4"/>
      <c r="Z138" s="4"/>
      <c r="AA138" s="4"/>
      <c r="AB138" s="4"/>
      <c r="AC138" s="4"/>
    </row>
    <row r="139" ht="14.25" customHeight="1">
      <c r="A139" s="4"/>
      <c r="B139" s="4"/>
      <c r="C139" s="4"/>
      <c r="D139" s="4"/>
      <c r="E139" s="4"/>
      <c r="F139" s="4"/>
      <c r="G139" s="4"/>
      <c r="H139" s="4"/>
      <c r="I139" s="4"/>
      <c r="J139" s="518"/>
      <c r="K139" s="4"/>
      <c r="L139" s="4"/>
      <c r="M139" s="4"/>
      <c r="N139" s="4"/>
      <c r="O139" s="4"/>
      <c r="P139" s="4"/>
      <c r="Q139" s="4"/>
      <c r="R139" s="4"/>
      <c r="S139" s="4"/>
      <c r="T139" s="4"/>
      <c r="U139" s="4"/>
      <c r="V139" s="4"/>
      <c r="W139" s="4"/>
      <c r="X139" s="4"/>
      <c r="Y139" s="4"/>
      <c r="Z139" s="4"/>
      <c r="AA139" s="4"/>
      <c r="AB139" s="4"/>
      <c r="AC139" s="4"/>
    </row>
    <row r="140" ht="14.25" customHeight="1">
      <c r="A140" s="4"/>
      <c r="B140" s="4"/>
      <c r="C140" s="4"/>
      <c r="D140" s="4"/>
      <c r="E140" s="4"/>
      <c r="F140" s="4"/>
      <c r="G140" s="4"/>
      <c r="H140" s="4"/>
      <c r="I140" s="4"/>
      <c r="J140" s="518"/>
      <c r="K140" s="4"/>
      <c r="L140" s="4"/>
      <c r="M140" s="4"/>
      <c r="N140" s="4"/>
      <c r="O140" s="4"/>
      <c r="P140" s="4"/>
      <c r="Q140" s="4"/>
      <c r="R140" s="4"/>
      <c r="S140" s="4"/>
      <c r="T140" s="4"/>
      <c r="U140" s="4"/>
      <c r="V140" s="4"/>
      <c r="W140" s="4"/>
      <c r="X140" s="4"/>
      <c r="Y140" s="4"/>
      <c r="Z140" s="4"/>
      <c r="AA140" s="4"/>
      <c r="AB140" s="4"/>
      <c r="AC140" s="4"/>
    </row>
    <row r="141" ht="14.25" customHeight="1">
      <c r="A141" s="4"/>
      <c r="B141" s="4"/>
      <c r="C141" s="4"/>
      <c r="D141" s="4"/>
      <c r="E141" s="4"/>
      <c r="F141" s="4"/>
      <c r="G141" s="4"/>
      <c r="H141" s="4"/>
      <c r="I141" s="4"/>
      <c r="J141" s="518"/>
      <c r="K141" s="4"/>
      <c r="L141" s="4"/>
      <c r="M141" s="4"/>
      <c r="N141" s="4"/>
      <c r="O141" s="4"/>
      <c r="P141" s="4"/>
      <c r="Q141" s="4"/>
      <c r="R141" s="4"/>
      <c r="S141" s="4"/>
      <c r="T141" s="4"/>
      <c r="U141" s="4"/>
      <c r="V141" s="4"/>
      <c r="W141" s="4"/>
      <c r="X141" s="4"/>
      <c r="Y141" s="4"/>
      <c r="Z141" s="4"/>
      <c r="AA141" s="4"/>
      <c r="AB141" s="4"/>
      <c r="AC141" s="4"/>
    </row>
    <row r="142" ht="14.25" customHeight="1">
      <c r="A142" s="4"/>
      <c r="B142" s="4"/>
      <c r="C142" s="4"/>
      <c r="D142" s="4"/>
      <c r="E142" s="4"/>
      <c r="F142" s="4"/>
      <c r="G142" s="4"/>
      <c r="H142" s="4"/>
      <c r="I142" s="4"/>
      <c r="J142" s="518"/>
      <c r="K142" s="4"/>
      <c r="L142" s="4"/>
      <c r="M142" s="4"/>
      <c r="N142" s="4"/>
      <c r="O142" s="4"/>
      <c r="P142" s="4"/>
      <c r="Q142" s="4"/>
      <c r="R142" s="4"/>
      <c r="S142" s="4"/>
      <c r="T142" s="4"/>
      <c r="U142" s="4"/>
      <c r="V142" s="4"/>
      <c r="W142" s="4"/>
      <c r="X142" s="4"/>
      <c r="Y142" s="4"/>
      <c r="Z142" s="4"/>
      <c r="AA142" s="4"/>
      <c r="AB142" s="4"/>
      <c r="AC142" s="4"/>
    </row>
    <row r="143" ht="14.25" customHeight="1">
      <c r="A143" s="4"/>
      <c r="B143" s="4"/>
      <c r="C143" s="4"/>
      <c r="D143" s="4"/>
      <c r="E143" s="4"/>
      <c r="F143" s="4"/>
      <c r="G143" s="4"/>
      <c r="H143" s="4"/>
      <c r="I143" s="4"/>
      <c r="J143" s="518"/>
      <c r="K143" s="4"/>
      <c r="L143" s="4"/>
      <c r="M143" s="4"/>
      <c r="N143" s="4"/>
      <c r="O143" s="4"/>
      <c r="P143" s="4"/>
      <c r="Q143" s="4"/>
      <c r="R143" s="4"/>
      <c r="S143" s="4"/>
      <c r="T143" s="4"/>
      <c r="U143" s="4"/>
      <c r="V143" s="4"/>
      <c r="W143" s="4"/>
      <c r="X143" s="4"/>
      <c r="Y143" s="4"/>
      <c r="Z143" s="4"/>
      <c r="AA143" s="4"/>
      <c r="AB143" s="4"/>
      <c r="AC143" s="4"/>
    </row>
    <row r="144" ht="14.25" customHeight="1">
      <c r="A144" s="4"/>
      <c r="B144" s="4"/>
      <c r="C144" s="4"/>
      <c r="D144" s="4"/>
      <c r="E144" s="4"/>
      <c r="F144" s="4"/>
      <c r="G144" s="4"/>
      <c r="H144" s="4"/>
      <c r="I144" s="4"/>
      <c r="J144" s="518"/>
      <c r="K144" s="4"/>
      <c r="L144" s="4"/>
      <c r="M144" s="4"/>
      <c r="N144" s="4"/>
      <c r="O144" s="4"/>
      <c r="P144" s="4"/>
      <c r="Q144" s="4"/>
      <c r="R144" s="4"/>
      <c r="S144" s="4"/>
      <c r="T144" s="4"/>
      <c r="U144" s="4"/>
      <c r="V144" s="4"/>
      <c r="W144" s="4"/>
      <c r="X144" s="4"/>
      <c r="Y144" s="4"/>
      <c r="Z144" s="4"/>
      <c r="AA144" s="4"/>
      <c r="AB144" s="4"/>
      <c r="AC144" s="4"/>
    </row>
    <row r="145" ht="14.25" customHeight="1">
      <c r="A145" s="4"/>
      <c r="B145" s="4"/>
      <c r="C145" s="4"/>
      <c r="D145" s="4"/>
      <c r="E145" s="4"/>
      <c r="F145" s="4"/>
      <c r="G145" s="4"/>
      <c r="H145" s="4"/>
      <c r="I145" s="4"/>
      <c r="J145" s="518"/>
      <c r="K145" s="4"/>
      <c r="L145" s="4"/>
      <c r="M145" s="4"/>
      <c r="N145" s="4"/>
      <c r="O145" s="4"/>
      <c r="P145" s="4"/>
      <c r="Q145" s="4"/>
      <c r="R145" s="4"/>
      <c r="S145" s="4"/>
      <c r="T145" s="4"/>
      <c r="U145" s="4"/>
      <c r="V145" s="4"/>
      <c r="W145" s="4"/>
      <c r="X145" s="4"/>
      <c r="Y145" s="4"/>
      <c r="Z145" s="4"/>
      <c r="AA145" s="4"/>
      <c r="AB145" s="4"/>
      <c r="AC145" s="4"/>
    </row>
    <row r="146" ht="14.25" customHeight="1">
      <c r="A146" s="4"/>
      <c r="B146" s="4"/>
      <c r="C146" s="4"/>
      <c r="D146" s="4"/>
      <c r="E146" s="4"/>
      <c r="F146" s="4"/>
      <c r="G146" s="4"/>
      <c r="H146" s="4"/>
      <c r="I146" s="4"/>
      <c r="J146" s="518"/>
      <c r="K146" s="4"/>
      <c r="L146" s="4"/>
      <c r="M146" s="4"/>
      <c r="N146" s="4"/>
      <c r="O146" s="4"/>
      <c r="P146" s="4"/>
      <c r="Q146" s="4"/>
      <c r="R146" s="4"/>
      <c r="S146" s="4"/>
      <c r="T146" s="4"/>
      <c r="U146" s="4"/>
      <c r="V146" s="4"/>
      <c r="W146" s="4"/>
      <c r="X146" s="4"/>
      <c r="Y146" s="4"/>
      <c r="Z146" s="4"/>
      <c r="AA146" s="4"/>
      <c r="AB146" s="4"/>
      <c r="AC146" s="4"/>
    </row>
    <row r="147" ht="14.25" customHeight="1">
      <c r="A147" s="4"/>
      <c r="B147" s="4"/>
      <c r="C147" s="4"/>
      <c r="D147" s="4"/>
      <c r="E147" s="4"/>
      <c r="F147" s="4"/>
      <c r="G147" s="4"/>
      <c r="H147" s="4"/>
      <c r="I147" s="4"/>
      <c r="J147" s="518"/>
      <c r="K147" s="4"/>
      <c r="L147" s="4"/>
      <c r="M147" s="4"/>
      <c r="N147" s="4"/>
      <c r="O147" s="4"/>
      <c r="P147" s="4"/>
      <c r="Q147" s="4"/>
      <c r="R147" s="4"/>
      <c r="S147" s="4"/>
      <c r="T147" s="4"/>
      <c r="U147" s="4"/>
      <c r="V147" s="4"/>
      <c r="W147" s="4"/>
      <c r="X147" s="4"/>
      <c r="Y147" s="4"/>
      <c r="Z147" s="4"/>
      <c r="AA147" s="4"/>
      <c r="AB147" s="4"/>
      <c r="AC147" s="4"/>
    </row>
    <row r="148" ht="14.25" customHeight="1">
      <c r="A148" s="4"/>
      <c r="B148" s="4"/>
      <c r="C148" s="4"/>
      <c r="D148" s="4"/>
      <c r="E148" s="4"/>
      <c r="F148" s="4"/>
      <c r="G148" s="4"/>
      <c r="H148" s="4"/>
      <c r="I148" s="4"/>
      <c r="J148" s="518"/>
      <c r="K148" s="4"/>
      <c r="L148" s="4"/>
      <c r="M148" s="4"/>
      <c r="N148" s="4"/>
      <c r="O148" s="4"/>
      <c r="P148" s="4"/>
      <c r="Q148" s="4"/>
      <c r="R148" s="4"/>
      <c r="S148" s="4"/>
      <c r="T148" s="4"/>
      <c r="U148" s="4"/>
      <c r="V148" s="4"/>
      <c r="W148" s="4"/>
      <c r="X148" s="4"/>
      <c r="Y148" s="4"/>
      <c r="Z148" s="4"/>
      <c r="AA148" s="4"/>
      <c r="AB148" s="4"/>
      <c r="AC148" s="4"/>
    </row>
    <row r="149" ht="14.25" customHeight="1">
      <c r="A149" s="4"/>
      <c r="B149" s="4"/>
      <c r="C149" s="4"/>
      <c r="D149" s="4"/>
      <c r="E149" s="4"/>
      <c r="F149" s="4"/>
      <c r="G149" s="4"/>
      <c r="H149" s="4"/>
      <c r="I149" s="4"/>
      <c r="J149" s="518"/>
      <c r="K149" s="4"/>
      <c r="L149" s="4"/>
      <c r="M149" s="4"/>
      <c r="N149" s="4"/>
      <c r="O149" s="4"/>
      <c r="P149" s="4"/>
      <c r="Q149" s="4"/>
      <c r="R149" s="4"/>
      <c r="S149" s="4"/>
      <c r="T149" s="4"/>
      <c r="U149" s="4"/>
      <c r="V149" s="4"/>
      <c r="W149" s="4"/>
      <c r="X149" s="4"/>
      <c r="Y149" s="4"/>
      <c r="Z149" s="4"/>
      <c r="AA149" s="4"/>
      <c r="AB149" s="4"/>
      <c r="AC149" s="4"/>
    </row>
    <row r="150" ht="14.25" customHeight="1">
      <c r="A150" s="4"/>
      <c r="B150" s="4"/>
      <c r="C150" s="4"/>
      <c r="D150" s="4"/>
      <c r="E150" s="4"/>
      <c r="F150" s="4"/>
      <c r="G150" s="4"/>
      <c r="H150" s="4"/>
      <c r="I150" s="4"/>
      <c r="J150" s="518"/>
      <c r="K150" s="4"/>
      <c r="L150" s="4"/>
      <c r="M150" s="4"/>
      <c r="N150" s="4"/>
      <c r="O150" s="4"/>
      <c r="P150" s="4"/>
      <c r="Q150" s="4"/>
      <c r="R150" s="4"/>
      <c r="S150" s="4"/>
      <c r="T150" s="4"/>
      <c r="U150" s="4"/>
      <c r="V150" s="4"/>
      <c r="W150" s="4"/>
      <c r="X150" s="4"/>
      <c r="Y150" s="4"/>
      <c r="Z150" s="4"/>
      <c r="AA150" s="4"/>
      <c r="AB150" s="4"/>
      <c r="AC150" s="4"/>
    </row>
    <row r="151" ht="14.25" customHeight="1">
      <c r="A151" s="4"/>
      <c r="B151" s="4"/>
      <c r="C151" s="4"/>
      <c r="D151" s="4"/>
      <c r="E151" s="4"/>
      <c r="F151" s="4"/>
      <c r="G151" s="4"/>
      <c r="H151" s="4"/>
      <c r="I151" s="4"/>
      <c r="J151" s="518"/>
      <c r="K151" s="4"/>
      <c r="L151" s="4"/>
      <c r="M151" s="4"/>
      <c r="N151" s="4"/>
      <c r="O151" s="4"/>
      <c r="P151" s="4"/>
      <c r="Q151" s="4"/>
      <c r="R151" s="4"/>
      <c r="S151" s="4"/>
      <c r="T151" s="4"/>
      <c r="U151" s="4"/>
      <c r="V151" s="4"/>
      <c r="W151" s="4"/>
      <c r="X151" s="4"/>
      <c r="Y151" s="4"/>
      <c r="Z151" s="4"/>
      <c r="AA151" s="4"/>
      <c r="AB151" s="4"/>
      <c r="AC151" s="4"/>
    </row>
    <row r="152" ht="14.25" customHeight="1">
      <c r="A152" s="4"/>
      <c r="B152" s="4"/>
      <c r="C152" s="4"/>
      <c r="D152" s="4"/>
      <c r="E152" s="4"/>
      <c r="F152" s="4"/>
      <c r="G152" s="4"/>
      <c r="H152" s="4"/>
      <c r="I152" s="4"/>
      <c r="J152" s="518"/>
      <c r="K152" s="4"/>
      <c r="L152" s="4"/>
      <c r="M152" s="4"/>
      <c r="N152" s="4"/>
      <c r="O152" s="4"/>
      <c r="P152" s="4"/>
      <c r="Q152" s="4"/>
      <c r="R152" s="4"/>
      <c r="S152" s="4"/>
      <c r="T152" s="4"/>
      <c r="U152" s="4"/>
      <c r="V152" s="4"/>
      <c r="W152" s="4"/>
      <c r="X152" s="4"/>
      <c r="Y152" s="4"/>
      <c r="Z152" s="4"/>
      <c r="AA152" s="4"/>
      <c r="AB152" s="4"/>
      <c r="AC152" s="4"/>
    </row>
    <row r="153" ht="14.25" customHeight="1">
      <c r="A153" s="4"/>
      <c r="B153" s="4"/>
      <c r="C153" s="4"/>
      <c r="D153" s="4"/>
      <c r="E153" s="4"/>
      <c r="F153" s="4"/>
      <c r="G153" s="4"/>
      <c r="H153" s="4"/>
      <c r="I153" s="4"/>
      <c r="J153" s="518"/>
      <c r="K153" s="4"/>
      <c r="L153" s="4"/>
      <c r="M153" s="4"/>
      <c r="N153" s="4"/>
      <c r="O153" s="4"/>
      <c r="P153" s="4"/>
      <c r="Q153" s="4"/>
      <c r="R153" s="4"/>
      <c r="S153" s="4"/>
      <c r="T153" s="4"/>
      <c r="U153" s="4"/>
      <c r="V153" s="4"/>
      <c r="W153" s="4"/>
      <c r="X153" s="4"/>
      <c r="Y153" s="4"/>
      <c r="Z153" s="4"/>
      <c r="AA153" s="4"/>
      <c r="AB153" s="4"/>
      <c r="AC153" s="4"/>
    </row>
    <row r="154" ht="14.25" customHeight="1">
      <c r="A154" s="4"/>
      <c r="B154" s="4"/>
      <c r="C154" s="4"/>
      <c r="D154" s="4"/>
      <c r="E154" s="4"/>
      <c r="F154" s="4"/>
      <c r="G154" s="4"/>
      <c r="H154" s="4"/>
      <c r="I154" s="4"/>
      <c r="J154" s="518"/>
      <c r="K154" s="4"/>
      <c r="L154" s="4"/>
      <c r="M154" s="4"/>
      <c r="N154" s="4"/>
      <c r="O154" s="4"/>
      <c r="P154" s="4"/>
      <c r="Q154" s="4"/>
      <c r="R154" s="4"/>
      <c r="S154" s="4"/>
      <c r="T154" s="4"/>
      <c r="U154" s="4"/>
      <c r="V154" s="4"/>
      <c r="W154" s="4"/>
      <c r="X154" s="4"/>
      <c r="Y154" s="4"/>
      <c r="Z154" s="4"/>
      <c r="AA154" s="4"/>
      <c r="AB154" s="4"/>
      <c r="AC154" s="4"/>
    </row>
    <row r="155" ht="14.25" customHeight="1">
      <c r="A155" s="4"/>
      <c r="B155" s="4"/>
      <c r="C155" s="4"/>
      <c r="D155" s="4"/>
      <c r="E155" s="4"/>
      <c r="F155" s="4"/>
      <c r="G155" s="4"/>
      <c r="H155" s="4"/>
      <c r="I155" s="4"/>
      <c r="J155" s="518"/>
      <c r="K155" s="4"/>
      <c r="L155" s="4"/>
      <c r="M155" s="4"/>
      <c r="N155" s="4"/>
      <c r="O155" s="4"/>
      <c r="P155" s="4"/>
      <c r="Q155" s="4"/>
      <c r="R155" s="4"/>
      <c r="S155" s="4"/>
      <c r="T155" s="4"/>
      <c r="U155" s="4"/>
      <c r="V155" s="4"/>
      <c r="W155" s="4"/>
      <c r="X155" s="4"/>
      <c r="Y155" s="4"/>
      <c r="Z155" s="4"/>
      <c r="AA155" s="4"/>
      <c r="AB155" s="4"/>
      <c r="AC155" s="4"/>
    </row>
    <row r="156" ht="14.25" customHeight="1">
      <c r="A156" s="4"/>
      <c r="B156" s="4"/>
      <c r="C156" s="4"/>
      <c r="D156" s="4"/>
      <c r="E156" s="4"/>
      <c r="F156" s="4"/>
      <c r="G156" s="4"/>
      <c r="H156" s="4"/>
      <c r="I156" s="4"/>
      <c r="J156" s="518"/>
      <c r="K156" s="4"/>
      <c r="L156" s="4"/>
      <c r="M156" s="4"/>
      <c r="N156" s="4"/>
      <c r="O156" s="4"/>
      <c r="P156" s="4"/>
      <c r="Q156" s="4"/>
      <c r="R156" s="4"/>
      <c r="S156" s="4"/>
      <c r="T156" s="4"/>
      <c r="U156" s="4"/>
      <c r="V156" s="4"/>
      <c r="W156" s="4"/>
      <c r="X156" s="4"/>
      <c r="Y156" s="4"/>
      <c r="Z156" s="4"/>
      <c r="AA156" s="4"/>
      <c r="AB156" s="4"/>
      <c r="AC156" s="4"/>
    </row>
    <row r="157" ht="14.25" customHeight="1">
      <c r="A157" s="4"/>
      <c r="B157" s="4"/>
      <c r="C157" s="4"/>
      <c r="D157" s="4"/>
      <c r="E157" s="4"/>
      <c r="F157" s="4"/>
      <c r="G157" s="4"/>
      <c r="H157" s="4"/>
      <c r="I157" s="4"/>
      <c r="J157" s="518"/>
      <c r="K157" s="4"/>
      <c r="L157" s="4"/>
      <c r="M157" s="4"/>
      <c r="N157" s="4"/>
      <c r="O157" s="4"/>
      <c r="P157" s="4"/>
      <c r="Q157" s="4"/>
      <c r="R157" s="4"/>
      <c r="S157" s="4"/>
      <c r="T157" s="4"/>
      <c r="U157" s="4"/>
      <c r="V157" s="4"/>
      <c r="W157" s="4"/>
      <c r="X157" s="4"/>
      <c r="Y157" s="4"/>
      <c r="Z157" s="4"/>
      <c r="AA157" s="4"/>
      <c r="AB157" s="4"/>
      <c r="AC157" s="4"/>
    </row>
    <row r="158" ht="14.25" customHeight="1">
      <c r="A158" s="4"/>
      <c r="B158" s="4"/>
      <c r="C158" s="4"/>
      <c r="D158" s="4"/>
      <c r="E158" s="4"/>
      <c r="F158" s="4"/>
      <c r="G158" s="4"/>
      <c r="H158" s="4"/>
      <c r="I158" s="4"/>
      <c r="J158" s="518"/>
      <c r="K158" s="4"/>
      <c r="L158" s="4"/>
      <c r="M158" s="4"/>
      <c r="N158" s="4"/>
      <c r="O158" s="4"/>
      <c r="P158" s="4"/>
      <c r="Q158" s="4"/>
      <c r="R158" s="4"/>
      <c r="S158" s="4"/>
      <c r="T158" s="4"/>
      <c r="U158" s="4"/>
      <c r="V158" s="4"/>
      <c r="W158" s="4"/>
      <c r="X158" s="4"/>
      <c r="Y158" s="4"/>
      <c r="Z158" s="4"/>
      <c r="AA158" s="4"/>
      <c r="AB158" s="4"/>
      <c r="AC158" s="4"/>
    </row>
    <row r="159" ht="14.25" customHeight="1">
      <c r="A159" s="4"/>
      <c r="B159" s="4"/>
      <c r="C159" s="4"/>
      <c r="D159" s="4"/>
      <c r="E159" s="4"/>
      <c r="F159" s="4"/>
      <c r="G159" s="4"/>
      <c r="H159" s="4"/>
      <c r="I159" s="4"/>
      <c r="J159" s="518"/>
      <c r="K159" s="4"/>
      <c r="L159" s="4"/>
      <c r="M159" s="4"/>
      <c r="N159" s="4"/>
      <c r="O159" s="4"/>
      <c r="P159" s="4"/>
      <c r="Q159" s="4"/>
      <c r="R159" s="4"/>
      <c r="S159" s="4"/>
      <c r="T159" s="4"/>
      <c r="U159" s="4"/>
      <c r="V159" s="4"/>
      <c r="W159" s="4"/>
      <c r="X159" s="4"/>
      <c r="Y159" s="4"/>
      <c r="Z159" s="4"/>
      <c r="AA159" s="4"/>
      <c r="AB159" s="4"/>
      <c r="AC159" s="4"/>
    </row>
    <row r="160" ht="14.25" customHeight="1">
      <c r="A160" s="4"/>
      <c r="B160" s="4"/>
      <c r="C160" s="4"/>
      <c r="D160" s="4"/>
      <c r="E160" s="4"/>
      <c r="F160" s="4"/>
      <c r="G160" s="4"/>
      <c r="H160" s="4"/>
      <c r="I160" s="4"/>
      <c r="J160" s="518"/>
      <c r="K160" s="4"/>
      <c r="L160" s="4"/>
      <c r="M160" s="4"/>
      <c r="N160" s="4"/>
      <c r="O160" s="4"/>
      <c r="P160" s="4"/>
      <c r="Q160" s="4"/>
      <c r="R160" s="4"/>
      <c r="S160" s="4"/>
      <c r="T160" s="4"/>
      <c r="U160" s="4"/>
      <c r="V160" s="4"/>
      <c r="W160" s="4"/>
      <c r="X160" s="4"/>
      <c r="Y160" s="4"/>
      <c r="Z160" s="4"/>
      <c r="AA160" s="4"/>
      <c r="AB160" s="4"/>
      <c r="AC160" s="4"/>
    </row>
    <row r="161" ht="14.25" customHeight="1">
      <c r="A161" s="4"/>
      <c r="B161" s="4"/>
      <c r="C161" s="4"/>
      <c r="D161" s="4"/>
      <c r="E161" s="4"/>
      <c r="F161" s="4"/>
      <c r="G161" s="4"/>
      <c r="H161" s="4"/>
      <c r="I161" s="4"/>
      <c r="J161" s="518"/>
      <c r="K161" s="4"/>
      <c r="L161" s="4"/>
      <c r="M161" s="4"/>
      <c r="N161" s="4"/>
      <c r="O161" s="4"/>
      <c r="P161" s="4"/>
      <c r="Q161" s="4"/>
      <c r="R161" s="4"/>
      <c r="S161" s="4"/>
      <c r="T161" s="4"/>
      <c r="U161" s="4"/>
      <c r="V161" s="4"/>
      <c r="W161" s="4"/>
      <c r="X161" s="4"/>
      <c r="Y161" s="4"/>
      <c r="Z161" s="4"/>
      <c r="AA161" s="4"/>
      <c r="AB161" s="4"/>
      <c r="AC161" s="4"/>
    </row>
    <row r="162" ht="14.25" customHeight="1">
      <c r="A162" s="4"/>
      <c r="B162" s="4"/>
      <c r="C162" s="4"/>
      <c r="D162" s="4"/>
      <c r="E162" s="4"/>
      <c r="F162" s="4"/>
      <c r="G162" s="4"/>
      <c r="H162" s="4"/>
      <c r="I162" s="4"/>
      <c r="J162" s="518"/>
      <c r="K162" s="4"/>
      <c r="L162" s="4"/>
      <c r="M162" s="4"/>
      <c r="N162" s="4"/>
      <c r="O162" s="4"/>
      <c r="P162" s="4"/>
      <c r="Q162" s="4"/>
      <c r="R162" s="4"/>
      <c r="S162" s="4"/>
      <c r="T162" s="4"/>
      <c r="U162" s="4"/>
      <c r="V162" s="4"/>
      <c r="W162" s="4"/>
      <c r="X162" s="4"/>
      <c r="Y162" s="4"/>
      <c r="Z162" s="4"/>
      <c r="AA162" s="4"/>
      <c r="AB162" s="4"/>
      <c r="AC162" s="4"/>
    </row>
    <row r="163" ht="14.25" customHeight="1">
      <c r="A163" s="4"/>
      <c r="B163" s="4"/>
      <c r="C163" s="4"/>
      <c r="D163" s="4"/>
      <c r="E163" s="4"/>
      <c r="F163" s="4"/>
      <c r="G163" s="4"/>
      <c r="H163" s="4"/>
      <c r="I163" s="4"/>
      <c r="J163" s="518"/>
      <c r="K163" s="4"/>
      <c r="L163" s="4"/>
      <c r="M163" s="4"/>
      <c r="N163" s="4"/>
      <c r="O163" s="4"/>
      <c r="P163" s="4"/>
      <c r="Q163" s="4"/>
      <c r="R163" s="4"/>
      <c r="S163" s="4"/>
      <c r="T163" s="4"/>
      <c r="U163" s="4"/>
      <c r="V163" s="4"/>
      <c r="W163" s="4"/>
      <c r="X163" s="4"/>
      <c r="Y163" s="4"/>
      <c r="Z163" s="4"/>
      <c r="AA163" s="4"/>
      <c r="AB163" s="4"/>
      <c r="AC163" s="4"/>
    </row>
    <row r="164" ht="14.25" customHeight="1">
      <c r="A164" s="4"/>
      <c r="B164" s="4"/>
      <c r="C164" s="4"/>
      <c r="D164" s="4"/>
      <c r="E164" s="4"/>
      <c r="F164" s="4"/>
      <c r="G164" s="4"/>
      <c r="H164" s="4"/>
      <c r="I164" s="4"/>
      <c r="J164" s="518"/>
      <c r="K164" s="4"/>
      <c r="L164" s="4"/>
      <c r="M164" s="4"/>
      <c r="N164" s="4"/>
      <c r="O164" s="4"/>
      <c r="P164" s="4"/>
      <c r="Q164" s="4"/>
      <c r="R164" s="4"/>
      <c r="S164" s="4"/>
      <c r="T164" s="4"/>
      <c r="U164" s="4"/>
      <c r="V164" s="4"/>
      <c r="W164" s="4"/>
      <c r="X164" s="4"/>
      <c r="Y164" s="4"/>
      <c r="Z164" s="4"/>
      <c r="AA164" s="4"/>
      <c r="AB164" s="4"/>
      <c r="AC164" s="4"/>
    </row>
    <row r="165" ht="14.25" customHeight="1">
      <c r="A165" s="4"/>
      <c r="B165" s="4"/>
      <c r="C165" s="4"/>
      <c r="D165" s="4"/>
      <c r="E165" s="4"/>
      <c r="F165" s="4"/>
      <c r="G165" s="4"/>
      <c r="H165" s="4"/>
      <c r="I165" s="4"/>
      <c r="J165" s="518"/>
      <c r="K165" s="4"/>
      <c r="L165" s="4"/>
      <c r="M165" s="4"/>
      <c r="N165" s="4"/>
      <c r="O165" s="4"/>
      <c r="P165" s="4"/>
      <c r="Q165" s="4"/>
      <c r="R165" s="4"/>
      <c r="S165" s="4"/>
      <c r="T165" s="4"/>
      <c r="U165" s="4"/>
      <c r="V165" s="4"/>
      <c r="W165" s="4"/>
      <c r="X165" s="4"/>
      <c r="Y165" s="4"/>
      <c r="Z165" s="4"/>
      <c r="AA165" s="4"/>
      <c r="AB165" s="4"/>
      <c r="AC165" s="4"/>
    </row>
    <row r="166" ht="14.25" customHeight="1">
      <c r="A166" s="4"/>
      <c r="B166" s="4"/>
      <c r="C166" s="4"/>
      <c r="D166" s="4"/>
      <c r="E166" s="4"/>
      <c r="F166" s="4"/>
      <c r="G166" s="4"/>
      <c r="H166" s="4"/>
      <c r="I166" s="4"/>
      <c r="J166" s="518"/>
      <c r="K166" s="4"/>
      <c r="L166" s="4"/>
      <c r="M166" s="4"/>
      <c r="N166" s="4"/>
      <c r="O166" s="4"/>
      <c r="P166" s="4"/>
      <c r="Q166" s="4"/>
      <c r="R166" s="4"/>
      <c r="S166" s="4"/>
      <c r="T166" s="4"/>
      <c r="U166" s="4"/>
      <c r="V166" s="4"/>
      <c r="W166" s="4"/>
      <c r="X166" s="4"/>
      <c r="Y166" s="4"/>
      <c r="Z166" s="4"/>
      <c r="AA166" s="4"/>
      <c r="AB166" s="4"/>
      <c r="AC166" s="4"/>
    </row>
    <row r="167" ht="14.25" customHeight="1">
      <c r="A167" s="4"/>
      <c r="B167" s="4"/>
      <c r="C167" s="4"/>
      <c r="D167" s="4"/>
      <c r="E167" s="4"/>
      <c r="F167" s="4"/>
      <c r="G167" s="4"/>
      <c r="H167" s="4"/>
      <c r="I167" s="4"/>
      <c r="J167" s="518"/>
      <c r="K167" s="4"/>
      <c r="L167" s="4"/>
      <c r="M167" s="4"/>
      <c r="N167" s="4"/>
      <c r="O167" s="4"/>
      <c r="P167" s="4"/>
      <c r="Q167" s="4"/>
      <c r="R167" s="4"/>
      <c r="S167" s="4"/>
      <c r="T167" s="4"/>
      <c r="U167" s="4"/>
      <c r="V167" s="4"/>
      <c r="W167" s="4"/>
      <c r="X167" s="4"/>
      <c r="Y167" s="4"/>
      <c r="Z167" s="4"/>
      <c r="AA167" s="4"/>
      <c r="AB167" s="4"/>
      <c r="AC167" s="4"/>
    </row>
    <row r="168" ht="14.25" customHeight="1">
      <c r="A168" s="4"/>
      <c r="B168" s="4"/>
      <c r="C168" s="4"/>
      <c r="D168" s="4"/>
      <c r="E168" s="4"/>
      <c r="F168" s="4"/>
      <c r="G168" s="4"/>
      <c r="H168" s="4"/>
      <c r="I168" s="4"/>
      <c r="J168" s="518"/>
      <c r="K168" s="4"/>
      <c r="L168" s="4"/>
      <c r="M168" s="4"/>
      <c r="N168" s="4"/>
      <c r="O168" s="4"/>
      <c r="P168" s="4"/>
      <c r="Q168" s="4"/>
      <c r="R168" s="4"/>
      <c r="S168" s="4"/>
      <c r="T168" s="4"/>
      <c r="U168" s="4"/>
      <c r="V168" s="4"/>
      <c r="W168" s="4"/>
      <c r="X168" s="4"/>
      <c r="Y168" s="4"/>
      <c r="Z168" s="4"/>
      <c r="AA168" s="4"/>
      <c r="AB168" s="4"/>
      <c r="AC168" s="4"/>
    </row>
    <row r="169" ht="14.25" customHeight="1">
      <c r="A169" s="4"/>
      <c r="B169" s="4"/>
      <c r="C169" s="4"/>
      <c r="D169" s="4"/>
      <c r="E169" s="4"/>
      <c r="F169" s="4"/>
      <c r="G169" s="4"/>
      <c r="H169" s="4"/>
      <c r="I169" s="4"/>
      <c r="J169" s="518"/>
      <c r="K169" s="4"/>
      <c r="L169" s="4"/>
      <c r="M169" s="4"/>
      <c r="N169" s="4"/>
      <c r="O169" s="4"/>
      <c r="P169" s="4"/>
      <c r="Q169" s="4"/>
      <c r="R169" s="4"/>
      <c r="S169" s="4"/>
      <c r="T169" s="4"/>
      <c r="U169" s="4"/>
      <c r="V169" s="4"/>
      <c r="W169" s="4"/>
      <c r="X169" s="4"/>
      <c r="Y169" s="4"/>
      <c r="Z169" s="4"/>
      <c r="AA169" s="4"/>
      <c r="AB169" s="4"/>
      <c r="AC169" s="4"/>
    </row>
    <row r="170" ht="14.25" customHeight="1">
      <c r="A170" s="4"/>
      <c r="B170" s="4"/>
      <c r="C170" s="4"/>
      <c r="D170" s="4"/>
      <c r="E170" s="4"/>
      <c r="F170" s="4"/>
      <c r="G170" s="4"/>
      <c r="H170" s="4"/>
      <c r="I170" s="4"/>
      <c r="J170" s="518"/>
      <c r="K170" s="4"/>
      <c r="L170" s="4"/>
      <c r="M170" s="4"/>
      <c r="N170" s="4"/>
      <c r="O170" s="4"/>
      <c r="P170" s="4"/>
      <c r="Q170" s="4"/>
      <c r="R170" s="4"/>
      <c r="S170" s="4"/>
      <c r="T170" s="4"/>
      <c r="U170" s="4"/>
      <c r="V170" s="4"/>
      <c r="W170" s="4"/>
      <c r="X170" s="4"/>
      <c r="Y170" s="4"/>
      <c r="Z170" s="4"/>
      <c r="AA170" s="4"/>
      <c r="AB170" s="4"/>
      <c r="AC170" s="4"/>
    </row>
    <row r="171" ht="14.25" customHeight="1">
      <c r="A171" s="4"/>
      <c r="B171" s="4"/>
      <c r="C171" s="4"/>
      <c r="D171" s="4"/>
      <c r="E171" s="4"/>
      <c r="F171" s="4"/>
      <c r="G171" s="4"/>
      <c r="H171" s="4"/>
      <c r="I171" s="4"/>
      <c r="J171" s="518"/>
      <c r="K171" s="4"/>
      <c r="L171" s="4"/>
      <c r="M171" s="4"/>
      <c r="N171" s="4"/>
      <c r="O171" s="4"/>
      <c r="P171" s="4"/>
      <c r="Q171" s="4"/>
      <c r="R171" s="4"/>
      <c r="S171" s="4"/>
      <c r="T171" s="4"/>
      <c r="U171" s="4"/>
      <c r="V171" s="4"/>
      <c r="W171" s="4"/>
      <c r="X171" s="4"/>
      <c r="Y171" s="4"/>
      <c r="Z171" s="4"/>
      <c r="AA171" s="4"/>
      <c r="AB171" s="4"/>
      <c r="AC171" s="4"/>
    </row>
    <row r="172" ht="14.25" customHeight="1">
      <c r="A172" s="4"/>
      <c r="B172" s="4"/>
      <c r="C172" s="4"/>
      <c r="D172" s="4"/>
      <c r="E172" s="4"/>
      <c r="F172" s="4"/>
      <c r="G172" s="4"/>
      <c r="H172" s="4"/>
      <c r="I172" s="4"/>
      <c r="J172" s="518"/>
      <c r="K172" s="4"/>
      <c r="L172" s="4"/>
      <c r="M172" s="4"/>
      <c r="N172" s="4"/>
      <c r="O172" s="4"/>
      <c r="P172" s="4"/>
      <c r="Q172" s="4"/>
      <c r="R172" s="4"/>
      <c r="S172" s="4"/>
      <c r="T172" s="4"/>
      <c r="U172" s="4"/>
      <c r="V172" s="4"/>
      <c r="W172" s="4"/>
      <c r="X172" s="4"/>
      <c r="Y172" s="4"/>
      <c r="Z172" s="4"/>
      <c r="AA172" s="4"/>
      <c r="AB172" s="4"/>
      <c r="AC172" s="4"/>
    </row>
    <row r="173" ht="14.25" customHeight="1">
      <c r="A173" s="4"/>
      <c r="B173" s="4"/>
      <c r="C173" s="4"/>
      <c r="D173" s="4"/>
      <c r="E173" s="4"/>
      <c r="F173" s="4"/>
      <c r="G173" s="4"/>
      <c r="H173" s="4"/>
      <c r="I173" s="4"/>
      <c r="J173" s="518"/>
      <c r="K173" s="4"/>
      <c r="L173" s="4"/>
      <c r="M173" s="4"/>
      <c r="N173" s="4"/>
      <c r="O173" s="4"/>
      <c r="P173" s="4"/>
      <c r="Q173" s="4"/>
      <c r="R173" s="4"/>
      <c r="S173" s="4"/>
      <c r="T173" s="4"/>
      <c r="U173" s="4"/>
      <c r="V173" s="4"/>
      <c r="W173" s="4"/>
      <c r="X173" s="4"/>
      <c r="Y173" s="4"/>
      <c r="Z173" s="4"/>
      <c r="AA173" s="4"/>
      <c r="AB173" s="4"/>
      <c r="AC173" s="4"/>
    </row>
    <row r="174" ht="14.25" customHeight="1">
      <c r="A174" s="4"/>
      <c r="B174" s="4"/>
      <c r="C174" s="4"/>
      <c r="D174" s="4"/>
      <c r="E174" s="4"/>
      <c r="F174" s="4"/>
      <c r="G174" s="4"/>
      <c r="H174" s="4"/>
      <c r="I174" s="4"/>
      <c r="J174" s="518"/>
      <c r="K174" s="4"/>
      <c r="L174" s="4"/>
      <c r="M174" s="4"/>
      <c r="N174" s="4"/>
      <c r="O174" s="4"/>
      <c r="P174" s="4"/>
      <c r="Q174" s="4"/>
      <c r="R174" s="4"/>
      <c r="S174" s="4"/>
      <c r="T174" s="4"/>
      <c r="U174" s="4"/>
      <c r="V174" s="4"/>
      <c r="W174" s="4"/>
      <c r="X174" s="4"/>
      <c r="Y174" s="4"/>
      <c r="Z174" s="4"/>
      <c r="AA174" s="4"/>
      <c r="AB174" s="4"/>
      <c r="AC174" s="4"/>
    </row>
    <row r="175" ht="14.25" customHeight="1">
      <c r="A175" s="4"/>
      <c r="B175" s="4"/>
      <c r="C175" s="4"/>
      <c r="D175" s="4"/>
      <c r="E175" s="4"/>
      <c r="F175" s="4"/>
      <c r="G175" s="4"/>
      <c r="H175" s="4"/>
      <c r="I175" s="4"/>
      <c r="J175" s="518"/>
      <c r="K175" s="4"/>
      <c r="L175" s="4"/>
      <c r="M175" s="4"/>
      <c r="N175" s="4"/>
      <c r="O175" s="4"/>
      <c r="P175" s="4"/>
      <c r="Q175" s="4"/>
      <c r="R175" s="4"/>
      <c r="S175" s="4"/>
      <c r="T175" s="4"/>
      <c r="U175" s="4"/>
      <c r="V175" s="4"/>
      <c r="W175" s="4"/>
      <c r="X175" s="4"/>
      <c r="Y175" s="4"/>
      <c r="Z175" s="4"/>
      <c r="AA175" s="4"/>
      <c r="AB175" s="4"/>
      <c r="AC175" s="4"/>
    </row>
    <row r="176" ht="14.25" customHeight="1">
      <c r="A176" s="4"/>
      <c r="B176" s="4"/>
      <c r="C176" s="4"/>
      <c r="D176" s="4"/>
      <c r="E176" s="4"/>
      <c r="F176" s="4"/>
      <c r="G176" s="4"/>
      <c r="H176" s="4"/>
      <c r="I176" s="4"/>
      <c r="J176" s="518"/>
      <c r="K176" s="4"/>
      <c r="L176" s="4"/>
      <c r="M176" s="4"/>
      <c r="N176" s="4"/>
      <c r="O176" s="4"/>
      <c r="P176" s="4"/>
      <c r="Q176" s="4"/>
      <c r="R176" s="4"/>
      <c r="S176" s="4"/>
      <c r="T176" s="4"/>
      <c r="U176" s="4"/>
      <c r="V176" s="4"/>
      <c r="W176" s="4"/>
      <c r="X176" s="4"/>
      <c r="Y176" s="4"/>
      <c r="Z176" s="4"/>
      <c r="AA176" s="4"/>
      <c r="AB176" s="4"/>
      <c r="AC176" s="4"/>
    </row>
    <row r="177" ht="14.25" customHeight="1">
      <c r="A177" s="4"/>
      <c r="B177" s="4"/>
      <c r="C177" s="4"/>
      <c r="D177" s="4"/>
      <c r="E177" s="4"/>
      <c r="F177" s="4"/>
      <c r="G177" s="4"/>
      <c r="H177" s="4"/>
      <c r="I177" s="4"/>
      <c r="J177" s="518"/>
      <c r="K177" s="4"/>
      <c r="L177" s="4"/>
      <c r="M177" s="4"/>
      <c r="N177" s="4"/>
      <c r="O177" s="4"/>
      <c r="P177" s="4"/>
      <c r="Q177" s="4"/>
      <c r="R177" s="4"/>
      <c r="S177" s="4"/>
      <c r="T177" s="4"/>
      <c r="U177" s="4"/>
      <c r="V177" s="4"/>
      <c r="W177" s="4"/>
      <c r="X177" s="4"/>
      <c r="Y177" s="4"/>
      <c r="Z177" s="4"/>
      <c r="AA177" s="4"/>
      <c r="AB177" s="4"/>
      <c r="AC177" s="4"/>
    </row>
    <row r="178" ht="14.25" customHeight="1">
      <c r="A178" s="4"/>
      <c r="B178" s="4"/>
      <c r="C178" s="4"/>
      <c r="D178" s="4"/>
      <c r="E178" s="4"/>
      <c r="F178" s="4"/>
      <c r="G178" s="4"/>
      <c r="H178" s="4"/>
      <c r="I178" s="4"/>
      <c r="J178" s="518"/>
      <c r="K178" s="4"/>
      <c r="L178" s="4"/>
      <c r="M178" s="4"/>
      <c r="N178" s="4"/>
      <c r="O178" s="4"/>
      <c r="P178" s="4"/>
      <c r="Q178" s="4"/>
      <c r="R178" s="4"/>
      <c r="S178" s="4"/>
      <c r="T178" s="4"/>
      <c r="U178" s="4"/>
      <c r="V178" s="4"/>
      <c r="W178" s="4"/>
      <c r="X178" s="4"/>
      <c r="Y178" s="4"/>
      <c r="Z178" s="4"/>
      <c r="AA178" s="4"/>
      <c r="AB178" s="4"/>
      <c r="AC178" s="4"/>
    </row>
    <row r="179" ht="14.25" customHeight="1">
      <c r="A179" s="4"/>
      <c r="B179" s="4"/>
      <c r="C179" s="4"/>
      <c r="D179" s="4"/>
      <c r="E179" s="4"/>
      <c r="F179" s="4"/>
      <c r="G179" s="4"/>
      <c r="H179" s="4"/>
      <c r="I179" s="4"/>
      <c r="J179" s="518"/>
      <c r="K179" s="4"/>
      <c r="L179" s="4"/>
      <c r="M179" s="4"/>
      <c r="N179" s="4"/>
      <c r="O179" s="4"/>
      <c r="P179" s="4"/>
      <c r="Q179" s="4"/>
      <c r="R179" s="4"/>
      <c r="S179" s="4"/>
      <c r="T179" s="4"/>
      <c r="U179" s="4"/>
      <c r="V179" s="4"/>
      <c r="W179" s="4"/>
      <c r="X179" s="4"/>
      <c r="Y179" s="4"/>
      <c r="Z179" s="4"/>
      <c r="AA179" s="4"/>
      <c r="AB179" s="4"/>
      <c r="AC179" s="4"/>
    </row>
    <row r="180" ht="14.25" customHeight="1">
      <c r="A180" s="4"/>
      <c r="B180" s="4"/>
      <c r="C180" s="4"/>
      <c r="D180" s="4"/>
      <c r="E180" s="4"/>
      <c r="F180" s="4"/>
      <c r="G180" s="4"/>
      <c r="H180" s="4"/>
      <c r="I180" s="4"/>
      <c r="J180" s="518"/>
      <c r="K180" s="4"/>
      <c r="L180" s="4"/>
      <c r="M180" s="4"/>
      <c r="N180" s="4"/>
      <c r="O180" s="4"/>
      <c r="P180" s="4"/>
      <c r="Q180" s="4"/>
      <c r="R180" s="4"/>
      <c r="S180" s="4"/>
      <c r="T180" s="4"/>
      <c r="U180" s="4"/>
      <c r="V180" s="4"/>
      <c r="W180" s="4"/>
      <c r="X180" s="4"/>
      <c r="Y180" s="4"/>
      <c r="Z180" s="4"/>
      <c r="AA180" s="4"/>
      <c r="AB180" s="4"/>
      <c r="AC180" s="4"/>
    </row>
    <row r="181" ht="14.25" customHeight="1">
      <c r="A181" s="4"/>
      <c r="B181" s="4"/>
      <c r="C181" s="4"/>
      <c r="D181" s="4"/>
      <c r="E181" s="4"/>
      <c r="F181" s="4"/>
      <c r="G181" s="4"/>
      <c r="H181" s="4"/>
      <c r="I181" s="4"/>
      <c r="J181" s="518"/>
      <c r="K181" s="4"/>
      <c r="L181" s="4"/>
      <c r="M181" s="4"/>
      <c r="N181" s="4"/>
      <c r="O181" s="4"/>
      <c r="P181" s="4"/>
      <c r="Q181" s="4"/>
      <c r="R181" s="4"/>
      <c r="S181" s="4"/>
      <c r="T181" s="4"/>
      <c r="U181" s="4"/>
      <c r="V181" s="4"/>
      <c r="W181" s="4"/>
      <c r="X181" s="4"/>
      <c r="Y181" s="4"/>
      <c r="Z181" s="4"/>
      <c r="AA181" s="4"/>
      <c r="AB181" s="4"/>
      <c r="AC181" s="4"/>
    </row>
    <row r="182" ht="14.25" customHeight="1">
      <c r="A182" s="4"/>
      <c r="B182" s="4"/>
      <c r="C182" s="4"/>
      <c r="D182" s="4"/>
      <c r="E182" s="4"/>
      <c r="F182" s="4"/>
      <c r="G182" s="4"/>
      <c r="H182" s="4"/>
      <c r="I182" s="4"/>
      <c r="J182" s="518"/>
      <c r="K182" s="4"/>
      <c r="L182" s="4"/>
      <c r="M182" s="4"/>
      <c r="N182" s="4"/>
      <c r="O182" s="4"/>
      <c r="P182" s="4"/>
      <c r="Q182" s="4"/>
      <c r="R182" s="4"/>
      <c r="S182" s="4"/>
      <c r="T182" s="4"/>
      <c r="U182" s="4"/>
      <c r="V182" s="4"/>
      <c r="W182" s="4"/>
      <c r="X182" s="4"/>
      <c r="Y182" s="4"/>
      <c r="Z182" s="4"/>
      <c r="AA182" s="4"/>
      <c r="AB182" s="4"/>
      <c r="AC182" s="4"/>
    </row>
    <row r="183" ht="14.25" customHeight="1">
      <c r="A183" s="4"/>
      <c r="B183" s="4"/>
      <c r="C183" s="4"/>
      <c r="D183" s="4"/>
      <c r="E183" s="4"/>
      <c r="F183" s="4"/>
      <c r="G183" s="4"/>
      <c r="H183" s="4"/>
      <c r="I183" s="4"/>
      <c r="J183" s="518"/>
      <c r="K183" s="4"/>
      <c r="L183" s="4"/>
      <c r="M183" s="4"/>
      <c r="N183" s="4"/>
      <c r="O183" s="4"/>
      <c r="P183" s="4"/>
      <c r="Q183" s="4"/>
      <c r="R183" s="4"/>
      <c r="S183" s="4"/>
      <c r="T183" s="4"/>
      <c r="U183" s="4"/>
      <c r="V183" s="4"/>
      <c r="W183" s="4"/>
      <c r="X183" s="4"/>
      <c r="Y183" s="4"/>
      <c r="Z183" s="4"/>
      <c r="AA183" s="4"/>
      <c r="AB183" s="4"/>
      <c r="AC183" s="4"/>
    </row>
    <row r="184" ht="14.25" customHeight="1">
      <c r="A184" s="4"/>
      <c r="B184" s="4"/>
      <c r="C184" s="4"/>
      <c r="D184" s="4"/>
      <c r="E184" s="4"/>
      <c r="F184" s="4"/>
      <c r="G184" s="4"/>
      <c r="H184" s="4"/>
      <c r="I184" s="4"/>
      <c r="J184" s="518"/>
      <c r="K184" s="4"/>
      <c r="L184" s="4"/>
      <c r="M184" s="4"/>
      <c r="N184" s="4"/>
      <c r="O184" s="4"/>
      <c r="P184" s="4"/>
      <c r="Q184" s="4"/>
      <c r="R184" s="4"/>
      <c r="S184" s="4"/>
      <c r="T184" s="4"/>
      <c r="U184" s="4"/>
      <c r="V184" s="4"/>
      <c r="W184" s="4"/>
      <c r="X184" s="4"/>
      <c r="Y184" s="4"/>
      <c r="Z184" s="4"/>
      <c r="AA184" s="4"/>
      <c r="AB184" s="4"/>
      <c r="AC184" s="4"/>
    </row>
    <row r="185" ht="14.25" customHeight="1">
      <c r="A185" s="4"/>
      <c r="B185" s="4"/>
      <c r="C185" s="4"/>
      <c r="D185" s="4"/>
      <c r="E185" s="4"/>
      <c r="F185" s="4"/>
      <c r="G185" s="4"/>
      <c r="H185" s="4"/>
      <c r="I185" s="4"/>
      <c r="J185" s="518"/>
      <c r="K185" s="4"/>
      <c r="L185" s="4"/>
      <c r="M185" s="4"/>
      <c r="N185" s="4"/>
      <c r="O185" s="4"/>
      <c r="P185" s="4"/>
      <c r="Q185" s="4"/>
      <c r="R185" s="4"/>
      <c r="S185" s="4"/>
      <c r="T185" s="4"/>
      <c r="U185" s="4"/>
      <c r="V185" s="4"/>
      <c r="W185" s="4"/>
      <c r="X185" s="4"/>
      <c r="Y185" s="4"/>
      <c r="Z185" s="4"/>
      <c r="AA185" s="4"/>
      <c r="AB185" s="4"/>
      <c r="AC185" s="4"/>
    </row>
    <row r="186" ht="14.25" customHeight="1">
      <c r="A186" s="4"/>
      <c r="B186" s="4"/>
      <c r="C186" s="4"/>
      <c r="D186" s="4"/>
      <c r="E186" s="4"/>
      <c r="F186" s="4"/>
      <c r="G186" s="4"/>
      <c r="H186" s="4"/>
      <c r="I186" s="4"/>
      <c r="J186" s="518"/>
      <c r="K186" s="4"/>
      <c r="L186" s="4"/>
      <c r="M186" s="4"/>
      <c r="N186" s="4"/>
      <c r="O186" s="4"/>
      <c r="P186" s="4"/>
      <c r="Q186" s="4"/>
      <c r="R186" s="4"/>
      <c r="S186" s="4"/>
      <c r="T186" s="4"/>
      <c r="U186" s="4"/>
      <c r="V186" s="4"/>
      <c r="W186" s="4"/>
      <c r="X186" s="4"/>
      <c r="Y186" s="4"/>
      <c r="Z186" s="4"/>
      <c r="AA186" s="4"/>
      <c r="AB186" s="4"/>
      <c r="AC186" s="4"/>
    </row>
    <row r="187" ht="14.25" customHeight="1">
      <c r="A187" s="4"/>
      <c r="B187" s="4"/>
      <c r="C187" s="4"/>
      <c r="D187" s="4"/>
      <c r="E187" s="4"/>
      <c r="F187" s="4"/>
      <c r="G187" s="4"/>
      <c r="H187" s="4"/>
      <c r="I187" s="4"/>
      <c r="J187" s="518"/>
      <c r="K187" s="4"/>
      <c r="L187" s="4"/>
      <c r="M187" s="4"/>
      <c r="N187" s="4"/>
      <c r="O187" s="4"/>
      <c r="P187" s="4"/>
      <c r="Q187" s="4"/>
      <c r="R187" s="4"/>
      <c r="S187" s="4"/>
      <c r="T187" s="4"/>
      <c r="U187" s="4"/>
      <c r="V187" s="4"/>
      <c r="W187" s="4"/>
      <c r="X187" s="4"/>
      <c r="Y187" s="4"/>
      <c r="Z187" s="4"/>
      <c r="AA187" s="4"/>
      <c r="AB187" s="4"/>
      <c r="AC187" s="4"/>
    </row>
    <row r="188" ht="14.25" customHeight="1">
      <c r="A188" s="4"/>
      <c r="B188" s="4"/>
      <c r="C188" s="4"/>
      <c r="D188" s="4"/>
      <c r="E188" s="4"/>
      <c r="F188" s="4"/>
      <c r="G188" s="4"/>
      <c r="H188" s="4"/>
      <c r="I188" s="4"/>
      <c r="J188" s="518"/>
      <c r="K188" s="4"/>
      <c r="L188" s="4"/>
      <c r="M188" s="4"/>
      <c r="N188" s="4"/>
      <c r="O188" s="4"/>
      <c r="P188" s="4"/>
      <c r="Q188" s="4"/>
      <c r="R188" s="4"/>
      <c r="S188" s="4"/>
      <c r="T188" s="4"/>
      <c r="U188" s="4"/>
      <c r="V188" s="4"/>
      <c r="W188" s="4"/>
      <c r="X188" s="4"/>
      <c r="Y188" s="4"/>
      <c r="Z188" s="4"/>
      <c r="AA188" s="4"/>
      <c r="AB188" s="4"/>
      <c r="AC188" s="4"/>
    </row>
    <row r="189" ht="14.25" customHeight="1">
      <c r="A189" s="4"/>
      <c r="B189" s="4"/>
      <c r="C189" s="4"/>
      <c r="D189" s="4"/>
      <c r="E189" s="4"/>
      <c r="F189" s="4"/>
      <c r="G189" s="4"/>
      <c r="H189" s="4"/>
      <c r="I189" s="4"/>
      <c r="J189" s="518"/>
      <c r="K189" s="4"/>
      <c r="L189" s="4"/>
      <c r="M189" s="4"/>
      <c r="N189" s="4"/>
      <c r="O189" s="4"/>
      <c r="P189" s="4"/>
      <c r="Q189" s="4"/>
      <c r="R189" s="4"/>
      <c r="S189" s="4"/>
      <c r="T189" s="4"/>
      <c r="U189" s="4"/>
      <c r="V189" s="4"/>
      <c r="W189" s="4"/>
      <c r="X189" s="4"/>
      <c r="Y189" s="4"/>
      <c r="Z189" s="4"/>
      <c r="AA189" s="4"/>
      <c r="AB189" s="4"/>
      <c r="AC189" s="4"/>
    </row>
    <row r="190" ht="14.25" customHeight="1">
      <c r="A190" s="4"/>
      <c r="B190" s="4"/>
      <c r="C190" s="4"/>
      <c r="D190" s="4"/>
      <c r="E190" s="4"/>
      <c r="F190" s="4"/>
      <c r="G190" s="4"/>
      <c r="H190" s="4"/>
      <c r="I190" s="4"/>
      <c r="J190" s="518"/>
      <c r="K190" s="4"/>
      <c r="L190" s="4"/>
      <c r="M190" s="4"/>
      <c r="N190" s="4"/>
      <c r="O190" s="4"/>
      <c r="P190" s="4"/>
      <c r="Q190" s="4"/>
      <c r="R190" s="4"/>
      <c r="S190" s="4"/>
      <c r="T190" s="4"/>
      <c r="U190" s="4"/>
      <c r="V190" s="4"/>
      <c r="W190" s="4"/>
      <c r="X190" s="4"/>
      <c r="Y190" s="4"/>
      <c r="Z190" s="4"/>
      <c r="AA190" s="4"/>
      <c r="AB190" s="4"/>
      <c r="AC190" s="4"/>
    </row>
    <row r="191" ht="14.25" customHeight="1">
      <c r="A191" s="4"/>
      <c r="B191" s="4"/>
      <c r="C191" s="4"/>
      <c r="D191" s="4"/>
      <c r="E191" s="4"/>
      <c r="F191" s="4"/>
      <c r="G191" s="4"/>
      <c r="H191" s="4"/>
      <c r="I191" s="4"/>
      <c r="J191" s="518"/>
      <c r="K191" s="4"/>
      <c r="L191" s="4"/>
      <c r="M191" s="4"/>
      <c r="N191" s="4"/>
      <c r="O191" s="4"/>
      <c r="P191" s="4"/>
      <c r="Q191" s="4"/>
      <c r="R191" s="4"/>
      <c r="S191" s="4"/>
      <c r="T191" s="4"/>
      <c r="U191" s="4"/>
      <c r="V191" s="4"/>
      <c r="W191" s="4"/>
      <c r="X191" s="4"/>
      <c r="Y191" s="4"/>
      <c r="Z191" s="4"/>
      <c r="AA191" s="4"/>
      <c r="AB191" s="4"/>
      <c r="AC191" s="4"/>
    </row>
    <row r="192" ht="14.25" customHeight="1">
      <c r="A192" s="4"/>
      <c r="B192" s="4"/>
      <c r="C192" s="4"/>
      <c r="D192" s="4"/>
      <c r="E192" s="4"/>
      <c r="F192" s="4"/>
      <c r="G192" s="4"/>
      <c r="H192" s="4"/>
      <c r="I192" s="4"/>
      <c r="J192" s="518"/>
      <c r="K192" s="4"/>
      <c r="L192" s="4"/>
      <c r="M192" s="4"/>
      <c r="N192" s="4"/>
      <c r="O192" s="4"/>
      <c r="P192" s="4"/>
      <c r="Q192" s="4"/>
      <c r="R192" s="4"/>
      <c r="S192" s="4"/>
      <c r="T192" s="4"/>
      <c r="U192" s="4"/>
      <c r="V192" s="4"/>
      <c r="W192" s="4"/>
      <c r="X192" s="4"/>
      <c r="Y192" s="4"/>
      <c r="Z192" s="4"/>
      <c r="AA192" s="4"/>
      <c r="AB192" s="4"/>
      <c r="AC192" s="4"/>
    </row>
    <row r="193" ht="14.25" customHeight="1">
      <c r="A193" s="4"/>
      <c r="B193" s="4"/>
      <c r="C193" s="4"/>
      <c r="D193" s="4"/>
      <c r="E193" s="4"/>
      <c r="F193" s="4"/>
      <c r="G193" s="4"/>
      <c r="H193" s="4"/>
      <c r="I193" s="4"/>
      <c r="J193" s="518"/>
      <c r="K193" s="4"/>
      <c r="L193" s="4"/>
      <c r="M193" s="4"/>
      <c r="N193" s="4"/>
      <c r="O193" s="4"/>
      <c r="P193" s="4"/>
      <c r="Q193" s="4"/>
      <c r="R193" s="4"/>
      <c r="S193" s="4"/>
      <c r="T193" s="4"/>
      <c r="U193" s="4"/>
      <c r="V193" s="4"/>
      <c r="W193" s="4"/>
      <c r="X193" s="4"/>
      <c r="Y193" s="4"/>
      <c r="Z193" s="4"/>
      <c r="AA193" s="4"/>
      <c r="AB193" s="4"/>
      <c r="AC193" s="4"/>
    </row>
    <row r="194" ht="14.25" customHeight="1">
      <c r="A194" s="4"/>
      <c r="B194" s="4"/>
      <c r="C194" s="4"/>
      <c r="D194" s="4"/>
      <c r="E194" s="4"/>
      <c r="F194" s="4"/>
      <c r="G194" s="4"/>
      <c r="H194" s="4"/>
      <c r="I194" s="4"/>
      <c r="J194" s="518"/>
      <c r="K194" s="4"/>
      <c r="L194" s="4"/>
      <c r="M194" s="4"/>
      <c r="N194" s="4"/>
      <c r="O194" s="4"/>
      <c r="P194" s="4"/>
      <c r="Q194" s="4"/>
      <c r="R194" s="4"/>
      <c r="S194" s="4"/>
      <c r="T194" s="4"/>
      <c r="U194" s="4"/>
      <c r="V194" s="4"/>
      <c r="W194" s="4"/>
      <c r="X194" s="4"/>
      <c r="Y194" s="4"/>
      <c r="Z194" s="4"/>
      <c r="AA194" s="4"/>
      <c r="AB194" s="4"/>
      <c r="AC194" s="4"/>
    </row>
    <row r="195" ht="14.25" customHeight="1">
      <c r="A195" s="4"/>
      <c r="B195" s="4"/>
      <c r="C195" s="4"/>
      <c r="D195" s="4"/>
      <c r="E195" s="4"/>
      <c r="F195" s="4"/>
      <c r="G195" s="4"/>
      <c r="H195" s="4"/>
      <c r="I195" s="4"/>
      <c r="J195" s="518"/>
      <c r="K195" s="4"/>
      <c r="L195" s="4"/>
      <c r="M195" s="4"/>
      <c r="N195" s="4"/>
      <c r="O195" s="4"/>
      <c r="P195" s="4"/>
      <c r="Q195" s="4"/>
      <c r="R195" s="4"/>
      <c r="S195" s="4"/>
      <c r="T195" s="4"/>
      <c r="U195" s="4"/>
      <c r="V195" s="4"/>
      <c r="W195" s="4"/>
      <c r="X195" s="4"/>
      <c r="Y195" s="4"/>
      <c r="Z195" s="4"/>
      <c r="AA195" s="4"/>
      <c r="AB195" s="4"/>
      <c r="AC195" s="4"/>
    </row>
    <row r="196" ht="14.25" customHeight="1">
      <c r="A196" s="4"/>
      <c r="B196" s="4"/>
      <c r="C196" s="4"/>
      <c r="D196" s="4"/>
      <c r="E196" s="4"/>
      <c r="F196" s="4"/>
      <c r="G196" s="4"/>
      <c r="H196" s="4"/>
      <c r="I196" s="4"/>
      <c r="J196" s="518"/>
      <c r="K196" s="4"/>
      <c r="L196" s="4"/>
      <c r="M196" s="4"/>
      <c r="N196" s="4"/>
      <c r="O196" s="4"/>
      <c r="P196" s="4"/>
      <c r="Q196" s="4"/>
      <c r="R196" s="4"/>
      <c r="S196" s="4"/>
      <c r="T196" s="4"/>
      <c r="U196" s="4"/>
      <c r="V196" s="4"/>
      <c r="W196" s="4"/>
      <c r="X196" s="4"/>
      <c r="Y196" s="4"/>
      <c r="Z196" s="4"/>
      <c r="AA196" s="4"/>
      <c r="AB196" s="4"/>
      <c r="AC196" s="4"/>
    </row>
    <row r="197" ht="14.25" customHeight="1">
      <c r="A197" s="4"/>
      <c r="B197" s="4"/>
      <c r="C197" s="4"/>
      <c r="D197" s="4"/>
      <c r="E197" s="4"/>
      <c r="F197" s="4"/>
      <c r="G197" s="4"/>
      <c r="H197" s="4"/>
      <c r="I197" s="4"/>
      <c r="J197" s="518"/>
      <c r="K197" s="4"/>
      <c r="L197" s="4"/>
      <c r="M197" s="4"/>
      <c r="N197" s="4"/>
      <c r="O197" s="4"/>
      <c r="P197" s="4"/>
      <c r="Q197" s="4"/>
      <c r="R197" s="4"/>
      <c r="S197" s="4"/>
      <c r="T197" s="4"/>
      <c r="U197" s="4"/>
      <c r="V197" s="4"/>
      <c r="W197" s="4"/>
      <c r="X197" s="4"/>
      <c r="Y197" s="4"/>
      <c r="Z197" s="4"/>
      <c r="AA197" s="4"/>
      <c r="AB197" s="4"/>
      <c r="AC197" s="4"/>
    </row>
    <row r="198" ht="14.25" customHeight="1">
      <c r="A198" s="4"/>
      <c r="B198" s="4"/>
      <c r="C198" s="4"/>
      <c r="D198" s="4"/>
      <c r="E198" s="4"/>
      <c r="F198" s="4"/>
      <c r="G198" s="4"/>
      <c r="H198" s="4"/>
      <c r="I198" s="4"/>
      <c r="J198" s="518"/>
      <c r="K198" s="4"/>
      <c r="L198" s="4"/>
      <c r="M198" s="4"/>
      <c r="N198" s="4"/>
      <c r="O198" s="4"/>
      <c r="P198" s="4"/>
      <c r="Q198" s="4"/>
      <c r="R198" s="4"/>
      <c r="S198" s="4"/>
      <c r="T198" s="4"/>
      <c r="U198" s="4"/>
      <c r="V198" s="4"/>
      <c r="W198" s="4"/>
      <c r="X198" s="4"/>
      <c r="Y198" s="4"/>
      <c r="Z198" s="4"/>
      <c r="AA198" s="4"/>
      <c r="AB198" s="4"/>
      <c r="AC198" s="4"/>
    </row>
    <row r="199" ht="14.25" customHeight="1">
      <c r="A199" s="4"/>
      <c r="B199" s="4"/>
      <c r="C199" s="4"/>
      <c r="D199" s="4"/>
      <c r="E199" s="4"/>
      <c r="F199" s="4"/>
      <c r="G199" s="4"/>
      <c r="H199" s="4"/>
      <c r="I199" s="4"/>
      <c r="J199" s="518"/>
      <c r="K199" s="4"/>
      <c r="L199" s="4"/>
      <c r="M199" s="4"/>
      <c r="N199" s="4"/>
      <c r="O199" s="4"/>
      <c r="P199" s="4"/>
      <c r="Q199" s="4"/>
      <c r="R199" s="4"/>
      <c r="S199" s="4"/>
      <c r="T199" s="4"/>
      <c r="U199" s="4"/>
      <c r="V199" s="4"/>
      <c r="W199" s="4"/>
      <c r="X199" s="4"/>
      <c r="Y199" s="4"/>
      <c r="Z199" s="4"/>
      <c r="AA199" s="4"/>
      <c r="AB199" s="4"/>
      <c r="AC199" s="4"/>
    </row>
    <row r="200" ht="14.25" customHeight="1">
      <c r="A200" s="4"/>
      <c r="B200" s="4"/>
      <c r="C200" s="4"/>
      <c r="D200" s="4"/>
      <c r="E200" s="4"/>
      <c r="F200" s="4"/>
      <c r="G200" s="4"/>
      <c r="H200" s="4"/>
      <c r="I200" s="4"/>
      <c r="J200" s="518"/>
      <c r="K200" s="4"/>
      <c r="L200" s="4"/>
      <c r="M200" s="4"/>
      <c r="N200" s="4"/>
      <c r="O200" s="4"/>
      <c r="P200" s="4"/>
      <c r="Q200" s="4"/>
      <c r="R200" s="4"/>
      <c r="S200" s="4"/>
      <c r="T200" s="4"/>
      <c r="U200" s="4"/>
      <c r="V200" s="4"/>
      <c r="W200" s="4"/>
      <c r="X200" s="4"/>
      <c r="Y200" s="4"/>
      <c r="Z200" s="4"/>
      <c r="AA200" s="4"/>
      <c r="AB200" s="4"/>
      <c r="AC200" s="4"/>
    </row>
    <row r="201" ht="14.25" customHeight="1">
      <c r="A201" s="4"/>
      <c r="B201" s="4"/>
      <c r="C201" s="4"/>
      <c r="D201" s="4"/>
      <c r="E201" s="4"/>
      <c r="F201" s="4"/>
      <c r="G201" s="4"/>
      <c r="H201" s="4"/>
      <c r="I201" s="4"/>
      <c r="J201" s="518"/>
      <c r="K201" s="4"/>
      <c r="L201" s="4"/>
      <c r="M201" s="4"/>
      <c r="N201" s="4"/>
      <c r="O201" s="4"/>
      <c r="P201" s="4"/>
      <c r="Q201" s="4"/>
      <c r="R201" s="4"/>
      <c r="S201" s="4"/>
      <c r="T201" s="4"/>
      <c r="U201" s="4"/>
      <c r="V201" s="4"/>
      <c r="W201" s="4"/>
      <c r="X201" s="4"/>
      <c r="Y201" s="4"/>
      <c r="Z201" s="4"/>
      <c r="AA201" s="4"/>
      <c r="AB201" s="4"/>
      <c r="AC201" s="4"/>
    </row>
    <row r="202" ht="14.25" customHeight="1">
      <c r="A202" s="4"/>
      <c r="B202" s="4"/>
      <c r="C202" s="4"/>
      <c r="D202" s="4"/>
      <c r="E202" s="4"/>
      <c r="F202" s="4"/>
      <c r="G202" s="4"/>
      <c r="H202" s="4"/>
      <c r="I202" s="4"/>
      <c r="J202" s="518"/>
      <c r="K202" s="4"/>
      <c r="L202" s="4"/>
      <c r="M202" s="4"/>
      <c r="N202" s="4"/>
      <c r="O202" s="4"/>
      <c r="P202" s="4"/>
      <c r="Q202" s="4"/>
      <c r="R202" s="4"/>
      <c r="S202" s="4"/>
      <c r="T202" s="4"/>
      <c r="U202" s="4"/>
      <c r="V202" s="4"/>
      <c r="W202" s="4"/>
      <c r="X202" s="4"/>
      <c r="Y202" s="4"/>
      <c r="Z202" s="4"/>
      <c r="AA202" s="4"/>
      <c r="AB202" s="4"/>
      <c r="AC202" s="4"/>
    </row>
    <row r="203" ht="14.25" customHeight="1">
      <c r="A203" s="4"/>
      <c r="B203" s="4"/>
      <c r="C203" s="4"/>
      <c r="D203" s="4"/>
      <c r="E203" s="4"/>
      <c r="F203" s="4"/>
      <c r="G203" s="4"/>
      <c r="H203" s="4"/>
      <c r="I203" s="4"/>
      <c r="J203" s="518"/>
      <c r="K203" s="4"/>
      <c r="L203" s="4"/>
      <c r="M203" s="4"/>
      <c r="N203" s="4"/>
      <c r="O203" s="4"/>
      <c r="P203" s="4"/>
      <c r="Q203" s="4"/>
      <c r="R203" s="4"/>
      <c r="S203" s="4"/>
      <c r="T203" s="4"/>
      <c r="U203" s="4"/>
      <c r="V203" s="4"/>
      <c r="W203" s="4"/>
      <c r="X203" s="4"/>
      <c r="Y203" s="4"/>
      <c r="Z203" s="4"/>
      <c r="AA203" s="4"/>
      <c r="AB203" s="4"/>
      <c r="AC203" s="4"/>
    </row>
    <row r="204" ht="14.25" customHeight="1">
      <c r="A204" s="4"/>
      <c r="B204" s="4"/>
      <c r="C204" s="4"/>
      <c r="D204" s="4"/>
      <c r="E204" s="4"/>
      <c r="F204" s="4"/>
      <c r="G204" s="4"/>
      <c r="H204" s="4"/>
      <c r="I204" s="4"/>
      <c r="J204" s="518"/>
      <c r="K204" s="4"/>
      <c r="L204" s="4"/>
      <c r="M204" s="4"/>
      <c r="N204" s="4"/>
      <c r="O204" s="4"/>
      <c r="P204" s="4"/>
      <c r="Q204" s="4"/>
      <c r="R204" s="4"/>
      <c r="S204" s="4"/>
      <c r="T204" s="4"/>
      <c r="U204" s="4"/>
      <c r="V204" s="4"/>
      <c r="W204" s="4"/>
      <c r="X204" s="4"/>
      <c r="Y204" s="4"/>
      <c r="Z204" s="4"/>
      <c r="AA204" s="4"/>
      <c r="AB204" s="4"/>
      <c r="AC204" s="4"/>
    </row>
    <row r="205" ht="14.25" customHeight="1">
      <c r="A205" s="4"/>
      <c r="B205" s="4"/>
      <c r="C205" s="4"/>
      <c r="D205" s="4"/>
      <c r="E205" s="4"/>
      <c r="F205" s="4"/>
      <c r="G205" s="4"/>
      <c r="H205" s="4"/>
      <c r="I205" s="4"/>
      <c r="J205" s="518"/>
      <c r="K205" s="4"/>
      <c r="L205" s="4"/>
      <c r="M205" s="4"/>
      <c r="N205" s="4"/>
      <c r="O205" s="4"/>
      <c r="P205" s="4"/>
      <c r="Q205" s="4"/>
      <c r="R205" s="4"/>
      <c r="S205" s="4"/>
      <c r="T205" s="4"/>
      <c r="U205" s="4"/>
      <c r="V205" s="4"/>
      <c r="W205" s="4"/>
      <c r="X205" s="4"/>
      <c r="Y205" s="4"/>
      <c r="Z205" s="4"/>
      <c r="AA205" s="4"/>
      <c r="AB205" s="4"/>
      <c r="AC205" s="4"/>
    </row>
    <row r="206" ht="14.25" customHeight="1">
      <c r="A206" s="4"/>
      <c r="B206" s="4"/>
      <c r="C206" s="4"/>
      <c r="D206" s="4"/>
      <c r="E206" s="4"/>
      <c r="F206" s="4"/>
      <c r="G206" s="4"/>
      <c r="H206" s="4"/>
      <c r="I206" s="4"/>
      <c r="J206" s="518"/>
      <c r="K206" s="4"/>
      <c r="L206" s="4"/>
      <c r="M206" s="4"/>
      <c r="N206" s="4"/>
      <c r="O206" s="4"/>
      <c r="P206" s="4"/>
      <c r="Q206" s="4"/>
      <c r="R206" s="4"/>
      <c r="S206" s="4"/>
      <c r="T206" s="4"/>
      <c r="U206" s="4"/>
      <c r="V206" s="4"/>
      <c r="W206" s="4"/>
      <c r="X206" s="4"/>
      <c r="Y206" s="4"/>
      <c r="Z206" s="4"/>
      <c r="AA206" s="4"/>
      <c r="AB206" s="4"/>
      <c r="AC206" s="4"/>
    </row>
    <row r="207" ht="14.25" customHeight="1">
      <c r="A207" s="4"/>
      <c r="B207" s="4"/>
      <c r="C207" s="4"/>
      <c r="D207" s="4"/>
      <c r="E207" s="4"/>
      <c r="F207" s="4"/>
      <c r="G207" s="4"/>
      <c r="H207" s="4"/>
      <c r="I207" s="4"/>
      <c r="J207" s="518"/>
      <c r="K207" s="4"/>
      <c r="L207" s="4"/>
      <c r="M207" s="4"/>
      <c r="N207" s="4"/>
      <c r="O207" s="4"/>
      <c r="P207" s="4"/>
      <c r="Q207" s="4"/>
      <c r="R207" s="4"/>
      <c r="S207" s="4"/>
      <c r="T207" s="4"/>
      <c r="U207" s="4"/>
      <c r="V207" s="4"/>
      <c r="W207" s="4"/>
      <c r="X207" s="4"/>
      <c r="Y207" s="4"/>
      <c r="Z207" s="4"/>
      <c r="AA207" s="4"/>
      <c r="AB207" s="4"/>
      <c r="AC207" s="4"/>
    </row>
    <row r="208" ht="14.25" customHeight="1">
      <c r="A208" s="4"/>
      <c r="B208" s="4"/>
      <c r="C208" s="4"/>
      <c r="D208" s="4"/>
      <c r="E208" s="4"/>
      <c r="F208" s="4"/>
      <c r="G208" s="4"/>
      <c r="H208" s="4"/>
      <c r="I208" s="4"/>
      <c r="J208" s="518"/>
      <c r="K208" s="4"/>
      <c r="L208" s="4"/>
      <c r="M208" s="4"/>
      <c r="N208" s="4"/>
      <c r="O208" s="4"/>
      <c r="P208" s="4"/>
      <c r="Q208" s="4"/>
      <c r="R208" s="4"/>
      <c r="S208" s="4"/>
      <c r="T208" s="4"/>
      <c r="U208" s="4"/>
      <c r="V208" s="4"/>
      <c r="W208" s="4"/>
      <c r="X208" s="4"/>
      <c r="Y208" s="4"/>
      <c r="Z208" s="4"/>
      <c r="AA208" s="4"/>
      <c r="AB208" s="4"/>
      <c r="AC208" s="4"/>
    </row>
    <row r="209" ht="14.25" customHeight="1">
      <c r="A209" s="4"/>
      <c r="B209" s="4"/>
      <c r="C209" s="4"/>
      <c r="D209" s="4"/>
      <c r="E209" s="4"/>
      <c r="F209" s="4"/>
      <c r="G209" s="4"/>
      <c r="H209" s="4"/>
      <c r="I209" s="4"/>
      <c r="J209" s="518"/>
      <c r="K209" s="4"/>
      <c r="L209" s="4"/>
      <c r="M209" s="4"/>
      <c r="N209" s="4"/>
      <c r="O209" s="4"/>
      <c r="P209" s="4"/>
      <c r="Q209" s="4"/>
      <c r="R209" s="4"/>
      <c r="S209" s="4"/>
      <c r="T209" s="4"/>
      <c r="U209" s="4"/>
      <c r="V209" s="4"/>
      <c r="W209" s="4"/>
      <c r="X209" s="4"/>
      <c r="Y209" s="4"/>
      <c r="Z209" s="4"/>
      <c r="AA209" s="4"/>
      <c r="AB209" s="4"/>
      <c r="AC209" s="4"/>
    </row>
    <row r="210" ht="14.25" customHeight="1">
      <c r="A210" s="4"/>
      <c r="B210" s="4"/>
      <c r="C210" s="4"/>
      <c r="D210" s="4"/>
      <c r="E210" s="4"/>
      <c r="F210" s="4"/>
      <c r="G210" s="4"/>
      <c r="H210" s="4"/>
      <c r="I210" s="4"/>
      <c r="J210" s="518"/>
      <c r="K210" s="4"/>
      <c r="L210" s="4"/>
      <c r="M210" s="4"/>
      <c r="N210" s="4"/>
      <c r="O210" s="4"/>
      <c r="P210" s="4"/>
      <c r="Q210" s="4"/>
      <c r="R210" s="4"/>
      <c r="S210" s="4"/>
      <c r="T210" s="4"/>
      <c r="U210" s="4"/>
      <c r="V210" s="4"/>
      <c r="W210" s="4"/>
      <c r="X210" s="4"/>
      <c r="Y210" s="4"/>
      <c r="Z210" s="4"/>
      <c r="AA210" s="4"/>
      <c r="AB210" s="4"/>
      <c r="AC210" s="4"/>
    </row>
    <row r="211" ht="14.25" customHeight="1">
      <c r="A211" s="4"/>
      <c r="B211" s="4"/>
      <c r="C211" s="4"/>
      <c r="D211" s="4"/>
      <c r="E211" s="4"/>
      <c r="F211" s="4"/>
      <c r="G211" s="4"/>
      <c r="H211" s="4"/>
      <c r="I211" s="4"/>
      <c r="J211" s="518"/>
      <c r="K211" s="4"/>
      <c r="L211" s="4"/>
      <c r="M211" s="4"/>
      <c r="N211" s="4"/>
      <c r="O211" s="4"/>
      <c r="P211" s="4"/>
      <c r="Q211" s="4"/>
      <c r="R211" s="4"/>
      <c r="S211" s="4"/>
      <c r="T211" s="4"/>
      <c r="U211" s="4"/>
      <c r="V211" s="4"/>
      <c r="W211" s="4"/>
      <c r="X211" s="4"/>
      <c r="Y211" s="4"/>
      <c r="Z211" s="4"/>
      <c r="AA211" s="4"/>
      <c r="AB211" s="4"/>
      <c r="AC211" s="4"/>
    </row>
    <row r="212" ht="14.25" customHeight="1">
      <c r="A212" s="4"/>
      <c r="B212" s="4"/>
      <c r="C212" s="4"/>
      <c r="D212" s="4"/>
      <c r="E212" s="4"/>
      <c r="F212" s="4"/>
      <c r="G212" s="4"/>
      <c r="H212" s="4"/>
      <c r="I212" s="4"/>
      <c r="J212" s="518"/>
      <c r="K212" s="4"/>
      <c r="L212" s="4"/>
      <c r="M212" s="4"/>
      <c r="N212" s="4"/>
      <c r="O212" s="4"/>
      <c r="P212" s="4"/>
      <c r="Q212" s="4"/>
      <c r="R212" s="4"/>
      <c r="S212" s="4"/>
      <c r="T212" s="4"/>
      <c r="U212" s="4"/>
      <c r="V212" s="4"/>
      <c r="W212" s="4"/>
      <c r="X212" s="4"/>
      <c r="Y212" s="4"/>
      <c r="Z212" s="4"/>
      <c r="AA212" s="4"/>
      <c r="AB212" s="4"/>
      <c r="AC212" s="4"/>
    </row>
    <row r="213" ht="14.25" customHeight="1">
      <c r="A213" s="4"/>
      <c r="B213" s="4"/>
      <c r="C213" s="4"/>
      <c r="D213" s="4"/>
      <c r="E213" s="4"/>
      <c r="F213" s="4"/>
      <c r="G213" s="4"/>
      <c r="H213" s="4"/>
      <c r="I213" s="4"/>
      <c r="J213" s="518"/>
      <c r="K213" s="4"/>
      <c r="L213" s="4"/>
      <c r="M213" s="4"/>
      <c r="N213" s="4"/>
      <c r="O213" s="4"/>
      <c r="P213" s="4"/>
      <c r="Q213" s="4"/>
      <c r="R213" s="4"/>
      <c r="S213" s="4"/>
      <c r="T213" s="4"/>
      <c r="U213" s="4"/>
      <c r="V213" s="4"/>
      <c r="W213" s="4"/>
      <c r="X213" s="4"/>
      <c r="Y213" s="4"/>
      <c r="Z213" s="4"/>
      <c r="AA213" s="4"/>
      <c r="AB213" s="4"/>
      <c r="AC213" s="4"/>
    </row>
    <row r="214" ht="14.25" customHeight="1">
      <c r="A214" s="4"/>
      <c r="B214" s="4"/>
      <c r="C214" s="4"/>
      <c r="D214" s="4"/>
      <c r="E214" s="4"/>
      <c r="F214" s="4"/>
      <c r="G214" s="4"/>
      <c r="H214" s="4"/>
      <c r="I214" s="4"/>
      <c r="J214" s="518"/>
      <c r="K214" s="4"/>
      <c r="L214" s="4"/>
      <c r="M214" s="4"/>
      <c r="N214" s="4"/>
      <c r="O214" s="4"/>
      <c r="P214" s="4"/>
      <c r="Q214" s="4"/>
      <c r="R214" s="4"/>
      <c r="S214" s="4"/>
      <c r="T214" s="4"/>
      <c r="U214" s="4"/>
      <c r="V214" s="4"/>
      <c r="W214" s="4"/>
      <c r="X214" s="4"/>
      <c r="Y214" s="4"/>
      <c r="Z214" s="4"/>
      <c r="AA214" s="4"/>
      <c r="AB214" s="4"/>
      <c r="AC214" s="4"/>
    </row>
    <row r="215" ht="14.25" customHeight="1">
      <c r="A215" s="4"/>
      <c r="B215" s="4"/>
      <c r="C215" s="4"/>
      <c r="D215" s="4"/>
      <c r="E215" s="4"/>
      <c r="F215" s="4"/>
      <c r="G215" s="4"/>
      <c r="H215" s="4"/>
      <c r="I215" s="4"/>
      <c r="J215" s="518"/>
      <c r="K215" s="4"/>
      <c r="L215" s="4"/>
      <c r="M215" s="4"/>
      <c r="N215" s="4"/>
      <c r="O215" s="4"/>
      <c r="P215" s="4"/>
      <c r="Q215" s="4"/>
      <c r="R215" s="4"/>
      <c r="S215" s="4"/>
      <c r="T215" s="4"/>
      <c r="U215" s="4"/>
      <c r="V215" s="4"/>
      <c r="W215" s="4"/>
      <c r="X215" s="4"/>
      <c r="Y215" s="4"/>
      <c r="Z215" s="4"/>
      <c r="AA215" s="4"/>
      <c r="AB215" s="4"/>
      <c r="AC215" s="4"/>
    </row>
    <row r="216" ht="14.25" customHeight="1">
      <c r="A216" s="4"/>
      <c r="B216" s="4"/>
      <c r="C216" s="4"/>
      <c r="D216" s="4"/>
      <c r="E216" s="4"/>
      <c r="F216" s="4"/>
      <c r="G216" s="4"/>
      <c r="H216" s="4"/>
      <c r="I216" s="4"/>
      <c r="J216" s="518"/>
      <c r="K216" s="4"/>
      <c r="L216" s="4"/>
      <c r="M216" s="4"/>
      <c r="N216" s="4"/>
      <c r="O216" s="4"/>
      <c r="P216" s="4"/>
      <c r="Q216" s="4"/>
      <c r="R216" s="4"/>
      <c r="S216" s="4"/>
      <c r="T216" s="4"/>
      <c r="U216" s="4"/>
      <c r="V216" s="4"/>
      <c r="W216" s="4"/>
      <c r="X216" s="4"/>
      <c r="Y216" s="4"/>
      <c r="Z216" s="4"/>
      <c r="AA216" s="4"/>
      <c r="AB216" s="4"/>
      <c r="AC216" s="4"/>
    </row>
    <row r="217" ht="14.25" customHeight="1">
      <c r="A217" s="4"/>
      <c r="B217" s="4"/>
      <c r="C217" s="4"/>
      <c r="D217" s="4"/>
      <c r="E217" s="4"/>
      <c r="F217" s="4"/>
      <c r="G217" s="4"/>
      <c r="H217" s="4"/>
      <c r="I217" s="4"/>
      <c r="J217" s="518"/>
      <c r="K217" s="4"/>
      <c r="L217" s="4"/>
      <c r="M217" s="4"/>
      <c r="N217" s="4"/>
      <c r="O217" s="4"/>
      <c r="P217" s="4"/>
      <c r="Q217" s="4"/>
      <c r="R217" s="4"/>
      <c r="S217" s="4"/>
      <c r="T217" s="4"/>
      <c r="U217" s="4"/>
      <c r="V217" s="4"/>
      <c r="W217" s="4"/>
      <c r="X217" s="4"/>
      <c r="Y217" s="4"/>
      <c r="Z217" s="4"/>
      <c r="AA217" s="4"/>
      <c r="AB217" s="4"/>
      <c r="AC217" s="4"/>
    </row>
    <row r="218" ht="14.25" customHeight="1">
      <c r="A218" s="4"/>
      <c r="B218" s="4"/>
      <c r="C218" s="4"/>
      <c r="D218" s="4"/>
      <c r="E218" s="4"/>
      <c r="F218" s="4"/>
      <c r="G218" s="4"/>
      <c r="H218" s="4"/>
      <c r="I218" s="4"/>
      <c r="J218" s="518"/>
      <c r="K218" s="4"/>
      <c r="L218" s="4"/>
      <c r="M218" s="4"/>
      <c r="N218" s="4"/>
      <c r="O218" s="4"/>
      <c r="P218" s="4"/>
      <c r="Q218" s="4"/>
      <c r="R218" s="4"/>
      <c r="S218" s="4"/>
      <c r="T218" s="4"/>
      <c r="U218" s="4"/>
      <c r="V218" s="4"/>
      <c r="W218" s="4"/>
      <c r="X218" s="4"/>
      <c r="Y218" s="4"/>
      <c r="Z218" s="4"/>
      <c r="AA218" s="4"/>
      <c r="AB218" s="4"/>
      <c r="AC218" s="4"/>
    </row>
    <row r="219" ht="14.25" customHeight="1">
      <c r="A219" s="4"/>
      <c r="B219" s="4"/>
      <c r="C219" s="4"/>
      <c r="D219" s="4"/>
      <c r="E219" s="4"/>
      <c r="F219" s="4"/>
      <c r="G219" s="4"/>
      <c r="H219" s="4"/>
      <c r="I219" s="4"/>
      <c r="J219" s="518"/>
      <c r="K219" s="4"/>
      <c r="L219" s="4"/>
      <c r="M219" s="4"/>
      <c r="N219" s="4"/>
      <c r="O219" s="4"/>
      <c r="P219" s="4"/>
      <c r="Q219" s="4"/>
      <c r="R219" s="4"/>
      <c r="S219" s="4"/>
      <c r="T219" s="4"/>
      <c r="U219" s="4"/>
      <c r="V219" s="4"/>
      <c r="W219" s="4"/>
      <c r="X219" s="4"/>
      <c r="Y219" s="4"/>
      <c r="Z219" s="4"/>
      <c r="AA219" s="4"/>
      <c r="AB219" s="4"/>
      <c r="AC219" s="4"/>
    </row>
    <row r="220" ht="14.25" customHeight="1">
      <c r="A220" s="4"/>
      <c r="B220" s="4"/>
      <c r="C220" s="4"/>
      <c r="D220" s="4"/>
      <c r="E220" s="4"/>
      <c r="F220" s="4"/>
      <c r="G220" s="4"/>
      <c r="H220" s="4"/>
      <c r="I220" s="4"/>
      <c r="J220" s="518"/>
      <c r="K220" s="4"/>
      <c r="L220" s="4"/>
      <c r="M220" s="4"/>
      <c r="N220" s="4"/>
      <c r="O220" s="4"/>
      <c r="P220" s="4"/>
      <c r="Q220" s="4"/>
      <c r="R220" s="4"/>
      <c r="S220" s="4"/>
      <c r="T220" s="4"/>
      <c r="U220" s="4"/>
      <c r="V220" s="4"/>
      <c r="W220" s="4"/>
      <c r="X220" s="4"/>
      <c r="Y220" s="4"/>
      <c r="Z220" s="4"/>
      <c r="AA220" s="4"/>
      <c r="AB220" s="4"/>
      <c r="AC220" s="4"/>
    </row>
    <row r="221" ht="14.25" customHeight="1">
      <c r="A221" s="4"/>
      <c r="B221" s="4"/>
      <c r="C221" s="4"/>
      <c r="D221" s="4"/>
      <c r="E221" s="4"/>
      <c r="F221" s="4"/>
      <c r="G221" s="4"/>
      <c r="H221" s="4"/>
      <c r="I221" s="4"/>
      <c r="J221" s="518"/>
      <c r="K221" s="4"/>
      <c r="L221" s="4"/>
      <c r="M221" s="4"/>
      <c r="N221" s="4"/>
      <c r="O221" s="4"/>
      <c r="P221" s="4"/>
      <c r="Q221" s="4"/>
      <c r="R221" s="4"/>
      <c r="S221" s="4"/>
      <c r="T221" s="4"/>
      <c r="U221" s="4"/>
      <c r="V221" s="4"/>
      <c r="W221" s="4"/>
      <c r="X221" s="4"/>
      <c r="Y221" s="4"/>
      <c r="Z221" s="4"/>
      <c r="AA221" s="4"/>
      <c r="AB221" s="4"/>
      <c r="AC221" s="4"/>
    </row>
    <row r="222" ht="14.25" customHeight="1">
      <c r="A222" s="4"/>
      <c r="B222" s="4"/>
      <c r="C222" s="4"/>
      <c r="D222" s="4"/>
      <c r="E222" s="4"/>
      <c r="F222" s="4"/>
      <c r="G222" s="4"/>
      <c r="H222" s="4"/>
      <c r="I222" s="4"/>
      <c r="J222" s="518"/>
      <c r="K222" s="4"/>
      <c r="L222" s="4"/>
      <c r="M222" s="4"/>
      <c r="N222" s="4"/>
      <c r="O222" s="4"/>
      <c r="P222" s="4"/>
      <c r="Q222" s="4"/>
      <c r="R222" s="4"/>
      <c r="S222" s="4"/>
      <c r="T222" s="4"/>
      <c r="U222" s="4"/>
      <c r="V222" s="4"/>
      <c r="W222" s="4"/>
      <c r="X222" s="4"/>
      <c r="Y222" s="4"/>
      <c r="Z222" s="4"/>
      <c r="AA222" s="4"/>
      <c r="AB222" s="4"/>
      <c r="AC222" s="4"/>
    </row>
    <row r="223" ht="14.25" customHeight="1">
      <c r="A223" s="4"/>
      <c r="B223" s="4"/>
      <c r="C223" s="4"/>
      <c r="D223" s="4"/>
      <c r="E223" s="4"/>
      <c r="F223" s="4"/>
      <c r="G223" s="4"/>
      <c r="H223" s="4"/>
      <c r="I223" s="4"/>
      <c r="J223" s="518"/>
      <c r="K223" s="4"/>
      <c r="L223" s="4"/>
      <c r="M223" s="4"/>
      <c r="N223" s="4"/>
      <c r="O223" s="4"/>
      <c r="P223" s="4"/>
      <c r="Q223" s="4"/>
      <c r="R223" s="4"/>
      <c r="S223" s="4"/>
      <c r="T223" s="4"/>
      <c r="U223" s="4"/>
      <c r="V223" s="4"/>
      <c r="W223" s="4"/>
      <c r="X223" s="4"/>
      <c r="Y223" s="4"/>
      <c r="Z223" s="4"/>
      <c r="AA223" s="4"/>
      <c r="AB223" s="4"/>
      <c r="AC223" s="4"/>
    </row>
    <row r="224" ht="14.25" customHeight="1">
      <c r="A224" s="4"/>
      <c r="B224" s="4"/>
      <c r="C224" s="4"/>
      <c r="D224" s="4"/>
      <c r="E224" s="4"/>
      <c r="F224" s="4"/>
      <c r="G224" s="4"/>
      <c r="H224" s="4"/>
      <c r="I224" s="4"/>
      <c r="J224" s="518"/>
      <c r="K224" s="4"/>
      <c r="L224" s="4"/>
      <c r="M224" s="4"/>
      <c r="N224" s="4"/>
      <c r="O224" s="4"/>
      <c r="P224" s="4"/>
      <c r="Q224" s="4"/>
      <c r="R224" s="4"/>
      <c r="S224" s="4"/>
      <c r="T224" s="4"/>
      <c r="U224" s="4"/>
      <c r="V224" s="4"/>
      <c r="W224" s="4"/>
      <c r="X224" s="4"/>
      <c r="Y224" s="4"/>
      <c r="Z224" s="4"/>
      <c r="AA224" s="4"/>
      <c r="AB224" s="4"/>
      <c r="AC224" s="4"/>
    </row>
    <row r="225" ht="14.25" customHeight="1">
      <c r="A225" s="4"/>
      <c r="B225" s="4"/>
      <c r="C225" s="4"/>
      <c r="D225" s="4"/>
      <c r="E225" s="4"/>
      <c r="F225" s="4"/>
      <c r="G225" s="4"/>
      <c r="H225" s="4"/>
      <c r="I225" s="4"/>
      <c r="J225" s="518"/>
      <c r="K225" s="4"/>
      <c r="L225" s="4"/>
      <c r="M225" s="4"/>
      <c r="N225" s="4"/>
      <c r="O225" s="4"/>
      <c r="P225" s="4"/>
      <c r="Q225" s="4"/>
      <c r="R225" s="4"/>
      <c r="S225" s="4"/>
      <c r="T225" s="4"/>
      <c r="U225" s="4"/>
      <c r="V225" s="4"/>
      <c r="W225" s="4"/>
      <c r="X225" s="4"/>
      <c r="Y225" s="4"/>
      <c r="Z225" s="4"/>
      <c r="AA225" s="4"/>
      <c r="AB225" s="4"/>
      <c r="AC225" s="4"/>
    </row>
    <row r="226" ht="14.25" customHeight="1">
      <c r="A226" s="4"/>
      <c r="B226" s="4"/>
      <c r="C226" s="4"/>
      <c r="D226" s="4"/>
      <c r="E226" s="4"/>
      <c r="F226" s="4"/>
      <c r="G226" s="4"/>
      <c r="H226" s="4"/>
      <c r="I226" s="4"/>
      <c r="J226" s="518"/>
      <c r="K226" s="4"/>
      <c r="L226" s="4"/>
      <c r="M226" s="4"/>
      <c r="N226" s="4"/>
      <c r="O226" s="4"/>
      <c r="P226" s="4"/>
      <c r="Q226" s="4"/>
      <c r="R226" s="4"/>
      <c r="S226" s="4"/>
      <c r="T226" s="4"/>
      <c r="U226" s="4"/>
      <c r="V226" s="4"/>
      <c r="W226" s="4"/>
      <c r="X226" s="4"/>
      <c r="Y226" s="4"/>
      <c r="Z226" s="4"/>
      <c r="AA226" s="4"/>
      <c r="AB226" s="4"/>
      <c r="AC226" s="4"/>
    </row>
    <row r="227" ht="14.25" customHeight="1">
      <c r="A227" s="4"/>
      <c r="B227" s="4"/>
      <c r="C227" s="4"/>
      <c r="D227" s="4"/>
      <c r="E227" s="4"/>
      <c r="F227" s="4"/>
      <c r="G227" s="4"/>
      <c r="H227" s="4"/>
      <c r="I227" s="4"/>
      <c r="J227" s="518"/>
      <c r="K227" s="4"/>
      <c r="L227" s="4"/>
      <c r="M227" s="4"/>
      <c r="N227" s="4"/>
      <c r="O227" s="4"/>
      <c r="P227" s="4"/>
      <c r="Q227" s="4"/>
      <c r="R227" s="4"/>
      <c r="S227" s="4"/>
      <c r="T227" s="4"/>
      <c r="U227" s="4"/>
      <c r="V227" s="4"/>
      <c r="W227" s="4"/>
      <c r="X227" s="4"/>
      <c r="Y227" s="4"/>
      <c r="Z227" s="4"/>
      <c r="AA227" s="4"/>
      <c r="AB227" s="4"/>
      <c r="AC227" s="4"/>
    </row>
    <row r="228" ht="14.25" customHeight="1">
      <c r="A228" s="4"/>
      <c r="B228" s="4"/>
      <c r="C228" s="4"/>
      <c r="D228" s="4"/>
      <c r="E228" s="4"/>
      <c r="F228" s="4"/>
      <c r="G228" s="4"/>
      <c r="H228" s="4"/>
      <c r="I228" s="4"/>
      <c r="J228" s="518"/>
      <c r="K228" s="4"/>
      <c r="L228" s="4"/>
      <c r="M228" s="4"/>
      <c r="N228" s="4"/>
      <c r="O228" s="4"/>
      <c r="P228" s="4"/>
      <c r="Q228" s="4"/>
      <c r="R228" s="4"/>
      <c r="S228" s="4"/>
      <c r="T228" s="4"/>
      <c r="U228" s="4"/>
      <c r="V228" s="4"/>
      <c r="W228" s="4"/>
      <c r="X228" s="4"/>
      <c r="Y228" s="4"/>
      <c r="Z228" s="4"/>
      <c r="AA228" s="4"/>
      <c r="AB228" s="4"/>
      <c r="AC228" s="4"/>
    </row>
    <row r="229" ht="14.25" customHeight="1">
      <c r="A229" s="4"/>
      <c r="B229" s="4"/>
      <c r="C229" s="4"/>
      <c r="D229" s="4"/>
      <c r="E229" s="4"/>
      <c r="F229" s="4"/>
      <c r="G229" s="4"/>
      <c r="H229" s="4"/>
      <c r="I229" s="4"/>
      <c r="J229" s="518"/>
      <c r="K229" s="4"/>
      <c r="L229" s="4"/>
      <c r="M229" s="4"/>
      <c r="N229" s="4"/>
      <c r="O229" s="4"/>
      <c r="P229" s="4"/>
      <c r="Q229" s="4"/>
      <c r="R229" s="4"/>
      <c r="S229" s="4"/>
      <c r="T229" s="4"/>
      <c r="U229" s="4"/>
      <c r="V229" s="4"/>
      <c r="W229" s="4"/>
      <c r="X229" s="4"/>
      <c r="Y229" s="4"/>
      <c r="Z229" s="4"/>
      <c r="AA229" s="4"/>
      <c r="AB229" s="4"/>
      <c r="AC229" s="4"/>
    </row>
    <row r="230" ht="14.25" customHeight="1">
      <c r="A230" s="4"/>
      <c r="B230" s="4"/>
      <c r="C230" s="4"/>
      <c r="D230" s="4"/>
      <c r="E230" s="4"/>
      <c r="F230" s="4"/>
      <c r="G230" s="4"/>
      <c r="H230" s="4"/>
      <c r="I230" s="4"/>
      <c r="J230" s="518"/>
      <c r="K230" s="4"/>
      <c r="L230" s="4"/>
      <c r="M230" s="4"/>
      <c r="N230" s="4"/>
      <c r="O230" s="4"/>
      <c r="P230" s="4"/>
      <c r="Q230" s="4"/>
      <c r="R230" s="4"/>
      <c r="S230" s="4"/>
      <c r="T230" s="4"/>
      <c r="U230" s="4"/>
      <c r="V230" s="4"/>
      <c r="W230" s="4"/>
      <c r="X230" s="4"/>
      <c r="Y230" s="4"/>
      <c r="Z230" s="4"/>
      <c r="AA230" s="4"/>
      <c r="AB230" s="4"/>
      <c r="AC230" s="4"/>
    </row>
    <row r="231" ht="14.25" customHeight="1">
      <c r="A231" s="4"/>
      <c r="B231" s="4"/>
      <c r="C231" s="4"/>
      <c r="D231" s="4"/>
      <c r="E231" s="4"/>
      <c r="F231" s="4"/>
      <c r="G231" s="4"/>
      <c r="H231" s="4"/>
      <c r="I231" s="4"/>
      <c r="J231" s="518"/>
      <c r="K231" s="4"/>
      <c r="L231" s="4"/>
      <c r="M231" s="4"/>
      <c r="N231" s="4"/>
      <c r="O231" s="4"/>
      <c r="P231" s="4"/>
      <c r="Q231" s="4"/>
      <c r="R231" s="4"/>
      <c r="S231" s="4"/>
      <c r="T231" s="4"/>
      <c r="U231" s="4"/>
      <c r="V231" s="4"/>
      <c r="W231" s="4"/>
      <c r="X231" s="4"/>
      <c r="Y231" s="4"/>
      <c r="Z231" s="4"/>
      <c r="AA231" s="4"/>
      <c r="AB231" s="4"/>
      <c r="AC231" s="4"/>
    </row>
    <row r="232" ht="14.25" customHeight="1">
      <c r="A232" s="4"/>
      <c r="B232" s="4"/>
      <c r="C232" s="4"/>
      <c r="D232" s="4"/>
      <c r="E232" s="4"/>
      <c r="F232" s="4"/>
      <c r="G232" s="4"/>
      <c r="H232" s="4"/>
      <c r="I232" s="4"/>
      <c r="J232" s="518"/>
      <c r="K232" s="4"/>
      <c r="L232" s="4"/>
      <c r="M232" s="4"/>
      <c r="N232" s="4"/>
      <c r="O232" s="4"/>
      <c r="P232" s="4"/>
      <c r="Q232" s="4"/>
      <c r="R232" s="4"/>
      <c r="S232" s="4"/>
      <c r="T232" s="4"/>
      <c r="U232" s="4"/>
      <c r="V232" s="4"/>
      <c r="W232" s="4"/>
      <c r="X232" s="4"/>
      <c r="Y232" s="4"/>
      <c r="Z232" s="4"/>
      <c r="AA232" s="4"/>
      <c r="AB232" s="4"/>
      <c r="AC232" s="4"/>
    </row>
    <row r="233" ht="14.25" customHeight="1">
      <c r="A233" s="4"/>
      <c r="B233" s="4"/>
      <c r="C233" s="4"/>
      <c r="D233" s="4"/>
      <c r="E233" s="4"/>
      <c r="F233" s="4"/>
      <c r="G233" s="4"/>
      <c r="H233" s="4"/>
      <c r="I233" s="4"/>
      <c r="J233" s="518"/>
      <c r="K233" s="4"/>
      <c r="L233" s="4"/>
      <c r="M233" s="4"/>
      <c r="N233" s="4"/>
      <c r="O233" s="4"/>
      <c r="P233" s="4"/>
      <c r="Q233" s="4"/>
      <c r="R233" s="4"/>
      <c r="S233" s="4"/>
      <c r="T233" s="4"/>
      <c r="U233" s="4"/>
      <c r="V233" s="4"/>
      <c r="W233" s="4"/>
      <c r="X233" s="4"/>
      <c r="Y233" s="4"/>
      <c r="Z233" s="4"/>
      <c r="AA233" s="4"/>
      <c r="AB233" s="4"/>
      <c r="AC233" s="4"/>
    </row>
    <row r="234" ht="14.25" customHeight="1">
      <c r="A234" s="4"/>
      <c r="B234" s="4"/>
      <c r="C234" s="4"/>
      <c r="D234" s="4"/>
      <c r="E234" s="4"/>
      <c r="F234" s="4"/>
      <c r="G234" s="4"/>
      <c r="H234" s="4"/>
      <c r="I234" s="4"/>
      <c r="J234" s="518"/>
      <c r="K234" s="4"/>
      <c r="L234" s="4"/>
      <c r="M234" s="4"/>
      <c r="N234" s="4"/>
      <c r="O234" s="4"/>
      <c r="P234" s="4"/>
      <c r="Q234" s="4"/>
      <c r="R234" s="4"/>
      <c r="S234" s="4"/>
      <c r="T234" s="4"/>
      <c r="U234" s="4"/>
      <c r="V234" s="4"/>
      <c r="W234" s="4"/>
      <c r="X234" s="4"/>
      <c r="Y234" s="4"/>
      <c r="Z234" s="4"/>
      <c r="AA234" s="4"/>
      <c r="AB234" s="4"/>
      <c r="AC234" s="4"/>
    </row>
    <row r="235" ht="14.25" customHeight="1">
      <c r="A235" s="4"/>
      <c r="B235" s="4"/>
      <c r="C235" s="4"/>
      <c r="D235" s="4"/>
      <c r="E235" s="4"/>
      <c r="F235" s="4"/>
      <c r="G235" s="4"/>
      <c r="H235" s="4"/>
      <c r="I235" s="4"/>
      <c r="J235" s="518"/>
      <c r="K235" s="4"/>
      <c r="L235" s="4"/>
      <c r="M235" s="4"/>
      <c r="N235" s="4"/>
      <c r="O235" s="4"/>
      <c r="P235" s="4"/>
      <c r="Q235" s="4"/>
      <c r="R235" s="4"/>
      <c r="S235" s="4"/>
      <c r="T235" s="4"/>
      <c r="U235" s="4"/>
      <c r="V235" s="4"/>
      <c r="W235" s="4"/>
      <c r="X235" s="4"/>
      <c r="Y235" s="4"/>
      <c r="Z235" s="4"/>
      <c r="AA235" s="4"/>
      <c r="AB235" s="4"/>
      <c r="AC235" s="4"/>
    </row>
    <row r="236" ht="14.25" customHeight="1">
      <c r="A236" s="4"/>
      <c r="B236" s="4"/>
      <c r="C236" s="4"/>
      <c r="D236" s="4"/>
      <c r="E236" s="4"/>
      <c r="F236" s="4"/>
      <c r="G236" s="4"/>
      <c r="H236" s="4"/>
      <c r="I236" s="4"/>
      <c r="J236" s="518"/>
      <c r="K236" s="4"/>
      <c r="L236" s="4"/>
      <c r="M236" s="4"/>
      <c r="N236" s="4"/>
      <c r="O236" s="4"/>
      <c r="P236" s="4"/>
      <c r="Q236" s="4"/>
      <c r="R236" s="4"/>
      <c r="S236" s="4"/>
      <c r="T236" s="4"/>
      <c r="U236" s="4"/>
      <c r="V236" s="4"/>
      <c r="W236" s="4"/>
      <c r="X236" s="4"/>
      <c r="Y236" s="4"/>
      <c r="Z236" s="4"/>
      <c r="AA236" s="4"/>
      <c r="AB236" s="4"/>
      <c r="AC236" s="4"/>
    </row>
    <row r="237" ht="14.25" customHeight="1">
      <c r="A237" s="4"/>
      <c r="B237" s="4"/>
      <c r="C237" s="4"/>
      <c r="D237" s="4"/>
      <c r="E237" s="4"/>
      <c r="F237" s="4"/>
      <c r="G237" s="4"/>
      <c r="H237" s="4"/>
      <c r="I237" s="4"/>
      <c r="J237" s="518"/>
      <c r="K237" s="4"/>
      <c r="L237" s="4"/>
      <c r="M237" s="4"/>
      <c r="N237" s="4"/>
      <c r="O237" s="4"/>
      <c r="P237" s="4"/>
      <c r="Q237" s="4"/>
      <c r="R237" s="4"/>
      <c r="S237" s="4"/>
      <c r="T237" s="4"/>
      <c r="U237" s="4"/>
      <c r="V237" s="4"/>
      <c r="W237" s="4"/>
      <c r="X237" s="4"/>
      <c r="Y237" s="4"/>
      <c r="Z237" s="4"/>
      <c r="AA237" s="4"/>
      <c r="AB237" s="4"/>
      <c r="AC237" s="4"/>
    </row>
    <row r="238" ht="14.25" customHeight="1">
      <c r="A238" s="4"/>
      <c r="B238" s="4"/>
      <c r="C238" s="4"/>
      <c r="D238" s="4"/>
      <c r="E238" s="4"/>
      <c r="F238" s="4"/>
      <c r="G238" s="4"/>
      <c r="H238" s="4"/>
      <c r="I238" s="4"/>
      <c r="J238" s="518"/>
      <c r="K238" s="4"/>
      <c r="L238" s="4"/>
      <c r="M238" s="4"/>
      <c r="N238" s="4"/>
      <c r="O238" s="4"/>
      <c r="P238" s="4"/>
      <c r="Q238" s="4"/>
      <c r="R238" s="4"/>
      <c r="S238" s="4"/>
      <c r="T238" s="4"/>
      <c r="U238" s="4"/>
      <c r="V238" s="4"/>
      <c r="W238" s="4"/>
      <c r="X238" s="4"/>
      <c r="Y238" s="4"/>
      <c r="Z238" s="4"/>
      <c r="AA238" s="4"/>
      <c r="AB238" s="4"/>
      <c r="AC238" s="4"/>
    </row>
    <row r="239" ht="14.25" customHeight="1">
      <c r="A239" s="4"/>
      <c r="B239" s="4"/>
      <c r="C239" s="4"/>
      <c r="D239" s="4"/>
      <c r="E239" s="4"/>
      <c r="F239" s="4"/>
      <c r="G239" s="4"/>
      <c r="H239" s="4"/>
      <c r="I239" s="4"/>
      <c r="J239" s="518"/>
      <c r="K239" s="4"/>
      <c r="L239" s="4"/>
      <c r="M239" s="4"/>
      <c r="N239" s="4"/>
      <c r="O239" s="4"/>
      <c r="P239" s="4"/>
      <c r="Q239" s="4"/>
      <c r="R239" s="4"/>
      <c r="S239" s="4"/>
      <c r="T239" s="4"/>
      <c r="U239" s="4"/>
      <c r="V239" s="4"/>
      <c r="W239" s="4"/>
      <c r="X239" s="4"/>
      <c r="Y239" s="4"/>
      <c r="Z239" s="4"/>
      <c r="AA239" s="4"/>
      <c r="AB239" s="4"/>
      <c r="AC239" s="4"/>
    </row>
    <row r="240" ht="14.25" customHeight="1">
      <c r="A240" s="4"/>
      <c r="B240" s="4"/>
      <c r="C240" s="4"/>
      <c r="D240" s="4"/>
      <c r="E240" s="4"/>
      <c r="F240" s="4"/>
      <c r="G240" s="4"/>
      <c r="H240" s="4"/>
      <c r="I240" s="4"/>
      <c r="J240" s="518"/>
      <c r="K240" s="4"/>
      <c r="L240" s="4"/>
      <c r="M240" s="4"/>
      <c r="N240" s="4"/>
      <c r="O240" s="4"/>
      <c r="P240" s="4"/>
      <c r="Q240" s="4"/>
      <c r="R240" s="4"/>
      <c r="S240" s="4"/>
      <c r="T240" s="4"/>
      <c r="U240" s="4"/>
      <c r="V240" s="4"/>
      <c r="W240" s="4"/>
      <c r="X240" s="4"/>
      <c r="Y240" s="4"/>
      <c r="Z240" s="4"/>
      <c r="AA240" s="4"/>
      <c r="AB240" s="4"/>
      <c r="AC240" s="4"/>
    </row>
    <row r="241" ht="14.25" customHeight="1">
      <c r="A241" s="4"/>
      <c r="B241" s="4"/>
      <c r="C241" s="4"/>
      <c r="D241" s="4"/>
      <c r="E241" s="4"/>
      <c r="F241" s="4"/>
      <c r="G241" s="4"/>
      <c r="H241" s="4"/>
      <c r="I241" s="4"/>
      <c r="J241" s="518"/>
      <c r="K241" s="4"/>
      <c r="L241" s="4"/>
      <c r="M241" s="4"/>
      <c r="N241" s="4"/>
      <c r="O241" s="4"/>
      <c r="P241" s="4"/>
      <c r="Q241" s="4"/>
      <c r="R241" s="4"/>
      <c r="S241" s="4"/>
      <c r="T241" s="4"/>
      <c r="U241" s="4"/>
      <c r="V241" s="4"/>
      <c r="W241" s="4"/>
      <c r="X241" s="4"/>
      <c r="Y241" s="4"/>
      <c r="Z241" s="4"/>
      <c r="AA241" s="4"/>
      <c r="AB241" s="4"/>
      <c r="AC241" s="4"/>
    </row>
    <row r="242" ht="14.25" customHeight="1">
      <c r="A242" s="4"/>
      <c r="B242" s="4"/>
      <c r="C242" s="4"/>
      <c r="D242" s="4"/>
      <c r="E242" s="4"/>
      <c r="F242" s="4"/>
      <c r="G242" s="4"/>
      <c r="H242" s="4"/>
      <c r="I242" s="4"/>
      <c r="J242" s="518"/>
      <c r="K242" s="4"/>
      <c r="L242" s="4"/>
      <c r="M242" s="4"/>
      <c r="N242" s="4"/>
      <c r="O242" s="4"/>
      <c r="P242" s="4"/>
      <c r="Q242" s="4"/>
      <c r="R242" s="4"/>
      <c r="S242" s="4"/>
      <c r="T242" s="4"/>
      <c r="U242" s="4"/>
      <c r="V242" s="4"/>
      <c r="W242" s="4"/>
      <c r="X242" s="4"/>
      <c r="Y242" s="4"/>
      <c r="Z242" s="4"/>
      <c r="AA242" s="4"/>
      <c r="AB242" s="4"/>
      <c r="AC242" s="4"/>
    </row>
    <row r="243" ht="14.25" customHeight="1">
      <c r="A243" s="4"/>
      <c r="B243" s="4"/>
      <c r="C243" s="4"/>
      <c r="D243" s="4"/>
      <c r="E243" s="4"/>
      <c r="F243" s="4"/>
      <c r="G243" s="4"/>
      <c r="H243" s="4"/>
      <c r="I243" s="4"/>
      <c r="J243" s="518"/>
      <c r="K243" s="4"/>
      <c r="L243" s="4"/>
      <c r="M243" s="4"/>
      <c r="N243" s="4"/>
      <c r="O243" s="4"/>
      <c r="P243" s="4"/>
      <c r="Q243" s="4"/>
      <c r="R243" s="4"/>
      <c r="S243" s="4"/>
      <c r="T243" s="4"/>
      <c r="U243" s="4"/>
      <c r="V243" s="4"/>
      <c r="W243" s="4"/>
      <c r="X243" s="4"/>
      <c r="Y243" s="4"/>
      <c r="Z243" s="4"/>
      <c r="AA243" s="4"/>
      <c r="AB243" s="4"/>
      <c r="AC243" s="4"/>
    </row>
    <row r="244" ht="14.25" customHeight="1">
      <c r="A244" s="4"/>
      <c r="B244" s="4"/>
      <c r="C244" s="4"/>
      <c r="D244" s="4"/>
      <c r="E244" s="4"/>
      <c r="F244" s="4"/>
      <c r="G244" s="4"/>
      <c r="H244" s="4"/>
      <c r="I244" s="4"/>
      <c r="J244" s="518"/>
      <c r="K244" s="4"/>
      <c r="L244" s="4"/>
      <c r="M244" s="4"/>
      <c r="N244" s="4"/>
      <c r="O244" s="4"/>
      <c r="P244" s="4"/>
      <c r="Q244" s="4"/>
      <c r="R244" s="4"/>
      <c r="S244" s="4"/>
      <c r="T244" s="4"/>
      <c r="U244" s="4"/>
      <c r="V244" s="4"/>
      <c r="W244" s="4"/>
      <c r="X244" s="4"/>
      <c r="Y244" s="4"/>
      <c r="Z244" s="4"/>
      <c r="AA244" s="4"/>
      <c r="AB244" s="4"/>
      <c r="AC244" s="4"/>
    </row>
    <row r="245" ht="14.25" customHeight="1">
      <c r="A245" s="4"/>
      <c r="B245" s="4"/>
      <c r="C245" s="4"/>
      <c r="D245" s="4"/>
      <c r="E245" s="4"/>
      <c r="F245" s="4"/>
      <c r="G245" s="4"/>
      <c r="H245" s="4"/>
      <c r="I245" s="4"/>
      <c r="J245" s="518"/>
      <c r="K245" s="4"/>
      <c r="L245" s="4"/>
      <c r="M245" s="4"/>
      <c r="N245" s="4"/>
      <c r="O245" s="4"/>
      <c r="P245" s="4"/>
      <c r="Q245" s="4"/>
      <c r="R245" s="4"/>
      <c r="S245" s="4"/>
      <c r="T245" s="4"/>
      <c r="U245" s="4"/>
      <c r="V245" s="4"/>
      <c r="W245" s="4"/>
      <c r="X245" s="4"/>
      <c r="Y245" s="4"/>
      <c r="Z245" s="4"/>
      <c r="AA245" s="4"/>
      <c r="AB245" s="4"/>
      <c r="AC245" s="4"/>
    </row>
    <row r="246" ht="14.25" customHeight="1">
      <c r="A246" s="4"/>
      <c r="B246" s="4"/>
      <c r="C246" s="4"/>
      <c r="D246" s="4"/>
      <c r="E246" s="4"/>
      <c r="F246" s="4"/>
      <c r="G246" s="4"/>
      <c r="H246" s="4"/>
      <c r="I246" s="4"/>
      <c r="J246" s="518"/>
      <c r="K246" s="4"/>
      <c r="L246" s="4"/>
      <c r="M246" s="4"/>
      <c r="N246" s="4"/>
      <c r="O246" s="4"/>
      <c r="P246" s="4"/>
      <c r="Q246" s="4"/>
      <c r="R246" s="4"/>
      <c r="S246" s="4"/>
      <c r="T246" s="4"/>
      <c r="U246" s="4"/>
      <c r="V246" s="4"/>
      <c r="W246" s="4"/>
      <c r="X246" s="4"/>
      <c r="Y246" s="4"/>
      <c r="Z246" s="4"/>
      <c r="AA246" s="4"/>
      <c r="AB246" s="4"/>
      <c r="AC246" s="4"/>
    </row>
    <row r="247" ht="14.25" customHeight="1">
      <c r="A247" s="4"/>
      <c r="B247" s="4"/>
      <c r="C247" s="4"/>
      <c r="D247" s="4"/>
      <c r="E247" s="4"/>
      <c r="F247" s="4"/>
      <c r="G247" s="4"/>
      <c r="H247" s="4"/>
      <c r="I247" s="4"/>
      <c r="J247" s="518"/>
      <c r="K247" s="4"/>
      <c r="L247" s="4"/>
      <c r="M247" s="4"/>
      <c r="N247" s="4"/>
      <c r="O247" s="4"/>
      <c r="P247" s="4"/>
      <c r="Q247" s="4"/>
      <c r="R247" s="4"/>
      <c r="S247" s="4"/>
      <c r="T247" s="4"/>
      <c r="U247" s="4"/>
      <c r="V247" s="4"/>
      <c r="W247" s="4"/>
      <c r="X247" s="4"/>
      <c r="Y247" s="4"/>
      <c r="Z247" s="4"/>
      <c r="AA247" s="4"/>
      <c r="AB247" s="4"/>
      <c r="AC247" s="4"/>
    </row>
    <row r="248" ht="14.25" customHeight="1">
      <c r="A248" s="4"/>
      <c r="B248" s="4"/>
      <c r="C248" s="4"/>
      <c r="D248" s="4"/>
      <c r="E248" s="4"/>
      <c r="F248" s="4"/>
      <c r="G248" s="4"/>
      <c r="H248" s="4"/>
      <c r="I248" s="4"/>
      <c r="J248" s="518"/>
      <c r="K248" s="4"/>
      <c r="L248" s="4"/>
      <c r="M248" s="4"/>
      <c r="N248" s="4"/>
      <c r="O248" s="4"/>
      <c r="P248" s="4"/>
      <c r="Q248" s="4"/>
      <c r="R248" s="4"/>
      <c r="S248" s="4"/>
      <c r="T248" s="4"/>
      <c r="U248" s="4"/>
      <c r="V248" s="4"/>
      <c r="W248" s="4"/>
      <c r="X248" s="4"/>
      <c r="Y248" s="4"/>
      <c r="Z248" s="4"/>
      <c r="AA248" s="4"/>
      <c r="AB248" s="4"/>
      <c r="AC248" s="4"/>
    </row>
    <row r="249" ht="14.25" customHeight="1">
      <c r="A249" s="4"/>
      <c r="B249" s="4"/>
      <c r="C249" s="4"/>
      <c r="D249" s="4"/>
      <c r="E249" s="4"/>
      <c r="F249" s="4"/>
      <c r="G249" s="4"/>
      <c r="H249" s="4"/>
      <c r="I249" s="4"/>
      <c r="J249" s="518"/>
      <c r="K249" s="4"/>
      <c r="L249" s="4"/>
      <c r="M249" s="4"/>
      <c r="N249" s="4"/>
      <c r="O249" s="4"/>
      <c r="P249" s="4"/>
      <c r="Q249" s="4"/>
      <c r="R249" s="4"/>
      <c r="S249" s="4"/>
      <c r="T249" s="4"/>
      <c r="U249" s="4"/>
      <c r="V249" s="4"/>
      <c r="W249" s="4"/>
      <c r="X249" s="4"/>
      <c r="Y249" s="4"/>
      <c r="Z249" s="4"/>
      <c r="AA249" s="4"/>
      <c r="AB249" s="4"/>
      <c r="AC249" s="4"/>
    </row>
    <row r="250" ht="14.25" customHeight="1">
      <c r="A250" s="4"/>
      <c r="B250" s="4"/>
      <c r="C250" s="4"/>
      <c r="D250" s="4"/>
      <c r="E250" s="4"/>
      <c r="F250" s="4"/>
      <c r="G250" s="4"/>
      <c r="H250" s="4"/>
      <c r="I250" s="4"/>
      <c r="J250" s="518"/>
      <c r="K250" s="4"/>
      <c r="L250" s="4"/>
      <c r="M250" s="4"/>
      <c r="N250" s="4"/>
      <c r="O250" s="4"/>
      <c r="P250" s="4"/>
      <c r="Q250" s="4"/>
      <c r="R250" s="4"/>
      <c r="S250" s="4"/>
      <c r="T250" s="4"/>
      <c r="U250" s="4"/>
      <c r="V250" s="4"/>
      <c r="W250" s="4"/>
      <c r="X250" s="4"/>
      <c r="Y250" s="4"/>
      <c r="Z250" s="4"/>
      <c r="AA250" s="4"/>
      <c r="AB250" s="4"/>
      <c r="AC250" s="4"/>
    </row>
    <row r="251" ht="14.25" customHeight="1">
      <c r="A251" s="4"/>
      <c r="B251" s="4"/>
      <c r="C251" s="4"/>
      <c r="D251" s="4"/>
      <c r="E251" s="4"/>
      <c r="F251" s="4"/>
      <c r="G251" s="4"/>
      <c r="H251" s="4"/>
      <c r="I251" s="4"/>
      <c r="J251" s="518"/>
      <c r="K251" s="4"/>
      <c r="L251" s="4"/>
      <c r="M251" s="4"/>
      <c r="N251" s="4"/>
      <c r="O251" s="4"/>
      <c r="P251" s="4"/>
      <c r="Q251" s="4"/>
      <c r="R251" s="4"/>
      <c r="S251" s="4"/>
      <c r="T251" s="4"/>
      <c r="U251" s="4"/>
      <c r="V251" s="4"/>
      <c r="W251" s="4"/>
      <c r="X251" s="4"/>
      <c r="Y251" s="4"/>
      <c r="Z251" s="4"/>
      <c r="AA251" s="4"/>
      <c r="AB251" s="4"/>
      <c r="AC251" s="4"/>
    </row>
    <row r="252" ht="14.25" customHeight="1">
      <c r="A252" s="4"/>
      <c r="B252" s="4"/>
      <c r="C252" s="4"/>
      <c r="D252" s="4"/>
      <c r="E252" s="4"/>
      <c r="F252" s="4"/>
      <c r="G252" s="4"/>
      <c r="H252" s="4"/>
      <c r="I252" s="4"/>
      <c r="J252" s="518"/>
      <c r="K252" s="4"/>
      <c r="L252" s="4"/>
      <c r="M252" s="4"/>
      <c r="N252" s="4"/>
      <c r="O252" s="4"/>
      <c r="P252" s="4"/>
      <c r="Q252" s="4"/>
      <c r="R252" s="4"/>
      <c r="S252" s="4"/>
      <c r="T252" s="4"/>
      <c r="U252" s="4"/>
      <c r="V252" s="4"/>
      <c r="W252" s="4"/>
      <c r="X252" s="4"/>
      <c r="Y252" s="4"/>
      <c r="Z252" s="4"/>
      <c r="AA252" s="4"/>
      <c r="AB252" s="4"/>
      <c r="AC252" s="4"/>
    </row>
    <row r="253" ht="14.25" customHeight="1">
      <c r="A253" s="4"/>
      <c r="B253" s="4"/>
      <c r="C253" s="4"/>
      <c r="D253" s="4"/>
      <c r="E253" s="4"/>
      <c r="F253" s="4"/>
      <c r="G253" s="4"/>
      <c r="H253" s="4"/>
      <c r="I253" s="4"/>
      <c r="J253" s="518"/>
      <c r="K253" s="4"/>
      <c r="L253" s="4"/>
      <c r="M253" s="4"/>
      <c r="N253" s="4"/>
      <c r="O253" s="4"/>
      <c r="P253" s="4"/>
      <c r="Q253" s="4"/>
      <c r="R253" s="4"/>
      <c r="S253" s="4"/>
      <c r="T253" s="4"/>
      <c r="U253" s="4"/>
      <c r="V253" s="4"/>
      <c r="W253" s="4"/>
      <c r="X253" s="4"/>
      <c r="Y253" s="4"/>
      <c r="Z253" s="4"/>
      <c r="AA253" s="4"/>
      <c r="AB253" s="4"/>
      <c r="AC253" s="4"/>
    </row>
    <row r="254" ht="14.25" customHeight="1">
      <c r="A254" s="4"/>
      <c r="B254" s="4"/>
      <c r="C254" s="4"/>
      <c r="D254" s="4"/>
      <c r="E254" s="4"/>
      <c r="F254" s="4"/>
      <c r="G254" s="4"/>
      <c r="H254" s="4"/>
      <c r="I254" s="4"/>
      <c r="J254" s="518"/>
      <c r="K254" s="4"/>
      <c r="L254" s="4"/>
      <c r="M254" s="4"/>
      <c r="N254" s="4"/>
      <c r="O254" s="4"/>
      <c r="P254" s="4"/>
      <c r="Q254" s="4"/>
      <c r="R254" s="4"/>
      <c r="S254" s="4"/>
      <c r="T254" s="4"/>
      <c r="U254" s="4"/>
      <c r="V254" s="4"/>
      <c r="W254" s="4"/>
      <c r="X254" s="4"/>
      <c r="Y254" s="4"/>
      <c r="Z254" s="4"/>
      <c r="AA254" s="4"/>
      <c r="AB254" s="4"/>
      <c r="AC254" s="4"/>
    </row>
    <row r="255" ht="14.25" customHeight="1">
      <c r="A255" s="4"/>
      <c r="B255" s="4"/>
      <c r="C255" s="4"/>
      <c r="D255" s="4"/>
      <c r="E255" s="4"/>
      <c r="F255" s="4"/>
      <c r="G255" s="4"/>
      <c r="H255" s="4"/>
      <c r="I255" s="4"/>
      <c r="J255" s="518"/>
      <c r="K255" s="4"/>
      <c r="L255" s="4"/>
      <c r="M255" s="4"/>
      <c r="N255" s="4"/>
      <c r="O255" s="4"/>
      <c r="P255" s="4"/>
      <c r="Q255" s="4"/>
      <c r="R255" s="4"/>
      <c r="S255" s="4"/>
      <c r="T255" s="4"/>
      <c r="U255" s="4"/>
      <c r="V255" s="4"/>
      <c r="W255" s="4"/>
      <c r="X255" s="4"/>
      <c r="Y255" s="4"/>
      <c r="Z255" s="4"/>
      <c r="AA255" s="4"/>
      <c r="AB255" s="4"/>
      <c r="AC255" s="4"/>
    </row>
    <row r="256" ht="14.25" customHeight="1">
      <c r="A256" s="4"/>
      <c r="B256" s="4"/>
      <c r="C256" s="4"/>
      <c r="D256" s="4"/>
      <c r="E256" s="4"/>
      <c r="F256" s="4"/>
      <c r="G256" s="4"/>
      <c r="H256" s="4"/>
      <c r="I256" s="4"/>
      <c r="J256" s="518"/>
      <c r="K256" s="4"/>
      <c r="L256" s="4"/>
      <c r="M256" s="4"/>
      <c r="N256" s="4"/>
      <c r="O256" s="4"/>
      <c r="P256" s="4"/>
      <c r="Q256" s="4"/>
      <c r="R256" s="4"/>
      <c r="S256" s="4"/>
      <c r="T256" s="4"/>
      <c r="U256" s="4"/>
      <c r="V256" s="4"/>
      <c r="W256" s="4"/>
      <c r="X256" s="4"/>
      <c r="Y256" s="4"/>
      <c r="Z256" s="4"/>
      <c r="AA256" s="4"/>
      <c r="AB256" s="4"/>
      <c r="AC256" s="4"/>
    </row>
    <row r="257" ht="14.25" customHeight="1">
      <c r="A257" s="4"/>
      <c r="B257" s="4"/>
      <c r="C257" s="4"/>
      <c r="D257" s="4"/>
      <c r="E257" s="4"/>
      <c r="F257" s="4"/>
      <c r="G257" s="4"/>
      <c r="H257" s="4"/>
      <c r="I257" s="4"/>
      <c r="J257" s="518"/>
      <c r="K257" s="4"/>
      <c r="L257" s="4"/>
      <c r="M257" s="4"/>
      <c r="N257" s="4"/>
      <c r="O257" s="4"/>
      <c r="P257" s="4"/>
      <c r="Q257" s="4"/>
      <c r="R257" s="4"/>
      <c r="S257" s="4"/>
      <c r="T257" s="4"/>
      <c r="U257" s="4"/>
      <c r="V257" s="4"/>
      <c r="W257" s="4"/>
      <c r="X257" s="4"/>
      <c r="Y257" s="4"/>
      <c r="Z257" s="4"/>
      <c r="AA257" s="4"/>
      <c r="AB257" s="4"/>
      <c r="AC257" s="4"/>
    </row>
    <row r="258" ht="14.25" customHeight="1">
      <c r="A258" s="4"/>
      <c r="B258" s="4"/>
      <c r="C258" s="4"/>
      <c r="D258" s="4"/>
      <c r="E258" s="4"/>
      <c r="F258" s="4"/>
      <c r="G258" s="4"/>
      <c r="H258" s="4"/>
      <c r="I258" s="4"/>
      <c r="J258" s="518"/>
      <c r="K258" s="4"/>
      <c r="L258" s="4"/>
      <c r="M258" s="4"/>
      <c r="N258" s="4"/>
      <c r="O258" s="4"/>
      <c r="P258" s="4"/>
      <c r="Q258" s="4"/>
      <c r="R258" s="4"/>
      <c r="S258" s="4"/>
      <c r="T258" s="4"/>
      <c r="U258" s="4"/>
      <c r="V258" s="4"/>
      <c r="W258" s="4"/>
      <c r="X258" s="4"/>
      <c r="Y258" s="4"/>
      <c r="Z258" s="4"/>
      <c r="AA258" s="4"/>
      <c r="AB258" s="4"/>
      <c r="AC258" s="4"/>
    </row>
    <row r="259" ht="14.25" customHeight="1">
      <c r="A259" s="4"/>
      <c r="B259" s="4"/>
      <c r="C259" s="4"/>
      <c r="D259" s="4"/>
      <c r="E259" s="4"/>
      <c r="F259" s="4"/>
      <c r="G259" s="4"/>
      <c r="H259" s="4"/>
      <c r="I259" s="4"/>
      <c r="J259" s="518"/>
      <c r="K259" s="4"/>
      <c r="L259" s="4"/>
      <c r="M259" s="4"/>
      <c r="N259" s="4"/>
      <c r="O259" s="4"/>
      <c r="P259" s="4"/>
      <c r="Q259" s="4"/>
      <c r="R259" s="4"/>
      <c r="S259" s="4"/>
      <c r="T259" s="4"/>
      <c r="U259" s="4"/>
      <c r="V259" s="4"/>
      <c r="W259" s="4"/>
      <c r="X259" s="4"/>
      <c r="Y259" s="4"/>
      <c r="Z259" s="4"/>
      <c r="AA259" s="4"/>
      <c r="AB259" s="4"/>
      <c r="AC259" s="4"/>
    </row>
    <row r="260" ht="14.25" customHeight="1">
      <c r="A260" s="4"/>
      <c r="B260" s="4"/>
      <c r="C260" s="4"/>
      <c r="D260" s="4"/>
      <c r="E260" s="4"/>
      <c r="F260" s="4"/>
      <c r="G260" s="4"/>
      <c r="H260" s="4"/>
      <c r="I260" s="4"/>
      <c r="J260" s="518"/>
      <c r="K260" s="4"/>
      <c r="L260" s="4"/>
      <c r="M260" s="4"/>
      <c r="N260" s="4"/>
      <c r="O260" s="4"/>
      <c r="P260" s="4"/>
      <c r="Q260" s="4"/>
      <c r="R260" s="4"/>
      <c r="S260" s="4"/>
      <c r="T260" s="4"/>
      <c r="U260" s="4"/>
      <c r="V260" s="4"/>
      <c r="W260" s="4"/>
      <c r="X260" s="4"/>
      <c r="Y260" s="4"/>
      <c r="Z260" s="4"/>
      <c r="AA260" s="4"/>
      <c r="AB260" s="4"/>
      <c r="AC260" s="4"/>
    </row>
    <row r="261" ht="14.25" customHeight="1">
      <c r="A261" s="4"/>
      <c r="B261" s="4"/>
      <c r="C261" s="4"/>
      <c r="D261" s="4"/>
      <c r="E261" s="4"/>
      <c r="F261" s="4"/>
      <c r="G261" s="4"/>
      <c r="H261" s="4"/>
      <c r="I261" s="4"/>
      <c r="J261" s="518"/>
      <c r="K261" s="4"/>
      <c r="L261" s="4"/>
      <c r="M261" s="4"/>
      <c r="N261" s="4"/>
      <c r="O261" s="4"/>
      <c r="P261" s="4"/>
      <c r="Q261" s="4"/>
      <c r="R261" s="4"/>
      <c r="S261" s="4"/>
      <c r="T261" s="4"/>
      <c r="U261" s="4"/>
      <c r="V261" s="4"/>
      <c r="W261" s="4"/>
      <c r="X261" s="4"/>
      <c r="Y261" s="4"/>
      <c r="Z261" s="4"/>
      <c r="AA261" s="4"/>
      <c r="AB261" s="4"/>
      <c r="AC261" s="4"/>
    </row>
    <row r="262" ht="14.25" customHeight="1">
      <c r="A262" s="4"/>
      <c r="B262" s="4"/>
      <c r="C262" s="4"/>
      <c r="D262" s="4"/>
      <c r="E262" s="4"/>
      <c r="F262" s="4"/>
      <c r="G262" s="4"/>
      <c r="H262" s="4"/>
      <c r="I262" s="4"/>
      <c r="J262" s="518"/>
      <c r="K262" s="4"/>
      <c r="L262" s="4"/>
      <c r="M262" s="4"/>
      <c r="N262" s="4"/>
      <c r="O262" s="4"/>
      <c r="P262" s="4"/>
      <c r="Q262" s="4"/>
      <c r="R262" s="4"/>
      <c r="S262" s="4"/>
      <c r="T262" s="4"/>
      <c r="U262" s="4"/>
      <c r="V262" s="4"/>
      <c r="W262" s="4"/>
      <c r="X262" s="4"/>
      <c r="Y262" s="4"/>
      <c r="Z262" s="4"/>
      <c r="AA262" s="4"/>
      <c r="AB262" s="4"/>
      <c r="AC262" s="4"/>
    </row>
    <row r="263" ht="14.25" customHeight="1">
      <c r="A263" s="4"/>
      <c r="B263" s="4"/>
      <c r="C263" s="4"/>
      <c r="D263" s="4"/>
      <c r="E263" s="4"/>
      <c r="F263" s="4"/>
      <c r="G263" s="4"/>
      <c r="H263" s="4"/>
      <c r="I263" s="4"/>
      <c r="J263" s="518"/>
      <c r="K263" s="4"/>
      <c r="L263" s="4"/>
      <c r="M263" s="4"/>
      <c r="N263" s="4"/>
      <c r="O263" s="4"/>
      <c r="P263" s="4"/>
      <c r="Q263" s="4"/>
      <c r="R263" s="4"/>
      <c r="S263" s="4"/>
      <c r="T263" s="4"/>
      <c r="U263" s="4"/>
      <c r="V263" s="4"/>
      <c r="W263" s="4"/>
      <c r="X263" s="4"/>
      <c r="Y263" s="4"/>
      <c r="Z263" s="4"/>
      <c r="AA263" s="4"/>
      <c r="AB263" s="4"/>
      <c r="AC263" s="4"/>
    </row>
    <row r="264" ht="14.25" customHeight="1">
      <c r="A264" s="4"/>
      <c r="B264" s="4"/>
      <c r="C264" s="4"/>
      <c r="D264" s="4"/>
      <c r="E264" s="4"/>
      <c r="F264" s="4"/>
      <c r="G264" s="4"/>
      <c r="H264" s="4"/>
      <c r="I264" s="4"/>
      <c r="J264" s="518"/>
      <c r="K264" s="4"/>
      <c r="L264" s="4"/>
      <c r="M264" s="4"/>
      <c r="N264" s="4"/>
      <c r="O264" s="4"/>
      <c r="P264" s="4"/>
      <c r="Q264" s="4"/>
      <c r="R264" s="4"/>
      <c r="S264" s="4"/>
      <c r="T264" s="4"/>
      <c r="U264" s="4"/>
      <c r="V264" s="4"/>
      <c r="W264" s="4"/>
      <c r="X264" s="4"/>
      <c r="Y264" s="4"/>
      <c r="Z264" s="4"/>
      <c r="AA264" s="4"/>
      <c r="AB264" s="4"/>
      <c r="AC264" s="4"/>
    </row>
    <row r="265" ht="14.25" customHeight="1">
      <c r="A265" s="4"/>
      <c r="B265" s="4"/>
      <c r="C265" s="4"/>
      <c r="D265" s="4"/>
      <c r="E265" s="4"/>
      <c r="F265" s="4"/>
      <c r="G265" s="4"/>
      <c r="H265" s="4"/>
      <c r="I265" s="4"/>
      <c r="J265" s="518"/>
      <c r="K265" s="4"/>
      <c r="L265" s="4"/>
      <c r="M265" s="4"/>
      <c r="N265" s="4"/>
      <c r="O265" s="4"/>
      <c r="P265" s="4"/>
      <c r="Q265" s="4"/>
      <c r="R265" s="4"/>
      <c r="S265" s="4"/>
      <c r="T265" s="4"/>
      <c r="U265" s="4"/>
      <c r="V265" s="4"/>
      <c r="W265" s="4"/>
      <c r="X265" s="4"/>
      <c r="Y265" s="4"/>
      <c r="Z265" s="4"/>
      <c r="AA265" s="4"/>
      <c r="AB265" s="4"/>
      <c r="AC265" s="4"/>
    </row>
    <row r="266" ht="14.25" customHeight="1">
      <c r="A266" s="4"/>
      <c r="B266" s="4"/>
      <c r="C266" s="4"/>
      <c r="D266" s="4"/>
      <c r="E266" s="4"/>
      <c r="F266" s="4"/>
      <c r="G266" s="4"/>
      <c r="H266" s="4"/>
      <c r="I266" s="4"/>
      <c r="J266" s="518"/>
      <c r="K266" s="4"/>
      <c r="L266" s="4"/>
      <c r="M266" s="4"/>
      <c r="N266" s="4"/>
      <c r="O266" s="4"/>
      <c r="P266" s="4"/>
      <c r="Q266" s="4"/>
      <c r="R266" s="4"/>
      <c r="S266" s="4"/>
      <c r="T266" s="4"/>
      <c r="U266" s="4"/>
      <c r="V266" s="4"/>
      <c r="W266" s="4"/>
      <c r="X266" s="4"/>
      <c r="Y266" s="4"/>
      <c r="Z266" s="4"/>
      <c r="AA266" s="4"/>
      <c r="AB266" s="4"/>
      <c r="AC266" s="4"/>
    </row>
    <row r="267" ht="14.25" customHeight="1">
      <c r="A267" s="4"/>
      <c r="B267" s="4"/>
      <c r="C267" s="4"/>
      <c r="D267" s="4"/>
      <c r="E267" s="4"/>
      <c r="F267" s="4"/>
      <c r="G267" s="4"/>
      <c r="H267" s="4"/>
      <c r="I267" s="4"/>
      <c r="J267" s="518"/>
      <c r="K267" s="4"/>
      <c r="L267" s="4"/>
      <c r="M267" s="4"/>
      <c r="N267" s="4"/>
      <c r="O267" s="4"/>
      <c r="P267" s="4"/>
      <c r="Q267" s="4"/>
      <c r="R267" s="4"/>
      <c r="S267" s="4"/>
      <c r="T267" s="4"/>
      <c r="U267" s="4"/>
      <c r="V267" s="4"/>
      <c r="W267" s="4"/>
      <c r="X267" s="4"/>
      <c r="Y267" s="4"/>
      <c r="Z267" s="4"/>
      <c r="AA267" s="4"/>
      <c r="AB267" s="4"/>
      <c r="AC267" s="4"/>
    </row>
    <row r="268" ht="14.25" customHeight="1">
      <c r="A268" s="4"/>
      <c r="B268" s="4"/>
      <c r="C268" s="4"/>
      <c r="D268" s="4"/>
      <c r="E268" s="4"/>
      <c r="F268" s="4"/>
      <c r="G268" s="4"/>
      <c r="H268" s="4"/>
      <c r="I268" s="4"/>
      <c r="J268" s="518"/>
      <c r="K268" s="4"/>
      <c r="L268" s="4"/>
      <c r="M268" s="4"/>
      <c r="N268" s="4"/>
      <c r="O268" s="4"/>
      <c r="P268" s="4"/>
      <c r="Q268" s="4"/>
      <c r="R268" s="4"/>
      <c r="S268" s="4"/>
      <c r="T268" s="4"/>
      <c r="U268" s="4"/>
      <c r="V268" s="4"/>
      <c r="W268" s="4"/>
      <c r="X268" s="4"/>
      <c r="Y268" s="4"/>
      <c r="Z268" s="4"/>
      <c r="AA268" s="4"/>
      <c r="AB268" s="4"/>
      <c r="AC268" s="4"/>
    </row>
    <row r="269" ht="14.25" customHeight="1">
      <c r="A269" s="4"/>
      <c r="B269" s="4"/>
      <c r="C269" s="4"/>
      <c r="D269" s="4"/>
      <c r="E269" s="4"/>
      <c r="F269" s="4"/>
      <c r="G269" s="4"/>
      <c r="H269" s="4"/>
      <c r="I269" s="4"/>
      <c r="J269" s="518"/>
      <c r="K269" s="4"/>
      <c r="L269" s="4"/>
      <c r="M269" s="4"/>
      <c r="N269" s="4"/>
      <c r="O269" s="4"/>
      <c r="P269" s="4"/>
      <c r="Q269" s="4"/>
      <c r="R269" s="4"/>
      <c r="S269" s="4"/>
      <c r="T269" s="4"/>
      <c r="U269" s="4"/>
      <c r="V269" s="4"/>
      <c r="W269" s="4"/>
      <c r="X269" s="4"/>
      <c r="Y269" s="4"/>
      <c r="Z269" s="4"/>
      <c r="AA269" s="4"/>
      <c r="AB269" s="4"/>
      <c r="AC269" s="4"/>
    </row>
    <row r="270" ht="14.25" customHeight="1">
      <c r="A270" s="4"/>
      <c r="B270" s="4"/>
      <c r="C270" s="4"/>
      <c r="D270" s="4"/>
      <c r="E270" s="4"/>
      <c r="F270" s="4"/>
      <c r="G270" s="4"/>
      <c r="H270" s="4"/>
      <c r="I270" s="4"/>
      <c r="J270" s="518"/>
      <c r="K270" s="4"/>
      <c r="L270" s="4"/>
      <c r="M270" s="4"/>
      <c r="N270" s="4"/>
      <c r="O270" s="4"/>
      <c r="P270" s="4"/>
      <c r="Q270" s="4"/>
      <c r="R270" s="4"/>
      <c r="S270" s="4"/>
      <c r="T270" s="4"/>
      <c r="U270" s="4"/>
      <c r="V270" s="4"/>
      <c r="W270" s="4"/>
      <c r="X270" s="4"/>
      <c r="Y270" s="4"/>
      <c r="Z270" s="4"/>
      <c r="AA270" s="4"/>
      <c r="AB270" s="4"/>
      <c r="AC270" s="4"/>
    </row>
    <row r="271" ht="14.25" customHeight="1">
      <c r="A271" s="4"/>
      <c r="B271" s="4"/>
      <c r="C271" s="4"/>
      <c r="D271" s="4"/>
      <c r="E271" s="4"/>
      <c r="F271" s="4"/>
      <c r="G271" s="4"/>
      <c r="H271" s="4"/>
      <c r="I271" s="4"/>
      <c r="J271" s="518"/>
      <c r="K271" s="4"/>
      <c r="L271" s="4"/>
      <c r="M271" s="4"/>
      <c r="N271" s="4"/>
      <c r="O271" s="4"/>
      <c r="P271" s="4"/>
      <c r="Q271" s="4"/>
      <c r="R271" s="4"/>
      <c r="S271" s="4"/>
      <c r="T271" s="4"/>
      <c r="U271" s="4"/>
      <c r="V271" s="4"/>
      <c r="W271" s="4"/>
      <c r="X271" s="4"/>
      <c r="Y271" s="4"/>
      <c r="Z271" s="4"/>
      <c r="AA271" s="4"/>
      <c r="AB271" s="4"/>
      <c r="AC271" s="4"/>
    </row>
    <row r="272" ht="14.25" customHeight="1">
      <c r="A272" s="4"/>
      <c r="B272" s="4"/>
      <c r="C272" s="4"/>
      <c r="D272" s="4"/>
      <c r="E272" s="4"/>
      <c r="F272" s="4"/>
      <c r="G272" s="4"/>
      <c r="H272" s="4"/>
      <c r="I272" s="4"/>
      <c r="J272" s="518"/>
      <c r="K272" s="4"/>
      <c r="L272" s="4"/>
      <c r="M272" s="4"/>
      <c r="N272" s="4"/>
      <c r="O272" s="4"/>
      <c r="P272" s="4"/>
      <c r="Q272" s="4"/>
      <c r="R272" s="4"/>
      <c r="S272" s="4"/>
      <c r="T272" s="4"/>
      <c r="U272" s="4"/>
      <c r="V272" s="4"/>
      <c r="W272" s="4"/>
      <c r="X272" s="4"/>
      <c r="Y272" s="4"/>
      <c r="Z272" s="4"/>
      <c r="AA272" s="4"/>
      <c r="AB272" s="4"/>
      <c r="AC272" s="4"/>
    </row>
    <row r="273" ht="14.25" customHeight="1">
      <c r="A273" s="4"/>
      <c r="B273" s="4"/>
      <c r="C273" s="4"/>
      <c r="D273" s="4"/>
      <c r="E273" s="4"/>
      <c r="F273" s="4"/>
      <c r="G273" s="4"/>
      <c r="H273" s="4"/>
      <c r="I273" s="4"/>
      <c r="J273" s="518"/>
      <c r="K273" s="4"/>
      <c r="L273" s="4"/>
      <c r="M273" s="4"/>
      <c r="N273" s="4"/>
      <c r="O273" s="4"/>
      <c r="P273" s="4"/>
      <c r="Q273" s="4"/>
      <c r="R273" s="4"/>
      <c r="S273" s="4"/>
      <c r="T273" s="4"/>
      <c r="U273" s="4"/>
      <c r="V273" s="4"/>
      <c r="W273" s="4"/>
      <c r="X273" s="4"/>
      <c r="Y273" s="4"/>
      <c r="Z273" s="4"/>
      <c r="AA273" s="4"/>
      <c r="AB273" s="4"/>
      <c r="AC273" s="4"/>
    </row>
    <row r="274" ht="14.25" customHeight="1">
      <c r="A274" s="4"/>
      <c r="B274" s="4"/>
      <c r="C274" s="4"/>
      <c r="D274" s="4"/>
      <c r="E274" s="4"/>
      <c r="F274" s="4"/>
      <c r="G274" s="4"/>
      <c r="H274" s="4"/>
      <c r="I274" s="4"/>
      <c r="J274" s="518"/>
      <c r="K274" s="4"/>
      <c r="L274" s="4"/>
      <c r="M274" s="4"/>
      <c r="N274" s="4"/>
      <c r="O274" s="4"/>
      <c r="P274" s="4"/>
      <c r="Q274" s="4"/>
      <c r="R274" s="4"/>
      <c r="S274" s="4"/>
      <c r="T274" s="4"/>
      <c r="U274" s="4"/>
      <c r="V274" s="4"/>
      <c r="W274" s="4"/>
      <c r="X274" s="4"/>
      <c r="Y274" s="4"/>
      <c r="Z274" s="4"/>
      <c r="AA274" s="4"/>
      <c r="AB274" s="4"/>
      <c r="AC274" s="4"/>
    </row>
    <row r="275" ht="14.25" customHeight="1">
      <c r="A275" s="4"/>
      <c r="B275" s="4"/>
      <c r="C275" s="4"/>
      <c r="D275" s="4"/>
      <c r="E275" s="4"/>
      <c r="F275" s="4"/>
      <c r="G275" s="4"/>
      <c r="H275" s="4"/>
      <c r="I275" s="4"/>
      <c r="J275" s="518"/>
      <c r="K275" s="4"/>
      <c r="L275" s="4"/>
      <c r="M275" s="4"/>
      <c r="N275" s="4"/>
      <c r="O275" s="4"/>
      <c r="P275" s="4"/>
      <c r="Q275" s="4"/>
      <c r="R275" s="4"/>
      <c r="S275" s="4"/>
      <c r="T275" s="4"/>
      <c r="U275" s="4"/>
      <c r="V275" s="4"/>
      <c r="W275" s="4"/>
      <c r="X275" s="4"/>
      <c r="Y275" s="4"/>
      <c r="Z275" s="4"/>
      <c r="AA275" s="4"/>
      <c r="AB275" s="4"/>
      <c r="AC275" s="4"/>
    </row>
    <row r="276" ht="14.25" customHeight="1">
      <c r="A276" s="4"/>
      <c r="B276" s="4"/>
      <c r="C276" s="4"/>
      <c r="D276" s="4"/>
      <c r="E276" s="4"/>
      <c r="F276" s="4"/>
      <c r="G276" s="4"/>
      <c r="H276" s="4"/>
      <c r="I276" s="4"/>
      <c r="J276" s="518"/>
      <c r="K276" s="4"/>
      <c r="L276" s="4"/>
      <c r="M276" s="4"/>
      <c r="N276" s="4"/>
      <c r="O276" s="4"/>
      <c r="P276" s="4"/>
      <c r="Q276" s="4"/>
      <c r="R276" s="4"/>
      <c r="S276" s="4"/>
      <c r="T276" s="4"/>
      <c r="U276" s="4"/>
      <c r="V276" s="4"/>
      <c r="W276" s="4"/>
      <c r="X276" s="4"/>
      <c r="Y276" s="4"/>
      <c r="Z276" s="4"/>
      <c r="AA276" s="4"/>
      <c r="AB276" s="4"/>
      <c r="AC276" s="4"/>
    </row>
    <row r="277" ht="14.25" customHeight="1">
      <c r="A277" s="4"/>
      <c r="B277" s="4"/>
      <c r="C277" s="4"/>
      <c r="D277" s="4"/>
      <c r="E277" s="4"/>
      <c r="F277" s="4"/>
      <c r="G277" s="4"/>
      <c r="H277" s="4"/>
      <c r="I277" s="4"/>
      <c r="J277" s="518"/>
      <c r="K277" s="4"/>
      <c r="L277" s="4"/>
      <c r="M277" s="4"/>
      <c r="N277" s="4"/>
      <c r="O277" s="4"/>
      <c r="P277" s="4"/>
      <c r="Q277" s="4"/>
      <c r="R277" s="4"/>
      <c r="S277" s="4"/>
      <c r="T277" s="4"/>
      <c r="U277" s="4"/>
      <c r="V277" s="4"/>
      <c r="W277" s="4"/>
      <c r="X277" s="4"/>
      <c r="Y277" s="4"/>
      <c r="Z277" s="4"/>
      <c r="AA277" s="4"/>
      <c r="AB277" s="4"/>
      <c r="AC277" s="4"/>
    </row>
    <row r="278" ht="14.25" customHeight="1">
      <c r="A278" s="4"/>
      <c r="B278" s="4"/>
      <c r="C278" s="4"/>
      <c r="D278" s="4"/>
      <c r="E278" s="4"/>
      <c r="F278" s="4"/>
      <c r="G278" s="4"/>
      <c r="H278" s="4"/>
      <c r="I278" s="4"/>
      <c r="J278" s="518"/>
      <c r="K278" s="4"/>
      <c r="L278" s="4"/>
      <c r="M278" s="4"/>
      <c r="N278" s="4"/>
      <c r="O278" s="4"/>
      <c r="P278" s="4"/>
      <c r="Q278" s="4"/>
      <c r="R278" s="4"/>
      <c r="S278" s="4"/>
      <c r="T278" s="4"/>
      <c r="U278" s="4"/>
      <c r="V278" s="4"/>
      <c r="W278" s="4"/>
      <c r="X278" s="4"/>
      <c r="Y278" s="4"/>
      <c r="Z278" s="4"/>
      <c r="AA278" s="4"/>
      <c r="AB278" s="4"/>
      <c r="AC278" s="4"/>
    </row>
    <row r="279" ht="14.25" customHeight="1">
      <c r="A279" s="4"/>
      <c r="B279" s="4"/>
      <c r="C279" s="4"/>
      <c r="D279" s="4"/>
      <c r="E279" s="4"/>
      <c r="F279" s="4"/>
      <c r="G279" s="4"/>
      <c r="H279" s="4"/>
      <c r="I279" s="4"/>
      <c r="J279" s="518"/>
      <c r="K279" s="4"/>
      <c r="L279" s="4"/>
      <c r="M279" s="4"/>
      <c r="N279" s="4"/>
      <c r="O279" s="4"/>
      <c r="P279" s="4"/>
      <c r="Q279" s="4"/>
      <c r="R279" s="4"/>
      <c r="S279" s="4"/>
      <c r="T279" s="4"/>
      <c r="U279" s="4"/>
      <c r="V279" s="4"/>
      <c r="W279" s="4"/>
      <c r="X279" s="4"/>
      <c r="Y279" s="4"/>
      <c r="Z279" s="4"/>
      <c r="AA279" s="4"/>
      <c r="AB279" s="4"/>
      <c r="AC279" s="4"/>
    </row>
    <row r="280" ht="14.25" customHeight="1">
      <c r="A280" s="4"/>
      <c r="B280" s="4"/>
      <c r="C280" s="4"/>
      <c r="D280" s="4"/>
      <c r="E280" s="4"/>
      <c r="F280" s="4"/>
      <c r="G280" s="4"/>
      <c r="H280" s="4"/>
      <c r="I280" s="4"/>
      <c r="J280" s="518"/>
      <c r="K280" s="4"/>
      <c r="L280" s="4"/>
      <c r="M280" s="4"/>
      <c r="N280" s="4"/>
      <c r="O280" s="4"/>
      <c r="P280" s="4"/>
      <c r="Q280" s="4"/>
      <c r="R280" s="4"/>
      <c r="S280" s="4"/>
      <c r="T280" s="4"/>
      <c r="U280" s="4"/>
      <c r="V280" s="4"/>
      <c r="W280" s="4"/>
      <c r="X280" s="4"/>
      <c r="Y280" s="4"/>
      <c r="Z280" s="4"/>
      <c r="AA280" s="4"/>
      <c r="AB280" s="4"/>
      <c r="AC280" s="4"/>
    </row>
    <row r="281" ht="14.25" customHeight="1">
      <c r="A281" s="4"/>
      <c r="B281" s="4"/>
      <c r="C281" s="4"/>
      <c r="D281" s="4"/>
      <c r="E281" s="4"/>
      <c r="F281" s="4"/>
      <c r="G281" s="4"/>
      <c r="H281" s="4"/>
      <c r="I281" s="4"/>
      <c r="J281" s="518"/>
      <c r="K281" s="4"/>
      <c r="L281" s="4"/>
      <c r="M281" s="4"/>
      <c r="N281" s="4"/>
      <c r="O281" s="4"/>
      <c r="P281" s="4"/>
      <c r="Q281" s="4"/>
      <c r="R281" s="4"/>
      <c r="S281" s="4"/>
      <c r="T281" s="4"/>
      <c r="U281" s="4"/>
      <c r="V281" s="4"/>
      <c r="W281" s="4"/>
      <c r="X281" s="4"/>
      <c r="Y281" s="4"/>
      <c r="Z281" s="4"/>
      <c r="AA281" s="4"/>
      <c r="AB281" s="4"/>
      <c r="AC281" s="4"/>
    </row>
    <row r="282" ht="14.25" customHeight="1">
      <c r="A282" s="4"/>
      <c r="B282" s="4"/>
      <c r="C282" s="4"/>
      <c r="D282" s="4"/>
      <c r="E282" s="4"/>
      <c r="F282" s="4"/>
      <c r="G282" s="4"/>
      <c r="H282" s="4"/>
      <c r="I282" s="4"/>
      <c r="J282" s="518"/>
      <c r="K282" s="4"/>
      <c r="L282" s="4"/>
      <c r="M282" s="4"/>
      <c r="N282" s="4"/>
      <c r="O282" s="4"/>
      <c r="P282" s="4"/>
      <c r="Q282" s="4"/>
      <c r="R282" s="4"/>
      <c r="S282" s="4"/>
      <c r="T282" s="4"/>
      <c r="U282" s="4"/>
      <c r="V282" s="4"/>
      <c r="W282" s="4"/>
      <c r="X282" s="4"/>
      <c r="Y282" s="4"/>
      <c r="Z282" s="4"/>
      <c r="AA282" s="4"/>
      <c r="AB282" s="4"/>
      <c r="AC282" s="4"/>
    </row>
    <row r="283" ht="14.25" customHeight="1">
      <c r="A283" s="4"/>
      <c r="B283" s="4"/>
      <c r="C283" s="4"/>
      <c r="D283" s="4"/>
      <c r="E283" s="4"/>
      <c r="F283" s="4"/>
      <c r="G283" s="4"/>
      <c r="H283" s="4"/>
      <c r="I283" s="4"/>
      <c r="J283" s="518"/>
      <c r="K283" s="4"/>
      <c r="L283" s="4"/>
      <c r="M283" s="4"/>
      <c r="N283" s="4"/>
      <c r="O283" s="4"/>
      <c r="P283" s="4"/>
      <c r="Q283" s="4"/>
      <c r="R283" s="4"/>
      <c r="S283" s="4"/>
      <c r="T283" s="4"/>
      <c r="U283" s="4"/>
      <c r="V283" s="4"/>
      <c r="W283" s="4"/>
      <c r="X283" s="4"/>
      <c r="Y283" s="4"/>
      <c r="Z283" s="4"/>
      <c r="AA283" s="4"/>
      <c r="AB283" s="4"/>
      <c r="AC283" s="4"/>
    </row>
    <row r="284" ht="14.25" customHeight="1">
      <c r="A284" s="4"/>
      <c r="B284" s="4"/>
      <c r="C284" s="4"/>
      <c r="D284" s="4"/>
      <c r="E284" s="4"/>
      <c r="F284" s="4"/>
      <c r="G284" s="4"/>
      <c r="H284" s="4"/>
      <c r="I284" s="4"/>
      <c r="J284" s="518"/>
      <c r="K284" s="4"/>
      <c r="L284" s="4"/>
      <c r="M284" s="4"/>
      <c r="N284" s="4"/>
      <c r="O284" s="4"/>
      <c r="P284" s="4"/>
      <c r="Q284" s="4"/>
      <c r="R284" s="4"/>
      <c r="S284" s="4"/>
      <c r="T284" s="4"/>
      <c r="U284" s="4"/>
      <c r="V284" s="4"/>
      <c r="W284" s="4"/>
      <c r="X284" s="4"/>
      <c r="Y284" s="4"/>
      <c r="Z284" s="4"/>
      <c r="AA284" s="4"/>
      <c r="AB284" s="4"/>
      <c r="AC284" s="4"/>
    </row>
    <row r="285" ht="14.25" customHeight="1">
      <c r="A285" s="4"/>
      <c r="B285" s="4"/>
      <c r="C285" s="4"/>
      <c r="D285" s="4"/>
      <c r="E285" s="4"/>
      <c r="F285" s="4"/>
      <c r="G285" s="4"/>
      <c r="H285" s="4"/>
      <c r="I285" s="4"/>
      <c r="J285" s="518"/>
      <c r="K285" s="4"/>
      <c r="L285" s="4"/>
      <c r="M285" s="4"/>
      <c r="N285" s="4"/>
      <c r="O285" s="4"/>
      <c r="P285" s="4"/>
      <c r="Q285" s="4"/>
      <c r="R285" s="4"/>
      <c r="S285" s="4"/>
      <c r="T285" s="4"/>
      <c r="U285" s="4"/>
      <c r="V285" s="4"/>
      <c r="W285" s="4"/>
      <c r="X285" s="4"/>
      <c r="Y285" s="4"/>
      <c r="Z285" s="4"/>
      <c r="AA285" s="4"/>
      <c r="AB285" s="4"/>
      <c r="AC285" s="4"/>
    </row>
    <row r="286" ht="14.25" customHeight="1">
      <c r="A286" s="4"/>
      <c r="B286" s="4"/>
      <c r="C286" s="4"/>
      <c r="D286" s="4"/>
      <c r="E286" s="4"/>
      <c r="F286" s="4"/>
      <c r="G286" s="4"/>
      <c r="H286" s="4"/>
      <c r="I286" s="4"/>
      <c r="J286" s="518"/>
      <c r="K286" s="4"/>
      <c r="L286" s="4"/>
      <c r="M286" s="4"/>
      <c r="N286" s="4"/>
      <c r="O286" s="4"/>
      <c r="P286" s="4"/>
      <c r="Q286" s="4"/>
      <c r="R286" s="4"/>
      <c r="S286" s="4"/>
      <c r="T286" s="4"/>
      <c r="U286" s="4"/>
      <c r="V286" s="4"/>
      <c r="W286" s="4"/>
      <c r="X286" s="4"/>
      <c r="Y286" s="4"/>
      <c r="Z286" s="4"/>
      <c r="AA286" s="4"/>
      <c r="AB286" s="4"/>
      <c r="AC286" s="4"/>
    </row>
    <row r="287" ht="14.25" customHeight="1">
      <c r="A287" s="4"/>
      <c r="B287" s="4"/>
      <c r="C287" s="4"/>
      <c r="D287" s="4"/>
      <c r="E287" s="4"/>
      <c r="F287" s="4"/>
      <c r="G287" s="4"/>
      <c r="H287" s="4"/>
      <c r="I287" s="4"/>
      <c r="J287" s="518"/>
      <c r="K287" s="4"/>
      <c r="L287" s="4"/>
      <c r="M287" s="4"/>
      <c r="N287" s="4"/>
      <c r="O287" s="4"/>
      <c r="P287" s="4"/>
      <c r="Q287" s="4"/>
      <c r="R287" s="4"/>
      <c r="S287" s="4"/>
      <c r="T287" s="4"/>
      <c r="U287" s="4"/>
      <c r="V287" s="4"/>
      <c r="W287" s="4"/>
      <c r="X287" s="4"/>
      <c r="Y287" s="4"/>
      <c r="Z287" s="4"/>
      <c r="AA287" s="4"/>
      <c r="AB287" s="4"/>
      <c r="AC287" s="4"/>
    </row>
    <row r="288" ht="14.25" customHeight="1">
      <c r="A288" s="4"/>
      <c r="B288" s="4"/>
      <c r="C288" s="4"/>
      <c r="D288" s="4"/>
      <c r="E288" s="4"/>
      <c r="F288" s="4"/>
      <c r="G288" s="4"/>
      <c r="H288" s="4"/>
      <c r="I288" s="4"/>
      <c r="J288" s="518"/>
      <c r="K288" s="4"/>
      <c r="L288" s="4"/>
      <c r="M288" s="4"/>
      <c r="N288" s="4"/>
      <c r="O288" s="4"/>
      <c r="P288" s="4"/>
      <c r="Q288" s="4"/>
      <c r="R288" s="4"/>
      <c r="S288" s="4"/>
      <c r="T288" s="4"/>
      <c r="U288" s="4"/>
      <c r="V288" s="4"/>
      <c r="W288" s="4"/>
      <c r="X288" s="4"/>
      <c r="Y288" s="4"/>
      <c r="Z288" s="4"/>
      <c r="AA288" s="4"/>
      <c r="AB288" s="4"/>
      <c r="AC288" s="4"/>
    </row>
    <row r="289" ht="14.25" customHeight="1">
      <c r="A289" s="4"/>
      <c r="B289" s="4"/>
      <c r="C289" s="4"/>
      <c r="D289" s="4"/>
      <c r="E289" s="4"/>
      <c r="F289" s="4"/>
      <c r="G289" s="4"/>
      <c r="H289" s="4"/>
      <c r="I289" s="4"/>
      <c r="J289" s="518"/>
      <c r="K289" s="4"/>
      <c r="L289" s="4"/>
      <c r="M289" s="4"/>
      <c r="N289" s="4"/>
      <c r="O289" s="4"/>
      <c r="P289" s="4"/>
      <c r="Q289" s="4"/>
      <c r="R289" s="4"/>
      <c r="S289" s="4"/>
      <c r="T289" s="4"/>
      <c r="U289" s="4"/>
      <c r="V289" s="4"/>
      <c r="W289" s="4"/>
      <c r="X289" s="4"/>
      <c r="Y289" s="4"/>
      <c r="Z289" s="4"/>
      <c r="AA289" s="4"/>
      <c r="AB289" s="4"/>
      <c r="AC289" s="4"/>
    </row>
    <row r="290" ht="14.25" customHeight="1">
      <c r="A290" s="4"/>
      <c r="B290" s="4"/>
      <c r="C290" s="4"/>
      <c r="D290" s="4"/>
      <c r="E290" s="4"/>
      <c r="F290" s="4"/>
      <c r="G290" s="4"/>
      <c r="H290" s="4"/>
      <c r="I290" s="4"/>
      <c r="J290" s="518"/>
      <c r="K290" s="4"/>
      <c r="L290" s="4"/>
      <c r="M290" s="4"/>
      <c r="N290" s="4"/>
      <c r="O290" s="4"/>
      <c r="P290" s="4"/>
      <c r="Q290" s="4"/>
      <c r="R290" s="4"/>
      <c r="S290" s="4"/>
      <c r="T290" s="4"/>
      <c r="U290" s="4"/>
      <c r="V290" s="4"/>
      <c r="W290" s="4"/>
      <c r="X290" s="4"/>
      <c r="Y290" s="4"/>
      <c r="Z290" s="4"/>
      <c r="AA290" s="4"/>
      <c r="AB290" s="4"/>
      <c r="AC290" s="4"/>
    </row>
    <row r="291" ht="14.25" customHeight="1">
      <c r="A291" s="4"/>
      <c r="B291" s="4"/>
      <c r="C291" s="4"/>
      <c r="D291" s="4"/>
      <c r="E291" s="4"/>
      <c r="F291" s="4"/>
      <c r="G291" s="4"/>
      <c r="H291" s="4"/>
      <c r="I291" s="4"/>
      <c r="J291" s="518"/>
      <c r="K291" s="4"/>
      <c r="L291" s="4"/>
      <c r="M291" s="4"/>
      <c r="N291" s="4"/>
      <c r="O291" s="4"/>
      <c r="P291" s="4"/>
      <c r="Q291" s="4"/>
      <c r="R291" s="4"/>
      <c r="S291" s="4"/>
      <c r="T291" s="4"/>
      <c r="U291" s="4"/>
      <c r="V291" s="4"/>
      <c r="W291" s="4"/>
      <c r="X291" s="4"/>
      <c r="Y291" s="4"/>
      <c r="Z291" s="4"/>
      <c r="AA291" s="4"/>
      <c r="AB291" s="4"/>
      <c r="AC291" s="4"/>
    </row>
    <row r="292" ht="14.25" customHeight="1">
      <c r="A292" s="4"/>
      <c r="B292" s="4"/>
      <c r="C292" s="4"/>
      <c r="D292" s="4"/>
      <c r="E292" s="4"/>
      <c r="F292" s="4"/>
      <c r="G292" s="4"/>
      <c r="H292" s="4"/>
      <c r="I292" s="4"/>
      <c r="J292" s="518"/>
      <c r="K292" s="4"/>
      <c r="L292" s="4"/>
      <c r="M292" s="4"/>
      <c r="N292" s="4"/>
      <c r="O292" s="4"/>
      <c r="P292" s="4"/>
      <c r="Q292" s="4"/>
      <c r="R292" s="4"/>
      <c r="S292" s="4"/>
      <c r="T292" s="4"/>
      <c r="U292" s="4"/>
      <c r="V292" s="4"/>
      <c r="W292" s="4"/>
      <c r="X292" s="4"/>
      <c r="Y292" s="4"/>
      <c r="Z292" s="4"/>
      <c r="AA292" s="4"/>
      <c r="AB292" s="4"/>
      <c r="AC292" s="4"/>
    </row>
    <row r="293" ht="14.25" customHeight="1">
      <c r="A293" s="4"/>
      <c r="B293" s="4"/>
      <c r="C293" s="4"/>
      <c r="D293" s="4"/>
      <c r="E293" s="4"/>
      <c r="F293" s="4"/>
      <c r="G293" s="4"/>
      <c r="H293" s="4"/>
      <c r="I293" s="4"/>
      <c r="J293" s="518"/>
      <c r="K293" s="4"/>
      <c r="L293" s="4"/>
      <c r="M293" s="4"/>
      <c r="N293" s="4"/>
      <c r="O293" s="4"/>
      <c r="P293" s="4"/>
      <c r="Q293" s="4"/>
      <c r="R293" s="4"/>
      <c r="S293" s="4"/>
      <c r="T293" s="4"/>
      <c r="U293" s="4"/>
      <c r="V293" s="4"/>
      <c r="W293" s="4"/>
      <c r="X293" s="4"/>
      <c r="Y293" s="4"/>
      <c r="Z293" s="4"/>
      <c r="AA293" s="4"/>
      <c r="AB293" s="4"/>
      <c r="AC293" s="4"/>
    </row>
    <row r="294" ht="14.25" customHeight="1">
      <c r="A294" s="4"/>
      <c r="B294" s="4"/>
      <c r="C294" s="4"/>
      <c r="D294" s="4"/>
      <c r="E294" s="4"/>
      <c r="F294" s="4"/>
      <c r="G294" s="4"/>
      <c r="H294" s="4"/>
      <c r="I294" s="4"/>
      <c r="J294" s="518"/>
      <c r="K294" s="4"/>
      <c r="L294" s="4"/>
      <c r="M294" s="4"/>
      <c r="N294" s="4"/>
      <c r="O294" s="4"/>
      <c r="P294" s="4"/>
      <c r="Q294" s="4"/>
      <c r="R294" s="4"/>
      <c r="S294" s="4"/>
      <c r="T294" s="4"/>
      <c r="U294" s="4"/>
      <c r="V294" s="4"/>
      <c r="W294" s="4"/>
      <c r="X294" s="4"/>
      <c r="Y294" s="4"/>
      <c r="Z294" s="4"/>
      <c r="AA294" s="4"/>
      <c r="AB294" s="4"/>
      <c r="AC294" s="4"/>
    </row>
    <row r="295" ht="14.25" customHeight="1">
      <c r="A295" s="4"/>
      <c r="B295" s="4"/>
      <c r="C295" s="4"/>
      <c r="D295" s="4"/>
      <c r="E295" s="4"/>
      <c r="F295" s="4"/>
      <c r="G295" s="4"/>
      <c r="H295" s="4"/>
      <c r="I295" s="4"/>
      <c r="J295" s="518"/>
      <c r="K295" s="4"/>
      <c r="L295" s="4"/>
      <c r="M295" s="4"/>
      <c r="N295" s="4"/>
      <c r="O295" s="4"/>
      <c r="P295" s="4"/>
      <c r="Q295" s="4"/>
      <c r="R295" s="4"/>
      <c r="S295" s="4"/>
      <c r="T295" s="4"/>
      <c r="U295" s="4"/>
      <c r="V295" s="4"/>
      <c r="W295" s="4"/>
      <c r="X295" s="4"/>
      <c r="Y295" s="4"/>
      <c r="Z295" s="4"/>
      <c r="AA295" s="4"/>
      <c r="AB295" s="4"/>
      <c r="AC295" s="4"/>
    </row>
    <row r="296" ht="14.25" customHeight="1">
      <c r="A296" s="4"/>
      <c r="B296" s="4"/>
      <c r="C296" s="4"/>
      <c r="D296" s="4"/>
      <c r="E296" s="4"/>
      <c r="F296" s="4"/>
      <c r="G296" s="4"/>
      <c r="H296" s="4"/>
      <c r="I296" s="4"/>
      <c r="J296" s="518"/>
      <c r="K296" s="4"/>
      <c r="L296" s="4"/>
      <c r="M296" s="4"/>
      <c r="N296" s="4"/>
      <c r="O296" s="4"/>
      <c r="P296" s="4"/>
      <c r="Q296" s="4"/>
      <c r="R296" s="4"/>
      <c r="S296" s="4"/>
      <c r="T296" s="4"/>
      <c r="U296" s="4"/>
      <c r="V296" s="4"/>
      <c r="W296" s="4"/>
      <c r="X296" s="4"/>
      <c r="Y296" s="4"/>
      <c r="Z296" s="4"/>
      <c r="AA296" s="4"/>
      <c r="AB296" s="4"/>
      <c r="AC296" s="4"/>
    </row>
    <row r="297" ht="14.25" customHeight="1">
      <c r="A297" s="4"/>
      <c r="B297" s="4"/>
      <c r="C297" s="4"/>
      <c r="D297" s="4"/>
      <c r="E297" s="4"/>
      <c r="F297" s="4"/>
      <c r="G297" s="4"/>
      <c r="H297" s="4"/>
      <c r="I297" s="4"/>
      <c r="J297" s="518"/>
      <c r="K297" s="4"/>
      <c r="L297" s="4"/>
      <c r="M297" s="4"/>
      <c r="N297" s="4"/>
      <c r="O297" s="4"/>
      <c r="P297" s="4"/>
      <c r="Q297" s="4"/>
      <c r="R297" s="4"/>
      <c r="S297" s="4"/>
      <c r="T297" s="4"/>
      <c r="U297" s="4"/>
      <c r="V297" s="4"/>
      <c r="W297" s="4"/>
      <c r="X297" s="4"/>
      <c r="Y297" s="4"/>
      <c r="Z297" s="4"/>
      <c r="AA297" s="4"/>
      <c r="AB297" s="4"/>
      <c r="AC297" s="4"/>
    </row>
    <row r="298" ht="14.25" customHeight="1">
      <c r="A298" s="4"/>
      <c r="B298" s="4"/>
      <c r="C298" s="4"/>
      <c r="D298" s="4"/>
      <c r="E298" s="4"/>
      <c r="F298" s="4"/>
      <c r="G298" s="4"/>
      <c r="H298" s="4"/>
      <c r="I298" s="4"/>
      <c r="J298" s="518"/>
      <c r="K298" s="4"/>
      <c r="L298" s="4"/>
      <c r="M298" s="4"/>
      <c r="N298" s="4"/>
      <c r="O298" s="4"/>
      <c r="P298" s="4"/>
      <c r="Q298" s="4"/>
      <c r="R298" s="4"/>
      <c r="S298" s="4"/>
      <c r="T298" s="4"/>
      <c r="U298" s="4"/>
      <c r="V298" s="4"/>
      <c r="W298" s="4"/>
      <c r="X298" s="4"/>
      <c r="Y298" s="4"/>
      <c r="Z298" s="4"/>
      <c r="AA298" s="4"/>
      <c r="AB298" s="4"/>
      <c r="AC298" s="4"/>
    </row>
    <row r="299" ht="14.25" customHeight="1">
      <c r="A299" s="4"/>
      <c r="B299" s="4"/>
      <c r="C299" s="4"/>
      <c r="D299" s="4"/>
      <c r="E299" s="4"/>
      <c r="F299" s="4"/>
      <c r="G299" s="4"/>
      <c r="H299" s="4"/>
      <c r="I299" s="4"/>
      <c r="J299" s="518"/>
      <c r="K299" s="4"/>
      <c r="L299" s="4"/>
      <c r="M299" s="4"/>
      <c r="N299" s="4"/>
      <c r="O299" s="4"/>
      <c r="P299" s="4"/>
      <c r="Q299" s="4"/>
      <c r="R299" s="4"/>
      <c r="S299" s="4"/>
      <c r="T299" s="4"/>
      <c r="U299" s="4"/>
      <c r="V299" s="4"/>
      <c r="W299" s="4"/>
      <c r="X299" s="4"/>
      <c r="Y299" s="4"/>
      <c r="Z299" s="4"/>
      <c r="AA299" s="4"/>
      <c r="AB299" s="4"/>
      <c r="AC299" s="4"/>
    </row>
    <row r="300" ht="14.25" customHeight="1">
      <c r="A300" s="4"/>
      <c r="B300" s="4"/>
      <c r="C300" s="4"/>
      <c r="D300" s="4"/>
      <c r="E300" s="4"/>
      <c r="F300" s="4"/>
      <c r="G300" s="4"/>
      <c r="H300" s="4"/>
      <c r="I300" s="4"/>
      <c r="J300" s="518"/>
      <c r="K300" s="4"/>
      <c r="L300" s="4"/>
      <c r="M300" s="4"/>
      <c r="N300" s="4"/>
      <c r="O300" s="4"/>
      <c r="P300" s="4"/>
      <c r="Q300" s="4"/>
      <c r="R300" s="4"/>
      <c r="S300" s="4"/>
      <c r="T300" s="4"/>
      <c r="U300" s="4"/>
      <c r="V300" s="4"/>
      <c r="W300" s="4"/>
      <c r="X300" s="4"/>
      <c r="Y300" s="4"/>
      <c r="Z300" s="4"/>
      <c r="AA300" s="4"/>
      <c r="AB300" s="4"/>
      <c r="AC300" s="4"/>
    </row>
    <row r="301" ht="14.25" customHeight="1">
      <c r="A301" s="4"/>
      <c r="B301" s="4"/>
      <c r="C301" s="4"/>
      <c r="D301" s="4"/>
      <c r="E301" s="4"/>
      <c r="F301" s="4"/>
      <c r="G301" s="4"/>
      <c r="H301" s="4"/>
      <c r="I301" s="4"/>
      <c r="J301" s="518"/>
      <c r="K301" s="4"/>
      <c r="L301" s="4"/>
      <c r="M301" s="4"/>
      <c r="N301" s="4"/>
      <c r="O301" s="4"/>
      <c r="P301" s="4"/>
      <c r="Q301" s="4"/>
      <c r="R301" s="4"/>
      <c r="S301" s="4"/>
      <c r="T301" s="4"/>
      <c r="U301" s="4"/>
      <c r="V301" s="4"/>
      <c r="W301" s="4"/>
      <c r="X301" s="4"/>
      <c r="Y301" s="4"/>
      <c r="Z301" s="4"/>
      <c r="AA301" s="4"/>
      <c r="AB301" s="4"/>
      <c r="AC301" s="4"/>
    </row>
    <row r="302" ht="14.25" customHeight="1">
      <c r="A302" s="4"/>
      <c r="B302" s="4"/>
      <c r="C302" s="4"/>
      <c r="D302" s="4"/>
      <c r="E302" s="4"/>
      <c r="F302" s="4"/>
      <c r="G302" s="4"/>
      <c r="H302" s="4"/>
      <c r="I302" s="4"/>
      <c r="J302" s="518"/>
      <c r="K302" s="4"/>
      <c r="L302" s="4"/>
      <c r="M302" s="4"/>
      <c r="N302" s="4"/>
      <c r="O302" s="4"/>
      <c r="P302" s="4"/>
      <c r="Q302" s="4"/>
      <c r="R302" s="4"/>
      <c r="S302" s="4"/>
      <c r="T302" s="4"/>
      <c r="U302" s="4"/>
      <c r="V302" s="4"/>
      <c r="W302" s="4"/>
      <c r="X302" s="4"/>
      <c r="Y302" s="4"/>
      <c r="Z302" s="4"/>
      <c r="AA302" s="4"/>
      <c r="AB302" s="4"/>
      <c r="AC302" s="4"/>
    </row>
    <row r="303" ht="14.25" customHeight="1">
      <c r="A303" s="4"/>
      <c r="B303" s="4"/>
      <c r="C303" s="4"/>
      <c r="D303" s="4"/>
      <c r="E303" s="4"/>
      <c r="F303" s="4"/>
      <c r="G303" s="4"/>
      <c r="H303" s="4"/>
      <c r="I303" s="4"/>
      <c r="J303" s="518"/>
      <c r="K303" s="4"/>
      <c r="L303" s="4"/>
      <c r="M303" s="4"/>
      <c r="N303" s="4"/>
      <c r="O303" s="4"/>
      <c r="P303" s="4"/>
      <c r="Q303" s="4"/>
      <c r="R303" s="4"/>
      <c r="S303" s="4"/>
      <c r="T303" s="4"/>
      <c r="U303" s="4"/>
      <c r="V303" s="4"/>
      <c r="W303" s="4"/>
      <c r="X303" s="4"/>
      <c r="Y303" s="4"/>
      <c r="Z303" s="4"/>
      <c r="AA303" s="4"/>
      <c r="AB303" s="4"/>
      <c r="AC303" s="4"/>
    </row>
    <row r="304" ht="14.25" customHeight="1">
      <c r="A304" s="4"/>
      <c r="B304" s="4"/>
      <c r="C304" s="4"/>
      <c r="D304" s="4"/>
      <c r="E304" s="4"/>
      <c r="F304" s="4"/>
      <c r="G304" s="4"/>
      <c r="H304" s="4"/>
      <c r="I304" s="4"/>
      <c r="J304" s="518"/>
      <c r="K304" s="4"/>
      <c r="L304" s="4"/>
      <c r="M304" s="4"/>
      <c r="N304" s="4"/>
      <c r="O304" s="4"/>
      <c r="P304" s="4"/>
      <c r="Q304" s="4"/>
      <c r="R304" s="4"/>
      <c r="S304" s="4"/>
      <c r="T304" s="4"/>
      <c r="U304" s="4"/>
      <c r="V304" s="4"/>
      <c r="W304" s="4"/>
      <c r="X304" s="4"/>
      <c r="Y304" s="4"/>
      <c r="Z304" s="4"/>
      <c r="AA304" s="4"/>
      <c r="AB304" s="4"/>
      <c r="AC304" s="4"/>
    </row>
    <row r="305" ht="14.25" customHeight="1">
      <c r="A305" s="4"/>
      <c r="B305" s="4"/>
      <c r="C305" s="4"/>
      <c r="D305" s="4"/>
      <c r="E305" s="4"/>
      <c r="F305" s="4"/>
      <c r="G305" s="4"/>
      <c r="H305" s="4"/>
      <c r="I305" s="4"/>
      <c r="J305" s="518"/>
      <c r="K305" s="4"/>
      <c r="L305" s="4"/>
      <c r="M305" s="4"/>
      <c r="N305" s="4"/>
      <c r="O305" s="4"/>
      <c r="P305" s="4"/>
      <c r="Q305" s="4"/>
      <c r="R305" s="4"/>
      <c r="S305" s="4"/>
      <c r="T305" s="4"/>
      <c r="U305" s="4"/>
      <c r="V305" s="4"/>
      <c r="W305" s="4"/>
      <c r="X305" s="4"/>
      <c r="Y305" s="4"/>
      <c r="Z305" s="4"/>
      <c r="AA305" s="4"/>
      <c r="AB305" s="4"/>
      <c r="AC305" s="4"/>
    </row>
    <row r="306" ht="13.5" customHeight="1">
      <c r="E306" s="90"/>
      <c r="J306" s="90"/>
    </row>
    <row r="307" ht="13.5" customHeight="1">
      <c r="E307" s="90"/>
      <c r="J307" s="90"/>
    </row>
    <row r="308" ht="13.5" customHeight="1">
      <c r="E308" s="90"/>
      <c r="J308" s="90"/>
    </row>
    <row r="309" ht="13.5" customHeight="1">
      <c r="E309" s="90"/>
      <c r="J309" s="90"/>
    </row>
    <row r="310" ht="13.5" customHeight="1">
      <c r="E310" s="90"/>
      <c r="J310" s="90"/>
    </row>
    <row r="311" ht="13.5" customHeight="1">
      <c r="E311" s="90"/>
      <c r="J311" s="90"/>
    </row>
    <row r="312" ht="13.5" customHeight="1">
      <c r="E312" s="90"/>
      <c r="J312" s="90"/>
    </row>
    <row r="313" ht="13.5" customHeight="1">
      <c r="E313" s="90"/>
      <c r="J313" s="90"/>
    </row>
    <row r="314" ht="13.5" customHeight="1">
      <c r="E314" s="90"/>
      <c r="J314" s="90"/>
    </row>
    <row r="315" ht="13.5" customHeight="1">
      <c r="E315" s="90"/>
      <c r="J315" s="90"/>
    </row>
    <row r="316" ht="13.5" customHeight="1">
      <c r="E316" s="90"/>
      <c r="J316" s="90"/>
    </row>
    <row r="317" ht="13.5" customHeight="1">
      <c r="E317" s="90"/>
      <c r="J317" s="90"/>
    </row>
    <row r="318" ht="13.5" customHeight="1">
      <c r="E318" s="90"/>
      <c r="J318" s="90"/>
    </row>
    <row r="319" ht="13.5" customHeight="1">
      <c r="E319" s="90"/>
      <c r="J319" s="90"/>
    </row>
    <row r="320" ht="13.5" customHeight="1">
      <c r="E320" s="90"/>
      <c r="J320" s="90"/>
    </row>
    <row r="321" ht="13.5" customHeight="1">
      <c r="E321" s="90"/>
      <c r="J321" s="90"/>
    </row>
    <row r="322" ht="13.5" customHeight="1">
      <c r="E322" s="90"/>
      <c r="J322" s="90"/>
    </row>
    <row r="323" ht="13.5" customHeight="1">
      <c r="E323" s="90"/>
      <c r="J323" s="90"/>
    </row>
    <row r="324" ht="13.5" customHeight="1">
      <c r="E324" s="90"/>
      <c r="J324" s="90"/>
    </row>
    <row r="325" ht="13.5" customHeight="1">
      <c r="E325" s="90"/>
      <c r="J325" s="90"/>
    </row>
    <row r="326" ht="13.5" customHeight="1">
      <c r="E326" s="90"/>
      <c r="J326" s="90"/>
    </row>
    <row r="327" ht="13.5" customHeight="1">
      <c r="E327" s="90"/>
      <c r="J327" s="90"/>
    </row>
    <row r="328" ht="13.5" customHeight="1">
      <c r="E328" s="90"/>
      <c r="J328" s="90"/>
    </row>
    <row r="329" ht="13.5" customHeight="1">
      <c r="E329" s="90"/>
      <c r="J329" s="90"/>
    </row>
    <row r="330" ht="13.5" customHeight="1">
      <c r="E330" s="90"/>
      <c r="J330" s="90"/>
    </row>
    <row r="331" ht="13.5" customHeight="1">
      <c r="E331" s="90"/>
      <c r="J331" s="90"/>
    </row>
    <row r="332" ht="13.5" customHeight="1">
      <c r="E332" s="90"/>
      <c r="J332" s="90"/>
    </row>
    <row r="333" ht="13.5" customHeight="1">
      <c r="E333" s="90"/>
      <c r="J333" s="90"/>
    </row>
    <row r="334" ht="13.5" customHeight="1">
      <c r="E334" s="90"/>
      <c r="J334" s="90"/>
    </row>
    <row r="335" ht="13.5" customHeight="1">
      <c r="E335" s="90"/>
      <c r="J335" s="90"/>
    </row>
    <row r="336" ht="13.5" customHeight="1">
      <c r="E336" s="90"/>
      <c r="J336" s="90"/>
    </row>
    <row r="337" ht="13.5" customHeight="1">
      <c r="E337" s="90"/>
      <c r="J337" s="90"/>
    </row>
    <row r="338" ht="13.5" customHeight="1">
      <c r="E338" s="90"/>
      <c r="J338" s="90"/>
    </row>
    <row r="339" ht="13.5" customHeight="1">
      <c r="E339" s="90"/>
      <c r="J339" s="90"/>
    </row>
    <row r="340" ht="13.5" customHeight="1">
      <c r="E340" s="90"/>
      <c r="J340" s="90"/>
    </row>
    <row r="341" ht="13.5" customHeight="1">
      <c r="E341" s="90"/>
      <c r="J341" s="90"/>
    </row>
    <row r="342" ht="13.5" customHeight="1">
      <c r="E342" s="90"/>
      <c r="J342" s="90"/>
    </row>
    <row r="343" ht="13.5" customHeight="1">
      <c r="E343" s="90"/>
      <c r="J343" s="90"/>
    </row>
    <row r="344" ht="13.5" customHeight="1">
      <c r="E344" s="90"/>
      <c r="J344" s="90"/>
    </row>
    <row r="345" ht="13.5" customHeight="1">
      <c r="E345" s="90"/>
      <c r="J345" s="90"/>
    </row>
    <row r="346" ht="13.5" customHeight="1">
      <c r="E346" s="90"/>
      <c r="J346" s="90"/>
    </row>
    <row r="347" ht="13.5" customHeight="1">
      <c r="E347" s="90"/>
      <c r="J347" s="90"/>
    </row>
    <row r="348" ht="13.5" customHeight="1">
      <c r="E348" s="90"/>
      <c r="J348" s="90"/>
    </row>
    <row r="349" ht="13.5" customHeight="1">
      <c r="E349" s="90"/>
      <c r="J349" s="90"/>
    </row>
    <row r="350" ht="13.5" customHeight="1">
      <c r="E350" s="90"/>
      <c r="J350" s="90"/>
    </row>
    <row r="351" ht="13.5" customHeight="1">
      <c r="E351" s="90"/>
      <c r="J351" s="90"/>
    </row>
    <row r="352" ht="13.5" customHeight="1">
      <c r="E352" s="90"/>
      <c r="J352" s="90"/>
    </row>
    <row r="353" ht="13.5" customHeight="1">
      <c r="E353" s="90"/>
      <c r="J353" s="90"/>
    </row>
    <row r="354" ht="13.5" customHeight="1">
      <c r="E354" s="90"/>
      <c r="J354" s="90"/>
    </row>
    <row r="355" ht="13.5" customHeight="1">
      <c r="E355" s="90"/>
      <c r="J355" s="90"/>
    </row>
    <row r="356" ht="13.5" customHeight="1">
      <c r="E356" s="90"/>
      <c r="J356" s="90"/>
    </row>
    <row r="357" ht="13.5" customHeight="1">
      <c r="E357" s="90"/>
      <c r="J357" s="90"/>
    </row>
    <row r="358" ht="13.5" customHeight="1">
      <c r="E358" s="90"/>
      <c r="J358" s="90"/>
    </row>
    <row r="359" ht="13.5" customHeight="1">
      <c r="E359" s="90"/>
      <c r="J359" s="90"/>
    </row>
    <row r="360" ht="13.5" customHeight="1">
      <c r="E360" s="90"/>
      <c r="J360" s="90"/>
    </row>
    <row r="361" ht="13.5" customHeight="1">
      <c r="E361" s="90"/>
      <c r="J361" s="90"/>
    </row>
    <row r="362" ht="13.5" customHeight="1">
      <c r="E362" s="90"/>
      <c r="J362" s="90"/>
    </row>
    <row r="363" ht="13.5" customHeight="1">
      <c r="E363" s="90"/>
      <c r="J363" s="90"/>
    </row>
    <row r="364" ht="13.5" customHeight="1">
      <c r="E364" s="90"/>
      <c r="J364" s="90"/>
    </row>
    <row r="365" ht="13.5" customHeight="1">
      <c r="E365" s="90"/>
      <c r="J365" s="90"/>
    </row>
    <row r="366" ht="13.5" customHeight="1">
      <c r="E366" s="90"/>
      <c r="J366" s="90"/>
    </row>
    <row r="367" ht="13.5" customHeight="1">
      <c r="E367" s="90"/>
      <c r="J367" s="90"/>
    </row>
    <row r="368" ht="13.5" customHeight="1">
      <c r="E368" s="90"/>
      <c r="J368" s="90"/>
    </row>
    <row r="369" ht="13.5" customHeight="1">
      <c r="E369" s="90"/>
      <c r="J369" s="90"/>
    </row>
    <row r="370" ht="13.5" customHeight="1">
      <c r="E370" s="90"/>
      <c r="J370" s="90"/>
    </row>
    <row r="371" ht="13.5" customHeight="1">
      <c r="E371" s="90"/>
      <c r="J371" s="90"/>
    </row>
    <row r="372" ht="13.5" customHeight="1">
      <c r="E372" s="90"/>
      <c r="J372" s="90"/>
    </row>
    <row r="373" ht="13.5" customHeight="1">
      <c r="E373" s="90"/>
      <c r="J373" s="90"/>
    </row>
    <row r="374" ht="13.5" customHeight="1">
      <c r="E374" s="90"/>
      <c r="J374" s="90"/>
    </row>
    <row r="375" ht="13.5" customHeight="1">
      <c r="E375" s="90"/>
      <c r="J375" s="90"/>
    </row>
    <row r="376" ht="13.5" customHeight="1">
      <c r="E376" s="90"/>
      <c r="J376" s="90"/>
    </row>
    <row r="377" ht="13.5" customHeight="1">
      <c r="E377" s="90"/>
      <c r="J377" s="90"/>
    </row>
    <row r="378" ht="13.5" customHeight="1">
      <c r="E378" s="90"/>
      <c r="J378" s="90"/>
    </row>
    <row r="379" ht="13.5" customHeight="1">
      <c r="E379" s="90"/>
      <c r="J379" s="90"/>
    </row>
    <row r="380" ht="13.5" customHeight="1">
      <c r="E380" s="90"/>
      <c r="J380" s="90"/>
    </row>
    <row r="381" ht="13.5" customHeight="1">
      <c r="E381" s="90"/>
      <c r="J381" s="90"/>
    </row>
    <row r="382" ht="13.5" customHeight="1">
      <c r="E382" s="90"/>
      <c r="J382" s="90"/>
    </row>
    <row r="383" ht="13.5" customHeight="1">
      <c r="E383" s="90"/>
      <c r="J383" s="90"/>
    </row>
    <row r="384" ht="13.5" customHeight="1">
      <c r="E384" s="90"/>
      <c r="J384" s="90"/>
    </row>
    <row r="385" ht="13.5" customHeight="1">
      <c r="E385" s="90"/>
      <c r="J385" s="90"/>
    </row>
    <row r="386" ht="13.5" customHeight="1">
      <c r="E386" s="90"/>
      <c r="J386" s="90"/>
    </row>
    <row r="387" ht="13.5" customHeight="1">
      <c r="E387" s="90"/>
      <c r="J387" s="90"/>
    </row>
    <row r="388" ht="13.5" customHeight="1">
      <c r="E388" s="90"/>
      <c r="J388" s="90"/>
    </row>
    <row r="389" ht="13.5" customHeight="1">
      <c r="E389" s="90"/>
      <c r="J389" s="90"/>
    </row>
    <row r="390" ht="13.5" customHeight="1">
      <c r="E390" s="90"/>
      <c r="J390" s="90"/>
    </row>
    <row r="391" ht="13.5" customHeight="1">
      <c r="E391" s="90"/>
      <c r="J391" s="90"/>
    </row>
    <row r="392" ht="13.5" customHeight="1">
      <c r="E392" s="90"/>
      <c r="J392" s="90"/>
    </row>
    <row r="393" ht="13.5" customHeight="1">
      <c r="E393" s="90"/>
      <c r="J393" s="90"/>
    </row>
    <row r="394" ht="13.5" customHeight="1">
      <c r="E394" s="90"/>
      <c r="J394" s="90"/>
    </row>
    <row r="395" ht="13.5" customHeight="1">
      <c r="E395" s="90"/>
      <c r="J395" s="90"/>
    </row>
    <row r="396" ht="13.5" customHeight="1">
      <c r="E396" s="90"/>
      <c r="J396" s="90"/>
    </row>
    <row r="397" ht="13.5" customHeight="1">
      <c r="E397" s="90"/>
      <c r="J397" s="90"/>
    </row>
    <row r="398" ht="13.5" customHeight="1">
      <c r="E398" s="90"/>
      <c r="J398" s="90"/>
    </row>
    <row r="399" ht="13.5" customHeight="1">
      <c r="E399" s="90"/>
      <c r="J399" s="90"/>
    </row>
    <row r="400" ht="13.5" customHeight="1">
      <c r="E400" s="90"/>
      <c r="J400" s="90"/>
    </row>
    <row r="401" ht="13.5" customHeight="1">
      <c r="E401" s="90"/>
      <c r="J401" s="90"/>
    </row>
    <row r="402" ht="13.5" customHeight="1">
      <c r="E402" s="90"/>
      <c r="J402" s="90"/>
    </row>
    <row r="403" ht="13.5" customHeight="1">
      <c r="E403" s="90"/>
      <c r="J403" s="90"/>
    </row>
    <row r="404" ht="13.5" customHeight="1">
      <c r="E404" s="90"/>
      <c r="J404" s="90"/>
    </row>
    <row r="405" ht="13.5" customHeight="1">
      <c r="E405" s="90"/>
      <c r="J405" s="90"/>
    </row>
    <row r="406" ht="13.5" customHeight="1">
      <c r="E406" s="90"/>
      <c r="J406" s="90"/>
    </row>
    <row r="407" ht="13.5" customHeight="1">
      <c r="E407" s="90"/>
      <c r="J407" s="90"/>
    </row>
    <row r="408" ht="13.5" customHeight="1">
      <c r="E408" s="90"/>
      <c r="J408" s="90"/>
    </row>
    <row r="409" ht="13.5" customHeight="1">
      <c r="E409" s="90"/>
      <c r="J409" s="90"/>
    </row>
    <row r="410" ht="13.5" customHeight="1">
      <c r="E410" s="90"/>
      <c r="J410" s="90"/>
    </row>
    <row r="411" ht="13.5" customHeight="1">
      <c r="E411" s="90"/>
      <c r="J411" s="90"/>
    </row>
    <row r="412" ht="13.5" customHeight="1">
      <c r="E412" s="90"/>
      <c r="J412" s="90"/>
    </row>
    <row r="413" ht="13.5" customHeight="1">
      <c r="E413" s="90"/>
      <c r="J413" s="90"/>
    </row>
    <row r="414" ht="13.5" customHeight="1">
      <c r="E414" s="90"/>
      <c r="J414" s="90"/>
    </row>
    <row r="415" ht="13.5" customHeight="1">
      <c r="E415" s="90"/>
      <c r="J415" s="90"/>
    </row>
    <row r="416" ht="13.5" customHeight="1">
      <c r="E416" s="90"/>
      <c r="J416" s="90"/>
    </row>
    <row r="417" ht="13.5" customHeight="1">
      <c r="E417" s="90"/>
      <c r="J417" s="90"/>
    </row>
    <row r="418" ht="13.5" customHeight="1">
      <c r="E418" s="90"/>
      <c r="J418" s="90"/>
    </row>
    <row r="419" ht="13.5" customHeight="1">
      <c r="E419" s="90"/>
      <c r="J419" s="90"/>
    </row>
    <row r="420" ht="13.5" customHeight="1">
      <c r="E420" s="90"/>
      <c r="J420" s="90"/>
    </row>
    <row r="421" ht="13.5" customHeight="1">
      <c r="E421" s="90"/>
      <c r="J421" s="90"/>
    </row>
    <row r="422" ht="13.5" customHeight="1">
      <c r="E422" s="90"/>
      <c r="J422" s="90"/>
    </row>
    <row r="423" ht="13.5" customHeight="1">
      <c r="E423" s="90"/>
      <c r="J423" s="90"/>
    </row>
    <row r="424" ht="13.5" customHeight="1">
      <c r="E424" s="90"/>
      <c r="J424" s="90"/>
    </row>
    <row r="425" ht="13.5" customHeight="1">
      <c r="E425" s="90"/>
      <c r="J425" s="90"/>
    </row>
    <row r="426" ht="13.5" customHeight="1">
      <c r="E426" s="90"/>
      <c r="J426" s="90"/>
    </row>
    <row r="427" ht="13.5" customHeight="1">
      <c r="E427" s="90"/>
      <c r="J427" s="90"/>
    </row>
    <row r="428" ht="13.5" customHeight="1">
      <c r="E428" s="90"/>
      <c r="J428" s="90"/>
    </row>
    <row r="429" ht="13.5" customHeight="1">
      <c r="E429" s="90"/>
      <c r="J429" s="90"/>
    </row>
    <row r="430" ht="13.5" customHeight="1">
      <c r="E430" s="90"/>
      <c r="J430" s="90"/>
    </row>
    <row r="431" ht="13.5" customHeight="1">
      <c r="E431" s="90"/>
      <c r="J431" s="90"/>
    </row>
    <row r="432" ht="13.5" customHeight="1">
      <c r="E432" s="90"/>
      <c r="J432" s="90"/>
    </row>
    <row r="433" ht="13.5" customHeight="1">
      <c r="E433" s="90"/>
      <c r="J433" s="90"/>
    </row>
    <row r="434" ht="13.5" customHeight="1">
      <c r="E434" s="90"/>
      <c r="J434" s="90"/>
    </row>
    <row r="435" ht="13.5" customHeight="1">
      <c r="E435" s="90"/>
      <c r="J435" s="90"/>
    </row>
    <row r="436" ht="13.5" customHeight="1">
      <c r="E436" s="90"/>
      <c r="J436" s="90"/>
    </row>
    <row r="437" ht="13.5" customHeight="1">
      <c r="E437" s="90"/>
      <c r="J437" s="90"/>
    </row>
    <row r="438" ht="13.5" customHeight="1">
      <c r="E438" s="90"/>
      <c r="J438" s="90"/>
    </row>
    <row r="439" ht="13.5" customHeight="1">
      <c r="E439" s="90"/>
      <c r="J439" s="90"/>
    </row>
    <row r="440" ht="13.5" customHeight="1">
      <c r="E440" s="90"/>
      <c r="J440" s="90"/>
    </row>
    <row r="441" ht="13.5" customHeight="1">
      <c r="E441" s="90"/>
      <c r="J441" s="90"/>
    </row>
    <row r="442" ht="13.5" customHeight="1">
      <c r="E442" s="90"/>
      <c r="J442" s="90"/>
    </row>
    <row r="443" ht="13.5" customHeight="1">
      <c r="E443" s="90"/>
      <c r="J443" s="90"/>
    </row>
    <row r="444" ht="13.5" customHeight="1">
      <c r="E444" s="90"/>
      <c r="J444" s="90"/>
    </row>
    <row r="445" ht="13.5" customHeight="1">
      <c r="E445" s="90"/>
      <c r="J445" s="90"/>
    </row>
    <row r="446" ht="13.5" customHeight="1">
      <c r="E446" s="90"/>
      <c r="J446" s="90"/>
    </row>
    <row r="447" ht="13.5" customHeight="1">
      <c r="E447" s="90"/>
      <c r="J447" s="90"/>
    </row>
    <row r="448" ht="13.5" customHeight="1">
      <c r="E448" s="90"/>
      <c r="J448" s="90"/>
    </row>
    <row r="449" ht="13.5" customHeight="1">
      <c r="E449" s="90"/>
      <c r="J449" s="90"/>
    </row>
    <row r="450" ht="13.5" customHeight="1">
      <c r="E450" s="90"/>
      <c r="J450" s="90"/>
    </row>
    <row r="451" ht="13.5" customHeight="1">
      <c r="E451" s="90"/>
      <c r="J451" s="90"/>
    </row>
    <row r="452" ht="13.5" customHeight="1">
      <c r="E452" s="90"/>
      <c r="J452" s="90"/>
    </row>
    <row r="453" ht="13.5" customHeight="1">
      <c r="E453" s="90"/>
      <c r="J453" s="90"/>
    </row>
    <row r="454" ht="13.5" customHeight="1">
      <c r="E454" s="90"/>
      <c r="J454" s="90"/>
    </row>
    <row r="455" ht="13.5" customHeight="1">
      <c r="E455" s="90"/>
      <c r="J455" s="90"/>
    </row>
    <row r="456" ht="13.5" customHeight="1">
      <c r="E456" s="90"/>
      <c r="J456" s="90"/>
    </row>
    <row r="457" ht="13.5" customHeight="1">
      <c r="E457" s="90"/>
      <c r="J457" s="90"/>
    </row>
    <row r="458" ht="13.5" customHeight="1">
      <c r="E458" s="90"/>
      <c r="J458" s="90"/>
    </row>
    <row r="459" ht="13.5" customHeight="1">
      <c r="E459" s="90"/>
      <c r="J459" s="90"/>
    </row>
    <row r="460" ht="13.5" customHeight="1">
      <c r="E460" s="90"/>
      <c r="J460" s="90"/>
    </row>
    <row r="461" ht="13.5" customHeight="1">
      <c r="E461" s="90"/>
      <c r="J461" s="90"/>
    </row>
    <row r="462" ht="13.5" customHeight="1">
      <c r="E462" s="90"/>
      <c r="J462" s="90"/>
    </row>
    <row r="463" ht="13.5" customHeight="1">
      <c r="E463" s="90"/>
      <c r="J463" s="90"/>
    </row>
    <row r="464" ht="13.5" customHeight="1">
      <c r="E464" s="90"/>
      <c r="J464" s="90"/>
    </row>
    <row r="465" ht="13.5" customHeight="1">
      <c r="E465" s="90"/>
      <c r="J465" s="90"/>
    </row>
    <row r="466" ht="13.5" customHeight="1">
      <c r="E466" s="90"/>
      <c r="J466" s="90"/>
    </row>
    <row r="467" ht="13.5" customHeight="1">
      <c r="E467" s="90"/>
      <c r="J467" s="90"/>
    </row>
    <row r="468" ht="13.5" customHeight="1">
      <c r="E468" s="90"/>
      <c r="J468" s="90"/>
    </row>
    <row r="469" ht="13.5" customHeight="1">
      <c r="E469" s="90"/>
      <c r="J469" s="90"/>
    </row>
    <row r="470" ht="13.5" customHeight="1">
      <c r="E470" s="90"/>
      <c r="J470" s="90"/>
    </row>
    <row r="471" ht="13.5" customHeight="1">
      <c r="E471" s="90"/>
      <c r="J471" s="90"/>
    </row>
    <row r="472" ht="13.5" customHeight="1">
      <c r="E472" s="90"/>
      <c r="J472" s="90"/>
    </row>
    <row r="473" ht="13.5" customHeight="1">
      <c r="E473" s="90"/>
      <c r="J473" s="90"/>
    </row>
    <row r="474" ht="13.5" customHeight="1">
      <c r="E474" s="90"/>
      <c r="J474" s="90"/>
    </row>
    <row r="475" ht="13.5" customHeight="1">
      <c r="E475" s="90"/>
      <c r="J475" s="90"/>
    </row>
    <row r="476" ht="13.5" customHeight="1">
      <c r="E476" s="90"/>
      <c r="J476" s="90"/>
    </row>
    <row r="477" ht="13.5" customHeight="1">
      <c r="E477" s="90"/>
      <c r="J477" s="90"/>
    </row>
    <row r="478" ht="13.5" customHeight="1">
      <c r="E478" s="90"/>
      <c r="J478" s="90"/>
    </row>
    <row r="479" ht="13.5" customHeight="1">
      <c r="E479" s="90"/>
      <c r="J479" s="90"/>
    </row>
    <row r="480" ht="13.5" customHeight="1">
      <c r="E480" s="90"/>
      <c r="J480" s="90"/>
    </row>
    <row r="481" ht="13.5" customHeight="1">
      <c r="E481" s="90"/>
      <c r="J481" s="90"/>
    </row>
    <row r="482" ht="13.5" customHeight="1">
      <c r="E482" s="90"/>
      <c r="J482" s="90"/>
    </row>
    <row r="483" ht="13.5" customHeight="1">
      <c r="E483" s="90"/>
      <c r="J483" s="90"/>
    </row>
    <row r="484" ht="13.5" customHeight="1">
      <c r="E484" s="90"/>
      <c r="J484" s="90"/>
    </row>
    <row r="485" ht="13.5" customHeight="1">
      <c r="E485" s="90"/>
      <c r="J485" s="90"/>
    </row>
    <row r="486" ht="13.5" customHeight="1">
      <c r="E486" s="90"/>
      <c r="J486" s="90"/>
    </row>
    <row r="487" ht="13.5" customHeight="1">
      <c r="E487" s="90"/>
      <c r="J487" s="90"/>
    </row>
    <row r="488" ht="13.5" customHeight="1">
      <c r="E488" s="90"/>
      <c r="J488" s="90"/>
    </row>
    <row r="489" ht="13.5" customHeight="1">
      <c r="E489" s="90"/>
      <c r="J489" s="90"/>
    </row>
    <row r="490" ht="13.5" customHeight="1">
      <c r="E490" s="90"/>
      <c r="J490" s="90"/>
    </row>
    <row r="491" ht="13.5" customHeight="1">
      <c r="E491" s="90"/>
      <c r="J491" s="90"/>
    </row>
    <row r="492" ht="13.5" customHeight="1">
      <c r="E492" s="90"/>
      <c r="J492" s="90"/>
    </row>
    <row r="493" ht="13.5" customHeight="1">
      <c r="E493" s="90"/>
      <c r="J493" s="90"/>
    </row>
    <row r="494" ht="13.5" customHeight="1">
      <c r="E494" s="90"/>
      <c r="J494" s="90"/>
    </row>
    <row r="495" ht="13.5" customHeight="1">
      <c r="E495" s="90"/>
      <c r="J495" s="90"/>
    </row>
    <row r="496" ht="13.5" customHeight="1">
      <c r="E496" s="90"/>
      <c r="J496" s="90"/>
    </row>
    <row r="497" ht="13.5" customHeight="1">
      <c r="E497" s="90"/>
      <c r="J497" s="90"/>
    </row>
    <row r="498" ht="13.5" customHeight="1">
      <c r="E498" s="90"/>
      <c r="J498" s="90"/>
    </row>
    <row r="499" ht="13.5" customHeight="1">
      <c r="E499" s="90"/>
      <c r="J499" s="90"/>
    </row>
    <row r="500" ht="13.5" customHeight="1">
      <c r="E500" s="90"/>
      <c r="J500" s="90"/>
    </row>
    <row r="501" ht="13.5" customHeight="1">
      <c r="E501" s="90"/>
      <c r="J501" s="90"/>
    </row>
    <row r="502" ht="13.5" customHeight="1">
      <c r="E502" s="90"/>
      <c r="J502" s="90"/>
    </row>
    <row r="503" ht="13.5" customHeight="1">
      <c r="E503" s="90"/>
      <c r="J503" s="90"/>
    </row>
    <row r="504" ht="13.5" customHeight="1">
      <c r="E504" s="90"/>
      <c r="J504" s="90"/>
    </row>
    <row r="505" ht="13.5" customHeight="1">
      <c r="E505" s="90"/>
      <c r="J505" s="90"/>
    </row>
    <row r="506" ht="13.5" customHeight="1">
      <c r="E506" s="90"/>
      <c r="J506" s="90"/>
    </row>
    <row r="507" ht="13.5" customHeight="1">
      <c r="E507" s="90"/>
      <c r="J507" s="90"/>
    </row>
    <row r="508" ht="13.5" customHeight="1">
      <c r="E508" s="90"/>
      <c r="J508" s="90"/>
    </row>
    <row r="509" ht="13.5" customHeight="1">
      <c r="E509" s="90"/>
      <c r="J509" s="90"/>
    </row>
    <row r="510" ht="13.5" customHeight="1">
      <c r="E510" s="90"/>
      <c r="J510" s="90"/>
    </row>
    <row r="511" ht="13.5" customHeight="1">
      <c r="E511" s="90"/>
      <c r="J511" s="90"/>
    </row>
    <row r="512" ht="13.5" customHeight="1">
      <c r="E512" s="90"/>
      <c r="J512" s="90"/>
    </row>
    <row r="513" ht="13.5" customHeight="1">
      <c r="E513" s="90"/>
      <c r="J513" s="90"/>
    </row>
    <row r="514" ht="13.5" customHeight="1">
      <c r="E514" s="90"/>
      <c r="J514" s="90"/>
    </row>
    <row r="515" ht="13.5" customHeight="1">
      <c r="E515" s="90"/>
      <c r="J515" s="90"/>
    </row>
    <row r="516" ht="13.5" customHeight="1">
      <c r="E516" s="90"/>
      <c r="J516" s="90"/>
    </row>
    <row r="517" ht="13.5" customHeight="1">
      <c r="E517" s="90"/>
      <c r="J517" s="90"/>
    </row>
    <row r="518" ht="13.5" customHeight="1">
      <c r="E518" s="90"/>
      <c r="J518" s="90"/>
    </row>
    <row r="519" ht="13.5" customHeight="1">
      <c r="E519" s="90"/>
      <c r="J519" s="90"/>
    </row>
    <row r="520" ht="13.5" customHeight="1">
      <c r="E520" s="90"/>
      <c r="J520" s="90"/>
    </row>
    <row r="521" ht="13.5" customHeight="1">
      <c r="E521" s="90"/>
      <c r="J521" s="90"/>
    </row>
    <row r="522" ht="13.5" customHeight="1">
      <c r="E522" s="90"/>
      <c r="J522" s="90"/>
    </row>
    <row r="523" ht="13.5" customHeight="1">
      <c r="E523" s="90"/>
      <c r="J523" s="90"/>
    </row>
    <row r="524" ht="13.5" customHeight="1">
      <c r="E524" s="90"/>
      <c r="J524" s="90"/>
    </row>
    <row r="525" ht="13.5" customHeight="1">
      <c r="E525" s="90"/>
      <c r="J525" s="90"/>
    </row>
    <row r="526" ht="13.5" customHeight="1">
      <c r="E526" s="90"/>
      <c r="J526" s="90"/>
    </row>
    <row r="527" ht="13.5" customHeight="1">
      <c r="E527" s="90"/>
      <c r="J527" s="90"/>
    </row>
    <row r="528" ht="13.5" customHeight="1">
      <c r="E528" s="90"/>
      <c r="J528" s="90"/>
    </row>
    <row r="529" ht="13.5" customHeight="1">
      <c r="E529" s="90"/>
      <c r="J529" s="90"/>
    </row>
    <row r="530" ht="13.5" customHeight="1">
      <c r="E530" s="90"/>
      <c r="J530" s="90"/>
    </row>
    <row r="531" ht="13.5" customHeight="1">
      <c r="E531" s="90"/>
      <c r="J531" s="90"/>
    </row>
    <row r="532" ht="13.5" customHeight="1">
      <c r="E532" s="90"/>
      <c r="J532" s="90"/>
    </row>
    <row r="533" ht="13.5" customHeight="1">
      <c r="E533" s="90"/>
      <c r="J533" s="90"/>
    </row>
    <row r="534" ht="13.5" customHeight="1">
      <c r="E534" s="90"/>
      <c r="J534" s="90"/>
    </row>
    <row r="535" ht="13.5" customHeight="1">
      <c r="E535" s="90"/>
      <c r="J535" s="90"/>
    </row>
    <row r="536" ht="13.5" customHeight="1">
      <c r="E536" s="90"/>
      <c r="J536" s="90"/>
    </row>
    <row r="537" ht="13.5" customHeight="1">
      <c r="E537" s="90"/>
      <c r="J537" s="90"/>
    </row>
    <row r="538" ht="13.5" customHeight="1">
      <c r="E538" s="90"/>
      <c r="J538" s="90"/>
    </row>
    <row r="539" ht="13.5" customHeight="1">
      <c r="E539" s="90"/>
      <c r="J539" s="90"/>
    </row>
    <row r="540" ht="13.5" customHeight="1">
      <c r="E540" s="90"/>
      <c r="J540" s="90"/>
    </row>
    <row r="541" ht="13.5" customHeight="1">
      <c r="E541" s="90"/>
      <c r="J541" s="90"/>
    </row>
    <row r="542" ht="13.5" customHeight="1">
      <c r="E542" s="90"/>
      <c r="J542" s="90"/>
    </row>
    <row r="543" ht="13.5" customHeight="1">
      <c r="E543" s="90"/>
      <c r="J543" s="90"/>
    </row>
    <row r="544" ht="13.5" customHeight="1">
      <c r="E544" s="90"/>
      <c r="J544" s="90"/>
    </row>
    <row r="545" ht="13.5" customHeight="1">
      <c r="E545" s="90"/>
      <c r="J545" s="90"/>
    </row>
    <row r="546" ht="13.5" customHeight="1">
      <c r="E546" s="90"/>
      <c r="J546" s="90"/>
    </row>
    <row r="547" ht="13.5" customHeight="1">
      <c r="E547" s="90"/>
      <c r="J547" s="90"/>
    </row>
    <row r="548" ht="13.5" customHeight="1">
      <c r="E548" s="90"/>
      <c r="J548" s="90"/>
    </row>
    <row r="549" ht="13.5" customHeight="1">
      <c r="E549" s="90"/>
      <c r="J549" s="90"/>
    </row>
    <row r="550" ht="13.5" customHeight="1">
      <c r="E550" s="90"/>
      <c r="J550" s="90"/>
    </row>
    <row r="551" ht="13.5" customHeight="1">
      <c r="E551" s="90"/>
      <c r="J551" s="90"/>
    </row>
    <row r="552" ht="13.5" customHeight="1">
      <c r="E552" s="90"/>
      <c r="J552" s="90"/>
    </row>
    <row r="553" ht="13.5" customHeight="1">
      <c r="E553" s="90"/>
      <c r="J553" s="90"/>
    </row>
    <row r="554" ht="13.5" customHeight="1">
      <c r="E554" s="90"/>
      <c r="J554" s="90"/>
    </row>
    <row r="555" ht="13.5" customHeight="1">
      <c r="E555" s="90"/>
      <c r="J555" s="90"/>
    </row>
    <row r="556" ht="13.5" customHeight="1">
      <c r="E556" s="90"/>
      <c r="J556" s="90"/>
    </row>
    <row r="557" ht="13.5" customHeight="1">
      <c r="E557" s="90"/>
      <c r="J557" s="90"/>
    </row>
    <row r="558" ht="13.5" customHeight="1">
      <c r="E558" s="90"/>
      <c r="J558" s="90"/>
    </row>
    <row r="559" ht="13.5" customHeight="1">
      <c r="E559" s="90"/>
      <c r="J559" s="90"/>
    </row>
    <row r="560" ht="13.5" customHeight="1">
      <c r="E560" s="90"/>
      <c r="J560" s="90"/>
    </row>
    <row r="561" ht="13.5" customHeight="1">
      <c r="E561" s="90"/>
      <c r="J561" s="90"/>
    </row>
    <row r="562" ht="13.5" customHeight="1">
      <c r="E562" s="90"/>
      <c r="J562" s="90"/>
    </row>
    <row r="563" ht="13.5" customHeight="1">
      <c r="E563" s="90"/>
      <c r="J563" s="90"/>
    </row>
    <row r="564" ht="13.5" customHeight="1">
      <c r="E564" s="90"/>
      <c r="J564" s="90"/>
    </row>
    <row r="565" ht="13.5" customHeight="1">
      <c r="E565" s="90"/>
      <c r="J565" s="90"/>
    </row>
    <row r="566" ht="13.5" customHeight="1">
      <c r="E566" s="90"/>
      <c r="J566" s="90"/>
    </row>
    <row r="567" ht="13.5" customHeight="1">
      <c r="E567" s="90"/>
      <c r="J567" s="90"/>
    </row>
    <row r="568" ht="13.5" customHeight="1">
      <c r="E568" s="90"/>
      <c r="J568" s="90"/>
    </row>
    <row r="569" ht="13.5" customHeight="1">
      <c r="E569" s="90"/>
      <c r="J569" s="90"/>
    </row>
    <row r="570" ht="13.5" customHeight="1">
      <c r="E570" s="90"/>
      <c r="J570" s="90"/>
    </row>
    <row r="571" ht="13.5" customHeight="1">
      <c r="E571" s="90"/>
      <c r="J571" s="90"/>
    </row>
    <row r="572" ht="13.5" customHeight="1">
      <c r="E572" s="90"/>
      <c r="J572" s="90"/>
    </row>
    <row r="573" ht="13.5" customHeight="1">
      <c r="E573" s="90"/>
      <c r="J573" s="90"/>
    </row>
    <row r="574" ht="13.5" customHeight="1">
      <c r="E574" s="90"/>
      <c r="J574" s="90"/>
    </row>
    <row r="575" ht="13.5" customHeight="1">
      <c r="E575" s="90"/>
      <c r="J575" s="90"/>
    </row>
    <row r="576" ht="13.5" customHeight="1">
      <c r="E576" s="90"/>
      <c r="J576" s="90"/>
    </row>
    <row r="577" ht="13.5" customHeight="1">
      <c r="E577" s="90"/>
      <c r="J577" s="90"/>
    </row>
    <row r="578" ht="13.5" customHeight="1">
      <c r="E578" s="90"/>
      <c r="J578" s="90"/>
    </row>
    <row r="579" ht="13.5" customHeight="1">
      <c r="E579" s="90"/>
      <c r="J579" s="90"/>
    </row>
    <row r="580" ht="13.5" customHeight="1">
      <c r="E580" s="90"/>
      <c r="J580" s="90"/>
    </row>
    <row r="581" ht="13.5" customHeight="1">
      <c r="E581" s="90"/>
      <c r="J581" s="90"/>
    </row>
    <row r="582" ht="13.5" customHeight="1">
      <c r="E582" s="90"/>
      <c r="J582" s="90"/>
    </row>
    <row r="583" ht="13.5" customHeight="1">
      <c r="E583" s="90"/>
      <c r="J583" s="90"/>
    </row>
    <row r="584" ht="13.5" customHeight="1">
      <c r="E584" s="90"/>
      <c r="J584" s="90"/>
    </row>
    <row r="585" ht="13.5" customHeight="1">
      <c r="E585" s="90"/>
      <c r="J585" s="90"/>
    </row>
    <row r="586" ht="13.5" customHeight="1">
      <c r="E586" s="90"/>
      <c r="J586" s="90"/>
    </row>
    <row r="587" ht="13.5" customHeight="1">
      <c r="E587" s="90"/>
      <c r="J587" s="90"/>
    </row>
    <row r="588" ht="13.5" customHeight="1">
      <c r="E588" s="90"/>
      <c r="J588" s="90"/>
    </row>
    <row r="589" ht="13.5" customHeight="1">
      <c r="E589" s="90"/>
      <c r="J589" s="90"/>
    </row>
    <row r="590" ht="13.5" customHeight="1">
      <c r="E590" s="90"/>
      <c r="J590" s="90"/>
    </row>
    <row r="591" ht="13.5" customHeight="1">
      <c r="E591" s="90"/>
      <c r="J591" s="90"/>
    </row>
    <row r="592" ht="13.5" customHeight="1">
      <c r="E592" s="90"/>
      <c r="J592" s="90"/>
    </row>
    <row r="593" ht="13.5" customHeight="1">
      <c r="E593" s="90"/>
      <c r="J593" s="90"/>
    </row>
    <row r="594" ht="13.5" customHeight="1">
      <c r="E594" s="90"/>
      <c r="J594" s="90"/>
    </row>
    <row r="595" ht="13.5" customHeight="1">
      <c r="E595" s="90"/>
      <c r="J595" s="90"/>
    </row>
    <row r="596" ht="13.5" customHeight="1">
      <c r="E596" s="90"/>
      <c r="J596" s="90"/>
    </row>
    <row r="597" ht="13.5" customHeight="1">
      <c r="E597" s="90"/>
      <c r="J597" s="90"/>
    </row>
    <row r="598" ht="13.5" customHeight="1">
      <c r="E598" s="90"/>
      <c r="J598" s="90"/>
    </row>
    <row r="599" ht="13.5" customHeight="1">
      <c r="E599" s="90"/>
      <c r="J599" s="90"/>
    </row>
    <row r="600" ht="13.5" customHeight="1">
      <c r="E600" s="90"/>
      <c r="J600" s="90"/>
    </row>
    <row r="601" ht="13.5" customHeight="1">
      <c r="E601" s="90"/>
      <c r="J601" s="90"/>
    </row>
    <row r="602" ht="13.5" customHeight="1">
      <c r="E602" s="90"/>
      <c r="J602" s="90"/>
    </row>
    <row r="603" ht="13.5" customHeight="1">
      <c r="E603" s="90"/>
      <c r="J603" s="90"/>
    </row>
    <row r="604" ht="13.5" customHeight="1">
      <c r="E604" s="90"/>
      <c r="J604" s="90"/>
    </row>
    <row r="605" ht="13.5" customHeight="1">
      <c r="E605" s="90"/>
      <c r="J605" s="90"/>
    </row>
    <row r="606" ht="13.5" customHeight="1">
      <c r="E606" s="90"/>
      <c r="J606" s="90"/>
    </row>
    <row r="607" ht="13.5" customHeight="1">
      <c r="E607" s="90"/>
      <c r="J607" s="90"/>
    </row>
    <row r="608" ht="13.5" customHeight="1">
      <c r="E608" s="90"/>
      <c r="J608" s="90"/>
    </row>
    <row r="609" ht="13.5" customHeight="1">
      <c r="E609" s="90"/>
      <c r="J609" s="90"/>
    </row>
    <row r="610" ht="13.5" customHeight="1">
      <c r="E610" s="90"/>
      <c r="J610" s="90"/>
    </row>
    <row r="611" ht="13.5" customHeight="1">
      <c r="E611" s="90"/>
      <c r="J611" s="90"/>
    </row>
    <row r="612" ht="13.5" customHeight="1">
      <c r="E612" s="90"/>
      <c r="J612" s="90"/>
    </row>
    <row r="613" ht="13.5" customHeight="1">
      <c r="E613" s="90"/>
      <c r="J613" s="90"/>
    </row>
    <row r="614" ht="13.5" customHeight="1">
      <c r="E614" s="90"/>
      <c r="J614" s="90"/>
    </row>
    <row r="615" ht="13.5" customHeight="1">
      <c r="E615" s="90"/>
      <c r="J615" s="90"/>
    </row>
    <row r="616" ht="13.5" customHeight="1">
      <c r="E616" s="90"/>
      <c r="J616" s="90"/>
    </row>
    <row r="617" ht="13.5" customHeight="1">
      <c r="E617" s="90"/>
      <c r="J617" s="90"/>
    </row>
    <row r="618" ht="13.5" customHeight="1">
      <c r="E618" s="90"/>
      <c r="J618" s="90"/>
    </row>
    <row r="619" ht="13.5" customHeight="1">
      <c r="E619" s="90"/>
      <c r="J619" s="90"/>
    </row>
    <row r="620" ht="13.5" customHeight="1">
      <c r="E620" s="90"/>
      <c r="J620" s="90"/>
    </row>
    <row r="621" ht="13.5" customHeight="1">
      <c r="E621" s="90"/>
      <c r="J621" s="90"/>
    </row>
    <row r="622" ht="13.5" customHeight="1">
      <c r="E622" s="90"/>
      <c r="J622" s="90"/>
    </row>
    <row r="623" ht="13.5" customHeight="1">
      <c r="E623" s="90"/>
      <c r="J623" s="90"/>
    </row>
    <row r="624" ht="13.5" customHeight="1">
      <c r="E624" s="90"/>
      <c r="J624" s="90"/>
    </row>
    <row r="625" ht="13.5" customHeight="1">
      <c r="E625" s="90"/>
      <c r="J625" s="90"/>
    </row>
    <row r="626" ht="13.5" customHeight="1">
      <c r="E626" s="90"/>
      <c r="J626" s="90"/>
    </row>
    <row r="627" ht="13.5" customHeight="1">
      <c r="E627" s="90"/>
      <c r="J627" s="90"/>
    </row>
    <row r="628" ht="13.5" customHeight="1">
      <c r="E628" s="90"/>
      <c r="J628" s="90"/>
    </row>
    <row r="629" ht="13.5" customHeight="1">
      <c r="E629" s="90"/>
      <c r="J629" s="90"/>
    </row>
    <row r="630" ht="13.5" customHeight="1">
      <c r="E630" s="90"/>
      <c r="J630" s="90"/>
    </row>
    <row r="631" ht="13.5" customHeight="1">
      <c r="E631" s="90"/>
      <c r="J631" s="90"/>
    </row>
    <row r="632" ht="13.5" customHeight="1">
      <c r="E632" s="90"/>
      <c r="J632" s="90"/>
    </row>
    <row r="633" ht="13.5" customHeight="1">
      <c r="E633" s="90"/>
      <c r="J633" s="90"/>
    </row>
    <row r="634" ht="13.5" customHeight="1">
      <c r="E634" s="90"/>
      <c r="J634" s="90"/>
    </row>
    <row r="635" ht="13.5" customHeight="1">
      <c r="E635" s="90"/>
      <c r="J635" s="90"/>
    </row>
    <row r="636" ht="13.5" customHeight="1">
      <c r="E636" s="90"/>
      <c r="J636" s="90"/>
    </row>
    <row r="637" ht="13.5" customHeight="1">
      <c r="E637" s="90"/>
      <c r="J637" s="90"/>
    </row>
    <row r="638" ht="13.5" customHeight="1">
      <c r="E638" s="90"/>
      <c r="J638" s="90"/>
    </row>
    <row r="639" ht="13.5" customHeight="1">
      <c r="E639" s="90"/>
      <c r="J639" s="90"/>
    </row>
    <row r="640" ht="13.5" customHeight="1">
      <c r="E640" s="90"/>
      <c r="J640" s="90"/>
    </row>
    <row r="641" ht="13.5" customHeight="1">
      <c r="E641" s="90"/>
      <c r="J641" s="90"/>
    </row>
    <row r="642" ht="13.5" customHeight="1">
      <c r="E642" s="90"/>
      <c r="J642" s="90"/>
    </row>
    <row r="643" ht="13.5" customHeight="1">
      <c r="E643" s="90"/>
      <c r="J643" s="90"/>
    </row>
    <row r="644" ht="13.5" customHeight="1">
      <c r="E644" s="90"/>
      <c r="J644" s="90"/>
    </row>
    <row r="645" ht="13.5" customHeight="1">
      <c r="E645" s="90"/>
      <c r="J645" s="90"/>
    </row>
    <row r="646" ht="13.5" customHeight="1">
      <c r="E646" s="90"/>
      <c r="J646" s="90"/>
    </row>
    <row r="647" ht="13.5" customHeight="1">
      <c r="E647" s="90"/>
      <c r="J647" s="90"/>
    </row>
    <row r="648" ht="13.5" customHeight="1">
      <c r="E648" s="90"/>
      <c r="J648" s="90"/>
    </row>
    <row r="649" ht="13.5" customHeight="1">
      <c r="E649" s="90"/>
      <c r="J649" s="90"/>
    </row>
    <row r="650" ht="13.5" customHeight="1">
      <c r="E650" s="90"/>
      <c r="J650" s="90"/>
    </row>
    <row r="651" ht="13.5" customHeight="1">
      <c r="E651" s="90"/>
      <c r="J651" s="90"/>
    </row>
    <row r="652" ht="13.5" customHeight="1">
      <c r="E652" s="90"/>
      <c r="J652" s="90"/>
    </row>
    <row r="653" ht="13.5" customHeight="1">
      <c r="E653" s="90"/>
      <c r="J653" s="90"/>
    </row>
    <row r="654" ht="13.5" customHeight="1">
      <c r="E654" s="90"/>
      <c r="J654" s="90"/>
    </row>
    <row r="655" ht="13.5" customHeight="1">
      <c r="E655" s="90"/>
      <c r="J655" s="90"/>
    </row>
    <row r="656" ht="13.5" customHeight="1">
      <c r="E656" s="90"/>
      <c r="J656" s="90"/>
    </row>
    <row r="657" ht="13.5" customHeight="1">
      <c r="E657" s="90"/>
      <c r="J657" s="90"/>
    </row>
    <row r="658" ht="13.5" customHeight="1">
      <c r="E658" s="90"/>
      <c r="J658" s="90"/>
    </row>
    <row r="659" ht="13.5" customHeight="1">
      <c r="E659" s="90"/>
      <c r="J659" s="90"/>
    </row>
    <row r="660" ht="13.5" customHeight="1">
      <c r="E660" s="90"/>
      <c r="J660" s="90"/>
    </row>
    <row r="661" ht="13.5" customHeight="1">
      <c r="E661" s="90"/>
      <c r="J661" s="90"/>
    </row>
    <row r="662" ht="13.5" customHeight="1">
      <c r="E662" s="90"/>
      <c r="J662" s="90"/>
    </row>
    <row r="663" ht="13.5" customHeight="1">
      <c r="E663" s="90"/>
      <c r="J663" s="90"/>
    </row>
    <row r="664" ht="13.5" customHeight="1">
      <c r="E664" s="90"/>
      <c r="J664" s="90"/>
    </row>
    <row r="665" ht="13.5" customHeight="1">
      <c r="E665" s="90"/>
      <c r="J665" s="90"/>
    </row>
    <row r="666" ht="13.5" customHeight="1">
      <c r="E666" s="90"/>
      <c r="J666" s="90"/>
    </row>
    <row r="667" ht="13.5" customHeight="1">
      <c r="E667" s="90"/>
      <c r="J667" s="90"/>
    </row>
    <row r="668" ht="13.5" customHeight="1">
      <c r="E668" s="90"/>
      <c r="J668" s="90"/>
    </row>
    <row r="669" ht="13.5" customHeight="1">
      <c r="E669" s="90"/>
      <c r="J669" s="90"/>
    </row>
    <row r="670" ht="13.5" customHeight="1">
      <c r="E670" s="90"/>
      <c r="J670" s="90"/>
    </row>
    <row r="671" ht="13.5" customHeight="1">
      <c r="E671" s="90"/>
      <c r="J671" s="90"/>
    </row>
    <row r="672" ht="13.5" customHeight="1">
      <c r="E672" s="90"/>
      <c r="J672" s="90"/>
    </row>
    <row r="673" ht="13.5" customHeight="1">
      <c r="E673" s="90"/>
      <c r="J673" s="90"/>
    </row>
    <row r="674" ht="13.5" customHeight="1">
      <c r="E674" s="90"/>
      <c r="J674" s="90"/>
    </row>
    <row r="675" ht="13.5" customHeight="1">
      <c r="E675" s="90"/>
      <c r="J675" s="90"/>
    </row>
    <row r="676" ht="13.5" customHeight="1">
      <c r="E676" s="90"/>
      <c r="J676" s="90"/>
    </row>
    <row r="677" ht="13.5" customHeight="1">
      <c r="E677" s="90"/>
      <c r="J677" s="90"/>
    </row>
    <row r="678" ht="13.5" customHeight="1">
      <c r="E678" s="90"/>
      <c r="J678" s="90"/>
    </row>
    <row r="679" ht="13.5" customHeight="1">
      <c r="E679" s="90"/>
      <c r="J679" s="90"/>
    </row>
    <row r="680" ht="13.5" customHeight="1">
      <c r="E680" s="90"/>
      <c r="J680" s="90"/>
    </row>
    <row r="681" ht="13.5" customHeight="1">
      <c r="E681" s="90"/>
      <c r="J681" s="90"/>
    </row>
    <row r="682" ht="13.5" customHeight="1">
      <c r="E682" s="90"/>
      <c r="J682" s="90"/>
    </row>
    <row r="683" ht="13.5" customHeight="1">
      <c r="E683" s="90"/>
      <c r="J683" s="90"/>
    </row>
    <row r="684" ht="13.5" customHeight="1">
      <c r="E684" s="90"/>
      <c r="J684" s="90"/>
    </row>
    <row r="685" ht="13.5" customHeight="1">
      <c r="E685" s="90"/>
      <c r="J685" s="90"/>
    </row>
    <row r="686" ht="13.5" customHeight="1">
      <c r="E686" s="90"/>
      <c r="J686" s="90"/>
    </row>
    <row r="687" ht="13.5" customHeight="1">
      <c r="E687" s="90"/>
      <c r="J687" s="90"/>
    </row>
    <row r="688" ht="13.5" customHeight="1">
      <c r="E688" s="90"/>
      <c r="J688" s="90"/>
    </row>
    <row r="689" ht="13.5" customHeight="1">
      <c r="E689" s="90"/>
      <c r="J689" s="90"/>
    </row>
    <row r="690" ht="13.5" customHeight="1">
      <c r="E690" s="90"/>
      <c r="J690" s="90"/>
    </row>
    <row r="691" ht="13.5" customHeight="1">
      <c r="E691" s="90"/>
      <c r="J691" s="90"/>
    </row>
    <row r="692" ht="13.5" customHeight="1">
      <c r="E692" s="90"/>
      <c r="J692" s="90"/>
    </row>
    <row r="693" ht="13.5" customHeight="1">
      <c r="E693" s="90"/>
      <c r="J693" s="90"/>
    </row>
    <row r="694" ht="13.5" customHeight="1">
      <c r="E694" s="90"/>
      <c r="J694" s="90"/>
    </row>
    <row r="695" ht="13.5" customHeight="1">
      <c r="E695" s="90"/>
      <c r="J695" s="90"/>
    </row>
    <row r="696" ht="13.5" customHeight="1">
      <c r="E696" s="90"/>
      <c r="J696" s="90"/>
    </row>
    <row r="697" ht="13.5" customHeight="1">
      <c r="E697" s="90"/>
      <c r="J697" s="90"/>
    </row>
    <row r="698" ht="13.5" customHeight="1">
      <c r="E698" s="90"/>
      <c r="J698" s="90"/>
    </row>
    <row r="699" ht="13.5" customHeight="1">
      <c r="E699" s="90"/>
      <c r="J699" s="90"/>
    </row>
    <row r="700" ht="13.5" customHeight="1">
      <c r="E700" s="90"/>
      <c r="J700" s="90"/>
    </row>
    <row r="701" ht="13.5" customHeight="1">
      <c r="E701" s="90"/>
      <c r="J701" s="90"/>
    </row>
    <row r="702" ht="13.5" customHeight="1">
      <c r="E702" s="90"/>
      <c r="J702" s="90"/>
    </row>
    <row r="703" ht="13.5" customHeight="1">
      <c r="E703" s="90"/>
      <c r="J703" s="90"/>
    </row>
    <row r="704" ht="13.5" customHeight="1">
      <c r="E704" s="90"/>
      <c r="J704" s="90"/>
    </row>
    <row r="705" ht="13.5" customHeight="1">
      <c r="E705" s="90"/>
      <c r="J705" s="90"/>
    </row>
    <row r="706" ht="13.5" customHeight="1">
      <c r="E706" s="90"/>
      <c r="J706" s="90"/>
    </row>
    <row r="707" ht="13.5" customHeight="1">
      <c r="E707" s="90"/>
      <c r="J707" s="90"/>
    </row>
    <row r="708" ht="13.5" customHeight="1">
      <c r="E708" s="90"/>
      <c r="J708" s="90"/>
    </row>
    <row r="709" ht="13.5" customHeight="1">
      <c r="E709" s="90"/>
      <c r="J709" s="90"/>
    </row>
    <row r="710" ht="13.5" customHeight="1">
      <c r="E710" s="90"/>
      <c r="J710" s="90"/>
    </row>
    <row r="711" ht="13.5" customHeight="1">
      <c r="E711" s="90"/>
      <c r="J711" s="90"/>
    </row>
    <row r="712" ht="13.5" customHeight="1">
      <c r="E712" s="90"/>
      <c r="J712" s="90"/>
    </row>
    <row r="713" ht="13.5" customHeight="1">
      <c r="E713" s="90"/>
      <c r="J713" s="90"/>
    </row>
    <row r="714" ht="13.5" customHeight="1">
      <c r="E714" s="90"/>
      <c r="J714" s="90"/>
    </row>
    <row r="715" ht="13.5" customHeight="1">
      <c r="E715" s="90"/>
      <c r="J715" s="90"/>
    </row>
    <row r="716" ht="13.5" customHeight="1">
      <c r="E716" s="90"/>
      <c r="J716" s="90"/>
    </row>
    <row r="717" ht="13.5" customHeight="1">
      <c r="E717" s="90"/>
      <c r="J717" s="90"/>
    </row>
    <row r="718" ht="13.5" customHeight="1">
      <c r="E718" s="90"/>
      <c r="J718" s="90"/>
    </row>
    <row r="719" ht="13.5" customHeight="1">
      <c r="E719" s="90"/>
      <c r="J719" s="90"/>
    </row>
    <row r="720" ht="13.5" customHeight="1">
      <c r="E720" s="90"/>
      <c r="J720" s="90"/>
    </row>
    <row r="721" ht="13.5" customHeight="1">
      <c r="E721" s="90"/>
      <c r="J721" s="90"/>
    </row>
    <row r="722" ht="13.5" customHeight="1">
      <c r="E722" s="90"/>
      <c r="J722" s="90"/>
    </row>
    <row r="723" ht="13.5" customHeight="1">
      <c r="E723" s="90"/>
      <c r="J723" s="90"/>
    </row>
    <row r="724" ht="13.5" customHeight="1">
      <c r="E724" s="90"/>
      <c r="J724" s="90"/>
    </row>
    <row r="725" ht="13.5" customHeight="1">
      <c r="E725" s="90"/>
      <c r="J725" s="90"/>
    </row>
    <row r="726" ht="13.5" customHeight="1">
      <c r="E726" s="90"/>
      <c r="J726" s="90"/>
    </row>
    <row r="727" ht="13.5" customHeight="1">
      <c r="E727" s="90"/>
      <c r="J727" s="90"/>
    </row>
    <row r="728" ht="13.5" customHeight="1">
      <c r="E728" s="90"/>
      <c r="J728" s="90"/>
    </row>
    <row r="729" ht="13.5" customHeight="1">
      <c r="E729" s="90"/>
      <c r="J729" s="90"/>
    </row>
    <row r="730" ht="13.5" customHeight="1">
      <c r="E730" s="90"/>
      <c r="J730" s="90"/>
    </row>
    <row r="731" ht="13.5" customHeight="1">
      <c r="E731" s="90"/>
      <c r="J731" s="90"/>
    </row>
    <row r="732" ht="13.5" customHeight="1">
      <c r="E732" s="90"/>
      <c r="J732" s="90"/>
    </row>
    <row r="733" ht="13.5" customHeight="1">
      <c r="E733" s="90"/>
      <c r="J733" s="90"/>
    </row>
    <row r="734" ht="13.5" customHeight="1">
      <c r="E734" s="90"/>
      <c r="J734" s="90"/>
    </row>
    <row r="735" ht="13.5" customHeight="1">
      <c r="E735" s="90"/>
      <c r="J735" s="90"/>
    </row>
    <row r="736" ht="13.5" customHeight="1">
      <c r="E736" s="90"/>
      <c r="J736" s="90"/>
    </row>
    <row r="737" ht="13.5" customHeight="1">
      <c r="E737" s="90"/>
      <c r="J737" s="90"/>
    </row>
    <row r="738" ht="13.5" customHeight="1">
      <c r="E738" s="90"/>
      <c r="J738" s="90"/>
    </row>
    <row r="739" ht="13.5" customHeight="1">
      <c r="E739" s="90"/>
      <c r="J739" s="90"/>
    </row>
    <row r="740" ht="13.5" customHeight="1">
      <c r="E740" s="90"/>
      <c r="J740" s="90"/>
    </row>
    <row r="741" ht="13.5" customHeight="1">
      <c r="E741" s="90"/>
      <c r="J741" s="90"/>
    </row>
    <row r="742" ht="13.5" customHeight="1">
      <c r="E742" s="90"/>
      <c r="J742" s="90"/>
    </row>
    <row r="743" ht="13.5" customHeight="1">
      <c r="E743" s="90"/>
      <c r="J743" s="90"/>
    </row>
    <row r="744" ht="13.5" customHeight="1">
      <c r="E744" s="90"/>
      <c r="J744" s="90"/>
    </row>
    <row r="745" ht="13.5" customHeight="1">
      <c r="E745" s="90"/>
      <c r="J745" s="90"/>
    </row>
    <row r="746" ht="13.5" customHeight="1">
      <c r="E746" s="90"/>
      <c r="J746" s="90"/>
    </row>
    <row r="747" ht="13.5" customHeight="1">
      <c r="E747" s="90"/>
      <c r="J747" s="90"/>
    </row>
    <row r="748" ht="13.5" customHeight="1">
      <c r="E748" s="90"/>
      <c r="J748" s="90"/>
    </row>
    <row r="749" ht="13.5" customHeight="1">
      <c r="E749" s="90"/>
      <c r="J749" s="90"/>
    </row>
    <row r="750" ht="13.5" customHeight="1">
      <c r="E750" s="90"/>
      <c r="J750" s="90"/>
    </row>
    <row r="751" ht="13.5" customHeight="1">
      <c r="E751" s="90"/>
      <c r="J751" s="90"/>
    </row>
    <row r="752" ht="13.5" customHeight="1">
      <c r="E752" s="90"/>
      <c r="J752" s="90"/>
    </row>
    <row r="753" ht="13.5" customHeight="1">
      <c r="E753" s="90"/>
      <c r="J753" s="90"/>
    </row>
    <row r="754" ht="13.5" customHeight="1">
      <c r="E754" s="90"/>
      <c r="J754" s="90"/>
    </row>
    <row r="755" ht="13.5" customHeight="1">
      <c r="E755" s="90"/>
      <c r="J755" s="90"/>
    </row>
    <row r="756" ht="13.5" customHeight="1">
      <c r="E756" s="90"/>
      <c r="J756" s="90"/>
    </row>
    <row r="757" ht="13.5" customHeight="1">
      <c r="E757" s="90"/>
      <c r="J757" s="90"/>
    </row>
    <row r="758" ht="13.5" customHeight="1">
      <c r="E758" s="90"/>
      <c r="J758" s="90"/>
    </row>
    <row r="759" ht="13.5" customHeight="1">
      <c r="E759" s="90"/>
      <c r="J759" s="90"/>
    </row>
    <row r="760" ht="13.5" customHeight="1">
      <c r="E760" s="90"/>
      <c r="J760" s="90"/>
    </row>
    <row r="761" ht="13.5" customHeight="1">
      <c r="E761" s="90"/>
      <c r="J761" s="90"/>
    </row>
    <row r="762" ht="13.5" customHeight="1">
      <c r="E762" s="90"/>
      <c r="J762" s="90"/>
    </row>
    <row r="763" ht="13.5" customHeight="1">
      <c r="E763" s="90"/>
      <c r="J763" s="90"/>
    </row>
    <row r="764" ht="13.5" customHeight="1">
      <c r="E764" s="90"/>
      <c r="J764" s="90"/>
    </row>
    <row r="765" ht="13.5" customHeight="1">
      <c r="E765" s="90"/>
      <c r="J765" s="90"/>
    </row>
    <row r="766" ht="13.5" customHeight="1">
      <c r="E766" s="90"/>
      <c r="J766" s="90"/>
    </row>
    <row r="767" ht="13.5" customHeight="1">
      <c r="E767" s="90"/>
      <c r="J767" s="90"/>
    </row>
    <row r="768" ht="13.5" customHeight="1">
      <c r="E768" s="90"/>
      <c r="J768" s="90"/>
    </row>
    <row r="769" ht="13.5" customHeight="1">
      <c r="E769" s="90"/>
      <c r="J769" s="90"/>
    </row>
    <row r="770" ht="13.5" customHeight="1">
      <c r="E770" s="90"/>
      <c r="J770" s="90"/>
    </row>
    <row r="771" ht="13.5" customHeight="1">
      <c r="E771" s="90"/>
      <c r="J771" s="90"/>
    </row>
    <row r="772" ht="13.5" customHeight="1">
      <c r="E772" s="90"/>
      <c r="J772" s="90"/>
    </row>
    <row r="773" ht="13.5" customHeight="1">
      <c r="E773" s="90"/>
      <c r="J773" s="90"/>
    </row>
    <row r="774" ht="13.5" customHeight="1">
      <c r="E774" s="90"/>
      <c r="J774" s="90"/>
    </row>
    <row r="775" ht="13.5" customHeight="1">
      <c r="E775" s="90"/>
      <c r="J775" s="90"/>
    </row>
    <row r="776" ht="13.5" customHeight="1">
      <c r="E776" s="90"/>
      <c r="J776" s="90"/>
    </row>
    <row r="777" ht="13.5" customHeight="1">
      <c r="E777" s="90"/>
      <c r="J777" s="90"/>
    </row>
    <row r="778" ht="13.5" customHeight="1">
      <c r="E778" s="90"/>
      <c r="J778" s="90"/>
    </row>
    <row r="779" ht="13.5" customHeight="1">
      <c r="E779" s="90"/>
      <c r="J779" s="90"/>
    </row>
    <row r="780" ht="13.5" customHeight="1">
      <c r="E780" s="90"/>
      <c r="J780" s="90"/>
    </row>
    <row r="781" ht="13.5" customHeight="1">
      <c r="E781" s="90"/>
      <c r="J781" s="90"/>
    </row>
    <row r="782" ht="13.5" customHeight="1">
      <c r="E782" s="90"/>
      <c r="J782" s="90"/>
    </row>
    <row r="783" ht="13.5" customHeight="1">
      <c r="E783" s="90"/>
      <c r="J783" s="90"/>
    </row>
    <row r="784" ht="13.5" customHeight="1">
      <c r="E784" s="90"/>
      <c r="J784" s="90"/>
    </row>
    <row r="785" ht="13.5" customHeight="1">
      <c r="E785" s="90"/>
      <c r="J785" s="90"/>
    </row>
    <row r="786" ht="13.5" customHeight="1">
      <c r="E786" s="90"/>
      <c r="J786" s="90"/>
    </row>
    <row r="787" ht="13.5" customHeight="1">
      <c r="E787" s="90"/>
      <c r="J787" s="90"/>
    </row>
    <row r="788" ht="13.5" customHeight="1">
      <c r="E788" s="90"/>
      <c r="J788" s="90"/>
    </row>
    <row r="789" ht="13.5" customHeight="1">
      <c r="E789" s="90"/>
      <c r="J789" s="90"/>
    </row>
    <row r="790" ht="13.5" customHeight="1">
      <c r="E790" s="90"/>
      <c r="J790" s="90"/>
    </row>
    <row r="791" ht="13.5" customHeight="1">
      <c r="E791" s="90"/>
      <c r="J791" s="90"/>
    </row>
    <row r="792" ht="13.5" customHeight="1">
      <c r="E792" s="90"/>
      <c r="J792" s="90"/>
    </row>
    <row r="793" ht="13.5" customHeight="1">
      <c r="E793" s="90"/>
      <c r="J793" s="90"/>
    </row>
    <row r="794" ht="13.5" customHeight="1">
      <c r="E794" s="90"/>
      <c r="J794" s="90"/>
    </row>
    <row r="795" ht="13.5" customHeight="1">
      <c r="E795" s="90"/>
      <c r="J795" s="90"/>
    </row>
    <row r="796" ht="13.5" customHeight="1">
      <c r="E796" s="90"/>
      <c r="J796" s="90"/>
    </row>
    <row r="797" ht="13.5" customHeight="1">
      <c r="E797" s="90"/>
      <c r="J797" s="90"/>
    </row>
    <row r="798" ht="13.5" customHeight="1">
      <c r="E798" s="90"/>
      <c r="J798" s="90"/>
    </row>
    <row r="799" ht="13.5" customHeight="1">
      <c r="E799" s="90"/>
      <c r="J799" s="90"/>
    </row>
    <row r="800" ht="13.5" customHeight="1">
      <c r="E800" s="90"/>
      <c r="J800" s="90"/>
    </row>
    <row r="801" ht="13.5" customHeight="1">
      <c r="E801" s="90"/>
      <c r="J801" s="90"/>
    </row>
    <row r="802" ht="13.5" customHeight="1">
      <c r="E802" s="90"/>
      <c r="J802" s="90"/>
    </row>
    <row r="803" ht="13.5" customHeight="1">
      <c r="E803" s="90"/>
      <c r="J803" s="90"/>
    </row>
    <row r="804" ht="13.5" customHeight="1">
      <c r="E804" s="90"/>
      <c r="J804" s="90"/>
    </row>
    <row r="805" ht="13.5" customHeight="1">
      <c r="E805" s="90"/>
      <c r="J805" s="90"/>
    </row>
    <row r="806" ht="13.5" customHeight="1">
      <c r="E806" s="90"/>
      <c r="J806" s="90"/>
    </row>
    <row r="807" ht="13.5" customHeight="1">
      <c r="E807" s="90"/>
      <c r="J807" s="90"/>
    </row>
    <row r="808" ht="13.5" customHeight="1">
      <c r="E808" s="90"/>
      <c r="J808" s="90"/>
    </row>
    <row r="809" ht="13.5" customHeight="1">
      <c r="E809" s="90"/>
      <c r="J809" s="90"/>
    </row>
    <row r="810" ht="13.5" customHeight="1">
      <c r="E810" s="90"/>
      <c r="J810" s="90"/>
    </row>
    <row r="811" ht="13.5" customHeight="1">
      <c r="E811" s="90"/>
      <c r="J811" s="90"/>
    </row>
    <row r="812" ht="13.5" customHeight="1">
      <c r="E812" s="90"/>
      <c r="J812" s="90"/>
    </row>
    <row r="813" ht="13.5" customHeight="1">
      <c r="E813" s="90"/>
      <c r="J813" s="90"/>
    </row>
    <row r="814" ht="13.5" customHeight="1">
      <c r="E814" s="90"/>
      <c r="J814" s="90"/>
    </row>
    <row r="815" ht="13.5" customHeight="1">
      <c r="E815" s="90"/>
      <c r="J815" s="90"/>
    </row>
    <row r="816" ht="13.5" customHeight="1">
      <c r="E816" s="90"/>
      <c r="J816" s="90"/>
    </row>
    <row r="817" ht="13.5" customHeight="1">
      <c r="E817" s="90"/>
      <c r="J817" s="90"/>
    </row>
    <row r="818" ht="13.5" customHeight="1">
      <c r="E818" s="90"/>
      <c r="J818" s="90"/>
    </row>
    <row r="819" ht="13.5" customHeight="1">
      <c r="E819" s="90"/>
      <c r="J819" s="90"/>
    </row>
    <row r="820" ht="13.5" customHeight="1">
      <c r="E820" s="90"/>
      <c r="J820" s="90"/>
    </row>
    <row r="821" ht="13.5" customHeight="1">
      <c r="E821" s="90"/>
      <c r="J821" s="90"/>
    </row>
    <row r="822" ht="13.5" customHeight="1">
      <c r="E822" s="90"/>
      <c r="J822" s="90"/>
    </row>
    <row r="823" ht="13.5" customHeight="1">
      <c r="E823" s="90"/>
      <c r="J823" s="90"/>
    </row>
    <row r="824" ht="13.5" customHeight="1">
      <c r="E824" s="90"/>
      <c r="J824" s="90"/>
    </row>
    <row r="825" ht="13.5" customHeight="1">
      <c r="E825" s="90"/>
      <c r="J825" s="90"/>
    </row>
    <row r="826" ht="13.5" customHeight="1">
      <c r="E826" s="90"/>
      <c r="J826" s="90"/>
    </row>
    <row r="827" ht="13.5" customHeight="1">
      <c r="E827" s="90"/>
      <c r="J827" s="90"/>
    </row>
    <row r="828" ht="13.5" customHeight="1">
      <c r="E828" s="90"/>
      <c r="J828" s="90"/>
    </row>
    <row r="829" ht="13.5" customHeight="1">
      <c r="E829" s="90"/>
      <c r="J829" s="90"/>
    </row>
    <row r="830" ht="13.5" customHeight="1">
      <c r="E830" s="90"/>
      <c r="J830" s="90"/>
    </row>
    <row r="831" ht="13.5" customHeight="1">
      <c r="E831" s="90"/>
      <c r="J831" s="90"/>
    </row>
    <row r="832" ht="13.5" customHeight="1">
      <c r="E832" s="90"/>
      <c r="J832" s="90"/>
    </row>
    <row r="833" ht="13.5" customHeight="1">
      <c r="E833" s="90"/>
      <c r="J833" s="90"/>
    </row>
    <row r="834" ht="13.5" customHeight="1">
      <c r="E834" s="90"/>
      <c r="J834" s="90"/>
    </row>
    <row r="835" ht="13.5" customHeight="1">
      <c r="E835" s="90"/>
      <c r="J835" s="90"/>
    </row>
    <row r="836" ht="13.5" customHeight="1">
      <c r="E836" s="90"/>
      <c r="J836" s="90"/>
    </row>
    <row r="837" ht="13.5" customHeight="1">
      <c r="E837" s="90"/>
      <c r="J837" s="90"/>
    </row>
    <row r="838" ht="13.5" customHeight="1">
      <c r="E838" s="90"/>
      <c r="J838" s="90"/>
    </row>
    <row r="839" ht="13.5" customHeight="1">
      <c r="E839" s="90"/>
      <c r="J839" s="90"/>
    </row>
    <row r="840" ht="13.5" customHeight="1">
      <c r="E840" s="90"/>
      <c r="J840" s="90"/>
    </row>
    <row r="841" ht="13.5" customHeight="1">
      <c r="E841" s="90"/>
      <c r="J841" s="90"/>
    </row>
    <row r="842" ht="13.5" customHeight="1">
      <c r="E842" s="90"/>
      <c r="J842" s="90"/>
    </row>
    <row r="843" ht="13.5" customHeight="1">
      <c r="E843" s="90"/>
      <c r="J843" s="90"/>
    </row>
    <row r="844" ht="13.5" customHeight="1">
      <c r="E844" s="90"/>
      <c r="J844" s="90"/>
    </row>
    <row r="845" ht="13.5" customHeight="1">
      <c r="E845" s="90"/>
      <c r="J845" s="90"/>
    </row>
    <row r="846" ht="13.5" customHeight="1">
      <c r="E846" s="90"/>
      <c r="J846" s="90"/>
    </row>
    <row r="847" ht="13.5" customHeight="1">
      <c r="E847" s="90"/>
      <c r="J847" s="90"/>
    </row>
    <row r="848" ht="13.5" customHeight="1">
      <c r="E848" s="90"/>
      <c r="J848" s="90"/>
    </row>
    <row r="849" ht="13.5" customHeight="1">
      <c r="E849" s="90"/>
      <c r="J849" s="90"/>
    </row>
    <row r="850" ht="13.5" customHeight="1">
      <c r="E850" s="90"/>
      <c r="J850" s="90"/>
    </row>
    <row r="851" ht="13.5" customHeight="1">
      <c r="E851" s="90"/>
      <c r="J851" s="90"/>
    </row>
    <row r="852" ht="13.5" customHeight="1">
      <c r="E852" s="90"/>
      <c r="J852" s="90"/>
    </row>
    <row r="853" ht="13.5" customHeight="1">
      <c r="E853" s="90"/>
      <c r="J853" s="90"/>
    </row>
    <row r="854" ht="13.5" customHeight="1">
      <c r="E854" s="90"/>
      <c r="J854" s="90"/>
    </row>
    <row r="855" ht="13.5" customHeight="1">
      <c r="E855" s="90"/>
      <c r="J855" s="90"/>
    </row>
    <row r="856" ht="13.5" customHeight="1">
      <c r="E856" s="90"/>
      <c r="J856" s="90"/>
    </row>
    <row r="857" ht="13.5" customHeight="1">
      <c r="E857" s="90"/>
      <c r="J857" s="90"/>
    </row>
    <row r="858" ht="13.5" customHeight="1">
      <c r="E858" s="90"/>
      <c r="J858" s="90"/>
    </row>
    <row r="859" ht="13.5" customHeight="1">
      <c r="E859" s="90"/>
      <c r="J859" s="90"/>
    </row>
    <row r="860" ht="13.5" customHeight="1">
      <c r="E860" s="90"/>
      <c r="J860" s="90"/>
    </row>
    <row r="861" ht="13.5" customHeight="1">
      <c r="E861" s="90"/>
      <c r="J861" s="90"/>
    </row>
    <row r="862" ht="13.5" customHeight="1">
      <c r="E862" s="90"/>
      <c r="J862" s="90"/>
    </row>
    <row r="863" ht="13.5" customHeight="1">
      <c r="E863" s="90"/>
      <c r="J863" s="90"/>
    </row>
    <row r="864" ht="13.5" customHeight="1">
      <c r="E864" s="90"/>
      <c r="J864" s="90"/>
    </row>
    <row r="865" ht="13.5" customHeight="1">
      <c r="E865" s="90"/>
      <c r="J865" s="90"/>
    </row>
    <row r="866" ht="13.5" customHeight="1">
      <c r="E866" s="90"/>
      <c r="J866" s="90"/>
    </row>
    <row r="867" ht="13.5" customHeight="1">
      <c r="E867" s="90"/>
      <c r="J867" s="90"/>
    </row>
    <row r="868" ht="13.5" customHeight="1">
      <c r="E868" s="90"/>
      <c r="J868" s="90"/>
    </row>
    <row r="869" ht="13.5" customHeight="1">
      <c r="E869" s="90"/>
      <c r="J869" s="90"/>
    </row>
    <row r="870" ht="13.5" customHeight="1">
      <c r="E870" s="90"/>
      <c r="J870" s="90"/>
    </row>
    <row r="871" ht="13.5" customHeight="1">
      <c r="E871" s="90"/>
      <c r="J871" s="90"/>
    </row>
    <row r="872" ht="13.5" customHeight="1">
      <c r="E872" s="90"/>
      <c r="J872" s="90"/>
    </row>
    <row r="873" ht="13.5" customHeight="1">
      <c r="E873" s="90"/>
      <c r="J873" s="90"/>
    </row>
    <row r="874" ht="13.5" customHeight="1">
      <c r="E874" s="90"/>
      <c r="J874" s="90"/>
    </row>
    <row r="875" ht="13.5" customHeight="1">
      <c r="E875" s="90"/>
      <c r="J875" s="90"/>
    </row>
    <row r="876" ht="13.5" customHeight="1">
      <c r="E876" s="90"/>
      <c r="J876" s="90"/>
    </row>
    <row r="877" ht="13.5" customHeight="1">
      <c r="E877" s="90"/>
      <c r="J877" s="90"/>
    </row>
    <row r="878" ht="13.5" customHeight="1">
      <c r="E878" s="90"/>
      <c r="J878" s="90"/>
    </row>
    <row r="879" ht="13.5" customHeight="1">
      <c r="E879" s="90"/>
      <c r="J879" s="90"/>
    </row>
    <row r="880" ht="13.5" customHeight="1">
      <c r="E880" s="90"/>
      <c r="J880" s="90"/>
    </row>
    <row r="881" ht="13.5" customHeight="1">
      <c r="E881" s="90"/>
      <c r="J881" s="90"/>
    </row>
    <row r="882" ht="13.5" customHeight="1">
      <c r="E882" s="90"/>
      <c r="J882" s="90"/>
    </row>
    <row r="883" ht="13.5" customHeight="1">
      <c r="E883" s="90"/>
      <c r="J883" s="90"/>
    </row>
    <row r="884" ht="13.5" customHeight="1">
      <c r="E884" s="90"/>
      <c r="J884" s="90"/>
    </row>
    <row r="885" ht="13.5" customHeight="1">
      <c r="E885" s="90"/>
      <c r="J885" s="90"/>
    </row>
    <row r="886" ht="13.5" customHeight="1">
      <c r="E886" s="90"/>
      <c r="J886" s="90"/>
    </row>
    <row r="887" ht="13.5" customHeight="1">
      <c r="E887" s="90"/>
      <c r="J887" s="90"/>
    </row>
    <row r="888" ht="13.5" customHeight="1">
      <c r="E888" s="90"/>
      <c r="J888" s="90"/>
    </row>
    <row r="889" ht="13.5" customHeight="1">
      <c r="E889" s="90"/>
      <c r="J889" s="90"/>
    </row>
    <row r="890" ht="13.5" customHeight="1">
      <c r="E890" s="90"/>
      <c r="J890" s="90"/>
    </row>
    <row r="891" ht="13.5" customHeight="1">
      <c r="E891" s="90"/>
      <c r="J891" s="90"/>
    </row>
    <row r="892" ht="13.5" customHeight="1">
      <c r="E892" s="90"/>
      <c r="J892" s="90"/>
    </row>
    <row r="893" ht="13.5" customHeight="1">
      <c r="E893" s="90"/>
      <c r="J893" s="90"/>
    </row>
    <row r="894" ht="13.5" customHeight="1">
      <c r="E894" s="90"/>
      <c r="J894" s="90"/>
    </row>
    <row r="895" ht="13.5" customHeight="1">
      <c r="E895" s="90"/>
      <c r="J895" s="90"/>
    </row>
    <row r="896" ht="13.5" customHeight="1">
      <c r="E896" s="90"/>
      <c r="J896" s="90"/>
    </row>
    <row r="897" ht="13.5" customHeight="1">
      <c r="E897" s="90"/>
      <c r="J897" s="90"/>
    </row>
    <row r="898" ht="13.5" customHeight="1">
      <c r="E898" s="90"/>
      <c r="J898" s="90"/>
    </row>
    <row r="899" ht="13.5" customHeight="1">
      <c r="E899" s="90"/>
      <c r="J899" s="90"/>
    </row>
    <row r="900" ht="13.5" customHeight="1">
      <c r="E900" s="90"/>
      <c r="J900" s="90"/>
    </row>
    <row r="901" ht="13.5" customHeight="1">
      <c r="E901" s="90"/>
      <c r="J901" s="90"/>
    </row>
    <row r="902" ht="13.5" customHeight="1">
      <c r="E902" s="90"/>
      <c r="J902" s="90"/>
    </row>
    <row r="903" ht="13.5" customHeight="1">
      <c r="E903" s="90"/>
      <c r="J903" s="90"/>
    </row>
    <row r="904" ht="13.5" customHeight="1">
      <c r="E904" s="90"/>
      <c r="J904" s="90"/>
    </row>
    <row r="905" ht="13.5" customHeight="1">
      <c r="E905" s="90"/>
      <c r="J905" s="90"/>
    </row>
    <row r="906" ht="13.5" customHeight="1">
      <c r="E906" s="90"/>
      <c r="J906" s="90"/>
    </row>
    <row r="907" ht="13.5" customHeight="1">
      <c r="E907" s="90"/>
      <c r="J907" s="90"/>
    </row>
    <row r="908" ht="13.5" customHeight="1">
      <c r="E908" s="90"/>
      <c r="J908" s="90"/>
    </row>
    <row r="909" ht="13.5" customHeight="1">
      <c r="E909" s="90"/>
      <c r="J909" s="90"/>
    </row>
    <row r="910" ht="13.5" customHeight="1">
      <c r="E910" s="90"/>
      <c r="J910" s="90"/>
    </row>
    <row r="911" ht="13.5" customHeight="1">
      <c r="E911" s="90"/>
      <c r="J911" s="90"/>
    </row>
    <row r="912" ht="13.5" customHeight="1">
      <c r="E912" s="90"/>
      <c r="J912" s="90"/>
    </row>
    <row r="913" ht="13.5" customHeight="1">
      <c r="E913" s="90"/>
      <c r="J913" s="90"/>
    </row>
    <row r="914" ht="13.5" customHeight="1">
      <c r="E914" s="90"/>
      <c r="J914" s="90"/>
    </row>
    <row r="915" ht="13.5" customHeight="1">
      <c r="E915" s="90"/>
      <c r="J915" s="90"/>
    </row>
    <row r="916" ht="13.5" customHeight="1">
      <c r="E916" s="90"/>
      <c r="J916" s="90"/>
    </row>
    <row r="917" ht="13.5" customHeight="1">
      <c r="E917" s="90"/>
      <c r="J917" s="90"/>
    </row>
    <row r="918" ht="13.5" customHeight="1">
      <c r="E918" s="90"/>
      <c r="J918" s="90"/>
    </row>
    <row r="919" ht="13.5" customHeight="1">
      <c r="E919" s="90"/>
      <c r="J919" s="90"/>
    </row>
    <row r="920" ht="13.5" customHeight="1">
      <c r="E920" s="90"/>
      <c r="J920" s="90"/>
    </row>
    <row r="921" ht="13.5" customHeight="1">
      <c r="E921" s="90"/>
      <c r="J921" s="90"/>
    </row>
    <row r="922" ht="13.5" customHeight="1">
      <c r="E922" s="90"/>
      <c r="J922" s="90"/>
    </row>
    <row r="923" ht="13.5" customHeight="1">
      <c r="E923" s="90"/>
      <c r="J923" s="90"/>
    </row>
    <row r="924" ht="13.5" customHeight="1">
      <c r="E924" s="90"/>
      <c r="J924" s="90"/>
    </row>
    <row r="925" ht="13.5" customHeight="1">
      <c r="E925" s="90"/>
      <c r="J925" s="90"/>
    </row>
    <row r="926" ht="13.5" customHeight="1">
      <c r="E926" s="90"/>
      <c r="J926" s="90"/>
    </row>
    <row r="927" ht="13.5" customHeight="1">
      <c r="E927" s="90"/>
      <c r="J927" s="90"/>
    </row>
    <row r="928" ht="13.5" customHeight="1">
      <c r="E928" s="90"/>
      <c r="J928" s="90"/>
    </row>
    <row r="929" ht="13.5" customHeight="1">
      <c r="E929" s="90"/>
      <c r="J929" s="90"/>
    </row>
    <row r="930" ht="13.5" customHeight="1">
      <c r="E930" s="90"/>
      <c r="J930" s="90"/>
    </row>
    <row r="931" ht="13.5" customHeight="1">
      <c r="E931" s="90"/>
      <c r="J931" s="90"/>
    </row>
    <row r="932" ht="13.5" customHeight="1">
      <c r="E932" s="90"/>
      <c r="J932" s="90"/>
    </row>
    <row r="933" ht="13.5" customHeight="1">
      <c r="E933" s="90"/>
      <c r="J933" s="90"/>
    </row>
    <row r="934" ht="13.5" customHeight="1">
      <c r="E934" s="90"/>
      <c r="J934" s="90"/>
    </row>
    <row r="935" ht="13.5" customHeight="1">
      <c r="E935" s="90"/>
      <c r="J935" s="90"/>
    </row>
    <row r="936" ht="13.5" customHeight="1">
      <c r="E936" s="90"/>
      <c r="J936" s="90"/>
    </row>
    <row r="937" ht="13.5" customHeight="1">
      <c r="E937" s="90"/>
      <c r="J937" s="90"/>
    </row>
    <row r="938" ht="13.5" customHeight="1">
      <c r="E938" s="90"/>
      <c r="J938" s="90"/>
    </row>
    <row r="939" ht="13.5" customHeight="1">
      <c r="E939" s="90"/>
      <c r="J939" s="90"/>
    </row>
    <row r="940" ht="13.5" customHeight="1">
      <c r="E940" s="90"/>
      <c r="J940" s="90"/>
    </row>
    <row r="941" ht="13.5" customHeight="1">
      <c r="E941" s="90"/>
      <c r="J941" s="90"/>
    </row>
    <row r="942" ht="13.5" customHeight="1">
      <c r="E942" s="90"/>
      <c r="J942" s="90"/>
    </row>
    <row r="943" ht="13.5" customHeight="1">
      <c r="E943" s="90"/>
      <c r="J943" s="90"/>
    </row>
    <row r="944" ht="13.5" customHeight="1">
      <c r="E944" s="90"/>
      <c r="J944" s="90"/>
    </row>
    <row r="945" ht="13.5" customHeight="1">
      <c r="E945" s="90"/>
      <c r="J945" s="90"/>
    </row>
    <row r="946" ht="13.5" customHeight="1">
      <c r="E946" s="90"/>
      <c r="J946" s="90"/>
    </row>
    <row r="947" ht="13.5" customHeight="1">
      <c r="E947" s="90"/>
      <c r="J947" s="90"/>
    </row>
    <row r="948" ht="13.5" customHeight="1">
      <c r="E948" s="90"/>
      <c r="J948" s="90"/>
    </row>
    <row r="949" ht="13.5" customHeight="1">
      <c r="E949" s="90"/>
      <c r="J949" s="90"/>
    </row>
    <row r="950" ht="13.5" customHeight="1">
      <c r="E950" s="90"/>
      <c r="J950" s="90"/>
    </row>
    <row r="951" ht="13.5" customHeight="1">
      <c r="E951" s="90"/>
      <c r="J951" s="90"/>
    </row>
    <row r="952" ht="13.5" customHeight="1">
      <c r="E952" s="90"/>
      <c r="J952" s="90"/>
    </row>
    <row r="953" ht="13.5" customHeight="1">
      <c r="E953" s="90"/>
      <c r="J953" s="90"/>
    </row>
    <row r="954" ht="13.5" customHeight="1">
      <c r="E954" s="90"/>
      <c r="J954" s="90"/>
    </row>
    <row r="955" ht="13.5" customHeight="1">
      <c r="E955" s="90"/>
      <c r="J955" s="90"/>
    </row>
    <row r="956" ht="13.5" customHeight="1">
      <c r="E956" s="90"/>
      <c r="J956" s="90"/>
    </row>
    <row r="957" ht="13.5" customHeight="1">
      <c r="E957" s="90"/>
      <c r="J957" s="90"/>
    </row>
    <row r="958" ht="13.5" customHeight="1">
      <c r="E958" s="90"/>
      <c r="J958" s="90"/>
    </row>
    <row r="959" ht="13.5" customHeight="1">
      <c r="E959" s="90"/>
      <c r="J959" s="90"/>
    </row>
    <row r="960" ht="13.5" customHeight="1">
      <c r="E960" s="90"/>
      <c r="J960" s="90"/>
    </row>
    <row r="961" ht="13.5" customHeight="1">
      <c r="E961" s="90"/>
      <c r="J961" s="90"/>
    </row>
    <row r="962" ht="13.5" customHeight="1">
      <c r="E962" s="90"/>
      <c r="J962" s="90"/>
    </row>
    <row r="963" ht="13.5" customHeight="1">
      <c r="E963" s="90"/>
      <c r="J963" s="90"/>
    </row>
    <row r="964" ht="13.5" customHeight="1">
      <c r="E964" s="90"/>
      <c r="J964" s="90"/>
    </row>
    <row r="965" ht="13.5" customHeight="1">
      <c r="E965" s="90"/>
      <c r="J965" s="90"/>
    </row>
    <row r="966" ht="13.5" customHeight="1">
      <c r="E966" s="90"/>
      <c r="J966" s="90"/>
    </row>
    <row r="967" ht="13.5" customHeight="1">
      <c r="E967" s="90"/>
      <c r="J967" s="90"/>
    </row>
    <row r="968" ht="13.5" customHeight="1">
      <c r="E968" s="90"/>
      <c r="J968" s="90"/>
    </row>
    <row r="969" ht="13.5" customHeight="1">
      <c r="E969" s="90"/>
      <c r="J969" s="90"/>
    </row>
    <row r="970" ht="13.5" customHeight="1">
      <c r="E970" s="90"/>
      <c r="J970" s="90"/>
    </row>
    <row r="971" ht="13.5" customHeight="1">
      <c r="E971" s="90"/>
      <c r="J971" s="90"/>
    </row>
    <row r="972" ht="13.5" customHeight="1">
      <c r="E972" s="90"/>
      <c r="J972" s="90"/>
    </row>
    <row r="973" ht="13.5" customHeight="1">
      <c r="E973" s="90"/>
      <c r="J973" s="90"/>
    </row>
    <row r="974" ht="13.5" customHeight="1">
      <c r="E974" s="90"/>
      <c r="J974" s="90"/>
    </row>
    <row r="975" ht="13.5" customHeight="1">
      <c r="E975" s="90"/>
      <c r="J975" s="90"/>
    </row>
    <row r="976" ht="13.5" customHeight="1">
      <c r="E976" s="90"/>
      <c r="J976" s="90"/>
    </row>
    <row r="977" ht="13.5" customHeight="1">
      <c r="E977" s="90"/>
      <c r="J977" s="90"/>
    </row>
    <row r="978" ht="13.5" customHeight="1">
      <c r="E978" s="90"/>
      <c r="J978" s="90"/>
    </row>
    <row r="979" ht="13.5" customHeight="1">
      <c r="E979" s="90"/>
      <c r="J979" s="90"/>
    </row>
    <row r="980" ht="13.5" customHeight="1">
      <c r="E980" s="90"/>
      <c r="J980" s="90"/>
    </row>
    <row r="981" ht="13.5" customHeight="1">
      <c r="E981" s="90"/>
      <c r="J981" s="90"/>
    </row>
    <row r="982" ht="13.5" customHeight="1">
      <c r="E982" s="90"/>
      <c r="J982" s="90"/>
    </row>
    <row r="983" ht="13.5" customHeight="1">
      <c r="E983" s="90"/>
      <c r="J983" s="90"/>
    </row>
    <row r="984" ht="13.5" customHeight="1">
      <c r="E984" s="90"/>
      <c r="J984" s="90"/>
    </row>
    <row r="985" ht="13.5" customHeight="1">
      <c r="E985" s="90"/>
      <c r="J985" s="90"/>
    </row>
    <row r="986" ht="13.5" customHeight="1">
      <c r="E986" s="90"/>
      <c r="J986" s="90"/>
    </row>
    <row r="987" ht="13.5" customHeight="1">
      <c r="E987" s="90"/>
      <c r="J987" s="90"/>
    </row>
    <row r="988" ht="13.5" customHeight="1">
      <c r="E988" s="90"/>
      <c r="J988" s="90"/>
    </row>
    <row r="989" ht="13.5" customHeight="1">
      <c r="E989" s="90"/>
      <c r="J989" s="90"/>
    </row>
    <row r="990" ht="13.5" customHeight="1">
      <c r="E990" s="90"/>
      <c r="J990" s="90"/>
    </row>
    <row r="991" ht="13.5" customHeight="1">
      <c r="E991" s="90"/>
      <c r="J991" s="90"/>
    </row>
    <row r="992" ht="13.5" customHeight="1">
      <c r="E992" s="90"/>
      <c r="J992" s="90"/>
    </row>
    <row r="993" ht="13.5" customHeight="1">
      <c r="E993" s="90"/>
      <c r="J993" s="90"/>
    </row>
    <row r="994" ht="13.5" customHeight="1">
      <c r="E994" s="90"/>
      <c r="J994" s="90"/>
    </row>
    <row r="995" ht="13.5" customHeight="1">
      <c r="E995" s="90"/>
      <c r="J995" s="90"/>
    </row>
    <row r="996" ht="13.5" customHeight="1">
      <c r="E996" s="90"/>
      <c r="J996" s="90"/>
    </row>
    <row r="997" ht="13.5" customHeight="1">
      <c r="E997" s="90"/>
      <c r="J997" s="90"/>
    </row>
    <row r="998" ht="13.5" customHeight="1">
      <c r="E998" s="90"/>
      <c r="J998" s="90"/>
    </row>
    <row r="999" ht="13.5" customHeight="1">
      <c r="E999" s="90"/>
      <c r="J999" s="90"/>
    </row>
    <row r="1000" ht="13.5" customHeight="1">
      <c r="E1000" s="90"/>
      <c r="J1000" s="90"/>
    </row>
  </sheetData>
  <mergeCells count="11">
    <mergeCell ref="I3:I4"/>
    <mergeCell ref="J3:J4"/>
    <mergeCell ref="K3:K4"/>
    <mergeCell ref="M6:N6"/>
    <mergeCell ref="A3:A4"/>
    <mergeCell ref="B3:B4"/>
    <mergeCell ref="C3:C4"/>
    <mergeCell ref="D3:D4"/>
    <mergeCell ref="E3:E4"/>
    <mergeCell ref="F3:F4"/>
    <mergeCell ref="G3:H3"/>
  </mergeCells>
  <dataValidations>
    <dataValidation type="decimal" operator="greaterThanOrEqual" allowBlank="1" showDropDown="1" showInputMessage="1" showErrorMessage="1" prompt="Data yang masukkan harus dalam bentuk angka" sqref="E6:E1000">
      <formula1>0.0</formula1>
    </dataValidation>
    <dataValidation type="custom" allowBlank="1" showDropDown="1" showInputMessage="1" showErrorMessage="1" prompt="Masukan data yang valid. Contoh tanggal : 29 Desember 2021, maka input yang valid adalah 29/12/2021" sqref="J6:J1000">
      <formula1>OR(NOT(ISERROR(DATEVALUE(J6))), AND(ISNUMBER(J6), LEFT(CELL("format", J6))="D"))</formula1>
    </dataValidation>
  </dataValidations>
  <hyperlinks>
    <hyperlink display="&lt;&lt;&lt; Daftar Tabel" location="'Daftar Tabel'!A1" ref="L1"/>
  </hyperlinks>
  <printOptions/>
  <pageMargins bottom="0.75" footer="0.0" header="0.0" left="0.7" right="0.7" top="0.75"/>
  <pageSetup orientation="landscape"/>
  <drawing r:id="rId2"/>
  <legacyDrawing r:id="rId3"/>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6.38"/>
    <col customWidth="1" min="2" max="2" width="25.63"/>
    <col customWidth="1" min="3" max="3" width="18.38"/>
    <col customWidth="1" min="4" max="4" width="24.63"/>
    <col customWidth="1" min="5" max="5" width="16.38"/>
    <col customWidth="1" min="6" max="9" width="8.88"/>
    <col customWidth="1" min="10" max="10" width="12.5"/>
    <col customWidth="1" min="11" max="11" width="8.88"/>
    <col customWidth="1" min="12" max="12" width="9.38"/>
  </cols>
  <sheetData>
    <row r="1" ht="13.5" customHeight="1">
      <c r="A1" s="222" t="s">
        <v>145</v>
      </c>
      <c r="D1" s="95"/>
      <c r="E1" s="68" t="s">
        <v>191</v>
      </c>
    </row>
    <row r="2" ht="13.5" customHeight="1">
      <c r="A2" s="222"/>
      <c r="D2" s="95"/>
    </row>
    <row r="3" ht="13.5" customHeight="1">
      <c r="A3" s="92" t="s">
        <v>212</v>
      </c>
      <c r="D3" s="95"/>
    </row>
    <row r="4" ht="13.5" hidden="1" customHeight="1">
      <c r="A4" s="222"/>
      <c r="D4" s="95"/>
    </row>
    <row r="5" ht="13.5" hidden="1" customHeight="1">
      <c r="A5" s="222"/>
      <c r="D5" s="95"/>
    </row>
    <row r="6" ht="13.5" hidden="1" customHeight="1">
      <c r="A6" s="222"/>
      <c r="D6" s="95"/>
    </row>
    <row r="7" ht="13.5" hidden="1" customHeight="1">
      <c r="A7" s="222"/>
      <c r="D7" s="95"/>
    </row>
    <row r="8" ht="13.5" hidden="1" customHeight="1">
      <c r="A8" s="222"/>
      <c r="D8" s="95"/>
    </row>
    <row r="9" ht="13.5" hidden="1" customHeight="1">
      <c r="A9" s="222"/>
      <c r="D9" s="95"/>
    </row>
    <row r="10" ht="13.5" hidden="1" customHeight="1">
      <c r="A10" s="222"/>
      <c r="D10" s="95"/>
    </row>
    <row r="11" ht="13.5" hidden="1" customHeight="1">
      <c r="A11" s="222"/>
      <c r="C11" s="90" t="s">
        <v>1216</v>
      </c>
      <c r="D11" s="95"/>
    </row>
    <row r="12" hidden="1">
      <c r="A12" s="222"/>
      <c r="D12" s="95"/>
    </row>
    <row r="13" hidden="1">
      <c r="A13" s="222"/>
      <c r="C13" s="371" t="s">
        <v>250</v>
      </c>
      <c r="D13" s="95"/>
    </row>
    <row r="14" ht="14.25" customHeight="1">
      <c r="A14" s="70" t="s">
        <v>71</v>
      </c>
      <c r="B14" s="272" t="s">
        <v>2081</v>
      </c>
      <c r="C14" s="70" t="s">
        <v>570</v>
      </c>
      <c r="D14" s="70" t="s">
        <v>2082</v>
      </c>
      <c r="F14" s="180"/>
      <c r="H14" s="180"/>
      <c r="J14" s="180"/>
    </row>
    <row r="15" ht="21.0" customHeight="1">
      <c r="A15" s="74"/>
      <c r="B15" s="98"/>
      <c r="C15" s="74"/>
      <c r="D15" s="74"/>
      <c r="E15" s="180"/>
      <c r="F15" s="180"/>
      <c r="G15" s="180"/>
      <c r="H15" s="180"/>
      <c r="I15" s="180"/>
      <c r="L15" s="362"/>
    </row>
    <row r="16" ht="13.5" customHeight="1">
      <c r="A16" s="372">
        <v>1.0</v>
      </c>
      <c r="B16" s="372">
        <v>2.0</v>
      </c>
      <c r="C16" s="372">
        <v>3.0</v>
      </c>
      <c r="D16" s="372">
        <v>4.0</v>
      </c>
      <c r="F16" s="375" t="s">
        <v>733</v>
      </c>
      <c r="G16" s="7"/>
      <c r="H16" s="374"/>
      <c r="I16" s="374"/>
      <c r="L16" s="362"/>
    </row>
    <row r="17" ht="13.5" customHeight="1">
      <c r="A17" s="376">
        <v>1.0</v>
      </c>
      <c r="B17" s="317" t="s">
        <v>2083</v>
      </c>
      <c r="C17" s="383">
        <v>1.0</v>
      </c>
      <c r="D17" s="128" t="s">
        <v>2084</v>
      </c>
      <c r="E17" s="519" t="s">
        <v>2085</v>
      </c>
      <c r="F17" s="455"/>
      <c r="G17" s="379"/>
      <c r="H17" s="377"/>
      <c r="I17" s="379"/>
      <c r="J17" s="377"/>
    </row>
    <row r="18" ht="13.5" customHeight="1">
      <c r="A18" s="376">
        <v>2.0</v>
      </c>
      <c r="B18" s="317" t="s">
        <v>2086</v>
      </c>
      <c r="C18" s="383">
        <v>1.0</v>
      </c>
      <c r="D18" s="128" t="s">
        <v>2084</v>
      </c>
      <c r="E18" s="519" t="s">
        <v>2087</v>
      </c>
      <c r="F18" s="377"/>
      <c r="G18" s="379"/>
      <c r="H18" s="377"/>
      <c r="I18" s="379"/>
      <c r="J18" s="377"/>
    </row>
    <row r="19" ht="13.5" customHeight="1">
      <c r="A19" s="376"/>
      <c r="B19" s="520" t="s">
        <v>2088</v>
      </c>
      <c r="C19" s="383">
        <v>1.0</v>
      </c>
      <c r="D19" s="128"/>
      <c r="E19" s="521" t="s">
        <v>2089</v>
      </c>
      <c r="F19" s="377"/>
      <c r="G19" s="379"/>
      <c r="H19" s="377"/>
      <c r="I19" s="379"/>
      <c r="J19" s="377"/>
      <c r="L19" s="99"/>
    </row>
    <row r="20" ht="13.5" customHeight="1">
      <c r="A20" s="376">
        <v>3.0</v>
      </c>
      <c r="B20" s="522" t="s">
        <v>2090</v>
      </c>
      <c r="C20" s="523"/>
      <c r="D20" s="127"/>
      <c r="E20" s="379"/>
      <c r="F20" s="377"/>
      <c r="G20" s="379"/>
      <c r="H20" s="377"/>
      <c r="I20" s="379"/>
      <c r="J20" s="377"/>
      <c r="L20" s="99"/>
    </row>
    <row r="21" ht="13.5" customHeight="1">
      <c r="A21" s="376">
        <v>4.0</v>
      </c>
      <c r="B21" s="520" t="s">
        <v>2091</v>
      </c>
      <c r="C21" s="349"/>
      <c r="D21" s="317" t="s">
        <v>2092</v>
      </c>
      <c r="E21" s="521" t="s">
        <v>2093</v>
      </c>
      <c r="F21" s="377"/>
      <c r="G21" s="379"/>
      <c r="H21" s="377"/>
      <c r="I21" s="379"/>
      <c r="J21" s="377"/>
      <c r="L21" s="380"/>
    </row>
    <row r="22" ht="13.5" customHeight="1">
      <c r="A22" s="376">
        <v>5.0</v>
      </c>
      <c r="B22" s="520" t="s">
        <v>2094</v>
      </c>
      <c r="C22" s="349"/>
      <c r="D22" s="317" t="s">
        <v>2095</v>
      </c>
      <c r="E22" s="476" t="s">
        <v>2096</v>
      </c>
    </row>
    <row r="23" ht="13.5" customHeight="1">
      <c r="A23" s="376">
        <v>6.0</v>
      </c>
      <c r="B23" s="317" t="s">
        <v>2097</v>
      </c>
      <c r="C23" s="349"/>
      <c r="D23" s="317" t="s">
        <v>2098</v>
      </c>
      <c r="E23" s="476" t="s">
        <v>2099</v>
      </c>
    </row>
    <row r="24" ht="13.5" customHeight="1">
      <c r="A24" s="376">
        <v>7.0</v>
      </c>
      <c r="B24" s="317" t="s">
        <v>2100</v>
      </c>
      <c r="C24" s="383">
        <v>1.0</v>
      </c>
      <c r="D24" s="128" t="s">
        <v>2101</v>
      </c>
      <c r="E24" s="476" t="s">
        <v>2102</v>
      </c>
    </row>
    <row r="25" ht="13.5" customHeight="1">
      <c r="A25" s="376">
        <v>8.0</v>
      </c>
      <c r="B25" s="317" t="s">
        <v>2103</v>
      </c>
      <c r="C25" s="383">
        <v>1.0</v>
      </c>
      <c r="D25" s="128" t="s">
        <v>2104</v>
      </c>
      <c r="E25" s="476" t="s">
        <v>2105</v>
      </c>
    </row>
    <row r="26" ht="13.5" customHeight="1">
      <c r="A26" s="376">
        <v>9.0</v>
      </c>
      <c r="B26" s="524" t="s">
        <v>2106</v>
      </c>
      <c r="C26" s="525"/>
      <c r="D26" s="127"/>
    </row>
    <row r="27" ht="13.5" customHeight="1">
      <c r="A27" s="376">
        <v>10.0</v>
      </c>
      <c r="B27" s="317" t="s">
        <v>2107</v>
      </c>
      <c r="C27" s="383">
        <v>1.0</v>
      </c>
      <c r="D27" s="128" t="s">
        <v>2108</v>
      </c>
      <c r="E27" s="476" t="s">
        <v>2109</v>
      </c>
    </row>
    <row r="28" ht="13.5" customHeight="1">
      <c r="A28" s="376">
        <v>11.0</v>
      </c>
      <c r="B28" s="317" t="s">
        <v>2110</v>
      </c>
      <c r="C28" s="383">
        <v>1.0</v>
      </c>
      <c r="D28" s="526">
        <v>44929.0</v>
      </c>
      <c r="E28" s="476" t="s">
        <v>2111</v>
      </c>
    </row>
    <row r="29" ht="13.5" customHeight="1">
      <c r="A29" s="376">
        <v>12.0</v>
      </c>
      <c r="B29" s="317" t="s">
        <v>2112</v>
      </c>
      <c r="C29" s="383">
        <v>1.0</v>
      </c>
      <c r="D29" s="128" t="s">
        <v>2113</v>
      </c>
      <c r="E29" s="476" t="s">
        <v>2102</v>
      </c>
    </row>
    <row r="30" ht="13.5" customHeight="1">
      <c r="A30" s="376">
        <v>13.0</v>
      </c>
      <c r="B30" s="324"/>
      <c r="C30" s="349"/>
      <c r="D30" s="127"/>
    </row>
    <row r="31" ht="13.5" customHeight="1">
      <c r="A31" s="376">
        <v>14.0</v>
      </c>
      <c r="B31" s="324"/>
      <c r="C31" s="349"/>
      <c r="D31" s="127"/>
    </row>
    <row r="32" ht="13.5" customHeight="1">
      <c r="A32" s="376">
        <v>15.0</v>
      </c>
      <c r="B32" s="324"/>
      <c r="C32" s="349"/>
      <c r="D32" s="127"/>
    </row>
    <row r="33" ht="13.5" customHeight="1">
      <c r="A33" s="376">
        <v>16.0</v>
      </c>
      <c r="B33" s="324"/>
      <c r="C33" s="349"/>
      <c r="D33" s="127"/>
    </row>
    <row r="34" ht="13.5" customHeight="1">
      <c r="A34" s="376">
        <v>17.0</v>
      </c>
      <c r="B34" s="324"/>
      <c r="C34" s="349"/>
      <c r="D34" s="127"/>
    </row>
    <row r="35" ht="13.5" customHeight="1">
      <c r="A35" s="376">
        <v>18.0</v>
      </c>
      <c r="B35" s="324"/>
      <c r="C35" s="349"/>
      <c r="D35" s="127"/>
    </row>
    <row r="36" ht="13.5" customHeight="1">
      <c r="A36" s="376">
        <v>19.0</v>
      </c>
      <c r="B36" s="324"/>
      <c r="C36" s="349"/>
      <c r="D36" s="127"/>
    </row>
    <row r="37" ht="13.5" customHeight="1">
      <c r="A37" s="376">
        <v>20.0</v>
      </c>
      <c r="B37" s="324"/>
      <c r="C37" s="349"/>
      <c r="D37" s="127"/>
    </row>
    <row r="38" ht="13.5" customHeight="1">
      <c r="A38" s="376">
        <v>21.0</v>
      </c>
      <c r="B38" s="324"/>
      <c r="C38" s="349"/>
      <c r="D38" s="127"/>
    </row>
    <row r="39" ht="13.5" customHeight="1">
      <c r="A39" s="376">
        <v>22.0</v>
      </c>
      <c r="B39" s="324"/>
      <c r="C39" s="349"/>
      <c r="D39" s="127"/>
    </row>
    <row r="40" ht="13.5" customHeight="1">
      <c r="A40" s="376">
        <v>23.0</v>
      </c>
      <c r="B40" s="324"/>
      <c r="C40" s="349"/>
      <c r="D40" s="127"/>
    </row>
    <row r="41" ht="13.5" customHeight="1">
      <c r="A41" s="376">
        <v>24.0</v>
      </c>
      <c r="B41" s="324"/>
      <c r="C41" s="349"/>
      <c r="D41" s="127"/>
    </row>
    <row r="42" ht="13.5" customHeight="1">
      <c r="A42" s="376">
        <v>25.0</v>
      </c>
      <c r="B42" s="324"/>
      <c r="C42" s="349"/>
      <c r="D42" s="127"/>
    </row>
    <row r="43" ht="13.5" customHeight="1">
      <c r="A43" s="376">
        <v>26.0</v>
      </c>
      <c r="B43" s="324"/>
      <c r="C43" s="349"/>
      <c r="D43" s="127"/>
    </row>
    <row r="44" ht="13.5" customHeight="1">
      <c r="A44" s="376">
        <v>27.0</v>
      </c>
      <c r="B44" s="324"/>
      <c r="C44" s="349"/>
      <c r="D44" s="127"/>
    </row>
    <row r="45" ht="13.5" customHeight="1">
      <c r="A45" s="376">
        <v>28.0</v>
      </c>
      <c r="B45" s="324"/>
      <c r="C45" s="349"/>
      <c r="D45" s="127"/>
    </row>
    <row r="46" ht="13.5" customHeight="1">
      <c r="A46" s="376">
        <v>29.0</v>
      </c>
      <c r="B46" s="324"/>
      <c r="C46" s="349"/>
      <c r="D46" s="127"/>
    </row>
    <row r="47" ht="13.5" customHeight="1">
      <c r="A47" s="376">
        <v>30.0</v>
      </c>
      <c r="B47" s="324"/>
      <c r="C47" s="349"/>
      <c r="D47" s="127"/>
    </row>
    <row r="48" ht="13.5" customHeight="1">
      <c r="A48" s="376">
        <v>31.0</v>
      </c>
      <c r="B48" s="324"/>
      <c r="C48" s="349"/>
      <c r="D48" s="127"/>
    </row>
    <row r="49" ht="13.5" customHeight="1">
      <c r="A49" s="376">
        <v>32.0</v>
      </c>
      <c r="B49" s="324"/>
      <c r="C49" s="349"/>
      <c r="D49" s="127"/>
    </row>
    <row r="50" ht="13.5" customHeight="1">
      <c r="A50" s="376">
        <v>33.0</v>
      </c>
      <c r="B50" s="324"/>
      <c r="C50" s="349"/>
      <c r="D50" s="127"/>
    </row>
    <row r="51" ht="13.5" customHeight="1">
      <c r="A51" s="376">
        <v>34.0</v>
      </c>
      <c r="B51" s="324"/>
      <c r="C51" s="349"/>
      <c r="D51" s="127"/>
    </row>
    <row r="52" ht="13.5" customHeight="1">
      <c r="A52" s="376">
        <v>35.0</v>
      </c>
      <c r="B52" s="324"/>
      <c r="C52" s="349"/>
      <c r="D52" s="127"/>
    </row>
    <row r="53" ht="13.5" customHeight="1">
      <c r="A53" s="376">
        <v>36.0</v>
      </c>
      <c r="B53" s="324"/>
      <c r="C53" s="349"/>
      <c r="D53" s="127"/>
    </row>
    <row r="54" ht="13.5" customHeight="1">
      <c r="A54" s="376">
        <v>37.0</v>
      </c>
      <c r="B54" s="324"/>
      <c r="C54" s="349"/>
      <c r="D54" s="127"/>
    </row>
    <row r="55" ht="13.5" customHeight="1">
      <c r="A55" s="376">
        <v>38.0</v>
      </c>
      <c r="B55" s="324"/>
      <c r="C55" s="349"/>
      <c r="D55" s="127"/>
    </row>
    <row r="56" ht="13.5" customHeight="1">
      <c r="A56" s="376">
        <v>39.0</v>
      </c>
      <c r="B56" s="324"/>
      <c r="C56" s="349"/>
      <c r="D56" s="127"/>
    </row>
    <row r="57" ht="13.5" customHeight="1">
      <c r="A57" s="376">
        <v>40.0</v>
      </c>
      <c r="B57" s="324"/>
      <c r="C57" s="349"/>
      <c r="D57" s="127"/>
    </row>
    <row r="58" ht="13.5" customHeight="1">
      <c r="A58" s="376">
        <v>41.0</v>
      </c>
      <c r="B58" s="324"/>
      <c r="C58" s="349"/>
      <c r="D58" s="127"/>
    </row>
    <row r="59" ht="13.5" customHeight="1">
      <c r="A59" s="376">
        <v>42.0</v>
      </c>
      <c r="B59" s="324"/>
      <c r="C59" s="349"/>
      <c r="D59" s="127"/>
    </row>
    <row r="60" ht="13.5" customHeight="1">
      <c r="A60" s="376">
        <v>43.0</v>
      </c>
      <c r="B60" s="324"/>
      <c r="C60" s="349"/>
      <c r="D60" s="127"/>
    </row>
    <row r="61" ht="13.5" customHeight="1">
      <c r="A61" s="376">
        <v>44.0</v>
      </c>
      <c r="B61" s="324"/>
      <c r="C61" s="349"/>
      <c r="D61" s="127"/>
    </row>
    <row r="62" ht="13.5" customHeight="1">
      <c r="A62" s="376">
        <v>45.0</v>
      </c>
      <c r="B62" s="324"/>
      <c r="C62" s="349"/>
      <c r="D62" s="127"/>
    </row>
    <row r="63" ht="13.5" customHeight="1">
      <c r="A63" s="376">
        <v>46.0</v>
      </c>
      <c r="B63" s="324"/>
      <c r="C63" s="349"/>
      <c r="D63" s="127"/>
    </row>
    <row r="64" ht="13.5" customHeight="1">
      <c r="A64" s="376">
        <v>47.0</v>
      </c>
      <c r="B64" s="324"/>
      <c r="C64" s="349"/>
      <c r="D64" s="127"/>
    </row>
    <row r="65" ht="13.5" customHeight="1">
      <c r="A65" s="376">
        <v>48.0</v>
      </c>
      <c r="B65" s="324"/>
      <c r="C65" s="349"/>
      <c r="D65" s="127"/>
    </row>
    <row r="66" ht="13.5" customHeight="1">
      <c r="A66" s="376">
        <v>49.0</v>
      </c>
      <c r="B66" s="324"/>
      <c r="C66" s="349"/>
      <c r="D66" s="127"/>
    </row>
    <row r="67" ht="13.5" customHeight="1">
      <c r="A67" s="376">
        <v>50.0</v>
      </c>
      <c r="B67" s="324"/>
      <c r="C67" s="349"/>
      <c r="D67" s="127"/>
    </row>
    <row r="68" ht="13.5" customHeight="1">
      <c r="A68" s="376">
        <v>51.0</v>
      </c>
      <c r="B68" s="324"/>
      <c r="C68" s="349"/>
      <c r="D68" s="127"/>
    </row>
    <row r="69" ht="13.5" customHeight="1">
      <c r="A69" s="376">
        <v>52.0</v>
      </c>
      <c r="B69" s="324"/>
      <c r="C69" s="349"/>
      <c r="D69" s="127"/>
    </row>
    <row r="70" ht="13.5" customHeight="1">
      <c r="A70" s="376">
        <v>53.0</v>
      </c>
      <c r="B70" s="324"/>
      <c r="C70" s="349"/>
      <c r="D70" s="127"/>
    </row>
    <row r="71" ht="13.5" customHeight="1">
      <c r="A71" s="376">
        <v>54.0</v>
      </c>
      <c r="B71" s="324"/>
      <c r="C71" s="349"/>
      <c r="D71" s="127"/>
    </row>
    <row r="72" ht="13.5" customHeight="1">
      <c r="A72" s="376">
        <v>55.0</v>
      </c>
      <c r="B72" s="324"/>
      <c r="C72" s="349"/>
      <c r="D72" s="127"/>
    </row>
    <row r="73" ht="13.5" customHeight="1">
      <c r="A73" s="376">
        <v>56.0</v>
      </c>
      <c r="B73" s="324"/>
      <c r="C73" s="349"/>
      <c r="D73" s="127"/>
    </row>
    <row r="74" ht="13.5" customHeight="1">
      <c r="A74" s="376">
        <v>57.0</v>
      </c>
      <c r="B74" s="324"/>
      <c r="C74" s="349"/>
      <c r="D74" s="127"/>
    </row>
    <row r="75" ht="13.5" customHeight="1">
      <c r="A75" s="376">
        <v>58.0</v>
      </c>
      <c r="B75" s="324"/>
      <c r="C75" s="349"/>
      <c r="D75" s="127"/>
    </row>
    <row r="76" ht="13.5" customHeight="1">
      <c r="A76" s="376">
        <v>59.0</v>
      </c>
      <c r="B76" s="324"/>
      <c r="C76" s="349"/>
      <c r="D76" s="127"/>
    </row>
    <row r="77" ht="13.5" customHeight="1">
      <c r="A77" s="376">
        <v>60.0</v>
      </c>
      <c r="B77" s="324"/>
      <c r="C77" s="349"/>
      <c r="D77" s="127"/>
    </row>
    <row r="78" ht="13.5" customHeight="1">
      <c r="A78" s="376">
        <v>61.0</v>
      </c>
      <c r="B78" s="324"/>
      <c r="C78" s="349"/>
      <c r="D78" s="127"/>
    </row>
    <row r="79" ht="13.5" customHeight="1">
      <c r="A79" s="376">
        <v>62.0</v>
      </c>
      <c r="B79" s="324"/>
      <c r="C79" s="349"/>
      <c r="D79" s="127"/>
    </row>
    <row r="80" ht="13.5" customHeight="1">
      <c r="A80" s="376">
        <v>63.0</v>
      </c>
      <c r="B80" s="324"/>
      <c r="C80" s="349"/>
      <c r="D80" s="127"/>
    </row>
    <row r="81" ht="13.5" customHeight="1">
      <c r="A81" s="376">
        <v>64.0</v>
      </c>
      <c r="B81" s="324"/>
      <c r="C81" s="349"/>
      <c r="D81" s="127"/>
    </row>
    <row r="82" ht="13.5" customHeight="1">
      <c r="A82" s="376">
        <v>65.0</v>
      </c>
      <c r="B82" s="324"/>
      <c r="C82" s="349"/>
      <c r="D82" s="127"/>
    </row>
    <row r="83" ht="13.5" customHeight="1">
      <c r="A83" s="376">
        <v>66.0</v>
      </c>
      <c r="B83" s="324"/>
      <c r="C83" s="349"/>
      <c r="D83" s="127"/>
    </row>
    <row r="84" ht="13.5" customHeight="1">
      <c r="A84" s="376">
        <v>67.0</v>
      </c>
      <c r="B84" s="324"/>
      <c r="C84" s="349"/>
      <c r="D84" s="127"/>
    </row>
    <row r="85" ht="13.5" customHeight="1">
      <c r="A85" s="376">
        <v>68.0</v>
      </c>
      <c r="B85" s="324"/>
      <c r="C85" s="349"/>
      <c r="D85" s="127"/>
    </row>
    <row r="86" ht="13.5" customHeight="1">
      <c r="A86" s="376">
        <v>69.0</v>
      </c>
      <c r="B86" s="324"/>
      <c r="C86" s="349"/>
      <c r="D86" s="127"/>
    </row>
    <row r="87" ht="13.5" customHeight="1">
      <c r="A87" s="376">
        <v>70.0</v>
      </c>
      <c r="B87" s="324"/>
      <c r="C87" s="349"/>
      <c r="D87" s="127"/>
    </row>
    <row r="88" ht="13.5" customHeight="1">
      <c r="A88" s="376">
        <v>71.0</v>
      </c>
      <c r="B88" s="324"/>
      <c r="C88" s="349"/>
      <c r="D88" s="127"/>
    </row>
    <row r="89" ht="13.5" customHeight="1">
      <c r="A89" s="376">
        <v>72.0</v>
      </c>
      <c r="B89" s="324"/>
      <c r="C89" s="349"/>
      <c r="D89" s="127"/>
    </row>
    <row r="90" ht="13.5" customHeight="1">
      <c r="A90" s="376">
        <v>73.0</v>
      </c>
      <c r="B90" s="324"/>
      <c r="C90" s="349"/>
      <c r="D90" s="127"/>
    </row>
    <row r="91" ht="13.5" customHeight="1">
      <c r="A91" s="376">
        <v>74.0</v>
      </c>
      <c r="B91" s="324"/>
      <c r="C91" s="349"/>
      <c r="D91" s="127"/>
    </row>
    <row r="92" ht="13.5" customHeight="1">
      <c r="A92" s="376">
        <v>75.0</v>
      </c>
      <c r="B92" s="324"/>
      <c r="C92" s="349"/>
      <c r="D92" s="127"/>
    </row>
    <row r="93" ht="13.5" customHeight="1">
      <c r="A93" s="376">
        <v>76.0</v>
      </c>
      <c r="B93" s="324"/>
      <c r="C93" s="349"/>
      <c r="D93" s="127"/>
    </row>
    <row r="94" ht="13.5" customHeight="1">
      <c r="A94" s="376">
        <v>77.0</v>
      </c>
      <c r="B94" s="324"/>
      <c r="C94" s="349"/>
      <c r="D94" s="127"/>
    </row>
    <row r="95" ht="13.5" customHeight="1">
      <c r="A95" s="376">
        <v>78.0</v>
      </c>
      <c r="B95" s="324"/>
      <c r="C95" s="349"/>
      <c r="D95" s="127"/>
    </row>
    <row r="96" ht="13.5" customHeight="1">
      <c r="A96" s="376">
        <v>79.0</v>
      </c>
      <c r="B96" s="324"/>
      <c r="C96" s="349"/>
      <c r="D96" s="127"/>
    </row>
    <row r="97" ht="13.5" customHeight="1">
      <c r="A97" s="376">
        <v>80.0</v>
      </c>
      <c r="B97" s="324"/>
      <c r="C97" s="349"/>
      <c r="D97" s="127"/>
    </row>
    <row r="98" ht="13.5" customHeight="1">
      <c r="A98" s="376">
        <v>81.0</v>
      </c>
      <c r="B98" s="324"/>
      <c r="C98" s="349"/>
      <c r="D98" s="127"/>
    </row>
    <row r="99" ht="13.5" customHeight="1">
      <c r="A99" s="376">
        <v>82.0</v>
      </c>
      <c r="B99" s="324"/>
      <c r="C99" s="349"/>
      <c r="D99" s="127"/>
    </row>
    <row r="100" ht="13.5" customHeight="1">
      <c r="A100" s="376">
        <v>83.0</v>
      </c>
      <c r="B100" s="324"/>
      <c r="C100" s="349"/>
      <c r="D100" s="127"/>
    </row>
    <row r="101" ht="13.5" customHeight="1">
      <c r="A101" s="376">
        <v>84.0</v>
      </c>
      <c r="B101" s="324"/>
      <c r="C101" s="349"/>
      <c r="D101" s="127"/>
    </row>
    <row r="102" ht="13.5" customHeight="1">
      <c r="A102" s="376">
        <v>85.0</v>
      </c>
      <c r="B102" s="324"/>
      <c r="C102" s="349"/>
      <c r="D102" s="127"/>
    </row>
    <row r="103" ht="13.5" customHeight="1">
      <c r="A103" s="376">
        <v>86.0</v>
      </c>
      <c r="B103" s="324"/>
      <c r="C103" s="349"/>
      <c r="D103" s="127"/>
    </row>
    <row r="104" ht="13.5" customHeight="1">
      <c r="A104" s="376">
        <v>87.0</v>
      </c>
      <c r="B104" s="324"/>
      <c r="C104" s="349"/>
      <c r="D104" s="127"/>
    </row>
    <row r="105" ht="13.5" customHeight="1">
      <c r="A105" s="376">
        <v>88.0</v>
      </c>
      <c r="B105" s="324"/>
      <c r="C105" s="349"/>
      <c r="D105" s="127"/>
    </row>
    <row r="106" ht="13.5" customHeight="1">
      <c r="A106" s="376">
        <v>89.0</v>
      </c>
      <c r="B106" s="324"/>
      <c r="C106" s="349"/>
      <c r="D106" s="127"/>
    </row>
    <row r="107" ht="13.5" customHeight="1">
      <c r="A107" s="376">
        <v>90.0</v>
      </c>
      <c r="B107" s="324"/>
      <c r="C107" s="349"/>
      <c r="D107" s="127"/>
    </row>
    <row r="108" ht="13.5" customHeight="1">
      <c r="A108" s="376">
        <v>91.0</v>
      </c>
      <c r="B108" s="324"/>
      <c r="C108" s="349"/>
      <c r="D108" s="127"/>
    </row>
    <row r="109" ht="13.5" customHeight="1">
      <c r="A109" s="376">
        <v>92.0</v>
      </c>
      <c r="B109" s="324"/>
      <c r="C109" s="349"/>
      <c r="D109" s="127"/>
    </row>
    <row r="110" ht="13.5" customHeight="1">
      <c r="A110" s="376">
        <v>93.0</v>
      </c>
      <c r="B110" s="324"/>
      <c r="C110" s="349"/>
      <c r="D110" s="127"/>
    </row>
    <row r="111" ht="13.5" customHeight="1">
      <c r="A111" s="376">
        <v>94.0</v>
      </c>
      <c r="B111" s="324"/>
      <c r="C111" s="349"/>
      <c r="D111" s="127"/>
    </row>
    <row r="112" ht="13.5" customHeight="1">
      <c r="A112" s="376">
        <v>95.0</v>
      </c>
      <c r="B112" s="324"/>
      <c r="C112" s="349"/>
      <c r="D112" s="127"/>
    </row>
    <row r="113" ht="13.5" customHeight="1">
      <c r="A113" s="376">
        <v>96.0</v>
      </c>
      <c r="B113" s="324"/>
      <c r="C113" s="349"/>
      <c r="D113" s="127"/>
    </row>
    <row r="114" ht="13.5" customHeight="1">
      <c r="A114" s="376">
        <v>97.0</v>
      </c>
      <c r="B114" s="324"/>
      <c r="C114" s="349"/>
      <c r="D114" s="127"/>
    </row>
    <row r="115" ht="13.5" customHeight="1">
      <c r="A115" s="376">
        <v>98.0</v>
      </c>
      <c r="B115" s="324"/>
      <c r="C115" s="349"/>
      <c r="D115" s="127"/>
    </row>
    <row r="116" ht="13.5" customHeight="1">
      <c r="A116" s="376">
        <v>99.0</v>
      </c>
      <c r="B116" s="324"/>
      <c r="C116" s="349"/>
      <c r="D116" s="127"/>
    </row>
    <row r="117" ht="13.5" customHeight="1">
      <c r="A117" s="376">
        <v>100.0</v>
      </c>
      <c r="B117" s="324"/>
      <c r="C117" s="349"/>
      <c r="D117" s="512"/>
    </row>
    <row r="118" ht="13.5" customHeight="1">
      <c r="C118" s="91"/>
      <c r="E118" s="91"/>
    </row>
    <row r="119" ht="13.5" customHeight="1">
      <c r="C119" s="91"/>
      <c r="E119" s="91"/>
    </row>
    <row r="120" ht="13.5" customHeight="1">
      <c r="C120" s="91"/>
      <c r="E120" s="91"/>
    </row>
    <row r="121" ht="13.5" customHeight="1">
      <c r="C121" s="91"/>
      <c r="E121" s="91"/>
    </row>
    <row r="122" ht="13.5" customHeight="1">
      <c r="C122" s="91"/>
      <c r="E122" s="91"/>
    </row>
    <row r="123" ht="13.5" customHeight="1">
      <c r="C123" s="91"/>
      <c r="E123" s="91"/>
    </row>
    <row r="124" ht="13.5" customHeight="1">
      <c r="C124" s="91"/>
      <c r="E124" s="91"/>
    </row>
    <row r="125" ht="13.5" customHeight="1">
      <c r="C125" s="91"/>
      <c r="E125" s="91"/>
    </row>
    <row r="126" ht="13.5" customHeight="1">
      <c r="C126" s="91"/>
      <c r="E126" s="91"/>
    </row>
    <row r="127" ht="13.5" customHeight="1">
      <c r="C127" s="91"/>
      <c r="E127" s="91"/>
    </row>
    <row r="128" ht="13.5" customHeight="1">
      <c r="C128" s="91"/>
      <c r="E128" s="91"/>
    </row>
    <row r="129" ht="13.5" customHeight="1">
      <c r="C129" s="91"/>
      <c r="E129" s="91"/>
    </row>
    <row r="130" ht="13.5" customHeight="1">
      <c r="C130" s="91"/>
      <c r="E130" s="91"/>
    </row>
    <row r="131" ht="13.5" customHeight="1">
      <c r="C131" s="91"/>
      <c r="E131" s="91"/>
    </row>
    <row r="132" ht="13.5" customHeight="1">
      <c r="C132" s="91"/>
      <c r="E132" s="91"/>
    </row>
    <row r="133" ht="13.5" customHeight="1">
      <c r="C133" s="91"/>
      <c r="E133" s="91"/>
    </row>
    <row r="134" ht="13.5" customHeight="1">
      <c r="C134" s="91"/>
      <c r="E134" s="91"/>
    </row>
    <row r="135" ht="13.5" customHeight="1">
      <c r="C135" s="91"/>
      <c r="E135" s="91"/>
    </row>
    <row r="136" ht="13.5" customHeight="1">
      <c r="C136" s="91"/>
      <c r="E136" s="91"/>
    </row>
    <row r="137" ht="13.5" customHeight="1">
      <c r="C137" s="91"/>
      <c r="E137" s="91"/>
    </row>
    <row r="138" ht="13.5" customHeight="1">
      <c r="C138" s="91"/>
      <c r="E138" s="91"/>
    </row>
    <row r="139" ht="13.5" customHeight="1">
      <c r="C139" s="91"/>
      <c r="E139" s="91"/>
    </row>
    <row r="140" ht="13.5" customHeight="1">
      <c r="C140" s="91"/>
      <c r="E140" s="91"/>
    </row>
    <row r="141" ht="13.5" customHeight="1">
      <c r="C141" s="91"/>
      <c r="E141" s="91"/>
    </row>
    <row r="142" ht="13.5" customHeight="1">
      <c r="C142" s="91"/>
      <c r="E142" s="91"/>
    </row>
    <row r="143" ht="13.5" customHeight="1">
      <c r="C143" s="91"/>
      <c r="E143" s="91"/>
    </row>
    <row r="144" ht="13.5" customHeight="1">
      <c r="C144" s="91"/>
      <c r="E144" s="91"/>
    </row>
    <row r="145" ht="13.5" customHeight="1">
      <c r="C145" s="91"/>
      <c r="E145" s="91"/>
    </row>
    <row r="146" ht="13.5" customHeight="1">
      <c r="C146" s="91"/>
      <c r="E146" s="91"/>
    </row>
    <row r="147" ht="13.5" customHeight="1">
      <c r="C147" s="91"/>
      <c r="E147" s="91"/>
    </row>
    <row r="148" ht="13.5" customHeight="1">
      <c r="C148" s="91"/>
      <c r="E148" s="91"/>
    </row>
    <row r="149" ht="13.5" customHeight="1">
      <c r="C149" s="91"/>
      <c r="E149" s="91"/>
    </row>
    <row r="150" ht="13.5" customHeight="1">
      <c r="C150" s="91"/>
      <c r="E150" s="91"/>
    </row>
    <row r="151" ht="13.5" customHeight="1">
      <c r="C151" s="91"/>
      <c r="E151" s="91"/>
    </row>
    <row r="152" ht="13.5" customHeight="1">
      <c r="C152" s="91"/>
      <c r="E152" s="91"/>
    </row>
    <row r="153" ht="13.5" customHeight="1">
      <c r="C153" s="91"/>
      <c r="E153" s="91"/>
    </row>
    <row r="154" ht="13.5" customHeight="1">
      <c r="C154" s="91"/>
      <c r="E154" s="91"/>
    </row>
    <row r="155" ht="13.5" customHeight="1">
      <c r="C155" s="91"/>
      <c r="E155" s="91"/>
    </row>
    <row r="156" ht="13.5" customHeight="1">
      <c r="C156" s="91"/>
      <c r="E156" s="91"/>
    </row>
    <row r="157" ht="13.5" customHeight="1">
      <c r="C157" s="91"/>
      <c r="E157" s="91"/>
    </row>
    <row r="158" ht="13.5" customHeight="1">
      <c r="C158" s="91"/>
      <c r="E158" s="91"/>
    </row>
    <row r="159" ht="13.5" customHeight="1">
      <c r="C159" s="91"/>
      <c r="E159" s="91"/>
    </row>
    <row r="160" ht="13.5" customHeight="1">
      <c r="C160" s="91"/>
      <c r="E160" s="91"/>
    </row>
    <row r="161" ht="13.5" customHeight="1">
      <c r="C161" s="91"/>
      <c r="E161" s="91"/>
    </row>
    <row r="162" ht="13.5" customHeight="1">
      <c r="C162" s="91"/>
      <c r="E162" s="91"/>
    </row>
    <row r="163" ht="13.5" customHeight="1">
      <c r="C163" s="91"/>
      <c r="E163" s="91"/>
    </row>
    <row r="164" ht="13.5" customHeight="1">
      <c r="C164" s="91"/>
      <c r="E164" s="91"/>
    </row>
    <row r="165" ht="13.5" customHeight="1">
      <c r="C165" s="91"/>
      <c r="E165" s="91"/>
    </row>
    <row r="166" ht="13.5" customHeight="1">
      <c r="C166" s="91"/>
      <c r="E166" s="91"/>
    </row>
    <row r="167" ht="13.5" customHeight="1">
      <c r="C167" s="91"/>
      <c r="E167" s="91"/>
    </row>
    <row r="168" ht="13.5" customHeight="1">
      <c r="C168" s="91"/>
      <c r="E168" s="91"/>
    </row>
    <row r="169" ht="13.5" customHeight="1">
      <c r="C169" s="91"/>
      <c r="E169" s="91"/>
    </row>
    <row r="170" ht="13.5" customHeight="1">
      <c r="C170" s="91"/>
      <c r="E170" s="91"/>
    </row>
    <row r="171" ht="13.5" customHeight="1">
      <c r="C171" s="91"/>
      <c r="E171" s="91"/>
    </row>
    <row r="172" ht="13.5" customHeight="1">
      <c r="C172" s="91"/>
      <c r="E172" s="91"/>
    </row>
    <row r="173" ht="13.5" customHeight="1">
      <c r="C173" s="91"/>
      <c r="E173" s="91"/>
    </row>
    <row r="174" ht="13.5" customHeight="1">
      <c r="C174" s="91"/>
      <c r="E174" s="91"/>
    </row>
    <row r="175" ht="13.5" customHeight="1">
      <c r="C175" s="91"/>
      <c r="E175" s="91"/>
    </row>
    <row r="176" ht="13.5" customHeight="1">
      <c r="C176" s="91"/>
      <c r="E176" s="91"/>
    </row>
    <row r="177" ht="13.5" customHeight="1">
      <c r="C177" s="91"/>
      <c r="E177" s="91"/>
    </row>
    <row r="178" ht="13.5" customHeight="1">
      <c r="C178" s="91"/>
      <c r="E178" s="91"/>
    </row>
    <row r="179" ht="13.5" customHeight="1">
      <c r="C179" s="91"/>
      <c r="E179" s="91"/>
    </row>
    <row r="180" ht="13.5" customHeight="1">
      <c r="C180" s="91"/>
      <c r="E180" s="91"/>
    </row>
    <row r="181" ht="13.5" customHeight="1">
      <c r="C181" s="91"/>
      <c r="E181" s="91"/>
    </row>
    <row r="182" ht="13.5" customHeight="1">
      <c r="C182" s="91"/>
      <c r="E182" s="91"/>
    </row>
    <row r="183" ht="13.5" customHeight="1">
      <c r="C183" s="91"/>
      <c r="E183" s="91"/>
    </row>
    <row r="184" ht="13.5" customHeight="1">
      <c r="C184" s="91"/>
      <c r="E184" s="91"/>
    </row>
    <row r="185" ht="13.5" customHeight="1">
      <c r="C185" s="91"/>
      <c r="E185" s="91"/>
    </row>
    <row r="186" ht="13.5" customHeight="1">
      <c r="C186" s="91"/>
      <c r="E186" s="91"/>
    </row>
    <row r="187" ht="13.5" customHeight="1">
      <c r="C187" s="91"/>
      <c r="E187" s="91"/>
    </row>
    <row r="188" ht="13.5" customHeight="1">
      <c r="C188" s="91"/>
      <c r="E188" s="91"/>
    </row>
    <row r="189" ht="13.5" customHeight="1">
      <c r="C189" s="91"/>
      <c r="E189" s="91"/>
    </row>
    <row r="190" ht="13.5" customHeight="1">
      <c r="C190" s="91"/>
      <c r="E190" s="91"/>
    </row>
    <row r="191" ht="13.5" customHeight="1">
      <c r="C191" s="91"/>
      <c r="E191" s="91"/>
    </row>
    <row r="192" ht="13.5" customHeight="1">
      <c r="C192" s="91"/>
      <c r="E192" s="91"/>
    </row>
    <row r="193" ht="13.5" customHeight="1">
      <c r="C193" s="91"/>
      <c r="E193" s="91"/>
    </row>
    <row r="194" ht="13.5" customHeight="1">
      <c r="C194" s="91"/>
      <c r="E194" s="91"/>
    </row>
    <row r="195" ht="13.5" customHeight="1">
      <c r="C195" s="91"/>
      <c r="E195" s="91"/>
    </row>
    <row r="196" ht="13.5" customHeight="1">
      <c r="C196" s="91"/>
      <c r="E196" s="91"/>
    </row>
    <row r="197" ht="13.5" customHeight="1">
      <c r="C197" s="91"/>
      <c r="E197" s="91"/>
    </row>
    <row r="198" ht="13.5" customHeight="1">
      <c r="C198" s="91"/>
      <c r="E198" s="91"/>
    </row>
    <row r="199" ht="13.5" customHeight="1">
      <c r="C199" s="91"/>
      <c r="E199" s="91"/>
    </row>
    <row r="200" ht="13.5" customHeight="1">
      <c r="C200" s="91"/>
      <c r="E200" s="91"/>
    </row>
    <row r="201" ht="13.5" customHeight="1">
      <c r="C201" s="91"/>
      <c r="E201" s="91"/>
    </row>
    <row r="202" ht="13.5" customHeight="1">
      <c r="C202" s="91"/>
      <c r="E202" s="91"/>
    </row>
    <row r="203" ht="13.5" customHeight="1">
      <c r="C203" s="91"/>
      <c r="E203" s="91"/>
    </row>
    <row r="204" ht="13.5" customHeight="1">
      <c r="C204" s="91"/>
      <c r="E204" s="91"/>
    </row>
    <row r="205" ht="13.5" customHeight="1">
      <c r="C205" s="91"/>
      <c r="E205" s="91"/>
    </row>
    <row r="206" ht="13.5" customHeight="1">
      <c r="C206" s="91"/>
      <c r="E206" s="91"/>
    </row>
    <row r="207" ht="13.5" customHeight="1">
      <c r="C207" s="91"/>
      <c r="E207" s="91"/>
    </row>
    <row r="208" ht="13.5" customHeight="1">
      <c r="C208" s="91"/>
      <c r="E208" s="91"/>
    </row>
    <row r="209" ht="13.5" customHeight="1">
      <c r="C209" s="91"/>
      <c r="E209" s="91"/>
    </row>
    <row r="210" ht="13.5" customHeight="1">
      <c r="C210" s="91"/>
      <c r="E210" s="91"/>
    </row>
    <row r="211" ht="13.5" customHeight="1">
      <c r="C211" s="91"/>
      <c r="E211" s="91"/>
    </row>
    <row r="212" ht="13.5" customHeight="1">
      <c r="C212" s="91"/>
      <c r="E212" s="91"/>
    </row>
    <row r="213" ht="13.5" customHeight="1">
      <c r="C213" s="91"/>
      <c r="E213" s="91"/>
    </row>
    <row r="214" ht="13.5" customHeight="1">
      <c r="C214" s="91"/>
      <c r="E214" s="91"/>
    </row>
    <row r="215" ht="13.5" customHeight="1">
      <c r="C215" s="91"/>
      <c r="E215" s="91"/>
    </row>
    <row r="216" ht="13.5" customHeight="1">
      <c r="C216" s="91"/>
      <c r="E216" s="91"/>
    </row>
    <row r="217" ht="13.5" customHeight="1">
      <c r="C217" s="91"/>
      <c r="E217" s="91"/>
    </row>
    <row r="218" ht="13.5" customHeight="1">
      <c r="C218" s="91"/>
      <c r="E218" s="91"/>
    </row>
    <row r="219" ht="13.5" customHeight="1">
      <c r="C219" s="91"/>
      <c r="E219" s="91"/>
    </row>
    <row r="220" ht="13.5" customHeight="1">
      <c r="C220" s="91"/>
      <c r="E220" s="91"/>
    </row>
    <row r="221" ht="13.5" customHeight="1">
      <c r="C221" s="91"/>
      <c r="E221" s="91"/>
    </row>
    <row r="222" ht="13.5" customHeight="1">
      <c r="C222" s="91"/>
      <c r="E222" s="91"/>
    </row>
    <row r="223" ht="13.5" customHeight="1">
      <c r="C223" s="91"/>
      <c r="E223" s="91"/>
    </row>
    <row r="224" ht="13.5" customHeight="1">
      <c r="C224" s="91"/>
      <c r="E224" s="91"/>
    </row>
    <row r="225" ht="13.5" customHeight="1">
      <c r="C225" s="91"/>
      <c r="E225" s="91"/>
    </row>
    <row r="226" ht="13.5" customHeight="1">
      <c r="C226" s="91"/>
      <c r="E226" s="91"/>
    </row>
    <row r="227" ht="13.5" customHeight="1">
      <c r="C227" s="91"/>
      <c r="E227" s="91"/>
    </row>
    <row r="228" ht="13.5" customHeight="1">
      <c r="C228" s="91"/>
      <c r="E228" s="91"/>
    </row>
    <row r="229" ht="13.5" customHeight="1">
      <c r="C229" s="91"/>
      <c r="E229" s="91"/>
    </row>
    <row r="230" ht="13.5" customHeight="1">
      <c r="C230" s="91"/>
      <c r="E230" s="91"/>
    </row>
    <row r="231" ht="13.5" customHeight="1">
      <c r="C231" s="91"/>
      <c r="E231" s="91"/>
    </row>
    <row r="232" ht="13.5" customHeight="1">
      <c r="C232" s="91"/>
      <c r="E232" s="91"/>
    </row>
    <row r="233" ht="13.5" customHeight="1">
      <c r="C233" s="91"/>
      <c r="E233" s="91"/>
    </row>
    <row r="234" ht="13.5" customHeight="1">
      <c r="C234" s="91"/>
      <c r="E234" s="91"/>
    </row>
    <row r="235" ht="13.5" customHeight="1">
      <c r="C235" s="91"/>
      <c r="E235" s="91"/>
    </row>
    <row r="236" ht="13.5" customHeight="1">
      <c r="C236" s="91"/>
      <c r="E236" s="91"/>
    </row>
    <row r="237" ht="13.5" customHeight="1">
      <c r="C237" s="91"/>
      <c r="E237" s="91"/>
    </row>
    <row r="238" ht="13.5" customHeight="1">
      <c r="C238" s="91"/>
      <c r="E238" s="91"/>
    </row>
    <row r="239" ht="13.5" customHeight="1">
      <c r="C239" s="91"/>
      <c r="E239" s="91"/>
    </row>
    <row r="240" ht="13.5" customHeight="1">
      <c r="C240" s="91"/>
      <c r="E240" s="91"/>
    </row>
    <row r="241" ht="13.5" customHeight="1">
      <c r="C241" s="91"/>
      <c r="E241" s="91"/>
    </row>
    <row r="242" ht="13.5" customHeight="1">
      <c r="C242" s="91"/>
      <c r="E242" s="91"/>
    </row>
    <row r="243" ht="13.5" customHeight="1">
      <c r="C243" s="91"/>
      <c r="E243" s="91"/>
    </row>
    <row r="244" ht="13.5" customHeight="1">
      <c r="C244" s="91"/>
      <c r="E244" s="91"/>
    </row>
    <row r="245" ht="13.5" customHeight="1">
      <c r="C245" s="91"/>
      <c r="E245" s="91"/>
    </row>
    <row r="246" ht="13.5" customHeight="1">
      <c r="C246" s="91"/>
      <c r="E246" s="91"/>
    </row>
    <row r="247" ht="13.5" customHeight="1">
      <c r="C247" s="91"/>
      <c r="E247" s="91"/>
    </row>
    <row r="248" ht="13.5" customHeight="1">
      <c r="C248" s="91"/>
      <c r="E248" s="91"/>
    </row>
    <row r="249" ht="13.5" customHeight="1">
      <c r="C249" s="91"/>
      <c r="E249" s="91"/>
    </row>
    <row r="250" ht="13.5" customHeight="1">
      <c r="C250" s="91"/>
      <c r="E250" s="91"/>
    </row>
    <row r="251" ht="13.5" customHeight="1">
      <c r="C251" s="91"/>
      <c r="E251" s="91"/>
    </row>
    <row r="252" ht="13.5" customHeight="1">
      <c r="C252" s="91"/>
      <c r="E252" s="91"/>
    </row>
    <row r="253" ht="13.5" customHeight="1">
      <c r="C253" s="91"/>
      <c r="E253" s="91"/>
    </row>
    <row r="254" ht="13.5" customHeight="1">
      <c r="C254" s="91"/>
      <c r="E254" s="91"/>
    </row>
    <row r="255" ht="13.5" customHeight="1">
      <c r="C255" s="91"/>
      <c r="E255" s="91"/>
    </row>
    <row r="256" ht="13.5" customHeight="1">
      <c r="C256" s="91"/>
      <c r="E256" s="91"/>
    </row>
    <row r="257" ht="13.5" customHeight="1">
      <c r="C257" s="91"/>
      <c r="E257" s="91"/>
    </row>
    <row r="258" ht="13.5" customHeight="1">
      <c r="C258" s="91"/>
      <c r="E258" s="91"/>
    </row>
    <row r="259" ht="13.5" customHeight="1">
      <c r="C259" s="91"/>
      <c r="E259" s="91"/>
    </row>
    <row r="260" ht="13.5" customHeight="1">
      <c r="C260" s="91"/>
      <c r="E260" s="91"/>
    </row>
    <row r="261" ht="13.5" customHeight="1">
      <c r="C261" s="91"/>
      <c r="E261" s="91"/>
    </row>
    <row r="262" ht="13.5" customHeight="1">
      <c r="C262" s="91"/>
      <c r="E262" s="91"/>
    </row>
    <row r="263" ht="13.5" customHeight="1">
      <c r="C263" s="91"/>
      <c r="E263" s="91"/>
    </row>
    <row r="264" ht="13.5" customHeight="1">
      <c r="C264" s="91"/>
      <c r="E264" s="91"/>
    </row>
    <row r="265" ht="13.5" customHeight="1">
      <c r="C265" s="91"/>
      <c r="E265" s="91"/>
    </row>
    <row r="266" ht="13.5" customHeight="1">
      <c r="C266" s="91"/>
      <c r="E266" s="91"/>
    </row>
    <row r="267" ht="13.5" customHeight="1">
      <c r="C267" s="91"/>
      <c r="E267" s="91"/>
    </row>
    <row r="268" ht="13.5" customHeight="1">
      <c r="C268" s="91"/>
      <c r="E268" s="91"/>
    </row>
    <row r="269" ht="13.5" customHeight="1">
      <c r="C269" s="91"/>
      <c r="E269" s="91"/>
    </row>
    <row r="270" ht="13.5" customHeight="1">
      <c r="C270" s="91"/>
      <c r="E270" s="91"/>
    </row>
    <row r="271" ht="13.5" customHeight="1">
      <c r="C271" s="91"/>
      <c r="E271" s="91"/>
    </row>
    <row r="272" ht="13.5" customHeight="1">
      <c r="C272" s="91"/>
      <c r="E272" s="91"/>
    </row>
    <row r="273" ht="13.5" customHeight="1">
      <c r="C273" s="91"/>
      <c r="E273" s="91"/>
    </row>
    <row r="274" ht="13.5" customHeight="1">
      <c r="C274" s="91"/>
      <c r="E274" s="91"/>
    </row>
    <row r="275" ht="13.5" customHeight="1">
      <c r="C275" s="91"/>
      <c r="E275" s="91"/>
    </row>
    <row r="276" ht="13.5" customHeight="1">
      <c r="C276" s="91"/>
      <c r="E276" s="91"/>
    </row>
    <row r="277" ht="13.5" customHeight="1">
      <c r="C277" s="91"/>
      <c r="E277" s="91"/>
    </row>
    <row r="278" ht="13.5" customHeight="1">
      <c r="C278" s="91"/>
      <c r="E278" s="91"/>
    </row>
    <row r="279" ht="13.5" customHeight="1">
      <c r="C279" s="91"/>
      <c r="E279" s="91"/>
    </row>
    <row r="280" ht="13.5" customHeight="1">
      <c r="C280" s="91"/>
      <c r="E280" s="91"/>
    </row>
    <row r="281" ht="13.5" customHeight="1">
      <c r="C281" s="91"/>
      <c r="E281" s="91"/>
    </row>
    <row r="282" ht="13.5" customHeight="1">
      <c r="C282" s="91"/>
      <c r="E282" s="91"/>
    </row>
    <row r="283" ht="13.5" customHeight="1">
      <c r="C283" s="91"/>
      <c r="E283" s="91"/>
    </row>
    <row r="284" ht="13.5" customHeight="1">
      <c r="C284" s="91"/>
      <c r="E284" s="91"/>
    </row>
    <row r="285" ht="13.5" customHeight="1">
      <c r="C285" s="91"/>
      <c r="E285" s="91"/>
    </row>
    <row r="286" ht="13.5" customHeight="1">
      <c r="C286" s="91"/>
      <c r="E286" s="91"/>
    </row>
    <row r="287" ht="13.5" customHeight="1">
      <c r="C287" s="91"/>
      <c r="E287" s="91"/>
    </row>
    <row r="288" ht="13.5" customHeight="1">
      <c r="C288" s="91"/>
      <c r="E288" s="91"/>
    </row>
    <row r="289" ht="13.5" customHeight="1">
      <c r="C289" s="91"/>
      <c r="E289" s="91"/>
    </row>
    <row r="290" ht="13.5" customHeight="1">
      <c r="C290" s="91"/>
      <c r="E290" s="91"/>
    </row>
    <row r="291" ht="13.5" customHeight="1">
      <c r="C291" s="91"/>
      <c r="E291" s="91"/>
    </row>
    <row r="292" ht="13.5" customHeight="1">
      <c r="C292" s="91"/>
      <c r="E292" s="91"/>
    </row>
    <row r="293" ht="13.5" customHeight="1">
      <c r="C293" s="91"/>
      <c r="E293" s="91"/>
    </row>
    <row r="294" ht="13.5" customHeight="1">
      <c r="C294" s="91"/>
      <c r="E294" s="91"/>
    </row>
    <row r="295" ht="13.5" customHeight="1">
      <c r="C295" s="91"/>
      <c r="E295" s="91"/>
    </row>
    <row r="296" ht="13.5" customHeight="1">
      <c r="C296" s="91"/>
      <c r="E296" s="91"/>
    </row>
    <row r="297" ht="13.5" customHeight="1">
      <c r="C297" s="91"/>
      <c r="E297" s="91"/>
    </row>
    <row r="298" ht="13.5" customHeight="1">
      <c r="C298" s="91"/>
      <c r="E298" s="91"/>
    </row>
    <row r="299" ht="13.5" customHeight="1">
      <c r="C299" s="91"/>
      <c r="E299" s="91"/>
    </row>
    <row r="300" ht="13.5" customHeight="1">
      <c r="C300" s="91"/>
      <c r="E300" s="91"/>
    </row>
    <row r="301" ht="13.5" customHeight="1">
      <c r="C301" s="91"/>
      <c r="E301" s="91"/>
    </row>
    <row r="302" ht="13.5" customHeight="1">
      <c r="C302" s="91"/>
      <c r="E302" s="91"/>
    </row>
    <row r="303" ht="13.5" customHeight="1">
      <c r="C303" s="91"/>
      <c r="E303" s="91"/>
    </row>
    <row r="304" ht="13.5" customHeight="1">
      <c r="C304" s="91"/>
      <c r="E304" s="91"/>
    </row>
    <row r="305" ht="13.5" customHeight="1">
      <c r="C305" s="91"/>
      <c r="E305" s="91"/>
    </row>
    <row r="306" ht="13.5" customHeight="1">
      <c r="C306" s="91"/>
      <c r="E306" s="91"/>
    </row>
    <row r="307" ht="13.5" customHeight="1">
      <c r="C307" s="91"/>
      <c r="E307" s="91"/>
    </row>
    <row r="308" ht="13.5" customHeight="1">
      <c r="C308" s="91"/>
      <c r="E308" s="91"/>
    </row>
    <row r="309" ht="13.5" customHeight="1">
      <c r="C309" s="91"/>
      <c r="E309" s="91"/>
    </row>
    <row r="310" ht="13.5" customHeight="1">
      <c r="C310" s="91"/>
      <c r="E310" s="91"/>
    </row>
    <row r="311" ht="13.5" customHeight="1">
      <c r="C311" s="91"/>
      <c r="E311" s="91"/>
    </row>
    <row r="312" ht="13.5" customHeight="1">
      <c r="C312" s="91"/>
      <c r="E312" s="91"/>
    </row>
    <row r="313" ht="13.5" customHeight="1">
      <c r="C313" s="91"/>
      <c r="E313" s="91"/>
    </row>
    <row r="314" ht="13.5" customHeight="1">
      <c r="C314" s="91"/>
      <c r="E314" s="91"/>
    </row>
    <row r="315" ht="13.5" customHeight="1">
      <c r="C315" s="91"/>
      <c r="E315" s="91"/>
    </row>
    <row r="316" ht="13.5" customHeight="1">
      <c r="C316" s="91"/>
      <c r="E316" s="91"/>
    </row>
    <row r="317" ht="13.5" customHeight="1">
      <c r="C317" s="91"/>
      <c r="E317" s="91"/>
    </row>
    <row r="318" ht="15.75" customHeight="1">
      <c r="C318" s="90"/>
    </row>
    <row r="319" ht="15.75" customHeight="1">
      <c r="C319" s="90"/>
    </row>
    <row r="320" ht="15.75" customHeight="1">
      <c r="C320" s="90"/>
    </row>
    <row r="321" ht="15.75" customHeight="1">
      <c r="C321" s="90"/>
    </row>
    <row r="322" ht="15.75" customHeight="1">
      <c r="C322" s="90"/>
    </row>
    <row r="323" ht="15.75" customHeight="1">
      <c r="C323" s="90"/>
    </row>
    <row r="324" ht="15.75" customHeight="1">
      <c r="C324" s="90"/>
    </row>
    <row r="325" ht="15.75" customHeight="1">
      <c r="C325" s="90"/>
    </row>
    <row r="326" ht="15.75" customHeight="1">
      <c r="C326" s="90"/>
    </row>
    <row r="327" ht="15.75" customHeight="1">
      <c r="C327" s="90"/>
    </row>
    <row r="328" ht="15.75" customHeight="1">
      <c r="C328" s="90"/>
    </row>
    <row r="329" ht="15.75" customHeight="1">
      <c r="C329" s="90"/>
    </row>
    <row r="330" ht="15.75" customHeight="1">
      <c r="C330" s="90"/>
    </row>
    <row r="331" ht="15.75" customHeight="1">
      <c r="C331" s="90"/>
    </row>
    <row r="332" ht="15.75" customHeight="1">
      <c r="C332" s="90"/>
    </row>
    <row r="333" ht="15.75" customHeight="1">
      <c r="C333" s="90"/>
    </row>
    <row r="334" ht="15.75" customHeight="1">
      <c r="C334" s="90"/>
    </row>
    <row r="335" ht="15.75" customHeight="1">
      <c r="C335" s="90"/>
    </row>
    <row r="336" ht="15.75" customHeight="1">
      <c r="C336" s="90"/>
    </row>
    <row r="337" ht="15.75" customHeight="1">
      <c r="C337" s="90"/>
    </row>
    <row r="338" ht="15.75" customHeight="1">
      <c r="C338" s="90"/>
    </row>
    <row r="339" ht="15.75" customHeight="1">
      <c r="C339" s="90"/>
    </row>
    <row r="340" ht="15.75" customHeight="1">
      <c r="C340" s="90"/>
    </row>
    <row r="341" ht="15.75" customHeight="1">
      <c r="C341" s="90"/>
    </row>
    <row r="342" ht="15.75" customHeight="1">
      <c r="C342" s="90"/>
    </row>
    <row r="343" ht="15.75" customHeight="1">
      <c r="C343" s="90"/>
    </row>
    <row r="344" ht="15.75" customHeight="1">
      <c r="C344" s="90"/>
    </row>
    <row r="345" ht="15.75" customHeight="1">
      <c r="C345" s="90"/>
    </row>
    <row r="346" ht="15.75" customHeight="1">
      <c r="C346" s="90"/>
    </row>
    <row r="347" ht="15.75" customHeight="1">
      <c r="C347" s="90"/>
    </row>
    <row r="348" ht="15.75" customHeight="1">
      <c r="C348" s="90"/>
    </row>
    <row r="349" ht="15.75" customHeight="1">
      <c r="C349" s="90"/>
    </row>
    <row r="350" ht="15.75" customHeight="1">
      <c r="C350" s="90"/>
    </row>
    <row r="351" ht="15.75" customHeight="1">
      <c r="C351" s="90"/>
    </row>
    <row r="352" ht="15.75" customHeight="1">
      <c r="C352" s="90"/>
    </row>
    <row r="353" ht="15.75" customHeight="1">
      <c r="C353" s="90"/>
    </row>
    <row r="354" ht="15.75" customHeight="1">
      <c r="C354" s="90"/>
    </row>
    <row r="355" ht="15.75" customHeight="1">
      <c r="C355" s="90"/>
    </row>
    <row r="356" ht="15.75" customHeight="1">
      <c r="C356" s="90"/>
    </row>
    <row r="357" ht="15.75" customHeight="1">
      <c r="C357" s="90"/>
    </row>
    <row r="358" ht="15.75" customHeight="1">
      <c r="C358" s="90"/>
    </row>
    <row r="359" ht="15.75" customHeight="1">
      <c r="C359" s="90"/>
    </row>
    <row r="360" ht="15.75" customHeight="1">
      <c r="C360" s="90"/>
    </row>
    <row r="361" ht="15.75" customHeight="1">
      <c r="C361" s="90"/>
    </row>
    <row r="362" ht="15.75" customHeight="1">
      <c r="C362" s="90"/>
    </row>
    <row r="363" ht="15.75" customHeight="1">
      <c r="C363" s="90"/>
    </row>
    <row r="364" ht="15.75" customHeight="1">
      <c r="C364" s="90"/>
    </row>
    <row r="365" ht="15.75" customHeight="1">
      <c r="C365" s="90"/>
    </row>
    <row r="366" ht="15.75" customHeight="1">
      <c r="C366" s="90"/>
    </row>
    <row r="367" ht="15.75" customHeight="1">
      <c r="C367" s="90"/>
    </row>
    <row r="368" ht="15.75" customHeight="1">
      <c r="C368" s="90"/>
    </row>
    <row r="369" ht="15.75" customHeight="1">
      <c r="C369" s="90"/>
    </row>
    <row r="370" ht="15.75" customHeight="1">
      <c r="C370" s="90"/>
    </row>
    <row r="371" ht="15.75" customHeight="1">
      <c r="C371" s="90"/>
    </row>
    <row r="372" ht="15.75" customHeight="1">
      <c r="C372" s="90"/>
    </row>
    <row r="373" ht="15.75" customHeight="1">
      <c r="C373" s="90"/>
    </row>
    <row r="374" ht="15.75" customHeight="1">
      <c r="C374" s="90"/>
    </row>
    <row r="375" ht="15.75" customHeight="1">
      <c r="C375" s="90"/>
    </row>
    <row r="376" ht="15.75" customHeight="1">
      <c r="C376" s="90"/>
    </row>
    <row r="377" ht="15.75" customHeight="1">
      <c r="C377" s="90"/>
    </row>
    <row r="378" ht="15.75" customHeight="1">
      <c r="C378" s="90"/>
    </row>
    <row r="379" ht="15.75" customHeight="1">
      <c r="C379" s="90"/>
    </row>
    <row r="380" ht="15.75" customHeight="1">
      <c r="C380" s="90"/>
    </row>
    <row r="381" ht="15.75" customHeight="1">
      <c r="C381" s="90"/>
    </row>
    <row r="382" ht="15.75" customHeight="1">
      <c r="C382" s="90"/>
    </row>
    <row r="383" ht="15.75" customHeight="1">
      <c r="C383" s="90"/>
    </row>
    <row r="384" ht="15.75" customHeight="1">
      <c r="C384" s="90"/>
    </row>
    <row r="385" ht="15.75" customHeight="1">
      <c r="C385" s="90"/>
    </row>
    <row r="386" ht="15.75" customHeight="1">
      <c r="C386" s="90"/>
    </row>
    <row r="387" ht="15.75" customHeight="1">
      <c r="C387" s="90"/>
    </row>
    <row r="388" ht="15.75" customHeight="1">
      <c r="C388" s="90"/>
    </row>
    <row r="389" ht="15.75" customHeight="1">
      <c r="C389" s="90"/>
    </row>
    <row r="390" ht="15.75" customHeight="1">
      <c r="C390" s="90"/>
    </row>
    <row r="391" ht="15.75" customHeight="1">
      <c r="C391" s="90"/>
    </row>
    <row r="392" ht="15.75" customHeight="1">
      <c r="C392" s="90"/>
    </row>
    <row r="393" ht="15.75" customHeight="1">
      <c r="C393" s="90"/>
    </row>
    <row r="394" ht="15.75" customHeight="1">
      <c r="C394" s="90"/>
    </row>
    <row r="395" ht="15.75" customHeight="1">
      <c r="C395" s="90"/>
    </row>
    <row r="396" ht="15.75" customHeight="1">
      <c r="C396" s="90"/>
    </row>
    <row r="397" ht="15.75" customHeight="1">
      <c r="C397" s="90"/>
    </row>
    <row r="398" ht="15.75" customHeight="1">
      <c r="C398" s="90"/>
    </row>
    <row r="399" ht="15.75" customHeight="1">
      <c r="C399" s="90"/>
    </row>
    <row r="400" ht="15.75" customHeight="1">
      <c r="C400" s="90"/>
    </row>
    <row r="401" ht="15.75" customHeight="1">
      <c r="C401" s="90"/>
    </row>
    <row r="402" ht="15.75" customHeight="1">
      <c r="C402" s="90"/>
    </row>
    <row r="403" ht="15.75" customHeight="1">
      <c r="C403" s="90"/>
    </row>
    <row r="404" ht="15.75" customHeight="1">
      <c r="C404" s="90"/>
    </row>
    <row r="405" ht="15.75" customHeight="1">
      <c r="C405" s="90"/>
    </row>
    <row r="406" ht="15.75" customHeight="1">
      <c r="C406" s="90"/>
    </row>
    <row r="407" ht="15.75" customHeight="1">
      <c r="C407" s="90"/>
    </row>
    <row r="408" ht="15.75" customHeight="1">
      <c r="C408" s="90"/>
    </row>
    <row r="409" ht="15.75" customHeight="1">
      <c r="C409" s="90"/>
    </row>
    <row r="410" ht="15.75" customHeight="1">
      <c r="C410" s="90"/>
    </row>
    <row r="411" ht="15.75" customHeight="1">
      <c r="C411" s="90"/>
    </row>
    <row r="412" ht="15.75" customHeight="1">
      <c r="C412" s="90"/>
    </row>
    <row r="413" ht="15.75" customHeight="1">
      <c r="C413" s="90"/>
    </row>
    <row r="414" ht="15.75" customHeight="1">
      <c r="C414" s="90"/>
    </row>
    <row r="415" ht="15.75" customHeight="1">
      <c r="C415" s="90"/>
    </row>
    <row r="416" ht="15.75" customHeight="1">
      <c r="C416" s="90"/>
    </row>
    <row r="417" ht="15.75" customHeight="1">
      <c r="C417" s="90"/>
    </row>
    <row r="418" ht="15.75" customHeight="1">
      <c r="C418" s="90"/>
    </row>
    <row r="419" ht="15.75" customHeight="1">
      <c r="C419" s="90"/>
    </row>
    <row r="420" ht="15.75" customHeight="1">
      <c r="C420" s="90"/>
    </row>
    <row r="421" ht="15.75" customHeight="1">
      <c r="C421" s="90"/>
    </row>
    <row r="422" ht="15.75" customHeight="1">
      <c r="C422" s="90"/>
    </row>
    <row r="423" ht="15.75" customHeight="1">
      <c r="C423" s="90"/>
    </row>
    <row r="424" ht="15.75" customHeight="1">
      <c r="C424" s="90"/>
    </row>
    <row r="425" ht="15.75" customHeight="1">
      <c r="C425" s="90"/>
    </row>
    <row r="426" ht="15.75" customHeight="1">
      <c r="C426" s="90"/>
    </row>
    <row r="427" ht="15.75" customHeight="1">
      <c r="C427" s="90"/>
    </row>
    <row r="428" ht="15.75" customHeight="1">
      <c r="C428" s="90"/>
    </row>
    <row r="429" ht="15.75" customHeight="1">
      <c r="C429" s="90"/>
    </row>
    <row r="430" ht="15.75" customHeight="1">
      <c r="C430" s="90"/>
    </row>
    <row r="431" ht="15.75" customHeight="1">
      <c r="C431" s="90"/>
    </row>
    <row r="432" ht="15.75" customHeight="1">
      <c r="C432" s="90"/>
    </row>
    <row r="433" ht="15.75" customHeight="1">
      <c r="C433" s="90"/>
    </row>
    <row r="434" ht="15.75" customHeight="1">
      <c r="C434" s="90"/>
    </row>
    <row r="435" ht="15.75" customHeight="1">
      <c r="C435" s="90"/>
    </row>
    <row r="436" ht="15.75" customHeight="1">
      <c r="C436" s="90"/>
    </row>
    <row r="437" ht="15.75" customHeight="1">
      <c r="C437" s="90"/>
    </row>
    <row r="438" ht="15.75" customHeight="1">
      <c r="C438" s="90"/>
    </row>
    <row r="439" ht="15.75" customHeight="1">
      <c r="C439" s="90"/>
    </row>
    <row r="440" ht="15.75" customHeight="1">
      <c r="C440" s="90"/>
    </row>
    <row r="441" ht="15.75" customHeight="1">
      <c r="C441" s="90"/>
    </row>
    <row r="442" ht="15.75" customHeight="1">
      <c r="C442" s="90"/>
    </row>
    <row r="443" ht="15.75" customHeight="1">
      <c r="C443" s="90"/>
    </row>
    <row r="444" ht="15.75" customHeight="1">
      <c r="C444" s="90"/>
    </row>
    <row r="445" ht="15.75" customHeight="1">
      <c r="C445" s="90"/>
    </row>
    <row r="446" ht="15.75" customHeight="1">
      <c r="C446" s="90"/>
    </row>
    <row r="447" ht="15.75" customHeight="1">
      <c r="C447" s="90"/>
    </row>
    <row r="448" ht="15.75" customHeight="1">
      <c r="C448" s="90"/>
    </row>
    <row r="449" ht="15.75" customHeight="1">
      <c r="C449" s="90"/>
    </row>
    <row r="450" ht="15.75" customHeight="1">
      <c r="C450" s="90"/>
    </row>
    <row r="451" ht="15.75" customHeight="1">
      <c r="C451" s="90"/>
    </row>
    <row r="452" ht="15.75" customHeight="1">
      <c r="C452" s="90"/>
    </row>
    <row r="453" ht="15.75" customHeight="1">
      <c r="C453" s="90"/>
    </row>
    <row r="454" ht="15.75" customHeight="1">
      <c r="C454" s="90"/>
    </row>
    <row r="455" ht="15.75" customHeight="1">
      <c r="C455" s="90"/>
    </row>
    <row r="456" ht="15.75" customHeight="1">
      <c r="C456" s="90"/>
    </row>
    <row r="457" ht="15.75" customHeight="1">
      <c r="C457" s="90"/>
    </row>
    <row r="458" ht="15.75" customHeight="1">
      <c r="C458" s="90"/>
    </row>
    <row r="459" ht="15.75" customHeight="1">
      <c r="C459" s="90"/>
    </row>
    <row r="460" ht="15.75" customHeight="1">
      <c r="C460" s="90"/>
    </row>
    <row r="461" ht="15.75" customHeight="1">
      <c r="C461" s="90"/>
    </row>
    <row r="462" ht="15.75" customHeight="1">
      <c r="C462" s="90"/>
    </row>
    <row r="463" ht="15.75" customHeight="1">
      <c r="C463" s="90"/>
    </row>
    <row r="464" ht="15.75" customHeight="1">
      <c r="C464" s="90"/>
    </row>
    <row r="465" ht="15.75" customHeight="1">
      <c r="C465" s="90"/>
    </row>
    <row r="466" ht="15.75" customHeight="1">
      <c r="C466" s="90"/>
    </row>
    <row r="467" ht="15.75" customHeight="1">
      <c r="C467" s="90"/>
    </row>
    <row r="468" ht="15.75" customHeight="1">
      <c r="C468" s="90"/>
    </row>
    <row r="469" ht="15.75" customHeight="1">
      <c r="C469" s="90"/>
    </row>
    <row r="470" ht="15.75" customHeight="1">
      <c r="C470" s="90"/>
    </row>
    <row r="471" ht="15.75" customHeight="1">
      <c r="C471" s="90"/>
    </row>
    <row r="472" ht="15.75" customHeight="1">
      <c r="C472" s="90"/>
    </row>
    <row r="473" ht="15.75" customHeight="1">
      <c r="C473" s="90"/>
    </row>
    <row r="474" ht="15.75" customHeight="1">
      <c r="C474" s="90"/>
    </row>
    <row r="475" ht="15.75" customHeight="1">
      <c r="C475" s="90"/>
    </row>
    <row r="476" ht="15.75" customHeight="1">
      <c r="C476" s="90"/>
    </row>
    <row r="477" ht="15.75" customHeight="1">
      <c r="C477" s="90"/>
    </row>
    <row r="478" ht="15.75" customHeight="1">
      <c r="C478" s="90"/>
    </row>
    <row r="479" ht="15.75" customHeight="1">
      <c r="C479" s="90"/>
    </row>
    <row r="480" ht="15.75" customHeight="1">
      <c r="C480" s="90"/>
    </row>
    <row r="481" ht="15.75" customHeight="1">
      <c r="C481" s="90"/>
    </row>
    <row r="482" ht="15.75" customHeight="1">
      <c r="C482" s="90"/>
    </row>
    <row r="483" ht="15.75" customHeight="1">
      <c r="C483" s="90"/>
    </row>
    <row r="484" ht="15.75" customHeight="1">
      <c r="C484" s="90"/>
    </row>
    <row r="485" ht="15.75" customHeight="1">
      <c r="C485" s="90"/>
    </row>
    <row r="486" ht="15.75" customHeight="1">
      <c r="C486" s="90"/>
    </row>
    <row r="487" ht="15.75" customHeight="1">
      <c r="C487" s="90"/>
    </row>
    <row r="488" ht="15.75" customHeight="1">
      <c r="C488" s="90"/>
    </row>
    <row r="489" ht="15.75" customHeight="1">
      <c r="C489" s="90"/>
    </row>
    <row r="490" ht="15.75" customHeight="1">
      <c r="C490" s="90"/>
    </row>
    <row r="491" ht="15.75" customHeight="1">
      <c r="C491" s="90"/>
    </row>
    <row r="492" ht="15.75" customHeight="1">
      <c r="C492" s="90"/>
    </row>
    <row r="493" ht="15.75" customHeight="1">
      <c r="C493" s="90"/>
    </row>
    <row r="494" ht="15.75" customHeight="1">
      <c r="C494" s="90"/>
    </row>
    <row r="495" ht="15.75" customHeight="1">
      <c r="C495" s="90"/>
    </row>
    <row r="496" ht="15.75" customHeight="1">
      <c r="C496" s="90"/>
    </row>
    <row r="497" ht="15.75" customHeight="1">
      <c r="C497" s="90"/>
    </row>
    <row r="498" ht="15.75" customHeight="1">
      <c r="C498" s="90"/>
    </row>
    <row r="499" ht="15.75" customHeight="1">
      <c r="C499" s="90"/>
    </row>
    <row r="500" ht="15.75" customHeight="1">
      <c r="C500" s="90"/>
    </row>
    <row r="501" ht="15.75" customHeight="1">
      <c r="C501" s="90"/>
    </row>
    <row r="502" ht="15.75" customHeight="1">
      <c r="C502" s="90"/>
    </row>
    <row r="503" ht="15.75" customHeight="1">
      <c r="C503" s="90"/>
    </row>
    <row r="504" ht="15.75" customHeight="1">
      <c r="C504" s="90"/>
    </row>
    <row r="505" ht="15.75" customHeight="1">
      <c r="C505" s="90"/>
    </row>
    <row r="506" ht="15.75" customHeight="1">
      <c r="C506" s="90"/>
    </row>
    <row r="507" ht="15.75" customHeight="1">
      <c r="C507" s="90"/>
    </row>
    <row r="508" ht="15.75" customHeight="1">
      <c r="C508" s="90"/>
    </row>
    <row r="509" ht="15.75" customHeight="1">
      <c r="C509" s="90"/>
    </row>
    <row r="510" ht="15.75" customHeight="1">
      <c r="C510" s="90"/>
    </row>
    <row r="511" ht="15.75" customHeight="1">
      <c r="C511" s="90"/>
    </row>
    <row r="512" ht="15.75" customHeight="1">
      <c r="C512" s="90"/>
    </row>
    <row r="513" ht="15.75" customHeight="1">
      <c r="C513" s="90"/>
    </row>
    <row r="514" ht="15.75" customHeight="1">
      <c r="C514" s="90"/>
    </row>
    <row r="515" ht="15.75" customHeight="1">
      <c r="C515" s="90"/>
    </row>
    <row r="516" ht="15.75" customHeight="1">
      <c r="C516" s="90"/>
    </row>
    <row r="517" ht="15.75" customHeight="1">
      <c r="C517" s="90"/>
    </row>
    <row r="518" ht="15.75" customHeight="1">
      <c r="C518" s="90"/>
    </row>
    <row r="519" ht="15.75" customHeight="1">
      <c r="C519" s="90"/>
    </row>
    <row r="520" ht="15.75" customHeight="1">
      <c r="C520" s="90"/>
    </row>
    <row r="521" ht="15.75" customHeight="1">
      <c r="C521" s="90"/>
    </row>
    <row r="522" ht="15.75" customHeight="1">
      <c r="C522" s="90"/>
    </row>
    <row r="523" ht="15.75" customHeight="1">
      <c r="C523" s="90"/>
    </row>
    <row r="524" ht="15.75" customHeight="1">
      <c r="C524" s="90"/>
    </row>
    <row r="525" ht="15.75" customHeight="1">
      <c r="C525" s="90"/>
    </row>
    <row r="526" ht="15.75" customHeight="1">
      <c r="C526" s="90"/>
    </row>
    <row r="527" ht="15.75" customHeight="1">
      <c r="C527" s="90"/>
    </row>
    <row r="528" ht="15.75" customHeight="1">
      <c r="C528" s="90"/>
    </row>
    <row r="529" ht="15.75" customHeight="1">
      <c r="C529" s="90"/>
    </row>
    <row r="530" ht="15.75" customHeight="1">
      <c r="C530" s="90"/>
    </row>
    <row r="531" ht="15.75" customHeight="1">
      <c r="C531" s="90"/>
    </row>
    <row r="532" ht="15.75" customHeight="1">
      <c r="C532" s="90"/>
    </row>
    <row r="533" ht="15.75" customHeight="1">
      <c r="C533" s="90"/>
    </row>
    <row r="534" ht="15.75" customHeight="1">
      <c r="C534" s="90"/>
    </row>
    <row r="535" ht="15.75" customHeight="1">
      <c r="C535" s="90"/>
    </row>
    <row r="536" ht="15.75" customHeight="1">
      <c r="C536" s="90"/>
    </row>
    <row r="537" ht="15.75" customHeight="1">
      <c r="C537" s="90"/>
    </row>
    <row r="538" ht="15.75" customHeight="1">
      <c r="C538" s="90"/>
    </row>
    <row r="539" ht="15.75" customHeight="1">
      <c r="C539" s="90"/>
    </row>
    <row r="540" ht="15.75" customHeight="1">
      <c r="C540" s="90"/>
    </row>
    <row r="541" ht="15.75" customHeight="1">
      <c r="C541" s="90"/>
    </row>
    <row r="542" ht="15.75" customHeight="1">
      <c r="C542" s="90"/>
    </row>
    <row r="543" ht="15.75" customHeight="1">
      <c r="C543" s="90"/>
    </row>
    <row r="544" ht="15.75" customHeight="1">
      <c r="C544" s="90"/>
    </row>
    <row r="545" ht="15.75" customHeight="1">
      <c r="C545" s="90"/>
    </row>
    <row r="546" ht="15.75" customHeight="1">
      <c r="C546" s="90"/>
    </row>
    <row r="547" ht="15.75" customHeight="1">
      <c r="C547" s="90"/>
    </row>
    <row r="548" ht="15.75" customHeight="1">
      <c r="C548" s="90"/>
    </row>
    <row r="549" ht="15.75" customHeight="1">
      <c r="C549" s="90"/>
    </row>
    <row r="550" ht="15.75" customHeight="1">
      <c r="C550" s="90"/>
    </row>
    <row r="551" ht="15.75" customHeight="1">
      <c r="C551" s="90"/>
    </row>
    <row r="552" ht="15.75" customHeight="1">
      <c r="C552" s="90"/>
    </row>
    <row r="553" ht="15.75" customHeight="1">
      <c r="C553" s="90"/>
    </row>
    <row r="554" ht="15.75" customHeight="1">
      <c r="C554" s="90"/>
    </row>
    <row r="555" ht="15.75" customHeight="1">
      <c r="C555" s="90"/>
    </row>
    <row r="556" ht="15.75" customHeight="1">
      <c r="C556" s="90"/>
    </row>
    <row r="557" ht="15.75" customHeight="1">
      <c r="C557" s="90"/>
    </row>
    <row r="558" ht="15.75" customHeight="1">
      <c r="C558" s="90"/>
    </row>
    <row r="559" ht="15.75" customHeight="1">
      <c r="C559" s="90"/>
    </row>
    <row r="560" ht="15.75" customHeight="1">
      <c r="C560" s="90"/>
    </row>
    <row r="561" ht="15.75" customHeight="1">
      <c r="C561" s="90"/>
    </row>
    <row r="562" ht="15.75" customHeight="1">
      <c r="C562" s="90"/>
    </row>
    <row r="563" ht="15.75" customHeight="1">
      <c r="C563" s="90"/>
    </row>
    <row r="564" ht="15.75" customHeight="1">
      <c r="C564" s="90"/>
    </row>
    <row r="565" ht="15.75" customHeight="1">
      <c r="C565" s="90"/>
    </row>
    <row r="566" ht="15.75" customHeight="1">
      <c r="C566" s="90"/>
    </row>
    <row r="567" ht="15.75" customHeight="1">
      <c r="C567" s="90"/>
    </row>
    <row r="568" ht="15.75" customHeight="1">
      <c r="C568" s="90"/>
    </row>
    <row r="569" ht="15.75" customHeight="1">
      <c r="C569" s="90"/>
    </row>
    <row r="570" ht="15.75" customHeight="1">
      <c r="C570" s="90"/>
    </row>
    <row r="571" ht="15.75" customHeight="1">
      <c r="C571" s="90"/>
    </row>
    <row r="572" ht="15.75" customHeight="1">
      <c r="C572" s="90"/>
    </row>
    <row r="573" ht="15.75" customHeight="1">
      <c r="C573" s="90"/>
    </row>
    <row r="574" ht="15.75" customHeight="1">
      <c r="C574" s="90"/>
    </row>
    <row r="575" ht="15.75" customHeight="1">
      <c r="C575" s="90"/>
    </row>
    <row r="576" ht="15.75" customHeight="1">
      <c r="C576" s="90"/>
    </row>
    <row r="577" ht="15.75" customHeight="1">
      <c r="C577" s="90"/>
    </row>
    <row r="578" ht="15.75" customHeight="1">
      <c r="C578" s="90"/>
    </row>
    <row r="579" ht="15.75" customHeight="1">
      <c r="C579" s="90"/>
    </row>
    <row r="580" ht="15.75" customHeight="1">
      <c r="C580" s="90"/>
    </row>
    <row r="581" ht="15.75" customHeight="1">
      <c r="C581" s="90"/>
    </row>
    <row r="582" ht="15.75" customHeight="1">
      <c r="C582" s="90"/>
    </row>
    <row r="583" ht="15.75" customHeight="1">
      <c r="C583" s="90"/>
    </row>
    <row r="584" ht="15.75" customHeight="1">
      <c r="C584" s="90"/>
    </row>
    <row r="585" ht="15.75" customHeight="1">
      <c r="C585" s="90"/>
    </row>
    <row r="586" ht="15.75" customHeight="1">
      <c r="C586" s="90"/>
    </row>
    <row r="587" ht="15.75" customHeight="1">
      <c r="C587" s="90"/>
    </row>
    <row r="588" ht="15.75" customHeight="1">
      <c r="C588" s="90"/>
    </row>
    <row r="589" ht="15.75" customHeight="1">
      <c r="C589" s="90"/>
    </row>
    <row r="590" ht="15.75" customHeight="1">
      <c r="C590" s="90"/>
    </row>
    <row r="591" ht="15.75" customHeight="1">
      <c r="C591" s="90"/>
    </row>
    <row r="592" ht="15.75" customHeight="1">
      <c r="C592" s="90"/>
    </row>
    <row r="593" ht="15.75" customHeight="1">
      <c r="C593" s="90"/>
    </row>
    <row r="594" ht="15.75" customHeight="1">
      <c r="C594" s="90"/>
    </row>
    <row r="595" ht="15.75" customHeight="1">
      <c r="C595" s="90"/>
    </row>
    <row r="596" ht="15.75" customHeight="1">
      <c r="C596" s="90"/>
    </row>
    <row r="597" ht="15.75" customHeight="1">
      <c r="C597" s="90"/>
    </row>
    <row r="598" ht="15.75" customHeight="1">
      <c r="C598" s="90"/>
    </row>
    <row r="599" ht="15.75" customHeight="1">
      <c r="C599" s="90"/>
    </row>
    <row r="600" ht="15.75" customHeight="1">
      <c r="C600" s="90"/>
    </row>
    <row r="601" ht="15.75" customHeight="1">
      <c r="C601" s="90"/>
    </row>
    <row r="602" ht="15.75" customHeight="1">
      <c r="C602" s="90"/>
    </row>
    <row r="603" ht="15.75" customHeight="1">
      <c r="C603" s="90"/>
    </row>
    <row r="604" ht="15.75" customHeight="1">
      <c r="C604" s="90"/>
    </row>
    <row r="605" ht="15.75" customHeight="1">
      <c r="C605" s="90"/>
    </row>
    <row r="606" ht="15.75" customHeight="1">
      <c r="C606" s="90"/>
    </row>
    <row r="607" ht="15.75" customHeight="1">
      <c r="C607" s="90"/>
    </row>
    <row r="608" ht="15.75" customHeight="1">
      <c r="C608" s="90"/>
    </row>
    <row r="609" ht="15.75" customHeight="1">
      <c r="C609" s="90"/>
    </row>
    <row r="610" ht="15.75" customHeight="1">
      <c r="C610" s="90"/>
    </row>
    <row r="611" ht="15.75" customHeight="1">
      <c r="C611" s="90"/>
    </row>
    <row r="612" ht="15.75" customHeight="1">
      <c r="C612" s="90"/>
    </row>
    <row r="613" ht="15.75" customHeight="1">
      <c r="C613" s="90"/>
    </row>
    <row r="614" ht="15.75" customHeight="1">
      <c r="C614" s="90"/>
    </row>
    <row r="615" ht="15.75" customHeight="1">
      <c r="C615" s="90"/>
    </row>
    <row r="616" ht="15.75" customHeight="1">
      <c r="C616" s="90"/>
    </row>
    <row r="617" ht="15.75" customHeight="1">
      <c r="C617" s="90"/>
    </row>
    <row r="618" ht="15.75" customHeight="1">
      <c r="C618" s="90"/>
    </row>
    <row r="619" ht="15.75" customHeight="1">
      <c r="C619" s="90"/>
    </row>
    <row r="620" ht="15.75" customHeight="1">
      <c r="C620" s="90"/>
    </row>
    <row r="621" ht="15.75" customHeight="1">
      <c r="C621" s="90"/>
    </row>
    <row r="622" ht="15.75" customHeight="1">
      <c r="C622" s="90"/>
    </row>
    <row r="623" ht="15.75" customHeight="1">
      <c r="C623" s="90"/>
    </row>
    <row r="624" ht="15.75" customHeight="1">
      <c r="C624" s="90"/>
    </row>
    <row r="625" ht="15.75" customHeight="1">
      <c r="C625" s="90"/>
    </row>
    <row r="626" ht="15.75" customHeight="1">
      <c r="C626" s="90"/>
    </row>
    <row r="627" ht="15.75" customHeight="1">
      <c r="C627" s="90"/>
    </row>
    <row r="628" ht="15.75" customHeight="1">
      <c r="C628" s="90"/>
    </row>
    <row r="629" ht="15.75" customHeight="1">
      <c r="C629" s="90"/>
    </row>
    <row r="630" ht="15.75" customHeight="1">
      <c r="C630" s="90"/>
    </row>
    <row r="631" ht="15.75" customHeight="1">
      <c r="C631" s="90"/>
    </row>
    <row r="632" ht="15.75" customHeight="1">
      <c r="C632" s="90"/>
    </row>
    <row r="633" ht="15.75" customHeight="1">
      <c r="C633" s="90"/>
    </row>
    <row r="634" ht="15.75" customHeight="1">
      <c r="C634" s="90"/>
    </row>
    <row r="635" ht="15.75" customHeight="1">
      <c r="C635" s="90"/>
    </row>
    <row r="636" ht="15.75" customHeight="1">
      <c r="C636" s="90"/>
    </row>
    <row r="637" ht="15.75" customHeight="1">
      <c r="C637" s="90"/>
    </row>
    <row r="638" ht="15.75" customHeight="1">
      <c r="C638" s="90"/>
    </row>
    <row r="639" ht="15.75" customHeight="1">
      <c r="C639" s="90"/>
    </row>
    <row r="640" ht="15.75" customHeight="1">
      <c r="C640" s="90"/>
    </row>
    <row r="641" ht="15.75" customHeight="1">
      <c r="C641" s="90"/>
    </row>
    <row r="642" ht="15.75" customHeight="1">
      <c r="C642" s="90"/>
    </row>
    <row r="643" ht="15.75" customHeight="1">
      <c r="C643" s="90"/>
    </row>
    <row r="644" ht="15.75" customHeight="1">
      <c r="C644" s="90"/>
    </row>
    <row r="645" ht="15.75" customHeight="1">
      <c r="C645" s="90"/>
    </row>
    <row r="646" ht="15.75" customHeight="1">
      <c r="C646" s="90"/>
    </row>
    <row r="647" ht="15.75" customHeight="1">
      <c r="C647" s="90"/>
    </row>
    <row r="648" ht="15.75" customHeight="1">
      <c r="C648" s="90"/>
    </row>
    <row r="649" ht="15.75" customHeight="1">
      <c r="C649" s="90"/>
    </row>
    <row r="650" ht="15.75" customHeight="1">
      <c r="C650" s="90"/>
    </row>
    <row r="651" ht="15.75" customHeight="1">
      <c r="C651" s="90"/>
    </row>
    <row r="652" ht="15.75" customHeight="1">
      <c r="C652" s="90"/>
    </row>
    <row r="653" ht="15.75" customHeight="1">
      <c r="C653" s="90"/>
    </row>
    <row r="654" ht="15.75" customHeight="1">
      <c r="C654" s="90"/>
    </row>
    <row r="655" ht="15.75" customHeight="1">
      <c r="C655" s="90"/>
    </row>
    <row r="656" ht="15.75" customHeight="1">
      <c r="C656" s="90"/>
    </row>
    <row r="657" ht="15.75" customHeight="1">
      <c r="C657" s="90"/>
    </row>
    <row r="658" ht="15.75" customHeight="1">
      <c r="C658" s="90"/>
    </row>
    <row r="659" ht="15.75" customHeight="1">
      <c r="C659" s="90"/>
    </row>
    <row r="660" ht="15.75" customHeight="1">
      <c r="C660" s="90"/>
    </row>
    <row r="661" ht="15.75" customHeight="1">
      <c r="C661" s="90"/>
    </row>
    <row r="662" ht="15.75" customHeight="1">
      <c r="C662" s="90"/>
    </row>
    <row r="663" ht="15.75" customHeight="1">
      <c r="C663" s="90"/>
    </row>
    <row r="664" ht="15.75" customHeight="1">
      <c r="C664" s="90"/>
    </row>
    <row r="665" ht="15.75" customHeight="1">
      <c r="C665" s="90"/>
    </row>
    <row r="666" ht="15.75" customHeight="1">
      <c r="C666" s="90"/>
    </row>
    <row r="667" ht="15.75" customHeight="1">
      <c r="C667" s="90"/>
    </row>
    <row r="668" ht="15.75" customHeight="1">
      <c r="C668" s="90"/>
    </row>
    <row r="669" ht="15.75" customHeight="1">
      <c r="C669" s="90"/>
    </row>
    <row r="670" ht="15.75" customHeight="1">
      <c r="C670" s="90"/>
    </row>
    <row r="671" ht="15.75" customHeight="1">
      <c r="C671" s="90"/>
    </row>
    <row r="672" ht="15.75" customHeight="1">
      <c r="C672" s="90"/>
    </row>
    <row r="673" ht="15.75" customHeight="1">
      <c r="C673" s="90"/>
    </row>
    <row r="674" ht="15.75" customHeight="1">
      <c r="C674" s="90"/>
    </row>
    <row r="675" ht="15.75" customHeight="1">
      <c r="C675" s="90"/>
    </row>
    <row r="676" ht="15.75" customHeight="1">
      <c r="C676" s="90"/>
    </row>
    <row r="677" ht="15.75" customHeight="1">
      <c r="C677" s="90"/>
    </row>
    <row r="678" ht="15.75" customHeight="1">
      <c r="C678" s="90"/>
    </row>
    <row r="679" ht="15.75" customHeight="1">
      <c r="C679" s="90"/>
    </row>
    <row r="680" ht="15.75" customHeight="1">
      <c r="C680" s="90"/>
    </row>
    <row r="681" ht="15.75" customHeight="1">
      <c r="C681" s="90"/>
    </row>
    <row r="682" ht="15.75" customHeight="1">
      <c r="C682" s="90"/>
    </row>
    <row r="683" ht="15.75" customHeight="1">
      <c r="C683" s="90"/>
    </row>
    <row r="684" ht="15.75" customHeight="1">
      <c r="C684" s="90"/>
    </row>
    <row r="685" ht="15.75" customHeight="1">
      <c r="C685" s="90"/>
    </row>
    <row r="686" ht="15.75" customHeight="1">
      <c r="C686" s="90"/>
    </row>
    <row r="687" ht="15.75" customHeight="1">
      <c r="C687" s="90"/>
    </row>
    <row r="688" ht="15.75" customHeight="1">
      <c r="C688" s="90"/>
    </row>
    <row r="689" ht="15.75" customHeight="1">
      <c r="C689" s="90"/>
    </row>
    <row r="690" ht="15.75" customHeight="1">
      <c r="C690" s="90"/>
    </row>
    <row r="691" ht="15.75" customHeight="1">
      <c r="C691" s="90"/>
    </row>
    <row r="692" ht="15.75" customHeight="1">
      <c r="C692" s="90"/>
    </row>
    <row r="693" ht="15.75" customHeight="1">
      <c r="C693" s="90"/>
    </row>
    <row r="694" ht="15.75" customHeight="1">
      <c r="C694" s="90"/>
    </row>
    <row r="695" ht="15.75" customHeight="1">
      <c r="C695" s="90"/>
    </row>
    <row r="696" ht="15.75" customHeight="1">
      <c r="C696" s="90"/>
    </row>
    <row r="697" ht="15.75" customHeight="1">
      <c r="C697" s="90"/>
    </row>
    <row r="698" ht="15.75" customHeight="1">
      <c r="C698" s="90"/>
    </row>
    <row r="699" ht="15.75" customHeight="1">
      <c r="C699" s="90"/>
    </row>
    <row r="700" ht="15.75" customHeight="1">
      <c r="C700" s="90"/>
    </row>
    <row r="701" ht="15.75" customHeight="1">
      <c r="C701" s="90"/>
    </row>
    <row r="702" ht="15.75" customHeight="1">
      <c r="C702" s="90"/>
    </row>
    <row r="703" ht="15.75" customHeight="1">
      <c r="C703" s="90"/>
    </row>
    <row r="704" ht="15.75" customHeight="1">
      <c r="C704" s="90"/>
    </row>
    <row r="705" ht="15.75" customHeight="1">
      <c r="C705" s="90"/>
    </row>
    <row r="706" ht="15.75" customHeight="1">
      <c r="C706" s="90"/>
    </row>
    <row r="707" ht="15.75" customHeight="1">
      <c r="C707" s="90"/>
    </row>
    <row r="708" ht="15.75" customHeight="1">
      <c r="C708" s="90"/>
    </row>
    <row r="709" ht="15.75" customHeight="1">
      <c r="C709" s="90"/>
    </row>
    <row r="710" ht="15.75" customHeight="1">
      <c r="C710" s="90"/>
    </row>
    <row r="711" ht="15.75" customHeight="1">
      <c r="C711" s="90"/>
    </row>
    <row r="712" ht="15.75" customHeight="1">
      <c r="C712" s="90"/>
    </row>
    <row r="713" ht="15.75" customHeight="1">
      <c r="C713" s="90"/>
    </row>
    <row r="714" ht="15.75" customHeight="1">
      <c r="C714" s="90"/>
    </row>
    <row r="715" ht="15.75" customHeight="1">
      <c r="C715" s="90"/>
    </row>
    <row r="716" ht="15.75" customHeight="1">
      <c r="C716" s="90"/>
    </row>
    <row r="717" ht="15.75" customHeight="1">
      <c r="C717" s="90"/>
    </row>
    <row r="718" ht="15.75" customHeight="1">
      <c r="C718" s="90"/>
    </row>
    <row r="719" ht="15.75" customHeight="1">
      <c r="C719" s="90"/>
    </row>
    <row r="720" ht="15.75" customHeight="1">
      <c r="C720" s="90"/>
    </row>
    <row r="721" ht="15.75" customHeight="1">
      <c r="C721" s="90"/>
    </row>
    <row r="722" ht="15.75" customHeight="1">
      <c r="C722" s="90"/>
    </row>
    <row r="723" ht="15.75" customHeight="1">
      <c r="C723" s="90"/>
    </row>
    <row r="724" ht="15.75" customHeight="1">
      <c r="C724" s="90"/>
    </row>
    <row r="725" ht="15.75" customHeight="1">
      <c r="C725" s="90"/>
    </row>
    <row r="726" ht="15.75" customHeight="1">
      <c r="C726" s="90"/>
    </row>
    <row r="727" ht="15.75" customHeight="1">
      <c r="C727" s="90"/>
    </row>
    <row r="728" ht="15.75" customHeight="1">
      <c r="C728" s="90"/>
    </row>
    <row r="729" ht="15.75" customHeight="1">
      <c r="C729" s="90"/>
    </row>
    <row r="730" ht="15.75" customHeight="1">
      <c r="C730" s="90"/>
    </row>
    <row r="731" ht="15.75" customHeight="1">
      <c r="C731" s="90"/>
    </row>
    <row r="732" ht="15.75" customHeight="1">
      <c r="C732" s="90"/>
    </row>
    <row r="733" ht="15.75" customHeight="1">
      <c r="C733" s="90"/>
    </row>
    <row r="734" ht="15.75" customHeight="1">
      <c r="C734" s="90"/>
    </row>
    <row r="735" ht="15.75" customHeight="1">
      <c r="C735" s="90"/>
    </row>
    <row r="736" ht="15.75" customHeight="1">
      <c r="C736" s="90"/>
    </row>
    <row r="737" ht="15.75" customHeight="1">
      <c r="C737" s="90"/>
    </row>
    <row r="738" ht="15.75" customHeight="1">
      <c r="C738" s="90"/>
    </row>
    <row r="739" ht="15.75" customHeight="1">
      <c r="C739" s="90"/>
    </row>
    <row r="740" ht="15.75" customHeight="1">
      <c r="C740" s="90"/>
    </row>
    <row r="741" ht="15.75" customHeight="1">
      <c r="C741" s="90"/>
    </row>
    <row r="742" ht="15.75" customHeight="1">
      <c r="C742" s="90"/>
    </row>
    <row r="743" ht="15.75" customHeight="1">
      <c r="C743" s="90"/>
    </row>
    <row r="744" ht="15.75" customHeight="1">
      <c r="C744" s="90"/>
    </row>
    <row r="745" ht="15.75" customHeight="1">
      <c r="C745" s="90"/>
    </row>
    <row r="746" ht="15.75" customHeight="1">
      <c r="C746" s="90"/>
    </row>
    <row r="747" ht="15.75" customHeight="1">
      <c r="C747" s="90"/>
    </row>
    <row r="748" ht="15.75" customHeight="1">
      <c r="C748" s="90"/>
    </row>
    <row r="749" ht="15.75" customHeight="1">
      <c r="C749" s="90"/>
    </row>
    <row r="750" ht="15.75" customHeight="1">
      <c r="C750" s="90"/>
    </row>
    <row r="751" ht="15.75" customHeight="1">
      <c r="C751" s="90"/>
    </row>
    <row r="752" ht="15.75" customHeight="1">
      <c r="C752" s="90"/>
    </row>
    <row r="753" ht="15.75" customHeight="1">
      <c r="C753" s="90"/>
    </row>
    <row r="754" ht="15.75" customHeight="1">
      <c r="C754" s="90"/>
    </row>
    <row r="755" ht="15.75" customHeight="1">
      <c r="C755" s="90"/>
    </row>
    <row r="756" ht="15.75" customHeight="1">
      <c r="C756" s="90"/>
    </row>
    <row r="757" ht="15.75" customHeight="1">
      <c r="C757" s="90"/>
    </row>
    <row r="758" ht="15.75" customHeight="1">
      <c r="C758" s="90"/>
    </row>
    <row r="759" ht="15.75" customHeight="1">
      <c r="C759" s="90"/>
    </row>
    <row r="760" ht="15.75" customHeight="1">
      <c r="C760" s="90"/>
    </row>
    <row r="761" ht="15.75" customHeight="1">
      <c r="C761" s="90"/>
    </row>
    <row r="762" ht="15.75" customHeight="1">
      <c r="C762" s="90"/>
    </row>
    <row r="763" ht="15.75" customHeight="1">
      <c r="C763" s="90"/>
    </row>
    <row r="764" ht="15.75" customHeight="1">
      <c r="C764" s="90"/>
    </row>
    <row r="765" ht="15.75" customHeight="1">
      <c r="C765" s="90"/>
    </row>
    <row r="766" ht="15.75" customHeight="1">
      <c r="C766" s="90"/>
    </row>
    <row r="767" ht="15.75" customHeight="1">
      <c r="C767" s="90"/>
    </row>
    <row r="768" ht="15.75" customHeight="1">
      <c r="C768" s="90"/>
    </row>
    <row r="769" ht="15.75" customHeight="1">
      <c r="C769" s="90"/>
    </row>
    <row r="770" ht="15.75" customHeight="1">
      <c r="C770" s="90"/>
    </row>
    <row r="771" ht="15.75" customHeight="1">
      <c r="C771" s="90"/>
    </row>
    <row r="772" ht="15.75" customHeight="1">
      <c r="C772" s="90"/>
    </row>
    <row r="773" ht="15.75" customHeight="1">
      <c r="C773" s="90"/>
    </row>
    <row r="774" ht="15.75" customHeight="1">
      <c r="C774" s="90"/>
    </row>
    <row r="775" ht="15.75" customHeight="1">
      <c r="C775" s="90"/>
    </row>
    <row r="776" ht="15.75" customHeight="1">
      <c r="C776" s="90"/>
    </row>
    <row r="777" ht="15.75" customHeight="1">
      <c r="C777" s="90"/>
    </row>
    <row r="778" ht="15.75" customHeight="1">
      <c r="C778" s="90"/>
    </row>
    <row r="779" ht="15.75" customHeight="1">
      <c r="C779" s="90"/>
    </row>
    <row r="780" ht="15.75" customHeight="1">
      <c r="C780" s="90"/>
    </row>
    <row r="781" ht="15.75" customHeight="1">
      <c r="C781" s="90"/>
    </row>
    <row r="782" ht="15.75" customHeight="1">
      <c r="C782" s="90"/>
    </row>
    <row r="783" ht="15.75" customHeight="1">
      <c r="C783" s="90"/>
    </row>
    <row r="784" ht="15.75" customHeight="1">
      <c r="C784" s="90"/>
    </row>
    <row r="785" ht="15.75" customHeight="1">
      <c r="C785" s="90"/>
    </row>
    <row r="786" ht="15.75" customHeight="1">
      <c r="C786" s="90"/>
    </row>
    <row r="787" ht="15.75" customHeight="1">
      <c r="C787" s="90"/>
    </row>
    <row r="788" ht="15.75" customHeight="1">
      <c r="C788" s="90"/>
    </row>
    <row r="789" ht="15.75" customHeight="1">
      <c r="C789" s="90"/>
    </row>
    <row r="790" ht="15.75" customHeight="1">
      <c r="C790" s="90"/>
    </row>
    <row r="791" ht="15.75" customHeight="1">
      <c r="C791" s="90"/>
    </row>
    <row r="792" ht="15.75" customHeight="1">
      <c r="C792" s="90"/>
    </row>
    <row r="793" ht="15.75" customHeight="1">
      <c r="C793" s="90"/>
    </row>
    <row r="794" ht="15.75" customHeight="1">
      <c r="C794" s="90"/>
    </row>
    <row r="795" ht="15.75" customHeight="1">
      <c r="C795" s="90"/>
    </row>
    <row r="796" ht="15.75" customHeight="1">
      <c r="C796" s="90"/>
    </row>
    <row r="797" ht="15.75" customHeight="1">
      <c r="C797" s="90"/>
    </row>
    <row r="798" ht="15.75" customHeight="1">
      <c r="C798" s="90"/>
    </row>
    <row r="799" ht="15.75" customHeight="1">
      <c r="C799" s="90"/>
    </row>
    <row r="800" ht="15.75" customHeight="1">
      <c r="C800" s="90"/>
    </row>
    <row r="801" ht="15.75" customHeight="1">
      <c r="C801" s="90"/>
    </row>
    <row r="802" ht="15.75" customHeight="1">
      <c r="C802" s="90"/>
    </row>
    <row r="803" ht="15.75" customHeight="1">
      <c r="C803" s="90"/>
    </row>
    <row r="804" ht="15.75" customHeight="1">
      <c r="C804" s="90"/>
    </row>
    <row r="805" ht="15.75" customHeight="1">
      <c r="C805" s="90"/>
    </row>
    <row r="806" ht="15.75" customHeight="1">
      <c r="C806" s="90"/>
    </row>
    <row r="807" ht="15.75" customHeight="1">
      <c r="C807" s="90"/>
    </row>
    <row r="808" ht="15.75" customHeight="1">
      <c r="C808" s="90"/>
    </row>
    <row r="809" ht="15.75" customHeight="1">
      <c r="C809" s="90"/>
    </row>
    <row r="810" ht="15.75" customHeight="1">
      <c r="C810" s="90"/>
    </row>
    <row r="811" ht="15.75" customHeight="1">
      <c r="C811" s="90"/>
    </row>
    <row r="812" ht="15.75" customHeight="1">
      <c r="C812" s="90"/>
    </row>
    <row r="813" ht="15.75" customHeight="1">
      <c r="C813" s="90"/>
    </row>
    <row r="814" ht="15.75" customHeight="1">
      <c r="C814" s="90"/>
    </row>
    <row r="815" ht="15.75" customHeight="1">
      <c r="C815" s="90"/>
    </row>
    <row r="816" ht="15.75" customHeight="1">
      <c r="C816" s="90"/>
    </row>
    <row r="817" ht="15.75" customHeight="1">
      <c r="C817" s="90"/>
    </row>
    <row r="818" ht="15.75" customHeight="1">
      <c r="C818" s="90"/>
    </row>
    <row r="819" ht="15.75" customHeight="1">
      <c r="C819" s="90"/>
    </row>
    <row r="820" ht="15.75" customHeight="1">
      <c r="C820" s="90"/>
    </row>
    <row r="821" ht="15.75" customHeight="1">
      <c r="C821" s="90"/>
    </row>
    <row r="822" ht="15.75" customHeight="1">
      <c r="C822" s="90"/>
    </row>
    <row r="823" ht="15.75" customHeight="1">
      <c r="C823" s="90"/>
    </row>
    <row r="824" ht="15.75" customHeight="1">
      <c r="C824" s="90"/>
    </row>
    <row r="825" ht="15.75" customHeight="1">
      <c r="C825" s="90"/>
    </row>
    <row r="826" ht="15.75" customHeight="1">
      <c r="C826" s="90"/>
    </row>
    <row r="827" ht="15.75" customHeight="1">
      <c r="C827" s="90"/>
    </row>
    <row r="828" ht="15.75" customHeight="1">
      <c r="C828" s="90"/>
    </row>
    <row r="829" ht="15.75" customHeight="1">
      <c r="C829" s="90"/>
    </row>
    <row r="830" ht="15.75" customHeight="1">
      <c r="C830" s="90"/>
    </row>
    <row r="831" ht="15.75" customHeight="1">
      <c r="C831" s="90"/>
    </row>
    <row r="832" ht="15.75" customHeight="1">
      <c r="C832" s="90"/>
    </row>
    <row r="833" ht="15.75" customHeight="1">
      <c r="C833" s="90"/>
    </row>
    <row r="834" ht="15.75" customHeight="1">
      <c r="C834" s="90"/>
    </row>
    <row r="835" ht="15.75" customHeight="1">
      <c r="C835" s="90"/>
    </row>
    <row r="836" ht="15.75" customHeight="1">
      <c r="C836" s="90"/>
    </row>
    <row r="837" ht="15.75" customHeight="1">
      <c r="C837" s="90"/>
    </row>
    <row r="838" ht="15.75" customHeight="1">
      <c r="C838" s="90"/>
    </row>
    <row r="839" ht="15.75" customHeight="1">
      <c r="C839" s="90"/>
    </row>
    <row r="840" ht="15.75" customHeight="1">
      <c r="C840" s="90"/>
    </row>
    <row r="841" ht="15.75" customHeight="1">
      <c r="C841" s="90"/>
    </row>
    <row r="842" ht="15.75" customHeight="1">
      <c r="C842" s="90"/>
    </row>
    <row r="843" ht="15.75" customHeight="1">
      <c r="C843" s="90"/>
    </row>
    <row r="844" ht="15.75" customHeight="1">
      <c r="C844" s="90"/>
    </row>
    <row r="845" ht="15.75" customHeight="1">
      <c r="C845" s="90"/>
    </row>
    <row r="846" ht="15.75" customHeight="1">
      <c r="C846" s="90"/>
    </row>
    <row r="847" ht="15.75" customHeight="1">
      <c r="C847" s="90"/>
    </row>
    <row r="848" ht="15.75" customHeight="1">
      <c r="C848" s="90"/>
    </row>
    <row r="849" ht="15.75" customHeight="1">
      <c r="C849" s="90"/>
    </row>
    <row r="850" ht="15.75" customHeight="1">
      <c r="C850" s="90"/>
    </row>
    <row r="851" ht="15.75" customHeight="1">
      <c r="C851" s="90"/>
    </row>
    <row r="852" ht="15.75" customHeight="1">
      <c r="C852" s="90"/>
    </row>
    <row r="853" ht="15.75" customHeight="1">
      <c r="C853" s="90"/>
    </row>
    <row r="854" ht="15.75" customHeight="1">
      <c r="C854" s="90"/>
    </row>
    <row r="855" ht="15.75" customHeight="1">
      <c r="C855" s="90"/>
    </row>
    <row r="856" ht="15.75" customHeight="1">
      <c r="C856" s="90"/>
    </row>
    <row r="857" ht="15.75" customHeight="1">
      <c r="C857" s="90"/>
    </row>
    <row r="858" ht="15.75" customHeight="1">
      <c r="C858" s="90"/>
    </row>
    <row r="859" ht="15.75" customHeight="1">
      <c r="C859" s="90"/>
    </row>
    <row r="860" ht="15.75" customHeight="1">
      <c r="C860" s="90"/>
    </row>
    <row r="861" ht="15.75" customHeight="1">
      <c r="C861" s="90"/>
    </row>
    <row r="862" ht="15.75" customHeight="1">
      <c r="C862" s="90"/>
    </row>
    <row r="863" ht="15.75" customHeight="1">
      <c r="C863" s="90"/>
    </row>
    <row r="864" ht="15.75" customHeight="1">
      <c r="C864" s="90"/>
    </row>
    <row r="865" ht="15.75" customHeight="1">
      <c r="C865" s="90"/>
    </row>
    <row r="866" ht="15.75" customHeight="1">
      <c r="C866" s="90"/>
    </row>
    <row r="867" ht="15.75" customHeight="1">
      <c r="C867" s="90"/>
    </row>
    <row r="868" ht="15.75" customHeight="1">
      <c r="C868" s="90"/>
    </row>
    <row r="869" ht="15.75" customHeight="1">
      <c r="C869" s="90"/>
    </row>
    <row r="870" ht="15.75" customHeight="1">
      <c r="C870" s="90"/>
    </row>
    <row r="871" ht="15.75" customHeight="1">
      <c r="C871" s="90"/>
    </row>
    <row r="872" ht="15.75" customHeight="1">
      <c r="C872" s="90"/>
    </row>
    <row r="873" ht="15.75" customHeight="1">
      <c r="C873" s="90"/>
    </row>
    <row r="874" ht="15.75" customHeight="1">
      <c r="C874" s="90"/>
    </row>
    <row r="875" ht="15.75" customHeight="1">
      <c r="C875" s="90"/>
    </row>
    <row r="876" ht="15.75" customHeight="1">
      <c r="C876" s="90"/>
    </row>
    <row r="877" ht="15.75" customHeight="1">
      <c r="C877" s="90"/>
    </row>
    <row r="878" ht="15.75" customHeight="1">
      <c r="C878" s="90"/>
    </row>
    <row r="879" ht="15.75" customHeight="1">
      <c r="C879" s="90"/>
    </row>
    <row r="880" ht="15.75" customHeight="1">
      <c r="C880" s="90"/>
    </row>
    <row r="881" ht="15.75" customHeight="1">
      <c r="C881" s="90"/>
    </row>
    <row r="882" ht="15.75" customHeight="1">
      <c r="C882" s="90"/>
    </row>
    <row r="883" ht="15.75" customHeight="1">
      <c r="C883" s="90"/>
    </row>
    <row r="884" ht="15.75" customHeight="1">
      <c r="C884" s="90"/>
    </row>
    <row r="885" ht="15.75" customHeight="1">
      <c r="C885" s="90"/>
    </row>
    <row r="886" ht="15.75" customHeight="1">
      <c r="C886" s="90"/>
    </row>
    <row r="887" ht="15.75" customHeight="1">
      <c r="C887" s="90"/>
    </row>
    <row r="888" ht="15.75" customHeight="1">
      <c r="C888" s="90"/>
    </row>
    <row r="889" ht="15.75" customHeight="1">
      <c r="C889" s="90"/>
    </row>
    <row r="890" ht="15.75" customHeight="1">
      <c r="C890" s="90"/>
    </row>
    <row r="891" ht="15.75" customHeight="1">
      <c r="C891" s="90"/>
    </row>
    <row r="892" ht="15.75" customHeight="1">
      <c r="C892" s="90"/>
    </row>
    <row r="893" ht="15.75" customHeight="1">
      <c r="C893" s="90"/>
    </row>
    <row r="894" ht="15.75" customHeight="1">
      <c r="C894" s="90"/>
    </row>
    <row r="895" ht="15.75" customHeight="1">
      <c r="C895" s="90"/>
    </row>
    <row r="896" ht="15.75" customHeight="1">
      <c r="C896" s="90"/>
    </row>
    <row r="897" ht="15.75" customHeight="1">
      <c r="C897" s="90"/>
    </row>
    <row r="898" ht="15.75" customHeight="1">
      <c r="C898" s="90"/>
    </row>
    <row r="899" ht="15.75" customHeight="1">
      <c r="C899" s="90"/>
    </row>
    <row r="900" ht="15.75" customHeight="1">
      <c r="C900" s="90"/>
    </row>
    <row r="901" ht="15.75" customHeight="1">
      <c r="C901" s="90"/>
    </row>
    <row r="902" ht="15.75" customHeight="1">
      <c r="C902" s="90"/>
    </row>
    <row r="903" ht="15.75" customHeight="1">
      <c r="C903" s="90"/>
    </row>
    <row r="904" ht="15.75" customHeight="1">
      <c r="C904" s="90"/>
    </row>
    <row r="905" ht="15.75" customHeight="1">
      <c r="C905" s="90"/>
    </row>
    <row r="906" ht="15.75" customHeight="1">
      <c r="C906" s="90"/>
    </row>
    <row r="907" ht="15.75" customHeight="1">
      <c r="C907" s="90"/>
    </row>
    <row r="908" ht="15.75" customHeight="1">
      <c r="C908" s="90"/>
    </row>
    <row r="909" ht="15.75" customHeight="1">
      <c r="C909" s="90"/>
    </row>
    <row r="910" ht="15.75" customHeight="1">
      <c r="C910" s="90"/>
    </row>
    <row r="911" ht="15.75" customHeight="1">
      <c r="C911" s="90"/>
    </row>
    <row r="912" ht="15.75" customHeight="1">
      <c r="C912" s="90"/>
    </row>
    <row r="913" ht="15.75" customHeight="1">
      <c r="C913" s="90"/>
    </row>
    <row r="914" ht="15.75" customHeight="1">
      <c r="C914" s="90"/>
    </row>
    <row r="915" ht="15.75" customHeight="1">
      <c r="C915" s="90"/>
    </row>
    <row r="916" ht="15.75" customHeight="1">
      <c r="C916" s="90"/>
    </row>
    <row r="917" ht="15.75" customHeight="1">
      <c r="C917" s="90"/>
    </row>
    <row r="918" ht="15.75" customHeight="1">
      <c r="C918" s="90"/>
    </row>
    <row r="919" ht="15.75" customHeight="1">
      <c r="C919" s="90"/>
    </row>
    <row r="920" ht="15.75" customHeight="1">
      <c r="C920" s="90"/>
    </row>
    <row r="921" ht="15.75" customHeight="1">
      <c r="C921" s="90"/>
    </row>
    <row r="922" ht="15.75" customHeight="1">
      <c r="C922" s="90"/>
    </row>
    <row r="923" ht="15.75" customHeight="1">
      <c r="C923" s="90"/>
    </row>
    <row r="924" ht="15.75" customHeight="1">
      <c r="C924" s="90"/>
    </row>
    <row r="925" ht="15.75" customHeight="1">
      <c r="C925" s="90"/>
    </row>
    <row r="926" ht="15.75" customHeight="1">
      <c r="C926" s="90"/>
    </row>
    <row r="927" ht="15.75" customHeight="1">
      <c r="C927" s="90"/>
    </row>
    <row r="928" ht="15.75" customHeight="1">
      <c r="C928" s="90"/>
    </row>
    <row r="929" ht="15.75" customHeight="1">
      <c r="C929" s="90"/>
    </row>
    <row r="930" ht="15.75" customHeight="1">
      <c r="C930" s="90"/>
    </row>
    <row r="931" ht="15.75" customHeight="1">
      <c r="C931" s="90"/>
    </row>
    <row r="932" ht="15.75" customHeight="1">
      <c r="C932" s="90"/>
    </row>
    <row r="933" ht="15.75" customHeight="1">
      <c r="C933" s="90"/>
    </row>
    <row r="934" ht="15.75" customHeight="1">
      <c r="C934" s="90"/>
    </row>
    <row r="935" ht="15.75" customHeight="1">
      <c r="C935" s="90"/>
    </row>
    <row r="936" ht="15.75" customHeight="1">
      <c r="C936" s="90"/>
    </row>
    <row r="937" ht="15.75" customHeight="1">
      <c r="C937" s="90"/>
    </row>
    <row r="938" ht="15.75" customHeight="1">
      <c r="C938" s="90"/>
    </row>
    <row r="939" ht="15.75" customHeight="1">
      <c r="C939" s="90"/>
    </row>
    <row r="940" ht="15.75" customHeight="1">
      <c r="C940" s="90"/>
    </row>
    <row r="941" ht="15.75" customHeight="1">
      <c r="C941" s="90"/>
    </row>
    <row r="942" ht="15.75" customHeight="1">
      <c r="C942" s="90"/>
    </row>
    <row r="943" ht="15.75" customHeight="1">
      <c r="C943" s="90"/>
    </row>
    <row r="944" ht="15.75" customHeight="1">
      <c r="C944" s="90"/>
    </row>
    <row r="945" ht="15.75" customHeight="1">
      <c r="C945" s="90"/>
    </row>
    <row r="946" ht="15.75" customHeight="1">
      <c r="C946" s="90"/>
    </row>
    <row r="947" ht="15.75" customHeight="1">
      <c r="C947" s="90"/>
    </row>
    <row r="948" ht="15.75" customHeight="1">
      <c r="C948" s="90"/>
    </row>
    <row r="949" ht="15.75" customHeight="1">
      <c r="C949" s="90"/>
    </row>
    <row r="950" ht="15.75" customHeight="1">
      <c r="C950" s="90"/>
    </row>
    <row r="951" ht="15.75" customHeight="1">
      <c r="C951" s="90"/>
    </row>
    <row r="952" ht="15.75" customHeight="1">
      <c r="C952" s="90"/>
    </row>
    <row r="953" ht="15.75" customHeight="1">
      <c r="C953" s="90"/>
    </row>
    <row r="954" ht="15.75" customHeight="1">
      <c r="C954" s="90"/>
    </row>
    <row r="955" ht="15.75" customHeight="1">
      <c r="C955" s="90"/>
    </row>
    <row r="956" ht="15.75" customHeight="1">
      <c r="C956" s="90"/>
    </row>
    <row r="957" ht="15.75" customHeight="1">
      <c r="C957" s="90"/>
    </row>
    <row r="958" ht="15.75" customHeight="1">
      <c r="C958" s="90"/>
    </row>
    <row r="959" ht="15.75" customHeight="1">
      <c r="C959" s="90"/>
    </row>
    <row r="960" ht="15.75" customHeight="1">
      <c r="C960" s="90"/>
    </row>
    <row r="961" ht="15.75" customHeight="1">
      <c r="C961" s="90"/>
    </row>
    <row r="962" ht="15.75" customHeight="1">
      <c r="C962" s="90"/>
    </row>
    <row r="963" ht="15.75" customHeight="1">
      <c r="C963" s="90"/>
    </row>
    <row r="964" ht="15.75" customHeight="1">
      <c r="C964" s="90"/>
    </row>
    <row r="965" ht="15.75" customHeight="1">
      <c r="C965" s="90"/>
    </row>
    <row r="966" ht="15.75" customHeight="1">
      <c r="C966" s="90"/>
    </row>
    <row r="967" ht="15.75" customHeight="1">
      <c r="C967" s="90"/>
    </row>
    <row r="968" ht="15.75" customHeight="1">
      <c r="C968" s="90"/>
    </row>
    <row r="969" ht="15.75" customHeight="1">
      <c r="C969" s="90"/>
    </row>
    <row r="970" ht="15.75" customHeight="1">
      <c r="C970" s="90"/>
    </row>
    <row r="971" ht="15.75" customHeight="1">
      <c r="C971" s="90"/>
    </row>
    <row r="972" ht="15.75" customHeight="1">
      <c r="C972" s="90"/>
    </row>
    <row r="973" ht="15.75" customHeight="1">
      <c r="C973" s="90"/>
    </row>
    <row r="974" ht="15.75" customHeight="1">
      <c r="C974" s="90"/>
    </row>
    <row r="975" ht="15.75" customHeight="1">
      <c r="C975" s="90"/>
    </row>
    <row r="976" ht="15.75" customHeight="1">
      <c r="C976" s="90"/>
    </row>
    <row r="977" ht="15.75" customHeight="1">
      <c r="C977" s="90"/>
    </row>
    <row r="978" ht="15.75" customHeight="1">
      <c r="C978" s="90"/>
    </row>
    <row r="979" ht="15.75" customHeight="1">
      <c r="C979" s="90"/>
    </row>
    <row r="980" ht="15.75" customHeight="1">
      <c r="C980" s="90"/>
    </row>
    <row r="981" ht="15.75" customHeight="1">
      <c r="C981" s="90"/>
    </row>
    <row r="982" ht="15.75" customHeight="1">
      <c r="C982" s="90"/>
    </row>
    <row r="983" ht="15.75" customHeight="1">
      <c r="C983" s="90"/>
    </row>
    <row r="984" ht="15.75" customHeight="1">
      <c r="C984" s="90"/>
    </row>
    <row r="985" ht="15.75" customHeight="1">
      <c r="C985" s="90"/>
    </row>
    <row r="986" ht="15.75" customHeight="1">
      <c r="C986" s="90"/>
    </row>
    <row r="987" ht="15.75" customHeight="1">
      <c r="C987" s="90"/>
    </row>
    <row r="988" ht="15.75" customHeight="1">
      <c r="C988" s="90"/>
    </row>
    <row r="989" ht="15.75" customHeight="1">
      <c r="C989" s="90"/>
    </row>
    <row r="990" ht="15.75" customHeight="1">
      <c r="C990" s="90"/>
    </row>
    <row r="991" ht="15.75" customHeight="1">
      <c r="C991" s="90"/>
    </row>
    <row r="992" ht="15.75" customHeight="1">
      <c r="C992" s="90"/>
    </row>
    <row r="993" ht="15.75" customHeight="1">
      <c r="C993" s="90"/>
    </row>
    <row r="994" ht="15.75" customHeight="1">
      <c r="C994" s="90"/>
    </row>
    <row r="995" ht="15.75" customHeight="1">
      <c r="C995" s="90"/>
    </row>
    <row r="996" ht="15.75" customHeight="1">
      <c r="C996" s="90"/>
    </row>
    <row r="997" ht="15.75" customHeight="1">
      <c r="C997" s="90"/>
    </row>
    <row r="998" ht="15.75" customHeight="1">
      <c r="C998" s="90"/>
    </row>
    <row r="999" ht="15.75" customHeight="1">
      <c r="C999" s="90"/>
    </row>
    <row r="1000" ht="15.75" customHeight="1">
      <c r="C1000" s="90"/>
    </row>
    <row r="1001" ht="15.75" customHeight="1">
      <c r="C1001" s="90"/>
    </row>
  </sheetData>
  <mergeCells count="8">
    <mergeCell ref="A14:A15"/>
    <mergeCell ref="B14:B15"/>
    <mergeCell ref="C14:C15"/>
    <mergeCell ref="D14:D15"/>
    <mergeCell ref="F14:G14"/>
    <mergeCell ref="H14:I14"/>
    <mergeCell ref="J14:J15"/>
    <mergeCell ref="F16:G16"/>
  </mergeCells>
  <dataValidations>
    <dataValidation type="decimal" operator="greaterThanOrEqual" allowBlank="1" showDropDown="1" showInputMessage="1" showErrorMessage="1" prompt="Masukan data yang valid. Data yang dimasukan harus dalam bentuk angka" sqref="C17:C1001">
      <formula1>0.0</formula1>
    </dataValidation>
  </dataValidations>
  <hyperlinks>
    <hyperlink display="&lt;&lt;&lt; Daftar Tabel" location="'Daftar Tabel'!A1" ref="E1"/>
    <hyperlink r:id="rId2" ref="E17"/>
    <hyperlink r:id="rId3" ref="E18"/>
    <hyperlink r:id="rId4" ref="E19"/>
    <hyperlink r:id="rId5" ref="E21"/>
    <hyperlink r:id="rId6" ref="E22"/>
    <hyperlink r:id="rId7" ref="E23"/>
    <hyperlink r:id="rId8" ref="E24"/>
    <hyperlink r:id="rId9" ref="E25"/>
    <hyperlink r:id="rId10" ref="E27"/>
    <hyperlink r:id="rId11" ref="E28"/>
    <hyperlink r:id="rId12" ref="E29"/>
  </hyperlinks>
  <printOptions/>
  <pageMargins bottom="0.75" footer="0.0" header="0.0" left="0.7" right="0.7" top="0.75"/>
  <pageSetup fitToHeight="0" paperSize="9" orientation="landscape"/>
  <drawing r:id="rId13"/>
  <legacyDrawing r:id="rId14"/>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38"/>
    <col customWidth="1" min="2" max="2" width="25.63"/>
    <col customWidth="1" min="3" max="3" width="27.5"/>
    <col customWidth="1" min="4" max="4" width="18.38"/>
    <col customWidth="1" min="5" max="5" width="12.63"/>
    <col customWidth="1" min="6" max="6" width="10.75"/>
    <col customWidth="1" min="7" max="7" width="8.88"/>
    <col customWidth="1" min="8" max="8" width="16.38"/>
    <col customWidth="1" min="9" max="12" width="8.88"/>
    <col customWidth="1" min="13" max="13" width="12.5"/>
    <col customWidth="1" min="14" max="14" width="8.88"/>
    <col customWidth="1" min="15" max="15" width="9.38"/>
    <col customWidth="1" min="16" max="18" width="8.88"/>
  </cols>
  <sheetData>
    <row r="1" ht="13.5" customHeight="1">
      <c r="A1" s="222" t="s">
        <v>147</v>
      </c>
      <c r="C1" s="222"/>
      <c r="H1" s="68" t="s">
        <v>191</v>
      </c>
    </row>
    <row r="2" ht="13.5" customHeight="1">
      <c r="A2" s="222"/>
      <c r="C2" s="222"/>
    </row>
    <row r="3" ht="13.5" customHeight="1">
      <c r="A3" s="92" t="s">
        <v>212</v>
      </c>
      <c r="C3" s="222"/>
    </row>
    <row r="4" ht="13.5" hidden="1" customHeight="1">
      <c r="A4" s="222"/>
      <c r="C4" s="222"/>
    </row>
    <row r="5" ht="13.5" hidden="1" customHeight="1">
      <c r="A5" s="222"/>
      <c r="C5" s="222"/>
    </row>
    <row r="6" ht="13.5" hidden="1" customHeight="1">
      <c r="A6" s="222"/>
      <c r="C6" s="222"/>
    </row>
    <row r="7" ht="13.5" hidden="1" customHeight="1">
      <c r="A7" s="222"/>
      <c r="C7" s="222"/>
    </row>
    <row r="8" ht="13.5" hidden="1" customHeight="1">
      <c r="A8" s="222"/>
      <c r="C8" s="222"/>
    </row>
    <row r="9" ht="13.5" hidden="1" customHeight="1">
      <c r="A9" s="222"/>
      <c r="C9" s="222"/>
    </row>
    <row r="10" ht="13.5" hidden="1" customHeight="1">
      <c r="A10" s="222"/>
      <c r="C10" s="222"/>
    </row>
    <row r="11" ht="13.5" hidden="1" customHeight="1">
      <c r="A11" s="222"/>
      <c r="C11" s="222"/>
      <c r="D11" s="90" t="s">
        <v>1216</v>
      </c>
    </row>
    <row r="12" hidden="1">
      <c r="A12" s="222"/>
      <c r="C12" s="222"/>
    </row>
    <row r="13" hidden="1">
      <c r="A13" s="222"/>
      <c r="C13" s="222"/>
      <c r="D13" s="371" t="s">
        <v>250</v>
      </c>
    </row>
    <row r="14" ht="21.0" customHeight="1">
      <c r="A14" s="70" t="s">
        <v>71</v>
      </c>
      <c r="B14" s="272" t="s">
        <v>2114</v>
      </c>
      <c r="C14" s="70" t="s">
        <v>2115</v>
      </c>
      <c r="D14" s="70" t="s">
        <v>2116</v>
      </c>
      <c r="E14" s="71" t="s">
        <v>1881</v>
      </c>
      <c r="F14" s="73"/>
      <c r="G14" s="527" t="s">
        <v>2117</v>
      </c>
      <c r="I14" s="180"/>
      <c r="K14" s="180"/>
      <c r="M14" s="180"/>
    </row>
    <row r="15" ht="21.0" customHeight="1">
      <c r="A15" s="74"/>
      <c r="B15" s="98"/>
      <c r="C15" s="74"/>
      <c r="D15" s="74"/>
      <c r="E15" s="186" t="s">
        <v>1888</v>
      </c>
      <c r="F15" s="186" t="s">
        <v>1889</v>
      </c>
      <c r="G15" s="180"/>
      <c r="H15" s="180"/>
      <c r="I15" s="180"/>
      <c r="J15" s="180"/>
      <c r="K15" s="180"/>
      <c r="L15" s="180"/>
    </row>
    <row r="16" ht="13.5" customHeight="1">
      <c r="A16" s="372">
        <v>1.0</v>
      </c>
      <c r="B16" s="372">
        <v>2.0</v>
      </c>
      <c r="C16" s="372">
        <v>3.0</v>
      </c>
      <c r="D16" s="372">
        <v>4.0</v>
      </c>
      <c r="E16" s="372">
        <v>5.0</v>
      </c>
      <c r="F16" s="372">
        <v>6.0</v>
      </c>
      <c r="G16" s="374"/>
      <c r="H16" s="375" t="s">
        <v>733</v>
      </c>
      <c r="I16" s="7"/>
      <c r="J16" s="374"/>
      <c r="K16" s="374"/>
      <c r="L16" s="374"/>
      <c r="M16" s="374"/>
    </row>
    <row r="17" ht="13.5" customHeight="1">
      <c r="A17" s="376">
        <v>1.0</v>
      </c>
      <c r="B17" s="317" t="s">
        <v>2118</v>
      </c>
      <c r="C17" s="317" t="s">
        <v>2119</v>
      </c>
      <c r="D17" s="383">
        <v>2.0</v>
      </c>
      <c r="E17" s="128" t="s">
        <v>250</v>
      </c>
      <c r="F17" s="127"/>
      <c r="G17" s="377"/>
      <c r="H17" s="378"/>
      <c r="I17" s="455"/>
      <c r="J17" s="379"/>
      <c r="K17" s="377"/>
      <c r="L17" s="379"/>
      <c r="M17" s="377"/>
    </row>
    <row r="18" ht="13.5" customHeight="1">
      <c r="A18" s="376">
        <v>2.0</v>
      </c>
      <c r="B18" s="317" t="s">
        <v>2120</v>
      </c>
      <c r="C18" s="317" t="s">
        <v>2121</v>
      </c>
      <c r="D18" s="383">
        <v>20.0</v>
      </c>
      <c r="E18" s="128" t="s">
        <v>250</v>
      </c>
      <c r="F18" s="127"/>
      <c r="G18" s="377"/>
      <c r="H18" s="379"/>
      <c r="I18" s="377"/>
      <c r="J18" s="379"/>
      <c r="K18" s="377"/>
      <c r="L18" s="379"/>
      <c r="M18" s="377"/>
    </row>
    <row r="19" ht="13.5" customHeight="1">
      <c r="A19" s="376">
        <v>3.0</v>
      </c>
      <c r="B19" s="317" t="s">
        <v>2122</v>
      </c>
      <c r="C19" s="317" t="s">
        <v>2123</v>
      </c>
      <c r="D19" s="383">
        <v>2.0</v>
      </c>
      <c r="E19" s="128" t="s">
        <v>250</v>
      </c>
      <c r="F19" s="127"/>
      <c r="G19" s="377"/>
      <c r="H19" s="379"/>
      <c r="I19" s="377"/>
      <c r="J19" s="379"/>
      <c r="K19" s="377"/>
      <c r="L19" s="379"/>
      <c r="M19" s="377"/>
      <c r="O19" s="99"/>
    </row>
    <row r="20" ht="13.5" customHeight="1">
      <c r="A20" s="376">
        <v>4.0</v>
      </c>
      <c r="B20" s="317" t="s">
        <v>2124</v>
      </c>
      <c r="C20" s="317" t="s">
        <v>2125</v>
      </c>
      <c r="D20" s="383">
        <v>20.0</v>
      </c>
      <c r="E20" s="128" t="s">
        <v>250</v>
      </c>
      <c r="F20" s="127"/>
      <c r="G20" s="377"/>
      <c r="H20" s="379"/>
      <c r="I20" s="377"/>
      <c r="J20" s="379"/>
      <c r="K20" s="377"/>
      <c r="L20" s="379"/>
      <c r="M20" s="377"/>
      <c r="O20" s="297"/>
    </row>
    <row r="21" ht="13.5" customHeight="1">
      <c r="A21" s="376">
        <v>5.0</v>
      </c>
      <c r="B21" s="317" t="s">
        <v>2126</v>
      </c>
      <c r="C21" s="317" t="s">
        <v>2127</v>
      </c>
      <c r="D21" s="383">
        <v>40.0</v>
      </c>
      <c r="E21" s="128" t="s">
        <v>250</v>
      </c>
      <c r="F21" s="127"/>
    </row>
    <row r="22" ht="13.5" customHeight="1">
      <c r="A22" s="376">
        <v>6.0</v>
      </c>
      <c r="B22" s="317" t="s">
        <v>2128</v>
      </c>
      <c r="C22" s="317" t="s">
        <v>2129</v>
      </c>
      <c r="D22" s="383">
        <v>18.0</v>
      </c>
      <c r="E22" s="128" t="s">
        <v>250</v>
      </c>
      <c r="F22" s="127"/>
    </row>
    <row r="23" ht="13.5" customHeight="1">
      <c r="A23" s="376">
        <v>7.0</v>
      </c>
      <c r="B23" s="317" t="s">
        <v>2130</v>
      </c>
      <c r="C23" s="317" t="s">
        <v>2131</v>
      </c>
      <c r="D23" s="383">
        <v>24.0</v>
      </c>
      <c r="E23" s="128" t="s">
        <v>250</v>
      </c>
      <c r="F23" s="127"/>
    </row>
    <row r="24" ht="13.5" customHeight="1">
      <c r="A24" s="376">
        <v>8.0</v>
      </c>
      <c r="B24" s="317" t="s">
        <v>2132</v>
      </c>
      <c r="C24" s="317" t="s">
        <v>2133</v>
      </c>
      <c r="D24" s="383">
        <v>1.0</v>
      </c>
      <c r="E24" s="128" t="s">
        <v>250</v>
      </c>
      <c r="F24" s="127"/>
    </row>
    <row r="25" ht="13.5" customHeight="1">
      <c r="A25" s="376">
        <v>9.0</v>
      </c>
      <c r="B25" s="317" t="s">
        <v>2134</v>
      </c>
      <c r="C25" s="317" t="s">
        <v>2135</v>
      </c>
      <c r="D25" s="383">
        <v>5.0</v>
      </c>
      <c r="E25" s="128" t="s">
        <v>250</v>
      </c>
      <c r="F25" s="127"/>
    </row>
    <row r="26" ht="13.5" customHeight="1">
      <c r="A26" s="376">
        <v>10.0</v>
      </c>
      <c r="B26" s="528" t="s">
        <v>2136</v>
      </c>
      <c r="C26" s="317" t="s">
        <v>2137</v>
      </c>
      <c r="D26" s="383">
        <v>5.0</v>
      </c>
      <c r="E26" s="128" t="s">
        <v>250</v>
      </c>
      <c r="F26" s="127"/>
    </row>
    <row r="27" ht="13.5" customHeight="1">
      <c r="A27" s="376">
        <v>11.0</v>
      </c>
      <c r="B27" s="317" t="s">
        <v>2138</v>
      </c>
      <c r="C27" s="317" t="s">
        <v>2139</v>
      </c>
      <c r="D27" s="383">
        <v>3.0</v>
      </c>
      <c r="E27" s="128" t="s">
        <v>250</v>
      </c>
      <c r="F27" s="127"/>
    </row>
    <row r="28" ht="13.5" customHeight="1">
      <c r="A28" s="376">
        <v>12.0</v>
      </c>
      <c r="B28" s="317" t="s">
        <v>2140</v>
      </c>
      <c r="C28" s="317" t="s">
        <v>2141</v>
      </c>
      <c r="D28" s="383">
        <v>5.0</v>
      </c>
      <c r="E28" s="128" t="s">
        <v>250</v>
      </c>
      <c r="F28" s="127"/>
    </row>
    <row r="29" ht="13.5" customHeight="1">
      <c r="A29" s="376">
        <v>13.0</v>
      </c>
      <c r="B29" s="317" t="s">
        <v>2142</v>
      </c>
      <c r="C29" s="317" t="s">
        <v>2143</v>
      </c>
      <c r="D29" s="383">
        <v>2.0</v>
      </c>
      <c r="E29" s="128" t="s">
        <v>250</v>
      </c>
      <c r="F29" s="127"/>
    </row>
    <row r="30" ht="13.5" customHeight="1">
      <c r="A30" s="376">
        <v>14.0</v>
      </c>
      <c r="B30" s="317" t="s">
        <v>2144</v>
      </c>
      <c r="C30" s="317" t="s">
        <v>2145</v>
      </c>
      <c r="D30" s="383">
        <v>3.0</v>
      </c>
      <c r="E30" s="128" t="s">
        <v>250</v>
      </c>
      <c r="F30" s="127"/>
    </row>
    <row r="31" ht="13.5" customHeight="1">
      <c r="A31" s="376">
        <v>15.0</v>
      </c>
      <c r="B31" s="317" t="s">
        <v>2146</v>
      </c>
      <c r="C31" s="317" t="s">
        <v>2147</v>
      </c>
      <c r="D31" s="383">
        <v>5.0</v>
      </c>
      <c r="E31" s="128" t="s">
        <v>250</v>
      </c>
      <c r="F31" s="127"/>
    </row>
    <row r="32" ht="13.5" customHeight="1">
      <c r="A32" s="376">
        <v>16.0</v>
      </c>
      <c r="B32" s="317" t="s">
        <v>2148</v>
      </c>
      <c r="C32" s="317" t="s">
        <v>2149</v>
      </c>
      <c r="D32" s="383">
        <v>2.0</v>
      </c>
      <c r="E32" s="128" t="s">
        <v>250</v>
      </c>
      <c r="F32" s="127"/>
    </row>
    <row r="33" ht="13.5" customHeight="1">
      <c r="A33" s="376">
        <v>17.0</v>
      </c>
      <c r="B33" s="317" t="s">
        <v>2150</v>
      </c>
      <c r="C33" s="317" t="s">
        <v>2151</v>
      </c>
      <c r="D33" s="383">
        <v>10.0</v>
      </c>
      <c r="E33" s="128" t="s">
        <v>250</v>
      </c>
      <c r="F33" s="127"/>
    </row>
    <row r="34" ht="13.5" customHeight="1">
      <c r="A34" s="376">
        <v>18.0</v>
      </c>
      <c r="B34" s="317" t="s">
        <v>2152</v>
      </c>
      <c r="C34" s="317" t="s">
        <v>2153</v>
      </c>
      <c r="D34" s="383">
        <v>5.0</v>
      </c>
      <c r="E34" s="128" t="s">
        <v>250</v>
      </c>
      <c r="F34" s="127"/>
    </row>
    <row r="35" ht="13.5" customHeight="1">
      <c r="A35" s="376">
        <v>19.0</v>
      </c>
      <c r="B35" s="317" t="s">
        <v>2154</v>
      </c>
      <c r="C35" s="317" t="s">
        <v>2155</v>
      </c>
      <c r="D35" s="383">
        <v>1.0</v>
      </c>
      <c r="E35" s="128" t="s">
        <v>250</v>
      </c>
      <c r="F35" s="127"/>
    </row>
    <row r="36" ht="13.5" customHeight="1">
      <c r="A36" s="376">
        <v>20.0</v>
      </c>
      <c r="B36" s="317" t="s">
        <v>2156</v>
      </c>
      <c r="C36" s="317" t="s">
        <v>2155</v>
      </c>
      <c r="D36" s="383">
        <v>1.0</v>
      </c>
      <c r="E36" s="128" t="s">
        <v>250</v>
      </c>
      <c r="F36" s="127"/>
    </row>
    <row r="37" ht="13.5" customHeight="1">
      <c r="A37" s="376">
        <v>21.0</v>
      </c>
      <c r="B37" s="317" t="s">
        <v>2157</v>
      </c>
      <c r="C37" s="317" t="s">
        <v>2158</v>
      </c>
      <c r="D37" s="383">
        <v>5.0</v>
      </c>
      <c r="E37" s="128" t="s">
        <v>250</v>
      </c>
      <c r="F37" s="127"/>
    </row>
    <row r="38" ht="13.5" customHeight="1">
      <c r="A38" s="376">
        <v>22.0</v>
      </c>
      <c r="B38" s="317" t="s">
        <v>2159</v>
      </c>
      <c r="C38" s="317" t="s">
        <v>2160</v>
      </c>
      <c r="D38" s="383">
        <v>2.0</v>
      </c>
      <c r="E38" s="128" t="s">
        <v>250</v>
      </c>
      <c r="F38" s="127"/>
    </row>
    <row r="39" ht="13.5" customHeight="1">
      <c r="A39" s="376">
        <v>23.0</v>
      </c>
      <c r="B39" s="317" t="s">
        <v>2161</v>
      </c>
      <c r="C39" s="317" t="s">
        <v>2162</v>
      </c>
      <c r="D39" s="383">
        <v>10.0</v>
      </c>
      <c r="E39" s="128" t="s">
        <v>250</v>
      </c>
      <c r="F39" s="127"/>
    </row>
    <row r="40" ht="13.5" customHeight="1">
      <c r="A40" s="376">
        <v>24.0</v>
      </c>
      <c r="B40" s="317" t="s">
        <v>2163</v>
      </c>
      <c r="C40" s="317" t="s">
        <v>2164</v>
      </c>
      <c r="D40" s="383">
        <v>5.0</v>
      </c>
      <c r="E40" s="128" t="s">
        <v>250</v>
      </c>
      <c r="F40" s="127"/>
    </row>
    <row r="41" ht="13.5" customHeight="1">
      <c r="A41" s="376">
        <v>25.0</v>
      </c>
      <c r="B41" s="324"/>
      <c r="C41" s="324"/>
      <c r="D41" s="349"/>
      <c r="E41" s="128"/>
      <c r="F41" s="127"/>
    </row>
    <row r="42" ht="13.5" customHeight="1">
      <c r="A42" s="376">
        <v>26.0</v>
      </c>
      <c r="B42" s="324"/>
      <c r="C42" s="324"/>
      <c r="D42" s="349"/>
      <c r="E42" s="128"/>
      <c r="F42" s="127"/>
    </row>
    <row r="43" ht="13.5" customHeight="1">
      <c r="A43" s="376">
        <v>27.0</v>
      </c>
      <c r="B43" s="324"/>
      <c r="C43" s="324"/>
      <c r="D43" s="349"/>
      <c r="E43" s="127"/>
      <c r="F43" s="127"/>
    </row>
    <row r="44" ht="13.5" customHeight="1">
      <c r="A44" s="376">
        <v>28.0</v>
      </c>
      <c r="B44" s="324"/>
      <c r="C44" s="324"/>
      <c r="D44" s="349"/>
      <c r="E44" s="127"/>
      <c r="F44" s="127"/>
    </row>
    <row r="45" ht="13.5" customHeight="1">
      <c r="A45" s="376">
        <v>29.0</v>
      </c>
      <c r="B45" s="324"/>
      <c r="C45" s="324"/>
      <c r="D45" s="349"/>
      <c r="E45" s="127"/>
      <c r="F45" s="127"/>
    </row>
    <row r="46" ht="13.5" customHeight="1">
      <c r="A46" s="376">
        <v>30.0</v>
      </c>
      <c r="B46" s="324"/>
      <c r="C46" s="324"/>
      <c r="D46" s="349"/>
      <c r="E46" s="127"/>
      <c r="F46" s="127"/>
    </row>
    <row r="47" ht="13.5" customHeight="1">
      <c r="A47" s="376">
        <v>31.0</v>
      </c>
      <c r="B47" s="324"/>
      <c r="C47" s="324"/>
      <c r="D47" s="349"/>
      <c r="E47" s="127"/>
      <c r="F47" s="127"/>
    </row>
    <row r="48" ht="13.5" customHeight="1">
      <c r="A48" s="376">
        <v>32.0</v>
      </c>
      <c r="B48" s="324"/>
      <c r="C48" s="324"/>
      <c r="D48" s="349"/>
      <c r="E48" s="127"/>
      <c r="F48" s="127"/>
    </row>
    <row r="49" ht="13.5" customHeight="1">
      <c r="A49" s="376">
        <v>33.0</v>
      </c>
      <c r="B49" s="324"/>
      <c r="C49" s="324"/>
      <c r="D49" s="349"/>
      <c r="E49" s="127"/>
      <c r="F49" s="127"/>
    </row>
    <row r="50" ht="13.5" customHeight="1">
      <c r="A50" s="376">
        <v>34.0</v>
      </c>
      <c r="B50" s="324"/>
      <c r="C50" s="324"/>
      <c r="D50" s="349"/>
      <c r="E50" s="127"/>
      <c r="F50" s="127"/>
    </row>
    <row r="51" ht="13.5" customHeight="1">
      <c r="A51" s="376">
        <v>35.0</v>
      </c>
      <c r="B51" s="324"/>
      <c r="C51" s="324"/>
      <c r="D51" s="349"/>
      <c r="E51" s="127"/>
      <c r="F51" s="127"/>
    </row>
    <row r="52" ht="13.5" customHeight="1">
      <c r="A52" s="376">
        <v>36.0</v>
      </c>
      <c r="B52" s="324"/>
      <c r="C52" s="324"/>
      <c r="D52" s="349"/>
      <c r="E52" s="127"/>
      <c r="F52" s="127"/>
    </row>
    <row r="53" ht="13.5" customHeight="1">
      <c r="A53" s="376">
        <v>37.0</v>
      </c>
      <c r="B53" s="324"/>
      <c r="C53" s="324"/>
      <c r="D53" s="349"/>
      <c r="E53" s="127"/>
      <c r="F53" s="127"/>
    </row>
    <row r="54" ht="13.5" customHeight="1">
      <c r="A54" s="376">
        <v>38.0</v>
      </c>
      <c r="B54" s="324"/>
      <c r="C54" s="324"/>
      <c r="D54" s="349"/>
      <c r="E54" s="127"/>
      <c r="F54" s="127"/>
    </row>
    <row r="55" ht="13.5" customHeight="1">
      <c r="A55" s="376">
        <v>39.0</v>
      </c>
      <c r="B55" s="324"/>
      <c r="C55" s="324"/>
      <c r="D55" s="349"/>
      <c r="E55" s="127"/>
      <c r="F55" s="127"/>
    </row>
    <row r="56" ht="13.5" customHeight="1">
      <c r="A56" s="376">
        <v>40.0</v>
      </c>
      <c r="B56" s="324"/>
      <c r="C56" s="324"/>
      <c r="D56" s="349"/>
      <c r="E56" s="127"/>
      <c r="F56" s="127"/>
    </row>
    <row r="57" ht="13.5" customHeight="1">
      <c r="A57" s="376">
        <v>41.0</v>
      </c>
      <c r="B57" s="324"/>
      <c r="C57" s="324"/>
      <c r="D57" s="349"/>
      <c r="E57" s="127"/>
      <c r="F57" s="127"/>
    </row>
    <row r="58" ht="13.5" customHeight="1">
      <c r="A58" s="376">
        <v>42.0</v>
      </c>
      <c r="B58" s="324"/>
      <c r="C58" s="324"/>
      <c r="D58" s="349"/>
      <c r="E58" s="127"/>
      <c r="F58" s="127"/>
    </row>
    <row r="59" ht="13.5" customHeight="1">
      <c r="A59" s="376">
        <v>43.0</v>
      </c>
      <c r="B59" s="324"/>
      <c r="C59" s="324"/>
      <c r="D59" s="349"/>
      <c r="E59" s="127"/>
      <c r="F59" s="127"/>
    </row>
    <row r="60" ht="13.5" customHeight="1">
      <c r="A60" s="376">
        <v>44.0</v>
      </c>
      <c r="B60" s="324"/>
      <c r="C60" s="324"/>
      <c r="D60" s="349"/>
      <c r="E60" s="127"/>
      <c r="F60" s="127"/>
    </row>
    <row r="61" ht="13.5" customHeight="1">
      <c r="A61" s="376">
        <v>45.0</v>
      </c>
      <c r="B61" s="324"/>
      <c r="C61" s="324"/>
      <c r="D61" s="349"/>
      <c r="E61" s="127"/>
      <c r="F61" s="127"/>
    </row>
    <row r="62" ht="13.5" customHeight="1">
      <c r="A62" s="376">
        <v>46.0</v>
      </c>
      <c r="B62" s="324"/>
      <c r="C62" s="324"/>
      <c r="D62" s="349"/>
      <c r="E62" s="127"/>
      <c r="F62" s="127"/>
    </row>
    <row r="63" ht="13.5" customHeight="1">
      <c r="A63" s="376">
        <v>47.0</v>
      </c>
      <c r="B63" s="324"/>
      <c r="C63" s="324"/>
      <c r="D63" s="349"/>
      <c r="E63" s="127"/>
      <c r="F63" s="127"/>
    </row>
    <row r="64" ht="13.5" customHeight="1">
      <c r="A64" s="376">
        <v>48.0</v>
      </c>
      <c r="B64" s="324"/>
      <c r="C64" s="324"/>
      <c r="D64" s="349"/>
      <c r="E64" s="127"/>
      <c r="F64" s="127"/>
    </row>
    <row r="65" ht="13.5" customHeight="1">
      <c r="A65" s="376">
        <v>49.0</v>
      </c>
      <c r="B65" s="324"/>
      <c r="C65" s="324"/>
      <c r="D65" s="349"/>
      <c r="E65" s="127"/>
      <c r="F65" s="127"/>
    </row>
    <row r="66" ht="13.5" customHeight="1">
      <c r="A66" s="376">
        <v>50.0</v>
      </c>
      <c r="B66" s="324"/>
      <c r="C66" s="324"/>
      <c r="D66" s="349"/>
      <c r="E66" s="127"/>
      <c r="F66" s="127"/>
    </row>
    <row r="67" ht="13.5" customHeight="1">
      <c r="A67" s="376">
        <v>51.0</v>
      </c>
      <c r="B67" s="324"/>
      <c r="C67" s="324"/>
      <c r="D67" s="349"/>
      <c r="E67" s="127"/>
      <c r="F67" s="127"/>
    </row>
    <row r="68" ht="13.5" customHeight="1">
      <c r="A68" s="376">
        <v>52.0</v>
      </c>
      <c r="B68" s="324"/>
      <c r="C68" s="324"/>
      <c r="D68" s="349"/>
      <c r="E68" s="127"/>
      <c r="F68" s="127"/>
    </row>
    <row r="69" ht="13.5" customHeight="1">
      <c r="A69" s="376">
        <v>53.0</v>
      </c>
      <c r="B69" s="324"/>
      <c r="C69" s="324"/>
      <c r="D69" s="349"/>
      <c r="E69" s="127"/>
      <c r="F69" s="127"/>
    </row>
    <row r="70" ht="13.5" customHeight="1">
      <c r="A70" s="376">
        <v>54.0</v>
      </c>
      <c r="B70" s="324"/>
      <c r="C70" s="324"/>
      <c r="D70" s="349"/>
      <c r="E70" s="127"/>
      <c r="F70" s="127"/>
    </row>
    <row r="71" ht="13.5" customHeight="1">
      <c r="A71" s="376">
        <v>55.0</v>
      </c>
      <c r="B71" s="324"/>
      <c r="C71" s="324"/>
      <c r="D71" s="349"/>
      <c r="E71" s="127"/>
      <c r="F71" s="127"/>
    </row>
    <row r="72" ht="13.5" customHeight="1">
      <c r="A72" s="376">
        <v>56.0</v>
      </c>
      <c r="B72" s="324"/>
      <c r="C72" s="324"/>
      <c r="D72" s="349"/>
      <c r="E72" s="127"/>
      <c r="F72" s="127"/>
    </row>
    <row r="73" ht="13.5" customHeight="1">
      <c r="A73" s="376">
        <v>57.0</v>
      </c>
      <c r="B73" s="324"/>
      <c r="C73" s="324"/>
      <c r="D73" s="349"/>
      <c r="E73" s="127"/>
      <c r="F73" s="127"/>
    </row>
    <row r="74" ht="13.5" customHeight="1">
      <c r="A74" s="376">
        <v>58.0</v>
      </c>
      <c r="B74" s="324"/>
      <c r="C74" s="324"/>
      <c r="D74" s="349"/>
      <c r="E74" s="127"/>
      <c r="F74" s="127"/>
    </row>
    <row r="75" ht="13.5" customHeight="1">
      <c r="A75" s="376">
        <v>59.0</v>
      </c>
      <c r="B75" s="324"/>
      <c r="C75" s="324"/>
      <c r="D75" s="349"/>
      <c r="E75" s="127"/>
      <c r="F75" s="127"/>
    </row>
    <row r="76" ht="13.5" customHeight="1">
      <c r="A76" s="376">
        <v>60.0</v>
      </c>
      <c r="B76" s="324"/>
      <c r="C76" s="324"/>
      <c r="D76" s="349"/>
      <c r="E76" s="127"/>
      <c r="F76" s="127"/>
    </row>
    <row r="77" ht="13.5" customHeight="1">
      <c r="A77" s="376">
        <v>61.0</v>
      </c>
      <c r="B77" s="324"/>
      <c r="C77" s="324"/>
      <c r="D77" s="349"/>
      <c r="E77" s="127"/>
      <c r="F77" s="127"/>
    </row>
    <row r="78" ht="13.5" customHeight="1">
      <c r="A78" s="376">
        <v>62.0</v>
      </c>
      <c r="B78" s="324"/>
      <c r="C78" s="324"/>
      <c r="D78" s="349"/>
      <c r="E78" s="127"/>
      <c r="F78" s="127"/>
    </row>
    <row r="79" ht="13.5" customHeight="1">
      <c r="A79" s="376">
        <v>63.0</v>
      </c>
      <c r="B79" s="324"/>
      <c r="C79" s="324"/>
      <c r="D79" s="349"/>
      <c r="E79" s="127"/>
      <c r="F79" s="127"/>
    </row>
    <row r="80" ht="13.5" customHeight="1">
      <c r="A80" s="376">
        <v>64.0</v>
      </c>
      <c r="B80" s="324"/>
      <c r="C80" s="324"/>
      <c r="D80" s="349"/>
      <c r="E80" s="127"/>
      <c r="F80" s="127"/>
    </row>
    <row r="81" ht="13.5" customHeight="1">
      <c r="A81" s="376">
        <v>65.0</v>
      </c>
      <c r="B81" s="324"/>
      <c r="C81" s="324"/>
      <c r="D81" s="349"/>
      <c r="E81" s="127"/>
      <c r="F81" s="127"/>
    </row>
    <row r="82" ht="13.5" customHeight="1">
      <c r="A82" s="376">
        <v>66.0</v>
      </c>
      <c r="B82" s="324"/>
      <c r="C82" s="324"/>
      <c r="D82" s="349"/>
      <c r="E82" s="127"/>
      <c r="F82" s="127"/>
    </row>
    <row r="83" ht="13.5" customHeight="1">
      <c r="A83" s="376">
        <v>67.0</v>
      </c>
      <c r="B83" s="324"/>
      <c r="C83" s="324"/>
      <c r="D83" s="349"/>
      <c r="E83" s="127"/>
      <c r="F83" s="127"/>
    </row>
    <row r="84" ht="13.5" customHeight="1">
      <c r="A84" s="376">
        <v>68.0</v>
      </c>
      <c r="B84" s="324"/>
      <c r="C84" s="324"/>
      <c r="D84" s="349"/>
      <c r="E84" s="127"/>
      <c r="F84" s="127"/>
    </row>
    <row r="85" ht="13.5" customHeight="1">
      <c r="A85" s="376">
        <v>69.0</v>
      </c>
      <c r="B85" s="324"/>
      <c r="C85" s="324"/>
      <c r="D85" s="349"/>
      <c r="E85" s="127"/>
      <c r="F85" s="127"/>
    </row>
    <row r="86" ht="13.5" customHeight="1">
      <c r="A86" s="376">
        <v>70.0</v>
      </c>
      <c r="B86" s="324"/>
      <c r="C86" s="324"/>
      <c r="D86" s="349"/>
      <c r="E86" s="127"/>
      <c r="F86" s="127"/>
    </row>
    <row r="87" ht="13.5" customHeight="1">
      <c r="A87" s="376">
        <v>71.0</v>
      </c>
      <c r="B87" s="324"/>
      <c r="C87" s="324"/>
      <c r="D87" s="349"/>
      <c r="E87" s="127"/>
      <c r="F87" s="127"/>
    </row>
    <row r="88" ht="13.5" customHeight="1">
      <c r="A88" s="376">
        <v>72.0</v>
      </c>
      <c r="B88" s="324"/>
      <c r="C88" s="324"/>
      <c r="D88" s="349"/>
      <c r="E88" s="127"/>
      <c r="F88" s="127"/>
    </row>
    <row r="89" ht="13.5" customHeight="1">
      <c r="A89" s="376">
        <v>73.0</v>
      </c>
      <c r="B89" s="324"/>
      <c r="C89" s="324"/>
      <c r="D89" s="349"/>
      <c r="E89" s="127"/>
      <c r="F89" s="127"/>
    </row>
    <row r="90" ht="13.5" customHeight="1">
      <c r="A90" s="376">
        <v>74.0</v>
      </c>
      <c r="B90" s="324"/>
      <c r="C90" s="324"/>
      <c r="D90" s="349"/>
      <c r="E90" s="127"/>
      <c r="F90" s="127"/>
    </row>
    <row r="91" ht="13.5" customHeight="1">
      <c r="A91" s="376">
        <v>75.0</v>
      </c>
      <c r="B91" s="324"/>
      <c r="C91" s="324"/>
      <c r="D91" s="349"/>
      <c r="E91" s="127"/>
      <c r="F91" s="127"/>
    </row>
    <row r="92" ht="13.5" customHeight="1">
      <c r="A92" s="376">
        <v>76.0</v>
      </c>
      <c r="B92" s="324"/>
      <c r="C92" s="324"/>
      <c r="D92" s="349"/>
      <c r="E92" s="127"/>
      <c r="F92" s="127"/>
    </row>
    <row r="93" ht="13.5" customHeight="1">
      <c r="A93" s="376">
        <v>77.0</v>
      </c>
      <c r="B93" s="324"/>
      <c r="C93" s="324"/>
      <c r="D93" s="349"/>
      <c r="E93" s="127"/>
      <c r="F93" s="127"/>
    </row>
    <row r="94" ht="13.5" customHeight="1">
      <c r="A94" s="376">
        <v>78.0</v>
      </c>
      <c r="B94" s="324"/>
      <c r="C94" s="324"/>
      <c r="D94" s="349"/>
      <c r="E94" s="127"/>
      <c r="F94" s="127"/>
    </row>
    <row r="95" ht="13.5" customHeight="1">
      <c r="A95" s="376">
        <v>79.0</v>
      </c>
      <c r="B95" s="324"/>
      <c r="C95" s="324"/>
      <c r="D95" s="349"/>
      <c r="E95" s="127"/>
      <c r="F95" s="127"/>
    </row>
    <row r="96" ht="13.5" customHeight="1">
      <c r="A96" s="376">
        <v>80.0</v>
      </c>
      <c r="B96" s="324"/>
      <c r="C96" s="324"/>
      <c r="D96" s="349"/>
      <c r="E96" s="127"/>
      <c r="F96" s="127"/>
    </row>
    <row r="97" ht="13.5" customHeight="1">
      <c r="A97" s="376">
        <v>81.0</v>
      </c>
      <c r="B97" s="324"/>
      <c r="C97" s="324"/>
      <c r="D97" s="349"/>
      <c r="E97" s="127"/>
      <c r="F97" s="127"/>
    </row>
    <row r="98" ht="13.5" customHeight="1">
      <c r="A98" s="376">
        <v>82.0</v>
      </c>
      <c r="B98" s="324"/>
      <c r="C98" s="324"/>
      <c r="D98" s="349"/>
      <c r="E98" s="127"/>
      <c r="F98" s="127"/>
    </row>
    <row r="99" ht="13.5" customHeight="1">
      <c r="A99" s="376">
        <v>83.0</v>
      </c>
      <c r="B99" s="324"/>
      <c r="C99" s="324"/>
      <c r="D99" s="349"/>
      <c r="E99" s="127"/>
      <c r="F99" s="127"/>
    </row>
    <row r="100" ht="13.5" customHeight="1">
      <c r="A100" s="376">
        <v>84.0</v>
      </c>
      <c r="B100" s="324"/>
      <c r="C100" s="324"/>
      <c r="D100" s="349"/>
      <c r="E100" s="127"/>
      <c r="F100" s="127"/>
    </row>
    <row r="101" ht="13.5" customHeight="1">
      <c r="A101" s="376">
        <v>85.0</v>
      </c>
      <c r="B101" s="324"/>
      <c r="C101" s="324"/>
      <c r="D101" s="349"/>
      <c r="E101" s="127"/>
      <c r="F101" s="127"/>
    </row>
    <row r="102" ht="13.5" customHeight="1">
      <c r="A102" s="376">
        <v>86.0</v>
      </c>
      <c r="B102" s="324"/>
      <c r="C102" s="324"/>
      <c r="D102" s="349"/>
      <c r="E102" s="127"/>
      <c r="F102" s="127"/>
    </row>
    <row r="103" ht="13.5" customHeight="1">
      <c r="A103" s="376">
        <v>87.0</v>
      </c>
      <c r="B103" s="324"/>
      <c r="C103" s="324"/>
      <c r="D103" s="349"/>
      <c r="E103" s="127"/>
      <c r="F103" s="127"/>
    </row>
    <row r="104" ht="13.5" customHeight="1">
      <c r="A104" s="376">
        <v>88.0</v>
      </c>
      <c r="B104" s="324"/>
      <c r="C104" s="324"/>
      <c r="D104" s="349"/>
      <c r="E104" s="127"/>
      <c r="F104" s="127"/>
    </row>
    <row r="105" ht="13.5" customHeight="1">
      <c r="A105" s="376">
        <v>89.0</v>
      </c>
      <c r="B105" s="324"/>
      <c r="C105" s="324"/>
      <c r="D105" s="349"/>
      <c r="E105" s="127"/>
      <c r="F105" s="127"/>
    </row>
    <row r="106" ht="13.5" customHeight="1">
      <c r="A106" s="376">
        <v>90.0</v>
      </c>
      <c r="B106" s="324"/>
      <c r="C106" s="324"/>
      <c r="D106" s="349"/>
      <c r="E106" s="127"/>
      <c r="F106" s="127"/>
    </row>
    <row r="107" ht="13.5" customHeight="1">
      <c r="A107" s="376">
        <v>91.0</v>
      </c>
      <c r="B107" s="324"/>
      <c r="C107" s="324"/>
      <c r="D107" s="349"/>
      <c r="E107" s="127"/>
      <c r="F107" s="127"/>
    </row>
    <row r="108" ht="13.5" customHeight="1">
      <c r="A108" s="376">
        <v>92.0</v>
      </c>
      <c r="B108" s="324"/>
      <c r="C108" s="324"/>
      <c r="D108" s="349"/>
      <c r="E108" s="127"/>
      <c r="F108" s="127"/>
    </row>
    <row r="109" ht="13.5" customHeight="1">
      <c r="A109" s="376">
        <v>93.0</v>
      </c>
      <c r="B109" s="324"/>
      <c r="C109" s="324"/>
      <c r="D109" s="349"/>
      <c r="E109" s="127"/>
      <c r="F109" s="127"/>
    </row>
    <row r="110" ht="13.5" customHeight="1">
      <c r="A110" s="376">
        <v>94.0</v>
      </c>
      <c r="B110" s="324"/>
      <c r="C110" s="324"/>
      <c r="D110" s="349"/>
      <c r="E110" s="127"/>
      <c r="F110" s="127"/>
    </row>
    <row r="111" ht="13.5" customHeight="1">
      <c r="A111" s="376">
        <v>95.0</v>
      </c>
      <c r="B111" s="324"/>
      <c r="C111" s="324"/>
      <c r="D111" s="349"/>
      <c r="E111" s="127"/>
      <c r="F111" s="127"/>
    </row>
    <row r="112" ht="13.5" customHeight="1">
      <c r="A112" s="376">
        <v>96.0</v>
      </c>
      <c r="B112" s="324"/>
      <c r="C112" s="324"/>
      <c r="D112" s="349"/>
      <c r="E112" s="127"/>
      <c r="F112" s="127"/>
    </row>
    <row r="113" ht="13.5" customHeight="1">
      <c r="A113" s="376">
        <v>97.0</v>
      </c>
      <c r="B113" s="324"/>
      <c r="C113" s="324"/>
      <c r="D113" s="349"/>
      <c r="E113" s="127"/>
      <c r="F113" s="127"/>
    </row>
    <row r="114" ht="13.5" customHeight="1">
      <c r="A114" s="376">
        <v>98.0</v>
      </c>
      <c r="B114" s="324"/>
      <c r="C114" s="324"/>
      <c r="D114" s="349"/>
      <c r="E114" s="127"/>
      <c r="F114" s="127"/>
    </row>
    <row r="115" ht="13.5" customHeight="1">
      <c r="A115" s="376">
        <v>99.0</v>
      </c>
      <c r="B115" s="324"/>
      <c r="C115" s="324"/>
      <c r="D115" s="349"/>
      <c r="E115" s="444"/>
      <c r="F115" s="444"/>
    </row>
    <row r="116" ht="13.5" customHeight="1">
      <c r="A116" s="376">
        <v>100.0</v>
      </c>
      <c r="B116" s="324"/>
      <c r="C116" s="324"/>
      <c r="D116" s="349"/>
      <c r="E116" s="127"/>
      <c r="F116" s="127"/>
    </row>
    <row r="117" ht="13.5" customHeight="1">
      <c r="C117" s="529"/>
      <c r="D117" s="91"/>
      <c r="E117" s="377"/>
      <c r="F117" s="377"/>
      <c r="G117" s="91"/>
      <c r="H117" s="91"/>
    </row>
    <row r="118" ht="13.5" customHeight="1">
      <c r="C118" s="529"/>
      <c r="D118" s="91"/>
      <c r="E118" s="377"/>
      <c r="F118" s="377"/>
      <c r="G118" s="91"/>
      <c r="H118" s="91"/>
    </row>
    <row r="119" ht="13.5" customHeight="1">
      <c r="C119" s="529"/>
      <c r="D119" s="91"/>
      <c r="E119" s="377"/>
      <c r="F119" s="377"/>
      <c r="G119" s="91"/>
      <c r="H119" s="91"/>
    </row>
    <row r="120" ht="13.5" customHeight="1">
      <c r="C120" s="529"/>
      <c r="D120" s="91"/>
      <c r="E120" s="377"/>
      <c r="F120" s="377"/>
      <c r="G120" s="91"/>
      <c r="H120" s="91"/>
    </row>
    <row r="121" ht="13.5" customHeight="1">
      <c r="C121" s="529"/>
      <c r="D121" s="91"/>
      <c r="E121" s="377"/>
      <c r="F121" s="377"/>
      <c r="G121" s="91"/>
      <c r="H121" s="91"/>
    </row>
    <row r="122" ht="13.5" customHeight="1">
      <c r="C122" s="529"/>
      <c r="D122" s="91"/>
      <c r="E122" s="377"/>
      <c r="F122" s="377"/>
      <c r="G122" s="91"/>
      <c r="H122" s="91"/>
    </row>
    <row r="123" ht="13.5" customHeight="1">
      <c r="C123" s="529"/>
      <c r="D123" s="91"/>
      <c r="E123" s="377"/>
      <c r="F123" s="377"/>
      <c r="G123" s="91"/>
      <c r="H123" s="91"/>
    </row>
    <row r="124" ht="13.5" customHeight="1">
      <c r="C124" s="529"/>
      <c r="D124" s="91"/>
      <c r="E124" s="377"/>
      <c r="F124" s="377"/>
      <c r="G124" s="91"/>
      <c r="H124" s="91"/>
    </row>
    <row r="125" ht="13.5" customHeight="1">
      <c r="C125" s="529"/>
      <c r="D125" s="91"/>
      <c r="E125" s="377"/>
      <c r="F125" s="377"/>
      <c r="G125" s="91"/>
      <c r="H125" s="91"/>
    </row>
    <row r="126" ht="13.5" customHeight="1">
      <c r="C126" s="529"/>
      <c r="D126" s="91"/>
      <c r="E126" s="377"/>
      <c r="F126" s="377"/>
      <c r="G126" s="91"/>
      <c r="H126" s="91"/>
    </row>
    <row r="127" ht="13.5" customHeight="1">
      <c r="C127" s="529"/>
      <c r="D127" s="91"/>
      <c r="E127" s="377"/>
      <c r="F127" s="377"/>
      <c r="G127" s="91"/>
      <c r="H127" s="91"/>
    </row>
    <row r="128" ht="13.5" customHeight="1">
      <c r="C128" s="529"/>
      <c r="D128" s="91"/>
      <c r="E128" s="377"/>
      <c r="F128" s="377"/>
      <c r="G128" s="91"/>
      <c r="H128" s="91"/>
    </row>
    <row r="129" ht="13.5" customHeight="1">
      <c r="C129" s="529"/>
      <c r="D129" s="91"/>
      <c r="E129" s="377"/>
      <c r="F129" s="377"/>
      <c r="G129" s="91"/>
      <c r="H129" s="91"/>
    </row>
    <row r="130" ht="13.5" customHeight="1">
      <c r="C130" s="529"/>
      <c r="D130" s="91"/>
      <c r="E130" s="377"/>
      <c r="F130" s="377"/>
      <c r="G130" s="91"/>
      <c r="H130" s="91"/>
    </row>
    <row r="131" ht="13.5" customHeight="1">
      <c r="C131" s="529"/>
      <c r="D131" s="91"/>
      <c r="E131" s="377"/>
      <c r="F131" s="377"/>
      <c r="G131" s="91"/>
      <c r="H131" s="91"/>
    </row>
    <row r="132" ht="13.5" customHeight="1">
      <c r="C132" s="529"/>
      <c r="D132" s="91"/>
      <c r="E132" s="377"/>
      <c r="F132" s="377"/>
      <c r="G132" s="91"/>
      <c r="H132" s="91"/>
    </row>
    <row r="133" ht="13.5" customHeight="1">
      <c r="C133" s="529"/>
      <c r="D133" s="91"/>
      <c r="E133" s="377"/>
      <c r="F133" s="377"/>
      <c r="G133" s="91"/>
      <c r="H133" s="91"/>
    </row>
    <row r="134" ht="13.5" customHeight="1">
      <c r="C134" s="529"/>
      <c r="D134" s="91"/>
      <c r="E134" s="377"/>
      <c r="F134" s="377"/>
      <c r="G134" s="91"/>
      <c r="H134" s="91"/>
    </row>
    <row r="135" ht="13.5" customHeight="1">
      <c r="C135" s="529"/>
      <c r="D135" s="91"/>
      <c r="E135" s="377"/>
      <c r="F135" s="377"/>
      <c r="G135" s="91"/>
      <c r="H135" s="91"/>
    </row>
    <row r="136" ht="13.5" customHeight="1">
      <c r="C136" s="529"/>
      <c r="D136" s="91"/>
      <c r="E136" s="377"/>
      <c r="F136" s="377"/>
      <c r="G136" s="91"/>
      <c r="H136" s="91"/>
    </row>
    <row r="137" ht="13.5" customHeight="1">
      <c r="C137" s="529"/>
      <c r="D137" s="91"/>
      <c r="E137" s="377"/>
      <c r="F137" s="377"/>
      <c r="G137" s="91"/>
      <c r="H137" s="91"/>
    </row>
    <row r="138" ht="13.5" customHeight="1">
      <c r="C138" s="529"/>
      <c r="D138" s="91"/>
      <c r="E138" s="377"/>
      <c r="F138" s="377"/>
      <c r="G138" s="91"/>
      <c r="H138" s="91"/>
    </row>
    <row r="139" ht="13.5" customHeight="1">
      <c r="C139" s="529"/>
      <c r="D139" s="91"/>
      <c r="E139" s="377"/>
      <c r="F139" s="377"/>
      <c r="G139" s="91"/>
      <c r="H139" s="91"/>
    </row>
    <row r="140" ht="13.5" customHeight="1">
      <c r="C140" s="529"/>
      <c r="D140" s="91"/>
      <c r="E140" s="377"/>
      <c r="F140" s="377"/>
      <c r="G140" s="91"/>
      <c r="H140" s="91"/>
    </row>
    <row r="141" ht="13.5" customHeight="1">
      <c r="C141" s="529"/>
      <c r="D141" s="91"/>
      <c r="E141" s="377"/>
      <c r="F141" s="377"/>
      <c r="G141" s="91"/>
      <c r="H141" s="91"/>
    </row>
    <row r="142" ht="13.5" customHeight="1">
      <c r="C142" s="529"/>
      <c r="D142" s="91"/>
      <c r="E142" s="377"/>
      <c r="F142" s="377"/>
      <c r="G142" s="91"/>
      <c r="H142" s="91"/>
    </row>
    <row r="143" ht="13.5" customHeight="1">
      <c r="C143" s="529"/>
      <c r="D143" s="91"/>
      <c r="E143" s="377"/>
      <c r="F143" s="377"/>
      <c r="G143" s="91"/>
      <c r="H143" s="91"/>
    </row>
    <row r="144" ht="13.5" customHeight="1">
      <c r="C144" s="529"/>
      <c r="D144" s="91"/>
      <c r="E144" s="377"/>
      <c r="F144" s="377"/>
      <c r="G144" s="91"/>
      <c r="H144" s="91"/>
    </row>
    <row r="145" ht="13.5" customHeight="1">
      <c r="C145" s="529"/>
      <c r="D145" s="91"/>
      <c r="E145" s="377"/>
      <c r="F145" s="377"/>
      <c r="G145" s="91"/>
      <c r="H145" s="91"/>
    </row>
    <row r="146" ht="13.5" customHeight="1">
      <c r="C146" s="529"/>
      <c r="D146" s="91"/>
      <c r="E146" s="377"/>
      <c r="F146" s="377"/>
      <c r="G146" s="91"/>
      <c r="H146" s="91"/>
    </row>
    <row r="147" ht="13.5" customHeight="1">
      <c r="C147" s="529"/>
      <c r="D147" s="91"/>
      <c r="E147" s="377"/>
      <c r="F147" s="377"/>
      <c r="G147" s="91"/>
      <c r="H147" s="91"/>
    </row>
    <row r="148" ht="13.5" customHeight="1">
      <c r="C148" s="529"/>
      <c r="D148" s="91"/>
      <c r="E148" s="377"/>
      <c r="F148" s="377"/>
      <c r="G148" s="91"/>
      <c r="H148" s="91"/>
    </row>
    <row r="149" ht="13.5" customHeight="1">
      <c r="C149" s="529"/>
      <c r="D149" s="91"/>
      <c r="E149" s="377"/>
      <c r="F149" s="377"/>
      <c r="G149" s="91"/>
      <c r="H149" s="91"/>
    </row>
    <row r="150" ht="13.5" customHeight="1">
      <c r="C150" s="529"/>
      <c r="D150" s="91"/>
      <c r="E150" s="377"/>
      <c r="F150" s="377"/>
      <c r="G150" s="91"/>
      <c r="H150" s="91"/>
    </row>
    <row r="151" ht="13.5" customHeight="1">
      <c r="C151" s="529"/>
      <c r="D151" s="91"/>
      <c r="E151" s="377"/>
      <c r="F151" s="377"/>
      <c r="G151" s="91"/>
      <c r="H151" s="91"/>
    </row>
    <row r="152" ht="13.5" customHeight="1">
      <c r="C152" s="529"/>
      <c r="D152" s="91"/>
      <c r="E152" s="377"/>
      <c r="F152" s="377"/>
      <c r="G152" s="91"/>
      <c r="H152" s="91"/>
    </row>
    <row r="153" ht="13.5" customHeight="1">
      <c r="C153" s="529"/>
      <c r="D153" s="91"/>
      <c r="E153" s="377"/>
      <c r="F153" s="377"/>
      <c r="G153" s="91"/>
      <c r="H153" s="91"/>
    </row>
    <row r="154" ht="13.5" customHeight="1">
      <c r="C154" s="529"/>
      <c r="D154" s="91"/>
      <c r="E154" s="377"/>
      <c r="F154" s="377"/>
      <c r="G154" s="91"/>
      <c r="H154" s="91"/>
    </row>
    <row r="155" ht="13.5" customHeight="1">
      <c r="C155" s="529"/>
      <c r="D155" s="91"/>
      <c r="E155" s="377"/>
      <c r="F155" s="377"/>
      <c r="G155" s="91"/>
      <c r="H155" s="91"/>
    </row>
    <row r="156" ht="13.5" customHeight="1">
      <c r="C156" s="529"/>
      <c r="D156" s="91"/>
      <c r="E156" s="377"/>
      <c r="F156" s="377"/>
      <c r="G156" s="91"/>
      <c r="H156" s="91"/>
    </row>
    <row r="157" ht="13.5" customHeight="1">
      <c r="C157" s="529"/>
      <c r="D157" s="91"/>
      <c r="E157" s="377"/>
      <c r="F157" s="377"/>
      <c r="G157" s="91"/>
      <c r="H157" s="91"/>
    </row>
    <row r="158" ht="13.5" customHeight="1">
      <c r="C158" s="529"/>
      <c r="D158" s="91"/>
      <c r="E158" s="377"/>
      <c r="F158" s="377"/>
      <c r="G158" s="91"/>
      <c r="H158" s="91"/>
    </row>
    <row r="159" ht="13.5" customHeight="1">
      <c r="C159" s="529"/>
      <c r="D159" s="91"/>
      <c r="E159" s="377"/>
      <c r="F159" s="377"/>
      <c r="G159" s="91"/>
      <c r="H159" s="91"/>
    </row>
    <row r="160" ht="13.5" customHeight="1">
      <c r="C160" s="529"/>
      <c r="D160" s="91"/>
      <c r="E160" s="377"/>
      <c r="F160" s="377"/>
      <c r="G160" s="91"/>
      <c r="H160" s="91"/>
    </row>
    <row r="161" ht="13.5" customHeight="1">
      <c r="C161" s="529"/>
      <c r="D161" s="91"/>
      <c r="E161" s="377"/>
      <c r="F161" s="377"/>
      <c r="G161" s="91"/>
      <c r="H161" s="91"/>
    </row>
    <row r="162" ht="13.5" customHeight="1">
      <c r="C162" s="529"/>
      <c r="D162" s="91"/>
      <c r="E162" s="377"/>
      <c r="F162" s="377"/>
      <c r="G162" s="91"/>
      <c r="H162" s="91"/>
    </row>
    <row r="163" ht="13.5" customHeight="1">
      <c r="C163" s="529"/>
      <c r="D163" s="91"/>
      <c r="E163" s="377"/>
      <c r="F163" s="377"/>
      <c r="G163" s="91"/>
      <c r="H163" s="91"/>
    </row>
    <row r="164" ht="13.5" customHeight="1">
      <c r="C164" s="529"/>
      <c r="D164" s="91"/>
      <c r="E164" s="377"/>
      <c r="F164" s="377"/>
      <c r="G164" s="91"/>
      <c r="H164" s="91"/>
    </row>
    <row r="165" ht="13.5" customHeight="1">
      <c r="C165" s="529"/>
      <c r="D165" s="91"/>
      <c r="E165" s="377"/>
      <c r="F165" s="377"/>
      <c r="G165" s="91"/>
      <c r="H165" s="91"/>
    </row>
    <row r="166" ht="13.5" customHeight="1">
      <c r="C166" s="529"/>
      <c r="D166" s="91"/>
      <c r="E166" s="377"/>
      <c r="F166" s="377"/>
      <c r="G166" s="91"/>
      <c r="H166" s="91"/>
    </row>
    <row r="167" ht="13.5" customHeight="1">
      <c r="C167" s="529"/>
      <c r="D167" s="91"/>
      <c r="E167" s="377"/>
      <c r="F167" s="377"/>
      <c r="G167" s="91"/>
      <c r="H167" s="91"/>
    </row>
    <row r="168" ht="13.5" customHeight="1">
      <c r="C168" s="529"/>
      <c r="D168" s="91"/>
      <c r="E168" s="377"/>
      <c r="F168" s="377"/>
      <c r="G168" s="91"/>
      <c r="H168" s="91"/>
    </row>
    <row r="169" ht="13.5" customHeight="1">
      <c r="C169" s="529"/>
      <c r="D169" s="91"/>
      <c r="E169" s="377"/>
      <c r="F169" s="377"/>
      <c r="G169" s="91"/>
      <c r="H169" s="91"/>
    </row>
    <row r="170" ht="13.5" customHeight="1">
      <c r="C170" s="529"/>
      <c r="D170" s="91"/>
      <c r="E170" s="377"/>
      <c r="F170" s="377"/>
      <c r="G170" s="91"/>
      <c r="H170" s="91"/>
    </row>
    <row r="171" ht="13.5" customHeight="1">
      <c r="C171" s="529"/>
      <c r="D171" s="91"/>
      <c r="E171" s="377"/>
      <c r="F171" s="377"/>
      <c r="G171" s="91"/>
      <c r="H171" s="91"/>
    </row>
    <row r="172" ht="13.5" customHeight="1">
      <c r="C172" s="529"/>
      <c r="D172" s="91"/>
      <c r="E172" s="377"/>
      <c r="F172" s="377"/>
      <c r="G172" s="91"/>
      <c r="H172" s="91"/>
    </row>
    <row r="173" ht="13.5" customHeight="1">
      <c r="C173" s="529"/>
      <c r="D173" s="91"/>
      <c r="E173" s="377"/>
      <c r="F173" s="377"/>
      <c r="G173" s="91"/>
      <c r="H173" s="91"/>
    </row>
    <row r="174" ht="13.5" customHeight="1">
      <c r="C174" s="529"/>
      <c r="D174" s="91"/>
      <c r="E174" s="377"/>
      <c r="F174" s="377"/>
      <c r="G174" s="91"/>
      <c r="H174" s="91"/>
    </row>
    <row r="175" ht="13.5" customHeight="1">
      <c r="C175" s="529"/>
      <c r="D175" s="91"/>
      <c r="E175" s="377"/>
      <c r="F175" s="377"/>
      <c r="G175" s="91"/>
      <c r="H175" s="91"/>
    </row>
    <row r="176" ht="13.5" customHeight="1">
      <c r="C176" s="529"/>
      <c r="D176" s="91"/>
      <c r="E176" s="377"/>
      <c r="F176" s="377"/>
      <c r="G176" s="91"/>
      <c r="H176" s="91"/>
    </row>
    <row r="177" ht="13.5" customHeight="1">
      <c r="C177" s="529"/>
      <c r="D177" s="91"/>
      <c r="E177" s="377"/>
      <c r="F177" s="377"/>
      <c r="G177" s="91"/>
      <c r="H177" s="91"/>
    </row>
    <row r="178" ht="13.5" customHeight="1">
      <c r="C178" s="529"/>
      <c r="D178" s="91"/>
      <c r="E178" s="377"/>
      <c r="F178" s="377"/>
      <c r="G178" s="91"/>
      <c r="H178" s="91"/>
    </row>
    <row r="179" ht="13.5" customHeight="1">
      <c r="C179" s="529"/>
      <c r="D179" s="91"/>
      <c r="E179" s="377"/>
      <c r="F179" s="377"/>
      <c r="G179" s="91"/>
      <c r="H179" s="91"/>
    </row>
    <row r="180" ht="13.5" customHeight="1">
      <c r="C180" s="529"/>
      <c r="D180" s="91"/>
      <c r="E180" s="377"/>
      <c r="F180" s="377"/>
      <c r="G180" s="91"/>
      <c r="H180" s="91"/>
    </row>
    <row r="181" ht="13.5" customHeight="1">
      <c r="C181" s="529"/>
      <c r="D181" s="91"/>
      <c r="E181" s="377"/>
      <c r="F181" s="377"/>
      <c r="G181" s="91"/>
      <c r="H181" s="91"/>
    </row>
    <row r="182" ht="13.5" customHeight="1">
      <c r="C182" s="529"/>
      <c r="D182" s="91"/>
      <c r="E182" s="377"/>
      <c r="F182" s="377"/>
      <c r="G182" s="91"/>
      <c r="H182" s="91"/>
    </row>
    <row r="183" ht="13.5" customHeight="1">
      <c r="C183" s="529"/>
      <c r="D183" s="91"/>
      <c r="E183" s="377"/>
      <c r="F183" s="377"/>
      <c r="G183" s="91"/>
      <c r="H183" s="91"/>
    </row>
    <row r="184" ht="13.5" customHeight="1">
      <c r="C184" s="529"/>
      <c r="D184" s="91"/>
      <c r="E184" s="377"/>
      <c r="F184" s="377"/>
      <c r="G184" s="91"/>
      <c r="H184" s="91"/>
    </row>
    <row r="185" ht="13.5" customHeight="1">
      <c r="C185" s="529"/>
      <c r="D185" s="91"/>
      <c r="E185" s="377"/>
      <c r="F185" s="377"/>
      <c r="G185" s="91"/>
      <c r="H185" s="91"/>
    </row>
    <row r="186" ht="13.5" customHeight="1">
      <c r="C186" s="529"/>
      <c r="D186" s="91"/>
      <c r="E186" s="377"/>
      <c r="F186" s="377"/>
      <c r="G186" s="91"/>
      <c r="H186" s="91"/>
    </row>
    <row r="187" ht="13.5" customHeight="1">
      <c r="C187" s="529"/>
      <c r="D187" s="91"/>
      <c r="E187" s="377"/>
      <c r="F187" s="377"/>
      <c r="G187" s="91"/>
      <c r="H187" s="91"/>
    </row>
    <row r="188" ht="13.5" customHeight="1">
      <c r="C188" s="529"/>
      <c r="D188" s="91"/>
      <c r="E188" s="377"/>
      <c r="F188" s="377"/>
      <c r="G188" s="91"/>
      <c r="H188" s="91"/>
    </row>
    <row r="189" ht="13.5" customHeight="1">
      <c r="C189" s="529"/>
      <c r="D189" s="91"/>
      <c r="E189" s="377"/>
      <c r="F189" s="377"/>
      <c r="G189" s="91"/>
      <c r="H189" s="91"/>
    </row>
    <row r="190" ht="13.5" customHeight="1">
      <c r="C190" s="529"/>
      <c r="D190" s="91"/>
      <c r="E190" s="377"/>
      <c r="F190" s="377"/>
      <c r="G190" s="91"/>
      <c r="H190" s="91"/>
    </row>
    <row r="191" ht="13.5" customHeight="1">
      <c r="C191" s="529"/>
      <c r="D191" s="91"/>
      <c r="E191" s="377"/>
      <c r="F191" s="377"/>
      <c r="G191" s="91"/>
      <c r="H191" s="91"/>
    </row>
    <row r="192" ht="13.5" customHeight="1">
      <c r="C192" s="529"/>
      <c r="D192" s="91"/>
      <c r="E192" s="377"/>
      <c r="F192" s="377"/>
      <c r="G192" s="91"/>
      <c r="H192" s="91"/>
    </row>
    <row r="193" ht="13.5" customHeight="1">
      <c r="C193" s="529"/>
      <c r="D193" s="91"/>
      <c r="E193" s="377"/>
      <c r="F193" s="377"/>
      <c r="G193" s="91"/>
      <c r="H193" s="91"/>
    </row>
    <row r="194" ht="13.5" customHeight="1">
      <c r="C194" s="529"/>
      <c r="D194" s="91"/>
      <c r="E194" s="377"/>
      <c r="F194" s="377"/>
      <c r="G194" s="91"/>
      <c r="H194" s="91"/>
    </row>
    <row r="195" ht="13.5" customHeight="1">
      <c r="C195" s="529"/>
      <c r="D195" s="91"/>
      <c r="E195" s="377"/>
      <c r="F195" s="377"/>
      <c r="G195" s="91"/>
      <c r="H195" s="91"/>
    </row>
    <row r="196" ht="13.5" customHeight="1">
      <c r="C196" s="529"/>
      <c r="D196" s="91"/>
      <c r="E196" s="377"/>
      <c r="F196" s="377"/>
      <c r="G196" s="91"/>
      <c r="H196" s="91"/>
    </row>
    <row r="197" ht="13.5" customHeight="1">
      <c r="C197" s="529"/>
      <c r="D197" s="91"/>
      <c r="E197" s="377"/>
      <c r="F197" s="377"/>
      <c r="G197" s="91"/>
      <c r="H197" s="91"/>
    </row>
    <row r="198" ht="13.5" customHeight="1">
      <c r="C198" s="529"/>
      <c r="D198" s="91"/>
      <c r="E198" s="377"/>
      <c r="F198" s="377"/>
      <c r="G198" s="91"/>
      <c r="H198" s="91"/>
    </row>
    <row r="199" ht="13.5" customHeight="1">
      <c r="C199" s="529"/>
      <c r="D199" s="91"/>
      <c r="E199" s="377"/>
      <c r="F199" s="377"/>
      <c r="G199" s="91"/>
      <c r="H199" s="91"/>
    </row>
    <row r="200" ht="13.5" customHeight="1">
      <c r="C200" s="529"/>
      <c r="D200" s="91"/>
      <c r="E200" s="377"/>
      <c r="F200" s="377"/>
      <c r="G200" s="91"/>
      <c r="H200" s="91"/>
    </row>
    <row r="201" ht="13.5" customHeight="1">
      <c r="C201" s="529"/>
      <c r="D201" s="91"/>
      <c r="E201" s="377"/>
      <c r="F201" s="377"/>
      <c r="G201" s="91"/>
      <c r="H201" s="91"/>
    </row>
    <row r="202" ht="13.5" customHeight="1">
      <c r="C202" s="529"/>
      <c r="D202" s="91"/>
      <c r="E202" s="377"/>
      <c r="F202" s="377"/>
      <c r="G202" s="91"/>
      <c r="H202" s="91"/>
    </row>
    <row r="203" ht="13.5" customHeight="1">
      <c r="C203" s="529"/>
      <c r="D203" s="91"/>
      <c r="E203" s="377"/>
      <c r="F203" s="377"/>
      <c r="G203" s="91"/>
      <c r="H203" s="91"/>
    </row>
    <row r="204" ht="13.5" customHeight="1">
      <c r="C204" s="529"/>
      <c r="D204" s="91"/>
      <c r="E204" s="377"/>
      <c r="F204" s="377"/>
      <c r="G204" s="91"/>
      <c r="H204" s="91"/>
    </row>
    <row r="205" ht="13.5" customHeight="1">
      <c r="C205" s="529"/>
      <c r="D205" s="91"/>
      <c r="E205" s="377"/>
      <c r="F205" s="377"/>
      <c r="G205" s="91"/>
      <c r="H205" s="91"/>
    </row>
    <row r="206" ht="13.5" customHeight="1">
      <c r="C206" s="529"/>
      <c r="D206" s="91"/>
      <c r="E206" s="377"/>
      <c r="F206" s="377"/>
      <c r="G206" s="91"/>
      <c r="H206" s="91"/>
    </row>
    <row r="207" ht="13.5" customHeight="1">
      <c r="C207" s="529"/>
      <c r="D207" s="91"/>
      <c r="E207" s="377"/>
      <c r="F207" s="377"/>
      <c r="G207" s="91"/>
      <c r="H207" s="91"/>
    </row>
    <row r="208" ht="13.5" customHeight="1">
      <c r="C208" s="529"/>
      <c r="D208" s="91"/>
      <c r="E208" s="377"/>
      <c r="F208" s="377"/>
      <c r="G208" s="91"/>
      <c r="H208" s="91"/>
    </row>
    <row r="209" ht="13.5" customHeight="1">
      <c r="C209" s="529"/>
      <c r="D209" s="91"/>
      <c r="E209" s="377"/>
      <c r="F209" s="377"/>
      <c r="G209" s="91"/>
      <c r="H209" s="91"/>
    </row>
    <row r="210" ht="13.5" customHeight="1">
      <c r="C210" s="529"/>
      <c r="D210" s="91"/>
      <c r="E210" s="377"/>
      <c r="F210" s="377"/>
      <c r="G210" s="91"/>
      <c r="H210" s="91"/>
    </row>
    <row r="211" ht="13.5" customHeight="1">
      <c r="C211" s="529"/>
      <c r="D211" s="91"/>
      <c r="E211" s="377"/>
      <c r="F211" s="377"/>
      <c r="G211" s="91"/>
      <c r="H211" s="91"/>
    </row>
    <row r="212" ht="13.5" customHeight="1">
      <c r="C212" s="529"/>
      <c r="D212" s="91"/>
      <c r="E212" s="377"/>
      <c r="F212" s="377"/>
      <c r="G212" s="91"/>
      <c r="H212" s="91"/>
    </row>
    <row r="213" ht="13.5" customHeight="1">
      <c r="C213" s="529"/>
      <c r="D213" s="91"/>
      <c r="E213" s="377"/>
      <c r="F213" s="377"/>
      <c r="G213" s="91"/>
      <c r="H213" s="91"/>
    </row>
    <row r="214" ht="13.5" customHeight="1">
      <c r="C214" s="529"/>
      <c r="D214" s="91"/>
      <c r="E214" s="377"/>
      <c r="F214" s="377"/>
      <c r="G214" s="91"/>
      <c r="H214" s="91"/>
    </row>
    <row r="215" ht="13.5" customHeight="1">
      <c r="C215" s="529"/>
      <c r="D215" s="91"/>
      <c r="E215" s="377"/>
      <c r="F215" s="377"/>
      <c r="G215" s="91"/>
      <c r="H215" s="91"/>
    </row>
    <row r="216" ht="13.5" customHeight="1">
      <c r="C216" s="529"/>
      <c r="D216" s="91"/>
      <c r="E216" s="377"/>
      <c r="F216" s="377"/>
      <c r="G216" s="91"/>
      <c r="H216" s="91"/>
    </row>
    <row r="217" ht="13.5" customHeight="1">
      <c r="C217" s="529"/>
      <c r="D217" s="91"/>
      <c r="E217" s="377"/>
      <c r="F217" s="377"/>
      <c r="G217" s="91"/>
      <c r="H217" s="91"/>
    </row>
    <row r="218" ht="13.5" customHeight="1">
      <c r="C218" s="529"/>
      <c r="D218" s="91"/>
      <c r="E218" s="377"/>
      <c r="F218" s="377"/>
      <c r="G218" s="91"/>
      <c r="H218" s="91"/>
    </row>
    <row r="219" ht="13.5" customHeight="1">
      <c r="C219" s="529"/>
      <c r="D219" s="91"/>
      <c r="E219" s="377"/>
      <c r="F219" s="377"/>
      <c r="G219" s="91"/>
      <c r="H219" s="91"/>
    </row>
    <row r="220" ht="13.5" customHeight="1">
      <c r="C220" s="529"/>
      <c r="D220" s="91"/>
      <c r="E220" s="377"/>
      <c r="F220" s="377"/>
      <c r="G220" s="91"/>
      <c r="H220" s="91"/>
    </row>
    <row r="221" ht="13.5" customHeight="1">
      <c r="C221" s="529"/>
      <c r="D221" s="91"/>
      <c r="E221" s="377"/>
      <c r="F221" s="377"/>
      <c r="G221" s="91"/>
      <c r="H221" s="91"/>
    </row>
    <row r="222" ht="13.5" customHeight="1">
      <c r="C222" s="529"/>
      <c r="D222" s="91"/>
      <c r="E222" s="377"/>
      <c r="F222" s="377"/>
      <c r="G222" s="91"/>
      <c r="H222" s="91"/>
    </row>
    <row r="223" ht="13.5" customHeight="1">
      <c r="C223" s="529"/>
      <c r="D223" s="91"/>
      <c r="E223" s="377"/>
      <c r="F223" s="377"/>
      <c r="G223" s="91"/>
      <c r="H223" s="91"/>
    </row>
    <row r="224" ht="13.5" customHeight="1">
      <c r="C224" s="529"/>
      <c r="D224" s="91"/>
      <c r="E224" s="377"/>
      <c r="F224" s="377"/>
      <c r="G224" s="91"/>
      <c r="H224" s="91"/>
    </row>
    <row r="225" ht="13.5" customHeight="1">
      <c r="C225" s="529"/>
      <c r="D225" s="91"/>
      <c r="E225" s="377"/>
      <c r="F225" s="377"/>
      <c r="G225" s="91"/>
      <c r="H225" s="91"/>
    </row>
    <row r="226" ht="13.5" customHeight="1">
      <c r="C226" s="529"/>
      <c r="D226" s="91"/>
      <c r="E226" s="377"/>
      <c r="F226" s="377"/>
      <c r="G226" s="91"/>
      <c r="H226" s="91"/>
    </row>
    <row r="227" ht="13.5" customHeight="1">
      <c r="C227" s="529"/>
      <c r="D227" s="91"/>
      <c r="E227" s="377"/>
      <c r="F227" s="377"/>
      <c r="G227" s="91"/>
      <c r="H227" s="91"/>
    </row>
    <row r="228" ht="13.5" customHeight="1">
      <c r="C228" s="529"/>
      <c r="D228" s="91"/>
      <c r="E228" s="377"/>
      <c r="F228" s="377"/>
      <c r="G228" s="91"/>
      <c r="H228" s="91"/>
    </row>
    <row r="229" ht="13.5" customHeight="1">
      <c r="C229" s="529"/>
      <c r="D229" s="91"/>
      <c r="E229" s="377"/>
      <c r="F229" s="377"/>
      <c r="G229" s="91"/>
      <c r="H229" s="91"/>
    </row>
    <row r="230" ht="13.5" customHeight="1">
      <c r="C230" s="529"/>
      <c r="D230" s="91"/>
      <c r="E230" s="377"/>
      <c r="F230" s="377"/>
      <c r="G230" s="91"/>
      <c r="H230" s="91"/>
    </row>
    <row r="231" ht="13.5" customHeight="1">
      <c r="C231" s="529"/>
      <c r="D231" s="91"/>
      <c r="E231" s="377"/>
      <c r="F231" s="377"/>
      <c r="G231" s="91"/>
      <c r="H231" s="91"/>
    </row>
    <row r="232" ht="13.5" customHeight="1">
      <c r="C232" s="529"/>
      <c r="D232" s="91"/>
      <c r="E232" s="377"/>
      <c r="F232" s="377"/>
      <c r="G232" s="91"/>
      <c r="H232" s="91"/>
    </row>
    <row r="233" ht="13.5" customHeight="1">
      <c r="C233" s="529"/>
      <c r="D233" s="91"/>
      <c r="E233" s="377"/>
      <c r="F233" s="377"/>
      <c r="G233" s="91"/>
      <c r="H233" s="91"/>
    </row>
    <row r="234" ht="13.5" customHeight="1">
      <c r="C234" s="529"/>
      <c r="D234" s="91"/>
      <c r="E234" s="377"/>
      <c r="F234" s="377"/>
      <c r="G234" s="91"/>
      <c r="H234" s="91"/>
    </row>
    <row r="235" ht="13.5" customHeight="1">
      <c r="C235" s="529"/>
      <c r="D235" s="91"/>
      <c r="E235" s="377"/>
      <c r="F235" s="377"/>
      <c r="G235" s="91"/>
      <c r="H235" s="91"/>
    </row>
    <row r="236" ht="13.5" customHeight="1">
      <c r="C236" s="529"/>
      <c r="D236" s="91"/>
      <c r="E236" s="377"/>
      <c r="F236" s="377"/>
      <c r="G236" s="91"/>
      <c r="H236" s="91"/>
    </row>
    <row r="237" ht="13.5" customHeight="1">
      <c r="C237" s="529"/>
      <c r="D237" s="91"/>
      <c r="E237" s="377"/>
      <c r="F237" s="377"/>
      <c r="G237" s="91"/>
      <c r="H237" s="91"/>
    </row>
    <row r="238" ht="13.5" customHeight="1">
      <c r="C238" s="529"/>
      <c r="D238" s="91"/>
      <c r="E238" s="377"/>
      <c r="F238" s="377"/>
      <c r="G238" s="91"/>
      <c r="H238" s="91"/>
    </row>
    <row r="239" ht="13.5" customHeight="1">
      <c r="C239" s="529"/>
      <c r="D239" s="91"/>
      <c r="E239" s="377"/>
      <c r="F239" s="377"/>
      <c r="G239" s="91"/>
      <c r="H239" s="91"/>
    </row>
    <row r="240" ht="13.5" customHeight="1">
      <c r="C240" s="529"/>
      <c r="D240" s="91"/>
      <c r="E240" s="377"/>
      <c r="F240" s="377"/>
      <c r="G240" s="91"/>
      <c r="H240" s="91"/>
    </row>
    <row r="241" ht="13.5" customHeight="1">
      <c r="C241" s="529"/>
      <c r="D241" s="91"/>
      <c r="E241" s="377"/>
      <c r="F241" s="377"/>
      <c r="G241" s="91"/>
      <c r="H241" s="91"/>
    </row>
    <row r="242" ht="13.5" customHeight="1">
      <c r="C242" s="529"/>
      <c r="D242" s="91"/>
      <c r="E242" s="377"/>
      <c r="F242" s="377"/>
      <c r="G242" s="91"/>
      <c r="H242" s="91"/>
    </row>
    <row r="243" ht="13.5" customHeight="1">
      <c r="C243" s="529"/>
      <c r="D243" s="91"/>
      <c r="E243" s="377"/>
      <c r="F243" s="377"/>
      <c r="G243" s="91"/>
      <c r="H243" s="91"/>
    </row>
    <row r="244" ht="13.5" customHeight="1">
      <c r="C244" s="529"/>
      <c r="D244" s="91"/>
      <c r="E244" s="377"/>
      <c r="F244" s="377"/>
      <c r="G244" s="91"/>
      <c r="H244" s="91"/>
    </row>
    <row r="245" ht="13.5" customHeight="1">
      <c r="C245" s="529"/>
      <c r="D245" s="91"/>
      <c r="E245" s="377"/>
      <c r="F245" s="377"/>
      <c r="G245" s="91"/>
      <c r="H245" s="91"/>
    </row>
    <row r="246" ht="13.5" customHeight="1">
      <c r="C246" s="529"/>
      <c r="D246" s="91"/>
      <c r="E246" s="377"/>
      <c r="F246" s="377"/>
      <c r="G246" s="91"/>
      <c r="H246" s="91"/>
    </row>
    <row r="247" ht="13.5" customHeight="1">
      <c r="C247" s="529"/>
      <c r="D247" s="91"/>
      <c r="E247" s="377"/>
      <c r="F247" s="377"/>
      <c r="G247" s="91"/>
      <c r="H247" s="91"/>
    </row>
    <row r="248" ht="13.5" customHeight="1">
      <c r="C248" s="529"/>
      <c r="D248" s="91"/>
      <c r="E248" s="377"/>
      <c r="F248" s="377"/>
      <c r="G248" s="91"/>
      <c r="H248" s="91"/>
    </row>
    <row r="249" ht="13.5" customHeight="1">
      <c r="C249" s="529"/>
      <c r="D249" s="91"/>
      <c r="E249" s="377"/>
      <c r="F249" s="377"/>
      <c r="G249" s="91"/>
      <c r="H249" s="91"/>
    </row>
    <row r="250" ht="13.5" customHeight="1">
      <c r="C250" s="529"/>
      <c r="D250" s="91"/>
      <c r="E250" s="377"/>
      <c r="F250" s="377"/>
      <c r="G250" s="91"/>
      <c r="H250" s="91"/>
    </row>
    <row r="251" ht="13.5" customHeight="1">
      <c r="C251" s="529"/>
      <c r="D251" s="91"/>
      <c r="E251" s="377"/>
      <c r="F251" s="377"/>
      <c r="G251" s="91"/>
      <c r="H251" s="91"/>
    </row>
    <row r="252" ht="13.5" customHeight="1">
      <c r="C252" s="529"/>
      <c r="D252" s="91"/>
      <c r="E252" s="377"/>
      <c r="F252" s="377"/>
      <c r="G252" s="91"/>
      <c r="H252" s="91"/>
    </row>
    <row r="253" ht="13.5" customHeight="1">
      <c r="C253" s="529"/>
      <c r="D253" s="91"/>
      <c r="E253" s="377"/>
      <c r="F253" s="377"/>
      <c r="G253" s="91"/>
      <c r="H253" s="91"/>
    </row>
    <row r="254" ht="13.5" customHeight="1">
      <c r="C254" s="529"/>
      <c r="D254" s="91"/>
      <c r="E254" s="377"/>
      <c r="F254" s="377"/>
      <c r="G254" s="91"/>
      <c r="H254" s="91"/>
    </row>
    <row r="255" ht="13.5" customHeight="1">
      <c r="C255" s="529"/>
      <c r="D255" s="91"/>
      <c r="E255" s="377"/>
      <c r="F255" s="377"/>
      <c r="G255" s="91"/>
      <c r="H255" s="91"/>
    </row>
    <row r="256" ht="13.5" customHeight="1">
      <c r="C256" s="529"/>
      <c r="D256" s="91"/>
      <c r="E256" s="377"/>
      <c r="F256" s="377"/>
      <c r="G256" s="91"/>
      <c r="H256" s="91"/>
    </row>
    <row r="257" ht="13.5" customHeight="1">
      <c r="C257" s="529"/>
      <c r="D257" s="91"/>
      <c r="E257" s="377"/>
      <c r="F257" s="377"/>
      <c r="G257" s="91"/>
      <c r="H257" s="91"/>
    </row>
    <row r="258" ht="13.5" customHeight="1">
      <c r="C258" s="529"/>
      <c r="D258" s="91"/>
      <c r="E258" s="377"/>
      <c r="F258" s="377"/>
      <c r="G258" s="91"/>
      <c r="H258" s="91"/>
    </row>
    <row r="259" ht="13.5" customHeight="1">
      <c r="C259" s="529"/>
      <c r="D259" s="91"/>
      <c r="E259" s="377"/>
      <c r="F259" s="377"/>
      <c r="G259" s="91"/>
      <c r="H259" s="91"/>
    </row>
    <row r="260" ht="13.5" customHeight="1">
      <c r="C260" s="529"/>
      <c r="D260" s="91"/>
      <c r="E260" s="377"/>
      <c r="F260" s="377"/>
      <c r="G260" s="91"/>
      <c r="H260" s="91"/>
    </row>
    <row r="261" ht="13.5" customHeight="1">
      <c r="C261" s="529"/>
      <c r="D261" s="91"/>
      <c r="E261" s="377"/>
      <c r="F261" s="377"/>
      <c r="G261" s="91"/>
      <c r="H261" s="91"/>
    </row>
    <row r="262" ht="13.5" customHeight="1">
      <c r="C262" s="529"/>
      <c r="D262" s="91"/>
      <c r="E262" s="377"/>
      <c r="F262" s="377"/>
      <c r="G262" s="91"/>
      <c r="H262" s="91"/>
    </row>
    <row r="263" ht="13.5" customHeight="1">
      <c r="C263" s="529"/>
      <c r="D263" s="91"/>
      <c r="E263" s="377"/>
      <c r="F263" s="377"/>
      <c r="G263" s="91"/>
      <c r="H263" s="91"/>
    </row>
    <row r="264" ht="13.5" customHeight="1">
      <c r="C264" s="529"/>
      <c r="D264" s="91"/>
      <c r="E264" s="377"/>
      <c r="F264" s="377"/>
      <c r="G264" s="91"/>
      <c r="H264" s="91"/>
    </row>
    <row r="265" ht="13.5" customHeight="1">
      <c r="C265" s="529"/>
      <c r="D265" s="91"/>
      <c r="E265" s="377"/>
      <c r="F265" s="377"/>
      <c r="G265" s="91"/>
      <c r="H265" s="91"/>
    </row>
    <row r="266" ht="13.5" customHeight="1">
      <c r="C266" s="529"/>
      <c r="D266" s="91"/>
      <c r="E266" s="377"/>
      <c r="F266" s="377"/>
      <c r="G266" s="91"/>
      <c r="H266" s="91"/>
    </row>
    <row r="267" ht="13.5" customHeight="1">
      <c r="C267" s="529"/>
      <c r="D267" s="91"/>
      <c r="E267" s="377"/>
      <c r="F267" s="377"/>
      <c r="G267" s="91"/>
      <c r="H267" s="91"/>
    </row>
    <row r="268" ht="13.5" customHeight="1">
      <c r="C268" s="529"/>
      <c r="D268" s="91"/>
      <c r="E268" s="377"/>
      <c r="F268" s="377"/>
      <c r="G268" s="91"/>
      <c r="H268" s="91"/>
    </row>
    <row r="269" ht="13.5" customHeight="1">
      <c r="C269" s="529"/>
      <c r="D269" s="91"/>
      <c r="E269" s="377"/>
      <c r="F269" s="377"/>
      <c r="G269" s="91"/>
      <c r="H269" s="91"/>
    </row>
    <row r="270" ht="13.5" customHeight="1">
      <c r="C270" s="529"/>
      <c r="D270" s="91"/>
      <c r="E270" s="377"/>
      <c r="F270" s="377"/>
      <c r="G270" s="91"/>
      <c r="H270" s="91"/>
    </row>
    <row r="271" ht="13.5" customHeight="1">
      <c r="C271" s="529"/>
      <c r="D271" s="91"/>
      <c r="E271" s="377"/>
      <c r="F271" s="377"/>
      <c r="G271" s="91"/>
      <c r="H271" s="91"/>
    </row>
    <row r="272" ht="13.5" customHeight="1">
      <c r="C272" s="529"/>
      <c r="D272" s="91"/>
      <c r="E272" s="377"/>
      <c r="F272" s="377"/>
      <c r="G272" s="91"/>
      <c r="H272" s="91"/>
    </row>
    <row r="273" ht="13.5" customHeight="1">
      <c r="C273" s="529"/>
      <c r="D273" s="91"/>
      <c r="E273" s="377"/>
      <c r="F273" s="377"/>
      <c r="G273" s="91"/>
      <c r="H273" s="91"/>
    </row>
    <row r="274" ht="13.5" customHeight="1">
      <c r="C274" s="529"/>
      <c r="D274" s="91"/>
      <c r="E274" s="377"/>
      <c r="F274" s="377"/>
      <c r="G274" s="91"/>
      <c r="H274" s="91"/>
    </row>
    <row r="275" ht="13.5" customHeight="1">
      <c r="C275" s="529"/>
      <c r="D275" s="91"/>
      <c r="E275" s="377"/>
      <c r="F275" s="377"/>
      <c r="G275" s="91"/>
      <c r="H275" s="91"/>
    </row>
    <row r="276" ht="13.5" customHeight="1">
      <c r="C276" s="529"/>
      <c r="D276" s="91"/>
      <c r="E276" s="377"/>
      <c r="F276" s="377"/>
      <c r="G276" s="91"/>
      <c r="H276" s="91"/>
    </row>
    <row r="277" ht="13.5" customHeight="1">
      <c r="C277" s="529"/>
      <c r="D277" s="91"/>
      <c r="E277" s="377"/>
      <c r="F277" s="377"/>
      <c r="G277" s="91"/>
      <c r="H277" s="91"/>
    </row>
    <row r="278" ht="13.5" customHeight="1">
      <c r="C278" s="529"/>
      <c r="D278" s="91"/>
      <c r="E278" s="377"/>
      <c r="F278" s="377"/>
      <c r="G278" s="91"/>
      <c r="H278" s="91"/>
    </row>
    <row r="279" ht="13.5" customHeight="1">
      <c r="C279" s="529"/>
      <c r="D279" s="91"/>
      <c r="E279" s="377"/>
      <c r="F279" s="377"/>
      <c r="G279" s="91"/>
      <c r="H279" s="91"/>
    </row>
    <row r="280" ht="13.5" customHeight="1">
      <c r="C280" s="529"/>
      <c r="D280" s="91"/>
      <c r="E280" s="377"/>
      <c r="F280" s="377"/>
      <c r="G280" s="91"/>
      <c r="H280" s="91"/>
    </row>
    <row r="281" ht="13.5" customHeight="1">
      <c r="C281" s="529"/>
      <c r="D281" s="91"/>
      <c r="E281" s="377"/>
      <c r="F281" s="377"/>
      <c r="G281" s="91"/>
      <c r="H281" s="91"/>
    </row>
    <row r="282" ht="13.5" customHeight="1">
      <c r="C282" s="529"/>
      <c r="D282" s="91"/>
      <c r="E282" s="377"/>
      <c r="F282" s="377"/>
      <c r="G282" s="91"/>
      <c r="H282" s="91"/>
    </row>
    <row r="283" ht="13.5" customHeight="1">
      <c r="C283" s="529"/>
      <c r="D283" s="91"/>
      <c r="E283" s="377"/>
      <c r="F283" s="377"/>
      <c r="G283" s="91"/>
      <c r="H283" s="91"/>
    </row>
    <row r="284" ht="13.5" customHeight="1">
      <c r="C284" s="529"/>
      <c r="D284" s="91"/>
      <c r="E284" s="377"/>
      <c r="F284" s="377"/>
      <c r="G284" s="91"/>
      <c r="H284" s="91"/>
    </row>
    <row r="285" ht="13.5" customHeight="1">
      <c r="C285" s="529"/>
      <c r="D285" s="91"/>
      <c r="E285" s="377"/>
      <c r="F285" s="377"/>
      <c r="G285" s="91"/>
      <c r="H285" s="91"/>
    </row>
    <row r="286" ht="13.5" customHeight="1">
      <c r="C286" s="529"/>
      <c r="D286" s="91"/>
      <c r="E286" s="377"/>
      <c r="F286" s="377"/>
      <c r="G286" s="91"/>
      <c r="H286" s="91"/>
    </row>
    <row r="287" ht="13.5" customHeight="1">
      <c r="C287" s="529"/>
      <c r="D287" s="91"/>
      <c r="E287" s="377"/>
      <c r="F287" s="377"/>
      <c r="G287" s="91"/>
      <c r="H287" s="91"/>
    </row>
    <row r="288" ht="13.5" customHeight="1">
      <c r="C288" s="529"/>
      <c r="D288" s="91"/>
      <c r="E288" s="377"/>
      <c r="F288" s="377"/>
      <c r="G288" s="91"/>
      <c r="H288" s="91"/>
    </row>
    <row r="289" ht="13.5" customHeight="1">
      <c r="C289" s="529"/>
      <c r="D289" s="91"/>
      <c r="E289" s="377"/>
      <c r="F289" s="377"/>
      <c r="G289" s="91"/>
      <c r="H289" s="91"/>
    </row>
    <row r="290" ht="13.5" customHeight="1">
      <c r="C290" s="529"/>
      <c r="D290" s="91"/>
      <c r="E290" s="377"/>
      <c r="F290" s="377"/>
      <c r="G290" s="91"/>
      <c r="H290" s="91"/>
    </row>
    <row r="291" ht="13.5" customHeight="1">
      <c r="C291" s="529"/>
      <c r="D291" s="91"/>
      <c r="E291" s="377"/>
      <c r="F291" s="377"/>
      <c r="G291" s="91"/>
      <c r="H291" s="91"/>
    </row>
    <row r="292" ht="13.5" customHeight="1">
      <c r="C292" s="529"/>
      <c r="D292" s="91"/>
      <c r="E292" s="377"/>
      <c r="F292" s="377"/>
      <c r="G292" s="91"/>
      <c r="H292" s="91"/>
    </row>
    <row r="293" ht="13.5" customHeight="1">
      <c r="C293" s="529"/>
      <c r="D293" s="91"/>
      <c r="E293" s="377"/>
      <c r="F293" s="377"/>
      <c r="G293" s="91"/>
      <c r="H293" s="91"/>
    </row>
    <row r="294" ht="13.5" customHeight="1">
      <c r="C294" s="529"/>
      <c r="D294" s="91"/>
      <c r="E294" s="377"/>
      <c r="F294" s="377"/>
      <c r="G294" s="91"/>
      <c r="H294" s="91"/>
    </row>
    <row r="295" ht="13.5" customHeight="1">
      <c r="C295" s="529"/>
      <c r="D295" s="91"/>
      <c r="E295" s="377"/>
      <c r="F295" s="377"/>
      <c r="G295" s="91"/>
      <c r="H295" s="91"/>
    </row>
    <row r="296" ht="13.5" customHeight="1">
      <c r="C296" s="529"/>
      <c r="D296" s="91"/>
      <c r="E296" s="377"/>
      <c r="F296" s="377"/>
      <c r="G296" s="91"/>
      <c r="H296" s="91"/>
    </row>
    <row r="297" ht="13.5" customHeight="1">
      <c r="C297" s="529"/>
      <c r="D297" s="91"/>
      <c r="E297" s="377"/>
      <c r="F297" s="377"/>
      <c r="G297" s="91"/>
      <c r="H297" s="91"/>
    </row>
    <row r="298" ht="13.5" customHeight="1">
      <c r="C298" s="529"/>
      <c r="D298" s="91"/>
      <c r="E298" s="377"/>
      <c r="F298" s="377"/>
      <c r="G298" s="91"/>
      <c r="H298" s="91"/>
    </row>
    <row r="299" ht="13.5" customHeight="1">
      <c r="C299" s="529"/>
      <c r="D299" s="91"/>
      <c r="E299" s="377"/>
      <c r="F299" s="377"/>
      <c r="G299" s="91"/>
      <c r="H299" s="91"/>
    </row>
    <row r="300" ht="13.5" customHeight="1">
      <c r="C300" s="529"/>
      <c r="D300" s="91"/>
      <c r="E300" s="377"/>
      <c r="F300" s="377"/>
      <c r="G300" s="91"/>
      <c r="H300" s="91"/>
    </row>
    <row r="301" ht="13.5" customHeight="1">
      <c r="C301" s="529"/>
      <c r="D301" s="91"/>
      <c r="E301" s="377"/>
      <c r="F301" s="377"/>
      <c r="G301" s="91"/>
      <c r="H301" s="91"/>
    </row>
    <row r="302" ht="13.5" customHeight="1">
      <c r="C302" s="529"/>
      <c r="D302" s="91"/>
      <c r="E302" s="377"/>
      <c r="F302" s="377"/>
      <c r="G302" s="91"/>
      <c r="H302" s="91"/>
    </row>
    <row r="303" ht="13.5" customHeight="1">
      <c r="C303" s="529"/>
      <c r="D303" s="91"/>
      <c r="E303" s="377"/>
      <c r="F303" s="377"/>
      <c r="G303" s="91"/>
      <c r="H303" s="91"/>
    </row>
    <row r="304" ht="13.5" customHeight="1">
      <c r="C304" s="529"/>
      <c r="D304" s="91"/>
      <c r="E304" s="377"/>
      <c r="F304" s="377"/>
      <c r="G304" s="91"/>
      <c r="H304" s="91"/>
    </row>
    <row r="305" ht="13.5" customHeight="1">
      <c r="C305" s="529"/>
      <c r="D305" s="91"/>
      <c r="E305" s="377"/>
      <c r="F305" s="377"/>
      <c r="G305" s="91"/>
      <c r="H305" s="91"/>
    </row>
    <row r="306" ht="13.5" customHeight="1">
      <c r="C306" s="529"/>
      <c r="D306" s="91"/>
      <c r="E306" s="377"/>
      <c r="F306" s="377"/>
      <c r="G306" s="91"/>
      <c r="H306" s="91"/>
    </row>
    <row r="307" ht="13.5" customHeight="1">
      <c r="C307" s="529"/>
      <c r="D307" s="91"/>
      <c r="E307" s="377"/>
      <c r="F307" s="377"/>
      <c r="G307" s="91"/>
      <c r="H307" s="91"/>
    </row>
    <row r="308" ht="13.5" customHeight="1">
      <c r="C308" s="529"/>
      <c r="D308" s="91"/>
      <c r="E308" s="377"/>
      <c r="F308" s="377"/>
      <c r="G308" s="91"/>
      <c r="H308" s="91"/>
    </row>
    <row r="309" ht="13.5" customHeight="1">
      <c r="C309" s="529"/>
      <c r="D309" s="91"/>
      <c r="E309" s="377"/>
      <c r="F309" s="377"/>
      <c r="G309" s="91"/>
      <c r="H309" s="91"/>
    </row>
    <row r="310" ht="13.5" customHeight="1">
      <c r="C310" s="529"/>
      <c r="D310" s="91"/>
      <c r="E310" s="377"/>
      <c r="F310" s="377"/>
      <c r="G310" s="91"/>
      <c r="H310" s="91"/>
    </row>
    <row r="311" ht="13.5" customHeight="1">
      <c r="C311" s="529"/>
      <c r="D311" s="91"/>
      <c r="E311" s="377"/>
      <c r="F311" s="377"/>
      <c r="G311" s="91"/>
      <c r="H311" s="91"/>
    </row>
    <row r="312" ht="13.5" customHeight="1">
      <c r="C312" s="529"/>
      <c r="D312" s="91"/>
      <c r="E312" s="377"/>
      <c r="F312" s="377"/>
      <c r="G312" s="91"/>
      <c r="H312" s="91"/>
    </row>
    <row r="313" ht="13.5" customHeight="1">
      <c r="C313" s="529"/>
      <c r="D313" s="91"/>
      <c r="E313" s="377"/>
      <c r="F313" s="377"/>
      <c r="G313" s="91"/>
      <c r="H313" s="91"/>
    </row>
    <row r="314" ht="13.5" customHeight="1">
      <c r="C314" s="529"/>
      <c r="D314" s="91"/>
      <c r="E314" s="377"/>
      <c r="F314" s="377"/>
      <c r="G314" s="91"/>
      <c r="H314" s="91"/>
    </row>
    <row r="315" ht="13.5" customHeight="1">
      <c r="C315" s="529"/>
      <c r="D315" s="91"/>
      <c r="E315" s="377"/>
      <c r="F315" s="377"/>
      <c r="G315" s="91"/>
      <c r="H315" s="91"/>
    </row>
    <row r="316" ht="13.5" customHeight="1">
      <c r="C316" s="529"/>
      <c r="D316" s="91"/>
      <c r="E316" s="377"/>
      <c r="F316" s="377"/>
      <c r="G316" s="91"/>
      <c r="H316" s="91"/>
    </row>
    <row r="317" ht="15.75" customHeight="1">
      <c r="C317" s="529"/>
      <c r="D317" s="90"/>
      <c r="E317" s="90"/>
      <c r="F317" s="90"/>
    </row>
    <row r="318" ht="15.75" customHeight="1">
      <c r="C318" s="529"/>
      <c r="D318" s="90"/>
      <c r="E318" s="90"/>
      <c r="F318" s="90"/>
    </row>
    <row r="319" ht="15.75" customHeight="1">
      <c r="C319" s="529"/>
      <c r="D319" s="90"/>
      <c r="E319" s="90"/>
      <c r="F319" s="90"/>
    </row>
    <row r="320" ht="15.75" customHeight="1">
      <c r="C320" s="529"/>
      <c r="D320" s="90"/>
      <c r="E320" s="90"/>
      <c r="F320" s="90"/>
    </row>
    <row r="321" ht="15.75" customHeight="1">
      <c r="C321" s="529"/>
      <c r="D321" s="90"/>
      <c r="E321" s="90"/>
      <c r="F321" s="90"/>
    </row>
    <row r="322" ht="15.75" customHeight="1">
      <c r="C322" s="529"/>
      <c r="D322" s="90"/>
      <c r="E322" s="90"/>
      <c r="F322" s="90"/>
    </row>
    <row r="323" ht="15.75" customHeight="1">
      <c r="C323" s="529"/>
      <c r="D323" s="90"/>
      <c r="E323" s="90"/>
      <c r="F323" s="90"/>
    </row>
    <row r="324" ht="15.75" customHeight="1">
      <c r="C324" s="529"/>
      <c r="D324" s="90"/>
      <c r="E324" s="90"/>
      <c r="F324" s="90"/>
    </row>
    <row r="325" ht="15.75" customHeight="1">
      <c r="C325" s="529"/>
      <c r="D325" s="90"/>
      <c r="E325" s="90"/>
      <c r="F325" s="90"/>
    </row>
    <row r="326" ht="15.75" customHeight="1">
      <c r="C326" s="529"/>
      <c r="D326" s="90"/>
      <c r="E326" s="90"/>
      <c r="F326" s="90"/>
    </row>
    <row r="327" ht="15.75" customHeight="1">
      <c r="C327" s="529"/>
      <c r="D327" s="90"/>
      <c r="E327" s="90"/>
      <c r="F327" s="90"/>
    </row>
    <row r="328" ht="15.75" customHeight="1">
      <c r="C328" s="529"/>
      <c r="D328" s="90"/>
      <c r="E328" s="90"/>
      <c r="F328" s="90"/>
    </row>
    <row r="329" ht="15.75" customHeight="1">
      <c r="C329" s="529"/>
      <c r="D329" s="90"/>
      <c r="E329" s="90"/>
      <c r="F329" s="90"/>
    </row>
    <row r="330" ht="15.75" customHeight="1">
      <c r="C330" s="529"/>
      <c r="D330" s="90"/>
      <c r="E330" s="90"/>
      <c r="F330" s="90"/>
    </row>
    <row r="331" ht="15.75" customHeight="1">
      <c r="C331" s="529"/>
      <c r="D331" s="90"/>
      <c r="E331" s="90"/>
      <c r="F331" s="90"/>
    </row>
    <row r="332" ht="15.75" customHeight="1">
      <c r="C332" s="529"/>
      <c r="D332" s="90"/>
      <c r="E332" s="90"/>
      <c r="F332" s="90"/>
    </row>
    <row r="333" ht="15.75" customHeight="1">
      <c r="C333" s="529"/>
      <c r="D333" s="90"/>
      <c r="E333" s="90"/>
      <c r="F333" s="90"/>
    </row>
    <row r="334" ht="15.75" customHeight="1">
      <c r="C334" s="529"/>
      <c r="D334" s="90"/>
      <c r="E334" s="90"/>
      <c r="F334" s="90"/>
    </row>
    <row r="335" ht="15.75" customHeight="1">
      <c r="C335" s="529"/>
      <c r="D335" s="90"/>
      <c r="E335" s="90"/>
      <c r="F335" s="90"/>
    </row>
    <row r="336" ht="15.75" customHeight="1">
      <c r="C336" s="529"/>
      <c r="D336" s="90"/>
      <c r="E336" s="90"/>
      <c r="F336" s="90"/>
    </row>
    <row r="337" ht="15.75" customHeight="1">
      <c r="C337" s="529"/>
      <c r="D337" s="90"/>
      <c r="E337" s="90"/>
      <c r="F337" s="90"/>
    </row>
    <row r="338" ht="15.75" customHeight="1">
      <c r="C338" s="529"/>
      <c r="D338" s="90"/>
      <c r="E338" s="90"/>
      <c r="F338" s="90"/>
    </row>
    <row r="339" ht="15.75" customHeight="1">
      <c r="C339" s="529"/>
      <c r="D339" s="90"/>
      <c r="E339" s="90"/>
      <c r="F339" s="90"/>
    </row>
    <row r="340" ht="15.75" customHeight="1">
      <c r="C340" s="529"/>
      <c r="D340" s="90"/>
      <c r="E340" s="90"/>
      <c r="F340" s="90"/>
    </row>
    <row r="341" ht="15.75" customHeight="1">
      <c r="C341" s="529"/>
      <c r="D341" s="90"/>
      <c r="E341" s="90"/>
      <c r="F341" s="90"/>
    </row>
    <row r="342" ht="15.75" customHeight="1">
      <c r="C342" s="529"/>
      <c r="D342" s="90"/>
      <c r="E342" s="90"/>
      <c r="F342" s="90"/>
    </row>
    <row r="343" ht="15.75" customHeight="1">
      <c r="C343" s="529"/>
      <c r="D343" s="90"/>
      <c r="E343" s="90"/>
      <c r="F343" s="90"/>
    </row>
    <row r="344" ht="15.75" customHeight="1">
      <c r="C344" s="529"/>
      <c r="D344" s="90"/>
      <c r="E344" s="90"/>
      <c r="F344" s="90"/>
    </row>
    <row r="345" ht="15.75" customHeight="1">
      <c r="C345" s="529"/>
      <c r="D345" s="90"/>
      <c r="E345" s="90"/>
      <c r="F345" s="90"/>
    </row>
    <row r="346" ht="15.75" customHeight="1">
      <c r="C346" s="529"/>
      <c r="D346" s="90"/>
      <c r="E346" s="90"/>
      <c r="F346" s="90"/>
    </row>
    <row r="347" ht="15.75" customHeight="1">
      <c r="C347" s="529"/>
      <c r="D347" s="90"/>
      <c r="E347" s="90"/>
      <c r="F347" s="90"/>
    </row>
    <row r="348" ht="15.75" customHeight="1">
      <c r="C348" s="529"/>
      <c r="D348" s="90"/>
      <c r="E348" s="90"/>
      <c r="F348" s="90"/>
    </row>
    <row r="349" ht="15.75" customHeight="1">
      <c r="C349" s="529"/>
      <c r="D349" s="90"/>
      <c r="E349" s="90"/>
      <c r="F349" s="90"/>
    </row>
    <row r="350" ht="15.75" customHeight="1">
      <c r="C350" s="529"/>
      <c r="D350" s="90"/>
      <c r="E350" s="90"/>
      <c r="F350" s="90"/>
    </row>
    <row r="351" ht="15.75" customHeight="1">
      <c r="C351" s="529"/>
      <c r="D351" s="90"/>
      <c r="E351" s="90"/>
      <c r="F351" s="90"/>
    </row>
    <row r="352" ht="15.75" customHeight="1">
      <c r="C352" s="529"/>
      <c r="D352" s="90"/>
      <c r="E352" s="90"/>
      <c r="F352" s="90"/>
    </row>
    <row r="353" ht="15.75" customHeight="1">
      <c r="C353" s="529"/>
      <c r="D353" s="90"/>
      <c r="E353" s="90"/>
      <c r="F353" s="90"/>
    </row>
    <row r="354" ht="15.75" customHeight="1">
      <c r="C354" s="529"/>
      <c r="D354" s="90"/>
      <c r="E354" s="90"/>
      <c r="F354" s="90"/>
    </row>
    <row r="355" ht="15.75" customHeight="1">
      <c r="C355" s="529"/>
      <c r="D355" s="90"/>
      <c r="E355" s="90"/>
      <c r="F355" s="90"/>
    </row>
    <row r="356" ht="15.75" customHeight="1">
      <c r="C356" s="529"/>
      <c r="D356" s="90"/>
      <c r="E356" s="90"/>
      <c r="F356" s="90"/>
    </row>
    <row r="357" ht="15.75" customHeight="1">
      <c r="C357" s="529"/>
      <c r="D357" s="90"/>
      <c r="E357" s="90"/>
      <c r="F357" s="90"/>
    </row>
    <row r="358" ht="15.75" customHeight="1">
      <c r="C358" s="529"/>
      <c r="D358" s="90"/>
      <c r="E358" s="90"/>
      <c r="F358" s="90"/>
    </row>
    <row r="359" ht="15.75" customHeight="1">
      <c r="C359" s="529"/>
      <c r="D359" s="90"/>
      <c r="E359" s="90"/>
      <c r="F359" s="90"/>
    </row>
    <row r="360" ht="15.75" customHeight="1">
      <c r="C360" s="529"/>
      <c r="D360" s="90"/>
      <c r="E360" s="90"/>
      <c r="F360" s="90"/>
    </row>
    <row r="361" ht="15.75" customHeight="1">
      <c r="C361" s="529"/>
      <c r="D361" s="90"/>
      <c r="E361" s="90"/>
      <c r="F361" s="90"/>
    </row>
    <row r="362" ht="15.75" customHeight="1">
      <c r="C362" s="529"/>
      <c r="D362" s="90"/>
      <c r="E362" s="90"/>
      <c r="F362" s="90"/>
    </row>
    <row r="363" ht="15.75" customHeight="1">
      <c r="C363" s="529"/>
      <c r="D363" s="90"/>
      <c r="E363" s="90"/>
      <c r="F363" s="90"/>
    </row>
    <row r="364" ht="15.75" customHeight="1">
      <c r="C364" s="529"/>
      <c r="D364" s="90"/>
      <c r="E364" s="90"/>
      <c r="F364" s="90"/>
    </row>
    <row r="365" ht="15.75" customHeight="1">
      <c r="C365" s="529"/>
      <c r="D365" s="90"/>
      <c r="E365" s="90"/>
      <c r="F365" s="90"/>
    </row>
    <row r="366" ht="15.75" customHeight="1">
      <c r="C366" s="529"/>
      <c r="D366" s="90"/>
      <c r="E366" s="90"/>
      <c r="F366" s="90"/>
    </row>
    <row r="367" ht="15.75" customHeight="1">
      <c r="C367" s="529"/>
      <c r="D367" s="90"/>
      <c r="E367" s="90"/>
      <c r="F367" s="90"/>
    </row>
    <row r="368" ht="15.75" customHeight="1">
      <c r="C368" s="529"/>
      <c r="D368" s="90"/>
      <c r="E368" s="90"/>
      <c r="F368" s="90"/>
    </row>
    <row r="369" ht="15.75" customHeight="1">
      <c r="C369" s="529"/>
      <c r="D369" s="90"/>
      <c r="E369" s="90"/>
      <c r="F369" s="90"/>
    </row>
    <row r="370" ht="15.75" customHeight="1">
      <c r="C370" s="529"/>
      <c r="D370" s="90"/>
      <c r="E370" s="90"/>
      <c r="F370" s="90"/>
    </row>
    <row r="371" ht="15.75" customHeight="1">
      <c r="C371" s="529"/>
      <c r="D371" s="90"/>
      <c r="E371" s="90"/>
      <c r="F371" s="90"/>
    </row>
    <row r="372" ht="15.75" customHeight="1">
      <c r="C372" s="529"/>
      <c r="D372" s="90"/>
      <c r="E372" s="90"/>
      <c r="F372" s="90"/>
    </row>
    <row r="373" ht="15.75" customHeight="1">
      <c r="C373" s="529"/>
      <c r="D373" s="90"/>
      <c r="E373" s="90"/>
      <c r="F373" s="90"/>
    </row>
    <row r="374" ht="15.75" customHeight="1">
      <c r="C374" s="529"/>
      <c r="D374" s="90"/>
      <c r="E374" s="90"/>
      <c r="F374" s="90"/>
    </row>
    <row r="375" ht="15.75" customHeight="1">
      <c r="C375" s="529"/>
      <c r="D375" s="90"/>
      <c r="E375" s="90"/>
      <c r="F375" s="90"/>
    </row>
    <row r="376" ht="15.75" customHeight="1">
      <c r="C376" s="529"/>
      <c r="D376" s="90"/>
      <c r="E376" s="90"/>
      <c r="F376" s="90"/>
    </row>
    <row r="377" ht="15.75" customHeight="1">
      <c r="C377" s="529"/>
      <c r="D377" s="90"/>
      <c r="E377" s="90"/>
      <c r="F377" s="90"/>
    </row>
    <row r="378" ht="15.75" customHeight="1">
      <c r="C378" s="529"/>
      <c r="D378" s="90"/>
      <c r="E378" s="90"/>
      <c r="F378" s="90"/>
    </row>
    <row r="379" ht="15.75" customHeight="1">
      <c r="C379" s="529"/>
      <c r="D379" s="90"/>
      <c r="E379" s="90"/>
      <c r="F379" s="90"/>
    </row>
    <row r="380" ht="15.75" customHeight="1">
      <c r="C380" s="529"/>
      <c r="D380" s="90"/>
      <c r="E380" s="90"/>
      <c r="F380" s="90"/>
    </row>
    <row r="381" ht="15.75" customHeight="1">
      <c r="C381" s="529"/>
      <c r="D381" s="90"/>
      <c r="E381" s="90"/>
      <c r="F381" s="90"/>
    </row>
    <row r="382" ht="15.75" customHeight="1">
      <c r="C382" s="529"/>
      <c r="D382" s="90"/>
      <c r="E382" s="90"/>
      <c r="F382" s="90"/>
    </row>
    <row r="383" ht="15.75" customHeight="1">
      <c r="C383" s="529"/>
      <c r="D383" s="90"/>
      <c r="E383" s="90"/>
      <c r="F383" s="90"/>
    </row>
    <row r="384" ht="15.75" customHeight="1">
      <c r="C384" s="529"/>
      <c r="D384" s="90"/>
      <c r="E384" s="90"/>
      <c r="F384" s="90"/>
    </row>
    <row r="385" ht="15.75" customHeight="1">
      <c r="C385" s="529"/>
      <c r="D385" s="90"/>
      <c r="E385" s="90"/>
      <c r="F385" s="90"/>
    </row>
    <row r="386" ht="15.75" customHeight="1">
      <c r="C386" s="529"/>
      <c r="D386" s="90"/>
      <c r="E386" s="90"/>
      <c r="F386" s="90"/>
    </row>
    <row r="387" ht="15.75" customHeight="1">
      <c r="C387" s="529"/>
      <c r="D387" s="90"/>
      <c r="E387" s="90"/>
      <c r="F387" s="90"/>
    </row>
    <row r="388" ht="15.75" customHeight="1">
      <c r="C388" s="529"/>
      <c r="D388" s="90"/>
      <c r="E388" s="90"/>
      <c r="F388" s="90"/>
    </row>
    <row r="389" ht="15.75" customHeight="1">
      <c r="C389" s="529"/>
      <c r="D389" s="90"/>
      <c r="E389" s="90"/>
      <c r="F389" s="90"/>
    </row>
    <row r="390" ht="15.75" customHeight="1">
      <c r="C390" s="529"/>
      <c r="D390" s="90"/>
      <c r="E390" s="90"/>
      <c r="F390" s="90"/>
    </row>
    <row r="391" ht="15.75" customHeight="1">
      <c r="C391" s="529"/>
      <c r="D391" s="90"/>
      <c r="E391" s="90"/>
      <c r="F391" s="90"/>
    </row>
    <row r="392" ht="15.75" customHeight="1">
      <c r="C392" s="529"/>
      <c r="D392" s="90"/>
      <c r="E392" s="90"/>
      <c r="F392" s="90"/>
    </row>
    <row r="393" ht="15.75" customHeight="1">
      <c r="C393" s="529"/>
      <c r="D393" s="90"/>
      <c r="E393" s="90"/>
      <c r="F393" s="90"/>
    </row>
    <row r="394" ht="15.75" customHeight="1">
      <c r="C394" s="529"/>
      <c r="D394" s="90"/>
      <c r="E394" s="90"/>
      <c r="F394" s="90"/>
    </row>
    <row r="395" ht="15.75" customHeight="1">
      <c r="C395" s="529"/>
      <c r="D395" s="90"/>
      <c r="E395" s="90"/>
      <c r="F395" s="90"/>
    </row>
    <row r="396" ht="15.75" customHeight="1">
      <c r="C396" s="529"/>
      <c r="D396" s="90"/>
      <c r="E396" s="90"/>
      <c r="F396" s="90"/>
    </row>
    <row r="397" ht="15.75" customHeight="1">
      <c r="C397" s="529"/>
      <c r="D397" s="90"/>
      <c r="E397" s="90"/>
      <c r="F397" s="90"/>
    </row>
    <row r="398" ht="15.75" customHeight="1">
      <c r="C398" s="529"/>
      <c r="D398" s="90"/>
      <c r="E398" s="90"/>
      <c r="F398" s="90"/>
    </row>
    <row r="399" ht="15.75" customHeight="1">
      <c r="C399" s="529"/>
      <c r="D399" s="90"/>
      <c r="E399" s="90"/>
      <c r="F399" s="90"/>
    </row>
    <row r="400" ht="15.75" customHeight="1">
      <c r="C400" s="529"/>
      <c r="D400" s="90"/>
      <c r="E400" s="90"/>
      <c r="F400" s="90"/>
    </row>
    <row r="401" ht="15.75" customHeight="1">
      <c r="C401" s="529"/>
      <c r="D401" s="90"/>
      <c r="E401" s="90"/>
      <c r="F401" s="90"/>
    </row>
    <row r="402" ht="15.75" customHeight="1">
      <c r="C402" s="529"/>
      <c r="D402" s="90"/>
      <c r="E402" s="90"/>
      <c r="F402" s="90"/>
    </row>
    <row r="403" ht="15.75" customHeight="1">
      <c r="C403" s="529"/>
      <c r="D403" s="90"/>
      <c r="E403" s="90"/>
      <c r="F403" s="90"/>
    </row>
    <row r="404" ht="15.75" customHeight="1">
      <c r="C404" s="529"/>
      <c r="D404" s="90"/>
      <c r="E404" s="90"/>
      <c r="F404" s="90"/>
    </row>
    <row r="405" ht="15.75" customHeight="1">
      <c r="C405" s="529"/>
      <c r="D405" s="90"/>
      <c r="E405" s="90"/>
      <c r="F405" s="90"/>
    </row>
    <row r="406" ht="15.75" customHeight="1">
      <c r="C406" s="529"/>
      <c r="D406" s="90"/>
      <c r="E406" s="90"/>
      <c r="F406" s="90"/>
    </row>
    <row r="407" ht="15.75" customHeight="1">
      <c r="C407" s="529"/>
      <c r="D407" s="90"/>
      <c r="E407" s="90"/>
      <c r="F407" s="90"/>
    </row>
    <row r="408" ht="15.75" customHeight="1">
      <c r="C408" s="529"/>
      <c r="D408" s="90"/>
      <c r="E408" s="90"/>
      <c r="F408" s="90"/>
    </row>
    <row r="409" ht="15.75" customHeight="1">
      <c r="C409" s="529"/>
      <c r="D409" s="90"/>
      <c r="E409" s="90"/>
      <c r="F409" s="90"/>
    </row>
    <row r="410" ht="15.75" customHeight="1">
      <c r="C410" s="529"/>
      <c r="D410" s="90"/>
      <c r="E410" s="90"/>
      <c r="F410" s="90"/>
    </row>
    <row r="411" ht="15.75" customHeight="1">
      <c r="C411" s="529"/>
      <c r="D411" s="90"/>
      <c r="E411" s="90"/>
      <c r="F411" s="90"/>
    </row>
    <row r="412" ht="15.75" customHeight="1">
      <c r="C412" s="529"/>
      <c r="D412" s="90"/>
      <c r="E412" s="90"/>
      <c r="F412" s="90"/>
    </row>
    <row r="413" ht="15.75" customHeight="1">
      <c r="C413" s="529"/>
      <c r="D413" s="90"/>
      <c r="E413" s="90"/>
      <c r="F413" s="90"/>
    </row>
    <row r="414" ht="15.75" customHeight="1">
      <c r="C414" s="529"/>
      <c r="D414" s="90"/>
      <c r="E414" s="90"/>
      <c r="F414" s="90"/>
    </row>
    <row r="415" ht="15.75" customHeight="1">
      <c r="C415" s="529"/>
      <c r="D415" s="90"/>
      <c r="E415" s="90"/>
      <c r="F415" s="90"/>
    </row>
    <row r="416" ht="15.75" customHeight="1">
      <c r="C416" s="529"/>
      <c r="D416" s="90"/>
      <c r="E416" s="90"/>
      <c r="F416" s="90"/>
    </row>
    <row r="417" ht="15.75" customHeight="1">
      <c r="C417" s="529"/>
      <c r="D417" s="90"/>
      <c r="E417" s="90"/>
      <c r="F417" s="90"/>
    </row>
    <row r="418" ht="15.75" customHeight="1">
      <c r="C418" s="529"/>
      <c r="D418" s="90"/>
      <c r="E418" s="90"/>
      <c r="F418" s="90"/>
    </row>
    <row r="419" ht="15.75" customHeight="1">
      <c r="C419" s="529"/>
      <c r="D419" s="90"/>
      <c r="E419" s="90"/>
      <c r="F419" s="90"/>
    </row>
    <row r="420" ht="15.75" customHeight="1">
      <c r="C420" s="529"/>
      <c r="D420" s="90"/>
      <c r="E420" s="90"/>
      <c r="F420" s="90"/>
    </row>
    <row r="421" ht="15.75" customHeight="1">
      <c r="C421" s="529"/>
      <c r="D421" s="90"/>
      <c r="E421" s="90"/>
      <c r="F421" s="90"/>
    </row>
    <row r="422" ht="15.75" customHeight="1">
      <c r="C422" s="529"/>
      <c r="D422" s="90"/>
      <c r="E422" s="90"/>
      <c r="F422" s="90"/>
    </row>
    <row r="423" ht="15.75" customHeight="1">
      <c r="C423" s="529"/>
      <c r="D423" s="90"/>
      <c r="E423" s="90"/>
      <c r="F423" s="90"/>
    </row>
    <row r="424" ht="15.75" customHeight="1">
      <c r="C424" s="529"/>
      <c r="D424" s="90"/>
      <c r="E424" s="90"/>
      <c r="F424" s="90"/>
    </row>
    <row r="425" ht="15.75" customHeight="1">
      <c r="C425" s="529"/>
      <c r="D425" s="90"/>
      <c r="E425" s="90"/>
      <c r="F425" s="90"/>
    </row>
    <row r="426" ht="15.75" customHeight="1">
      <c r="C426" s="529"/>
      <c r="D426" s="90"/>
      <c r="E426" s="90"/>
      <c r="F426" s="90"/>
    </row>
    <row r="427" ht="15.75" customHeight="1">
      <c r="C427" s="529"/>
      <c r="D427" s="90"/>
      <c r="E427" s="90"/>
      <c r="F427" s="90"/>
    </row>
    <row r="428" ht="15.75" customHeight="1">
      <c r="C428" s="529"/>
      <c r="D428" s="90"/>
      <c r="E428" s="90"/>
      <c r="F428" s="90"/>
    </row>
    <row r="429" ht="15.75" customHeight="1">
      <c r="C429" s="529"/>
      <c r="D429" s="90"/>
      <c r="E429" s="90"/>
      <c r="F429" s="90"/>
    </row>
    <row r="430" ht="15.75" customHeight="1">
      <c r="C430" s="529"/>
      <c r="D430" s="90"/>
      <c r="E430" s="90"/>
      <c r="F430" s="90"/>
    </row>
    <row r="431" ht="15.75" customHeight="1">
      <c r="C431" s="529"/>
      <c r="D431" s="90"/>
      <c r="E431" s="90"/>
      <c r="F431" s="90"/>
    </row>
    <row r="432" ht="15.75" customHeight="1">
      <c r="C432" s="529"/>
      <c r="D432" s="90"/>
      <c r="E432" s="90"/>
      <c r="F432" s="90"/>
    </row>
    <row r="433" ht="15.75" customHeight="1">
      <c r="C433" s="529"/>
      <c r="D433" s="90"/>
      <c r="E433" s="90"/>
      <c r="F433" s="90"/>
    </row>
    <row r="434" ht="15.75" customHeight="1">
      <c r="C434" s="529"/>
      <c r="D434" s="90"/>
      <c r="E434" s="90"/>
      <c r="F434" s="90"/>
    </row>
    <row r="435" ht="15.75" customHeight="1">
      <c r="C435" s="529"/>
      <c r="D435" s="90"/>
      <c r="E435" s="90"/>
      <c r="F435" s="90"/>
    </row>
    <row r="436" ht="15.75" customHeight="1">
      <c r="C436" s="529"/>
      <c r="D436" s="90"/>
      <c r="E436" s="90"/>
      <c r="F436" s="90"/>
    </row>
    <row r="437" ht="15.75" customHeight="1">
      <c r="C437" s="529"/>
      <c r="D437" s="90"/>
      <c r="E437" s="90"/>
      <c r="F437" s="90"/>
    </row>
    <row r="438" ht="15.75" customHeight="1">
      <c r="C438" s="529"/>
      <c r="D438" s="90"/>
      <c r="E438" s="90"/>
      <c r="F438" s="90"/>
    </row>
    <row r="439" ht="15.75" customHeight="1">
      <c r="C439" s="529"/>
      <c r="D439" s="90"/>
      <c r="E439" s="90"/>
      <c r="F439" s="90"/>
    </row>
    <row r="440" ht="15.75" customHeight="1">
      <c r="C440" s="529"/>
      <c r="D440" s="90"/>
      <c r="E440" s="90"/>
      <c r="F440" s="90"/>
    </row>
    <row r="441" ht="15.75" customHeight="1">
      <c r="C441" s="529"/>
      <c r="D441" s="90"/>
      <c r="E441" s="90"/>
      <c r="F441" s="90"/>
    </row>
    <row r="442" ht="15.75" customHeight="1">
      <c r="C442" s="529"/>
      <c r="D442" s="90"/>
      <c r="E442" s="90"/>
      <c r="F442" s="90"/>
    </row>
    <row r="443" ht="15.75" customHeight="1">
      <c r="C443" s="529"/>
      <c r="D443" s="90"/>
      <c r="E443" s="90"/>
      <c r="F443" s="90"/>
    </row>
    <row r="444" ht="15.75" customHeight="1">
      <c r="C444" s="529"/>
      <c r="D444" s="90"/>
      <c r="E444" s="90"/>
      <c r="F444" s="90"/>
    </row>
    <row r="445" ht="15.75" customHeight="1">
      <c r="C445" s="529"/>
      <c r="D445" s="90"/>
      <c r="E445" s="90"/>
      <c r="F445" s="90"/>
    </row>
    <row r="446" ht="15.75" customHeight="1">
      <c r="C446" s="529"/>
      <c r="D446" s="90"/>
      <c r="E446" s="90"/>
      <c r="F446" s="90"/>
    </row>
    <row r="447" ht="15.75" customHeight="1">
      <c r="C447" s="529"/>
      <c r="D447" s="90"/>
      <c r="E447" s="90"/>
      <c r="F447" s="90"/>
    </row>
    <row r="448" ht="15.75" customHeight="1">
      <c r="C448" s="529"/>
      <c r="D448" s="90"/>
      <c r="E448" s="90"/>
      <c r="F448" s="90"/>
    </row>
    <row r="449" ht="15.75" customHeight="1">
      <c r="C449" s="529"/>
      <c r="D449" s="90"/>
      <c r="E449" s="90"/>
      <c r="F449" s="90"/>
    </row>
    <row r="450" ht="15.75" customHeight="1">
      <c r="C450" s="529"/>
      <c r="D450" s="90"/>
      <c r="E450" s="90"/>
      <c r="F450" s="90"/>
    </row>
    <row r="451" ht="15.75" customHeight="1">
      <c r="C451" s="529"/>
      <c r="D451" s="90"/>
      <c r="E451" s="90"/>
      <c r="F451" s="90"/>
    </row>
    <row r="452" ht="15.75" customHeight="1">
      <c r="C452" s="529"/>
      <c r="D452" s="90"/>
      <c r="E452" s="90"/>
      <c r="F452" s="90"/>
    </row>
    <row r="453" ht="15.75" customHeight="1">
      <c r="C453" s="529"/>
      <c r="D453" s="90"/>
      <c r="E453" s="90"/>
      <c r="F453" s="90"/>
    </row>
    <row r="454" ht="15.75" customHeight="1">
      <c r="C454" s="529"/>
      <c r="D454" s="90"/>
      <c r="E454" s="90"/>
      <c r="F454" s="90"/>
    </row>
    <row r="455" ht="15.75" customHeight="1">
      <c r="C455" s="529"/>
      <c r="D455" s="90"/>
      <c r="E455" s="90"/>
      <c r="F455" s="90"/>
    </row>
    <row r="456" ht="15.75" customHeight="1">
      <c r="C456" s="529"/>
      <c r="D456" s="90"/>
      <c r="E456" s="90"/>
      <c r="F456" s="90"/>
    </row>
    <row r="457" ht="15.75" customHeight="1">
      <c r="C457" s="529"/>
      <c r="D457" s="90"/>
      <c r="E457" s="90"/>
      <c r="F457" s="90"/>
    </row>
    <row r="458" ht="15.75" customHeight="1">
      <c r="C458" s="529"/>
      <c r="D458" s="90"/>
      <c r="E458" s="90"/>
      <c r="F458" s="90"/>
    </row>
    <row r="459" ht="15.75" customHeight="1">
      <c r="C459" s="529"/>
      <c r="D459" s="90"/>
      <c r="E459" s="90"/>
      <c r="F459" s="90"/>
    </row>
    <row r="460" ht="15.75" customHeight="1">
      <c r="C460" s="529"/>
      <c r="D460" s="90"/>
      <c r="E460" s="90"/>
      <c r="F460" s="90"/>
    </row>
    <row r="461" ht="15.75" customHeight="1">
      <c r="C461" s="529"/>
      <c r="D461" s="90"/>
      <c r="E461" s="90"/>
      <c r="F461" s="90"/>
    </row>
    <row r="462" ht="15.75" customHeight="1">
      <c r="C462" s="529"/>
      <c r="D462" s="90"/>
      <c r="E462" s="90"/>
      <c r="F462" s="90"/>
    </row>
    <row r="463" ht="15.75" customHeight="1">
      <c r="C463" s="529"/>
      <c r="D463" s="90"/>
      <c r="E463" s="90"/>
      <c r="F463" s="90"/>
    </row>
    <row r="464" ht="15.75" customHeight="1">
      <c r="C464" s="529"/>
      <c r="D464" s="90"/>
      <c r="E464" s="90"/>
      <c r="F464" s="90"/>
    </row>
    <row r="465" ht="15.75" customHeight="1">
      <c r="C465" s="529"/>
      <c r="D465" s="90"/>
      <c r="E465" s="90"/>
      <c r="F465" s="90"/>
    </row>
    <row r="466" ht="15.75" customHeight="1">
      <c r="C466" s="529"/>
      <c r="D466" s="90"/>
      <c r="E466" s="90"/>
      <c r="F466" s="90"/>
    </row>
    <row r="467" ht="15.75" customHeight="1">
      <c r="C467" s="529"/>
      <c r="D467" s="90"/>
      <c r="E467" s="90"/>
      <c r="F467" s="90"/>
    </row>
    <row r="468" ht="15.75" customHeight="1">
      <c r="C468" s="529"/>
      <c r="D468" s="90"/>
      <c r="E468" s="90"/>
      <c r="F468" s="90"/>
    </row>
    <row r="469" ht="15.75" customHeight="1">
      <c r="C469" s="529"/>
      <c r="D469" s="90"/>
      <c r="E469" s="90"/>
      <c r="F469" s="90"/>
    </row>
    <row r="470" ht="15.75" customHeight="1">
      <c r="C470" s="529"/>
      <c r="D470" s="90"/>
      <c r="E470" s="90"/>
      <c r="F470" s="90"/>
    </row>
    <row r="471" ht="15.75" customHeight="1">
      <c r="C471" s="529"/>
      <c r="D471" s="90"/>
      <c r="E471" s="90"/>
      <c r="F471" s="90"/>
    </row>
    <row r="472" ht="15.75" customHeight="1">
      <c r="C472" s="529"/>
      <c r="D472" s="90"/>
      <c r="E472" s="90"/>
      <c r="F472" s="90"/>
    </row>
    <row r="473" ht="15.75" customHeight="1">
      <c r="C473" s="529"/>
      <c r="D473" s="90"/>
      <c r="E473" s="90"/>
      <c r="F473" s="90"/>
    </row>
    <row r="474" ht="15.75" customHeight="1">
      <c r="C474" s="529"/>
      <c r="D474" s="90"/>
      <c r="E474" s="90"/>
      <c r="F474" s="90"/>
    </row>
    <row r="475" ht="15.75" customHeight="1">
      <c r="C475" s="529"/>
      <c r="D475" s="90"/>
      <c r="E475" s="90"/>
      <c r="F475" s="90"/>
    </row>
    <row r="476" ht="15.75" customHeight="1">
      <c r="C476" s="529"/>
      <c r="D476" s="90"/>
      <c r="E476" s="90"/>
      <c r="F476" s="90"/>
    </row>
    <row r="477" ht="15.75" customHeight="1">
      <c r="C477" s="529"/>
      <c r="D477" s="90"/>
      <c r="E477" s="90"/>
      <c r="F477" s="90"/>
    </row>
    <row r="478" ht="15.75" customHeight="1">
      <c r="C478" s="529"/>
      <c r="D478" s="90"/>
      <c r="E478" s="90"/>
      <c r="F478" s="90"/>
    </row>
    <row r="479" ht="15.75" customHeight="1">
      <c r="C479" s="529"/>
      <c r="D479" s="90"/>
      <c r="E479" s="90"/>
      <c r="F479" s="90"/>
    </row>
    <row r="480" ht="15.75" customHeight="1">
      <c r="C480" s="529"/>
      <c r="D480" s="90"/>
      <c r="E480" s="90"/>
      <c r="F480" s="90"/>
    </row>
    <row r="481" ht="15.75" customHeight="1">
      <c r="C481" s="529"/>
      <c r="D481" s="90"/>
      <c r="E481" s="90"/>
      <c r="F481" s="90"/>
    </row>
    <row r="482" ht="15.75" customHeight="1">
      <c r="C482" s="529"/>
      <c r="D482" s="90"/>
      <c r="E482" s="90"/>
      <c r="F482" s="90"/>
    </row>
    <row r="483" ht="15.75" customHeight="1">
      <c r="C483" s="529"/>
      <c r="D483" s="90"/>
      <c r="E483" s="90"/>
      <c r="F483" s="90"/>
    </row>
    <row r="484" ht="15.75" customHeight="1">
      <c r="C484" s="529"/>
      <c r="D484" s="90"/>
      <c r="E484" s="90"/>
      <c r="F484" s="90"/>
    </row>
    <row r="485" ht="15.75" customHeight="1">
      <c r="C485" s="529"/>
      <c r="D485" s="90"/>
      <c r="E485" s="90"/>
      <c r="F485" s="90"/>
    </row>
    <row r="486" ht="15.75" customHeight="1">
      <c r="C486" s="529"/>
      <c r="D486" s="90"/>
      <c r="E486" s="90"/>
      <c r="F486" s="90"/>
    </row>
    <row r="487" ht="15.75" customHeight="1">
      <c r="C487" s="529"/>
      <c r="D487" s="90"/>
      <c r="E487" s="90"/>
      <c r="F487" s="90"/>
    </row>
    <row r="488" ht="15.75" customHeight="1">
      <c r="C488" s="529"/>
      <c r="D488" s="90"/>
      <c r="E488" s="90"/>
      <c r="F488" s="90"/>
    </row>
    <row r="489" ht="15.75" customHeight="1">
      <c r="C489" s="529"/>
      <c r="D489" s="90"/>
      <c r="E489" s="90"/>
      <c r="F489" s="90"/>
    </row>
    <row r="490" ht="15.75" customHeight="1">
      <c r="C490" s="529"/>
      <c r="D490" s="90"/>
      <c r="E490" s="90"/>
      <c r="F490" s="90"/>
    </row>
    <row r="491" ht="15.75" customHeight="1">
      <c r="C491" s="529"/>
      <c r="D491" s="90"/>
      <c r="E491" s="90"/>
      <c r="F491" s="90"/>
    </row>
    <row r="492" ht="15.75" customHeight="1">
      <c r="C492" s="529"/>
      <c r="D492" s="90"/>
      <c r="E492" s="90"/>
      <c r="F492" s="90"/>
    </row>
    <row r="493" ht="15.75" customHeight="1">
      <c r="C493" s="529"/>
      <c r="D493" s="90"/>
      <c r="E493" s="90"/>
      <c r="F493" s="90"/>
    </row>
    <row r="494" ht="15.75" customHeight="1">
      <c r="C494" s="529"/>
      <c r="D494" s="90"/>
      <c r="E494" s="90"/>
      <c r="F494" s="90"/>
    </row>
    <row r="495" ht="15.75" customHeight="1">
      <c r="C495" s="529"/>
      <c r="D495" s="90"/>
      <c r="E495" s="90"/>
      <c r="F495" s="90"/>
    </row>
    <row r="496" ht="15.75" customHeight="1">
      <c r="C496" s="529"/>
      <c r="D496" s="90"/>
      <c r="E496" s="90"/>
      <c r="F496" s="90"/>
    </row>
    <row r="497" ht="15.75" customHeight="1">
      <c r="C497" s="529"/>
      <c r="D497" s="90"/>
      <c r="E497" s="90"/>
      <c r="F497" s="90"/>
    </row>
    <row r="498" ht="15.75" customHeight="1">
      <c r="C498" s="529"/>
      <c r="D498" s="90"/>
      <c r="E498" s="90"/>
      <c r="F498" s="90"/>
    </row>
    <row r="499" ht="15.75" customHeight="1">
      <c r="C499" s="529"/>
      <c r="D499" s="90"/>
      <c r="E499" s="90"/>
      <c r="F499" s="90"/>
    </row>
    <row r="500" ht="15.75" customHeight="1">
      <c r="C500" s="529"/>
      <c r="D500" s="90"/>
      <c r="E500" s="90"/>
      <c r="F500" s="90"/>
    </row>
    <row r="501" ht="15.75" customHeight="1">
      <c r="C501" s="529"/>
      <c r="D501" s="90"/>
      <c r="E501" s="90"/>
      <c r="F501" s="90"/>
    </row>
    <row r="502" ht="15.75" customHeight="1">
      <c r="C502" s="529"/>
      <c r="D502" s="90"/>
      <c r="E502" s="90"/>
      <c r="F502" s="90"/>
    </row>
    <row r="503" ht="15.75" customHeight="1">
      <c r="C503" s="529"/>
      <c r="D503" s="90"/>
      <c r="E503" s="90"/>
      <c r="F503" s="90"/>
    </row>
    <row r="504" ht="15.75" customHeight="1">
      <c r="C504" s="529"/>
      <c r="D504" s="90"/>
      <c r="E504" s="90"/>
      <c r="F504" s="90"/>
    </row>
    <row r="505" ht="15.75" customHeight="1">
      <c r="C505" s="529"/>
      <c r="D505" s="90"/>
      <c r="E505" s="90"/>
      <c r="F505" s="90"/>
    </row>
    <row r="506" ht="15.75" customHeight="1">
      <c r="C506" s="529"/>
      <c r="D506" s="90"/>
      <c r="E506" s="90"/>
      <c r="F506" s="90"/>
    </row>
    <row r="507" ht="15.75" customHeight="1">
      <c r="C507" s="529"/>
      <c r="D507" s="90"/>
      <c r="E507" s="90"/>
      <c r="F507" s="90"/>
    </row>
    <row r="508" ht="15.75" customHeight="1">
      <c r="C508" s="529"/>
      <c r="D508" s="90"/>
      <c r="E508" s="90"/>
      <c r="F508" s="90"/>
    </row>
    <row r="509" ht="15.75" customHeight="1">
      <c r="C509" s="529"/>
      <c r="D509" s="90"/>
      <c r="E509" s="90"/>
      <c r="F509" s="90"/>
    </row>
    <row r="510" ht="15.75" customHeight="1">
      <c r="C510" s="529"/>
      <c r="D510" s="90"/>
      <c r="E510" s="90"/>
      <c r="F510" s="90"/>
    </row>
    <row r="511" ht="15.75" customHeight="1">
      <c r="C511" s="529"/>
      <c r="D511" s="90"/>
      <c r="E511" s="90"/>
      <c r="F511" s="90"/>
    </row>
    <row r="512" ht="15.75" customHeight="1">
      <c r="C512" s="529"/>
      <c r="D512" s="90"/>
      <c r="E512" s="90"/>
      <c r="F512" s="90"/>
    </row>
    <row r="513" ht="15.75" customHeight="1">
      <c r="C513" s="529"/>
      <c r="D513" s="90"/>
      <c r="E513" s="90"/>
      <c r="F513" s="90"/>
    </row>
    <row r="514" ht="15.75" customHeight="1">
      <c r="C514" s="529"/>
      <c r="D514" s="90"/>
      <c r="E514" s="90"/>
      <c r="F514" s="90"/>
    </row>
    <row r="515" ht="15.75" customHeight="1">
      <c r="C515" s="529"/>
      <c r="D515" s="90"/>
      <c r="E515" s="90"/>
      <c r="F515" s="90"/>
    </row>
    <row r="516" ht="15.75" customHeight="1">
      <c r="C516" s="529"/>
      <c r="D516" s="90"/>
      <c r="E516" s="90"/>
      <c r="F516" s="90"/>
    </row>
    <row r="517" ht="15.75" customHeight="1">
      <c r="C517" s="529"/>
      <c r="D517" s="90"/>
      <c r="E517" s="90"/>
      <c r="F517" s="90"/>
    </row>
    <row r="518" ht="15.75" customHeight="1">
      <c r="C518" s="529"/>
      <c r="D518" s="90"/>
      <c r="E518" s="90"/>
      <c r="F518" s="90"/>
    </row>
    <row r="519" ht="15.75" customHeight="1">
      <c r="C519" s="529"/>
      <c r="D519" s="90"/>
      <c r="E519" s="90"/>
      <c r="F519" s="90"/>
    </row>
    <row r="520" ht="15.75" customHeight="1">
      <c r="C520" s="529"/>
      <c r="D520" s="90"/>
      <c r="E520" s="90"/>
      <c r="F520" s="90"/>
    </row>
    <row r="521" ht="15.75" customHeight="1">
      <c r="C521" s="529"/>
      <c r="D521" s="90"/>
      <c r="E521" s="90"/>
      <c r="F521" s="90"/>
    </row>
    <row r="522" ht="15.75" customHeight="1">
      <c r="C522" s="529"/>
      <c r="D522" s="90"/>
      <c r="E522" s="90"/>
      <c r="F522" s="90"/>
    </row>
    <row r="523" ht="15.75" customHeight="1">
      <c r="C523" s="529"/>
      <c r="D523" s="90"/>
      <c r="E523" s="90"/>
      <c r="F523" s="90"/>
    </row>
    <row r="524" ht="15.75" customHeight="1">
      <c r="C524" s="529"/>
      <c r="D524" s="90"/>
      <c r="E524" s="90"/>
      <c r="F524" s="90"/>
    </row>
    <row r="525" ht="15.75" customHeight="1">
      <c r="C525" s="529"/>
      <c r="D525" s="90"/>
      <c r="E525" s="90"/>
      <c r="F525" s="90"/>
    </row>
    <row r="526" ht="15.75" customHeight="1">
      <c r="C526" s="529"/>
      <c r="D526" s="90"/>
      <c r="E526" s="90"/>
      <c r="F526" s="90"/>
    </row>
    <row r="527" ht="15.75" customHeight="1">
      <c r="C527" s="529"/>
      <c r="D527" s="90"/>
      <c r="E527" s="90"/>
      <c r="F527" s="90"/>
    </row>
    <row r="528" ht="15.75" customHeight="1">
      <c r="C528" s="529"/>
      <c r="D528" s="90"/>
      <c r="E528" s="90"/>
      <c r="F528" s="90"/>
    </row>
    <row r="529" ht="15.75" customHeight="1">
      <c r="C529" s="529"/>
      <c r="D529" s="90"/>
      <c r="E529" s="90"/>
      <c r="F529" s="90"/>
    </row>
    <row r="530" ht="15.75" customHeight="1">
      <c r="C530" s="529"/>
      <c r="D530" s="90"/>
      <c r="E530" s="90"/>
      <c r="F530" s="90"/>
    </row>
    <row r="531" ht="15.75" customHeight="1">
      <c r="C531" s="529"/>
      <c r="D531" s="90"/>
      <c r="E531" s="90"/>
      <c r="F531" s="90"/>
    </row>
    <row r="532" ht="15.75" customHeight="1">
      <c r="C532" s="529"/>
      <c r="D532" s="90"/>
      <c r="E532" s="90"/>
      <c r="F532" s="90"/>
    </row>
    <row r="533" ht="15.75" customHeight="1">
      <c r="C533" s="529"/>
      <c r="D533" s="90"/>
      <c r="E533" s="90"/>
      <c r="F533" s="90"/>
    </row>
    <row r="534" ht="15.75" customHeight="1">
      <c r="C534" s="529"/>
      <c r="D534" s="90"/>
      <c r="E534" s="90"/>
      <c r="F534" s="90"/>
    </row>
    <row r="535" ht="15.75" customHeight="1">
      <c r="C535" s="529"/>
      <c r="D535" s="90"/>
      <c r="E535" s="90"/>
      <c r="F535" s="90"/>
    </row>
    <row r="536" ht="15.75" customHeight="1">
      <c r="C536" s="529"/>
      <c r="D536" s="90"/>
      <c r="E536" s="90"/>
      <c r="F536" s="90"/>
    </row>
    <row r="537" ht="15.75" customHeight="1">
      <c r="C537" s="529"/>
      <c r="D537" s="90"/>
      <c r="E537" s="90"/>
      <c r="F537" s="90"/>
    </row>
    <row r="538" ht="15.75" customHeight="1">
      <c r="C538" s="529"/>
      <c r="D538" s="90"/>
      <c r="E538" s="90"/>
      <c r="F538" s="90"/>
    </row>
    <row r="539" ht="15.75" customHeight="1">
      <c r="C539" s="529"/>
      <c r="D539" s="90"/>
      <c r="E539" s="90"/>
      <c r="F539" s="90"/>
    </row>
    <row r="540" ht="15.75" customHeight="1">
      <c r="C540" s="529"/>
      <c r="D540" s="90"/>
      <c r="E540" s="90"/>
      <c r="F540" s="90"/>
    </row>
    <row r="541" ht="15.75" customHeight="1">
      <c r="C541" s="529"/>
      <c r="D541" s="90"/>
      <c r="E541" s="90"/>
      <c r="F541" s="90"/>
    </row>
    <row r="542" ht="15.75" customHeight="1">
      <c r="C542" s="529"/>
      <c r="D542" s="90"/>
      <c r="E542" s="90"/>
      <c r="F542" s="90"/>
    </row>
    <row r="543" ht="15.75" customHeight="1">
      <c r="C543" s="529"/>
      <c r="D543" s="90"/>
      <c r="E543" s="90"/>
      <c r="F543" s="90"/>
    </row>
    <row r="544" ht="15.75" customHeight="1">
      <c r="C544" s="529"/>
      <c r="D544" s="90"/>
      <c r="E544" s="90"/>
      <c r="F544" s="90"/>
    </row>
    <row r="545" ht="15.75" customHeight="1">
      <c r="C545" s="529"/>
      <c r="D545" s="90"/>
      <c r="E545" s="90"/>
      <c r="F545" s="90"/>
    </row>
    <row r="546" ht="15.75" customHeight="1">
      <c r="C546" s="529"/>
      <c r="D546" s="90"/>
      <c r="E546" s="90"/>
      <c r="F546" s="90"/>
    </row>
    <row r="547" ht="15.75" customHeight="1">
      <c r="C547" s="529"/>
      <c r="D547" s="90"/>
      <c r="E547" s="90"/>
      <c r="F547" s="90"/>
    </row>
    <row r="548" ht="15.75" customHeight="1">
      <c r="C548" s="529"/>
      <c r="D548" s="90"/>
      <c r="E548" s="90"/>
      <c r="F548" s="90"/>
    </row>
    <row r="549" ht="15.75" customHeight="1">
      <c r="C549" s="529"/>
      <c r="D549" s="90"/>
      <c r="E549" s="90"/>
      <c r="F549" s="90"/>
    </row>
    <row r="550" ht="15.75" customHeight="1">
      <c r="C550" s="529"/>
      <c r="D550" s="90"/>
      <c r="E550" s="90"/>
      <c r="F550" s="90"/>
    </row>
    <row r="551" ht="15.75" customHeight="1">
      <c r="C551" s="529"/>
      <c r="D551" s="90"/>
      <c r="E551" s="90"/>
      <c r="F551" s="90"/>
    </row>
    <row r="552" ht="15.75" customHeight="1">
      <c r="C552" s="529"/>
      <c r="D552" s="90"/>
      <c r="E552" s="90"/>
      <c r="F552" s="90"/>
    </row>
    <row r="553" ht="15.75" customHeight="1">
      <c r="C553" s="529"/>
      <c r="D553" s="90"/>
      <c r="E553" s="90"/>
      <c r="F553" s="90"/>
    </row>
    <row r="554" ht="15.75" customHeight="1">
      <c r="C554" s="529"/>
      <c r="D554" s="90"/>
      <c r="E554" s="90"/>
      <c r="F554" s="90"/>
    </row>
    <row r="555" ht="15.75" customHeight="1">
      <c r="C555" s="529"/>
      <c r="D555" s="90"/>
      <c r="E555" s="90"/>
      <c r="F555" s="90"/>
    </row>
    <row r="556" ht="15.75" customHeight="1">
      <c r="C556" s="529"/>
      <c r="D556" s="90"/>
      <c r="E556" s="90"/>
      <c r="F556" s="90"/>
    </row>
    <row r="557" ht="15.75" customHeight="1">
      <c r="C557" s="529"/>
      <c r="D557" s="90"/>
      <c r="E557" s="90"/>
      <c r="F557" s="90"/>
    </row>
    <row r="558" ht="15.75" customHeight="1">
      <c r="C558" s="529"/>
      <c r="D558" s="90"/>
      <c r="E558" s="90"/>
      <c r="F558" s="90"/>
    </row>
    <row r="559" ht="15.75" customHeight="1">
      <c r="C559" s="529"/>
      <c r="D559" s="90"/>
      <c r="E559" s="90"/>
      <c r="F559" s="90"/>
    </row>
    <row r="560" ht="15.75" customHeight="1">
      <c r="C560" s="529"/>
      <c r="D560" s="90"/>
      <c r="E560" s="90"/>
      <c r="F560" s="90"/>
    </row>
    <row r="561" ht="15.75" customHeight="1">
      <c r="C561" s="529"/>
      <c r="D561" s="90"/>
      <c r="E561" s="90"/>
      <c r="F561" s="90"/>
    </row>
    <row r="562" ht="15.75" customHeight="1">
      <c r="C562" s="529"/>
      <c r="D562" s="90"/>
      <c r="E562" s="90"/>
      <c r="F562" s="90"/>
    </row>
    <row r="563" ht="15.75" customHeight="1">
      <c r="C563" s="529"/>
      <c r="D563" s="90"/>
      <c r="E563" s="90"/>
      <c r="F563" s="90"/>
    </row>
    <row r="564" ht="15.75" customHeight="1">
      <c r="C564" s="529"/>
      <c r="D564" s="90"/>
      <c r="E564" s="90"/>
      <c r="F564" s="90"/>
    </row>
    <row r="565" ht="15.75" customHeight="1">
      <c r="C565" s="529"/>
      <c r="D565" s="90"/>
      <c r="E565" s="90"/>
      <c r="F565" s="90"/>
    </row>
    <row r="566" ht="15.75" customHeight="1">
      <c r="C566" s="529"/>
      <c r="D566" s="90"/>
      <c r="E566" s="90"/>
      <c r="F566" s="90"/>
    </row>
    <row r="567" ht="15.75" customHeight="1">
      <c r="C567" s="529"/>
      <c r="D567" s="90"/>
      <c r="E567" s="90"/>
      <c r="F567" s="90"/>
    </row>
    <row r="568" ht="15.75" customHeight="1">
      <c r="C568" s="529"/>
      <c r="D568" s="90"/>
      <c r="E568" s="90"/>
      <c r="F568" s="90"/>
    </row>
    <row r="569" ht="15.75" customHeight="1">
      <c r="C569" s="529"/>
      <c r="D569" s="90"/>
      <c r="E569" s="90"/>
      <c r="F569" s="90"/>
    </row>
    <row r="570" ht="15.75" customHeight="1">
      <c r="C570" s="529"/>
      <c r="D570" s="90"/>
      <c r="E570" s="90"/>
      <c r="F570" s="90"/>
    </row>
    <row r="571" ht="15.75" customHeight="1">
      <c r="C571" s="529"/>
      <c r="D571" s="90"/>
      <c r="E571" s="90"/>
      <c r="F571" s="90"/>
    </row>
    <row r="572" ht="15.75" customHeight="1">
      <c r="C572" s="529"/>
      <c r="D572" s="90"/>
      <c r="E572" s="90"/>
      <c r="F572" s="90"/>
    </row>
    <row r="573" ht="15.75" customHeight="1">
      <c r="C573" s="529"/>
      <c r="D573" s="90"/>
      <c r="E573" s="90"/>
      <c r="F573" s="90"/>
    </row>
    <row r="574" ht="15.75" customHeight="1">
      <c r="C574" s="529"/>
      <c r="D574" s="90"/>
      <c r="E574" s="90"/>
      <c r="F574" s="90"/>
    </row>
    <row r="575" ht="15.75" customHeight="1">
      <c r="C575" s="529"/>
      <c r="D575" s="90"/>
      <c r="E575" s="90"/>
      <c r="F575" s="90"/>
    </row>
    <row r="576" ht="15.75" customHeight="1">
      <c r="C576" s="529"/>
      <c r="D576" s="90"/>
      <c r="E576" s="90"/>
      <c r="F576" s="90"/>
    </row>
    <row r="577" ht="15.75" customHeight="1">
      <c r="C577" s="529"/>
      <c r="D577" s="90"/>
      <c r="E577" s="90"/>
      <c r="F577" s="90"/>
    </row>
    <row r="578" ht="15.75" customHeight="1">
      <c r="C578" s="529"/>
      <c r="D578" s="90"/>
      <c r="E578" s="90"/>
      <c r="F578" s="90"/>
    </row>
    <row r="579" ht="15.75" customHeight="1">
      <c r="C579" s="529"/>
      <c r="D579" s="90"/>
      <c r="E579" s="90"/>
      <c r="F579" s="90"/>
    </row>
    <row r="580" ht="15.75" customHeight="1">
      <c r="C580" s="529"/>
      <c r="D580" s="90"/>
      <c r="E580" s="90"/>
      <c r="F580" s="90"/>
    </row>
    <row r="581" ht="15.75" customHeight="1">
      <c r="C581" s="529"/>
      <c r="D581" s="90"/>
      <c r="E581" s="90"/>
      <c r="F581" s="90"/>
    </row>
    <row r="582" ht="15.75" customHeight="1">
      <c r="C582" s="529"/>
      <c r="D582" s="90"/>
      <c r="E582" s="90"/>
      <c r="F582" s="90"/>
    </row>
    <row r="583" ht="15.75" customHeight="1">
      <c r="C583" s="529"/>
      <c r="D583" s="90"/>
      <c r="E583" s="90"/>
      <c r="F583" s="90"/>
    </row>
    <row r="584" ht="15.75" customHeight="1">
      <c r="C584" s="529"/>
      <c r="D584" s="90"/>
      <c r="E584" s="90"/>
      <c r="F584" s="90"/>
    </row>
    <row r="585" ht="15.75" customHeight="1">
      <c r="C585" s="529"/>
      <c r="D585" s="90"/>
      <c r="E585" s="90"/>
      <c r="F585" s="90"/>
    </row>
    <row r="586" ht="15.75" customHeight="1">
      <c r="C586" s="529"/>
      <c r="D586" s="90"/>
      <c r="E586" s="90"/>
      <c r="F586" s="90"/>
    </row>
    <row r="587" ht="15.75" customHeight="1">
      <c r="C587" s="529"/>
      <c r="D587" s="90"/>
      <c r="E587" s="90"/>
      <c r="F587" s="90"/>
    </row>
    <row r="588" ht="15.75" customHeight="1">
      <c r="C588" s="529"/>
      <c r="D588" s="90"/>
      <c r="E588" s="90"/>
      <c r="F588" s="90"/>
    </row>
    <row r="589" ht="15.75" customHeight="1">
      <c r="C589" s="529"/>
      <c r="D589" s="90"/>
      <c r="E589" s="90"/>
      <c r="F589" s="90"/>
    </row>
    <row r="590" ht="15.75" customHeight="1">
      <c r="C590" s="529"/>
      <c r="D590" s="90"/>
      <c r="E590" s="90"/>
      <c r="F590" s="90"/>
    </row>
    <row r="591" ht="15.75" customHeight="1">
      <c r="C591" s="529"/>
      <c r="D591" s="90"/>
      <c r="E591" s="90"/>
      <c r="F591" s="90"/>
    </row>
    <row r="592" ht="15.75" customHeight="1">
      <c r="C592" s="529"/>
      <c r="D592" s="90"/>
      <c r="E592" s="90"/>
      <c r="F592" s="90"/>
    </row>
    <row r="593" ht="15.75" customHeight="1">
      <c r="C593" s="529"/>
      <c r="D593" s="90"/>
      <c r="E593" s="90"/>
      <c r="F593" s="90"/>
    </row>
    <row r="594" ht="15.75" customHeight="1">
      <c r="C594" s="529"/>
      <c r="D594" s="90"/>
      <c r="E594" s="90"/>
      <c r="F594" s="90"/>
    </row>
    <row r="595" ht="15.75" customHeight="1">
      <c r="C595" s="529"/>
      <c r="D595" s="90"/>
      <c r="E595" s="90"/>
      <c r="F595" s="90"/>
    </row>
    <row r="596" ht="15.75" customHeight="1">
      <c r="C596" s="529"/>
      <c r="D596" s="90"/>
      <c r="E596" s="90"/>
      <c r="F596" s="90"/>
    </row>
    <row r="597" ht="15.75" customHeight="1">
      <c r="C597" s="529"/>
      <c r="D597" s="90"/>
      <c r="E597" s="90"/>
      <c r="F597" s="90"/>
    </row>
    <row r="598" ht="15.75" customHeight="1">
      <c r="C598" s="529"/>
      <c r="D598" s="90"/>
      <c r="E598" s="90"/>
      <c r="F598" s="90"/>
    </row>
    <row r="599" ht="15.75" customHeight="1">
      <c r="C599" s="529"/>
      <c r="D599" s="90"/>
      <c r="E599" s="90"/>
      <c r="F599" s="90"/>
    </row>
    <row r="600" ht="15.75" customHeight="1">
      <c r="C600" s="529"/>
      <c r="D600" s="90"/>
      <c r="E600" s="90"/>
      <c r="F600" s="90"/>
    </row>
    <row r="601" ht="15.75" customHeight="1">
      <c r="C601" s="529"/>
      <c r="D601" s="90"/>
      <c r="E601" s="90"/>
      <c r="F601" s="90"/>
    </row>
    <row r="602" ht="15.75" customHeight="1">
      <c r="C602" s="529"/>
      <c r="D602" s="90"/>
      <c r="E602" s="90"/>
      <c r="F602" s="90"/>
    </row>
    <row r="603" ht="15.75" customHeight="1">
      <c r="C603" s="529"/>
      <c r="D603" s="90"/>
      <c r="E603" s="90"/>
      <c r="F603" s="90"/>
    </row>
    <row r="604" ht="15.75" customHeight="1">
      <c r="C604" s="529"/>
      <c r="D604" s="90"/>
      <c r="E604" s="90"/>
      <c r="F604" s="90"/>
    </row>
    <row r="605" ht="15.75" customHeight="1">
      <c r="C605" s="529"/>
      <c r="D605" s="90"/>
      <c r="E605" s="90"/>
      <c r="F605" s="90"/>
    </row>
    <row r="606" ht="15.75" customHeight="1">
      <c r="C606" s="529"/>
      <c r="D606" s="90"/>
      <c r="E606" s="90"/>
      <c r="F606" s="90"/>
    </row>
    <row r="607" ht="15.75" customHeight="1">
      <c r="C607" s="529"/>
      <c r="D607" s="90"/>
      <c r="E607" s="90"/>
      <c r="F607" s="90"/>
    </row>
    <row r="608" ht="15.75" customHeight="1">
      <c r="C608" s="529"/>
      <c r="D608" s="90"/>
      <c r="E608" s="90"/>
      <c r="F608" s="90"/>
    </row>
    <row r="609" ht="15.75" customHeight="1">
      <c r="C609" s="529"/>
      <c r="D609" s="90"/>
      <c r="E609" s="90"/>
      <c r="F609" s="90"/>
    </row>
    <row r="610" ht="15.75" customHeight="1">
      <c r="C610" s="529"/>
      <c r="D610" s="90"/>
      <c r="E610" s="90"/>
      <c r="F610" s="90"/>
    </row>
    <row r="611" ht="15.75" customHeight="1">
      <c r="C611" s="529"/>
      <c r="D611" s="90"/>
      <c r="E611" s="90"/>
      <c r="F611" s="90"/>
    </row>
    <row r="612" ht="15.75" customHeight="1">
      <c r="C612" s="529"/>
      <c r="D612" s="90"/>
      <c r="E612" s="90"/>
      <c r="F612" s="90"/>
    </row>
    <row r="613" ht="15.75" customHeight="1">
      <c r="C613" s="529"/>
      <c r="D613" s="90"/>
      <c r="E613" s="90"/>
      <c r="F613" s="90"/>
    </row>
    <row r="614" ht="15.75" customHeight="1">
      <c r="C614" s="529"/>
      <c r="D614" s="90"/>
      <c r="E614" s="90"/>
      <c r="F614" s="90"/>
    </row>
    <row r="615" ht="15.75" customHeight="1">
      <c r="C615" s="529"/>
      <c r="D615" s="90"/>
      <c r="E615" s="90"/>
      <c r="F615" s="90"/>
    </row>
    <row r="616" ht="15.75" customHeight="1">
      <c r="C616" s="529"/>
      <c r="D616" s="90"/>
      <c r="E616" s="90"/>
      <c r="F616" s="90"/>
    </row>
    <row r="617" ht="15.75" customHeight="1">
      <c r="C617" s="529"/>
      <c r="D617" s="90"/>
      <c r="E617" s="90"/>
      <c r="F617" s="90"/>
    </row>
    <row r="618" ht="15.75" customHeight="1">
      <c r="C618" s="529"/>
      <c r="D618" s="90"/>
      <c r="E618" s="90"/>
      <c r="F618" s="90"/>
    </row>
    <row r="619" ht="15.75" customHeight="1">
      <c r="C619" s="529"/>
      <c r="D619" s="90"/>
      <c r="E619" s="90"/>
      <c r="F619" s="90"/>
    </row>
    <row r="620" ht="15.75" customHeight="1">
      <c r="C620" s="529"/>
      <c r="D620" s="90"/>
      <c r="E620" s="90"/>
      <c r="F620" s="90"/>
    </row>
    <row r="621" ht="15.75" customHeight="1">
      <c r="C621" s="529"/>
      <c r="D621" s="90"/>
      <c r="E621" s="90"/>
      <c r="F621" s="90"/>
    </row>
    <row r="622" ht="15.75" customHeight="1">
      <c r="C622" s="529"/>
      <c r="D622" s="90"/>
      <c r="E622" s="90"/>
      <c r="F622" s="90"/>
    </row>
    <row r="623" ht="15.75" customHeight="1">
      <c r="C623" s="529"/>
      <c r="D623" s="90"/>
      <c r="E623" s="90"/>
      <c r="F623" s="90"/>
    </row>
    <row r="624" ht="15.75" customHeight="1">
      <c r="C624" s="529"/>
      <c r="D624" s="90"/>
      <c r="E624" s="90"/>
      <c r="F624" s="90"/>
    </row>
    <row r="625" ht="15.75" customHeight="1">
      <c r="C625" s="529"/>
      <c r="D625" s="90"/>
      <c r="E625" s="90"/>
      <c r="F625" s="90"/>
    </row>
    <row r="626" ht="15.75" customHeight="1">
      <c r="C626" s="529"/>
      <c r="D626" s="90"/>
      <c r="E626" s="90"/>
      <c r="F626" s="90"/>
    </row>
    <row r="627" ht="15.75" customHeight="1">
      <c r="C627" s="529"/>
      <c r="D627" s="90"/>
      <c r="E627" s="90"/>
      <c r="F627" s="90"/>
    </row>
    <row r="628" ht="15.75" customHeight="1">
      <c r="C628" s="529"/>
      <c r="D628" s="90"/>
      <c r="E628" s="90"/>
      <c r="F628" s="90"/>
    </row>
    <row r="629" ht="15.75" customHeight="1">
      <c r="C629" s="529"/>
      <c r="D629" s="90"/>
      <c r="E629" s="90"/>
      <c r="F629" s="90"/>
    </row>
    <row r="630" ht="15.75" customHeight="1">
      <c r="C630" s="529"/>
      <c r="D630" s="90"/>
      <c r="E630" s="90"/>
      <c r="F630" s="90"/>
    </row>
    <row r="631" ht="15.75" customHeight="1">
      <c r="C631" s="529"/>
      <c r="D631" s="90"/>
      <c r="E631" s="90"/>
      <c r="F631" s="90"/>
    </row>
    <row r="632" ht="15.75" customHeight="1">
      <c r="C632" s="529"/>
      <c r="D632" s="90"/>
      <c r="E632" s="90"/>
      <c r="F632" s="90"/>
    </row>
    <row r="633" ht="15.75" customHeight="1">
      <c r="C633" s="529"/>
      <c r="D633" s="90"/>
      <c r="E633" s="90"/>
      <c r="F633" s="90"/>
    </row>
    <row r="634" ht="15.75" customHeight="1">
      <c r="C634" s="529"/>
      <c r="D634" s="90"/>
      <c r="E634" s="90"/>
      <c r="F634" s="90"/>
    </row>
    <row r="635" ht="15.75" customHeight="1">
      <c r="C635" s="529"/>
      <c r="D635" s="90"/>
      <c r="E635" s="90"/>
      <c r="F635" s="90"/>
    </row>
    <row r="636" ht="15.75" customHeight="1">
      <c r="C636" s="529"/>
      <c r="D636" s="90"/>
      <c r="E636" s="90"/>
      <c r="F636" s="90"/>
    </row>
    <row r="637" ht="15.75" customHeight="1">
      <c r="C637" s="529"/>
      <c r="D637" s="90"/>
      <c r="E637" s="90"/>
      <c r="F637" s="90"/>
    </row>
    <row r="638" ht="15.75" customHeight="1">
      <c r="C638" s="529"/>
      <c r="D638" s="90"/>
      <c r="E638" s="90"/>
      <c r="F638" s="90"/>
    </row>
    <row r="639" ht="15.75" customHeight="1">
      <c r="C639" s="529"/>
      <c r="D639" s="90"/>
      <c r="E639" s="90"/>
      <c r="F639" s="90"/>
    </row>
    <row r="640" ht="15.75" customHeight="1">
      <c r="C640" s="529"/>
      <c r="D640" s="90"/>
      <c r="E640" s="90"/>
      <c r="F640" s="90"/>
    </row>
    <row r="641" ht="15.75" customHeight="1">
      <c r="C641" s="529"/>
      <c r="D641" s="90"/>
      <c r="E641" s="90"/>
      <c r="F641" s="90"/>
    </row>
    <row r="642" ht="15.75" customHeight="1">
      <c r="C642" s="529"/>
      <c r="D642" s="90"/>
      <c r="E642" s="90"/>
      <c r="F642" s="90"/>
    </row>
    <row r="643" ht="15.75" customHeight="1">
      <c r="C643" s="529"/>
      <c r="D643" s="90"/>
      <c r="E643" s="90"/>
      <c r="F643" s="90"/>
    </row>
    <row r="644" ht="15.75" customHeight="1">
      <c r="C644" s="529"/>
      <c r="D644" s="90"/>
      <c r="E644" s="90"/>
      <c r="F644" s="90"/>
    </row>
    <row r="645" ht="15.75" customHeight="1">
      <c r="C645" s="529"/>
      <c r="D645" s="90"/>
      <c r="E645" s="90"/>
      <c r="F645" s="90"/>
    </row>
    <row r="646" ht="15.75" customHeight="1">
      <c r="C646" s="529"/>
      <c r="D646" s="90"/>
      <c r="E646" s="90"/>
      <c r="F646" s="90"/>
    </row>
    <row r="647" ht="15.75" customHeight="1">
      <c r="C647" s="529"/>
      <c r="D647" s="90"/>
      <c r="E647" s="90"/>
      <c r="F647" s="90"/>
    </row>
    <row r="648" ht="15.75" customHeight="1">
      <c r="C648" s="529"/>
      <c r="D648" s="90"/>
      <c r="E648" s="90"/>
      <c r="F648" s="90"/>
    </row>
    <row r="649" ht="15.75" customHeight="1">
      <c r="C649" s="529"/>
      <c r="D649" s="90"/>
      <c r="E649" s="90"/>
      <c r="F649" s="90"/>
    </row>
    <row r="650" ht="15.75" customHeight="1">
      <c r="C650" s="529"/>
      <c r="D650" s="90"/>
      <c r="E650" s="90"/>
      <c r="F650" s="90"/>
    </row>
    <row r="651" ht="15.75" customHeight="1">
      <c r="C651" s="529"/>
      <c r="D651" s="90"/>
      <c r="E651" s="90"/>
      <c r="F651" s="90"/>
    </row>
    <row r="652" ht="15.75" customHeight="1">
      <c r="C652" s="529"/>
      <c r="D652" s="90"/>
      <c r="E652" s="90"/>
      <c r="F652" s="90"/>
    </row>
    <row r="653" ht="15.75" customHeight="1">
      <c r="C653" s="529"/>
      <c r="D653" s="90"/>
      <c r="E653" s="90"/>
      <c r="F653" s="90"/>
    </row>
    <row r="654" ht="15.75" customHeight="1">
      <c r="C654" s="529"/>
      <c r="D654" s="90"/>
      <c r="E654" s="90"/>
      <c r="F654" s="90"/>
    </row>
    <row r="655" ht="15.75" customHeight="1">
      <c r="C655" s="529"/>
      <c r="D655" s="90"/>
      <c r="E655" s="90"/>
      <c r="F655" s="90"/>
    </row>
    <row r="656" ht="15.75" customHeight="1">
      <c r="C656" s="529"/>
      <c r="D656" s="90"/>
      <c r="E656" s="90"/>
      <c r="F656" s="90"/>
    </row>
    <row r="657" ht="15.75" customHeight="1">
      <c r="C657" s="529"/>
      <c r="D657" s="90"/>
      <c r="E657" s="90"/>
      <c r="F657" s="90"/>
    </row>
    <row r="658" ht="15.75" customHeight="1">
      <c r="C658" s="529"/>
      <c r="D658" s="90"/>
      <c r="E658" s="90"/>
      <c r="F658" s="90"/>
    </row>
    <row r="659" ht="15.75" customHeight="1">
      <c r="C659" s="529"/>
      <c r="D659" s="90"/>
      <c r="E659" s="90"/>
      <c r="F659" s="90"/>
    </row>
    <row r="660" ht="15.75" customHeight="1">
      <c r="C660" s="529"/>
      <c r="D660" s="90"/>
      <c r="E660" s="90"/>
      <c r="F660" s="90"/>
    </row>
    <row r="661" ht="15.75" customHeight="1">
      <c r="C661" s="529"/>
      <c r="D661" s="90"/>
      <c r="E661" s="90"/>
      <c r="F661" s="90"/>
    </row>
    <row r="662" ht="15.75" customHeight="1">
      <c r="C662" s="529"/>
      <c r="D662" s="90"/>
      <c r="E662" s="90"/>
      <c r="F662" s="90"/>
    </row>
    <row r="663" ht="15.75" customHeight="1">
      <c r="C663" s="529"/>
      <c r="D663" s="90"/>
      <c r="E663" s="90"/>
      <c r="F663" s="90"/>
    </row>
    <row r="664" ht="15.75" customHeight="1">
      <c r="C664" s="529"/>
      <c r="D664" s="90"/>
      <c r="E664" s="90"/>
      <c r="F664" s="90"/>
    </row>
    <row r="665" ht="15.75" customHeight="1">
      <c r="C665" s="529"/>
      <c r="D665" s="90"/>
      <c r="E665" s="90"/>
      <c r="F665" s="90"/>
    </row>
    <row r="666" ht="15.75" customHeight="1">
      <c r="C666" s="529"/>
      <c r="D666" s="90"/>
      <c r="E666" s="90"/>
      <c r="F666" s="90"/>
    </row>
    <row r="667" ht="15.75" customHeight="1">
      <c r="C667" s="529"/>
      <c r="D667" s="90"/>
      <c r="E667" s="90"/>
      <c r="F667" s="90"/>
    </row>
    <row r="668" ht="15.75" customHeight="1">
      <c r="C668" s="529"/>
      <c r="D668" s="90"/>
      <c r="E668" s="90"/>
      <c r="F668" s="90"/>
    </row>
    <row r="669" ht="15.75" customHeight="1">
      <c r="C669" s="529"/>
      <c r="D669" s="90"/>
      <c r="E669" s="90"/>
      <c r="F669" s="90"/>
    </row>
    <row r="670" ht="15.75" customHeight="1">
      <c r="C670" s="529"/>
      <c r="D670" s="90"/>
      <c r="E670" s="90"/>
      <c r="F670" s="90"/>
    </row>
    <row r="671" ht="15.75" customHeight="1">
      <c r="C671" s="529"/>
      <c r="D671" s="90"/>
      <c r="E671" s="90"/>
      <c r="F671" s="90"/>
    </row>
    <row r="672" ht="15.75" customHeight="1">
      <c r="C672" s="529"/>
      <c r="D672" s="90"/>
      <c r="E672" s="90"/>
      <c r="F672" s="90"/>
    </row>
    <row r="673" ht="15.75" customHeight="1">
      <c r="C673" s="529"/>
      <c r="D673" s="90"/>
      <c r="E673" s="90"/>
      <c r="F673" s="90"/>
    </row>
    <row r="674" ht="15.75" customHeight="1">
      <c r="C674" s="529"/>
      <c r="D674" s="90"/>
      <c r="E674" s="90"/>
      <c r="F674" s="90"/>
    </row>
    <row r="675" ht="15.75" customHeight="1">
      <c r="C675" s="529"/>
      <c r="D675" s="90"/>
      <c r="E675" s="90"/>
      <c r="F675" s="90"/>
    </row>
    <row r="676" ht="15.75" customHeight="1">
      <c r="C676" s="529"/>
      <c r="D676" s="90"/>
      <c r="E676" s="90"/>
      <c r="F676" s="90"/>
    </row>
    <row r="677" ht="15.75" customHeight="1">
      <c r="C677" s="529"/>
      <c r="D677" s="90"/>
      <c r="E677" s="90"/>
      <c r="F677" s="90"/>
    </row>
    <row r="678" ht="15.75" customHeight="1">
      <c r="C678" s="529"/>
      <c r="D678" s="90"/>
      <c r="E678" s="90"/>
      <c r="F678" s="90"/>
    </row>
    <row r="679" ht="15.75" customHeight="1">
      <c r="C679" s="529"/>
      <c r="D679" s="90"/>
      <c r="E679" s="90"/>
      <c r="F679" s="90"/>
    </row>
    <row r="680" ht="15.75" customHeight="1">
      <c r="C680" s="529"/>
      <c r="D680" s="90"/>
      <c r="E680" s="90"/>
      <c r="F680" s="90"/>
    </row>
    <row r="681" ht="15.75" customHeight="1">
      <c r="C681" s="529"/>
      <c r="D681" s="90"/>
      <c r="E681" s="90"/>
      <c r="F681" s="90"/>
    </row>
    <row r="682" ht="15.75" customHeight="1">
      <c r="C682" s="529"/>
      <c r="D682" s="90"/>
      <c r="E682" s="90"/>
      <c r="F682" s="90"/>
    </row>
    <row r="683" ht="15.75" customHeight="1">
      <c r="C683" s="529"/>
      <c r="D683" s="90"/>
      <c r="E683" s="90"/>
      <c r="F683" s="90"/>
    </row>
    <row r="684" ht="15.75" customHeight="1">
      <c r="C684" s="529"/>
      <c r="D684" s="90"/>
      <c r="E684" s="90"/>
      <c r="F684" s="90"/>
    </row>
    <row r="685" ht="15.75" customHeight="1">
      <c r="C685" s="529"/>
      <c r="D685" s="90"/>
      <c r="E685" s="90"/>
      <c r="F685" s="90"/>
    </row>
    <row r="686" ht="15.75" customHeight="1">
      <c r="C686" s="529"/>
      <c r="D686" s="90"/>
      <c r="E686" s="90"/>
      <c r="F686" s="90"/>
    </row>
    <row r="687" ht="15.75" customHeight="1">
      <c r="C687" s="529"/>
      <c r="D687" s="90"/>
      <c r="E687" s="90"/>
      <c r="F687" s="90"/>
    </row>
    <row r="688" ht="15.75" customHeight="1">
      <c r="C688" s="529"/>
      <c r="D688" s="90"/>
      <c r="E688" s="90"/>
      <c r="F688" s="90"/>
    </row>
    <row r="689" ht="15.75" customHeight="1">
      <c r="C689" s="529"/>
      <c r="D689" s="90"/>
      <c r="E689" s="90"/>
      <c r="F689" s="90"/>
    </row>
    <row r="690" ht="15.75" customHeight="1">
      <c r="C690" s="529"/>
      <c r="D690" s="90"/>
      <c r="E690" s="90"/>
      <c r="F690" s="90"/>
    </row>
    <row r="691" ht="15.75" customHeight="1">
      <c r="C691" s="529"/>
      <c r="D691" s="90"/>
      <c r="E691" s="90"/>
      <c r="F691" s="90"/>
    </row>
    <row r="692" ht="15.75" customHeight="1">
      <c r="C692" s="529"/>
      <c r="D692" s="90"/>
      <c r="E692" s="90"/>
      <c r="F692" s="90"/>
    </row>
    <row r="693" ht="15.75" customHeight="1">
      <c r="C693" s="529"/>
      <c r="D693" s="90"/>
      <c r="E693" s="90"/>
      <c r="F693" s="90"/>
    </row>
    <row r="694" ht="15.75" customHeight="1">
      <c r="C694" s="529"/>
      <c r="D694" s="90"/>
      <c r="E694" s="90"/>
      <c r="F694" s="90"/>
    </row>
    <row r="695" ht="15.75" customHeight="1">
      <c r="C695" s="529"/>
      <c r="D695" s="90"/>
      <c r="E695" s="90"/>
      <c r="F695" s="90"/>
    </row>
    <row r="696" ht="15.75" customHeight="1">
      <c r="C696" s="529"/>
      <c r="D696" s="90"/>
      <c r="E696" s="90"/>
      <c r="F696" s="90"/>
    </row>
    <row r="697" ht="15.75" customHeight="1">
      <c r="C697" s="529"/>
      <c r="D697" s="90"/>
      <c r="E697" s="90"/>
      <c r="F697" s="90"/>
    </row>
    <row r="698" ht="15.75" customHeight="1">
      <c r="C698" s="529"/>
      <c r="D698" s="90"/>
      <c r="E698" s="90"/>
      <c r="F698" s="90"/>
    </row>
    <row r="699" ht="15.75" customHeight="1">
      <c r="C699" s="529"/>
      <c r="D699" s="90"/>
      <c r="E699" s="90"/>
      <c r="F699" s="90"/>
    </row>
    <row r="700" ht="15.75" customHeight="1">
      <c r="C700" s="529"/>
      <c r="D700" s="90"/>
      <c r="E700" s="90"/>
      <c r="F700" s="90"/>
    </row>
    <row r="701" ht="15.75" customHeight="1">
      <c r="C701" s="529"/>
      <c r="D701" s="90"/>
      <c r="E701" s="90"/>
      <c r="F701" s="90"/>
    </row>
    <row r="702" ht="15.75" customHeight="1">
      <c r="C702" s="529"/>
      <c r="D702" s="90"/>
      <c r="E702" s="90"/>
      <c r="F702" s="90"/>
    </row>
    <row r="703" ht="15.75" customHeight="1">
      <c r="C703" s="529"/>
      <c r="D703" s="90"/>
      <c r="E703" s="90"/>
      <c r="F703" s="90"/>
    </row>
    <row r="704" ht="15.75" customHeight="1">
      <c r="C704" s="529"/>
      <c r="D704" s="90"/>
      <c r="E704" s="90"/>
      <c r="F704" s="90"/>
    </row>
    <row r="705" ht="15.75" customHeight="1">
      <c r="C705" s="529"/>
      <c r="D705" s="90"/>
      <c r="E705" s="90"/>
      <c r="F705" s="90"/>
    </row>
    <row r="706" ht="15.75" customHeight="1">
      <c r="C706" s="529"/>
      <c r="D706" s="90"/>
      <c r="E706" s="90"/>
      <c r="F706" s="90"/>
    </row>
    <row r="707" ht="15.75" customHeight="1">
      <c r="C707" s="529"/>
      <c r="D707" s="90"/>
      <c r="E707" s="90"/>
      <c r="F707" s="90"/>
    </row>
    <row r="708" ht="15.75" customHeight="1">
      <c r="C708" s="529"/>
      <c r="D708" s="90"/>
      <c r="E708" s="90"/>
      <c r="F708" s="90"/>
    </row>
    <row r="709" ht="15.75" customHeight="1">
      <c r="C709" s="529"/>
      <c r="D709" s="90"/>
      <c r="E709" s="90"/>
      <c r="F709" s="90"/>
    </row>
    <row r="710" ht="15.75" customHeight="1">
      <c r="C710" s="529"/>
      <c r="D710" s="90"/>
      <c r="E710" s="90"/>
      <c r="F710" s="90"/>
    </row>
    <row r="711" ht="15.75" customHeight="1">
      <c r="C711" s="529"/>
      <c r="D711" s="90"/>
      <c r="E711" s="90"/>
      <c r="F711" s="90"/>
    </row>
    <row r="712" ht="15.75" customHeight="1">
      <c r="C712" s="529"/>
      <c r="D712" s="90"/>
      <c r="E712" s="90"/>
      <c r="F712" s="90"/>
    </row>
    <row r="713" ht="15.75" customHeight="1">
      <c r="C713" s="529"/>
      <c r="D713" s="90"/>
      <c r="E713" s="90"/>
      <c r="F713" s="90"/>
    </row>
    <row r="714" ht="15.75" customHeight="1">
      <c r="C714" s="529"/>
      <c r="D714" s="90"/>
      <c r="E714" s="90"/>
      <c r="F714" s="90"/>
    </row>
    <row r="715" ht="15.75" customHeight="1">
      <c r="C715" s="529"/>
      <c r="D715" s="90"/>
      <c r="E715" s="90"/>
      <c r="F715" s="90"/>
    </row>
    <row r="716" ht="15.75" customHeight="1">
      <c r="C716" s="529"/>
      <c r="D716" s="90"/>
      <c r="E716" s="90"/>
      <c r="F716" s="90"/>
    </row>
    <row r="717" ht="15.75" customHeight="1">
      <c r="C717" s="529"/>
      <c r="D717" s="90"/>
      <c r="E717" s="90"/>
      <c r="F717" s="90"/>
    </row>
    <row r="718" ht="15.75" customHeight="1">
      <c r="C718" s="529"/>
      <c r="D718" s="90"/>
      <c r="E718" s="90"/>
      <c r="F718" s="90"/>
    </row>
    <row r="719" ht="15.75" customHeight="1">
      <c r="C719" s="529"/>
      <c r="D719" s="90"/>
      <c r="E719" s="90"/>
      <c r="F719" s="90"/>
    </row>
    <row r="720" ht="15.75" customHeight="1">
      <c r="C720" s="529"/>
      <c r="D720" s="90"/>
      <c r="E720" s="90"/>
      <c r="F720" s="90"/>
    </row>
    <row r="721" ht="15.75" customHeight="1">
      <c r="C721" s="529"/>
      <c r="D721" s="90"/>
      <c r="E721" s="90"/>
      <c r="F721" s="90"/>
    </row>
    <row r="722" ht="15.75" customHeight="1">
      <c r="C722" s="529"/>
      <c r="D722" s="90"/>
      <c r="E722" s="90"/>
      <c r="F722" s="90"/>
    </row>
    <row r="723" ht="15.75" customHeight="1">
      <c r="C723" s="529"/>
      <c r="D723" s="90"/>
      <c r="E723" s="90"/>
      <c r="F723" s="90"/>
    </row>
    <row r="724" ht="15.75" customHeight="1">
      <c r="C724" s="529"/>
      <c r="D724" s="90"/>
      <c r="E724" s="90"/>
      <c r="F724" s="90"/>
    </row>
    <row r="725" ht="15.75" customHeight="1">
      <c r="C725" s="529"/>
      <c r="D725" s="90"/>
      <c r="E725" s="90"/>
      <c r="F725" s="90"/>
    </row>
    <row r="726" ht="15.75" customHeight="1">
      <c r="C726" s="529"/>
      <c r="D726" s="90"/>
      <c r="E726" s="90"/>
      <c r="F726" s="90"/>
    </row>
    <row r="727" ht="15.75" customHeight="1">
      <c r="C727" s="529"/>
      <c r="D727" s="90"/>
      <c r="E727" s="90"/>
      <c r="F727" s="90"/>
    </row>
    <row r="728" ht="15.75" customHeight="1">
      <c r="C728" s="529"/>
      <c r="D728" s="90"/>
      <c r="E728" s="90"/>
      <c r="F728" s="90"/>
    </row>
    <row r="729" ht="15.75" customHeight="1">
      <c r="C729" s="529"/>
      <c r="D729" s="90"/>
      <c r="E729" s="90"/>
      <c r="F729" s="90"/>
    </row>
    <row r="730" ht="15.75" customHeight="1">
      <c r="C730" s="529"/>
      <c r="D730" s="90"/>
      <c r="E730" s="90"/>
      <c r="F730" s="90"/>
    </row>
    <row r="731" ht="15.75" customHeight="1">
      <c r="C731" s="529"/>
      <c r="D731" s="90"/>
      <c r="E731" s="90"/>
      <c r="F731" s="90"/>
    </row>
    <row r="732" ht="15.75" customHeight="1">
      <c r="C732" s="529"/>
      <c r="D732" s="90"/>
      <c r="E732" s="90"/>
      <c r="F732" s="90"/>
    </row>
    <row r="733" ht="15.75" customHeight="1">
      <c r="C733" s="529"/>
      <c r="D733" s="90"/>
      <c r="E733" s="90"/>
      <c r="F733" s="90"/>
    </row>
    <row r="734" ht="15.75" customHeight="1">
      <c r="C734" s="529"/>
      <c r="D734" s="90"/>
      <c r="E734" s="90"/>
      <c r="F734" s="90"/>
    </row>
    <row r="735" ht="15.75" customHeight="1">
      <c r="C735" s="529"/>
      <c r="D735" s="90"/>
      <c r="E735" s="90"/>
      <c r="F735" s="90"/>
    </row>
    <row r="736" ht="15.75" customHeight="1">
      <c r="C736" s="529"/>
      <c r="D736" s="90"/>
      <c r="E736" s="90"/>
      <c r="F736" s="90"/>
    </row>
    <row r="737" ht="15.75" customHeight="1">
      <c r="C737" s="529"/>
      <c r="D737" s="90"/>
      <c r="E737" s="90"/>
      <c r="F737" s="90"/>
    </row>
    <row r="738" ht="15.75" customHeight="1">
      <c r="C738" s="529"/>
      <c r="D738" s="90"/>
      <c r="E738" s="90"/>
      <c r="F738" s="90"/>
    </row>
    <row r="739" ht="15.75" customHeight="1">
      <c r="C739" s="529"/>
      <c r="D739" s="90"/>
      <c r="E739" s="90"/>
      <c r="F739" s="90"/>
    </row>
    <row r="740" ht="15.75" customHeight="1">
      <c r="C740" s="529"/>
      <c r="D740" s="90"/>
      <c r="E740" s="90"/>
      <c r="F740" s="90"/>
    </row>
    <row r="741" ht="15.75" customHeight="1">
      <c r="C741" s="529"/>
      <c r="D741" s="90"/>
      <c r="E741" s="90"/>
      <c r="F741" s="90"/>
    </row>
    <row r="742" ht="15.75" customHeight="1">
      <c r="C742" s="529"/>
      <c r="D742" s="90"/>
      <c r="E742" s="90"/>
      <c r="F742" s="90"/>
    </row>
    <row r="743" ht="15.75" customHeight="1">
      <c r="C743" s="529"/>
      <c r="D743" s="90"/>
      <c r="E743" s="90"/>
      <c r="F743" s="90"/>
    </row>
    <row r="744" ht="15.75" customHeight="1">
      <c r="C744" s="529"/>
      <c r="D744" s="90"/>
      <c r="E744" s="90"/>
      <c r="F744" s="90"/>
    </row>
    <row r="745" ht="15.75" customHeight="1">
      <c r="C745" s="529"/>
      <c r="D745" s="90"/>
      <c r="E745" s="90"/>
      <c r="F745" s="90"/>
    </row>
    <row r="746" ht="15.75" customHeight="1">
      <c r="C746" s="529"/>
      <c r="D746" s="90"/>
      <c r="E746" s="90"/>
      <c r="F746" s="90"/>
    </row>
    <row r="747" ht="15.75" customHeight="1">
      <c r="C747" s="529"/>
      <c r="D747" s="90"/>
      <c r="E747" s="90"/>
      <c r="F747" s="90"/>
    </row>
    <row r="748" ht="15.75" customHeight="1">
      <c r="C748" s="529"/>
      <c r="D748" s="90"/>
      <c r="E748" s="90"/>
      <c r="F748" s="90"/>
    </row>
    <row r="749" ht="15.75" customHeight="1">
      <c r="C749" s="529"/>
      <c r="D749" s="90"/>
      <c r="E749" s="90"/>
      <c r="F749" s="90"/>
    </row>
    <row r="750" ht="15.75" customHeight="1">
      <c r="C750" s="529"/>
      <c r="D750" s="90"/>
      <c r="E750" s="90"/>
      <c r="F750" s="90"/>
    </row>
    <row r="751" ht="15.75" customHeight="1">
      <c r="C751" s="529"/>
      <c r="D751" s="90"/>
      <c r="E751" s="90"/>
      <c r="F751" s="90"/>
    </row>
    <row r="752" ht="15.75" customHeight="1">
      <c r="C752" s="529"/>
      <c r="D752" s="90"/>
      <c r="E752" s="90"/>
      <c r="F752" s="90"/>
    </row>
    <row r="753" ht="15.75" customHeight="1">
      <c r="C753" s="529"/>
      <c r="D753" s="90"/>
      <c r="E753" s="90"/>
      <c r="F753" s="90"/>
    </row>
    <row r="754" ht="15.75" customHeight="1">
      <c r="C754" s="529"/>
      <c r="D754" s="90"/>
      <c r="E754" s="90"/>
      <c r="F754" s="90"/>
    </row>
    <row r="755" ht="15.75" customHeight="1">
      <c r="C755" s="529"/>
      <c r="D755" s="90"/>
      <c r="E755" s="90"/>
      <c r="F755" s="90"/>
    </row>
    <row r="756" ht="15.75" customHeight="1">
      <c r="C756" s="529"/>
      <c r="D756" s="90"/>
      <c r="E756" s="90"/>
      <c r="F756" s="90"/>
    </row>
    <row r="757" ht="15.75" customHeight="1">
      <c r="C757" s="529"/>
      <c r="D757" s="90"/>
      <c r="E757" s="90"/>
      <c r="F757" s="90"/>
    </row>
    <row r="758" ht="15.75" customHeight="1">
      <c r="C758" s="529"/>
      <c r="D758" s="90"/>
      <c r="E758" s="90"/>
      <c r="F758" s="90"/>
    </row>
    <row r="759" ht="15.75" customHeight="1">
      <c r="C759" s="529"/>
      <c r="D759" s="90"/>
      <c r="E759" s="90"/>
      <c r="F759" s="90"/>
    </row>
    <row r="760" ht="15.75" customHeight="1">
      <c r="C760" s="529"/>
      <c r="D760" s="90"/>
      <c r="E760" s="90"/>
      <c r="F760" s="90"/>
    </row>
    <row r="761" ht="15.75" customHeight="1">
      <c r="C761" s="529"/>
      <c r="D761" s="90"/>
      <c r="E761" s="90"/>
      <c r="F761" s="90"/>
    </row>
    <row r="762" ht="15.75" customHeight="1">
      <c r="C762" s="529"/>
      <c r="D762" s="90"/>
      <c r="E762" s="90"/>
      <c r="F762" s="90"/>
    </row>
    <row r="763" ht="15.75" customHeight="1">
      <c r="C763" s="529"/>
      <c r="D763" s="90"/>
      <c r="E763" s="90"/>
      <c r="F763" s="90"/>
    </row>
    <row r="764" ht="15.75" customHeight="1">
      <c r="C764" s="529"/>
      <c r="D764" s="90"/>
      <c r="E764" s="90"/>
      <c r="F764" s="90"/>
    </row>
    <row r="765" ht="15.75" customHeight="1">
      <c r="C765" s="529"/>
      <c r="D765" s="90"/>
      <c r="E765" s="90"/>
      <c r="F765" s="90"/>
    </row>
    <row r="766" ht="15.75" customHeight="1">
      <c r="C766" s="529"/>
      <c r="D766" s="90"/>
      <c r="E766" s="90"/>
      <c r="F766" s="90"/>
    </row>
    <row r="767" ht="15.75" customHeight="1">
      <c r="C767" s="529"/>
      <c r="D767" s="90"/>
      <c r="E767" s="90"/>
      <c r="F767" s="90"/>
    </row>
    <row r="768" ht="15.75" customHeight="1">
      <c r="C768" s="529"/>
      <c r="D768" s="90"/>
      <c r="E768" s="90"/>
      <c r="F768" s="90"/>
    </row>
    <row r="769" ht="15.75" customHeight="1">
      <c r="C769" s="529"/>
      <c r="D769" s="90"/>
      <c r="E769" s="90"/>
      <c r="F769" s="90"/>
    </row>
    <row r="770" ht="15.75" customHeight="1">
      <c r="C770" s="529"/>
      <c r="D770" s="90"/>
      <c r="E770" s="90"/>
      <c r="F770" s="90"/>
    </row>
    <row r="771" ht="15.75" customHeight="1">
      <c r="C771" s="529"/>
      <c r="D771" s="90"/>
      <c r="E771" s="90"/>
      <c r="F771" s="90"/>
    </row>
    <row r="772" ht="15.75" customHeight="1">
      <c r="C772" s="529"/>
      <c r="D772" s="90"/>
      <c r="E772" s="90"/>
      <c r="F772" s="90"/>
    </row>
    <row r="773" ht="15.75" customHeight="1">
      <c r="C773" s="529"/>
      <c r="D773" s="90"/>
      <c r="E773" s="90"/>
      <c r="F773" s="90"/>
    </row>
    <row r="774" ht="15.75" customHeight="1">
      <c r="C774" s="529"/>
      <c r="D774" s="90"/>
      <c r="E774" s="90"/>
      <c r="F774" s="90"/>
    </row>
    <row r="775" ht="15.75" customHeight="1">
      <c r="C775" s="529"/>
      <c r="D775" s="90"/>
      <c r="E775" s="90"/>
      <c r="F775" s="90"/>
    </row>
    <row r="776" ht="15.75" customHeight="1">
      <c r="C776" s="529"/>
      <c r="D776" s="90"/>
      <c r="E776" s="90"/>
      <c r="F776" s="90"/>
    </row>
    <row r="777" ht="15.75" customHeight="1">
      <c r="C777" s="529"/>
      <c r="D777" s="90"/>
      <c r="E777" s="90"/>
      <c r="F777" s="90"/>
    </row>
    <row r="778" ht="15.75" customHeight="1">
      <c r="C778" s="529"/>
      <c r="D778" s="90"/>
      <c r="E778" s="90"/>
      <c r="F778" s="90"/>
    </row>
    <row r="779" ht="15.75" customHeight="1">
      <c r="C779" s="529"/>
      <c r="D779" s="90"/>
      <c r="E779" s="90"/>
      <c r="F779" s="90"/>
    </row>
    <row r="780" ht="15.75" customHeight="1">
      <c r="C780" s="529"/>
      <c r="D780" s="90"/>
      <c r="E780" s="90"/>
      <c r="F780" s="90"/>
    </row>
    <row r="781" ht="15.75" customHeight="1">
      <c r="C781" s="529"/>
      <c r="D781" s="90"/>
      <c r="E781" s="90"/>
      <c r="F781" s="90"/>
    </row>
    <row r="782" ht="15.75" customHeight="1">
      <c r="C782" s="529"/>
      <c r="D782" s="90"/>
      <c r="E782" s="90"/>
      <c r="F782" s="90"/>
    </row>
    <row r="783" ht="15.75" customHeight="1">
      <c r="C783" s="529"/>
      <c r="D783" s="90"/>
      <c r="E783" s="90"/>
      <c r="F783" s="90"/>
    </row>
    <row r="784" ht="15.75" customHeight="1">
      <c r="C784" s="529"/>
      <c r="D784" s="90"/>
      <c r="E784" s="90"/>
      <c r="F784" s="90"/>
    </row>
    <row r="785" ht="15.75" customHeight="1">
      <c r="C785" s="529"/>
      <c r="D785" s="90"/>
      <c r="E785" s="90"/>
      <c r="F785" s="90"/>
    </row>
    <row r="786" ht="15.75" customHeight="1">
      <c r="C786" s="529"/>
      <c r="D786" s="90"/>
      <c r="E786" s="90"/>
      <c r="F786" s="90"/>
    </row>
    <row r="787" ht="15.75" customHeight="1">
      <c r="C787" s="529"/>
      <c r="D787" s="90"/>
      <c r="E787" s="90"/>
      <c r="F787" s="90"/>
    </row>
    <row r="788" ht="15.75" customHeight="1">
      <c r="C788" s="529"/>
      <c r="D788" s="90"/>
      <c r="E788" s="90"/>
      <c r="F788" s="90"/>
    </row>
    <row r="789" ht="15.75" customHeight="1">
      <c r="C789" s="529"/>
      <c r="D789" s="90"/>
      <c r="E789" s="90"/>
      <c r="F789" s="90"/>
    </row>
    <row r="790" ht="15.75" customHeight="1">
      <c r="C790" s="529"/>
      <c r="D790" s="90"/>
      <c r="E790" s="90"/>
      <c r="F790" s="90"/>
    </row>
    <row r="791" ht="15.75" customHeight="1">
      <c r="C791" s="529"/>
      <c r="D791" s="90"/>
      <c r="E791" s="90"/>
      <c r="F791" s="90"/>
    </row>
    <row r="792" ht="15.75" customHeight="1">
      <c r="C792" s="529"/>
      <c r="D792" s="90"/>
      <c r="E792" s="90"/>
      <c r="F792" s="90"/>
    </row>
    <row r="793" ht="15.75" customHeight="1">
      <c r="C793" s="529"/>
      <c r="D793" s="90"/>
      <c r="E793" s="90"/>
      <c r="F793" s="90"/>
    </row>
    <row r="794" ht="15.75" customHeight="1">
      <c r="C794" s="529"/>
      <c r="D794" s="90"/>
      <c r="E794" s="90"/>
      <c r="F794" s="90"/>
    </row>
    <row r="795" ht="15.75" customHeight="1">
      <c r="C795" s="529"/>
      <c r="D795" s="90"/>
      <c r="E795" s="90"/>
      <c r="F795" s="90"/>
    </row>
    <row r="796" ht="15.75" customHeight="1">
      <c r="C796" s="529"/>
      <c r="D796" s="90"/>
      <c r="E796" s="90"/>
      <c r="F796" s="90"/>
    </row>
    <row r="797" ht="15.75" customHeight="1">
      <c r="C797" s="529"/>
      <c r="D797" s="90"/>
      <c r="E797" s="90"/>
      <c r="F797" s="90"/>
    </row>
    <row r="798" ht="15.75" customHeight="1">
      <c r="C798" s="529"/>
      <c r="D798" s="90"/>
      <c r="E798" s="90"/>
      <c r="F798" s="90"/>
    </row>
    <row r="799" ht="15.75" customHeight="1">
      <c r="C799" s="529"/>
      <c r="D799" s="90"/>
      <c r="E799" s="90"/>
      <c r="F799" s="90"/>
    </row>
    <row r="800" ht="15.75" customHeight="1">
      <c r="C800" s="529"/>
      <c r="D800" s="90"/>
      <c r="E800" s="90"/>
      <c r="F800" s="90"/>
    </row>
    <row r="801" ht="15.75" customHeight="1">
      <c r="C801" s="529"/>
      <c r="D801" s="90"/>
      <c r="E801" s="90"/>
      <c r="F801" s="90"/>
    </row>
    <row r="802" ht="15.75" customHeight="1">
      <c r="C802" s="529"/>
      <c r="D802" s="90"/>
      <c r="E802" s="90"/>
      <c r="F802" s="90"/>
    </row>
    <row r="803" ht="15.75" customHeight="1">
      <c r="C803" s="529"/>
      <c r="D803" s="90"/>
      <c r="E803" s="90"/>
      <c r="F803" s="90"/>
    </row>
    <row r="804" ht="15.75" customHeight="1">
      <c r="C804" s="529"/>
      <c r="D804" s="90"/>
      <c r="E804" s="90"/>
      <c r="F804" s="90"/>
    </row>
    <row r="805" ht="15.75" customHeight="1">
      <c r="C805" s="529"/>
      <c r="D805" s="90"/>
      <c r="E805" s="90"/>
      <c r="F805" s="90"/>
    </row>
    <row r="806" ht="15.75" customHeight="1">
      <c r="C806" s="529"/>
      <c r="D806" s="90"/>
      <c r="E806" s="90"/>
      <c r="F806" s="90"/>
    </row>
    <row r="807" ht="15.75" customHeight="1">
      <c r="C807" s="529"/>
      <c r="D807" s="90"/>
      <c r="E807" s="90"/>
      <c r="F807" s="90"/>
    </row>
    <row r="808" ht="15.75" customHeight="1">
      <c r="C808" s="529"/>
      <c r="D808" s="90"/>
      <c r="E808" s="90"/>
      <c r="F808" s="90"/>
    </row>
    <row r="809" ht="15.75" customHeight="1">
      <c r="C809" s="529"/>
      <c r="D809" s="90"/>
      <c r="E809" s="90"/>
      <c r="F809" s="90"/>
    </row>
    <row r="810" ht="15.75" customHeight="1">
      <c r="C810" s="529"/>
      <c r="D810" s="90"/>
      <c r="E810" s="90"/>
      <c r="F810" s="90"/>
    </row>
    <row r="811" ht="15.75" customHeight="1">
      <c r="C811" s="529"/>
      <c r="D811" s="90"/>
      <c r="E811" s="90"/>
      <c r="F811" s="90"/>
    </row>
    <row r="812" ht="15.75" customHeight="1">
      <c r="C812" s="529"/>
      <c r="D812" s="90"/>
      <c r="E812" s="90"/>
      <c r="F812" s="90"/>
    </row>
    <row r="813" ht="15.75" customHeight="1">
      <c r="C813" s="529"/>
      <c r="D813" s="90"/>
      <c r="E813" s="90"/>
      <c r="F813" s="90"/>
    </row>
    <row r="814" ht="15.75" customHeight="1">
      <c r="C814" s="529"/>
      <c r="D814" s="90"/>
      <c r="E814" s="90"/>
      <c r="F814" s="90"/>
    </row>
    <row r="815" ht="15.75" customHeight="1">
      <c r="C815" s="529"/>
      <c r="D815" s="90"/>
      <c r="E815" s="90"/>
      <c r="F815" s="90"/>
    </row>
    <row r="816" ht="15.75" customHeight="1">
      <c r="C816" s="529"/>
      <c r="D816" s="90"/>
      <c r="E816" s="90"/>
      <c r="F816" s="90"/>
    </row>
    <row r="817" ht="15.75" customHeight="1">
      <c r="C817" s="529"/>
      <c r="D817" s="90"/>
      <c r="E817" s="90"/>
      <c r="F817" s="90"/>
    </row>
    <row r="818" ht="15.75" customHeight="1">
      <c r="C818" s="529"/>
      <c r="D818" s="90"/>
      <c r="E818" s="90"/>
      <c r="F818" s="90"/>
    </row>
    <row r="819" ht="15.75" customHeight="1">
      <c r="C819" s="529"/>
      <c r="D819" s="90"/>
      <c r="E819" s="90"/>
      <c r="F819" s="90"/>
    </row>
    <row r="820" ht="15.75" customHeight="1">
      <c r="C820" s="529"/>
      <c r="D820" s="90"/>
      <c r="E820" s="90"/>
      <c r="F820" s="90"/>
    </row>
    <row r="821" ht="15.75" customHeight="1">
      <c r="C821" s="529"/>
      <c r="D821" s="90"/>
      <c r="E821" s="90"/>
      <c r="F821" s="90"/>
    </row>
    <row r="822" ht="15.75" customHeight="1">
      <c r="C822" s="529"/>
      <c r="D822" s="90"/>
      <c r="E822" s="90"/>
      <c r="F822" s="90"/>
    </row>
    <row r="823" ht="15.75" customHeight="1">
      <c r="C823" s="529"/>
      <c r="D823" s="90"/>
      <c r="E823" s="90"/>
      <c r="F823" s="90"/>
    </row>
    <row r="824" ht="15.75" customHeight="1">
      <c r="C824" s="529"/>
      <c r="D824" s="90"/>
      <c r="E824" s="90"/>
      <c r="F824" s="90"/>
    </row>
    <row r="825" ht="15.75" customHeight="1">
      <c r="C825" s="529"/>
      <c r="D825" s="90"/>
      <c r="E825" s="90"/>
      <c r="F825" s="90"/>
    </row>
    <row r="826" ht="15.75" customHeight="1">
      <c r="C826" s="529"/>
      <c r="D826" s="90"/>
      <c r="E826" s="90"/>
      <c r="F826" s="90"/>
    </row>
    <row r="827" ht="15.75" customHeight="1">
      <c r="C827" s="529"/>
      <c r="D827" s="90"/>
      <c r="E827" s="90"/>
      <c r="F827" s="90"/>
    </row>
    <row r="828" ht="15.75" customHeight="1">
      <c r="C828" s="529"/>
      <c r="D828" s="90"/>
      <c r="E828" s="90"/>
      <c r="F828" s="90"/>
    </row>
    <row r="829" ht="15.75" customHeight="1">
      <c r="C829" s="529"/>
      <c r="D829" s="90"/>
      <c r="E829" s="90"/>
      <c r="F829" s="90"/>
    </row>
    <row r="830" ht="15.75" customHeight="1">
      <c r="C830" s="529"/>
      <c r="D830" s="90"/>
      <c r="E830" s="90"/>
      <c r="F830" s="90"/>
    </row>
    <row r="831" ht="15.75" customHeight="1">
      <c r="C831" s="529"/>
      <c r="D831" s="90"/>
      <c r="E831" s="90"/>
      <c r="F831" s="90"/>
    </row>
    <row r="832" ht="15.75" customHeight="1">
      <c r="C832" s="529"/>
      <c r="D832" s="90"/>
      <c r="E832" s="90"/>
      <c r="F832" s="90"/>
    </row>
    <row r="833" ht="15.75" customHeight="1">
      <c r="C833" s="529"/>
      <c r="D833" s="90"/>
      <c r="E833" s="90"/>
      <c r="F833" s="90"/>
    </row>
    <row r="834" ht="15.75" customHeight="1">
      <c r="C834" s="529"/>
      <c r="D834" s="90"/>
      <c r="E834" s="90"/>
      <c r="F834" s="90"/>
    </row>
    <row r="835" ht="15.75" customHeight="1">
      <c r="C835" s="529"/>
      <c r="D835" s="90"/>
      <c r="E835" s="90"/>
      <c r="F835" s="90"/>
    </row>
    <row r="836" ht="15.75" customHeight="1">
      <c r="C836" s="529"/>
      <c r="D836" s="90"/>
      <c r="E836" s="90"/>
      <c r="F836" s="90"/>
    </row>
    <row r="837" ht="15.75" customHeight="1">
      <c r="C837" s="529"/>
      <c r="D837" s="90"/>
      <c r="E837" s="90"/>
      <c r="F837" s="90"/>
    </row>
    <row r="838" ht="15.75" customHeight="1">
      <c r="C838" s="529"/>
      <c r="D838" s="90"/>
      <c r="E838" s="90"/>
      <c r="F838" s="90"/>
    </row>
    <row r="839" ht="15.75" customHeight="1">
      <c r="C839" s="529"/>
      <c r="D839" s="90"/>
      <c r="E839" s="90"/>
      <c r="F839" s="90"/>
    </row>
    <row r="840" ht="15.75" customHeight="1">
      <c r="C840" s="529"/>
      <c r="D840" s="90"/>
      <c r="E840" s="90"/>
      <c r="F840" s="90"/>
    </row>
    <row r="841" ht="15.75" customHeight="1">
      <c r="C841" s="529"/>
      <c r="D841" s="90"/>
      <c r="E841" s="90"/>
      <c r="F841" s="90"/>
    </row>
    <row r="842" ht="15.75" customHeight="1">
      <c r="C842" s="529"/>
      <c r="D842" s="90"/>
      <c r="E842" s="90"/>
      <c r="F842" s="90"/>
    </row>
    <row r="843" ht="15.75" customHeight="1">
      <c r="C843" s="529"/>
      <c r="D843" s="90"/>
      <c r="E843" s="90"/>
      <c r="F843" s="90"/>
    </row>
    <row r="844" ht="15.75" customHeight="1">
      <c r="C844" s="529"/>
      <c r="D844" s="90"/>
      <c r="E844" s="90"/>
      <c r="F844" s="90"/>
    </row>
    <row r="845" ht="15.75" customHeight="1">
      <c r="C845" s="529"/>
      <c r="D845" s="90"/>
      <c r="E845" s="90"/>
      <c r="F845" s="90"/>
    </row>
    <row r="846" ht="15.75" customHeight="1">
      <c r="C846" s="529"/>
      <c r="D846" s="90"/>
      <c r="E846" s="90"/>
      <c r="F846" s="90"/>
    </row>
    <row r="847" ht="15.75" customHeight="1">
      <c r="C847" s="529"/>
      <c r="D847" s="90"/>
      <c r="E847" s="90"/>
      <c r="F847" s="90"/>
    </row>
    <row r="848" ht="15.75" customHeight="1">
      <c r="C848" s="529"/>
      <c r="D848" s="90"/>
      <c r="E848" s="90"/>
      <c r="F848" s="90"/>
    </row>
    <row r="849" ht="15.75" customHeight="1">
      <c r="C849" s="529"/>
      <c r="D849" s="90"/>
      <c r="E849" s="90"/>
      <c r="F849" s="90"/>
    </row>
    <row r="850" ht="15.75" customHeight="1">
      <c r="C850" s="529"/>
      <c r="D850" s="90"/>
      <c r="E850" s="90"/>
      <c r="F850" s="90"/>
    </row>
    <row r="851" ht="15.75" customHeight="1">
      <c r="C851" s="529"/>
      <c r="D851" s="90"/>
      <c r="E851" s="90"/>
      <c r="F851" s="90"/>
    </row>
    <row r="852" ht="15.75" customHeight="1">
      <c r="C852" s="529"/>
      <c r="D852" s="90"/>
      <c r="E852" s="90"/>
      <c r="F852" s="90"/>
    </row>
    <row r="853" ht="15.75" customHeight="1">
      <c r="C853" s="529"/>
      <c r="D853" s="90"/>
      <c r="E853" s="90"/>
      <c r="F853" s="90"/>
    </row>
    <row r="854" ht="15.75" customHeight="1">
      <c r="C854" s="529"/>
      <c r="D854" s="90"/>
      <c r="E854" s="90"/>
      <c r="F854" s="90"/>
    </row>
    <row r="855" ht="15.75" customHeight="1">
      <c r="C855" s="529"/>
      <c r="D855" s="90"/>
      <c r="E855" s="90"/>
      <c r="F855" s="90"/>
    </row>
    <row r="856" ht="15.75" customHeight="1">
      <c r="C856" s="529"/>
      <c r="D856" s="90"/>
      <c r="E856" s="90"/>
      <c r="F856" s="90"/>
    </row>
    <row r="857" ht="15.75" customHeight="1">
      <c r="C857" s="529"/>
      <c r="D857" s="90"/>
      <c r="E857" s="90"/>
      <c r="F857" s="90"/>
    </row>
    <row r="858" ht="15.75" customHeight="1">
      <c r="C858" s="529"/>
      <c r="D858" s="90"/>
      <c r="E858" s="90"/>
      <c r="F858" s="90"/>
    </row>
    <row r="859" ht="15.75" customHeight="1">
      <c r="C859" s="529"/>
      <c r="D859" s="90"/>
      <c r="E859" s="90"/>
      <c r="F859" s="90"/>
    </row>
    <row r="860" ht="15.75" customHeight="1">
      <c r="C860" s="529"/>
      <c r="D860" s="90"/>
      <c r="E860" s="90"/>
      <c r="F860" s="90"/>
    </row>
    <row r="861" ht="15.75" customHeight="1">
      <c r="C861" s="529"/>
      <c r="D861" s="90"/>
      <c r="E861" s="90"/>
      <c r="F861" s="90"/>
    </row>
    <row r="862" ht="15.75" customHeight="1">
      <c r="C862" s="529"/>
      <c r="D862" s="90"/>
      <c r="E862" s="90"/>
      <c r="F862" s="90"/>
    </row>
    <row r="863" ht="15.75" customHeight="1">
      <c r="C863" s="529"/>
      <c r="D863" s="90"/>
      <c r="E863" s="90"/>
      <c r="F863" s="90"/>
    </row>
    <row r="864" ht="15.75" customHeight="1">
      <c r="C864" s="529"/>
      <c r="D864" s="90"/>
      <c r="E864" s="90"/>
      <c r="F864" s="90"/>
    </row>
    <row r="865" ht="15.75" customHeight="1">
      <c r="C865" s="529"/>
      <c r="D865" s="90"/>
      <c r="E865" s="90"/>
      <c r="F865" s="90"/>
    </row>
    <row r="866" ht="15.75" customHeight="1">
      <c r="C866" s="529"/>
      <c r="D866" s="90"/>
      <c r="E866" s="90"/>
      <c r="F866" s="90"/>
    </row>
    <row r="867" ht="15.75" customHeight="1">
      <c r="C867" s="529"/>
      <c r="D867" s="90"/>
      <c r="E867" s="90"/>
      <c r="F867" s="90"/>
    </row>
    <row r="868" ht="15.75" customHeight="1">
      <c r="C868" s="529"/>
      <c r="D868" s="90"/>
      <c r="E868" s="90"/>
      <c r="F868" s="90"/>
    </row>
    <row r="869" ht="15.75" customHeight="1">
      <c r="C869" s="529"/>
      <c r="D869" s="90"/>
      <c r="E869" s="90"/>
      <c r="F869" s="90"/>
    </row>
    <row r="870" ht="15.75" customHeight="1">
      <c r="C870" s="529"/>
      <c r="D870" s="90"/>
      <c r="E870" s="90"/>
      <c r="F870" s="90"/>
    </row>
    <row r="871" ht="15.75" customHeight="1">
      <c r="C871" s="529"/>
      <c r="D871" s="90"/>
      <c r="E871" s="90"/>
      <c r="F871" s="90"/>
    </row>
    <row r="872" ht="15.75" customHeight="1">
      <c r="C872" s="529"/>
      <c r="D872" s="90"/>
      <c r="E872" s="90"/>
      <c r="F872" s="90"/>
    </row>
    <row r="873" ht="15.75" customHeight="1">
      <c r="C873" s="529"/>
      <c r="D873" s="90"/>
      <c r="E873" s="90"/>
      <c r="F873" s="90"/>
    </row>
    <row r="874" ht="15.75" customHeight="1">
      <c r="C874" s="529"/>
      <c r="D874" s="90"/>
      <c r="E874" s="90"/>
      <c r="F874" s="90"/>
    </row>
    <row r="875" ht="15.75" customHeight="1">
      <c r="C875" s="529"/>
      <c r="D875" s="90"/>
      <c r="E875" s="90"/>
      <c r="F875" s="90"/>
    </row>
    <row r="876" ht="15.75" customHeight="1">
      <c r="C876" s="529"/>
      <c r="D876" s="90"/>
      <c r="E876" s="90"/>
      <c r="F876" s="90"/>
    </row>
    <row r="877" ht="15.75" customHeight="1">
      <c r="C877" s="529"/>
      <c r="D877" s="90"/>
      <c r="E877" s="90"/>
      <c r="F877" s="90"/>
    </row>
    <row r="878" ht="15.75" customHeight="1">
      <c r="C878" s="529"/>
      <c r="D878" s="90"/>
      <c r="E878" s="90"/>
      <c r="F878" s="90"/>
    </row>
    <row r="879" ht="15.75" customHeight="1">
      <c r="C879" s="529"/>
      <c r="D879" s="90"/>
      <c r="E879" s="90"/>
      <c r="F879" s="90"/>
    </row>
    <row r="880" ht="15.75" customHeight="1">
      <c r="C880" s="529"/>
      <c r="D880" s="90"/>
      <c r="E880" s="90"/>
      <c r="F880" s="90"/>
    </row>
    <row r="881" ht="15.75" customHeight="1">
      <c r="C881" s="529"/>
      <c r="D881" s="90"/>
      <c r="E881" s="90"/>
      <c r="F881" s="90"/>
    </row>
    <row r="882" ht="15.75" customHeight="1">
      <c r="C882" s="529"/>
      <c r="D882" s="90"/>
      <c r="E882" s="90"/>
      <c r="F882" s="90"/>
    </row>
    <row r="883" ht="15.75" customHeight="1">
      <c r="C883" s="529"/>
      <c r="D883" s="90"/>
      <c r="E883" s="90"/>
      <c r="F883" s="90"/>
    </row>
    <row r="884" ht="15.75" customHeight="1">
      <c r="C884" s="529"/>
      <c r="D884" s="90"/>
      <c r="E884" s="90"/>
      <c r="F884" s="90"/>
    </row>
    <row r="885" ht="15.75" customHeight="1">
      <c r="C885" s="529"/>
      <c r="D885" s="90"/>
      <c r="E885" s="90"/>
      <c r="F885" s="90"/>
    </row>
    <row r="886" ht="15.75" customHeight="1">
      <c r="C886" s="529"/>
      <c r="D886" s="90"/>
      <c r="E886" s="90"/>
      <c r="F886" s="90"/>
    </row>
    <row r="887" ht="15.75" customHeight="1">
      <c r="C887" s="529"/>
      <c r="D887" s="90"/>
      <c r="E887" s="90"/>
      <c r="F887" s="90"/>
    </row>
    <row r="888" ht="15.75" customHeight="1">
      <c r="C888" s="529"/>
      <c r="D888" s="90"/>
      <c r="E888" s="90"/>
      <c r="F888" s="90"/>
    </row>
    <row r="889" ht="15.75" customHeight="1">
      <c r="C889" s="529"/>
      <c r="D889" s="90"/>
      <c r="E889" s="90"/>
      <c r="F889" s="90"/>
    </row>
    <row r="890" ht="15.75" customHeight="1">
      <c r="C890" s="529"/>
      <c r="D890" s="90"/>
      <c r="E890" s="90"/>
      <c r="F890" s="90"/>
    </row>
    <row r="891" ht="15.75" customHeight="1">
      <c r="C891" s="529"/>
      <c r="D891" s="90"/>
      <c r="E891" s="90"/>
      <c r="F891" s="90"/>
    </row>
    <row r="892" ht="15.75" customHeight="1">
      <c r="C892" s="529"/>
      <c r="D892" s="90"/>
      <c r="E892" s="90"/>
      <c r="F892" s="90"/>
    </row>
    <row r="893" ht="15.75" customHeight="1">
      <c r="C893" s="529"/>
      <c r="D893" s="90"/>
      <c r="E893" s="90"/>
      <c r="F893" s="90"/>
    </row>
    <row r="894" ht="15.75" customHeight="1">
      <c r="C894" s="529"/>
      <c r="D894" s="90"/>
      <c r="E894" s="90"/>
      <c r="F894" s="90"/>
    </row>
    <row r="895" ht="15.75" customHeight="1">
      <c r="C895" s="529"/>
      <c r="D895" s="90"/>
      <c r="E895" s="90"/>
      <c r="F895" s="90"/>
    </row>
    <row r="896" ht="15.75" customHeight="1">
      <c r="C896" s="529"/>
      <c r="D896" s="90"/>
      <c r="E896" s="90"/>
      <c r="F896" s="90"/>
    </row>
    <row r="897" ht="15.75" customHeight="1">
      <c r="C897" s="529"/>
      <c r="D897" s="90"/>
      <c r="E897" s="90"/>
      <c r="F897" s="90"/>
    </row>
    <row r="898" ht="15.75" customHeight="1">
      <c r="C898" s="529"/>
      <c r="D898" s="90"/>
      <c r="E898" s="90"/>
      <c r="F898" s="90"/>
    </row>
    <row r="899" ht="15.75" customHeight="1">
      <c r="C899" s="529"/>
      <c r="D899" s="90"/>
      <c r="E899" s="90"/>
      <c r="F899" s="90"/>
    </row>
    <row r="900" ht="15.75" customHeight="1">
      <c r="C900" s="529"/>
      <c r="D900" s="90"/>
      <c r="E900" s="90"/>
      <c r="F900" s="90"/>
    </row>
    <row r="901" ht="15.75" customHeight="1">
      <c r="C901" s="529"/>
      <c r="D901" s="90"/>
      <c r="E901" s="90"/>
      <c r="F901" s="90"/>
    </row>
    <row r="902" ht="15.75" customHeight="1">
      <c r="C902" s="529"/>
      <c r="D902" s="90"/>
      <c r="E902" s="90"/>
      <c r="F902" s="90"/>
    </row>
    <row r="903" ht="15.75" customHeight="1">
      <c r="C903" s="529"/>
      <c r="D903" s="90"/>
      <c r="E903" s="90"/>
      <c r="F903" s="90"/>
    </row>
    <row r="904" ht="15.75" customHeight="1">
      <c r="C904" s="529"/>
      <c r="D904" s="90"/>
      <c r="E904" s="90"/>
      <c r="F904" s="90"/>
    </row>
    <row r="905" ht="15.75" customHeight="1">
      <c r="C905" s="529"/>
      <c r="D905" s="90"/>
      <c r="E905" s="90"/>
      <c r="F905" s="90"/>
    </row>
    <row r="906" ht="15.75" customHeight="1">
      <c r="C906" s="529"/>
      <c r="D906" s="90"/>
      <c r="E906" s="90"/>
      <c r="F906" s="90"/>
    </row>
    <row r="907" ht="15.75" customHeight="1">
      <c r="C907" s="529"/>
      <c r="D907" s="90"/>
      <c r="E907" s="90"/>
      <c r="F907" s="90"/>
    </row>
    <row r="908" ht="15.75" customHeight="1">
      <c r="C908" s="529"/>
      <c r="D908" s="90"/>
      <c r="E908" s="90"/>
      <c r="F908" s="90"/>
    </row>
    <row r="909" ht="15.75" customHeight="1">
      <c r="C909" s="529"/>
      <c r="D909" s="90"/>
      <c r="E909" s="90"/>
      <c r="F909" s="90"/>
    </row>
    <row r="910" ht="15.75" customHeight="1">
      <c r="C910" s="529"/>
      <c r="D910" s="90"/>
      <c r="E910" s="90"/>
      <c r="F910" s="90"/>
    </row>
    <row r="911" ht="15.75" customHeight="1">
      <c r="C911" s="529"/>
      <c r="D911" s="90"/>
      <c r="E911" s="90"/>
      <c r="F911" s="90"/>
    </row>
    <row r="912" ht="15.75" customHeight="1">
      <c r="C912" s="529"/>
      <c r="D912" s="90"/>
      <c r="E912" s="90"/>
      <c r="F912" s="90"/>
    </row>
    <row r="913" ht="15.75" customHeight="1">
      <c r="C913" s="529"/>
      <c r="D913" s="90"/>
      <c r="E913" s="90"/>
      <c r="F913" s="90"/>
    </row>
    <row r="914" ht="15.75" customHeight="1">
      <c r="C914" s="529"/>
      <c r="D914" s="90"/>
      <c r="E914" s="90"/>
      <c r="F914" s="90"/>
    </row>
    <row r="915" ht="15.75" customHeight="1">
      <c r="C915" s="529"/>
      <c r="D915" s="90"/>
      <c r="E915" s="90"/>
      <c r="F915" s="90"/>
    </row>
    <row r="916" ht="15.75" customHeight="1">
      <c r="C916" s="529"/>
      <c r="D916" s="90"/>
      <c r="E916" s="90"/>
      <c r="F916" s="90"/>
    </row>
    <row r="917" ht="15.75" customHeight="1">
      <c r="C917" s="529"/>
      <c r="D917" s="90"/>
      <c r="E917" s="90"/>
      <c r="F917" s="90"/>
    </row>
    <row r="918" ht="15.75" customHeight="1">
      <c r="C918" s="529"/>
      <c r="D918" s="90"/>
      <c r="E918" s="90"/>
      <c r="F918" s="90"/>
    </row>
    <row r="919" ht="15.75" customHeight="1">
      <c r="C919" s="529"/>
      <c r="D919" s="90"/>
      <c r="E919" s="90"/>
      <c r="F919" s="90"/>
    </row>
    <row r="920" ht="15.75" customHeight="1">
      <c r="C920" s="529"/>
      <c r="D920" s="90"/>
      <c r="E920" s="90"/>
      <c r="F920" s="90"/>
    </row>
    <row r="921" ht="15.75" customHeight="1">
      <c r="C921" s="529"/>
      <c r="D921" s="90"/>
      <c r="E921" s="90"/>
      <c r="F921" s="90"/>
    </row>
    <row r="922" ht="15.75" customHeight="1">
      <c r="C922" s="529"/>
      <c r="D922" s="90"/>
      <c r="E922" s="90"/>
      <c r="F922" s="90"/>
    </row>
    <row r="923" ht="15.75" customHeight="1">
      <c r="C923" s="529"/>
      <c r="D923" s="90"/>
      <c r="E923" s="90"/>
      <c r="F923" s="90"/>
    </row>
    <row r="924" ht="15.75" customHeight="1">
      <c r="C924" s="529"/>
      <c r="D924" s="90"/>
      <c r="E924" s="90"/>
      <c r="F924" s="90"/>
    </row>
    <row r="925" ht="15.75" customHeight="1">
      <c r="C925" s="529"/>
      <c r="D925" s="90"/>
      <c r="E925" s="90"/>
      <c r="F925" s="90"/>
    </row>
    <row r="926" ht="15.75" customHeight="1">
      <c r="C926" s="529"/>
      <c r="D926" s="90"/>
      <c r="E926" s="90"/>
      <c r="F926" s="90"/>
    </row>
    <row r="927" ht="15.75" customHeight="1">
      <c r="C927" s="529"/>
      <c r="D927" s="90"/>
      <c r="E927" s="90"/>
      <c r="F927" s="90"/>
    </row>
    <row r="928" ht="15.75" customHeight="1">
      <c r="C928" s="529"/>
      <c r="D928" s="90"/>
      <c r="E928" s="90"/>
      <c r="F928" s="90"/>
    </row>
    <row r="929" ht="15.75" customHeight="1">
      <c r="C929" s="529"/>
      <c r="D929" s="90"/>
      <c r="E929" s="90"/>
      <c r="F929" s="90"/>
    </row>
    <row r="930" ht="15.75" customHeight="1">
      <c r="C930" s="529"/>
      <c r="D930" s="90"/>
      <c r="E930" s="90"/>
      <c r="F930" s="90"/>
    </row>
    <row r="931" ht="15.75" customHeight="1">
      <c r="C931" s="529"/>
      <c r="D931" s="90"/>
      <c r="E931" s="90"/>
      <c r="F931" s="90"/>
    </row>
    <row r="932" ht="15.75" customHeight="1">
      <c r="C932" s="529"/>
      <c r="D932" s="90"/>
      <c r="E932" s="90"/>
      <c r="F932" s="90"/>
    </row>
    <row r="933" ht="15.75" customHeight="1">
      <c r="C933" s="529"/>
      <c r="D933" s="90"/>
      <c r="E933" s="90"/>
      <c r="F933" s="90"/>
    </row>
    <row r="934" ht="15.75" customHeight="1">
      <c r="C934" s="529"/>
      <c r="D934" s="90"/>
      <c r="E934" s="90"/>
      <c r="F934" s="90"/>
    </row>
    <row r="935" ht="15.75" customHeight="1">
      <c r="C935" s="529"/>
      <c r="D935" s="90"/>
      <c r="E935" s="90"/>
      <c r="F935" s="90"/>
    </row>
    <row r="936" ht="15.75" customHeight="1">
      <c r="C936" s="529"/>
      <c r="D936" s="90"/>
      <c r="E936" s="90"/>
      <c r="F936" s="90"/>
    </row>
    <row r="937" ht="15.75" customHeight="1">
      <c r="C937" s="529"/>
      <c r="D937" s="90"/>
      <c r="E937" s="90"/>
      <c r="F937" s="90"/>
    </row>
    <row r="938" ht="15.75" customHeight="1">
      <c r="C938" s="529"/>
      <c r="D938" s="90"/>
      <c r="E938" s="90"/>
      <c r="F938" s="90"/>
    </row>
    <row r="939" ht="15.75" customHeight="1">
      <c r="C939" s="529"/>
      <c r="D939" s="90"/>
      <c r="E939" s="90"/>
      <c r="F939" s="90"/>
    </row>
    <row r="940" ht="15.75" customHeight="1">
      <c r="C940" s="529"/>
      <c r="D940" s="90"/>
      <c r="E940" s="90"/>
      <c r="F940" s="90"/>
    </row>
    <row r="941" ht="15.75" customHeight="1">
      <c r="C941" s="529"/>
      <c r="D941" s="90"/>
      <c r="E941" s="90"/>
      <c r="F941" s="90"/>
    </row>
    <row r="942" ht="15.75" customHeight="1">
      <c r="C942" s="529"/>
      <c r="D942" s="90"/>
      <c r="E942" s="90"/>
      <c r="F942" s="90"/>
    </row>
    <row r="943" ht="15.75" customHeight="1">
      <c r="C943" s="529"/>
      <c r="D943" s="90"/>
      <c r="E943" s="90"/>
      <c r="F943" s="90"/>
    </row>
    <row r="944" ht="15.75" customHeight="1">
      <c r="C944" s="529"/>
      <c r="D944" s="90"/>
      <c r="E944" s="90"/>
      <c r="F944" s="90"/>
    </row>
    <row r="945" ht="15.75" customHeight="1">
      <c r="C945" s="529"/>
      <c r="D945" s="90"/>
      <c r="E945" s="90"/>
      <c r="F945" s="90"/>
    </row>
    <row r="946" ht="15.75" customHeight="1">
      <c r="C946" s="529"/>
      <c r="D946" s="90"/>
      <c r="E946" s="90"/>
      <c r="F946" s="90"/>
    </row>
    <row r="947" ht="15.75" customHeight="1">
      <c r="C947" s="529"/>
      <c r="D947" s="90"/>
      <c r="E947" s="90"/>
      <c r="F947" s="90"/>
    </row>
    <row r="948" ht="15.75" customHeight="1">
      <c r="C948" s="529"/>
      <c r="D948" s="90"/>
      <c r="E948" s="90"/>
      <c r="F948" s="90"/>
    </row>
    <row r="949" ht="15.75" customHeight="1">
      <c r="C949" s="529"/>
      <c r="D949" s="90"/>
      <c r="E949" s="90"/>
      <c r="F949" s="90"/>
    </row>
    <row r="950" ht="15.75" customHeight="1">
      <c r="C950" s="529"/>
      <c r="D950" s="90"/>
      <c r="E950" s="90"/>
      <c r="F950" s="90"/>
    </row>
    <row r="951" ht="15.75" customHeight="1">
      <c r="C951" s="529"/>
      <c r="D951" s="90"/>
      <c r="E951" s="90"/>
      <c r="F951" s="90"/>
    </row>
    <row r="952" ht="15.75" customHeight="1">
      <c r="C952" s="529"/>
      <c r="D952" s="90"/>
      <c r="E952" s="90"/>
      <c r="F952" s="90"/>
    </row>
    <row r="953" ht="15.75" customHeight="1">
      <c r="C953" s="529"/>
      <c r="D953" s="90"/>
      <c r="E953" s="90"/>
      <c r="F953" s="90"/>
    </row>
    <row r="954" ht="15.75" customHeight="1">
      <c r="C954" s="529"/>
      <c r="D954" s="90"/>
      <c r="E954" s="90"/>
      <c r="F954" s="90"/>
    </row>
    <row r="955" ht="15.75" customHeight="1">
      <c r="C955" s="529"/>
      <c r="D955" s="90"/>
      <c r="E955" s="90"/>
      <c r="F955" s="90"/>
    </row>
    <row r="956" ht="15.75" customHeight="1">
      <c r="C956" s="529"/>
      <c r="D956" s="90"/>
      <c r="E956" s="90"/>
      <c r="F956" s="90"/>
    </row>
    <row r="957" ht="15.75" customHeight="1">
      <c r="C957" s="529"/>
      <c r="D957" s="90"/>
      <c r="E957" s="90"/>
      <c r="F957" s="90"/>
    </row>
    <row r="958" ht="15.75" customHeight="1">
      <c r="C958" s="529"/>
      <c r="D958" s="90"/>
      <c r="E958" s="90"/>
      <c r="F958" s="90"/>
    </row>
    <row r="959" ht="15.75" customHeight="1">
      <c r="C959" s="529"/>
      <c r="D959" s="90"/>
      <c r="E959" s="90"/>
      <c r="F959" s="90"/>
    </row>
    <row r="960" ht="15.75" customHeight="1">
      <c r="C960" s="529"/>
      <c r="D960" s="90"/>
      <c r="E960" s="90"/>
      <c r="F960" s="90"/>
    </row>
    <row r="961" ht="15.75" customHeight="1">
      <c r="C961" s="529"/>
      <c r="D961" s="90"/>
      <c r="E961" s="90"/>
      <c r="F961" s="90"/>
    </row>
    <row r="962" ht="15.75" customHeight="1">
      <c r="C962" s="529"/>
      <c r="D962" s="90"/>
      <c r="E962" s="90"/>
      <c r="F962" s="90"/>
    </row>
    <row r="963" ht="15.75" customHeight="1">
      <c r="C963" s="529"/>
      <c r="D963" s="90"/>
      <c r="E963" s="90"/>
      <c r="F963" s="90"/>
    </row>
    <row r="964" ht="15.75" customHeight="1">
      <c r="C964" s="529"/>
      <c r="D964" s="90"/>
      <c r="E964" s="90"/>
      <c r="F964" s="90"/>
    </row>
    <row r="965" ht="15.75" customHeight="1">
      <c r="C965" s="529"/>
      <c r="D965" s="90"/>
      <c r="E965" s="90"/>
      <c r="F965" s="90"/>
    </row>
    <row r="966" ht="15.75" customHeight="1">
      <c r="C966" s="529"/>
      <c r="D966" s="90"/>
      <c r="E966" s="90"/>
      <c r="F966" s="90"/>
    </row>
    <row r="967" ht="15.75" customHeight="1">
      <c r="C967" s="529"/>
      <c r="D967" s="90"/>
      <c r="E967" s="90"/>
      <c r="F967" s="90"/>
    </row>
    <row r="968" ht="15.75" customHeight="1">
      <c r="C968" s="529"/>
      <c r="D968" s="90"/>
      <c r="E968" s="90"/>
      <c r="F968" s="90"/>
    </row>
    <row r="969" ht="15.75" customHeight="1">
      <c r="C969" s="529"/>
      <c r="D969" s="90"/>
      <c r="E969" s="90"/>
      <c r="F969" s="90"/>
    </row>
    <row r="970" ht="15.75" customHeight="1">
      <c r="C970" s="529"/>
      <c r="D970" s="90"/>
      <c r="E970" s="90"/>
      <c r="F970" s="90"/>
    </row>
    <row r="971" ht="15.75" customHeight="1">
      <c r="C971" s="529"/>
      <c r="D971" s="90"/>
      <c r="E971" s="90"/>
      <c r="F971" s="90"/>
    </row>
    <row r="972" ht="15.75" customHeight="1">
      <c r="C972" s="529"/>
      <c r="D972" s="90"/>
      <c r="E972" s="90"/>
      <c r="F972" s="90"/>
    </row>
    <row r="973" ht="15.75" customHeight="1">
      <c r="C973" s="529"/>
      <c r="D973" s="90"/>
      <c r="E973" s="90"/>
      <c r="F973" s="90"/>
    </row>
    <row r="974" ht="15.75" customHeight="1">
      <c r="C974" s="529"/>
      <c r="D974" s="90"/>
      <c r="E974" s="90"/>
      <c r="F974" s="90"/>
    </row>
    <row r="975" ht="15.75" customHeight="1">
      <c r="C975" s="529"/>
      <c r="D975" s="90"/>
      <c r="E975" s="90"/>
      <c r="F975" s="90"/>
    </row>
    <row r="976" ht="15.75" customHeight="1">
      <c r="C976" s="529"/>
      <c r="D976" s="90"/>
      <c r="E976" s="90"/>
      <c r="F976" s="90"/>
    </row>
    <row r="977" ht="15.75" customHeight="1">
      <c r="C977" s="529"/>
      <c r="D977" s="90"/>
      <c r="E977" s="90"/>
      <c r="F977" s="90"/>
    </row>
    <row r="978" ht="15.75" customHeight="1">
      <c r="C978" s="529"/>
      <c r="D978" s="90"/>
      <c r="E978" s="90"/>
      <c r="F978" s="90"/>
    </row>
    <row r="979" ht="15.75" customHeight="1">
      <c r="C979" s="529"/>
      <c r="D979" s="90"/>
      <c r="E979" s="90"/>
      <c r="F979" s="90"/>
    </row>
    <row r="980" ht="15.75" customHeight="1">
      <c r="C980" s="529"/>
      <c r="D980" s="90"/>
      <c r="E980" s="90"/>
      <c r="F980" s="90"/>
    </row>
    <row r="981" ht="15.75" customHeight="1">
      <c r="C981" s="529"/>
      <c r="D981" s="90"/>
      <c r="E981" s="90"/>
      <c r="F981" s="90"/>
    </row>
    <row r="982" ht="15.75" customHeight="1">
      <c r="C982" s="529"/>
      <c r="D982" s="90"/>
      <c r="E982" s="90"/>
      <c r="F982" s="90"/>
    </row>
    <row r="983" ht="15.75" customHeight="1">
      <c r="C983" s="529"/>
      <c r="D983" s="90"/>
      <c r="E983" s="90"/>
      <c r="F983" s="90"/>
    </row>
    <row r="984" ht="15.75" customHeight="1">
      <c r="C984" s="529"/>
      <c r="D984" s="90"/>
      <c r="E984" s="90"/>
      <c r="F984" s="90"/>
    </row>
    <row r="985" ht="15.75" customHeight="1">
      <c r="C985" s="529"/>
      <c r="D985" s="90"/>
      <c r="E985" s="90"/>
      <c r="F985" s="90"/>
    </row>
    <row r="986" ht="15.75" customHeight="1">
      <c r="C986" s="529"/>
      <c r="D986" s="90"/>
      <c r="E986" s="90"/>
      <c r="F986" s="90"/>
    </row>
    <row r="987" ht="15.75" customHeight="1">
      <c r="C987" s="529"/>
      <c r="D987" s="90"/>
      <c r="E987" s="90"/>
      <c r="F987" s="90"/>
    </row>
    <row r="988" ht="15.75" customHeight="1">
      <c r="C988" s="529"/>
      <c r="D988" s="90"/>
      <c r="E988" s="90"/>
      <c r="F988" s="90"/>
    </row>
    <row r="989" ht="15.75" customHeight="1">
      <c r="C989" s="529"/>
      <c r="D989" s="90"/>
      <c r="E989" s="90"/>
      <c r="F989" s="90"/>
    </row>
    <row r="990" ht="15.75" customHeight="1">
      <c r="C990" s="529"/>
      <c r="D990" s="90"/>
      <c r="E990" s="90"/>
      <c r="F990" s="90"/>
    </row>
    <row r="991" ht="15.75" customHeight="1">
      <c r="C991" s="529"/>
      <c r="D991" s="90"/>
      <c r="E991" s="90"/>
      <c r="F991" s="90"/>
    </row>
    <row r="992" ht="15.75" customHeight="1">
      <c r="C992" s="529"/>
      <c r="D992" s="90"/>
      <c r="E992" s="90"/>
      <c r="F992" s="90"/>
    </row>
    <row r="993" ht="15.75" customHeight="1">
      <c r="C993" s="529"/>
      <c r="D993" s="90"/>
      <c r="E993" s="90"/>
      <c r="F993" s="90"/>
    </row>
    <row r="994" ht="15.75" customHeight="1">
      <c r="C994" s="529"/>
      <c r="D994" s="90"/>
      <c r="E994" s="90"/>
      <c r="F994" s="90"/>
    </row>
    <row r="995" ht="15.75" customHeight="1">
      <c r="C995" s="529"/>
      <c r="D995" s="90"/>
      <c r="E995" s="90"/>
      <c r="F995" s="90"/>
    </row>
    <row r="996" ht="15.75" customHeight="1">
      <c r="C996" s="529"/>
      <c r="D996" s="90"/>
      <c r="E996" s="90"/>
      <c r="F996" s="90"/>
    </row>
    <row r="997" ht="15.75" customHeight="1">
      <c r="C997" s="529"/>
      <c r="D997" s="90"/>
      <c r="E997" s="90"/>
      <c r="F997" s="90"/>
    </row>
    <row r="998" ht="15.75" customHeight="1">
      <c r="C998" s="529"/>
      <c r="D998" s="90"/>
      <c r="E998" s="90"/>
      <c r="F998" s="90"/>
    </row>
    <row r="999" ht="15.75" customHeight="1">
      <c r="C999" s="529"/>
      <c r="D999" s="90"/>
      <c r="E999" s="90"/>
      <c r="F999" s="90"/>
    </row>
    <row r="1000" ht="15.75" customHeight="1">
      <c r="C1000" s="529"/>
      <c r="D1000" s="90"/>
      <c r="E1000" s="90"/>
      <c r="F1000" s="90"/>
    </row>
  </sheetData>
  <mergeCells count="11">
    <mergeCell ref="K14:L14"/>
    <mergeCell ref="M14:M15"/>
    <mergeCell ref="O20:R23"/>
    <mergeCell ref="A14:A15"/>
    <mergeCell ref="B14:B15"/>
    <mergeCell ref="C14:C15"/>
    <mergeCell ref="D14:D15"/>
    <mergeCell ref="E14:F14"/>
    <mergeCell ref="G14:H14"/>
    <mergeCell ref="I14:J14"/>
    <mergeCell ref="H16:I16"/>
  </mergeCells>
  <dataValidations>
    <dataValidation type="list" allowBlank="1" showInputMessage="1" showErrorMessage="1" prompt="Cell hanya dapat diisi tanda centang (V) atau dikosongkan" sqref="E17:F1000">
      <formula1>$D$12:$D$13</formula1>
    </dataValidation>
    <dataValidation type="decimal" operator="greaterThanOrEqual" allowBlank="1" showDropDown="1" showInputMessage="1" showErrorMessage="1" prompt="Masukan data yang valid. Data yang dimasukan harus dalam bentuk angka" sqref="D17:D1000">
      <formula1>0.0</formula1>
    </dataValidation>
  </dataValidations>
  <hyperlinks>
    <hyperlink display="&lt;&lt;&lt; Daftar Tabel" location="'Daftar Tabel'!A1" ref="H1"/>
  </hyperlinks>
  <printOptions/>
  <pageMargins bottom="0.75" footer="0.0" header="0.0" left="0.7" right="0.7" top="0.75"/>
  <pageSetup orientation="landscape"/>
  <drawing r:id="rId2"/>
  <legacyDrawing r:id="rId3"/>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13"/>
    <col customWidth="1" min="2" max="2" width="19.5"/>
    <col customWidth="1" min="3" max="3" width="9.25"/>
    <col customWidth="1" min="4" max="12" width="8.63"/>
    <col customWidth="1" min="13" max="13" width="12.88"/>
    <col customWidth="1" min="14" max="14" width="16.63"/>
    <col customWidth="1" min="15" max="27" width="7.63"/>
  </cols>
  <sheetData>
    <row r="1" ht="14.25" customHeight="1">
      <c r="A1" s="66" t="s">
        <v>2165</v>
      </c>
      <c r="B1" s="4"/>
      <c r="C1" s="4"/>
      <c r="D1" s="4"/>
      <c r="E1" s="4"/>
      <c r="F1" s="4"/>
      <c r="G1" s="4"/>
      <c r="H1" s="4"/>
      <c r="I1" s="4"/>
      <c r="J1" s="4"/>
      <c r="K1" s="4"/>
      <c r="L1" s="4"/>
      <c r="M1" s="68" t="s">
        <v>191</v>
      </c>
      <c r="N1" s="4"/>
      <c r="O1" s="4"/>
      <c r="P1" s="4"/>
      <c r="Q1" s="4"/>
      <c r="R1" s="4"/>
      <c r="S1" s="4"/>
      <c r="T1" s="4"/>
      <c r="U1" s="4"/>
      <c r="V1" s="4"/>
      <c r="W1" s="4"/>
      <c r="X1" s="4"/>
      <c r="Y1" s="4"/>
      <c r="Z1" s="4"/>
      <c r="AA1" s="4"/>
    </row>
    <row r="2" ht="14.25" customHeight="1">
      <c r="A2" s="91"/>
      <c r="B2" s="91"/>
      <c r="C2" s="91"/>
      <c r="D2" s="91"/>
      <c r="E2" s="91"/>
      <c r="F2" s="91"/>
      <c r="G2" s="91"/>
      <c r="H2" s="91"/>
      <c r="I2" s="91"/>
      <c r="J2" s="91"/>
      <c r="K2" s="91"/>
      <c r="L2" s="91"/>
      <c r="M2" s="91"/>
      <c r="N2" s="91"/>
      <c r="O2" s="91"/>
      <c r="P2" s="91"/>
      <c r="Q2" s="91"/>
      <c r="R2" s="91"/>
      <c r="S2" s="91"/>
      <c r="T2" s="91"/>
      <c r="U2" s="91"/>
      <c r="V2" s="91"/>
      <c r="W2" s="91"/>
      <c r="X2" s="91"/>
      <c r="Y2" s="91"/>
      <c r="Z2" s="91"/>
      <c r="AA2" s="91"/>
    </row>
    <row r="3" ht="14.25" customHeight="1">
      <c r="A3" s="92" t="s">
        <v>212</v>
      </c>
      <c r="B3" s="4"/>
      <c r="C3" s="4"/>
      <c r="D3" s="4"/>
      <c r="E3" s="4"/>
      <c r="F3" s="4"/>
      <c r="G3" s="4"/>
      <c r="H3" s="4"/>
      <c r="I3" s="4"/>
      <c r="J3" s="4"/>
      <c r="K3" s="4"/>
      <c r="L3" s="4"/>
      <c r="M3" s="4"/>
      <c r="N3" s="4"/>
      <c r="O3" s="4"/>
      <c r="P3" s="4"/>
      <c r="Q3" s="4"/>
      <c r="R3" s="4"/>
      <c r="S3" s="4"/>
      <c r="T3" s="4"/>
      <c r="U3" s="4"/>
      <c r="V3" s="4"/>
      <c r="W3" s="4"/>
      <c r="X3" s="4"/>
      <c r="Y3" s="4"/>
      <c r="Z3" s="4"/>
      <c r="AA3" s="4"/>
    </row>
    <row r="4" ht="26.25" customHeight="1">
      <c r="A4" s="70" t="s">
        <v>213</v>
      </c>
      <c r="B4" s="93" t="s">
        <v>1226</v>
      </c>
      <c r="C4" s="93" t="s">
        <v>2166</v>
      </c>
      <c r="D4" s="530" t="s">
        <v>2167</v>
      </c>
      <c r="E4" s="72"/>
      <c r="F4" s="73"/>
      <c r="G4" s="530" t="s">
        <v>2168</v>
      </c>
      <c r="H4" s="72"/>
      <c r="I4" s="73"/>
      <c r="J4" s="530" t="s">
        <v>2169</v>
      </c>
      <c r="K4" s="72"/>
      <c r="L4" s="73"/>
      <c r="M4" s="531" t="s">
        <v>2170</v>
      </c>
      <c r="N4" s="277" t="s">
        <v>266</v>
      </c>
      <c r="O4" s="7"/>
      <c r="P4" s="91"/>
      <c r="Q4" s="91"/>
      <c r="R4" s="91"/>
      <c r="S4" s="91"/>
      <c r="T4" s="91"/>
      <c r="U4" s="91"/>
      <c r="V4" s="91"/>
      <c r="W4" s="91"/>
      <c r="X4" s="91"/>
      <c r="Y4" s="91"/>
      <c r="Z4" s="91"/>
      <c r="AA4" s="91"/>
    </row>
    <row r="5" ht="14.25" customHeight="1">
      <c r="A5" s="74"/>
      <c r="B5" s="74"/>
      <c r="C5" s="74"/>
      <c r="D5" s="532" t="s">
        <v>556</v>
      </c>
      <c r="E5" s="532" t="s">
        <v>557</v>
      </c>
      <c r="F5" s="532" t="s">
        <v>558</v>
      </c>
      <c r="G5" s="532" t="s">
        <v>556</v>
      </c>
      <c r="H5" s="532" t="s">
        <v>557</v>
      </c>
      <c r="I5" s="532" t="s">
        <v>558</v>
      </c>
      <c r="J5" s="532" t="s">
        <v>556</v>
      </c>
      <c r="K5" s="532" t="s">
        <v>557</v>
      </c>
      <c r="L5" s="532" t="s">
        <v>558</v>
      </c>
      <c r="M5" s="533" t="s">
        <v>2171</v>
      </c>
      <c r="N5" s="99" t="s">
        <v>2172</v>
      </c>
      <c r="O5" s="95">
        <f>SUMIFS(D7:D1000,B7:B1000,"&lt;&gt;")</f>
        <v>660</v>
      </c>
      <c r="S5" s="91"/>
      <c r="T5" s="91"/>
      <c r="U5" s="91"/>
      <c r="V5" s="91"/>
      <c r="W5" s="91"/>
      <c r="X5" s="91"/>
      <c r="Y5" s="91"/>
      <c r="Z5" s="91"/>
      <c r="AA5" s="91"/>
    </row>
    <row r="6" ht="14.25" customHeight="1">
      <c r="A6" s="100">
        <v>1.0</v>
      </c>
      <c r="B6" s="100">
        <v>2.0</v>
      </c>
      <c r="C6" s="100">
        <v>3.0</v>
      </c>
      <c r="D6" s="100">
        <v>4.0</v>
      </c>
      <c r="E6" s="100">
        <v>5.0</v>
      </c>
      <c r="F6" s="100">
        <v>6.0</v>
      </c>
      <c r="G6" s="100">
        <v>7.0</v>
      </c>
      <c r="H6" s="100">
        <v>8.0</v>
      </c>
      <c r="I6" s="100">
        <v>9.0</v>
      </c>
      <c r="J6" s="100">
        <v>10.0</v>
      </c>
      <c r="K6" s="100">
        <v>11.0</v>
      </c>
      <c r="L6" s="100">
        <v>12.0</v>
      </c>
      <c r="M6" s="91"/>
      <c r="N6" s="99" t="s">
        <v>2173</v>
      </c>
      <c r="O6" s="95">
        <f>SUMIFS(E7:E1000,B7:B1000,"&lt;&gt;")</f>
        <v>625</v>
      </c>
      <c r="S6" s="91"/>
      <c r="T6" s="91"/>
      <c r="U6" s="91"/>
      <c r="V6" s="91"/>
      <c r="W6" s="91"/>
      <c r="X6" s="91"/>
      <c r="Y6" s="91"/>
      <c r="Z6" s="91"/>
      <c r="AA6" s="91"/>
    </row>
    <row r="7" ht="14.25" customHeight="1">
      <c r="A7" s="86">
        <v>1.0</v>
      </c>
      <c r="B7" s="111" t="s">
        <v>2174</v>
      </c>
      <c r="C7" s="225" t="s">
        <v>250</v>
      </c>
      <c r="D7" s="294">
        <v>515.0</v>
      </c>
      <c r="E7" s="113">
        <v>499.0</v>
      </c>
      <c r="F7" s="102">
        <v>491.0</v>
      </c>
      <c r="G7" s="80">
        <v>1.0</v>
      </c>
      <c r="H7" s="80">
        <v>5.0</v>
      </c>
      <c r="I7" s="80">
        <v>4.0</v>
      </c>
      <c r="J7" s="80">
        <v>11.0</v>
      </c>
      <c r="K7" s="80">
        <v>19.0</v>
      </c>
      <c r="L7" s="80">
        <v>60.0</v>
      </c>
      <c r="M7" s="91"/>
      <c r="N7" s="99" t="s">
        <v>2175</v>
      </c>
      <c r="O7" s="95">
        <f>SUMIFS(F7:F1000,B7:B1000,"&lt;&gt;")</f>
        <v>619</v>
      </c>
      <c r="S7" s="91"/>
      <c r="T7" s="91"/>
      <c r="U7" s="91"/>
      <c r="V7" s="91"/>
      <c r="W7" s="91"/>
      <c r="X7" s="91"/>
      <c r="Y7" s="91"/>
      <c r="Z7" s="91"/>
      <c r="AA7" s="91"/>
    </row>
    <row r="8" ht="14.25" customHeight="1">
      <c r="A8" s="86">
        <v>2.0</v>
      </c>
      <c r="B8" s="111" t="s">
        <v>2176</v>
      </c>
      <c r="C8" s="225" t="s">
        <v>250</v>
      </c>
      <c r="D8" s="294">
        <v>64.0</v>
      </c>
      <c r="E8" s="534">
        <v>56.0</v>
      </c>
      <c r="F8" s="534">
        <v>55.0</v>
      </c>
      <c r="G8" s="80">
        <v>1.0</v>
      </c>
      <c r="H8" s="80">
        <v>1.0</v>
      </c>
      <c r="I8" s="80">
        <v>1.0</v>
      </c>
      <c r="J8" s="80">
        <v>0.0</v>
      </c>
      <c r="K8" s="80">
        <v>0.0</v>
      </c>
      <c r="L8" s="282">
        <v>7.0</v>
      </c>
      <c r="M8" s="91"/>
      <c r="N8" s="99" t="s">
        <v>2177</v>
      </c>
      <c r="O8" s="95">
        <f>SUMIFS(G7:G1000,B7:B1000,"&lt;&gt;")</f>
        <v>2</v>
      </c>
      <c r="S8" s="91"/>
      <c r="T8" s="91"/>
      <c r="U8" s="91"/>
      <c r="V8" s="91"/>
      <c r="W8" s="91"/>
      <c r="X8" s="91"/>
      <c r="Y8" s="91"/>
      <c r="Z8" s="91"/>
      <c r="AA8" s="91"/>
    </row>
    <row r="9" ht="14.25" customHeight="1">
      <c r="A9" s="86">
        <v>3.0</v>
      </c>
      <c r="B9" s="104" t="s">
        <v>2178</v>
      </c>
      <c r="C9" s="225" t="s">
        <v>250</v>
      </c>
      <c r="D9" s="294">
        <v>81.0</v>
      </c>
      <c r="E9" s="534">
        <v>70.0</v>
      </c>
      <c r="F9" s="534">
        <v>73.0</v>
      </c>
      <c r="G9" s="102">
        <v>0.0</v>
      </c>
      <c r="H9" s="102">
        <v>0.0</v>
      </c>
      <c r="I9" s="102">
        <v>0.0</v>
      </c>
      <c r="J9" s="102">
        <v>0.0</v>
      </c>
      <c r="K9" s="102">
        <v>0.0</v>
      </c>
      <c r="L9" s="534">
        <v>0.0</v>
      </c>
      <c r="M9" s="91"/>
      <c r="N9" s="99" t="s">
        <v>2179</v>
      </c>
      <c r="O9" s="95">
        <f>SUMIFS(H7:H1000,B7:B1000,"&lt;&gt;")</f>
        <v>6</v>
      </c>
      <c r="S9" s="91"/>
      <c r="T9" s="91"/>
      <c r="U9" s="91"/>
      <c r="V9" s="91"/>
      <c r="W9" s="91"/>
      <c r="X9" s="91"/>
      <c r="Y9" s="91"/>
      <c r="Z9" s="91"/>
      <c r="AA9" s="91"/>
    </row>
    <row r="10" ht="14.25" customHeight="1">
      <c r="A10" s="86">
        <v>4.0</v>
      </c>
      <c r="B10" s="111"/>
      <c r="C10" s="113"/>
      <c r="D10" s="112"/>
      <c r="E10" s="113"/>
      <c r="F10" s="113"/>
      <c r="G10" s="113"/>
      <c r="H10" s="113"/>
      <c r="I10" s="113"/>
      <c r="J10" s="113"/>
      <c r="K10" s="113"/>
      <c r="L10" s="113"/>
      <c r="M10" s="91"/>
      <c r="N10" s="99" t="s">
        <v>2180</v>
      </c>
      <c r="O10" s="95">
        <f>SUMIFS(I7:I1000,B7:B1000,"&lt;&gt;")</f>
        <v>5</v>
      </c>
      <c r="S10" s="91"/>
      <c r="T10" s="91"/>
      <c r="U10" s="91"/>
      <c r="V10" s="91"/>
      <c r="W10" s="91"/>
      <c r="X10" s="91"/>
      <c r="Y10" s="91"/>
      <c r="Z10" s="91"/>
      <c r="AA10" s="91"/>
    </row>
    <row r="11" ht="14.25" customHeight="1">
      <c r="A11" s="86">
        <v>5.0</v>
      </c>
      <c r="B11" s="111"/>
      <c r="C11" s="113"/>
      <c r="D11" s="112"/>
      <c r="E11" s="113"/>
      <c r="F11" s="113"/>
      <c r="G11" s="113"/>
      <c r="H11" s="113"/>
      <c r="I11" s="113"/>
      <c r="J11" s="113"/>
      <c r="K11" s="113"/>
      <c r="L11" s="113"/>
      <c r="M11" s="91"/>
      <c r="N11" s="99" t="s">
        <v>2181</v>
      </c>
      <c r="O11" s="95">
        <f>SUMIFS(J7:J1000,B7:B1000,"&lt;&gt;")</f>
        <v>11</v>
      </c>
      <c r="S11" s="91"/>
      <c r="T11" s="91"/>
      <c r="U11" s="91"/>
      <c r="V11" s="91"/>
      <c r="W11" s="91"/>
      <c r="X11" s="91"/>
      <c r="Y11" s="91"/>
      <c r="Z11" s="91"/>
      <c r="AA11" s="91"/>
    </row>
    <row r="12" ht="14.25" customHeight="1">
      <c r="A12" s="86">
        <v>6.0</v>
      </c>
      <c r="B12" s="111"/>
      <c r="C12" s="113"/>
      <c r="D12" s="112"/>
      <c r="E12" s="113"/>
      <c r="F12" s="113"/>
      <c r="G12" s="113"/>
      <c r="H12" s="113"/>
      <c r="I12" s="113"/>
      <c r="J12" s="113"/>
      <c r="K12" s="113"/>
      <c r="L12" s="113"/>
      <c r="M12" s="91"/>
      <c r="N12" s="99" t="s">
        <v>2182</v>
      </c>
      <c r="O12" s="95">
        <f>SUMIFS(K7:K1000,B7:B1000,"&lt;&gt;")</f>
        <v>19</v>
      </c>
      <c r="S12" s="91"/>
      <c r="T12" s="91"/>
      <c r="U12" s="91"/>
      <c r="V12" s="91"/>
      <c r="W12" s="91"/>
      <c r="X12" s="91"/>
      <c r="Y12" s="91"/>
      <c r="Z12" s="91"/>
      <c r="AA12" s="91"/>
    </row>
    <row r="13" ht="14.25" customHeight="1">
      <c r="A13" s="86">
        <v>7.0</v>
      </c>
      <c r="B13" s="111"/>
      <c r="C13" s="113"/>
      <c r="D13" s="112"/>
      <c r="E13" s="113"/>
      <c r="F13" s="113"/>
      <c r="G13" s="113"/>
      <c r="H13" s="113"/>
      <c r="I13" s="113"/>
      <c r="J13" s="113"/>
      <c r="K13" s="113"/>
      <c r="L13" s="113"/>
      <c r="M13" s="91"/>
      <c r="N13" s="99" t="s">
        <v>2183</v>
      </c>
      <c r="O13" s="95">
        <f>SUMIFS(L7:L1000,B7:B1000,"&lt;&gt;")</f>
        <v>67</v>
      </c>
      <c r="S13" s="91"/>
      <c r="T13" s="91"/>
      <c r="U13" s="91"/>
      <c r="V13" s="91"/>
      <c r="W13" s="91"/>
      <c r="X13" s="91"/>
      <c r="Y13" s="91"/>
      <c r="Z13" s="91"/>
      <c r="AA13" s="91"/>
    </row>
    <row r="14" ht="14.25" customHeight="1">
      <c r="A14" s="86">
        <v>8.0</v>
      </c>
      <c r="B14" s="111"/>
      <c r="C14" s="113"/>
      <c r="D14" s="112"/>
      <c r="E14" s="113"/>
      <c r="F14" s="113"/>
      <c r="G14" s="113"/>
      <c r="H14" s="113"/>
      <c r="I14" s="113"/>
      <c r="J14" s="113"/>
      <c r="K14" s="113"/>
      <c r="L14" s="113"/>
      <c r="M14" s="91"/>
      <c r="N14" s="99" t="s">
        <v>2184</v>
      </c>
      <c r="O14" s="95">
        <f>SUM(O5:O7)</f>
        <v>1904</v>
      </c>
      <c r="Q14" s="91"/>
      <c r="R14" s="91"/>
      <c r="S14" s="91"/>
      <c r="T14" s="91"/>
      <c r="U14" s="91"/>
      <c r="V14" s="91"/>
      <c r="W14" s="91"/>
      <c r="X14" s="91"/>
      <c r="Y14" s="91"/>
      <c r="Z14" s="91"/>
      <c r="AA14" s="91"/>
    </row>
    <row r="15" ht="14.25" customHeight="1">
      <c r="A15" s="86">
        <v>9.0</v>
      </c>
      <c r="B15" s="111"/>
      <c r="C15" s="113"/>
      <c r="D15" s="112"/>
      <c r="E15" s="113"/>
      <c r="F15" s="113"/>
      <c r="G15" s="113"/>
      <c r="H15" s="113"/>
      <c r="I15" s="113"/>
      <c r="J15" s="113"/>
      <c r="K15" s="113"/>
      <c r="L15" s="113"/>
      <c r="M15" s="91"/>
      <c r="N15" s="99" t="s">
        <v>2185</v>
      </c>
      <c r="O15" s="95">
        <f>SUM(O8:O10)</f>
        <v>13</v>
      </c>
      <c r="P15" s="91"/>
      <c r="Q15" s="91"/>
      <c r="R15" s="91"/>
      <c r="S15" s="91"/>
      <c r="T15" s="91"/>
      <c r="U15" s="91"/>
      <c r="V15" s="91"/>
      <c r="W15" s="91"/>
      <c r="X15" s="91"/>
      <c r="Y15" s="91"/>
      <c r="Z15" s="91"/>
      <c r="AA15" s="91"/>
    </row>
    <row r="16" ht="14.25" customHeight="1">
      <c r="A16" s="86">
        <v>10.0</v>
      </c>
      <c r="B16" s="111"/>
      <c r="C16" s="113"/>
      <c r="D16" s="112"/>
      <c r="E16" s="113"/>
      <c r="F16" s="113"/>
      <c r="G16" s="113"/>
      <c r="H16" s="113"/>
      <c r="I16" s="113"/>
      <c r="J16" s="113"/>
      <c r="K16" s="113"/>
      <c r="L16" s="113"/>
      <c r="M16" s="91"/>
      <c r="N16" s="99" t="s">
        <v>2186</v>
      </c>
      <c r="O16" s="95">
        <f>SUM(O11:O13)</f>
        <v>97</v>
      </c>
      <c r="P16" s="91"/>
      <c r="Q16" s="91"/>
      <c r="R16" s="91"/>
      <c r="S16" s="91"/>
      <c r="T16" s="91"/>
      <c r="U16" s="91"/>
      <c r="V16" s="91"/>
      <c r="W16" s="91"/>
      <c r="X16" s="91"/>
      <c r="Y16" s="91"/>
      <c r="Z16" s="91"/>
      <c r="AA16" s="91"/>
    </row>
    <row r="17" ht="14.25" customHeight="1">
      <c r="A17" s="86">
        <v>11.0</v>
      </c>
      <c r="B17" s="111"/>
      <c r="C17" s="113"/>
      <c r="D17" s="112"/>
      <c r="E17" s="113"/>
      <c r="F17" s="113"/>
      <c r="G17" s="113"/>
      <c r="H17" s="113"/>
      <c r="I17" s="113"/>
      <c r="J17" s="113"/>
      <c r="K17" s="113"/>
      <c r="L17" s="113"/>
      <c r="M17" s="91"/>
      <c r="N17" s="99" t="s">
        <v>2187</v>
      </c>
      <c r="O17" s="371">
        <f t="array" ref="O17">IFERROR(INDEX(F7:F100, MATCH("V", C7:C100, 0)) * (INDEX(B7:B100, MATCH("V", C7:C100, 0))&lt;&gt;""), 0)</f>
        <v>491</v>
      </c>
      <c r="P17" s="91"/>
      <c r="Q17" s="91"/>
      <c r="R17" s="91"/>
      <c r="S17" s="91"/>
      <c r="T17" s="91"/>
      <c r="U17" s="91"/>
      <c r="V17" s="91"/>
      <c r="W17" s="91"/>
      <c r="X17" s="91"/>
      <c r="Y17" s="91"/>
      <c r="Z17" s="91"/>
      <c r="AA17" s="91"/>
    </row>
    <row r="18" ht="14.25" customHeight="1">
      <c r="A18" s="86">
        <v>12.0</v>
      </c>
      <c r="B18" s="111"/>
      <c r="C18" s="113"/>
      <c r="D18" s="112"/>
      <c r="E18" s="113"/>
      <c r="F18" s="113"/>
      <c r="G18" s="113"/>
      <c r="H18" s="113"/>
      <c r="I18" s="113"/>
      <c r="J18" s="113"/>
      <c r="K18" s="113"/>
      <c r="L18" s="113"/>
      <c r="M18" s="91"/>
      <c r="P18" s="91"/>
      <c r="Q18" s="91"/>
      <c r="R18" s="91"/>
      <c r="S18" s="91"/>
      <c r="T18" s="91"/>
      <c r="U18" s="91"/>
      <c r="V18" s="91"/>
      <c r="W18" s="91"/>
      <c r="X18" s="91"/>
      <c r="Y18" s="91"/>
      <c r="Z18" s="91"/>
      <c r="AA18" s="91"/>
    </row>
    <row r="19" ht="14.25" customHeight="1">
      <c r="A19" s="86">
        <v>13.0</v>
      </c>
      <c r="B19" s="111"/>
      <c r="C19" s="113"/>
      <c r="D19" s="112"/>
      <c r="E19" s="113"/>
      <c r="F19" s="113"/>
      <c r="G19" s="113"/>
      <c r="H19" s="113"/>
      <c r="I19" s="113"/>
      <c r="J19" s="113"/>
      <c r="K19" s="113"/>
      <c r="L19" s="113"/>
      <c r="M19" s="91"/>
      <c r="N19" s="99" t="s">
        <v>873</v>
      </c>
      <c r="O19" s="91"/>
      <c r="P19" s="91"/>
      <c r="Q19" s="91"/>
      <c r="R19" s="91"/>
      <c r="S19" s="91"/>
      <c r="T19" s="91"/>
      <c r="U19" s="91"/>
      <c r="V19" s="91"/>
      <c r="W19" s="91"/>
      <c r="X19" s="91"/>
      <c r="Y19" s="91"/>
      <c r="Z19" s="91"/>
      <c r="AA19" s="91"/>
    </row>
    <row r="20" ht="14.25" customHeight="1">
      <c r="A20" s="86">
        <v>14.0</v>
      </c>
      <c r="B20" s="111"/>
      <c r="C20" s="113"/>
      <c r="D20" s="112"/>
      <c r="E20" s="113"/>
      <c r="F20" s="113"/>
      <c r="G20" s="113"/>
      <c r="H20" s="113"/>
      <c r="I20" s="113"/>
      <c r="J20" s="113"/>
      <c r="K20" s="113"/>
      <c r="L20" s="113"/>
      <c r="M20" s="91"/>
      <c r="N20" s="65" t="s">
        <v>2188</v>
      </c>
      <c r="S20" s="91"/>
      <c r="T20" s="91"/>
      <c r="U20" s="91"/>
      <c r="V20" s="91"/>
      <c r="W20" s="91"/>
      <c r="X20" s="91"/>
      <c r="Y20" s="91"/>
      <c r="Z20" s="91"/>
      <c r="AA20" s="91"/>
    </row>
    <row r="21" ht="14.25" customHeight="1">
      <c r="A21" s="86">
        <v>15.0</v>
      </c>
      <c r="B21" s="111"/>
      <c r="C21" s="113"/>
      <c r="D21" s="112"/>
      <c r="E21" s="113"/>
      <c r="F21" s="113"/>
      <c r="G21" s="113"/>
      <c r="H21" s="113"/>
      <c r="I21" s="113"/>
      <c r="J21" s="113"/>
      <c r="K21" s="113"/>
      <c r="L21" s="113"/>
      <c r="M21" s="91"/>
      <c r="S21" s="91"/>
      <c r="T21" s="91"/>
      <c r="U21" s="91"/>
      <c r="V21" s="91"/>
      <c r="W21" s="91"/>
      <c r="X21" s="91"/>
      <c r="Y21" s="91"/>
      <c r="Z21" s="91"/>
      <c r="AA21" s="91"/>
    </row>
    <row r="22" ht="14.25" customHeight="1">
      <c r="A22" s="86">
        <v>16.0</v>
      </c>
      <c r="B22" s="111"/>
      <c r="C22" s="113"/>
      <c r="D22" s="112"/>
      <c r="E22" s="113"/>
      <c r="F22" s="113"/>
      <c r="G22" s="113"/>
      <c r="H22" s="113"/>
      <c r="I22" s="113"/>
      <c r="J22" s="113"/>
      <c r="K22" s="113"/>
      <c r="L22" s="113"/>
      <c r="M22" s="91"/>
      <c r="S22" s="91"/>
      <c r="T22" s="91"/>
      <c r="U22" s="91"/>
      <c r="V22" s="91"/>
      <c r="W22" s="91"/>
      <c r="X22" s="91"/>
      <c r="Y22" s="91"/>
      <c r="Z22" s="91"/>
      <c r="AA22" s="91"/>
    </row>
    <row r="23" ht="14.25" customHeight="1">
      <c r="A23" s="86">
        <v>17.0</v>
      </c>
      <c r="B23" s="111"/>
      <c r="C23" s="113"/>
      <c r="D23" s="112"/>
      <c r="E23" s="113"/>
      <c r="F23" s="113"/>
      <c r="G23" s="113"/>
      <c r="H23" s="113"/>
      <c r="I23" s="113"/>
      <c r="J23" s="113"/>
      <c r="K23" s="113"/>
      <c r="L23" s="113"/>
      <c r="M23" s="91"/>
      <c r="S23" s="91"/>
      <c r="T23" s="91"/>
      <c r="U23" s="91"/>
      <c r="V23" s="91"/>
      <c r="W23" s="91"/>
      <c r="X23" s="91"/>
      <c r="Y23" s="91"/>
      <c r="Z23" s="91"/>
      <c r="AA23" s="91"/>
    </row>
    <row r="24" ht="14.25" customHeight="1">
      <c r="A24" s="86">
        <v>18.0</v>
      </c>
      <c r="B24" s="111"/>
      <c r="C24" s="113"/>
      <c r="D24" s="112"/>
      <c r="E24" s="113"/>
      <c r="F24" s="113"/>
      <c r="G24" s="113"/>
      <c r="H24" s="113"/>
      <c r="I24" s="113"/>
      <c r="J24" s="113"/>
      <c r="K24" s="113"/>
      <c r="L24" s="113"/>
      <c r="M24" s="91"/>
      <c r="S24" s="91"/>
      <c r="T24" s="91"/>
      <c r="U24" s="91"/>
      <c r="V24" s="91"/>
      <c r="W24" s="91"/>
      <c r="X24" s="91"/>
      <c r="Y24" s="91"/>
      <c r="Z24" s="91"/>
      <c r="AA24" s="91"/>
    </row>
    <row r="25" ht="14.25" customHeight="1">
      <c r="A25" s="86">
        <v>19.0</v>
      </c>
      <c r="B25" s="111"/>
      <c r="C25" s="113"/>
      <c r="D25" s="112"/>
      <c r="E25" s="113"/>
      <c r="F25" s="113"/>
      <c r="G25" s="113"/>
      <c r="H25" s="113"/>
      <c r="I25" s="113"/>
      <c r="J25" s="113"/>
      <c r="K25" s="113"/>
      <c r="L25" s="113"/>
      <c r="M25" s="91"/>
      <c r="S25" s="91"/>
      <c r="T25" s="91"/>
      <c r="U25" s="91"/>
      <c r="V25" s="91"/>
      <c r="W25" s="91"/>
      <c r="X25" s="91"/>
      <c r="Y25" s="91"/>
      <c r="Z25" s="91"/>
      <c r="AA25" s="91"/>
    </row>
    <row r="26" ht="14.25" customHeight="1">
      <c r="A26" s="86">
        <v>20.0</v>
      </c>
      <c r="B26" s="111"/>
      <c r="C26" s="113"/>
      <c r="D26" s="112"/>
      <c r="E26" s="113"/>
      <c r="F26" s="113"/>
      <c r="G26" s="113"/>
      <c r="H26" s="113"/>
      <c r="I26" s="113"/>
      <c r="J26" s="113"/>
      <c r="K26" s="113"/>
      <c r="L26" s="113"/>
      <c r="M26" s="91"/>
      <c r="S26" s="91"/>
      <c r="T26" s="91"/>
      <c r="U26" s="91"/>
      <c r="V26" s="91"/>
      <c r="W26" s="91"/>
      <c r="X26" s="91"/>
      <c r="Y26" s="91"/>
      <c r="Z26" s="91"/>
      <c r="AA26" s="91"/>
    </row>
    <row r="27" ht="14.25" customHeight="1">
      <c r="A27" s="86">
        <v>21.0</v>
      </c>
      <c r="B27" s="111"/>
      <c r="C27" s="113"/>
      <c r="D27" s="112"/>
      <c r="E27" s="113"/>
      <c r="F27" s="113"/>
      <c r="G27" s="113"/>
      <c r="H27" s="113"/>
      <c r="I27" s="113"/>
      <c r="J27" s="113"/>
      <c r="K27" s="113"/>
      <c r="L27" s="113"/>
      <c r="M27" s="91"/>
      <c r="S27" s="91"/>
      <c r="T27" s="91"/>
      <c r="U27" s="91"/>
      <c r="V27" s="91"/>
      <c r="W27" s="91"/>
      <c r="X27" s="91"/>
      <c r="Y27" s="91"/>
      <c r="Z27" s="91"/>
      <c r="AA27" s="91"/>
    </row>
    <row r="28" ht="14.25" customHeight="1">
      <c r="A28" s="86">
        <v>22.0</v>
      </c>
      <c r="B28" s="111"/>
      <c r="C28" s="113"/>
      <c r="D28" s="112"/>
      <c r="E28" s="113"/>
      <c r="F28" s="113"/>
      <c r="G28" s="113"/>
      <c r="H28" s="113"/>
      <c r="I28" s="113"/>
      <c r="J28" s="113"/>
      <c r="K28" s="113"/>
      <c r="L28" s="113"/>
      <c r="M28" s="91"/>
      <c r="S28" s="91"/>
      <c r="T28" s="91"/>
      <c r="U28" s="91"/>
      <c r="V28" s="91"/>
      <c r="W28" s="91"/>
      <c r="X28" s="91"/>
      <c r="Y28" s="91"/>
      <c r="Z28" s="91"/>
      <c r="AA28" s="91"/>
    </row>
    <row r="29" ht="14.25" customHeight="1">
      <c r="A29" s="86">
        <v>23.0</v>
      </c>
      <c r="B29" s="111"/>
      <c r="C29" s="113"/>
      <c r="D29" s="112"/>
      <c r="E29" s="113"/>
      <c r="F29" s="113"/>
      <c r="G29" s="113"/>
      <c r="H29" s="113"/>
      <c r="I29" s="113"/>
      <c r="J29" s="113"/>
      <c r="K29" s="113"/>
      <c r="L29" s="113"/>
      <c r="M29" s="91"/>
      <c r="N29" s="91"/>
      <c r="O29" s="91"/>
      <c r="P29" s="91"/>
      <c r="Q29" s="91"/>
      <c r="R29" s="91"/>
      <c r="S29" s="91"/>
      <c r="T29" s="91"/>
      <c r="U29" s="91"/>
      <c r="V29" s="91"/>
      <c r="W29" s="91"/>
      <c r="X29" s="91"/>
      <c r="Y29" s="91"/>
      <c r="Z29" s="91"/>
      <c r="AA29" s="91"/>
    </row>
    <row r="30" ht="14.25" customHeight="1">
      <c r="A30" s="86">
        <v>24.0</v>
      </c>
      <c r="B30" s="111"/>
      <c r="C30" s="113"/>
      <c r="D30" s="112"/>
      <c r="E30" s="113"/>
      <c r="F30" s="113"/>
      <c r="G30" s="113"/>
      <c r="H30" s="113"/>
      <c r="I30" s="113"/>
      <c r="J30" s="113"/>
      <c r="K30" s="113"/>
      <c r="L30" s="113"/>
      <c r="M30" s="91"/>
      <c r="N30" s="91" t="s">
        <v>2189</v>
      </c>
      <c r="O30" s="91">
        <f>COUNTIF(C2:C100, "V")</f>
        <v>3</v>
      </c>
      <c r="P30" s="91"/>
      <c r="Q30" s="91"/>
      <c r="R30" s="91"/>
      <c r="S30" s="91"/>
      <c r="T30" s="91"/>
      <c r="U30" s="91"/>
      <c r="V30" s="91"/>
      <c r="W30" s="91"/>
      <c r="X30" s="91"/>
      <c r="Y30" s="91"/>
      <c r="Z30" s="91"/>
      <c r="AA30" s="91"/>
    </row>
    <row r="31" ht="14.25" customHeight="1">
      <c r="A31" s="86">
        <v>25.0</v>
      </c>
      <c r="B31" s="111"/>
      <c r="C31" s="113"/>
      <c r="D31" s="112"/>
      <c r="E31" s="113"/>
      <c r="F31" s="113"/>
      <c r="G31" s="113"/>
      <c r="H31" s="113"/>
      <c r="I31" s="113"/>
      <c r="J31" s="113"/>
      <c r="K31" s="113"/>
      <c r="L31" s="113"/>
      <c r="M31" s="91"/>
      <c r="N31" s="91"/>
      <c r="O31" s="91"/>
      <c r="P31" s="91"/>
      <c r="Q31" s="91"/>
      <c r="R31" s="91"/>
      <c r="S31" s="91"/>
      <c r="T31" s="91"/>
      <c r="U31" s="91"/>
      <c r="V31" s="91"/>
      <c r="W31" s="91"/>
      <c r="X31" s="91"/>
      <c r="Y31" s="91"/>
      <c r="Z31" s="91"/>
      <c r="AA31" s="91"/>
    </row>
    <row r="32" ht="14.25" customHeight="1">
      <c r="A32" s="86">
        <v>26.0</v>
      </c>
      <c r="B32" s="111"/>
      <c r="C32" s="113"/>
      <c r="D32" s="112"/>
      <c r="E32" s="113"/>
      <c r="F32" s="113"/>
      <c r="G32" s="113"/>
      <c r="H32" s="113"/>
      <c r="I32" s="113"/>
      <c r="J32" s="113"/>
      <c r="K32" s="113"/>
      <c r="L32" s="113"/>
      <c r="M32" s="91"/>
      <c r="N32" s="91"/>
      <c r="O32" s="91"/>
      <c r="P32" s="91"/>
      <c r="Q32" s="91"/>
      <c r="R32" s="91"/>
      <c r="S32" s="91"/>
      <c r="T32" s="91"/>
      <c r="U32" s="91"/>
      <c r="V32" s="91"/>
      <c r="W32" s="91"/>
      <c r="X32" s="91"/>
      <c r="Y32" s="91"/>
      <c r="Z32" s="91"/>
      <c r="AA32" s="91"/>
    </row>
    <row r="33" ht="14.25" customHeight="1">
      <c r="A33" s="86">
        <v>27.0</v>
      </c>
      <c r="B33" s="111"/>
      <c r="C33" s="113"/>
      <c r="D33" s="112"/>
      <c r="E33" s="113"/>
      <c r="F33" s="113"/>
      <c r="G33" s="113"/>
      <c r="H33" s="113"/>
      <c r="I33" s="113"/>
      <c r="J33" s="113"/>
      <c r="K33" s="113"/>
      <c r="L33" s="113"/>
      <c r="M33" s="91"/>
      <c r="N33" s="91"/>
      <c r="O33" s="91"/>
      <c r="P33" s="91"/>
      <c r="Q33" s="91"/>
      <c r="R33" s="91"/>
      <c r="S33" s="91"/>
      <c r="T33" s="91"/>
      <c r="U33" s="91"/>
      <c r="V33" s="91"/>
      <c r="W33" s="91"/>
      <c r="X33" s="91"/>
      <c r="Y33" s="91"/>
      <c r="Z33" s="91"/>
      <c r="AA33" s="91"/>
    </row>
    <row r="34" ht="14.25" customHeight="1">
      <c r="A34" s="86">
        <v>28.0</v>
      </c>
      <c r="B34" s="111"/>
      <c r="C34" s="113"/>
      <c r="D34" s="112"/>
      <c r="E34" s="113"/>
      <c r="F34" s="113"/>
      <c r="G34" s="113"/>
      <c r="H34" s="113"/>
      <c r="I34" s="113"/>
      <c r="J34" s="113"/>
      <c r="K34" s="113"/>
      <c r="L34" s="113"/>
      <c r="M34" s="91"/>
      <c r="N34" s="91"/>
      <c r="O34" s="91"/>
      <c r="P34" s="91"/>
      <c r="Q34" s="91"/>
      <c r="R34" s="91"/>
      <c r="S34" s="91"/>
      <c r="T34" s="91"/>
      <c r="U34" s="91"/>
      <c r="V34" s="91"/>
      <c r="W34" s="91"/>
      <c r="X34" s="91"/>
      <c r="Y34" s="91"/>
      <c r="Z34" s="91"/>
      <c r="AA34" s="91"/>
    </row>
    <row r="35" ht="14.25" customHeight="1">
      <c r="A35" s="86">
        <v>29.0</v>
      </c>
      <c r="B35" s="111"/>
      <c r="C35" s="113"/>
      <c r="D35" s="112"/>
      <c r="E35" s="113"/>
      <c r="F35" s="113"/>
      <c r="G35" s="113"/>
      <c r="H35" s="113"/>
      <c r="I35" s="113"/>
      <c r="J35" s="113"/>
      <c r="K35" s="113"/>
      <c r="L35" s="113"/>
      <c r="M35" s="91"/>
      <c r="N35" s="91"/>
      <c r="O35" s="91"/>
      <c r="P35" s="91"/>
      <c r="Q35" s="91"/>
      <c r="R35" s="91"/>
      <c r="S35" s="91"/>
      <c r="T35" s="91"/>
      <c r="U35" s="91"/>
      <c r="V35" s="91"/>
      <c r="W35" s="91"/>
      <c r="X35" s="91"/>
      <c r="Y35" s="91"/>
      <c r="Z35" s="91"/>
      <c r="AA35" s="91"/>
    </row>
    <row r="36" ht="14.25" customHeight="1">
      <c r="A36" s="86">
        <v>30.0</v>
      </c>
      <c r="B36" s="111"/>
      <c r="C36" s="113"/>
      <c r="D36" s="112"/>
      <c r="E36" s="113"/>
      <c r="F36" s="113"/>
      <c r="G36" s="113"/>
      <c r="H36" s="113"/>
      <c r="I36" s="113"/>
      <c r="J36" s="113"/>
      <c r="K36" s="113"/>
      <c r="L36" s="113"/>
      <c r="M36" s="91"/>
      <c r="N36" s="91"/>
      <c r="O36" s="91"/>
      <c r="P36" s="91"/>
      <c r="Q36" s="91"/>
      <c r="R36" s="91"/>
      <c r="S36" s="91"/>
      <c r="T36" s="91"/>
      <c r="U36" s="91"/>
      <c r="V36" s="91"/>
      <c r="W36" s="91"/>
      <c r="X36" s="91"/>
      <c r="Y36" s="91"/>
      <c r="Z36" s="91"/>
      <c r="AA36" s="91"/>
    </row>
    <row r="37" ht="14.25" customHeight="1">
      <c r="A37" s="86">
        <v>31.0</v>
      </c>
      <c r="B37" s="111"/>
      <c r="C37" s="113"/>
      <c r="D37" s="112"/>
      <c r="E37" s="113"/>
      <c r="F37" s="113"/>
      <c r="G37" s="113"/>
      <c r="H37" s="113"/>
      <c r="I37" s="113"/>
      <c r="J37" s="113"/>
      <c r="K37" s="113"/>
      <c r="L37" s="113"/>
      <c r="M37" s="91"/>
      <c r="N37" s="91"/>
      <c r="O37" s="91"/>
      <c r="P37" s="91"/>
      <c r="Q37" s="91"/>
      <c r="R37" s="91"/>
      <c r="S37" s="91"/>
      <c r="T37" s="91"/>
      <c r="U37" s="91"/>
      <c r="V37" s="91"/>
      <c r="W37" s="91"/>
      <c r="X37" s="91"/>
      <c r="Y37" s="91"/>
      <c r="Z37" s="91"/>
      <c r="AA37" s="91"/>
    </row>
    <row r="38" ht="14.25" customHeight="1">
      <c r="A38" s="86">
        <v>32.0</v>
      </c>
      <c r="B38" s="111"/>
      <c r="C38" s="113"/>
      <c r="D38" s="112"/>
      <c r="E38" s="113"/>
      <c r="F38" s="113"/>
      <c r="G38" s="113"/>
      <c r="H38" s="113"/>
      <c r="I38" s="113"/>
      <c r="J38" s="113"/>
      <c r="K38" s="113"/>
      <c r="L38" s="113"/>
      <c r="M38" s="91"/>
      <c r="N38" s="91"/>
      <c r="O38" s="91"/>
      <c r="P38" s="91"/>
      <c r="Q38" s="91"/>
      <c r="R38" s="91"/>
      <c r="S38" s="91"/>
      <c r="T38" s="91"/>
      <c r="U38" s="91"/>
      <c r="V38" s="91"/>
      <c r="W38" s="91"/>
      <c r="X38" s="91"/>
      <c r="Y38" s="91"/>
      <c r="Z38" s="91"/>
      <c r="AA38" s="91"/>
    </row>
    <row r="39" ht="14.25" customHeight="1">
      <c r="A39" s="86">
        <v>33.0</v>
      </c>
      <c r="B39" s="111"/>
      <c r="C39" s="113"/>
      <c r="D39" s="112"/>
      <c r="E39" s="113"/>
      <c r="F39" s="113"/>
      <c r="G39" s="113"/>
      <c r="H39" s="113"/>
      <c r="I39" s="113"/>
      <c r="J39" s="113"/>
      <c r="K39" s="113"/>
      <c r="L39" s="113"/>
      <c r="M39" s="91"/>
      <c r="N39" s="91"/>
      <c r="O39" s="91"/>
      <c r="P39" s="91"/>
      <c r="Q39" s="91"/>
      <c r="R39" s="91"/>
      <c r="S39" s="91"/>
      <c r="T39" s="91"/>
      <c r="U39" s="91"/>
      <c r="V39" s="91"/>
      <c r="W39" s="91"/>
      <c r="X39" s="91"/>
      <c r="Y39" s="91"/>
      <c r="Z39" s="91"/>
      <c r="AA39" s="91"/>
    </row>
    <row r="40" ht="14.25" customHeight="1">
      <c r="A40" s="86">
        <v>34.0</v>
      </c>
      <c r="B40" s="111"/>
      <c r="C40" s="113"/>
      <c r="D40" s="112"/>
      <c r="E40" s="113"/>
      <c r="F40" s="113"/>
      <c r="G40" s="113"/>
      <c r="H40" s="113"/>
      <c r="I40" s="113"/>
      <c r="J40" s="113"/>
      <c r="K40" s="113"/>
      <c r="L40" s="113"/>
      <c r="M40" s="91"/>
      <c r="N40" s="91"/>
      <c r="O40" s="91"/>
      <c r="P40" s="91"/>
      <c r="Q40" s="91"/>
      <c r="R40" s="91"/>
      <c r="S40" s="91"/>
      <c r="T40" s="91"/>
      <c r="U40" s="91"/>
      <c r="V40" s="91"/>
      <c r="W40" s="91"/>
      <c r="X40" s="91"/>
      <c r="Y40" s="91"/>
      <c r="Z40" s="91"/>
      <c r="AA40" s="91"/>
    </row>
    <row r="41" ht="14.25" customHeight="1">
      <c r="A41" s="86">
        <v>35.0</v>
      </c>
      <c r="B41" s="111"/>
      <c r="C41" s="113"/>
      <c r="D41" s="112"/>
      <c r="E41" s="113"/>
      <c r="F41" s="113"/>
      <c r="G41" s="113"/>
      <c r="H41" s="113"/>
      <c r="I41" s="113"/>
      <c r="J41" s="113"/>
      <c r="K41" s="113"/>
      <c r="L41" s="113"/>
      <c r="M41" s="91"/>
      <c r="N41" s="91"/>
      <c r="O41" s="91"/>
      <c r="P41" s="91"/>
      <c r="Q41" s="91"/>
      <c r="R41" s="91"/>
      <c r="S41" s="91"/>
      <c r="T41" s="91"/>
      <c r="U41" s="91"/>
      <c r="V41" s="91"/>
      <c r="W41" s="91"/>
      <c r="X41" s="91"/>
      <c r="Y41" s="91"/>
      <c r="Z41" s="91"/>
      <c r="AA41" s="91"/>
    </row>
    <row r="42" ht="14.25" customHeight="1">
      <c r="A42" s="86">
        <v>36.0</v>
      </c>
      <c r="B42" s="111"/>
      <c r="C42" s="113"/>
      <c r="D42" s="112"/>
      <c r="E42" s="113"/>
      <c r="F42" s="113"/>
      <c r="G42" s="113"/>
      <c r="H42" s="113"/>
      <c r="I42" s="113"/>
      <c r="J42" s="113"/>
      <c r="K42" s="113"/>
      <c r="L42" s="113"/>
      <c r="M42" s="91"/>
      <c r="N42" s="91"/>
      <c r="O42" s="91"/>
      <c r="P42" s="91"/>
      <c r="Q42" s="91"/>
      <c r="R42" s="91"/>
      <c r="S42" s="91"/>
      <c r="T42" s="91"/>
      <c r="U42" s="91"/>
      <c r="V42" s="91"/>
      <c r="W42" s="91"/>
      <c r="X42" s="91"/>
      <c r="Y42" s="91"/>
      <c r="Z42" s="91"/>
      <c r="AA42" s="91"/>
    </row>
    <row r="43" ht="14.25" customHeight="1">
      <c r="A43" s="86">
        <v>37.0</v>
      </c>
      <c r="B43" s="111"/>
      <c r="C43" s="113"/>
      <c r="D43" s="112"/>
      <c r="E43" s="113"/>
      <c r="F43" s="113"/>
      <c r="G43" s="113"/>
      <c r="H43" s="113"/>
      <c r="I43" s="113"/>
      <c r="J43" s="113"/>
      <c r="K43" s="113"/>
      <c r="L43" s="113"/>
      <c r="M43" s="91"/>
      <c r="N43" s="91"/>
      <c r="O43" s="91"/>
      <c r="P43" s="91"/>
      <c r="Q43" s="91"/>
      <c r="R43" s="91"/>
      <c r="S43" s="91"/>
      <c r="T43" s="91"/>
      <c r="U43" s="91"/>
      <c r="V43" s="91"/>
      <c r="W43" s="91"/>
      <c r="X43" s="91"/>
      <c r="Y43" s="91"/>
      <c r="Z43" s="91"/>
      <c r="AA43" s="91"/>
    </row>
    <row r="44" ht="14.25" customHeight="1">
      <c r="A44" s="86">
        <v>38.0</v>
      </c>
      <c r="B44" s="111"/>
      <c r="C44" s="113"/>
      <c r="D44" s="112"/>
      <c r="E44" s="113"/>
      <c r="F44" s="113"/>
      <c r="G44" s="113"/>
      <c r="H44" s="113"/>
      <c r="I44" s="113"/>
      <c r="J44" s="113"/>
      <c r="K44" s="113"/>
      <c r="L44" s="113"/>
      <c r="M44" s="91"/>
      <c r="N44" s="91"/>
      <c r="O44" s="91"/>
      <c r="P44" s="91"/>
      <c r="Q44" s="91"/>
      <c r="R44" s="91"/>
      <c r="S44" s="91"/>
      <c r="T44" s="91"/>
      <c r="U44" s="91"/>
      <c r="V44" s="91"/>
      <c r="W44" s="91"/>
      <c r="X44" s="91"/>
      <c r="Y44" s="91"/>
      <c r="Z44" s="91"/>
      <c r="AA44" s="91"/>
    </row>
    <row r="45" ht="14.25" customHeight="1">
      <c r="A45" s="86">
        <v>39.0</v>
      </c>
      <c r="B45" s="111"/>
      <c r="C45" s="113"/>
      <c r="D45" s="112"/>
      <c r="E45" s="113"/>
      <c r="F45" s="113"/>
      <c r="G45" s="113"/>
      <c r="H45" s="113"/>
      <c r="I45" s="113"/>
      <c r="J45" s="113"/>
      <c r="K45" s="113"/>
      <c r="L45" s="113"/>
      <c r="M45" s="91"/>
      <c r="N45" s="91"/>
      <c r="O45" s="91"/>
      <c r="P45" s="91"/>
      <c r="Q45" s="91"/>
      <c r="R45" s="91"/>
      <c r="S45" s="91"/>
      <c r="T45" s="91"/>
      <c r="U45" s="91"/>
      <c r="V45" s="91"/>
      <c r="W45" s="91"/>
      <c r="X45" s="91"/>
      <c r="Y45" s="91"/>
      <c r="Z45" s="91"/>
      <c r="AA45" s="91"/>
    </row>
    <row r="46" ht="14.25" customHeight="1">
      <c r="A46" s="86">
        <v>40.0</v>
      </c>
      <c r="B46" s="111"/>
      <c r="C46" s="113"/>
      <c r="D46" s="112"/>
      <c r="E46" s="113"/>
      <c r="F46" s="113"/>
      <c r="G46" s="113"/>
      <c r="H46" s="113"/>
      <c r="I46" s="113"/>
      <c r="J46" s="113"/>
      <c r="K46" s="113"/>
      <c r="L46" s="113"/>
      <c r="M46" s="91"/>
      <c r="N46" s="91"/>
      <c r="O46" s="91"/>
      <c r="P46" s="91"/>
      <c r="Q46" s="91"/>
      <c r="R46" s="91"/>
      <c r="S46" s="91"/>
      <c r="T46" s="91"/>
      <c r="U46" s="91"/>
      <c r="V46" s="91"/>
      <c r="W46" s="91"/>
      <c r="X46" s="91"/>
      <c r="Y46" s="91"/>
      <c r="Z46" s="91"/>
      <c r="AA46" s="91"/>
    </row>
    <row r="47" ht="14.25" customHeight="1">
      <c r="A47" s="86">
        <v>41.0</v>
      </c>
      <c r="B47" s="111"/>
      <c r="C47" s="113"/>
      <c r="D47" s="112"/>
      <c r="E47" s="113"/>
      <c r="F47" s="113"/>
      <c r="G47" s="113"/>
      <c r="H47" s="113"/>
      <c r="I47" s="113"/>
      <c r="J47" s="113"/>
      <c r="K47" s="113"/>
      <c r="L47" s="113"/>
      <c r="M47" s="91"/>
      <c r="N47" s="91"/>
      <c r="O47" s="91"/>
      <c r="P47" s="91"/>
      <c r="Q47" s="91"/>
      <c r="R47" s="91"/>
      <c r="S47" s="91"/>
      <c r="T47" s="91"/>
      <c r="U47" s="91"/>
      <c r="V47" s="91"/>
      <c r="W47" s="91"/>
      <c r="X47" s="91"/>
      <c r="Y47" s="91"/>
      <c r="Z47" s="91"/>
      <c r="AA47" s="91"/>
    </row>
    <row r="48" ht="14.25" customHeight="1">
      <c r="A48" s="86">
        <v>42.0</v>
      </c>
      <c r="B48" s="111"/>
      <c r="C48" s="113"/>
      <c r="D48" s="112"/>
      <c r="E48" s="113"/>
      <c r="F48" s="113"/>
      <c r="G48" s="113"/>
      <c r="H48" s="113"/>
      <c r="I48" s="113"/>
      <c r="J48" s="113"/>
      <c r="K48" s="113"/>
      <c r="L48" s="113"/>
      <c r="M48" s="91"/>
      <c r="N48" s="91"/>
      <c r="O48" s="91"/>
      <c r="P48" s="91"/>
      <c r="Q48" s="91"/>
      <c r="R48" s="91"/>
      <c r="S48" s="91"/>
      <c r="T48" s="91"/>
      <c r="U48" s="91"/>
      <c r="V48" s="91"/>
      <c r="W48" s="91"/>
      <c r="X48" s="91"/>
      <c r="Y48" s="91"/>
      <c r="Z48" s="91"/>
      <c r="AA48" s="91"/>
    </row>
    <row r="49" ht="14.25" customHeight="1">
      <c r="A49" s="86">
        <v>43.0</v>
      </c>
      <c r="B49" s="111"/>
      <c r="C49" s="113"/>
      <c r="D49" s="112"/>
      <c r="E49" s="113"/>
      <c r="F49" s="113"/>
      <c r="G49" s="113"/>
      <c r="H49" s="113"/>
      <c r="I49" s="113"/>
      <c r="J49" s="113"/>
      <c r="K49" s="113"/>
      <c r="L49" s="113"/>
      <c r="M49" s="91"/>
      <c r="N49" s="91"/>
      <c r="O49" s="91"/>
      <c r="P49" s="91"/>
      <c r="Q49" s="91"/>
      <c r="R49" s="91"/>
      <c r="S49" s="91"/>
      <c r="T49" s="91"/>
      <c r="U49" s="91"/>
      <c r="V49" s="91"/>
      <c r="W49" s="91"/>
      <c r="X49" s="91"/>
      <c r="Y49" s="91"/>
      <c r="Z49" s="91"/>
      <c r="AA49" s="91"/>
    </row>
    <row r="50" ht="14.25" customHeight="1">
      <c r="A50" s="86">
        <v>44.0</v>
      </c>
      <c r="B50" s="111"/>
      <c r="C50" s="113"/>
      <c r="D50" s="112"/>
      <c r="E50" s="113"/>
      <c r="F50" s="113"/>
      <c r="G50" s="113"/>
      <c r="H50" s="113"/>
      <c r="I50" s="113"/>
      <c r="J50" s="113"/>
      <c r="K50" s="113"/>
      <c r="L50" s="113"/>
      <c r="M50" s="91"/>
      <c r="N50" s="91"/>
      <c r="O50" s="91"/>
      <c r="P50" s="91"/>
      <c r="Q50" s="91"/>
      <c r="R50" s="91"/>
      <c r="S50" s="91"/>
      <c r="T50" s="91"/>
      <c r="U50" s="91"/>
      <c r="V50" s="91"/>
      <c r="W50" s="91"/>
      <c r="X50" s="91"/>
      <c r="Y50" s="91"/>
      <c r="Z50" s="91"/>
      <c r="AA50" s="91"/>
    </row>
    <row r="51" ht="14.25" customHeight="1">
      <c r="A51" s="86">
        <v>45.0</v>
      </c>
      <c r="B51" s="111"/>
      <c r="C51" s="113"/>
      <c r="D51" s="112"/>
      <c r="E51" s="113"/>
      <c r="F51" s="113"/>
      <c r="G51" s="113"/>
      <c r="H51" s="113"/>
      <c r="I51" s="113"/>
      <c r="J51" s="113"/>
      <c r="K51" s="113"/>
      <c r="L51" s="113"/>
      <c r="M51" s="91"/>
      <c r="N51" s="91"/>
      <c r="O51" s="91"/>
      <c r="P51" s="91"/>
      <c r="Q51" s="91"/>
      <c r="R51" s="91"/>
      <c r="S51" s="91"/>
      <c r="T51" s="91"/>
      <c r="U51" s="91"/>
      <c r="V51" s="91"/>
      <c r="W51" s="91"/>
      <c r="X51" s="91"/>
      <c r="Y51" s="91"/>
      <c r="Z51" s="91"/>
      <c r="AA51" s="91"/>
    </row>
    <row r="52" ht="14.25" customHeight="1">
      <c r="A52" s="86">
        <v>46.0</v>
      </c>
      <c r="B52" s="111"/>
      <c r="C52" s="113"/>
      <c r="D52" s="112"/>
      <c r="E52" s="113"/>
      <c r="F52" s="113"/>
      <c r="G52" s="113"/>
      <c r="H52" s="113"/>
      <c r="I52" s="113"/>
      <c r="J52" s="113"/>
      <c r="K52" s="113"/>
      <c r="L52" s="113"/>
      <c r="M52" s="91"/>
      <c r="N52" s="91"/>
      <c r="O52" s="91"/>
      <c r="P52" s="91"/>
      <c r="Q52" s="91"/>
      <c r="R52" s="91"/>
      <c r="S52" s="91"/>
      <c r="T52" s="91"/>
      <c r="U52" s="91"/>
      <c r="V52" s="91"/>
      <c r="W52" s="91"/>
      <c r="X52" s="91"/>
      <c r="Y52" s="91"/>
      <c r="Z52" s="91"/>
      <c r="AA52" s="91"/>
    </row>
    <row r="53" ht="14.25" customHeight="1">
      <c r="A53" s="86">
        <v>47.0</v>
      </c>
      <c r="B53" s="111"/>
      <c r="C53" s="113"/>
      <c r="D53" s="112"/>
      <c r="E53" s="113"/>
      <c r="F53" s="113"/>
      <c r="G53" s="113"/>
      <c r="H53" s="113"/>
      <c r="I53" s="113"/>
      <c r="J53" s="113"/>
      <c r="K53" s="113"/>
      <c r="L53" s="113"/>
      <c r="M53" s="91"/>
      <c r="N53" s="91"/>
      <c r="O53" s="91"/>
      <c r="P53" s="91"/>
      <c r="Q53" s="91"/>
      <c r="R53" s="91"/>
      <c r="S53" s="91"/>
      <c r="T53" s="91"/>
      <c r="U53" s="91"/>
      <c r="V53" s="91"/>
      <c r="W53" s="91"/>
      <c r="X53" s="91"/>
      <c r="Y53" s="91"/>
      <c r="Z53" s="91"/>
      <c r="AA53" s="91"/>
    </row>
    <row r="54" ht="14.25" customHeight="1">
      <c r="A54" s="86">
        <v>48.0</v>
      </c>
      <c r="B54" s="111"/>
      <c r="C54" s="113"/>
      <c r="D54" s="112"/>
      <c r="E54" s="113"/>
      <c r="F54" s="113"/>
      <c r="G54" s="113"/>
      <c r="H54" s="113"/>
      <c r="I54" s="113"/>
      <c r="J54" s="113"/>
      <c r="K54" s="113"/>
      <c r="L54" s="113"/>
      <c r="M54" s="91"/>
      <c r="N54" s="91"/>
      <c r="O54" s="91"/>
      <c r="P54" s="91"/>
      <c r="Q54" s="91"/>
      <c r="R54" s="91"/>
      <c r="S54" s="91"/>
      <c r="T54" s="91"/>
      <c r="U54" s="91"/>
      <c r="V54" s="91"/>
      <c r="W54" s="91"/>
      <c r="X54" s="91"/>
      <c r="Y54" s="91"/>
      <c r="Z54" s="91"/>
      <c r="AA54" s="91"/>
    </row>
    <row r="55" ht="14.25" customHeight="1">
      <c r="A55" s="86">
        <v>49.0</v>
      </c>
      <c r="B55" s="111"/>
      <c r="C55" s="113"/>
      <c r="D55" s="112"/>
      <c r="E55" s="113"/>
      <c r="F55" s="113"/>
      <c r="G55" s="113"/>
      <c r="H55" s="113"/>
      <c r="I55" s="113"/>
      <c r="J55" s="113"/>
      <c r="K55" s="113"/>
      <c r="L55" s="113"/>
      <c r="M55" s="91"/>
      <c r="N55" s="91"/>
      <c r="O55" s="91"/>
      <c r="P55" s="91"/>
      <c r="Q55" s="91"/>
      <c r="R55" s="91"/>
      <c r="S55" s="91"/>
      <c r="T55" s="91"/>
      <c r="U55" s="91"/>
      <c r="V55" s="91"/>
      <c r="W55" s="91"/>
      <c r="X55" s="91"/>
      <c r="Y55" s="91"/>
      <c r="Z55" s="91"/>
      <c r="AA55" s="91"/>
    </row>
    <row r="56" ht="14.25" customHeight="1">
      <c r="A56" s="86">
        <v>50.0</v>
      </c>
      <c r="B56" s="111"/>
      <c r="C56" s="113"/>
      <c r="D56" s="112"/>
      <c r="E56" s="113"/>
      <c r="F56" s="113"/>
      <c r="G56" s="113"/>
      <c r="H56" s="113"/>
      <c r="I56" s="113"/>
      <c r="J56" s="113"/>
      <c r="K56" s="113"/>
      <c r="L56" s="113"/>
      <c r="M56" s="91"/>
      <c r="N56" s="91"/>
      <c r="O56" s="91"/>
      <c r="P56" s="91"/>
      <c r="Q56" s="91"/>
      <c r="R56" s="91"/>
      <c r="S56" s="91"/>
      <c r="T56" s="91"/>
      <c r="U56" s="91"/>
      <c r="V56" s="91"/>
      <c r="W56" s="91"/>
      <c r="X56" s="91"/>
      <c r="Y56" s="91"/>
      <c r="Z56" s="91"/>
      <c r="AA56" s="91"/>
    </row>
    <row r="57" ht="14.25" customHeight="1">
      <c r="A57" s="86">
        <v>51.0</v>
      </c>
      <c r="B57" s="111"/>
      <c r="C57" s="113"/>
      <c r="D57" s="112"/>
      <c r="E57" s="113"/>
      <c r="F57" s="113"/>
      <c r="G57" s="113"/>
      <c r="H57" s="113"/>
      <c r="I57" s="113"/>
      <c r="J57" s="113"/>
      <c r="K57" s="113"/>
      <c r="L57" s="113"/>
      <c r="M57" s="91"/>
      <c r="N57" s="91"/>
      <c r="O57" s="91"/>
      <c r="P57" s="91"/>
      <c r="Q57" s="91"/>
      <c r="R57" s="91"/>
      <c r="S57" s="91"/>
      <c r="T57" s="91"/>
      <c r="U57" s="91"/>
      <c r="V57" s="91"/>
      <c r="W57" s="91"/>
      <c r="X57" s="91"/>
      <c r="Y57" s="91"/>
      <c r="Z57" s="91"/>
      <c r="AA57" s="91"/>
    </row>
    <row r="58" ht="14.25" customHeight="1">
      <c r="A58" s="86">
        <v>52.0</v>
      </c>
      <c r="B58" s="111"/>
      <c r="C58" s="113"/>
      <c r="D58" s="112"/>
      <c r="E58" s="113"/>
      <c r="F58" s="113"/>
      <c r="G58" s="113"/>
      <c r="H58" s="113"/>
      <c r="I58" s="113"/>
      <c r="J58" s="113"/>
      <c r="K58" s="113"/>
      <c r="L58" s="113"/>
      <c r="M58" s="91"/>
      <c r="N58" s="91"/>
      <c r="O58" s="91"/>
      <c r="P58" s="91"/>
      <c r="Q58" s="91"/>
      <c r="R58" s="91"/>
      <c r="S58" s="91"/>
      <c r="T58" s="91"/>
      <c r="U58" s="91"/>
      <c r="V58" s="91"/>
      <c r="W58" s="91"/>
      <c r="X58" s="91"/>
      <c r="Y58" s="91"/>
      <c r="Z58" s="91"/>
      <c r="AA58" s="91"/>
    </row>
    <row r="59" ht="14.25" customHeight="1">
      <c r="A59" s="86">
        <v>53.0</v>
      </c>
      <c r="B59" s="111"/>
      <c r="C59" s="113"/>
      <c r="D59" s="112"/>
      <c r="E59" s="113"/>
      <c r="F59" s="113"/>
      <c r="G59" s="113"/>
      <c r="H59" s="113"/>
      <c r="I59" s="113"/>
      <c r="J59" s="113"/>
      <c r="K59" s="113"/>
      <c r="L59" s="113"/>
      <c r="M59" s="91"/>
      <c r="N59" s="91"/>
      <c r="O59" s="91"/>
      <c r="P59" s="91"/>
      <c r="Q59" s="91"/>
      <c r="R59" s="91"/>
      <c r="S59" s="91"/>
      <c r="T59" s="91"/>
      <c r="U59" s="91"/>
      <c r="V59" s="91"/>
      <c r="W59" s="91"/>
      <c r="X59" s="91"/>
      <c r="Y59" s="91"/>
      <c r="Z59" s="91"/>
      <c r="AA59" s="91"/>
    </row>
    <row r="60" ht="14.25" customHeight="1">
      <c r="A60" s="86">
        <v>54.0</v>
      </c>
      <c r="B60" s="111"/>
      <c r="C60" s="113"/>
      <c r="D60" s="112"/>
      <c r="E60" s="113"/>
      <c r="F60" s="113"/>
      <c r="G60" s="113"/>
      <c r="H60" s="113"/>
      <c r="I60" s="113"/>
      <c r="J60" s="113"/>
      <c r="K60" s="113"/>
      <c r="L60" s="113"/>
      <c r="M60" s="91"/>
      <c r="N60" s="91"/>
      <c r="O60" s="91"/>
      <c r="P60" s="91"/>
      <c r="Q60" s="91"/>
      <c r="R60" s="91"/>
      <c r="S60" s="91"/>
      <c r="T60" s="91"/>
      <c r="U60" s="91"/>
      <c r="V60" s="91"/>
      <c r="W60" s="91"/>
      <c r="X60" s="91"/>
      <c r="Y60" s="91"/>
      <c r="Z60" s="91"/>
      <c r="AA60" s="91"/>
    </row>
    <row r="61" ht="14.25" customHeight="1">
      <c r="A61" s="86">
        <v>55.0</v>
      </c>
      <c r="B61" s="111"/>
      <c r="C61" s="113"/>
      <c r="D61" s="112"/>
      <c r="E61" s="113"/>
      <c r="F61" s="113"/>
      <c r="G61" s="113"/>
      <c r="H61" s="113"/>
      <c r="I61" s="113"/>
      <c r="J61" s="113"/>
      <c r="K61" s="113"/>
      <c r="L61" s="113"/>
      <c r="M61" s="91"/>
      <c r="N61" s="91"/>
      <c r="O61" s="91"/>
      <c r="P61" s="91"/>
      <c r="Q61" s="91"/>
      <c r="R61" s="91"/>
      <c r="S61" s="91"/>
      <c r="T61" s="91"/>
      <c r="U61" s="91"/>
      <c r="V61" s="91"/>
      <c r="W61" s="91"/>
      <c r="X61" s="91"/>
      <c r="Y61" s="91"/>
      <c r="Z61" s="91"/>
      <c r="AA61" s="91"/>
    </row>
    <row r="62" ht="14.25" customHeight="1">
      <c r="A62" s="86">
        <v>56.0</v>
      </c>
      <c r="B62" s="111"/>
      <c r="C62" s="113"/>
      <c r="D62" s="112"/>
      <c r="E62" s="113"/>
      <c r="F62" s="113"/>
      <c r="G62" s="113"/>
      <c r="H62" s="113"/>
      <c r="I62" s="113"/>
      <c r="J62" s="113"/>
      <c r="K62" s="113"/>
      <c r="L62" s="113"/>
      <c r="M62" s="91"/>
      <c r="N62" s="91"/>
      <c r="O62" s="91"/>
      <c r="P62" s="91"/>
      <c r="Q62" s="91"/>
      <c r="R62" s="91"/>
      <c r="S62" s="91"/>
      <c r="T62" s="91"/>
      <c r="U62" s="91"/>
      <c r="V62" s="91"/>
      <c r="W62" s="91"/>
      <c r="X62" s="91"/>
      <c r="Y62" s="91"/>
      <c r="Z62" s="91"/>
      <c r="AA62" s="91"/>
    </row>
    <row r="63" ht="14.25" customHeight="1">
      <c r="A63" s="86">
        <v>57.0</v>
      </c>
      <c r="B63" s="111"/>
      <c r="C63" s="113"/>
      <c r="D63" s="112"/>
      <c r="E63" s="113"/>
      <c r="F63" s="113"/>
      <c r="G63" s="113"/>
      <c r="H63" s="113"/>
      <c r="I63" s="113"/>
      <c r="J63" s="113"/>
      <c r="K63" s="113"/>
      <c r="L63" s="113"/>
      <c r="M63" s="91"/>
      <c r="N63" s="91"/>
      <c r="O63" s="91"/>
      <c r="P63" s="91"/>
      <c r="Q63" s="91"/>
      <c r="R63" s="91"/>
      <c r="S63" s="91"/>
      <c r="T63" s="91"/>
      <c r="U63" s="91"/>
      <c r="V63" s="91"/>
      <c r="W63" s="91"/>
      <c r="X63" s="91"/>
      <c r="Y63" s="91"/>
      <c r="Z63" s="91"/>
      <c r="AA63" s="91"/>
    </row>
    <row r="64" ht="14.25" customHeight="1">
      <c r="A64" s="86">
        <v>58.0</v>
      </c>
      <c r="B64" s="111"/>
      <c r="C64" s="113"/>
      <c r="D64" s="112"/>
      <c r="E64" s="113"/>
      <c r="F64" s="113"/>
      <c r="G64" s="113"/>
      <c r="H64" s="113"/>
      <c r="I64" s="113"/>
      <c r="J64" s="113"/>
      <c r="K64" s="113"/>
      <c r="L64" s="113"/>
      <c r="M64" s="91"/>
      <c r="N64" s="91"/>
      <c r="O64" s="91"/>
      <c r="P64" s="91"/>
      <c r="Q64" s="91"/>
      <c r="R64" s="91"/>
      <c r="S64" s="91"/>
      <c r="T64" s="91"/>
      <c r="U64" s="91"/>
      <c r="V64" s="91"/>
      <c r="W64" s="91"/>
      <c r="X64" s="91"/>
      <c r="Y64" s="91"/>
      <c r="Z64" s="91"/>
      <c r="AA64" s="91"/>
    </row>
    <row r="65" ht="14.25" customHeight="1">
      <c r="A65" s="86">
        <v>59.0</v>
      </c>
      <c r="B65" s="111"/>
      <c r="C65" s="113"/>
      <c r="D65" s="112"/>
      <c r="E65" s="113"/>
      <c r="F65" s="113"/>
      <c r="G65" s="113"/>
      <c r="H65" s="113"/>
      <c r="I65" s="113"/>
      <c r="J65" s="113"/>
      <c r="K65" s="113"/>
      <c r="L65" s="113"/>
      <c r="M65" s="91"/>
      <c r="N65" s="91"/>
      <c r="O65" s="91"/>
      <c r="P65" s="91"/>
      <c r="Q65" s="91"/>
      <c r="R65" s="91"/>
      <c r="S65" s="91"/>
      <c r="T65" s="91"/>
      <c r="U65" s="91"/>
      <c r="V65" s="91"/>
      <c r="W65" s="91"/>
      <c r="X65" s="91"/>
      <c r="Y65" s="91"/>
      <c r="Z65" s="91"/>
      <c r="AA65" s="91"/>
    </row>
    <row r="66" ht="14.25" customHeight="1">
      <c r="A66" s="86">
        <v>60.0</v>
      </c>
      <c r="B66" s="111"/>
      <c r="C66" s="113"/>
      <c r="D66" s="112"/>
      <c r="E66" s="113"/>
      <c r="F66" s="113"/>
      <c r="G66" s="113"/>
      <c r="H66" s="113"/>
      <c r="I66" s="113"/>
      <c r="J66" s="113"/>
      <c r="K66" s="113"/>
      <c r="L66" s="113"/>
      <c r="M66" s="91"/>
      <c r="N66" s="91"/>
      <c r="O66" s="91"/>
      <c r="P66" s="91"/>
      <c r="Q66" s="91"/>
      <c r="R66" s="91"/>
      <c r="S66" s="91"/>
      <c r="T66" s="91"/>
      <c r="U66" s="91"/>
      <c r="V66" s="91"/>
      <c r="W66" s="91"/>
      <c r="X66" s="91"/>
      <c r="Y66" s="91"/>
      <c r="Z66" s="91"/>
      <c r="AA66" s="91"/>
    </row>
    <row r="67" ht="14.25" customHeight="1">
      <c r="A67" s="86">
        <v>61.0</v>
      </c>
      <c r="B67" s="111"/>
      <c r="C67" s="113"/>
      <c r="D67" s="112"/>
      <c r="E67" s="113"/>
      <c r="F67" s="113"/>
      <c r="G67" s="113"/>
      <c r="H67" s="113"/>
      <c r="I67" s="113"/>
      <c r="J67" s="113"/>
      <c r="K67" s="113"/>
      <c r="L67" s="113"/>
      <c r="M67" s="91"/>
      <c r="N67" s="91"/>
      <c r="O67" s="91"/>
      <c r="P67" s="91"/>
      <c r="Q67" s="91"/>
      <c r="R67" s="91"/>
      <c r="S67" s="91"/>
      <c r="T67" s="91"/>
      <c r="U67" s="91"/>
      <c r="V67" s="91"/>
      <c r="W67" s="91"/>
      <c r="X67" s="91"/>
      <c r="Y67" s="91"/>
      <c r="Z67" s="91"/>
      <c r="AA67" s="91"/>
    </row>
    <row r="68" ht="14.25" customHeight="1">
      <c r="A68" s="86">
        <v>62.0</v>
      </c>
      <c r="B68" s="111"/>
      <c r="C68" s="113"/>
      <c r="D68" s="112"/>
      <c r="E68" s="113"/>
      <c r="F68" s="113"/>
      <c r="G68" s="113"/>
      <c r="H68" s="113"/>
      <c r="I68" s="113"/>
      <c r="J68" s="113"/>
      <c r="K68" s="113"/>
      <c r="L68" s="113"/>
      <c r="M68" s="91"/>
      <c r="N68" s="91"/>
      <c r="O68" s="91"/>
      <c r="P68" s="91"/>
      <c r="Q68" s="91"/>
      <c r="R68" s="91"/>
      <c r="S68" s="91"/>
      <c r="T68" s="91"/>
      <c r="U68" s="91"/>
      <c r="V68" s="91"/>
      <c r="W68" s="91"/>
      <c r="X68" s="91"/>
      <c r="Y68" s="91"/>
      <c r="Z68" s="91"/>
      <c r="AA68" s="91"/>
    </row>
    <row r="69" ht="14.25" customHeight="1">
      <c r="A69" s="86">
        <v>63.0</v>
      </c>
      <c r="B69" s="111"/>
      <c r="C69" s="113"/>
      <c r="D69" s="112"/>
      <c r="E69" s="113"/>
      <c r="F69" s="113"/>
      <c r="G69" s="113"/>
      <c r="H69" s="113"/>
      <c r="I69" s="113"/>
      <c r="J69" s="113"/>
      <c r="K69" s="113"/>
      <c r="L69" s="113"/>
      <c r="M69" s="91"/>
      <c r="N69" s="91"/>
      <c r="O69" s="91"/>
      <c r="P69" s="91"/>
      <c r="Q69" s="91"/>
      <c r="R69" s="91"/>
      <c r="S69" s="91"/>
      <c r="T69" s="91"/>
      <c r="U69" s="91"/>
      <c r="V69" s="91"/>
      <c r="W69" s="91"/>
      <c r="X69" s="91"/>
      <c r="Y69" s="91"/>
      <c r="Z69" s="91"/>
      <c r="AA69" s="91"/>
    </row>
    <row r="70" ht="14.25" customHeight="1">
      <c r="A70" s="86">
        <v>64.0</v>
      </c>
      <c r="B70" s="111"/>
      <c r="C70" s="113"/>
      <c r="D70" s="112"/>
      <c r="E70" s="113"/>
      <c r="F70" s="113"/>
      <c r="G70" s="113"/>
      <c r="H70" s="113"/>
      <c r="I70" s="113"/>
      <c r="J70" s="113"/>
      <c r="K70" s="113"/>
      <c r="L70" s="113"/>
      <c r="M70" s="91"/>
      <c r="N70" s="91"/>
      <c r="O70" s="91"/>
      <c r="P70" s="91"/>
      <c r="Q70" s="91"/>
      <c r="R70" s="91"/>
      <c r="S70" s="91"/>
      <c r="T70" s="91"/>
      <c r="U70" s="91"/>
      <c r="V70" s="91"/>
      <c r="W70" s="91"/>
      <c r="X70" s="91"/>
      <c r="Y70" s="91"/>
      <c r="Z70" s="91"/>
      <c r="AA70" s="91"/>
    </row>
    <row r="71" ht="14.25" customHeight="1">
      <c r="A71" s="86">
        <v>65.0</v>
      </c>
      <c r="B71" s="111"/>
      <c r="C71" s="113"/>
      <c r="D71" s="112"/>
      <c r="E71" s="113"/>
      <c r="F71" s="113"/>
      <c r="G71" s="113"/>
      <c r="H71" s="113"/>
      <c r="I71" s="113"/>
      <c r="J71" s="113"/>
      <c r="K71" s="113"/>
      <c r="L71" s="113"/>
      <c r="M71" s="91"/>
      <c r="N71" s="91"/>
      <c r="O71" s="91"/>
      <c r="P71" s="91"/>
      <c r="Q71" s="91"/>
      <c r="R71" s="91"/>
      <c r="S71" s="91"/>
      <c r="T71" s="91"/>
      <c r="U71" s="91"/>
      <c r="V71" s="91"/>
      <c r="W71" s="91"/>
      <c r="X71" s="91"/>
      <c r="Y71" s="91"/>
      <c r="Z71" s="91"/>
      <c r="AA71" s="91"/>
    </row>
    <row r="72" ht="14.25" customHeight="1">
      <c r="A72" s="86">
        <v>66.0</v>
      </c>
      <c r="B72" s="111"/>
      <c r="C72" s="113"/>
      <c r="D72" s="112"/>
      <c r="E72" s="113"/>
      <c r="F72" s="113"/>
      <c r="G72" s="113"/>
      <c r="H72" s="113"/>
      <c r="I72" s="113"/>
      <c r="J72" s="113"/>
      <c r="K72" s="113"/>
      <c r="L72" s="113"/>
      <c r="M72" s="91"/>
      <c r="N72" s="91"/>
      <c r="O72" s="91"/>
      <c r="P72" s="91"/>
      <c r="Q72" s="91"/>
      <c r="R72" s="91"/>
      <c r="S72" s="91"/>
      <c r="T72" s="91"/>
      <c r="U72" s="91"/>
      <c r="V72" s="91"/>
      <c r="W72" s="91"/>
      <c r="X72" s="91"/>
      <c r="Y72" s="91"/>
      <c r="Z72" s="91"/>
      <c r="AA72" s="91"/>
    </row>
    <row r="73" ht="14.25" customHeight="1">
      <c r="A73" s="86">
        <v>67.0</v>
      </c>
      <c r="B73" s="111"/>
      <c r="C73" s="113"/>
      <c r="D73" s="112"/>
      <c r="E73" s="113"/>
      <c r="F73" s="113"/>
      <c r="G73" s="113"/>
      <c r="H73" s="113"/>
      <c r="I73" s="113"/>
      <c r="J73" s="113"/>
      <c r="K73" s="113"/>
      <c r="L73" s="113"/>
      <c r="M73" s="91"/>
      <c r="N73" s="91"/>
      <c r="O73" s="91"/>
      <c r="P73" s="91"/>
      <c r="Q73" s="91"/>
      <c r="R73" s="91"/>
      <c r="S73" s="91"/>
      <c r="T73" s="91"/>
      <c r="U73" s="91"/>
      <c r="V73" s="91"/>
      <c r="W73" s="91"/>
      <c r="X73" s="91"/>
      <c r="Y73" s="91"/>
      <c r="Z73" s="91"/>
      <c r="AA73" s="91"/>
    </row>
    <row r="74" ht="14.25" customHeight="1">
      <c r="A74" s="86">
        <v>68.0</v>
      </c>
      <c r="B74" s="111"/>
      <c r="C74" s="113"/>
      <c r="D74" s="112"/>
      <c r="E74" s="113"/>
      <c r="F74" s="113"/>
      <c r="G74" s="113"/>
      <c r="H74" s="113"/>
      <c r="I74" s="113"/>
      <c r="J74" s="113"/>
      <c r="K74" s="113"/>
      <c r="L74" s="113"/>
      <c r="M74" s="91"/>
      <c r="N74" s="91"/>
      <c r="O74" s="91"/>
      <c r="P74" s="91"/>
      <c r="Q74" s="91"/>
      <c r="R74" s="91"/>
      <c r="S74" s="91"/>
      <c r="T74" s="91"/>
      <c r="U74" s="91"/>
      <c r="V74" s="91"/>
      <c r="W74" s="91"/>
      <c r="X74" s="91"/>
      <c r="Y74" s="91"/>
      <c r="Z74" s="91"/>
      <c r="AA74" s="91"/>
    </row>
    <row r="75" ht="14.25" customHeight="1">
      <c r="A75" s="86">
        <v>69.0</v>
      </c>
      <c r="B75" s="111"/>
      <c r="C75" s="113"/>
      <c r="D75" s="112"/>
      <c r="E75" s="113"/>
      <c r="F75" s="113"/>
      <c r="G75" s="113"/>
      <c r="H75" s="113"/>
      <c r="I75" s="113"/>
      <c r="J75" s="113"/>
      <c r="K75" s="113"/>
      <c r="L75" s="113"/>
      <c r="M75" s="91"/>
      <c r="N75" s="91"/>
      <c r="O75" s="91"/>
      <c r="P75" s="91"/>
      <c r="Q75" s="91"/>
      <c r="R75" s="91"/>
      <c r="S75" s="91"/>
      <c r="T75" s="91"/>
      <c r="U75" s="91"/>
      <c r="V75" s="91"/>
      <c r="W75" s="91"/>
      <c r="X75" s="91"/>
      <c r="Y75" s="91"/>
      <c r="Z75" s="91"/>
      <c r="AA75" s="91"/>
    </row>
    <row r="76" ht="14.25" customHeight="1">
      <c r="A76" s="86">
        <v>70.0</v>
      </c>
      <c r="B76" s="111"/>
      <c r="C76" s="113"/>
      <c r="D76" s="112"/>
      <c r="E76" s="113"/>
      <c r="F76" s="113"/>
      <c r="G76" s="113"/>
      <c r="H76" s="113"/>
      <c r="I76" s="113"/>
      <c r="J76" s="113"/>
      <c r="K76" s="113"/>
      <c r="L76" s="113"/>
      <c r="M76" s="91"/>
      <c r="N76" s="91"/>
      <c r="O76" s="91"/>
      <c r="P76" s="91"/>
      <c r="Q76" s="91"/>
      <c r="R76" s="91"/>
      <c r="S76" s="91"/>
      <c r="T76" s="91"/>
      <c r="U76" s="91"/>
      <c r="V76" s="91"/>
      <c r="W76" s="91"/>
      <c r="X76" s="91"/>
      <c r="Y76" s="91"/>
      <c r="Z76" s="91"/>
      <c r="AA76" s="91"/>
    </row>
    <row r="77" ht="14.25" customHeight="1">
      <c r="A77" s="86">
        <v>71.0</v>
      </c>
      <c r="B77" s="111"/>
      <c r="C77" s="113"/>
      <c r="D77" s="112"/>
      <c r="E77" s="113"/>
      <c r="F77" s="113"/>
      <c r="G77" s="113"/>
      <c r="H77" s="113"/>
      <c r="I77" s="113"/>
      <c r="J77" s="113"/>
      <c r="K77" s="113"/>
      <c r="L77" s="113"/>
      <c r="M77" s="91"/>
      <c r="N77" s="91"/>
      <c r="O77" s="91"/>
      <c r="P77" s="91"/>
      <c r="Q77" s="91"/>
      <c r="R77" s="91"/>
      <c r="S77" s="91"/>
      <c r="T77" s="91"/>
      <c r="U77" s="91"/>
      <c r="V77" s="91"/>
      <c r="W77" s="91"/>
      <c r="X77" s="91"/>
      <c r="Y77" s="91"/>
      <c r="Z77" s="91"/>
      <c r="AA77" s="91"/>
    </row>
    <row r="78" ht="14.25" customHeight="1">
      <c r="A78" s="86">
        <v>72.0</v>
      </c>
      <c r="B78" s="111"/>
      <c r="C78" s="113"/>
      <c r="D78" s="112"/>
      <c r="E78" s="113"/>
      <c r="F78" s="113"/>
      <c r="G78" s="113"/>
      <c r="H78" s="113"/>
      <c r="I78" s="113"/>
      <c r="J78" s="113"/>
      <c r="K78" s="113"/>
      <c r="L78" s="113"/>
      <c r="M78" s="91"/>
      <c r="N78" s="91"/>
      <c r="O78" s="91"/>
      <c r="P78" s="91"/>
      <c r="Q78" s="91"/>
      <c r="R78" s="91"/>
      <c r="S78" s="91"/>
      <c r="T78" s="91"/>
      <c r="U78" s="91"/>
      <c r="V78" s="91"/>
      <c r="W78" s="91"/>
      <c r="X78" s="91"/>
      <c r="Y78" s="91"/>
      <c r="Z78" s="91"/>
      <c r="AA78" s="91"/>
    </row>
    <row r="79" ht="14.25" customHeight="1">
      <c r="A79" s="86">
        <v>73.0</v>
      </c>
      <c r="B79" s="111"/>
      <c r="C79" s="113"/>
      <c r="D79" s="112"/>
      <c r="E79" s="113"/>
      <c r="F79" s="113"/>
      <c r="G79" s="113"/>
      <c r="H79" s="113"/>
      <c r="I79" s="113"/>
      <c r="J79" s="113"/>
      <c r="K79" s="113"/>
      <c r="L79" s="113"/>
      <c r="M79" s="91"/>
      <c r="N79" s="91"/>
      <c r="O79" s="91"/>
      <c r="P79" s="91"/>
      <c r="Q79" s="91"/>
      <c r="R79" s="91"/>
      <c r="S79" s="91"/>
      <c r="T79" s="91"/>
      <c r="U79" s="91"/>
      <c r="V79" s="91"/>
      <c r="W79" s="91"/>
      <c r="X79" s="91"/>
      <c r="Y79" s="91"/>
      <c r="Z79" s="91"/>
      <c r="AA79" s="91"/>
    </row>
    <row r="80" ht="14.25" customHeight="1">
      <c r="A80" s="86">
        <v>74.0</v>
      </c>
      <c r="B80" s="111"/>
      <c r="C80" s="113"/>
      <c r="D80" s="112"/>
      <c r="E80" s="113"/>
      <c r="F80" s="113"/>
      <c r="G80" s="113"/>
      <c r="H80" s="113"/>
      <c r="I80" s="113"/>
      <c r="J80" s="113"/>
      <c r="K80" s="113"/>
      <c r="L80" s="113"/>
      <c r="M80" s="91"/>
      <c r="N80" s="91"/>
      <c r="O80" s="91"/>
      <c r="P80" s="91"/>
      <c r="Q80" s="91"/>
      <c r="R80" s="91"/>
      <c r="S80" s="91"/>
      <c r="T80" s="91"/>
      <c r="U80" s="91"/>
      <c r="V80" s="91"/>
      <c r="W80" s="91"/>
      <c r="X80" s="91"/>
      <c r="Y80" s="91"/>
      <c r="Z80" s="91"/>
      <c r="AA80" s="91"/>
    </row>
    <row r="81" ht="14.25" customHeight="1">
      <c r="A81" s="86">
        <v>75.0</v>
      </c>
      <c r="B81" s="111"/>
      <c r="C81" s="113"/>
      <c r="D81" s="112"/>
      <c r="E81" s="113"/>
      <c r="F81" s="113"/>
      <c r="G81" s="113"/>
      <c r="H81" s="113"/>
      <c r="I81" s="113"/>
      <c r="J81" s="113"/>
      <c r="K81" s="113"/>
      <c r="L81" s="113"/>
      <c r="M81" s="91"/>
      <c r="N81" s="91"/>
      <c r="O81" s="91"/>
      <c r="P81" s="91"/>
      <c r="Q81" s="91"/>
      <c r="R81" s="91"/>
      <c r="S81" s="91"/>
      <c r="T81" s="91"/>
      <c r="U81" s="91"/>
      <c r="V81" s="91"/>
      <c r="W81" s="91"/>
      <c r="X81" s="91"/>
      <c r="Y81" s="91"/>
      <c r="Z81" s="91"/>
      <c r="AA81" s="91"/>
    </row>
    <row r="82" ht="14.25" customHeight="1">
      <c r="A82" s="86">
        <v>76.0</v>
      </c>
      <c r="B82" s="111"/>
      <c r="C82" s="113"/>
      <c r="D82" s="112"/>
      <c r="E82" s="113"/>
      <c r="F82" s="113"/>
      <c r="G82" s="113"/>
      <c r="H82" s="113"/>
      <c r="I82" s="113"/>
      <c r="J82" s="113"/>
      <c r="K82" s="113"/>
      <c r="L82" s="113"/>
      <c r="M82" s="91"/>
      <c r="N82" s="91"/>
      <c r="O82" s="91"/>
      <c r="P82" s="91"/>
      <c r="Q82" s="91"/>
      <c r="R82" s="91"/>
      <c r="S82" s="91"/>
      <c r="T82" s="91"/>
      <c r="U82" s="91"/>
      <c r="V82" s="91"/>
      <c r="W82" s="91"/>
      <c r="X82" s="91"/>
      <c r="Y82" s="91"/>
      <c r="Z82" s="91"/>
      <c r="AA82" s="91"/>
    </row>
    <row r="83" ht="14.25" customHeight="1">
      <c r="A83" s="86">
        <v>77.0</v>
      </c>
      <c r="B83" s="111"/>
      <c r="C83" s="113"/>
      <c r="D83" s="112"/>
      <c r="E83" s="113"/>
      <c r="F83" s="113"/>
      <c r="G83" s="113"/>
      <c r="H83" s="113"/>
      <c r="I83" s="113"/>
      <c r="J83" s="113"/>
      <c r="K83" s="113"/>
      <c r="L83" s="113"/>
      <c r="M83" s="91"/>
      <c r="N83" s="91"/>
      <c r="O83" s="91"/>
      <c r="P83" s="91"/>
      <c r="Q83" s="91"/>
      <c r="R83" s="91"/>
      <c r="S83" s="91"/>
      <c r="T83" s="91"/>
      <c r="U83" s="91"/>
      <c r="V83" s="91"/>
      <c r="W83" s="91"/>
      <c r="X83" s="91"/>
      <c r="Y83" s="91"/>
      <c r="Z83" s="91"/>
      <c r="AA83" s="91"/>
    </row>
    <row r="84" ht="14.25" customHeight="1">
      <c r="A84" s="86">
        <v>78.0</v>
      </c>
      <c r="B84" s="111"/>
      <c r="C84" s="113"/>
      <c r="D84" s="112"/>
      <c r="E84" s="113"/>
      <c r="F84" s="113"/>
      <c r="G84" s="113"/>
      <c r="H84" s="113"/>
      <c r="I84" s="113"/>
      <c r="J84" s="113"/>
      <c r="K84" s="113"/>
      <c r="L84" s="113"/>
      <c r="M84" s="91"/>
      <c r="N84" s="91"/>
      <c r="O84" s="91"/>
      <c r="P84" s="91"/>
      <c r="Q84" s="91"/>
      <c r="R84" s="91"/>
      <c r="S84" s="91"/>
      <c r="T84" s="91"/>
      <c r="U84" s="91"/>
      <c r="V84" s="91"/>
      <c r="W84" s="91"/>
      <c r="X84" s="91"/>
      <c r="Y84" s="91"/>
      <c r="Z84" s="91"/>
      <c r="AA84" s="91"/>
    </row>
    <row r="85" ht="14.25" customHeight="1">
      <c r="A85" s="86">
        <v>79.0</v>
      </c>
      <c r="B85" s="111"/>
      <c r="C85" s="113"/>
      <c r="D85" s="112"/>
      <c r="E85" s="113"/>
      <c r="F85" s="113"/>
      <c r="G85" s="113"/>
      <c r="H85" s="113"/>
      <c r="I85" s="113"/>
      <c r="J85" s="113"/>
      <c r="K85" s="113"/>
      <c r="L85" s="113"/>
      <c r="M85" s="91"/>
      <c r="N85" s="91"/>
      <c r="O85" s="91"/>
      <c r="P85" s="91"/>
      <c r="Q85" s="91"/>
      <c r="R85" s="91"/>
      <c r="S85" s="91"/>
      <c r="T85" s="91"/>
      <c r="U85" s="91"/>
      <c r="V85" s="91"/>
      <c r="W85" s="91"/>
      <c r="X85" s="91"/>
      <c r="Y85" s="91"/>
      <c r="Z85" s="91"/>
      <c r="AA85" s="91"/>
    </row>
    <row r="86" ht="14.25" customHeight="1">
      <c r="A86" s="86">
        <v>80.0</v>
      </c>
      <c r="B86" s="111"/>
      <c r="C86" s="113"/>
      <c r="D86" s="112"/>
      <c r="E86" s="113"/>
      <c r="F86" s="113"/>
      <c r="G86" s="113"/>
      <c r="H86" s="113"/>
      <c r="I86" s="113"/>
      <c r="J86" s="113"/>
      <c r="K86" s="113"/>
      <c r="L86" s="113"/>
      <c r="M86" s="91"/>
      <c r="N86" s="91"/>
      <c r="O86" s="91"/>
      <c r="P86" s="91"/>
      <c r="Q86" s="91"/>
      <c r="R86" s="91"/>
      <c r="S86" s="91"/>
      <c r="T86" s="91"/>
      <c r="U86" s="91"/>
      <c r="V86" s="91"/>
      <c r="W86" s="91"/>
      <c r="X86" s="91"/>
      <c r="Y86" s="91"/>
      <c r="Z86" s="91"/>
      <c r="AA86" s="91"/>
    </row>
    <row r="87" ht="14.25" customHeight="1">
      <c r="A87" s="86">
        <v>81.0</v>
      </c>
      <c r="B87" s="111"/>
      <c r="C87" s="113"/>
      <c r="D87" s="112"/>
      <c r="E87" s="113"/>
      <c r="F87" s="113"/>
      <c r="G87" s="113"/>
      <c r="H87" s="113"/>
      <c r="I87" s="113"/>
      <c r="J87" s="113"/>
      <c r="K87" s="113"/>
      <c r="L87" s="113"/>
      <c r="M87" s="91"/>
      <c r="N87" s="91"/>
      <c r="O87" s="91"/>
      <c r="P87" s="91"/>
      <c r="Q87" s="91"/>
      <c r="R87" s="91"/>
      <c r="S87" s="91"/>
      <c r="T87" s="91"/>
      <c r="U87" s="91"/>
      <c r="V87" s="91"/>
      <c r="W87" s="91"/>
      <c r="X87" s="91"/>
      <c r="Y87" s="91"/>
      <c r="Z87" s="91"/>
      <c r="AA87" s="91"/>
    </row>
    <row r="88" ht="14.25" customHeight="1">
      <c r="A88" s="86">
        <v>82.0</v>
      </c>
      <c r="B88" s="111"/>
      <c r="C88" s="113"/>
      <c r="D88" s="112"/>
      <c r="E88" s="113"/>
      <c r="F88" s="113"/>
      <c r="G88" s="113"/>
      <c r="H88" s="113"/>
      <c r="I88" s="113"/>
      <c r="J88" s="113"/>
      <c r="K88" s="113"/>
      <c r="L88" s="113"/>
      <c r="M88" s="91"/>
      <c r="N88" s="91"/>
      <c r="O88" s="91"/>
      <c r="P88" s="91"/>
      <c r="Q88" s="91"/>
      <c r="R88" s="91"/>
      <c r="S88" s="91"/>
      <c r="T88" s="91"/>
      <c r="U88" s="91"/>
      <c r="V88" s="91"/>
      <c r="W88" s="91"/>
      <c r="X88" s="91"/>
      <c r="Y88" s="91"/>
      <c r="Z88" s="91"/>
      <c r="AA88" s="91"/>
    </row>
    <row r="89" ht="14.25" customHeight="1">
      <c r="A89" s="86">
        <v>83.0</v>
      </c>
      <c r="B89" s="111"/>
      <c r="C89" s="113"/>
      <c r="D89" s="112"/>
      <c r="E89" s="113"/>
      <c r="F89" s="113"/>
      <c r="G89" s="113"/>
      <c r="H89" s="113"/>
      <c r="I89" s="113"/>
      <c r="J89" s="113"/>
      <c r="K89" s="113"/>
      <c r="L89" s="113"/>
      <c r="M89" s="91"/>
      <c r="N89" s="91"/>
      <c r="O89" s="91"/>
      <c r="P89" s="91"/>
      <c r="Q89" s="91"/>
      <c r="R89" s="91"/>
      <c r="S89" s="91"/>
      <c r="T89" s="91"/>
      <c r="U89" s="91"/>
      <c r="V89" s="91"/>
      <c r="W89" s="91"/>
      <c r="X89" s="91"/>
      <c r="Y89" s="91"/>
      <c r="Z89" s="91"/>
      <c r="AA89" s="91"/>
    </row>
    <row r="90" ht="14.25" customHeight="1">
      <c r="A90" s="86">
        <v>84.0</v>
      </c>
      <c r="B90" s="111"/>
      <c r="C90" s="113"/>
      <c r="D90" s="112"/>
      <c r="E90" s="113"/>
      <c r="F90" s="113"/>
      <c r="G90" s="113"/>
      <c r="H90" s="113"/>
      <c r="I90" s="113"/>
      <c r="J90" s="113"/>
      <c r="K90" s="113"/>
      <c r="L90" s="113"/>
      <c r="M90" s="91"/>
      <c r="N90" s="91"/>
      <c r="O90" s="91"/>
      <c r="P90" s="91"/>
      <c r="Q90" s="91"/>
      <c r="R90" s="91"/>
      <c r="S90" s="91"/>
      <c r="T90" s="91"/>
      <c r="U90" s="91"/>
      <c r="V90" s="91"/>
      <c r="W90" s="91"/>
      <c r="X90" s="91"/>
      <c r="Y90" s="91"/>
      <c r="Z90" s="91"/>
      <c r="AA90" s="91"/>
    </row>
    <row r="91" ht="14.25" customHeight="1">
      <c r="A91" s="86">
        <v>85.0</v>
      </c>
      <c r="B91" s="111"/>
      <c r="C91" s="113"/>
      <c r="D91" s="112"/>
      <c r="E91" s="113"/>
      <c r="F91" s="113"/>
      <c r="G91" s="113"/>
      <c r="H91" s="113"/>
      <c r="I91" s="113"/>
      <c r="J91" s="113"/>
      <c r="K91" s="113"/>
      <c r="L91" s="113"/>
      <c r="M91" s="91"/>
      <c r="N91" s="91"/>
      <c r="O91" s="91"/>
      <c r="P91" s="91"/>
      <c r="Q91" s="91"/>
      <c r="R91" s="91"/>
      <c r="S91" s="91"/>
      <c r="T91" s="91"/>
      <c r="U91" s="91"/>
      <c r="V91" s="91"/>
      <c r="W91" s="91"/>
      <c r="X91" s="91"/>
      <c r="Y91" s="91"/>
      <c r="Z91" s="91"/>
      <c r="AA91" s="91"/>
    </row>
    <row r="92" ht="14.25" customHeight="1">
      <c r="A92" s="86">
        <v>86.0</v>
      </c>
      <c r="B92" s="111"/>
      <c r="C92" s="113"/>
      <c r="D92" s="112"/>
      <c r="E92" s="113"/>
      <c r="F92" s="113"/>
      <c r="G92" s="113"/>
      <c r="H92" s="113"/>
      <c r="I92" s="113"/>
      <c r="J92" s="113"/>
      <c r="K92" s="113"/>
      <c r="L92" s="113"/>
      <c r="M92" s="91"/>
      <c r="N92" s="91"/>
      <c r="O92" s="91"/>
      <c r="P92" s="91"/>
      <c r="Q92" s="91"/>
      <c r="R92" s="91"/>
      <c r="S92" s="91"/>
      <c r="T92" s="91"/>
      <c r="U92" s="91"/>
      <c r="V92" s="91"/>
      <c r="W92" s="91"/>
      <c r="X92" s="91"/>
      <c r="Y92" s="91"/>
      <c r="Z92" s="91"/>
      <c r="AA92" s="91"/>
    </row>
    <row r="93" ht="14.25" customHeight="1">
      <c r="A93" s="86">
        <v>87.0</v>
      </c>
      <c r="B93" s="111"/>
      <c r="C93" s="113"/>
      <c r="D93" s="112"/>
      <c r="E93" s="113"/>
      <c r="F93" s="113"/>
      <c r="G93" s="113"/>
      <c r="H93" s="113"/>
      <c r="I93" s="113"/>
      <c r="J93" s="113"/>
      <c r="K93" s="113"/>
      <c r="L93" s="113"/>
      <c r="M93" s="91"/>
      <c r="N93" s="91"/>
      <c r="O93" s="91"/>
      <c r="P93" s="91"/>
      <c r="Q93" s="91"/>
      <c r="R93" s="91"/>
      <c r="S93" s="91"/>
      <c r="T93" s="91"/>
      <c r="U93" s="91"/>
      <c r="V93" s="91"/>
      <c r="W93" s="91"/>
      <c r="X93" s="91"/>
      <c r="Y93" s="91"/>
      <c r="Z93" s="91"/>
      <c r="AA93" s="91"/>
    </row>
    <row r="94" ht="14.25" customHeight="1">
      <c r="A94" s="86">
        <v>88.0</v>
      </c>
      <c r="B94" s="111"/>
      <c r="C94" s="113"/>
      <c r="D94" s="112"/>
      <c r="E94" s="113"/>
      <c r="F94" s="113"/>
      <c r="G94" s="113"/>
      <c r="H94" s="113"/>
      <c r="I94" s="113"/>
      <c r="J94" s="113"/>
      <c r="K94" s="113"/>
      <c r="L94" s="113"/>
      <c r="M94" s="91"/>
      <c r="N94" s="91"/>
      <c r="O94" s="91"/>
      <c r="P94" s="91"/>
      <c r="Q94" s="91"/>
      <c r="R94" s="91"/>
      <c r="S94" s="91"/>
      <c r="T94" s="91"/>
      <c r="U94" s="91"/>
      <c r="V94" s="91"/>
      <c r="W94" s="91"/>
      <c r="X94" s="91"/>
      <c r="Y94" s="91"/>
      <c r="Z94" s="91"/>
      <c r="AA94" s="91"/>
    </row>
    <row r="95" ht="14.25" customHeight="1">
      <c r="A95" s="86">
        <v>89.0</v>
      </c>
      <c r="B95" s="111"/>
      <c r="C95" s="113"/>
      <c r="D95" s="112"/>
      <c r="E95" s="113"/>
      <c r="F95" s="113"/>
      <c r="G95" s="113"/>
      <c r="H95" s="113"/>
      <c r="I95" s="113"/>
      <c r="J95" s="113"/>
      <c r="K95" s="113"/>
      <c r="L95" s="113"/>
      <c r="M95" s="91"/>
      <c r="N95" s="91"/>
      <c r="O95" s="91"/>
      <c r="P95" s="91"/>
      <c r="Q95" s="91"/>
      <c r="R95" s="91"/>
      <c r="S95" s="91"/>
      <c r="T95" s="91"/>
      <c r="U95" s="91"/>
      <c r="V95" s="91"/>
      <c r="W95" s="91"/>
      <c r="X95" s="91"/>
      <c r="Y95" s="91"/>
      <c r="Z95" s="91"/>
      <c r="AA95" s="91"/>
    </row>
    <row r="96" ht="14.25" customHeight="1">
      <c r="A96" s="86">
        <v>90.0</v>
      </c>
      <c r="B96" s="111"/>
      <c r="C96" s="113"/>
      <c r="D96" s="112"/>
      <c r="E96" s="113"/>
      <c r="F96" s="113"/>
      <c r="G96" s="113"/>
      <c r="H96" s="113"/>
      <c r="I96" s="113"/>
      <c r="J96" s="113"/>
      <c r="K96" s="113"/>
      <c r="L96" s="113"/>
      <c r="M96" s="91"/>
      <c r="N96" s="91"/>
      <c r="O96" s="91"/>
      <c r="P96" s="91"/>
      <c r="Q96" s="91"/>
      <c r="R96" s="91"/>
      <c r="S96" s="91"/>
      <c r="T96" s="91"/>
      <c r="U96" s="91"/>
      <c r="V96" s="91"/>
      <c r="W96" s="91"/>
      <c r="X96" s="91"/>
      <c r="Y96" s="91"/>
      <c r="Z96" s="91"/>
      <c r="AA96" s="91"/>
    </row>
    <row r="97" ht="14.25" customHeight="1">
      <c r="A97" s="86">
        <v>91.0</v>
      </c>
      <c r="B97" s="111"/>
      <c r="C97" s="113"/>
      <c r="D97" s="112"/>
      <c r="E97" s="113"/>
      <c r="F97" s="113"/>
      <c r="G97" s="113"/>
      <c r="H97" s="113"/>
      <c r="I97" s="113"/>
      <c r="J97" s="113"/>
      <c r="K97" s="113"/>
      <c r="L97" s="113"/>
      <c r="M97" s="91"/>
      <c r="N97" s="91"/>
      <c r="O97" s="91"/>
      <c r="P97" s="91"/>
      <c r="Q97" s="91"/>
      <c r="R97" s="91"/>
      <c r="S97" s="91"/>
      <c r="T97" s="91"/>
      <c r="U97" s="91"/>
      <c r="V97" s="91"/>
      <c r="W97" s="91"/>
      <c r="X97" s="91"/>
      <c r="Y97" s="91"/>
      <c r="Z97" s="91"/>
      <c r="AA97" s="91"/>
    </row>
    <row r="98" ht="14.25" customHeight="1">
      <c r="A98" s="86">
        <v>92.0</v>
      </c>
      <c r="B98" s="111"/>
      <c r="C98" s="113"/>
      <c r="D98" s="112"/>
      <c r="E98" s="113"/>
      <c r="F98" s="113"/>
      <c r="G98" s="113"/>
      <c r="H98" s="113"/>
      <c r="I98" s="113"/>
      <c r="J98" s="113"/>
      <c r="K98" s="113"/>
      <c r="L98" s="113"/>
      <c r="M98" s="91"/>
      <c r="N98" s="91"/>
      <c r="O98" s="91"/>
      <c r="P98" s="91"/>
      <c r="Q98" s="91"/>
      <c r="R98" s="91"/>
      <c r="S98" s="91"/>
      <c r="T98" s="91"/>
      <c r="U98" s="91"/>
      <c r="V98" s="91"/>
      <c r="W98" s="91"/>
      <c r="X98" s="91"/>
      <c r="Y98" s="91"/>
      <c r="Z98" s="91"/>
      <c r="AA98" s="91"/>
    </row>
    <row r="99" ht="14.25" customHeight="1">
      <c r="A99" s="86">
        <v>93.0</v>
      </c>
      <c r="B99" s="111"/>
      <c r="C99" s="113"/>
      <c r="D99" s="112"/>
      <c r="E99" s="113"/>
      <c r="F99" s="113"/>
      <c r="G99" s="113"/>
      <c r="H99" s="113"/>
      <c r="I99" s="113"/>
      <c r="J99" s="113"/>
      <c r="K99" s="113"/>
      <c r="L99" s="113"/>
      <c r="M99" s="91"/>
      <c r="N99" s="91"/>
      <c r="O99" s="91"/>
      <c r="P99" s="91"/>
      <c r="Q99" s="91"/>
      <c r="R99" s="91"/>
      <c r="S99" s="91"/>
      <c r="T99" s="91"/>
      <c r="U99" s="91"/>
      <c r="V99" s="91"/>
      <c r="W99" s="91"/>
      <c r="X99" s="91"/>
      <c r="Y99" s="91"/>
      <c r="Z99" s="91"/>
      <c r="AA99" s="91"/>
    </row>
    <row r="100" ht="14.25" customHeight="1">
      <c r="A100" s="86">
        <v>94.0</v>
      </c>
      <c r="B100" s="111"/>
      <c r="C100" s="113"/>
      <c r="D100" s="112"/>
      <c r="E100" s="113"/>
      <c r="F100" s="113"/>
      <c r="G100" s="113"/>
      <c r="H100" s="113"/>
      <c r="I100" s="113"/>
      <c r="J100" s="113"/>
      <c r="K100" s="113"/>
      <c r="L100" s="113"/>
      <c r="M100" s="91"/>
      <c r="N100" s="91"/>
      <c r="O100" s="91"/>
      <c r="P100" s="91"/>
      <c r="Q100" s="91"/>
      <c r="R100" s="91"/>
      <c r="S100" s="91"/>
      <c r="T100" s="91"/>
      <c r="U100" s="91"/>
      <c r="V100" s="91"/>
      <c r="W100" s="91"/>
      <c r="X100" s="91"/>
      <c r="Y100" s="91"/>
      <c r="Z100" s="91"/>
      <c r="AA100" s="91"/>
    </row>
    <row r="101" ht="14.25" customHeight="1">
      <c r="A101" s="86">
        <v>95.0</v>
      </c>
      <c r="B101" s="111"/>
      <c r="C101" s="113"/>
      <c r="D101" s="112"/>
      <c r="E101" s="113"/>
      <c r="F101" s="113"/>
      <c r="G101" s="113"/>
      <c r="H101" s="113"/>
      <c r="I101" s="113"/>
      <c r="J101" s="113"/>
      <c r="K101" s="113"/>
      <c r="L101" s="113"/>
      <c r="M101" s="91"/>
      <c r="N101" s="91"/>
      <c r="O101" s="91"/>
      <c r="P101" s="91"/>
      <c r="Q101" s="91"/>
      <c r="R101" s="91"/>
      <c r="S101" s="91"/>
      <c r="T101" s="91"/>
      <c r="U101" s="91"/>
      <c r="V101" s="91"/>
      <c r="W101" s="91"/>
      <c r="X101" s="91"/>
      <c r="Y101" s="91"/>
      <c r="Z101" s="91"/>
      <c r="AA101" s="91"/>
    </row>
    <row r="102" ht="14.25" customHeight="1">
      <c r="A102" s="86">
        <v>96.0</v>
      </c>
      <c r="B102" s="111"/>
      <c r="C102" s="113"/>
      <c r="D102" s="112"/>
      <c r="E102" s="113"/>
      <c r="F102" s="113"/>
      <c r="G102" s="113"/>
      <c r="H102" s="113"/>
      <c r="I102" s="113"/>
      <c r="J102" s="113"/>
      <c r="K102" s="113"/>
      <c r="L102" s="113"/>
      <c r="M102" s="91"/>
      <c r="N102" s="91"/>
      <c r="O102" s="91"/>
      <c r="P102" s="91"/>
      <c r="Q102" s="91"/>
      <c r="R102" s="91"/>
      <c r="S102" s="91"/>
      <c r="T102" s="91"/>
      <c r="U102" s="91"/>
      <c r="V102" s="91"/>
      <c r="W102" s="91"/>
      <c r="X102" s="91"/>
      <c r="Y102" s="91"/>
      <c r="Z102" s="91"/>
      <c r="AA102" s="91"/>
    </row>
    <row r="103" ht="14.25" customHeight="1">
      <c r="A103" s="86">
        <v>97.0</v>
      </c>
      <c r="B103" s="111"/>
      <c r="C103" s="113"/>
      <c r="D103" s="112"/>
      <c r="E103" s="113"/>
      <c r="F103" s="113"/>
      <c r="G103" s="113"/>
      <c r="H103" s="113"/>
      <c r="I103" s="113"/>
      <c r="J103" s="113"/>
      <c r="K103" s="113"/>
      <c r="L103" s="113"/>
      <c r="M103" s="91"/>
      <c r="N103" s="91"/>
      <c r="O103" s="91"/>
      <c r="P103" s="91"/>
      <c r="Q103" s="91"/>
      <c r="R103" s="91"/>
      <c r="S103" s="91"/>
      <c r="T103" s="91"/>
      <c r="U103" s="91"/>
      <c r="V103" s="91"/>
      <c r="W103" s="91"/>
      <c r="X103" s="91"/>
      <c r="Y103" s="91"/>
      <c r="Z103" s="91"/>
      <c r="AA103" s="91"/>
    </row>
    <row r="104" ht="14.25" customHeight="1">
      <c r="A104" s="86">
        <v>98.0</v>
      </c>
      <c r="B104" s="111"/>
      <c r="C104" s="113"/>
      <c r="D104" s="112"/>
      <c r="E104" s="113"/>
      <c r="F104" s="113"/>
      <c r="G104" s="113"/>
      <c r="H104" s="113"/>
      <c r="I104" s="113"/>
      <c r="J104" s="113"/>
      <c r="K104" s="113"/>
      <c r="L104" s="113"/>
      <c r="M104" s="91"/>
      <c r="N104" s="91"/>
      <c r="O104" s="91"/>
      <c r="P104" s="91"/>
      <c r="Q104" s="91"/>
      <c r="R104" s="91"/>
      <c r="S104" s="91"/>
      <c r="T104" s="91"/>
      <c r="U104" s="91"/>
      <c r="V104" s="91"/>
      <c r="W104" s="91"/>
      <c r="X104" s="91"/>
      <c r="Y104" s="91"/>
      <c r="Z104" s="91"/>
      <c r="AA104" s="91"/>
    </row>
    <row r="105" ht="14.25" customHeight="1">
      <c r="A105" s="86">
        <v>99.0</v>
      </c>
      <c r="B105" s="111"/>
      <c r="C105" s="113"/>
      <c r="D105" s="112"/>
      <c r="E105" s="113"/>
      <c r="F105" s="113"/>
      <c r="G105" s="113"/>
      <c r="H105" s="113"/>
      <c r="I105" s="113"/>
      <c r="J105" s="113"/>
      <c r="K105" s="113"/>
      <c r="L105" s="113"/>
      <c r="M105" s="91"/>
      <c r="N105" s="91"/>
      <c r="O105" s="91"/>
      <c r="P105" s="91"/>
      <c r="Q105" s="91"/>
      <c r="R105" s="91"/>
      <c r="S105" s="91"/>
      <c r="T105" s="91"/>
      <c r="U105" s="91"/>
      <c r="V105" s="91"/>
      <c r="W105" s="91"/>
      <c r="X105" s="91"/>
      <c r="Y105" s="91"/>
      <c r="Z105" s="91"/>
      <c r="AA105" s="91"/>
    </row>
    <row r="106" ht="14.25" customHeight="1">
      <c r="A106" s="86">
        <v>100.0</v>
      </c>
      <c r="B106" s="111"/>
      <c r="C106" s="113"/>
      <c r="D106" s="112"/>
      <c r="E106" s="113"/>
      <c r="F106" s="113"/>
      <c r="G106" s="113"/>
      <c r="H106" s="113"/>
      <c r="I106" s="113"/>
      <c r="J106" s="113"/>
      <c r="K106" s="113"/>
      <c r="L106" s="113"/>
      <c r="M106" s="91"/>
      <c r="N106" s="91"/>
      <c r="O106" s="91"/>
      <c r="P106" s="91"/>
      <c r="Q106" s="91"/>
      <c r="R106" s="91"/>
      <c r="S106" s="91"/>
      <c r="T106" s="91"/>
      <c r="U106" s="91"/>
      <c r="V106" s="91"/>
      <c r="W106" s="91"/>
      <c r="X106" s="91"/>
      <c r="Y106" s="91"/>
      <c r="Z106" s="91"/>
      <c r="AA106" s="91"/>
    </row>
    <row r="107" ht="14.25" customHeight="1">
      <c r="A107" s="91"/>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c r="Z107" s="91"/>
      <c r="AA107" s="91"/>
    </row>
    <row r="108" ht="14.25" customHeight="1">
      <c r="A108" s="91"/>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c r="Z108" s="91"/>
      <c r="AA108" s="91"/>
    </row>
    <row r="109" ht="14.25" customHeight="1">
      <c r="A109" s="91"/>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c r="Z109" s="91"/>
      <c r="AA109" s="91"/>
    </row>
    <row r="110" ht="14.25" customHeight="1">
      <c r="A110" s="91"/>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c r="Z110" s="91"/>
      <c r="AA110" s="91"/>
    </row>
    <row r="111" ht="14.25" customHeight="1">
      <c r="A111" s="91"/>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c r="Z111" s="91"/>
      <c r="AA111" s="91"/>
    </row>
    <row r="112" ht="14.25" customHeight="1">
      <c r="A112" s="91"/>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c r="Z112" s="91"/>
      <c r="AA112" s="91"/>
    </row>
    <row r="113" ht="14.25" customHeight="1">
      <c r="A113" s="91"/>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c r="Z113" s="91"/>
      <c r="AA113" s="91"/>
    </row>
    <row r="114" ht="14.25" customHeight="1">
      <c r="A114" s="91"/>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c r="Z114" s="91"/>
      <c r="AA114" s="91"/>
    </row>
    <row r="115" ht="14.25" customHeight="1">
      <c r="A115" s="91"/>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c r="Z115" s="91"/>
      <c r="AA115" s="91"/>
    </row>
    <row r="116" ht="14.25" customHeight="1">
      <c r="A116" s="91"/>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c r="Z116" s="91"/>
      <c r="AA116" s="91"/>
    </row>
    <row r="117" ht="14.25" customHeight="1">
      <c r="A117" s="91"/>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c r="Z117" s="91"/>
      <c r="AA117" s="91"/>
    </row>
    <row r="118" ht="14.25" customHeight="1">
      <c r="A118" s="91"/>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c r="Z118" s="91"/>
      <c r="AA118" s="91"/>
    </row>
    <row r="119" ht="14.25" customHeight="1">
      <c r="A119" s="91"/>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c r="Z119" s="91"/>
      <c r="AA119" s="91"/>
    </row>
    <row r="120" ht="14.25" customHeight="1">
      <c r="A120" s="91"/>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c r="Z120" s="91"/>
      <c r="AA120" s="91"/>
    </row>
    <row r="121" ht="14.25" customHeight="1">
      <c r="A121" s="91"/>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c r="Z121" s="91"/>
      <c r="AA121" s="91"/>
    </row>
    <row r="122" ht="14.25" customHeight="1">
      <c r="A122" s="91"/>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c r="Z122" s="91"/>
      <c r="AA122" s="91"/>
    </row>
    <row r="123" ht="14.25" customHeight="1">
      <c r="A123" s="91"/>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c r="Z123" s="91"/>
      <c r="AA123" s="91"/>
    </row>
    <row r="124" ht="14.25" customHeight="1">
      <c r="A124" s="91"/>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c r="Z124" s="91"/>
      <c r="AA124" s="91"/>
    </row>
    <row r="125" ht="14.25" customHeight="1">
      <c r="A125" s="91"/>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c r="Z125" s="91"/>
      <c r="AA125" s="91"/>
    </row>
    <row r="126" ht="14.25" customHeight="1">
      <c r="A126" s="91"/>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c r="Z126" s="91"/>
      <c r="AA126" s="91"/>
    </row>
    <row r="127" ht="14.25" customHeight="1">
      <c r="A127" s="91"/>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c r="Z127" s="91"/>
      <c r="AA127" s="91"/>
    </row>
    <row r="128" ht="14.25" customHeight="1">
      <c r="A128" s="91"/>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c r="Z128" s="91"/>
      <c r="AA128" s="91"/>
    </row>
    <row r="129" ht="14.25" customHeight="1">
      <c r="A129" s="91"/>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c r="Z129" s="91"/>
      <c r="AA129" s="91"/>
    </row>
    <row r="130" ht="14.25" customHeight="1">
      <c r="A130" s="91"/>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c r="Z130" s="91"/>
      <c r="AA130" s="91"/>
    </row>
    <row r="131" ht="14.25" customHeight="1">
      <c r="A131" s="91"/>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c r="Z131" s="91"/>
      <c r="AA131" s="91"/>
    </row>
    <row r="132" ht="14.25" customHeight="1">
      <c r="A132" s="91"/>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c r="Z132" s="91"/>
      <c r="AA132" s="91"/>
    </row>
    <row r="133" ht="14.25" customHeight="1">
      <c r="A133" s="91"/>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c r="Z133" s="91"/>
      <c r="AA133" s="91"/>
    </row>
    <row r="134" ht="14.25" customHeight="1">
      <c r="A134" s="91"/>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c r="Z134" s="91"/>
      <c r="AA134" s="91"/>
    </row>
    <row r="135" ht="14.25" customHeight="1">
      <c r="A135" s="91"/>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c r="Z135" s="91"/>
      <c r="AA135" s="91"/>
    </row>
    <row r="136" ht="14.25" customHeight="1">
      <c r="A136" s="91"/>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c r="Z136" s="91"/>
      <c r="AA136" s="91"/>
    </row>
    <row r="137" ht="14.25" customHeight="1">
      <c r="A137" s="91"/>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c r="Z137" s="91"/>
      <c r="AA137" s="91"/>
    </row>
    <row r="138" ht="14.25" customHeight="1">
      <c r="A138" s="91"/>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c r="Z138" s="91"/>
      <c r="AA138" s="91"/>
    </row>
    <row r="139" ht="14.25" customHeight="1">
      <c r="A139" s="91"/>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c r="Z139" s="91"/>
      <c r="AA139" s="91"/>
    </row>
    <row r="140" ht="14.25" customHeight="1">
      <c r="A140" s="91"/>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c r="Z140" s="91"/>
      <c r="AA140" s="91"/>
    </row>
    <row r="141" ht="14.25" customHeight="1">
      <c r="A141" s="91"/>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c r="Z141" s="91"/>
      <c r="AA141" s="91"/>
    </row>
    <row r="142" ht="14.25" customHeight="1">
      <c r="A142" s="91"/>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c r="AA142" s="91"/>
    </row>
    <row r="143" ht="14.25" customHeight="1">
      <c r="A143" s="91"/>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c r="AA143" s="91"/>
    </row>
    <row r="144" ht="14.25" customHeight="1">
      <c r="A144" s="91"/>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c r="AA144" s="91"/>
    </row>
    <row r="145" ht="14.25" customHeight="1">
      <c r="A145" s="91"/>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c r="Z145" s="91"/>
      <c r="AA145" s="91"/>
    </row>
    <row r="146" ht="14.25" customHeight="1">
      <c r="A146" s="91"/>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c r="Z146" s="91"/>
      <c r="AA146" s="91"/>
    </row>
    <row r="147" ht="14.25" customHeight="1">
      <c r="A147" s="91"/>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c r="AA147" s="91"/>
    </row>
    <row r="148" ht="14.25" customHeight="1">
      <c r="A148" s="91"/>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c r="Z148" s="91"/>
      <c r="AA148" s="91"/>
    </row>
    <row r="149" ht="14.25" customHeight="1">
      <c r="A149" s="91"/>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c r="AA149" s="91"/>
    </row>
    <row r="150" ht="14.25" customHeight="1">
      <c r="A150" s="91"/>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c r="AA150" s="91"/>
    </row>
    <row r="151" ht="14.25" customHeight="1">
      <c r="A151" s="91"/>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c r="AA151" s="91"/>
    </row>
    <row r="152" ht="14.25" customHeight="1">
      <c r="A152" s="91"/>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c r="AA152" s="91"/>
    </row>
    <row r="153" ht="14.25" customHeight="1">
      <c r="A153" s="91"/>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c r="AA153" s="91"/>
    </row>
    <row r="154" ht="14.25" customHeight="1">
      <c r="A154" s="91"/>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c r="AA154" s="91"/>
    </row>
    <row r="155" ht="14.25" customHeight="1">
      <c r="A155" s="91"/>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c r="AA155" s="91"/>
    </row>
    <row r="156" ht="14.25" customHeight="1">
      <c r="A156" s="91"/>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c r="AA156" s="91"/>
    </row>
    <row r="157" ht="14.25" customHeight="1">
      <c r="A157" s="91"/>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c r="AA157" s="91"/>
    </row>
    <row r="158" ht="14.25" customHeight="1">
      <c r="A158" s="91"/>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c r="AA158" s="91"/>
    </row>
    <row r="159" ht="14.25" customHeight="1">
      <c r="A159" s="91"/>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c r="AA159" s="91"/>
    </row>
    <row r="160" ht="14.25" customHeight="1">
      <c r="A160" s="91"/>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c r="AA160" s="91"/>
    </row>
    <row r="161" ht="14.25" customHeight="1">
      <c r="A161" s="91"/>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c r="AA161" s="91"/>
    </row>
    <row r="162" ht="14.25" customHeight="1">
      <c r="A162" s="91"/>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c r="AA162" s="91"/>
    </row>
    <row r="163" ht="14.25" customHeight="1">
      <c r="A163" s="91"/>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c r="AA163" s="91"/>
    </row>
    <row r="164" ht="14.25" customHeight="1">
      <c r="A164" s="91"/>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c r="AA164" s="91"/>
    </row>
    <row r="165" ht="14.25" customHeight="1">
      <c r="A165" s="91"/>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c r="AA165" s="91"/>
    </row>
    <row r="166" ht="14.25" customHeight="1">
      <c r="A166" s="91"/>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c r="AA166" s="91"/>
    </row>
    <row r="167" ht="14.25" customHeight="1">
      <c r="A167" s="91"/>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c r="AA167" s="91"/>
    </row>
    <row r="168" ht="14.25" customHeight="1">
      <c r="A168" s="91"/>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c r="AA168" s="91"/>
    </row>
    <row r="169" ht="14.25" customHeight="1">
      <c r="A169" s="91"/>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c r="AA169" s="91"/>
    </row>
    <row r="170" ht="14.25" customHeight="1">
      <c r="A170" s="91"/>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c r="AA170" s="91"/>
    </row>
    <row r="171" ht="14.25" customHeight="1">
      <c r="A171" s="91"/>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c r="AA171" s="91"/>
    </row>
    <row r="172" ht="14.25" customHeight="1">
      <c r="A172" s="91"/>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c r="AA172" s="91"/>
    </row>
    <row r="173" ht="14.25" customHeight="1">
      <c r="A173" s="91"/>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c r="AA173" s="91"/>
    </row>
    <row r="174" ht="14.25" customHeight="1">
      <c r="A174" s="91"/>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c r="AA174" s="91"/>
    </row>
    <row r="175" ht="14.25" customHeight="1">
      <c r="A175" s="91"/>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c r="AA175" s="91"/>
    </row>
    <row r="176" ht="14.25" customHeight="1">
      <c r="A176" s="91"/>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c r="AA176" s="91"/>
    </row>
    <row r="177" ht="14.25" customHeight="1">
      <c r="A177" s="91"/>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c r="AA177" s="91"/>
    </row>
    <row r="178" ht="14.25" customHeight="1">
      <c r="A178" s="91"/>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c r="AA178" s="91"/>
    </row>
    <row r="179" ht="14.25" customHeight="1">
      <c r="A179" s="91"/>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c r="AA179" s="91"/>
    </row>
    <row r="180" ht="14.25" customHeight="1">
      <c r="A180" s="91"/>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c r="AA180" s="91"/>
    </row>
    <row r="181" ht="14.25" customHeight="1">
      <c r="A181" s="91"/>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c r="AA181" s="91"/>
    </row>
    <row r="182" ht="14.25" customHeight="1">
      <c r="A182" s="91"/>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c r="AA182" s="91"/>
    </row>
    <row r="183" ht="14.25" customHeight="1">
      <c r="A183" s="91"/>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c r="AA183" s="91"/>
    </row>
    <row r="184" ht="14.25" customHeight="1">
      <c r="A184" s="91"/>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c r="AA184" s="91"/>
    </row>
    <row r="185" ht="14.25" customHeight="1">
      <c r="A185" s="91"/>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c r="AA185" s="91"/>
    </row>
    <row r="186" ht="14.25" customHeight="1">
      <c r="A186" s="91"/>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c r="AA186" s="91"/>
    </row>
    <row r="187" ht="14.25" customHeight="1">
      <c r="A187" s="91"/>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c r="AA187" s="91"/>
    </row>
    <row r="188" ht="14.25" customHeight="1">
      <c r="A188" s="91"/>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c r="AA188" s="91"/>
    </row>
    <row r="189" ht="14.25" customHeight="1">
      <c r="A189" s="91"/>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c r="AA189" s="91"/>
    </row>
    <row r="190" ht="14.25" customHeight="1">
      <c r="A190" s="91"/>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c r="AA190" s="91"/>
    </row>
    <row r="191" ht="14.25" customHeight="1">
      <c r="A191" s="91"/>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c r="AA191" s="91"/>
    </row>
    <row r="192" ht="14.25" customHeight="1">
      <c r="A192" s="91"/>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c r="AA192" s="91"/>
    </row>
    <row r="193" ht="14.25" customHeight="1">
      <c r="A193" s="91"/>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c r="AA193" s="91"/>
    </row>
    <row r="194" ht="14.25" customHeight="1">
      <c r="A194" s="91"/>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c r="AA194" s="91"/>
    </row>
    <row r="195" ht="14.25" customHeight="1">
      <c r="A195" s="91"/>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c r="AA195" s="91"/>
    </row>
    <row r="196" ht="14.25" customHeight="1">
      <c r="A196" s="91"/>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c r="AA196" s="91"/>
    </row>
    <row r="197" ht="14.25" customHeight="1">
      <c r="A197" s="91"/>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c r="AA197" s="91"/>
    </row>
    <row r="198" ht="14.25" customHeight="1">
      <c r="A198" s="91"/>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c r="AA198" s="91"/>
    </row>
    <row r="199" ht="14.25" customHeight="1">
      <c r="A199" s="91"/>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c r="AA199" s="91"/>
    </row>
    <row r="200" ht="14.25" customHeight="1">
      <c r="A200" s="91"/>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c r="AA200" s="91"/>
    </row>
    <row r="201" ht="14.25" customHeight="1">
      <c r="A201" s="91"/>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c r="AA201" s="91"/>
    </row>
    <row r="202" ht="14.25" customHeight="1">
      <c r="A202" s="91"/>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c r="AA202" s="91"/>
    </row>
    <row r="203" ht="14.25" customHeight="1">
      <c r="A203" s="91"/>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c r="AA203" s="91"/>
    </row>
    <row r="204" ht="14.25" customHeight="1">
      <c r="A204" s="91"/>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c r="AA204" s="91"/>
    </row>
    <row r="205" ht="14.25" customHeight="1">
      <c r="A205" s="91"/>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c r="AA205" s="91"/>
    </row>
    <row r="206" ht="14.25" customHeight="1">
      <c r="A206" s="91"/>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c r="AA206" s="91"/>
    </row>
    <row r="207" ht="14.25" customHeight="1">
      <c r="A207" s="91"/>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c r="AA207" s="91"/>
    </row>
    <row r="208" ht="14.25" customHeight="1">
      <c r="A208" s="91"/>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c r="AA208" s="91"/>
    </row>
    <row r="209" ht="14.25" customHeight="1">
      <c r="A209" s="9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c r="AA209" s="91"/>
    </row>
    <row r="210" ht="14.25" customHeight="1">
      <c r="A210" s="91"/>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c r="AA210" s="91"/>
    </row>
    <row r="211" ht="14.25" customHeight="1">
      <c r="A211" s="91"/>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c r="AA211" s="91"/>
    </row>
    <row r="212" ht="14.25" customHeight="1">
      <c r="A212" s="91"/>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c r="AA212" s="91"/>
    </row>
    <row r="213" ht="14.25" customHeight="1">
      <c r="A213" s="91"/>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c r="AA213" s="91"/>
    </row>
    <row r="214" ht="14.25" customHeight="1">
      <c r="A214" s="91"/>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c r="AA214" s="91"/>
    </row>
    <row r="215" ht="14.25" customHeight="1">
      <c r="A215" s="91"/>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c r="AA215" s="91"/>
    </row>
    <row r="216" ht="14.25" customHeight="1">
      <c r="A216" s="91"/>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c r="AA216" s="91"/>
    </row>
    <row r="217" ht="14.25" customHeight="1">
      <c r="A217" s="91"/>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c r="AA217" s="91"/>
    </row>
    <row r="218" ht="14.25" customHeight="1">
      <c r="A218" s="91"/>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c r="AA218" s="91"/>
    </row>
    <row r="219" ht="14.25" customHeight="1">
      <c r="A219" s="91"/>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c r="AA219" s="91"/>
    </row>
    <row r="220" ht="14.25" customHeight="1">
      <c r="A220" s="91"/>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c r="AA220" s="91"/>
    </row>
    <row r="221" ht="14.25" customHeight="1">
      <c r="A221" s="91"/>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c r="AA221" s="91"/>
    </row>
    <row r="222" ht="14.25" customHeight="1">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c r="AA222" s="91"/>
    </row>
    <row r="223" ht="14.25" customHeight="1">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c r="AA223" s="91"/>
    </row>
    <row r="224" ht="14.25" customHeight="1">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c r="AA224" s="91"/>
    </row>
    <row r="225" ht="14.25" customHeight="1">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c r="AA225" s="91"/>
    </row>
    <row r="226" ht="14.25" customHeight="1">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c r="AA226" s="91"/>
    </row>
    <row r="227" ht="14.25" customHeight="1">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c r="AA227" s="91"/>
    </row>
    <row r="228" ht="14.25" customHeight="1">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c r="AA228" s="91"/>
    </row>
    <row r="229" ht="14.25" customHeight="1">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c r="AA229" s="91"/>
    </row>
    <row r="230" ht="14.25" customHeight="1">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c r="AA230" s="91"/>
    </row>
    <row r="231" ht="14.25" customHeight="1">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c r="AA231" s="91"/>
    </row>
    <row r="232" ht="14.25" customHeight="1">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c r="AA232" s="91"/>
    </row>
    <row r="233" ht="14.25" customHeight="1">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c r="AA233" s="91"/>
    </row>
    <row r="234" ht="14.25" customHeight="1">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c r="AA234" s="91"/>
    </row>
    <row r="235" ht="14.25" customHeight="1">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c r="AA235" s="91"/>
    </row>
    <row r="236" ht="14.25" customHeight="1">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c r="AA236" s="91"/>
    </row>
    <row r="237" ht="14.25" customHeight="1">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c r="AA237" s="91"/>
    </row>
    <row r="238" ht="14.25" customHeight="1">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c r="AA238" s="91"/>
    </row>
    <row r="239" ht="14.25" customHeight="1">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c r="AA239" s="91"/>
    </row>
    <row r="240" ht="14.25" customHeight="1">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c r="AA240" s="91"/>
    </row>
    <row r="241" ht="14.25" customHeight="1">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c r="AA241" s="91"/>
    </row>
    <row r="242" ht="14.25" customHeight="1">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c r="AA242" s="91"/>
    </row>
    <row r="243" ht="14.25" customHeight="1">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c r="AA243" s="91"/>
    </row>
    <row r="244" ht="14.25" customHeight="1">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c r="AA244" s="91"/>
    </row>
    <row r="245" ht="14.25" customHeight="1">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c r="AA245" s="91"/>
    </row>
    <row r="246" ht="14.25" customHeight="1">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c r="AA246" s="91"/>
    </row>
    <row r="247" ht="14.25" customHeight="1">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c r="AA247" s="91"/>
    </row>
    <row r="248" ht="14.25" customHeight="1">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c r="AA248" s="91"/>
    </row>
    <row r="249" ht="14.25" customHeight="1">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c r="AA249" s="91"/>
    </row>
    <row r="250" ht="14.25" customHeight="1">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c r="AA250" s="91"/>
    </row>
    <row r="251" ht="14.25" customHeight="1">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c r="AA251" s="91"/>
    </row>
    <row r="252" ht="14.25" customHeight="1">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c r="AA252" s="91"/>
    </row>
    <row r="253" ht="14.25" customHeight="1">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c r="AA253" s="91"/>
    </row>
    <row r="254" ht="14.25" customHeight="1">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c r="AA254" s="91"/>
    </row>
    <row r="255" ht="14.25" customHeight="1">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c r="AA255" s="91"/>
    </row>
    <row r="256" ht="14.25" customHeight="1">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c r="AA256" s="91"/>
    </row>
    <row r="257" ht="14.25" customHeight="1">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c r="AA257" s="91"/>
    </row>
    <row r="258" ht="14.25" customHeight="1">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c r="AA258" s="91"/>
    </row>
    <row r="259" ht="14.25" customHeight="1">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c r="AA259" s="91"/>
    </row>
    <row r="260" ht="14.25" customHeight="1">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c r="AA260" s="91"/>
    </row>
    <row r="261" ht="14.25" customHeight="1">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c r="AA261" s="91"/>
    </row>
    <row r="262" ht="14.25" customHeight="1">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c r="AA262" s="91"/>
    </row>
    <row r="263" ht="14.25" customHeight="1">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c r="AA263" s="91"/>
    </row>
    <row r="264" ht="14.25" customHeight="1">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c r="AA264" s="91"/>
    </row>
    <row r="265" ht="14.25" customHeight="1">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c r="AA265" s="91"/>
    </row>
    <row r="266" ht="14.25" customHeight="1">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c r="AA266" s="91"/>
    </row>
    <row r="267" ht="14.25" customHeight="1">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c r="AA267" s="91"/>
    </row>
    <row r="268" ht="14.25" customHeight="1">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c r="AA268" s="91"/>
    </row>
    <row r="269" ht="14.25" customHeight="1">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c r="AA269" s="91"/>
    </row>
    <row r="270" ht="14.25" customHeight="1">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c r="AA270" s="91"/>
    </row>
    <row r="271" ht="14.25" customHeight="1">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c r="AA271" s="91"/>
    </row>
    <row r="272" ht="14.25" customHeight="1">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c r="AA272" s="91"/>
    </row>
    <row r="273" ht="14.25" customHeight="1">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c r="AA273" s="91"/>
    </row>
    <row r="274" ht="14.25" customHeight="1">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c r="AA274" s="91"/>
    </row>
    <row r="275" ht="14.25" customHeight="1">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c r="AA275" s="91"/>
    </row>
    <row r="276" ht="14.25" customHeight="1">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c r="AA276" s="91"/>
    </row>
    <row r="277" ht="14.25" customHeight="1">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c r="AA277" s="91"/>
    </row>
    <row r="278" ht="14.25" customHeight="1">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c r="AA278" s="91"/>
    </row>
    <row r="279" ht="14.25" customHeight="1">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c r="AA279" s="91"/>
    </row>
    <row r="280" ht="14.25" customHeight="1">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c r="AA280" s="91"/>
    </row>
    <row r="281" ht="14.25" customHeight="1">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c r="AA281" s="91"/>
    </row>
    <row r="282" ht="14.25" customHeight="1">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c r="AA282" s="91"/>
    </row>
    <row r="283" ht="14.25" customHeight="1">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c r="AA283" s="91"/>
    </row>
    <row r="284" ht="14.25" customHeight="1">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c r="AA284" s="91"/>
    </row>
    <row r="285" ht="14.25" customHeight="1">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c r="AA285" s="91"/>
    </row>
    <row r="286" ht="14.25" customHeight="1">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c r="AA286" s="91"/>
    </row>
    <row r="287" ht="14.25" customHeight="1">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c r="AA287" s="91"/>
    </row>
    <row r="288" ht="14.25" customHeight="1">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c r="AA288" s="91"/>
    </row>
    <row r="289" ht="14.25" customHeight="1">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c r="AA289" s="91"/>
    </row>
    <row r="290" ht="14.25" customHeight="1">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c r="AA290" s="91"/>
    </row>
    <row r="291" ht="14.25" customHeight="1">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c r="AA291" s="91"/>
    </row>
    <row r="292" ht="14.25" customHeight="1">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c r="AA292" s="91"/>
    </row>
    <row r="293" ht="14.25" customHeight="1">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c r="AA293" s="91"/>
    </row>
    <row r="294" ht="14.25" customHeight="1">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c r="AA294" s="91"/>
    </row>
    <row r="295" ht="14.25" customHeight="1">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c r="AA295" s="91"/>
    </row>
    <row r="296" ht="14.25" customHeight="1">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c r="AA296" s="91"/>
    </row>
    <row r="297" ht="14.25" customHeight="1">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c r="AA297" s="91"/>
    </row>
    <row r="298" ht="14.25" customHeight="1">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c r="AA298" s="91"/>
    </row>
    <row r="299" ht="14.25" customHeight="1">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c r="AA299" s="91"/>
    </row>
    <row r="300" ht="14.25" customHeight="1">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c r="AA300" s="91"/>
    </row>
    <row r="301" ht="14.25" customHeight="1">
      <c r="A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c r="AA301" s="91"/>
    </row>
    <row r="302" ht="14.25" customHeight="1">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c r="AA302" s="91"/>
    </row>
    <row r="303" ht="14.25" customHeight="1">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c r="AA303" s="91"/>
    </row>
    <row r="304" ht="14.25" customHeight="1">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c r="AA304" s="91"/>
    </row>
    <row r="305" ht="14.25" customHeight="1">
      <c r="A305" s="9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c r="AA305" s="91"/>
    </row>
    <row r="306" ht="14.25" customHeight="1">
      <c r="A306" s="9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c r="AA306" s="91"/>
    </row>
    <row r="307" ht="13.5" customHeight="1">
      <c r="D307" s="90"/>
      <c r="E307" s="90"/>
      <c r="F307" s="90"/>
      <c r="G307" s="90"/>
      <c r="H307" s="90"/>
      <c r="I307" s="90"/>
      <c r="J307" s="90"/>
      <c r="K307" s="90"/>
      <c r="L307" s="90"/>
    </row>
    <row r="308" ht="13.5" customHeight="1">
      <c r="D308" s="90"/>
      <c r="E308" s="90"/>
      <c r="F308" s="90"/>
      <c r="G308" s="90"/>
      <c r="H308" s="90"/>
      <c r="I308" s="90"/>
      <c r="J308" s="90"/>
      <c r="K308" s="90"/>
      <c r="L308" s="90"/>
    </row>
    <row r="309" ht="13.5" customHeight="1">
      <c r="D309" s="90"/>
      <c r="E309" s="90"/>
      <c r="F309" s="90"/>
      <c r="G309" s="90"/>
      <c r="H309" s="90"/>
      <c r="I309" s="90"/>
      <c r="J309" s="90"/>
      <c r="K309" s="90"/>
      <c r="L309" s="90"/>
    </row>
    <row r="310" ht="13.5" customHeight="1">
      <c r="D310" s="90"/>
      <c r="E310" s="90"/>
      <c r="F310" s="90"/>
      <c r="G310" s="90"/>
      <c r="H310" s="90"/>
      <c r="I310" s="90"/>
      <c r="J310" s="90"/>
      <c r="K310" s="90"/>
      <c r="L310" s="90"/>
    </row>
    <row r="311" ht="13.5" customHeight="1">
      <c r="D311" s="90"/>
      <c r="E311" s="90"/>
      <c r="F311" s="90"/>
      <c r="G311" s="90"/>
      <c r="H311" s="90"/>
      <c r="I311" s="90"/>
      <c r="J311" s="90"/>
      <c r="K311" s="90"/>
      <c r="L311" s="90"/>
    </row>
    <row r="312" ht="13.5" customHeight="1">
      <c r="D312" s="90"/>
      <c r="E312" s="90"/>
      <c r="F312" s="90"/>
      <c r="G312" s="90"/>
      <c r="H312" s="90"/>
      <c r="I312" s="90"/>
      <c r="J312" s="90"/>
      <c r="K312" s="90"/>
      <c r="L312" s="90"/>
    </row>
    <row r="313" ht="13.5" customHeight="1">
      <c r="D313" s="90"/>
      <c r="E313" s="90"/>
      <c r="F313" s="90"/>
      <c r="G313" s="90"/>
      <c r="H313" s="90"/>
      <c r="I313" s="90"/>
      <c r="J313" s="90"/>
      <c r="K313" s="90"/>
      <c r="L313" s="90"/>
    </row>
    <row r="314" ht="13.5" customHeight="1">
      <c r="D314" s="90"/>
      <c r="E314" s="90"/>
      <c r="F314" s="90"/>
      <c r="G314" s="90"/>
      <c r="H314" s="90"/>
      <c r="I314" s="90"/>
      <c r="J314" s="90"/>
      <c r="K314" s="90"/>
      <c r="L314" s="90"/>
    </row>
    <row r="315" ht="13.5" customHeight="1">
      <c r="D315" s="90"/>
      <c r="E315" s="90"/>
      <c r="F315" s="90"/>
      <c r="G315" s="90"/>
      <c r="H315" s="90"/>
      <c r="I315" s="90"/>
      <c r="J315" s="90"/>
      <c r="K315" s="90"/>
      <c r="L315" s="90"/>
    </row>
    <row r="316" ht="13.5" customHeight="1">
      <c r="D316" s="90"/>
      <c r="E316" s="90"/>
      <c r="F316" s="90"/>
      <c r="G316" s="90"/>
      <c r="H316" s="90"/>
      <c r="I316" s="90"/>
      <c r="J316" s="90"/>
      <c r="K316" s="90"/>
      <c r="L316" s="90"/>
    </row>
    <row r="317" ht="13.5" customHeight="1">
      <c r="D317" s="90"/>
      <c r="E317" s="90"/>
      <c r="F317" s="90"/>
      <c r="G317" s="90"/>
      <c r="H317" s="90"/>
      <c r="I317" s="90"/>
      <c r="J317" s="90"/>
      <c r="K317" s="90"/>
      <c r="L317" s="90"/>
    </row>
    <row r="318" ht="13.5" customHeight="1">
      <c r="D318" s="90"/>
      <c r="E318" s="90"/>
      <c r="F318" s="90"/>
      <c r="G318" s="90"/>
      <c r="H318" s="90"/>
      <c r="I318" s="90"/>
      <c r="J318" s="90"/>
      <c r="K318" s="90"/>
      <c r="L318" s="90"/>
    </row>
    <row r="319" ht="13.5" customHeight="1">
      <c r="D319" s="90"/>
      <c r="E319" s="90"/>
      <c r="F319" s="90"/>
      <c r="G319" s="90"/>
      <c r="H319" s="90"/>
      <c r="I319" s="90"/>
      <c r="J319" s="90"/>
      <c r="K319" s="90"/>
      <c r="L319" s="90"/>
    </row>
    <row r="320" ht="13.5" customHeight="1">
      <c r="D320" s="90"/>
      <c r="E320" s="90"/>
      <c r="F320" s="90"/>
      <c r="G320" s="90"/>
      <c r="H320" s="90"/>
      <c r="I320" s="90"/>
      <c r="J320" s="90"/>
      <c r="K320" s="90"/>
      <c r="L320" s="90"/>
    </row>
    <row r="321" ht="13.5" customHeight="1">
      <c r="D321" s="90"/>
      <c r="E321" s="90"/>
      <c r="F321" s="90"/>
      <c r="G321" s="90"/>
      <c r="H321" s="90"/>
      <c r="I321" s="90"/>
      <c r="J321" s="90"/>
      <c r="K321" s="90"/>
      <c r="L321" s="90"/>
    </row>
    <row r="322" ht="13.5" customHeight="1">
      <c r="D322" s="90"/>
      <c r="E322" s="90"/>
      <c r="F322" s="90"/>
      <c r="G322" s="90"/>
      <c r="H322" s="90"/>
      <c r="I322" s="90"/>
      <c r="J322" s="90"/>
      <c r="K322" s="90"/>
      <c r="L322" s="90"/>
    </row>
    <row r="323" ht="13.5" customHeight="1">
      <c r="D323" s="90"/>
      <c r="E323" s="90"/>
      <c r="F323" s="90"/>
      <c r="G323" s="90"/>
      <c r="H323" s="90"/>
      <c r="I323" s="90"/>
      <c r="J323" s="90"/>
      <c r="K323" s="90"/>
      <c r="L323" s="90"/>
    </row>
    <row r="324" ht="13.5" customHeight="1">
      <c r="D324" s="90"/>
      <c r="E324" s="90"/>
      <c r="F324" s="90"/>
      <c r="G324" s="90"/>
      <c r="H324" s="90"/>
      <c r="I324" s="90"/>
      <c r="J324" s="90"/>
      <c r="K324" s="90"/>
      <c r="L324" s="90"/>
    </row>
    <row r="325" ht="13.5" customHeight="1">
      <c r="D325" s="90"/>
      <c r="E325" s="90"/>
      <c r="F325" s="90"/>
      <c r="G325" s="90"/>
      <c r="H325" s="90"/>
      <c r="I325" s="90"/>
      <c r="J325" s="90"/>
      <c r="K325" s="90"/>
      <c r="L325" s="90"/>
    </row>
    <row r="326" ht="13.5" customHeight="1">
      <c r="D326" s="90"/>
      <c r="E326" s="90"/>
      <c r="F326" s="90"/>
      <c r="G326" s="90"/>
      <c r="H326" s="90"/>
      <c r="I326" s="90"/>
      <c r="J326" s="90"/>
      <c r="K326" s="90"/>
      <c r="L326" s="90"/>
    </row>
    <row r="327" ht="13.5" customHeight="1">
      <c r="D327" s="90"/>
      <c r="E327" s="90"/>
      <c r="F327" s="90"/>
      <c r="G327" s="90"/>
      <c r="H327" s="90"/>
      <c r="I327" s="90"/>
      <c r="J327" s="90"/>
      <c r="K327" s="90"/>
      <c r="L327" s="90"/>
    </row>
    <row r="328" ht="13.5" customHeight="1">
      <c r="D328" s="90"/>
      <c r="E328" s="90"/>
      <c r="F328" s="90"/>
      <c r="G328" s="90"/>
      <c r="H328" s="90"/>
      <c r="I328" s="90"/>
      <c r="J328" s="90"/>
      <c r="K328" s="90"/>
      <c r="L328" s="90"/>
    </row>
    <row r="329" ht="13.5" customHeight="1">
      <c r="D329" s="90"/>
      <c r="E329" s="90"/>
      <c r="F329" s="90"/>
      <c r="G329" s="90"/>
      <c r="H329" s="90"/>
      <c r="I329" s="90"/>
      <c r="J329" s="90"/>
      <c r="K329" s="90"/>
      <c r="L329" s="90"/>
    </row>
    <row r="330" ht="13.5" customHeight="1">
      <c r="D330" s="90"/>
      <c r="E330" s="90"/>
      <c r="F330" s="90"/>
      <c r="G330" s="90"/>
      <c r="H330" s="90"/>
      <c r="I330" s="90"/>
      <c r="J330" s="90"/>
      <c r="K330" s="90"/>
      <c r="L330" s="90"/>
    </row>
    <row r="331" ht="13.5" customHeight="1">
      <c r="D331" s="90"/>
      <c r="E331" s="90"/>
      <c r="F331" s="90"/>
      <c r="G331" s="90"/>
      <c r="H331" s="90"/>
      <c r="I331" s="90"/>
      <c r="J331" s="90"/>
      <c r="K331" s="90"/>
      <c r="L331" s="90"/>
    </row>
    <row r="332" ht="13.5" customHeight="1">
      <c r="D332" s="90"/>
      <c r="E332" s="90"/>
      <c r="F332" s="90"/>
      <c r="G332" s="90"/>
      <c r="H332" s="90"/>
      <c r="I332" s="90"/>
      <c r="J332" s="90"/>
      <c r="K332" s="90"/>
      <c r="L332" s="90"/>
    </row>
    <row r="333" ht="13.5" customHeight="1">
      <c r="D333" s="90"/>
      <c r="E333" s="90"/>
      <c r="F333" s="90"/>
      <c r="G333" s="90"/>
      <c r="H333" s="90"/>
      <c r="I333" s="90"/>
      <c r="J333" s="90"/>
      <c r="K333" s="90"/>
      <c r="L333" s="90"/>
    </row>
    <row r="334" ht="13.5" customHeight="1">
      <c r="D334" s="90"/>
      <c r="E334" s="90"/>
      <c r="F334" s="90"/>
      <c r="G334" s="90"/>
      <c r="H334" s="90"/>
      <c r="I334" s="90"/>
      <c r="J334" s="90"/>
      <c r="K334" s="90"/>
      <c r="L334" s="90"/>
    </row>
    <row r="335" ht="13.5" customHeight="1">
      <c r="D335" s="90"/>
      <c r="E335" s="90"/>
      <c r="F335" s="90"/>
      <c r="G335" s="90"/>
      <c r="H335" s="90"/>
      <c r="I335" s="90"/>
      <c r="J335" s="90"/>
      <c r="K335" s="90"/>
      <c r="L335" s="90"/>
    </row>
    <row r="336" ht="13.5" customHeight="1">
      <c r="D336" s="90"/>
      <c r="E336" s="90"/>
      <c r="F336" s="90"/>
      <c r="G336" s="90"/>
      <c r="H336" s="90"/>
      <c r="I336" s="90"/>
      <c r="J336" s="90"/>
      <c r="K336" s="90"/>
      <c r="L336" s="90"/>
    </row>
    <row r="337" ht="13.5" customHeight="1">
      <c r="D337" s="90"/>
      <c r="E337" s="90"/>
      <c r="F337" s="90"/>
      <c r="G337" s="90"/>
      <c r="H337" s="90"/>
      <c r="I337" s="90"/>
      <c r="J337" s="90"/>
      <c r="K337" s="90"/>
      <c r="L337" s="90"/>
    </row>
    <row r="338" ht="13.5" customHeight="1">
      <c r="D338" s="90"/>
      <c r="E338" s="90"/>
      <c r="F338" s="90"/>
      <c r="G338" s="90"/>
      <c r="H338" s="90"/>
      <c r="I338" s="90"/>
      <c r="J338" s="90"/>
      <c r="K338" s="90"/>
      <c r="L338" s="90"/>
    </row>
    <row r="339" ht="13.5" customHeight="1">
      <c r="D339" s="90"/>
      <c r="E339" s="90"/>
      <c r="F339" s="90"/>
      <c r="G339" s="90"/>
      <c r="H339" s="90"/>
      <c r="I339" s="90"/>
      <c r="J339" s="90"/>
      <c r="K339" s="90"/>
      <c r="L339" s="90"/>
    </row>
    <row r="340" ht="13.5" customHeight="1">
      <c r="D340" s="90"/>
      <c r="E340" s="90"/>
      <c r="F340" s="90"/>
      <c r="G340" s="90"/>
      <c r="H340" s="90"/>
      <c r="I340" s="90"/>
      <c r="J340" s="90"/>
      <c r="K340" s="90"/>
      <c r="L340" s="90"/>
    </row>
    <row r="341" ht="13.5" customHeight="1">
      <c r="D341" s="90"/>
      <c r="E341" s="90"/>
      <c r="F341" s="90"/>
      <c r="G341" s="90"/>
      <c r="H341" s="90"/>
      <c r="I341" s="90"/>
      <c r="J341" s="90"/>
      <c r="K341" s="90"/>
      <c r="L341" s="90"/>
    </row>
    <row r="342" ht="13.5" customHeight="1">
      <c r="D342" s="90"/>
      <c r="E342" s="90"/>
      <c r="F342" s="90"/>
      <c r="G342" s="90"/>
      <c r="H342" s="90"/>
      <c r="I342" s="90"/>
      <c r="J342" s="90"/>
      <c r="K342" s="90"/>
      <c r="L342" s="90"/>
    </row>
    <row r="343" ht="13.5" customHeight="1">
      <c r="D343" s="90"/>
      <c r="E343" s="90"/>
      <c r="F343" s="90"/>
      <c r="G343" s="90"/>
      <c r="H343" s="90"/>
      <c r="I343" s="90"/>
      <c r="J343" s="90"/>
      <c r="K343" s="90"/>
      <c r="L343" s="90"/>
    </row>
    <row r="344" ht="13.5" customHeight="1">
      <c r="D344" s="90"/>
      <c r="E344" s="90"/>
      <c r="F344" s="90"/>
      <c r="G344" s="90"/>
      <c r="H344" s="90"/>
      <c r="I344" s="90"/>
      <c r="J344" s="90"/>
      <c r="K344" s="90"/>
      <c r="L344" s="90"/>
    </row>
    <row r="345" ht="13.5" customHeight="1">
      <c r="D345" s="90"/>
      <c r="E345" s="90"/>
      <c r="F345" s="90"/>
      <c r="G345" s="90"/>
      <c r="H345" s="90"/>
      <c r="I345" s="90"/>
      <c r="J345" s="90"/>
      <c r="K345" s="90"/>
      <c r="L345" s="90"/>
    </row>
    <row r="346" ht="13.5" customHeight="1">
      <c r="D346" s="90"/>
      <c r="E346" s="90"/>
      <c r="F346" s="90"/>
      <c r="G346" s="90"/>
      <c r="H346" s="90"/>
      <c r="I346" s="90"/>
      <c r="J346" s="90"/>
      <c r="K346" s="90"/>
      <c r="L346" s="90"/>
    </row>
    <row r="347" ht="13.5" customHeight="1">
      <c r="D347" s="90"/>
      <c r="E347" s="90"/>
      <c r="F347" s="90"/>
      <c r="G347" s="90"/>
      <c r="H347" s="90"/>
      <c r="I347" s="90"/>
      <c r="J347" s="90"/>
      <c r="K347" s="90"/>
      <c r="L347" s="90"/>
    </row>
    <row r="348" ht="13.5" customHeight="1">
      <c r="D348" s="90"/>
      <c r="E348" s="90"/>
      <c r="F348" s="90"/>
      <c r="G348" s="90"/>
      <c r="H348" s="90"/>
      <c r="I348" s="90"/>
      <c r="J348" s="90"/>
      <c r="K348" s="90"/>
      <c r="L348" s="90"/>
    </row>
    <row r="349" ht="13.5" customHeight="1">
      <c r="D349" s="90"/>
      <c r="E349" s="90"/>
      <c r="F349" s="90"/>
      <c r="G349" s="90"/>
      <c r="H349" s="90"/>
      <c r="I349" s="90"/>
      <c r="J349" s="90"/>
      <c r="K349" s="90"/>
      <c r="L349" s="90"/>
    </row>
    <row r="350" ht="13.5" customHeight="1">
      <c r="D350" s="90"/>
      <c r="E350" s="90"/>
      <c r="F350" s="90"/>
      <c r="G350" s="90"/>
      <c r="H350" s="90"/>
      <c r="I350" s="90"/>
      <c r="J350" s="90"/>
      <c r="K350" s="90"/>
      <c r="L350" s="90"/>
    </row>
    <row r="351" ht="13.5" customHeight="1">
      <c r="D351" s="90"/>
      <c r="E351" s="90"/>
      <c r="F351" s="90"/>
      <c r="G351" s="90"/>
      <c r="H351" s="90"/>
      <c r="I351" s="90"/>
      <c r="J351" s="90"/>
      <c r="K351" s="90"/>
      <c r="L351" s="90"/>
    </row>
    <row r="352" ht="13.5" customHeight="1">
      <c r="D352" s="90"/>
      <c r="E352" s="90"/>
      <c r="F352" s="90"/>
      <c r="G352" s="90"/>
      <c r="H352" s="90"/>
      <c r="I352" s="90"/>
      <c r="J352" s="90"/>
      <c r="K352" s="90"/>
      <c r="L352" s="90"/>
    </row>
    <row r="353" ht="13.5" customHeight="1">
      <c r="D353" s="90"/>
      <c r="E353" s="90"/>
      <c r="F353" s="90"/>
      <c r="G353" s="90"/>
      <c r="H353" s="90"/>
      <c r="I353" s="90"/>
      <c r="J353" s="90"/>
      <c r="K353" s="90"/>
      <c r="L353" s="90"/>
    </row>
    <row r="354" ht="13.5" customHeight="1">
      <c r="D354" s="90"/>
      <c r="E354" s="90"/>
      <c r="F354" s="90"/>
      <c r="G354" s="90"/>
      <c r="H354" s="90"/>
      <c r="I354" s="90"/>
      <c r="J354" s="90"/>
      <c r="K354" s="90"/>
      <c r="L354" s="90"/>
    </row>
    <row r="355" ht="13.5" customHeight="1">
      <c r="D355" s="90"/>
      <c r="E355" s="90"/>
      <c r="F355" s="90"/>
      <c r="G355" s="90"/>
      <c r="H355" s="90"/>
      <c r="I355" s="90"/>
      <c r="J355" s="90"/>
      <c r="K355" s="90"/>
      <c r="L355" s="90"/>
    </row>
    <row r="356" ht="13.5" customHeight="1">
      <c r="D356" s="90"/>
      <c r="E356" s="90"/>
      <c r="F356" s="90"/>
      <c r="G356" s="90"/>
      <c r="H356" s="90"/>
      <c r="I356" s="90"/>
      <c r="J356" s="90"/>
      <c r="K356" s="90"/>
      <c r="L356" s="90"/>
    </row>
    <row r="357" ht="13.5" customHeight="1">
      <c r="D357" s="90"/>
      <c r="E357" s="90"/>
      <c r="F357" s="90"/>
      <c r="G357" s="90"/>
      <c r="H357" s="90"/>
      <c r="I357" s="90"/>
      <c r="J357" s="90"/>
      <c r="K357" s="90"/>
      <c r="L357" s="90"/>
    </row>
    <row r="358" ht="13.5" customHeight="1">
      <c r="D358" s="90"/>
      <c r="E358" s="90"/>
      <c r="F358" s="90"/>
      <c r="G358" s="90"/>
      <c r="H358" s="90"/>
      <c r="I358" s="90"/>
      <c r="J358" s="90"/>
      <c r="K358" s="90"/>
      <c r="L358" s="90"/>
    </row>
    <row r="359" ht="13.5" customHeight="1">
      <c r="D359" s="90"/>
      <c r="E359" s="90"/>
      <c r="F359" s="90"/>
      <c r="G359" s="90"/>
      <c r="H359" s="90"/>
      <c r="I359" s="90"/>
      <c r="J359" s="90"/>
      <c r="K359" s="90"/>
      <c r="L359" s="90"/>
    </row>
    <row r="360" ht="13.5" customHeight="1">
      <c r="D360" s="90"/>
      <c r="E360" s="90"/>
      <c r="F360" s="90"/>
      <c r="G360" s="90"/>
      <c r="H360" s="90"/>
      <c r="I360" s="90"/>
      <c r="J360" s="90"/>
      <c r="K360" s="90"/>
      <c r="L360" s="90"/>
    </row>
    <row r="361" ht="13.5" customHeight="1">
      <c r="D361" s="90"/>
      <c r="E361" s="90"/>
      <c r="F361" s="90"/>
      <c r="G361" s="90"/>
      <c r="H361" s="90"/>
      <c r="I361" s="90"/>
      <c r="J361" s="90"/>
      <c r="K361" s="90"/>
      <c r="L361" s="90"/>
    </row>
    <row r="362" ht="13.5" customHeight="1">
      <c r="D362" s="90"/>
      <c r="E362" s="90"/>
      <c r="F362" s="90"/>
      <c r="G362" s="90"/>
      <c r="H362" s="90"/>
      <c r="I362" s="90"/>
      <c r="J362" s="90"/>
      <c r="K362" s="90"/>
      <c r="L362" s="90"/>
    </row>
    <row r="363" ht="13.5" customHeight="1">
      <c r="D363" s="90"/>
      <c r="E363" s="90"/>
      <c r="F363" s="90"/>
      <c r="G363" s="90"/>
      <c r="H363" s="90"/>
      <c r="I363" s="90"/>
      <c r="J363" s="90"/>
      <c r="K363" s="90"/>
      <c r="L363" s="90"/>
    </row>
    <row r="364" ht="13.5" customHeight="1">
      <c r="D364" s="90"/>
      <c r="E364" s="90"/>
      <c r="F364" s="90"/>
      <c r="G364" s="90"/>
      <c r="H364" s="90"/>
      <c r="I364" s="90"/>
      <c r="J364" s="90"/>
      <c r="K364" s="90"/>
      <c r="L364" s="90"/>
    </row>
    <row r="365" ht="13.5" customHeight="1">
      <c r="D365" s="90"/>
      <c r="E365" s="90"/>
      <c r="F365" s="90"/>
      <c r="G365" s="90"/>
      <c r="H365" s="90"/>
      <c r="I365" s="90"/>
      <c r="J365" s="90"/>
      <c r="K365" s="90"/>
      <c r="L365" s="90"/>
    </row>
    <row r="366" ht="13.5" customHeight="1">
      <c r="D366" s="90"/>
      <c r="E366" s="90"/>
      <c r="F366" s="90"/>
      <c r="G366" s="90"/>
      <c r="H366" s="90"/>
      <c r="I366" s="90"/>
      <c r="J366" s="90"/>
      <c r="K366" s="90"/>
      <c r="L366" s="90"/>
    </row>
    <row r="367" ht="13.5" customHeight="1">
      <c r="D367" s="90"/>
      <c r="E367" s="90"/>
      <c r="F367" s="90"/>
      <c r="G367" s="90"/>
      <c r="H367" s="90"/>
      <c r="I367" s="90"/>
      <c r="J367" s="90"/>
      <c r="K367" s="90"/>
      <c r="L367" s="90"/>
    </row>
    <row r="368" ht="13.5" customHeight="1">
      <c r="D368" s="90"/>
      <c r="E368" s="90"/>
      <c r="F368" s="90"/>
      <c r="G368" s="90"/>
      <c r="H368" s="90"/>
      <c r="I368" s="90"/>
      <c r="J368" s="90"/>
      <c r="K368" s="90"/>
      <c r="L368" s="90"/>
    </row>
    <row r="369" ht="13.5" customHeight="1">
      <c r="D369" s="90"/>
      <c r="E369" s="90"/>
      <c r="F369" s="90"/>
      <c r="G369" s="90"/>
      <c r="H369" s="90"/>
      <c r="I369" s="90"/>
      <c r="J369" s="90"/>
      <c r="K369" s="90"/>
      <c r="L369" s="90"/>
    </row>
    <row r="370" ht="13.5" customHeight="1">
      <c r="D370" s="90"/>
      <c r="E370" s="90"/>
      <c r="F370" s="90"/>
      <c r="G370" s="90"/>
      <c r="H370" s="90"/>
      <c r="I370" s="90"/>
      <c r="J370" s="90"/>
      <c r="K370" s="90"/>
      <c r="L370" s="90"/>
    </row>
    <row r="371" ht="13.5" customHeight="1">
      <c r="D371" s="90"/>
      <c r="E371" s="90"/>
      <c r="F371" s="90"/>
      <c r="G371" s="90"/>
      <c r="H371" s="90"/>
      <c r="I371" s="90"/>
      <c r="J371" s="90"/>
      <c r="K371" s="90"/>
      <c r="L371" s="90"/>
    </row>
    <row r="372" ht="13.5" customHeight="1">
      <c r="D372" s="90"/>
      <c r="E372" s="90"/>
      <c r="F372" s="90"/>
      <c r="G372" s="90"/>
      <c r="H372" s="90"/>
      <c r="I372" s="90"/>
      <c r="J372" s="90"/>
      <c r="K372" s="90"/>
      <c r="L372" s="90"/>
    </row>
    <row r="373" ht="13.5" customHeight="1">
      <c r="D373" s="90"/>
      <c r="E373" s="90"/>
      <c r="F373" s="90"/>
      <c r="G373" s="90"/>
      <c r="H373" s="90"/>
      <c r="I373" s="90"/>
      <c r="J373" s="90"/>
      <c r="K373" s="90"/>
      <c r="L373" s="90"/>
    </row>
    <row r="374" ht="13.5" customHeight="1">
      <c r="D374" s="90"/>
      <c r="E374" s="90"/>
      <c r="F374" s="90"/>
      <c r="G374" s="90"/>
      <c r="H374" s="90"/>
      <c r="I374" s="90"/>
      <c r="J374" s="90"/>
      <c r="K374" s="90"/>
      <c r="L374" s="90"/>
    </row>
    <row r="375" ht="13.5" customHeight="1">
      <c r="D375" s="90"/>
      <c r="E375" s="90"/>
      <c r="F375" s="90"/>
      <c r="G375" s="90"/>
      <c r="H375" s="90"/>
      <c r="I375" s="90"/>
      <c r="J375" s="90"/>
      <c r="K375" s="90"/>
      <c r="L375" s="90"/>
    </row>
    <row r="376" ht="13.5" customHeight="1">
      <c r="D376" s="90"/>
      <c r="E376" s="90"/>
      <c r="F376" s="90"/>
      <c r="G376" s="90"/>
      <c r="H376" s="90"/>
      <c r="I376" s="90"/>
      <c r="J376" s="90"/>
      <c r="K376" s="90"/>
      <c r="L376" s="90"/>
    </row>
    <row r="377" ht="13.5" customHeight="1">
      <c r="D377" s="90"/>
      <c r="E377" s="90"/>
      <c r="F377" s="90"/>
      <c r="G377" s="90"/>
      <c r="H377" s="90"/>
      <c r="I377" s="90"/>
      <c r="J377" s="90"/>
      <c r="K377" s="90"/>
      <c r="L377" s="90"/>
    </row>
    <row r="378" ht="13.5" customHeight="1">
      <c r="D378" s="90"/>
      <c r="E378" s="90"/>
      <c r="F378" s="90"/>
      <c r="G378" s="90"/>
      <c r="H378" s="90"/>
      <c r="I378" s="90"/>
      <c r="J378" s="90"/>
      <c r="K378" s="90"/>
      <c r="L378" s="90"/>
    </row>
    <row r="379" ht="13.5" customHeight="1">
      <c r="D379" s="90"/>
      <c r="E379" s="90"/>
      <c r="F379" s="90"/>
      <c r="G379" s="90"/>
      <c r="H379" s="90"/>
      <c r="I379" s="90"/>
      <c r="J379" s="90"/>
      <c r="K379" s="90"/>
      <c r="L379" s="90"/>
    </row>
    <row r="380" ht="13.5" customHeight="1">
      <c r="D380" s="90"/>
      <c r="E380" s="90"/>
      <c r="F380" s="90"/>
      <c r="G380" s="90"/>
      <c r="H380" s="90"/>
      <c r="I380" s="90"/>
      <c r="J380" s="90"/>
      <c r="K380" s="90"/>
      <c r="L380" s="90"/>
    </row>
    <row r="381" ht="13.5" customHeight="1">
      <c r="D381" s="90"/>
      <c r="E381" s="90"/>
      <c r="F381" s="90"/>
      <c r="G381" s="90"/>
      <c r="H381" s="90"/>
      <c r="I381" s="90"/>
      <c r="J381" s="90"/>
      <c r="K381" s="90"/>
      <c r="L381" s="90"/>
    </row>
    <row r="382" ht="13.5" customHeight="1">
      <c r="D382" s="90"/>
      <c r="E382" s="90"/>
      <c r="F382" s="90"/>
      <c r="G382" s="90"/>
      <c r="H382" s="90"/>
      <c r="I382" s="90"/>
      <c r="J382" s="90"/>
      <c r="K382" s="90"/>
      <c r="L382" s="90"/>
    </row>
    <row r="383" ht="13.5" customHeight="1">
      <c r="D383" s="90"/>
      <c r="E383" s="90"/>
      <c r="F383" s="90"/>
      <c r="G383" s="90"/>
      <c r="H383" s="90"/>
      <c r="I383" s="90"/>
      <c r="J383" s="90"/>
      <c r="K383" s="90"/>
      <c r="L383" s="90"/>
    </row>
    <row r="384" ht="13.5" customHeight="1">
      <c r="D384" s="90"/>
      <c r="E384" s="90"/>
      <c r="F384" s="90"/>
      <c r="G384" s="90"/>
      <c r="H384" s="90"/>
      <c r="I384" s="90"/>
      <c r="J384" s="90"/>
      <c r="K384" s="90"/>
      <c r="L384" s="90"/>
    </row>
    <row r="385" ht="13.5" customHeight="1">
      <c r="D385" s="90"/>
      <c r="E385" s="90"/>
      <c r="F385" s="90"/>
      <c r="G385" s="90"/>
      <c r="H385" s="90"/>
      <c r="I385" s="90"/>
      <c r="J385" s="90"/>
      <c r="K385" s="90"/>
      <c r="L385" s="90"/>
    </row>
    <row r="386" ht="13.5" customHeight="1">
      <c r="D386" s="90"/>
      <c r="E386" s="90"/>
      <c r="F386" s="90"/>
      <c r="G386" s="90"/>
      <c r="H386" s="90"/>
      <c r="I386" s="90"/>
      <c r="J386" s="90"/>
      <c r="K386" s="90"/>
      <c r="L386" s="90"/>
    </row>
    <row r="387" ht="13.5" customHeight="1">
      <c r="D387" s="90"/>
      <c r="E387" s="90"/>
      <c r="F387" s="90"/>
      <c r="G387" s="90"/>
      <c r="H387" s="90"/>
      <c r="I387" s="90"/>
      <c r="J387" s="90"/>
      <c r="K387" s="90"/>
      <c r="L387" s="90"/>
    </row>
    <row r="388" ht="13.5" customHeight="1">
      <c r="D388" s="90"/>
      <c r="E388" s="90"/>
      <c r="F388" s="90"/>
      <c r="G388" s="90"/>
      <c r="H388" s="90"/>
      <c r="I388" s="90"/>
      <c r="J388" s="90"/>
      <c r="K388" s="90"/>
      <c r="L388" s="90"/>
    </row>
    <row r="389" ht="13.5" customHeight="1">
      <c r="D389" s="90"/>
      <c r="E389" s="90"/>
      <c r="F389" s="90"/>
      <c r="G389" s="90"/>
      <c r="H389" s="90"/>
      <c r="I389" s="90"/>
      <c r="J389" s="90"/>
      <c r="K389" s="90"/>
      <c r="L389" s="90"/>
    </row>
    <row r="390" ht="13.5" customHeight="1">
      <c r="D390" s="90"/>
      <c r="E390" s="90"/>
      <c r="F390" s="90"/>
      <c r="G390" s="90"/>
      <c r="H390" s="90"/>
      <c r="I390" s="90"/>
      <c r="J390" s="90"/>
      <c r="K390" s="90"/>
      <c r="L390" s="90"/>
    </row>
    <row r="391" ht="13.5" customHeight="1">
      <c r="D391" s="90"/>
      <c r="E391" s="90"/>
      <c r="F391" s="90"/>
      <c r="G391" s="90"/>
      <c r="H391" s="90"/>
      <c r="I391" s="90"/>
      <c r="J391" s="90"/>
      <c r="K391" s="90"/>
      <c r="L391" s="90"/>
    </row>
    <row r="392" ht="13.5" customHeight="1">
      <c r="D392" s="90"/>
      <c r="E392" s="90"/>
      <c r="F392" s="90"/>
      <c r="G392" s="90"/>
      <c r="H392" s="90"/>
      <c r="I392" s="90"/>
      <c r="J392" s="90"/>
      <c r="K392" s="90"/>
      <c r="L392" s="90"/>
    </row>
    <row r="393" ht="13.5" customHeight="1">
      <c r="D393" s="90"/>
      <c r="E393" s="90"/>
      <c r="F393" s="90"/>
      <c r="G393" s="90"/>
      <c r="H393" s="90"/>
      <c r="I393" s="90"/>
      <c r="J393" s="90"/>
      <c r="K393" s="90"/>
      <c r="L393" s="90"/>
    </row>
    <row r="394" ht="13.5" customHeight="1">
      <c r="D394" s="90"/>
      <c r="E394" s="90"/>
      <c r="F394" s="90"/>
      <c r="G394" s="90"/>
      <c r="H394" s="90"/>
      <c r="I394" s="90"/>
      <c r="J394" s="90"/>
      <c r="K394" s="90"/>
      <c r="L394" s="90"/>
    </row>
    <row r="395" ht="13.5" customHeight="1">
      <c r="D395" s="90"/>
      <c r="E395" s="90"/>
      <c r="F395" s="90"/>
      <c r="G395" s="90"/>
      <c r="H395" s="90"/>
      <c r="I395" s="90"/>
      <c r="J395" s="90"/>
      <c r="K395" s="90"/>
      <c r="L395" s="90"/>
    </row>
    <row r="396" ht="13.5" customHeight="1">
      <c r="D396" s="90"/>
      <c r="E396" s="90"/>
      <c r="F396" s="90"/>
      <c r="G396" s="90"/>
      <c r="H396" s="90"/>
      <c r="I396" s="90"/>
      <c r="J396" s="90"/>
      <c r="K396" s="90"/>
      <c r="L396" s="90"/>
    </row>
    <row r="397" ht="13.5" customHeight="1">
      <c r="D397" s="90"/>
      <c r="E397" s="90"/>
      <c r="F397" s="90"/>
      <c r="G397" s="90"/>
      <c r="H397" s="90"/>
      <c r="I397" s="90"/>
      <c r="J397" s="90"/>
      <c r="K397" s="90"/>
      <c r="L397" s="90"/>
    </row>
    <row r="398" ht="13.5" customHeight="1">
      <c r="D398" s="90"/>
      <c r="E398" s="90"/>
      <c r="F398" s="90"/>
      <c r="G398" s="90"/>
      <c r="H398" s="90"/>
      <c r="I398" s="90"/>
      <c r="J398" s="90"/>
      <c r="K398" s="90"/>
      <c r="L398" s="90"/>
    </row>
    <row r="399" ht="13.5" customHeight="1">
      <c r="D399" s="90"/>
      <c r="E399" s="90"/>
      <c r="F399" s="90"/>
      <c r="G399" s="90"/>
      <c r="H399" s="90"/>
      <c r="I399" s="90"/>
      <c r="J399" s="90"/>
      <c r="K399" s="90"/>
      <c r="L399" s="90"/>
    </row>
    <row r="400" ht="13.5" customHeight="1">
      <c r="D400" s="90"/>
      <c r="E400" s="90"/>
      <c r="F400" s="90"/>
      <c r="G400" s="90"/>
      <c r="H400" s="90"/>
      <c r="I400" s="90"/>
      <c r="J400" s="90"/>
      <c r="K400" s="90"/>
      <c r="L400" s="90"/>
    </row>
    <row r="401" ht="13.5" customHeight="1">
      <c r="D401" s="90"/>
      <c r="E401" s="90"/>
      <c r="F401" s="90"/>
      <c r="G401" s="90"/>
      <c r="H401" s="90"/>
      <c r="I401" s="90"/>
      <c r="J401" s="90"/>
      <c r="K401" s="90"/>
      <c r="L401" s="90"/>
    </row>
    <row r="402" ht="13.5" customHeight="1">
      <c r="D402" s="90"/>
      <c r="E402" s="90"/>
      <c r="F402" s="90"/>
      <c r="G402" s="90"/>
      <c r="H402" s="90"/>
      <c r="I402" s="90"/>
      <c r="J402" s="90"/>
      <c r="K402" s="90"/>
      <c r="L402" s="90"/>
    </row>
    <row r="403" ht="13.5" customHeight="1">
      <c r="D403" s="90"/>
      <c r="E403" s="90"/>
      <c r="F403" s="90"/>
      <c r="G403" s="90"/>
      <c r="H403" s="90"/>
      <c r="I403" s="90"/>
      <c r="J403" s="90"/>
      <c r="K403" s="90"/>
      <c r="L403" s="90"/>
    </row>
    <row r="404" ht="13.5" customHeight="1">
      <c r="D404" s="90"/>
      <c r="E404" s="90"/>
      <c r="F404" s="90"/>
      <c r="G404" s="90"/>
      <c r="H404" s="90"/>
      <c r="I404" s="90"/>
      <c r="J404" s="90"/>
      <c r="K404" s="90"/>
      <c r="L404" s="90"/>
    </row>
    <row r="405" ht="13.5" customHeight="1">
      <c r="D405" s="90"/>
      <c r="E405" s="90"/>
      <c r="F405" s="90"/>
      <c r="G405" s="90"/>
      <c r="H405" s="90"/>
      <c r="I405" s="90"/>
      <c r="J405" s="90"/>
      <c r="K405" s="90"/>
      <c r="L405" s="90"/>
    </row>
    <row r="406" ht="13.5" customHeight="1">
      <c r="D406" s="90"/>
      <c r="E406" s="90"/>
      <c r="F406" s="90"/>
      <c r="G406" s="90"/>
      <c r="H406" s="90"/>
      <c r="I406" s="90"/>
      <c r="J406" s="90"/>
      <c r="K406" s="90"/>
      <c r="L406" s="90"/>
    </row>
    <row r="407" ht="13.5" customHeight="1">
      <c r="D407" s="90"/>
      <c r="E407" s="90"/>
      <c r="F407" s="90"/>
      <c r="G407" s="90"/>
      <c r="H407" s="90"/>
      <c r="I407" s="90"/>
      <c r="J407" s="90"/>
      <c r="K407" s="90"/>
      <c r="L407" s="90"/>
    </row>
    <row r="408" ht="13.5" customHeight="1">
      <c r="D408" s="90"/>
      <c r="E408" s="90"/>
      <c r="F408" s="90"/>
      <c r="G408" s="90"/>
      <c r="H408" s="90"/>
      <c r="I408" s="90"/>
      <c r="J408" s="90"/>
      <c r="K408" s="90"/>
      <c r="L408" s="90"/>
    </row>
    <row r="409" ht="13.5" customHeight="1">
      <c r="D409" s="90"/>
      <c r="E409" s="90"/>
      <c r="F409" s="90"/>
      <c r="G409" s="90"/>
      <c r="H409" s="90"/>
      <c r="I409" s="90"/>
      <c r="J409" s="90"/>
      <c r="K409" s="90"/>
      <c r="L409" s="90"/>
    </row>
    <row r="410" ht="13.5" customHeight="1">
      <c r="D410" s="90"/>
      <c r="E410" s="90"/>
      <c r="F410" s="90"/>
      <c r="G410" s="90"/>
      <c r="H410" s="90"/>
      <c r="I410" s="90"/>
      <c r="J410" s="90"/>
      <c r="K410" s="90"/>
      <c r="L410" s="90"/>
    </row>
    <row r="411" ht="13.5" customHeight="1">
      <c r="D411" s="90"/>
      <c r="E411" s="90"/>
      <c r="F411" s="90"/>
      <c r="G411" s="90"/>
      <c r="H411" s="90"/>
      <c r="I411" s="90"/>
      <c r="J411" s="90"/>
      <c r="K411" s="90"/>
      <c r="L411" s="90"/>
    </row>
    <row r="412" ht="13.5" customHeight="1">
      <c r="D412" s="90"/>
      <c r="E412" s="90"/>
      <c r="F412" s="90"/>
      <c r="G412" s="90"/>
      <c r="H412" s="90"/>
      <c r="I412" s="90"/>
      <c r="J412" s="90"/>
      <c r="K412" s="90"/>
      <c r="L412" s="90"/>
    </row>
    <row r="413" ht="13.5" customHeight="1">
      <c r="D413" s="90"/>
      <c r="E413" s="90"/>
      <c r="F413" s="90"/>
      <c r="G413" s="90"/>
      <c r="H413" s="90"/>
      <c r="I413" s="90"/>
      <c r="J413" s="90"/>
      <c r="K413" s="90"/>
      <c r="L413" s="90"/>
    </row>
    <row r="414" ht="13.5" customHeight="1">
      <c r="D414" s="90"/>
      <c r="E414" s="90"/>
      <c r="F414" s="90"/>
      <c r="G414" s="90"/>
      <c r="H414" s="90"/>
      <c r="I414" s="90"/>
      <c r="J414" s="90"/>
      <c r="K414" s="90"/>
      <c r="L414" s="90"/>
    </row>
    <row r="415" ht="13.5" customHeight="1">
      <c r="D415" s="90"/>
      <c r="E415" s="90"/>
      <c r="F415" s="90"/>
      <c r="G415" s="90"/>
      <c r="H415" s="90"/>
      <c r="I415" s="90"/>
      <c r="J415" s="90"/>
      <c r="K415" s="90"/>
      <c r="L415" s="90"/>
    </row>
    <row r="416" ht="13.5" customHeight="1">
      <c r="D416" s="90"/>
      <c r="E416" s="90"/>
      <c r="F416" s="90"/>
      <c r="G416" s="90"/>
      <c r="H416" s="90"/>
      <c r="I416" s="90"/>
      <c r="J416" s="90"/>
      <c r="K416" s="90"/>
      <c r="L416" s="90"/>
    </row>
    <row r="417" ht="13.5" customHeight="1">
      <c r="D417" s="90"/>
      <c r="E417" s="90"/>
      <c r="F417" s="90"/>
      <c r="G417" s="90"/>
      <c r="H417" s="90"/>
      <c r="I417" s="90"/>
      <c r="J417" s="90"/>
      <c r="K417" s="90"/>
      <c r="L417" s="90"/>
    </row>
    <row r="418" ht="13.5" customHeight="1">
      <c r="D418" s="90"/>
      <c r="E418" s="90"/>
      <c r="F418" s="90"/>
      <c r="G418" s="90"/>
      <c r="H418" s="90"/>
      <c r="I418" s="90"/>
      <c r="J418" s="90"/>
      <c r="K418" s="90"/>
      <c r="L418" s="90"/>
    </row>
    <row r="419" ht="13.5" customHeight="1">
      <c r="D419" s="90"/>
      <c r="E419" s="90"/>
      <c r="F419" s="90"/>
      <c r="G419" s="90"/>
      <c r="H419" s="90"/>
      <c r="I419" s="90"/>
      <c r="J419" s="90"/>
      <c r="K419" s="90"/>
      <c r="L419" s="90"/>
    </row>
    <row r="420" ht="13.5" customHeight="1">
      <c r="D420" s="90"/>
      <c r="E420" s="90"/>
      <c r="F420" s="90"/>
      <c r="G420" s="90"/>
      <c r="H420" s="90"/>
      <c r="I420" s="90"/>
      <c r="J420" s="90"/>
      <c r="K420" s="90"/>
      <c r="L420" s="90"/>
    </row>
    <row r="421" ht="13.5" customHeight="1">
      <c r="D421" s="90"/>
      <c r="E421" s="90"/>
      <c r="F421" s="90"/>
      <c r="G421" s="90"/>
      <c r="H421" s="90"/>
      <c r="I421" s="90"/>
      <c r="J421" s="90"/>
      <c r="K421" s="90"/>
      <c r="L421" s="90"/>
    </row>
    <row r="422" ht="13.5" customHeight="1">
      <c r="D422" s="90"/>
      <c r="E422" s="90"/>
      <c r="F422" s="90"/>
      <c r="G422" s="90"/>
      <c r="H422" s="90"/>
      <c r="I422" s="90"/>
      <c r="J422" s="90"/>
      <c r="K422" s="90"/>
      <c r="L422" s="90"/>
    </row>
    <row r="423" ht="13.5" customHeight="1">
      <c r="D423" s="90"/>
      <c r="E423" s="90"/>
      <c r="F423" s="90"/>
      <c r="G423" s="90"/>
      <c r="H423" s="90"/>
      <c r="I423" s="90"/>
      <c r="J423" s="90"/>
      <c r="K423" s="90"/>
      <c r="L423" s="90"/>
    </row>
    <row r="424" ht="13.5" customHeight="1">
      <c r="D424" s="90"/>
      <c r="E424" s="90"/>
      <c r="F424" s="90"/>
      <c r="G424" s="90"/>
      <c r="H424" s="90"/>
      <c r="I424" s="90"/>
      <c r="J424" s="90"/>
      <c r="K424" s="90"/>
      <c r="L424" s="90"/>
    </row>
    <row r="425" ht="13.5" customHeight="1">
      <c r="D425" s="90"/>
      <c r="E425" s="90"/>
      <c r="F425" s="90"/>
      <c r="G425" s="90"/>
      <c r="H425" s="90"/>
      <c r="I425" s="90"/>
      <c r="J425" s="90"/>
      <c r="K425" s="90"/>
      <c r="L425" s="90"/>
    </row>
    <row r="426" ht="13.5" customHeight="1">
      <c r="D426" s="90"/>
      <c r="E426" s="90"/>
      <c r="F426" s="90"/>
      <c r="G426" s="90"/>
      <c r="H426" s="90"/>
      <c r="I426" s="90"/>
      <c r="J426" s="90"/>
      <c r="K426" s="90"/>
      <c r="L426" s="90"/>
    </row>
    <row r="427" ht="13.5" customHeight="1">
      <c r="D427" s="90"/>
      <c r="E427" s="90"/>
      <c r="F427" s="90"/>
      <c r="G427" s="90"/>
      <c r="H427" s="90"/>
      <c r="I427" s="90"/>
      <c r="J427" s="90"/>
      <c r="K427" s="90"/>
      <c r="L427" s="90"/>
    </row>
    <row r="428" ht="13.5" customHeight="1">
      <c r="D428" s="90"/>
      <c r="E428" s="90"/>
      <c r="F428" s="90"/>
      <c r="G428" s="90"/>
      <c r="H428" s="90"/>
      <c r="I428" s="90"/>
      <c r="J428" s="90"/>
      <c r="K428" s="90"/>
      <c r="L428" s="90"/>
    </row>
    <row r="429" ht="13.5" customHeight="1">
      <c r="D429" s="90"/>
      <c r="E429" s="90"/>
      <c r="F429" s="90"/>
      <c r="G429" s="90"/>
      <c r="H429" s="90"/>
      <c r="I429" s="90"/>
      <c r="J429" s="90"/>
      <c r="K429" s="90"/>
      <c r="L429" s="90"/>
    </row>
    <row r="430" ht="13.5" customHeight="1">
      <c r="D430" s="90"/>
      <c r="E430" s="90"/>
      <c r="F430" s="90"/>
      <c r="G430" s="90"/>
      <c r="H430" s="90"/>
      <c r="I430" s="90"/>
      <c r="J430" s="90"/>
      <c r="K430" s="90"/>
      <c r="L430" s="90"/>
    </row>
    <row r="431" ht="13.5" customHeight="1">
      <c r="D431" s="90"/>
      <c r="E431" s="90"/>
      <c r="F431" s="90"/>
      <c r="G431" s="90"/>
      <c r="H431" s="90"/>
      <c r="I431" s="90"/>
      <c r="J431" s="90"/>
      <c r="K431" s="90"/>
      <c r="L431" s="90"/>
    </row>
    <row r="432" ht="13.5" customHeight="1">
      <c r="D432" s="90"/>
      <c r="E432" s="90"/>
      <c r="F432" s="90"/>
      <c r="G432" s="90"/>
      <c r="H432" s="90"/>
      <c r="I432" s="90"/>
      <c r="J432" s="90"/>
      <c r="K432" s="90"/>
      <c r="L432" s="90"/>
    </row>
    <row r="433" ht="13.5" customHeight="1">
      <c r="D433" s="90"/>
      <c r="E433" s="90"/>
      <c r="F433" s="90"/>
      <c r="G433" s="90"/>
      <c r="H433" s="90"/>
      <c r="I433" s="90"/>
      <c r="J433" s="90"/>
      <c r="K433" s="90"/>
      <c r="L433" s="90"/>
    </row>
    <row r="434" ht="13.5" customHeight="1">
      <c r="D434" s="90"/>
      <c r="E434" s="90"/>
      <c r="F434" s="90"/>
      <c r="G434" s="90"/>
      <c r="H434" s="90"/>
      <c r="I434" s="90"/>
      <c r="J434" s="90"/>
      <c r="K434" s="90"/>
      <c r="L434" s="90"/>
    </row>
    <row r="435" ht="13.5" customHeight="1">
      <c r="D435" s="90"/>
      <c r="E435" s="90"/>
      <c r="F435" s="90"/>
      <c r="G435" s="90"/>
      <c r="H435" s="90"/>
      <c r="I435" s="90"/>
      <c r="J435" s="90"/>
      <c r="K435" s="90"/>
      <c r="L435" s="90"/>
    </row>
    <row r="436" ht="13.5" customHeight="1">
      <c r="D436" s="90"/>
      <c r="E436" s="90"/>
      <c r="F436" s="90"/>
      <c r="G436" s="90"/>
      <c r="H436" s="90"/>
      <c r="I436" s="90"/>
      <c r="J436" s="90"/>
      <c r="K436" s="90"/>
      <c r="L436" s="90"/>
    </row>
    <row r="437" ht="13.5" customHeight="1">
      <c r="D437" s="90"/>
      <c r="E437" s="90"/>
      <c r="F437" s="90"/>
      <c r="G437" s="90"/>
      <c r="H437" s="90"/>
      <c r="I437" s="90"/>
      <c r="J437" s="90"/>
      <c r="K437" s="90"/>
      <c r="L437" s="90"/>
    </row>
    <row r="438" ht="13.5" customHeight="1">
      <c r="D438" s="90"/>
      <c r="E438" s="90"/>
      <c r="F438" s="90"/>
      <c r="G438" s="90"/>
      <c r="H438" s="90"/>
      <c r="I438" s="90"/>
      <c r="J438" s="90"/>
      <c r="K438" s="90"/>
      <c r="L438" s="90"/>
    </row>
    <row r="439" ht="13.5" customHeight="1">
      <c r="D439" s="90"/>
      <c r="E439" s="90"/>
      <c r="F439" s="90"/>
      <c r="G439" s="90"/>
      <c r="H439" s="90"/>
      <c r="I439" s="90"/>
      <c r="J439" s="90"/>
      <c r="K439" s="90"/>
      <c r="L439" s="90"/>
    </row>
    <row r="440" ht="13.5" customHeight="1">
      <c r="D440" s="90"/>
      <c r="E440" s="90"/>
      <c r="F440" s="90"/>
      <c r="G440" s="90"/>
      <c r="H440" s="90"/>
      <c r="I440" s="90"/>
      <c r="J440" s="90"/>
      <c r="K440" s="90"/>
      <c r="L440" s="90"/>
    </row>
    <row r="441" ht="13.5" customHeight="1">
      <c r="D441" s="90"/>
      <c r="E441" s="90"/>
      <c r="F441" s="90"/>
      <c r="G441" s="90"/>
      <c r="H441" s="90"/>
      <c r="I441" s="90"/>
      <c r="J441" s="90"/>
      <c r="K441" s="90"/>
      <c r="L441" s="90"/>
    </row>
    <row r="442" ht="13.5" customHeight="1">
      <c r="D442" s="90"/>
      <c r="E442" s="90"/>
      <c r="F442" s="90"/>
      <c r="G442" s="90"/>
      <c r="H442" s="90"/>
      <c r="I442" s="90"/>
      <c r="J442" s="90"/>
      <c r="K442" s="90"/>
      <c r="L442" s="90"/>
    </row>
    <row r="443" ht="13.5" customHeight="1">
      <c r="D443" s="90"/>
      <c r="E443" s="90"/>
      <c r="F443" s="90"/>
      <c r="G443" s="90"/>
      <c r="H443" s="90"/>
      <c r="I443" s="90"/>
      <c r="J443" s="90"/>
      <c r="K443" s="90"/>
      <c r="L443" s="90"/>
    </row>
    <row r="444" ht="13.5" customHeight="1">
      <c r="D444" s="90"/>
      <c r="E444" s="90"/>
      <c r="F444" s="90"/>
      <c r="G444" s="90"/>
      <c r="H444" s="90"/>
      <c r="I444" s="90"/>
      <c r="J444" s="90"/>
      <c r="K444" s="90"/>
      <c r="L444" s="90"/>
    </row>
    <row r="445" ht="13.5" customHeight="1">
      <c r="D445" s="90"/>
      <c r="E445" s="90"/>
      <c r="F445" s="90"/>
      <c r="G445" s="90"/>
      <c r="H445" s="90"/>
      <c r="I445" s="90"/>
      <c r="J445" s="90"/>
      <c r="K445" s="90"/>
      <c r="L445" s="90"/>
    </row>
    <row r="446" ht="13.5" customHeight="1">
      <c r="D446" s="90"/>
      <c r="E446" s="90"/>
      <c r="F446" s="90"/>
      <c r="G446" s="90"/>
      <c r="H446" s="90"/>
      <c r="I446" s="90"/>
      <c r="J446" s="90"/>
      <c r="K446" s="90"/>
      <c r="L446" s="90"/>
    </row>
    <row r="447" ht="13.5" customHeight="1">
      <c r="D447" s="90"/>
      <c r="E447" s="90"/>
      <c r="F447" s="90"/>
      <c r="G447" s="90"/>
      <c r="H447" s="90"/>
      <c r="I447" s="90"/>
      <c r="J447" s="90"/>
      <c r="K447" s="90"/>
      <c r="L447" s="90"/>
    </row>
    <row r="448" ht="13.5" customHeight="1">
      <c r="D448" s="90"/>
      <c r="E448" s="90"/>
      <c r="F448" s="90"/>
      <c r="G448" s="90"/>
      <c r="H448" s="90"/>
      <c r="I448" s="90"/>
      <c r="J448" s="90"/>
      <c r="K448" s="90"/>
      <c r="L448" s="90"/>
    </row>
    <row r="449" ht="13.5" customHeight="1">
      <c r="D449" s="90"/>
      <c r="E449" s="90"/>
      <c r="F449" s="90"/>
      <c r="G449" s="90"/>
      <c r="H449" s="90"/>
      <c r="I449" s="90"/>
      <c r="J449" s="90"/>
      <c r="K449" s="90"/>
      <c r="L449" s="90"/>
    </row>
    <row r="450" ht="13.5" customHeight="1">
      <c r="D450" s="90"/>
      <c r="E450" s="90"/>
      <c r="F450" s="90"/>
      <c r="G450" s="90"/>
      <c r="H450" s="90"/>
      <c r="I450" s="90"/>
      <c r="J450" s="90"/>
      <c r="K450" s="90"/>
      <c r="L450" s="90"/>
    </row>
    <row r="451" ht="13.5" customHeight="1">
      <c r="D451" s="90"/>
      <c r="E451" s="90"/>
      <c r="F451" s="90"/>
      <c r="G451" s="90"/>
      <c r="H451" s="90"/>
      <c r="I451" s="90"/>
      <c r="J451" s="90"/>
      <c r="K451" s="90"/>
      <c r="L451" s="90"/>
    </row>
    <row r="452" ht="13.5" customHeight="1">
      <c r="D452" s="90"/>
      <c r="E452" s="90"/>
      <c r="F452" s="90"/>
      <c r="G452" s="90"/>
      <c r="H452" s="90"/>
      <c r="I452" s="90"/>
      <c r="J452" s="90"/>
      <c r="K452" s="90"/>
      <c r="L452" s="90"/>
    </row>
    <row r="453" ht="13.5" customHeight="1">
      <c r="D453" s="90"/>
      <c r="E453" s="90"/>
      <c r="F453" s="90"/>
      <c r="G453" s="90"/>
      <c r="H453" s="90"/>
      <c r="I453" s="90"/>
      <c r="J453" s="90"/>
      <c r="K453" s="90"/>
      <c r="L453" s="90"/>
    </row>
    <row r="454" ht="13.5" customHeight="1">
      <c r="D454" s="90"/>
      <c r="E454" s="90"/>
      <c r="F454" s="90"/>
      <c r="G454" s="90"/>
      <c r="H454" s="90"/>
      <c r="I454" s="90"/>
      <c r="J454" s="90"/>
      <c r="K454" s="90"/>
      <c r="L454" s="90"/>
    </row>
    <row r="455" ht="13.5" customHeight="1">
      <c r="D455" s="90"/>
      <c r="E455" s="90"/>
      <c r="F455" s="90"/>
      <c r="G455" s="90"/>
      <c r="H455" s="90"/>
      <c r="I455" s="90"/>
      <c r="J455" s="90"/>
      <c r="K455" s="90"/>
      <c r="L455" s="90"/>
    </row>
    <row r="456" ht="13.5" customHeight="1">
      <c r="D456" s="90"/>
      <c r="E456" s="90"/>
      <c r="F456" s="90"/>
      <c r="G456" s="90"/>
      <c r="H456" s="90"/>
      <c r="I456" s="90"/>
      <c r="J456" s="90"/>
      <c r="K456" s="90"/>
      <c r="L456" s="90"/>
    </row>
    <row r="457" ht="13.5" customHeight="1">
      <c r="D457" s="90"/>
      <c r="E457" s="90"/>
      <c r="F457" s="90"/>
      <c r="G457" s="90"/>
      <c r="H457" s="90"/>
      <c r="I457" s="90"/>
      <c r="J457" s="90"/>
      <c r="K457" s="90"/>
      <c r="L457" s="90"/>
    </row>
    <row r="458" ht="13.5" customHeight="1">
      <c r="D458" s="90"/>
      <c r="E458" s="90"/>
      <c r="F458" s="90"/>
      <c r="G458" s="90"/>
      <c r="H458" s="90"/>
      <c r="I458" s="90"/>
      <c r="J458" s="90"/>
      <c r="K458" s="90"/>
      <c r="L458" s="90"/>
    </row>
    <row r="459" ht="13.5" customHeight="1">
      <c r="D459" s="90"/>
      <c r="E459" s="90"/>
      <c r="F459" s="90"/>
      <c r="G459" s="90"/>
      <c r="H459" s="90"/>
      <c r="I459" s="90"/>
      <c r="J459" s="90"/>
      <c r="K459" s="90"/>
      <c r="L459" s="90"/>
    </row>
    <row r="460" ht="13.5" customHeight="1">
      <c r="D460" s="90"/>
      <c r="E460" s="90"/>
      <c r="F460" s="90"/>
      <c r="G460" s="90"/>
      <c r="H460" s="90"/>
      <c r="I460" s="90"/>
      <c r="J460" s="90"/>
      <c r="K460" s="90"/>
      <c r="L460" s="90"/>
    </row>
    <row r="461" ht="13.5" customHeight="1">
      <c r="D461" s="90"/>
      <c r="E461" s="90"/>
      <c r="F461" s="90"/>
      <c r="G461" s="90"/>
      <c r="H461" s="90"/>
      <c r="I461" s="90"/>
      <c r="J461" s="90"/>
      <c r="K461" s="90"/>
      <c r="L461" s="90"/>
    </row>
    <row r="462" ht="13.5" customHeight="1">
      <c r="D462" s="90"/>
      <c r="E462" s="90"/>
      <c r="F462" s="90"/>
      <c r="G462" s="90"/>
      <c r="H462" s="90"/>
      <c r="I462" s="90"/>
      <c r="J462" s="90"/>
      <c r="K462" s="90"/>
      <c r="L462" s="90"/>
    </row>
    <row r="463" ht="13.5" customHeight="1">
      <c r="D463" s="90"/>
      <c r="E463" s="90"/>
      <c r="F463" s="90"/>
      <c r="G463" s="90"/>
      <c r="H463" s="90"/>
      <c r="I463" s="90"/>
      <c r="J463" s="90"/>
      <c r="K463" s="90"/>
      <c r="L463" s="90"/>
    </row>
    <row r="464" ht="13.5" customHeight="1">
      <c r="D464" s="90"/>
      <c r="E464" s="90"/>
      <c r="F464" s="90"/>
      <c r="G464" s="90"/>
      <c r="H464" s="90"/>
      <c r="I464" s="90"/>
      <c r="J464" s="90"/>
      <c r="K464" s="90"/>
      <c r="L464" s="90"/>
    </row>
    <row r="465" ht="13.5" customHeight="1">
      <c r="D465" s="90"/>
      <c r="E465" s="90"/>
      <c r="F465" s="90"/>
      <c r="G465" s="90"/>
      <c r="H465" s="90"/>
      <c r="I465" s="90"/>
      <c r="J465" s="90"/>
      <c r="K465" s="90"/>
      <c r="L465" s="90"/>
    </row>
    <row r="466" ht="13.5" customHeight="1">
      <c r="D466" s="90"/>
      <c r="E466" s="90"/>
      <c r="F466" s="90"/>
      <c r="G466" s="90"/>
      <c r="H466" s="90"/>
      <c r="I466" s="90"/>
      <c r="J466" s="90"/>
      <c r="K466" s="90"/>
      <c r="L466" s="90"/>
    </row>
    <row r="467" ht="13.5" customHeight="1">
      <c r="D467" s="90"/>
      <c r="E467" s="90"/>
      <c r="F467" s="90"/>
      <c r="G467" s="90"/>
      <c r="H467" s="90"/>
      <c r="I467" s="90"/>
      <c r="J467" s="90"/>
      <c r="K467" s="90"/>
      <c r="L467" s="90"/>
    </row>
    <row r="468" ht="13.5" customHeight="1">
      <c r="D468" s="90"/>
      <c r="E468" s="90"/>
      <c r="F468" s="90"/>
      <c r="G468" s="90"/>
      <c r="H468" s="90"/>
      <c r="I468" s="90"/>
      <c r="J468" s="90"/>
      <c r="K468" s="90"/>
      <c r="L468" s="90"/>
    </row>
    <row r="469" ht="13.5" customHeight="1">
      <c r="D469" s="90"/>
      <c r="E469" s="90"/>
      <c r="F469" s="90"/>
      <c r="G469" s="90"/>
      <c r="H469" s="90"/>
      <c r="I469" s="90"/>
      <c r="J469" s="90"/>
      <c r="K469" s="90"/>
      <c r="L469" s="90"/>
    </row>
    <row r="470" ht="13.5" customHeight="1">
      <c r="D470" s="90"/>
      <c r="E470" s="90"/>
      <c r="F470" s="90"/>
      <c r="G470" s="90"/>
      <c r="H470" s="90"/>
      <c r="I470" s="90"/>
      <c r="J470" s="90"/>
      <c r="K470" s="90"/>
      <c r="L470" s="90"/>
    </row>
    <row r="471" ht="13.5" customHeight="1">
      <c r="D471" s="90"/>
      <c r="E471" s="90"/>
      <c r="F471" s="90"/>
      <c r="G471" s="90"/>
      <c r="H471" s="90"/>
      <c r="I471" s="90"/>
      <c r="J471" s="90"/>
      <c r="K471" s="90"/>
      <c r="L471" s="90"/>
    </row>
    <row r="472" ht="13.5" customHeight="1">
      <c r="D472" s="90"/>
      <c r="E472" s="90"/>
      <c r="F472" s="90"/>
      <c r="G472" s="90"/>
      <c r="H472" s="90"/>
      <c r="I472" s="90"/>
      <c r="J472" s="90"/>
      <c r="K472" s="90"/>
      <c r="L472" s="90"/>
    </row>
    <row r="473" ht="13.5" customHeight="1">
      <c r="D473" s="90"/>
      <c r="E473" s="90"/>
      <c r="F473" s="90"/>
      <c r="G473" s="90"/>
      <c r="H473" s="90"/>
      <c r="I473" s="90"/>
      <c r="J473" s="90"/>
      <c r="K473" s="90"/>
      <c r="L473" s="90"/>
    </row>
    <row r="474" ht="13.5" customHeight="1">
      <c r="D474" s="90"/>
      <c r="E474" s="90"/>
      <c r="F474" s="90"/>
      <c r="G474" s="90"/>
      <c r="H474" s="90"/>
      <c r="I474" s="90"/>
      <c r="J474" s="90"/>
      <c r="K474" s="90"/>
      <c r="L474" s="90"/>
    </row>
    <row r="475" ht="13.5" customHeight="1">
      <c r="D475" s="90"/>
      <c r="E475" s="90"/>
      <c r="F475" s="90"/>
      <c r="G475" s="90"/>
      <c r="H475" s="90"/>
      <c r="I475" s="90"/>
      <c r="J475" s="90"/>
      <c r="K475" s="90"/>
      <c r="L475" s="90"/>
    </row>
    <row r="476" ht="13.5" customHeight="1">
      <c r="D476" s="90"/>
      <c r="E476" s="90"/>
      <c r="F476" s="90"/>
      <c r="G476" s="90"/>
      <c r="H476" s="90"/>
      <c r="I476" s="90"/>
      <c r="J476" s="90"/>
      <c r="K476" s="90"/>
      <c r="L476" s="90"/>
    </row>
    <row r="477" ht="13.5" customHeight="1">
      <c r="D477" s="90"/>
      <c r="E477" s="90"/>
      <c r="F477" s="90"/>
      <c r="G477" s="90"/>
      <c r="H477" s="90"/>
      <c r="I477" s="90"/>
      <c r="J477" s="90"/>
      <c r="K477" s="90"/>
      <c r="L477" s="90"/>
    </row>
    <row r="478" ht="13.5" customHeight="1">
      <c r="D478" s="90"/>
      <c r="E478" s="90"/>
      <c r="F478" s="90"/>
      <c r="G478" s="90"/>
      <c r="H478" s="90"/>
      <c r="I478" s="90"/>
      <c r="J478" s="90"/>
      <c r="K478" s="90"/>
      <c r="L478" s="90"/>
    </row>
    <row r="479" ht="13.5" customHeight="1">
      <c r="D479" s="90"/>
      <c r="E479" s="90"/>
      <c r="F479" s="90"/>
      <c r="G479" s="90"/>
      <c r="H479" s="90"/>
      <c r="I479" s="90"/>
      <c r="J479" s="90"/>
      <c r="K479" s="90"/>
      <c r="L479" s="90"/>
    </row>
    <row r="480" ht="13.5" customHeight="1">
      <c r="D480" s="90"/>
      <c r="E480" s="90"/>
      <c r="F480" s="90"/>
      <c r="G480" s="90"/>
      <c r="H480" s="90"/>
      <c r="I480" s="90"/>
      <c r="J480" s="90"/>
      <c r="K480" s="90"/>
      <c r="L480" s="90"/>
    </row>
    <row r="481" ht="13.5" customHeight="1">
      <c r="D481" s="90"/>
      <c r="E481" s="90"/>
      <c r="F481" s="90"/>
      <c r="G481" s="90"/>
      <c r="H481" s="90"/>
      <c r="I481" s="90"/>
      <c r="J481" s="90"/>
      <c r="K481" s="90"/>
      <c r="L481" s="90"/>
    </row>
    <row r="482" ht="13.5" customHeight="1">
      <c r="D482" s="90"/>
      <c r="E482" s="90"/>
      <c r="F482" s="90"/>
      <c r="G482" s="90"/>
      <c r="H482" s="90"/>
      <c r="I482" s="90"/>
      <c r="J482" s="90"/>
      <c r="K482" s="90"/>
      <c r="L482" s="90"/>
    </row>
    <row r="483" ht="13.5" customHeight="1">
      <c r="D483" s="90"/>
      <c r="E483" s="90"/>
      <c r="F483" s="90"/>
      <c r="G483" s="90"/>
      <c r="H483" s="90"/>
      <c r="I483" s="90"/>
      <c r="J483" s="90"/>
      <c r="K483" s="90"/>
      <c r="L483" s="90"/>
    </row>
    <row r="484" ht="13.5" customHeight="1">
      <c r="D484" s="90"/>
      <c r="E484" s="90"/>
      <c r="F484" s="90"/>
      <c r="G484" s="90"/>
      <c r="H484" s="90"/>
      <c r="I484" s="90"/>
      <c r="J484" s="90"/>
      <c r="K484" s="90"/>
      <c r="L484" s="90"/>
    </row>
    <row r="485" ht="13.5" customHeight="1">
      <c r="D485" s="90"/>
      <c r="E485" s="90"/>
      <c r="F485" s="90"/>
      <c r="G485" s="90"/>
      <c r="H485" s="90"/>
      <c r="I485" s="90"/>
      <c r="J485" s="90"/>
      <c r="K485" s="90"/>
      <c r="L485" s="90"/>
    </row>
    <row r="486" ht="13.5" customHeight="1">
      <c r="D486" s="90"/>
      <c r="E486" s="90"/>
      <c r="F486" s="90"/>
      <c r="G486" s="90"/>
      <c r="H486" s="90"/>
      <c r="I486" s="90"/>
      <c r="J486" s="90"/>
      <c r="K486" s="90"/>
      <c r="L486" s="90"/>
    </row>
    <row r="487" ht="13.5" customHeight="1">
      <c r="D487" s="90"/>
      <c r="E487" s="90"/>
      <c r="F487" s="90"/>
      <c r="G487" s="90"/>
      <c r="H487" s="90"/>
      <c r="I487" s="90"/>
      <c r="J487" s="90"/>
      <c r="K487" s="90"/>
      <c r="L487" s="90"/>
    </row>
    <row r="488" ht="13.5" customHeight="1">
      <c r="D488" s="90"/>
      <c r="E488" s="90"/>
      <c r="F488" s="90"/>
      <c r="G488" s="90"/>
      <c r="H488" s="90"/>
      <c r="I488" s="90"/>
      <c r="J488" s="90"/>
      <c r="K488" s="90"/>
      <c r="L488" s="90"/>
    </row>
    <row r="489" ht="13.5" customHeight="1">
      <c r="D489" s="90"/>
      <c r="E489" s="90"/>
      <c r="F489" s="90"/>
      <c r="G489" s="90"/>
      <c r="H489" s="90"/>
      <c r="I489" s="90"/>
      <c r="J489" s="90"/>
      <c r="K489" s="90"/>
      <c r="L489" s="90"/>
    </row>
    <row r="490" ht="13.5" customHeight="1">
      <c r="D490" s="90"/>
      <c r="E490" s="90"/>
      <c r="F490" s="90"/>
      <c r="G490" s="90"/>
      <c r="H490" s="90"/>
      <c r="I490" s="90"/>
      <c r="J490" s="90"/>
      <c r="K490" s="90"/>
      <c r="L490" s="90"/>
    </row>
    <row r="491" ht="13.5" customHeight="1">
      <c r="D491" s="90"/>
      <c r="E491" s="90"/>
      <c r="F491" s="90"/>
      <c r="G491" s="90"/>
      <c r="H491" s="90"/>
      <c r="I491" s="90"/>
      <c r="J491" s="90"/>
      <c r="K491" s="90"/>
      <c r="L491" s="90"/>
    </row>
    <row r="492" ht="13.5" customHeight="1">
      <c r="D492" s="90"/>
      <c r="E492" s="90"/>
      <c r="F492" s="90"/>
      <c r="G492" s="90"/>
      <c r="H492" s="90"/>
      <c r="I492" s="90"/>
      <c r="J492" s="90"/>
      <c r="K492" s="90"/>
      <c r="L492" s="90"/>
    </row>
    <row r="493" ht="13.5" customHeight="1">
      <c r="D493" s="90"/>
      <c r="E493" s="90"/>
      <c r="F493" s="90"/>
      <c r="G493" s="90"/>
      <c r="H493" s="90"/>
      <c r="I493" s="90"/>
      <c r="J493" s="90"/>
      <c r="K493" s="90"/>
      <c r="L493" s="90"/>
    </row>
    <row r="494" ht="13.5" customHeight="1">
      <c r="D494" s="90"/>
      <c r="E494" s="90"/>
      <c r="F494" s="90"/>
      <c r="G494" s="90"/>
      <c r="H494" s="90"/>
      <c r="I494" s="90"/>
      <c r="J494" s="90"/>
      <c r="K494" s="90"/>
      <c r="L494" s="90"/>
    </row>
    <row r="495" ht="13.5" customHeight="1">
      <c r="D495" s="90"/>
      <c r="E495" s="90"/>
      <c r="F495" s="90"/>
      <c r="G495" s="90"/>
      <c r="H495" s="90"/>
      <c r="I495" s="90"/>
      <c r="J495" s="90"/>
      <c r="K495" s="90"/>
      <c r="L495" s="90"/>
    </row>
    <row r="496" ht="13.5" customHeight="1">
      <c r="D496" s="90"/>
      <c r="E496" s="90"/>
      <c r="F496" s="90"/>
      <c r="G496" s="90"/>
      <c r="H496" s="90"/>
      <c r="I496" s="90"/>
      <c r="J496" s="90"/>
      <c r="K496" s="90"/>
      <c r="L496" s="90"/>
    </row>
    <row r="497" ht="13.5" customHeight="1">
      <c r="D497" s="90"/>
      <c r="E497" s="90"/>
      <c r="F497" s="90"/>
      <c r="G497" s="90"/>
      <c r="H497" s="90"/>
      <c r="I497" s="90"/>
      <c r="J497" s="90"/>
      <c r="K497" s="90"/>
      <c r="L497" s="90"/>
    </row>
    <row r="498" ht="13.5" customHeight="1">
      <c r="D498" s="90"/>
      <c r="E498" s="90"/>
      <c r="F498" s="90"/>
      <c r="G498" s="90"/>
      <c r="H498" s="90"/>
      <c r="I498" s="90"/>
      <c r="J498" s="90"/>
      <c r="K498" s="90"/>
      <c r="L498" s="90"/>
    </row>
    <row r="499" ht="13.5" customHeight="1">
      <c r="D499" s="90"/>
      <c r="E499" s="90"/>
      <c r="F499" s="90"/>
      <c r="G499" s="90"/>
      <c r="H499" s="90"/>
      <c r="I499" s="90"/>
      <c r="J499" s="90"/>
      <c r="K499" s="90"/>
      <c r="L499" s="90"/>
    </row>
    <row r="500" ht="13.5" customHeight="1">
      <c r="D500" s="90"/>
      <c r="E500" s="90"/>
      <c r="F500" s="90"/>
      <c r="G500" s="90"/>
      <c r="H500" s="90"/>
      <c r="I500" s="90"/>
      <c r="J500" s="90"/>
      <c r="K500" s="90"/>
      <c r="L500" s="90"/>
    </row>
    <row r="501" ht="13.5" customHeight="1">
      <c r="D501" s="90"/>
      <c r="E501" s="90"/>
      <c r="F501" s="90"/>
      <c r="G501" s="90"/>
      <c r="H501" s="90"/>
      <c r="I501" s="90"/>
      <c r="J501" s="90"/>
      <c r="K501" s="90"/>
      <c r="L501" s="90"/>
    </row>
    <row r="502" ht="13.5" customHeight="1">
      <c r="D502" s="90"/>
      <c r="E502" s="90"/>
      <c r="F502" s="90"/>
      <c r="G502" s="90"/>
      <c r="H502" s="90"/>
      <c r="I502" s="90"/>
      <c r="J502" s="90"/>
      <c r="K502" s="90"/>
      <c r="L502" s="90"/>
    </row>
    <row r="503" ht="13.5" customHeight="1">
      <c r="D503" s="90"/>
      <c r="E503" s="90"/>
      <c r="F503" s="90"/>
      <c r="G503" s="90"/>
      <c r="H503" s="90"/>
      <c r="I503" s="90"/>
      <c r="J503" s="90"/>
      <c r="K503" s="90"/>
      <c r="L503" s="90"/>
    </row>
    <row r="504" ht="13.5" customHeight="1">
      <c r="D504" s="90"/>
      <c r="E504" s="90"/>
      <c r="F504" s="90"/>
      <c r="G504" s="90"/>
      <c r="H504" s="90"/>
      <c r="I504" s="90"/>
      <c r="J504" s="90"/>
      <c r="K504" s="90"/>
      <c r="L504" s="90"/>
    </row>
    <row r="505" ht="13.5" customHeight="1">
      <c r="D505" s="90"/>
      <c r="E505" s="90"/>
      <c r="F505" s="90"/>
      <c r="G505" s="90"/>
      <c r="H505" s="90"/>
      <c r="I505" s="90"/>
      <c r="J505" s="90"/>
      <c r="K505" s="90"/>
      <c r="L505" s="90"/>
    </row>
    <row r="506" ht="13.5" customHeight="1">
      <c r="D506" s="90"/>
      <c r="E506" s="90"/>
      <c r="F506" s="90"/>
      <c r="G506" s="90"/>
      <c r="H506" s="90"/>
      <c r="I506" s="90"/>
      <c r="J506" s="90"/>
      <c r="K506" s="90"/>
      <c r="L506" s="90"/>
    </row>
    <row r="507" ht="13.5" customHeight="1">
      <c r="D507" s="90"/>
      <c r="E507" s="90"/>
      <c r="F507" s="90"/>
      <c r="G507" s="90"/>
      <c r="H507" s="90"/>
      <c r="I507" s="90"/>
      <c r="J507" s="90"/>
      <c r="K507" s="90"/>
      <c r="L507" s="90"/>
    </row>
    <row r="508" ht="13.5" customHeight="1">
      <c r="D508" s="90"/>
      <c r="E508" s="90"/>
      <c r="F508" s="90"/>
      <c r="G508" s="90"/>
      <c r="H508" s="90"/>
      <c r="I508" s="90"/>
      <c r="J508" s="90"/>
      <c r="K508" s="90"/>
      <c r="L508" s="90"/>
    </row>
    <row r="509" ht="13.5" customHeight="1">
      <c r="D509" s="90"/>
      <c r="E509" s="90"/>
      <c r="F509" s="90"/>
      <c r="G509" s="90"/>
      <c r="H509" s="90"/>
      <c r="I509" s="90"/>
      <c r="J509" s="90"/>
      <c r="K509" s="90"/>
      <c r="L509" s="90"/>
    </row>
    <row r="510" ht="13.5" customHeight="1">
      <c r="D510" s="90"/>
      <c r="E510" s="90"/>
      <c r="F510" s="90"/>
      <c r="G510" s="90"/>
      <c r="H510" s="90"/>
      <c r="I510" s="90"/>
      <c r="J510" s="90"/>
      <c r="K510" s="90"/>
      <c r="L510" s="90"/>
    </row>
    <row r="511" ht="13.5" customHeight="1">
      <c r="D511" s="90"/>
      <c r="E511" s="90"/>
      <c r="F511" s="90"/>
      <c r="G511" s="90"/>
      <c r="H511" s="90"/>
      <c r="I511" s="90"/>
      <c r="J511" s="90"/>
      <c r="K511" s="90"/>
      <c r="L511" s="90"/>
    </row>
    <row r="512" ht="13.5" customHeight="1">
      <c r="D512" s="90"/>
      <c r="E512" s="90"/>
      <c r="F512" s="90"/>
      <c r="G512" s="90"/>
      <c r="H512" s="90"/>
      <c r="I512" s="90"/>
      <c r="J512" s="90"/>
      <c r="K512" s="90"/>
      <c r="L512" s="90"/>
    </row>
    <row r="513" ht="13.5" customHeight="1">
      <c r="D513" s="90"/>
      <c r="E513" s="90"/>
      <c r="F513" s="90"/>
      <c r="G513" s="90"/>
      <c r="H513" s="90"/>
      <c r="I513" s="90"/>
      <c r="J513" s="90"/>
      <c r="K513" s="90"/>
      <c r="L513" s="90"/>
    </row>
    <row r="514" ht="13.5" customHeight="1">
      <c r="D514" s="90"/>
      <c r="E514" s="90"/>
      <c r="F514" s="90"/>
      <c r="G514" s="90"/>
      <c r="H514" s="90"/>
      <c r="I514" s="90"/>
      <c r="J514" s="90"/>
      <c r="K514" s="90"/>
      <c r="L514" s="90"/>
    </row>
    <row r="515" ht="13.5" customHeight="1">
      <c r="D515" s="90"/>
      <c r="E515" s="90"/>
      <c r="F515" s="90"/>
      <c r="G515" s="90"/>
      <c r="H515" s="90"/>
      <c r="I515" s="90"/>
      <c r="J515" s="90"/>
      <c r="K515" s="90"/>
      <c r="L515" s="90"/>
    </row>
    <row r="516" ht="13.5" customHeight="1">
      <c r="D516" s="90"/>
      <c r="E516" s="90"/>
      <c r="F516" s="90"/>
      <c r="G516" s="90"/>
      <c r="H516" s="90"/>
      <c r="I516" s="90"/>
      <c r="J516" s="90"/>
      <c r="K516" s="90"/>
      <c r="L516" s="90"/>
    </row>
    <row r="517" ht="13.5" customHeight="1">
      <c r="D517" s="90"/>
      <c r="E517" s="90"/>
      <c r="F517" s="90"/>
      <c r="G517" s="90"/>
      <c r="H517" s="90"/>
      <c r="I517" s="90"/>
      <c r="J517" s="90"/>
      <c r="K517" s="90"/>
      <c r="L517" s="90"/>
    </row>
    <row r="518" ht="13.5" customHeight="1">
      <c r="D518" s="90"/>
      <c r="E518" s="90"/>
      <c r="F518" s="90"/>
      <c r="G518" s="90"/>
      <c r="H518" s="90"/>
      <c r="I518" s="90"/>
      <c r="J518" s="90"/>
      <c r="K518" s="90"/>
      <c r="L518" s="90"/>
    </row>
    <row r="519" ht="13.5" customHeight="1">
      <c r="D519" s="90"/>
      <c r="E519" s="90"/>
      <c r="F519" s="90"/>
      <c r="G519" s="90"/>
      <c r="H519" s="90"/>
      <c r="I519" s="90"/>
      <c r="J519" s="90"/>
      <c r="K519" s="90"/>
      <c r="L519" s="90"/>
    </row>
    <row r="520" ht="13.5" customHeight="1">
      <c r="D520" s="90"/>
      <c r="E520" s="90"/>
      <c r="F520" s="90"/>
      <c r="G520" s="90"/>
      <c r="H520" s="90"/>
      <c r="I520" s="90"/>
      <c r="J520" s="90"/>
      <c r="K520" s="90"/>
      <c r="L520" s="90"/>
    </row>
    <row r="521" ht="13.5" customHeight="1">
      <c r="D521" s="90"/>
      <c r="E521" s="90"/>
      <c r="F521" s="90"/>
      <c r="G521" s="90"/>
      <c r="H521" s="90"/>
      <c r="I521" s="90"/>
      <c r="J521" s="90"/>
      <c r="K521" s="90"/>
      <c r="L521" s="90"/>
    </row>
    <row r="522" ht="13.5" customHeight="1">
      <c r="D522" s="90"/>
      <c r="E522" s="90"/>
      <c r="F522" s="90"/>
      <c r="G522" s="90"/>
      <c r="H522" s="90"/>
      <c r="I522" s="90"/>
      <c r="J522" s="90"/>
      <c r="K522" s="90"/>
      <c r="L522" s="90"/>
    </row>
    <row r="523" ht="13.5" customHeight="1">
      <c r="D523" s="90"/>
      <c r="E523" s="90"/>
      <c r="F523" s="90"/>
      <c r="G523" s="90"/>
      <c r="H523" s="90"/>
      <c r="I523" s="90"/>
      <c r="J523" s="90"/>
      <c r="K523" s="90"/>
      <c r="L523" s="90"/>
    </row>
    <row r="524" ht="13.5" customHeight="1">
      <c r="D524" s="90"/>
      <c r="E524" s="90"/>
      <c r="F524" s="90"/>
      <c r="G524" s="90"/>
      <c r="H524" s="90"/>
      <c r="I524" s="90"/>
      <c r="J524" s="90"/>
      <c r="K524" s="90"/>
      <c r="L524" s="90"/>
    </row>
    <row r="525" ht="13.5" customHeight="1">
      <c r="D525" s="90"/>
      <c r="E525" s="90"/>
      <c r="F525" s="90"/>
      <c r="G525" s="90"/>
      <c r="H525" s="90"/>
      <c r="I525" s="90"/>
      <c r="J525" s="90"/>
      <c r="K525" s="90"/>
      <c r="L525" s="90"/>
    </row>
    <row r="526" ht="13.5" customHeight="1">
      <c r="D526" s="90"/>
      <c r="E526" s="90"/>
      <c r="F526" s="90"/>
      <c r="G526" s="90"/>
      <c r="H526" s="90"/>
      <c r="I526" s="90"/>
      <c r="J526" s="90"/>
      <c r="K526" s="90"/>
      <c r="L526" s="90"/>
    </row>
    <row r="527" ht="13.5" customHeight="1">
      <c r="D527" s="90"/>
      <c r="E527" s="90"/>
      <c r="F527" s="90"/>
      <c r="G527" s="90"/>
      <c r="H527" s="90"/>
      <c r="I527" s="90"/>
      <c r="J527" s="90"/>
      <c r="K527" s="90"/>
      <c r="L527" s="90"/>
    </row>
    <row r="528" ht="13.5" customHeight="1">
      <c r="D528" s="90"/>
      <c r="E528" s="90"/>
      <c r="F528" s="90"/>
      <c r="G528" s="90"/>
      <c r="H528" s="90"/>
      <c r="I528" s="90"/>
      <c r="J528" s="90"/>
      <c r="K528" s="90"/>
      <c r="L528" s="90"/>
    </row>
    <row r="529" ht="13.5" customHeight="1">
      <c r="D529" s="90"/>
      <c r="E529" s="90"/>
      <c r="F529" s="90"/>
      <c r="G529" s="90"/>
      <c r="H529" s="90"/>
      <c r="I529" s="90"/>
      <c r="J529" s="90"/>
      <c r="K529" s="90"/>
      <c r="L529" s="90"/>
    </row>
    <row r="530" ht="13.5" customHeight="1">
      <c r="D530" s="90"/>
      <c r="E530" s="90"/>
      <c r="F530" s="90"/>
      <c r="G530" s="90"/>
      <c r="H530" s="90"/>
      <c r="I530" s="90"/>
      <c r="J530" s="90"/>
      <c r="K530" s="90"/>
      <c r="L530" s="90"/>
    </row>
    <row r="531" ht="13.5" customHeight="1">
      <c r="D531" s="90"/>
      <c r="E531" s="90"/>
      <c r="F531" s="90"/>
      <c r="G531" s="90"/>
      <c r="H531" s="90"/>
      <c r="I531" s="90"/>
      <c r="J531" s="90"/>
      <c r="K531" s="90"/>
      <c r="L531" s="90"/>
    </row>
    <row r="532" ht="13.5" customHeight="1">
      <c r="D532" s="90"/>
      <c r="E532" s="90"/>
      <c r="F532" s="90"/>
      <c r="G532" s="90"/>
      <c r="H532" s="90"/>
      <c r="I532" s="90"/>
      <c r="J532" s="90"/>
      <c r="K532" s="90"/>
      <c r="L532" s="90"/>
    </row>
    <row r="533" ht="13.5" customHeight="1">
      <c r="D533" s="90"/>
      <c r="E533" s="90"/>
      <c r="F533" s="90"/>
      <c r="G533" s="90"/>
      <c r="H533" s="90"/>
      <c r="I533" s="90"/>
      <c r="J533" s="90"/>
      <c r="K533" s="90"/>
      <c r="L533" s="90"/>
    </row>
    <row r="534" ht="13.5" customHeight="1">
      <c r="D534" s="90"/>
      <c r="E534" s="90"/>
      <c r="F534" s="90"/>
      <c r="G534" s="90"/>
      <c r="H534" s="90"/>
      <c r="I534" s="90"/>
      <c r="J534" s="90"/>
      <c r="K534" s="90"/>
      <c r="L534" s="90"/>
    </row>
    <row r="535" ht="13.5" customHeight="1">
      <c r="D535" s="90"/>
      <c r="E535" s="90"/>
      <c r="F535" s="90"/>
      <c r="G535" s="90"/>
      <c r="H535" s="90"/>
      <c r="I535" s="90"/>
      <c r="J535" s="90"/>
      <c r="K535" s="90"/>
      <c r="L535" s="90"/>
    </row>
    <row r="536" ht="13.5" customHeight="1">
      <c r="D536" s="90"/>
      <c r="E536" s="90"/>
      <c r="F536" s="90"/>
      <c r="G536" s="90"/>
      <c r="H536" s="90"/>
      <c r="I536" s="90"/>
      <c r="J536" s="90"/>
      <c r="K536" s="90"/>
      <c r="L536" s="90"/>
    </row>
    <row r="537" ht="13.5" customHeight="1">
      <c r="D537" s="90"/>
      <c r="E537" s="90"/>
      <c r="F537" s="90"/>
      <c r="G537" s="90"/>
      <c r="H537" s="90"/>
      <c r="I537" s="90"/>
      <c r="J537" s="90"/>
      <c r="K537" s="90"/>
      <c r="L537" s="90"/>
    </row>
    <row r="538" ht="13.5" customHeight="1">
      <c r="D538" s="90"/>
      <c r="E538" s="90"/>
      <c r="F538" s="90"/>
      <c r="G538" s="90"/>
      <c r="H538" s="90"/>
      <c r="I538" s="90"/>
      <c r="J538" s="90"/>
      <c r="K538" s="90"/>
      <c r="L538" s="90"/>
    </row>
    <row r="539" ht="13.5" customHeight="1">
      <c r="D539" s="90"/>
      <c r="E539" s="90"/>
      <c r="F539" s="90"/>
      <c r="G539" s="90"/>
      <c r="H539" s="90"/>
      <c r="I539" s="90"/>
      <c r="J539" s="90"/>
      <c r="K539" s="90"/>
      <c r="L539" s="90"/>
    </row>
    <row r="540" ht="13.5" customHeight="1">
      <c r="D540" s="90"/>
      <c r="E540" s="90"/>
      <c r="F540" s="90"/>
      <c r="G540" s="90"/>
      <c r="H540" s="90"/>
      <c r="I540" s="90"/>
      <c r="J540" s="90"/>
      <c r="K540" s="90"/>
      <c r="L540" s="90"/>
    </row>
    <row r="541" ht="13.5" customHeight="1">
      <c r="D541" s="90"/>
      <c r="E541" s="90"/>
      <c r="F541" s="90"/>
      <c r="G541" s="90"/>
      <c r="H541" s="90"/>
      <c r="I541" s="90"/>
      <c r="J541" s="90"/>
      <c r="K541" s="90"/>
      <c r="L541" s="90"/>
    </row>
    <row r="542" ht="13.5" customHeight="1">
      <c r="D542" s="90"/>
      <c r="E542" s="90"/>
      <c r="F542" s="90"/>
      <c r="G542" s="90"/>
      <c r="H542" s="90"/>
      <c r="I542" s="90"/>
      <c r="J542" s="90"/>
      <c r="K542" s="90"/>
      <c r="L542" s="90"/>
    </row>
    <row r="543" ht="13.5" customHeight="1">
      <c r="D543" s="90"/>
      <c r="E543" s="90"/>
      <c r="F543" s="90"/>
      <c r="G543" s="90"/>
      <c r="H543" s="90"/>
      <c r="I543" s="90"/>
      <c r="J543" s="90"/>
      <c r="K543" s="90"/>
      <c r="L543" s="90"/>
    </row>
    <row r="544" ht="13.5" customHeight="1">
      <c r="D544" s="90"/>
      <c r="E544" s="90"/>
      <c r="F544" s="90"/>
      <c r="G544" s="90"/>
      <c r="H544" s="90"/>
      <c r="I544" s="90"/>
      <c r="J544" s="90"/>
      <c r="K544" s="90"/>
      <c r="L544" s="90"/>
    </row>
    <row r="545" ht="13.5" customHeight="1">
      <c r="D545" s="90"/>
      <c r="E545" s="90"/>
      <c r="F545" s="90"/>
      <c r="G545" s="90"/>
      <c r="H545" s="90"/>
      <c r="I545" s="90"/>
      <c r="J545" s="90"/>
      <c r="K545" s="90"/>
      <c r="L545" s="90"/>
    </row>
    <row r="546" ht="13.5" customHeight="1">
      <c r="D546" s="90"/>
      <c r="E546" s="90"/>
      <c r="F546" s="90"/>
      <c r="G546" s="90"/>
      <c r="H546" s="90"/>
      <c r="I546" s="90"/>
      <c r="J546" s="90"/>
      <c r="K546" s="90"/>
      <c r="L546" s="90"/>
    </row>
    <row r="547" ht="13.5" customHeight="1">
      <c r="D547" s="90"/>
      <c r="E547" s="90"/>
      <c r="F547" s="90"/>
      <c r="G547" s="90"/>
      <c r="H547" s="90"/>
      <c r="I547" s="90"/>
      <c r="J547" s="90"/>
      <c r="K547" s="90"/>
      <c r="L547" s="90"/>
    </row>
    <row r="548" ht="13.5" customHeight="1">
      <c r="D548" s="90"/>
      <c r="E548" s="90"/>
      <c r="F548" s="90"/>
      <c r="G548" s="90"/>
      <c r="H548" s="90"/>
      <c r="I548" s="90"/>
      <c r="J548" s="90"/>
      <c r="K548" s="90"/>
      <c r="L548" s="90"/>
    </row>
    <row r="549" ht="13.5" customHeight="1">
      <c r="D549" s="90"/>
      <c r="E549" s="90"/>
      <c r="F549" s="90"/>
      <c r="G549" s="90"/>
      <c r="H549" s="90"/>
      <c r="I549" s="90"/>
      <c r="J549" s="90"/>
      <c r="K549" s="90"/>
      <c r="L549" s="90"/>
    </row>
    <row r="550" ht="13.5" customHeight="1">
      <c r="D550" s="90"/>
      <c r="E550" s="90"/>
      <c r="F550" s="90"/>
      <c r="G550" s="90"/>
      <c r="H550" s="90"/>
      <c r="I550" s="90"/>
      <c r="J550" s="90"/>
      <c r="K550" s="90"/>
      <c r="L550" s="90"/>
    </row>
    <row r="551" ht="13.5" customHeight="1">
      <c r="D551" s="90"/>
      <c r="E551" s="90"/>
      <c r="F551" s="90"/>
      <c r="G551" s="90"/>
      <c r="H551" s="90"/>
      <c r="I551" s="90"/>
      <c r="J551" s="90"/>
      <c r="K551" s="90"/>
      <c r="L551" s="90"/>
    </row>
    <row r="552" ht="13.5" customHeight="1">
      <c r="D552" s="90"/>
      <c r="E552" s="90"/>
      <c r="F552" s="90"/>
      <c r="G552" s="90"/>
      <c r="H552" s="90"/>
      <c r="I552" s="90"/>
      <c r="J552" s="90"/>
      <c r="K552" s="90"/>
      <c r="L552" s="90"/>
    </row>
    <row r="553" ht="13.5" customHeight="1">
      <c r="D553" s="90"/>
      <c r="E553" s="90"/>
      <c r="F553" s="90"/>
      <c r="G553" s="90"/>
      <c r="H553" s="90"/>
      <c r="I553" s="90"/>
      <c r="J553" s="90"/>
      <c r="K553" s="90"/>
      <c r="L553" s="90"/>
    </row>
    <row r="554" ht="13.5" customHeight="1">
      <c r="D554" s="90"/>
      <c r="E554" s="90"/>
      <c r="F554" s="90"/>
      <c r="G554" s="90"/>
      <c r="H554" s="90"/>
      <c r="I554" s="90"/>
      <c r="J554" s="90"/>
      <c r="K554" s="90"/>
      <c r="L554" s="90"/>
    </row>
    <row r="555" ht="13.5" customHeight="1">
      <c r="D555" s="90"/>
      <c r="E555" s="90"/>
      <c r="F555" s="90"/>
      <c r="G555" s="90"/>
      <c r="H555" s="90"/>
      <c r="I555" s="90"/>
      <c r="J555" s="90"/>
      <c r="K555" s="90"/>
      <c r="L555" s="90"/>
    </row>
    <row r="556" ht="13.5" customHeight="1">
      <c r="D556" s="90"/>
      <c r="E556" s="90"/>
      <c r="F556" s="90"/>
      <c r="G556" s="90"/>
      <c r="H556" s="90"/>
      <c r="I556" s="90"/>
      <c r="J556" s="90"/>
      <c r="K556" s="90"/>
      <c r="L556" s="90"/>
    </row>
    <row r="557" ht="13.5" customHeight="1">
      <c r="D557" s="90"/>
      <c r="E557" s="90"/>
      <c r="F557" s="90"/>
      <c r="G557" s="90"/>
      <c r="H557" s="90"/>
      <c r="I557" s="90"/>
      <c r="J557" s="90"/>
      <c r="K557" s="90"/>
      <c r="L557" s="90"/>
    </row>
    <row r="558" ht="13.5" customHeight="1">
      <c r="D558" s="90"/>
      <c r="E558" s="90"/>
      <c r="F558" s="90"/>
      <c r="G558" s="90"/>
      <c r="H558" s="90"/>
      <c r="I558" s="90"/>
      <c r="J558" s="90"/>
      <c r="K558" s="90"/>
      <c r="L558" s="90"/>
    </row>
    <row r="559" ht="13.5" customHeight="1">
      <c r="D559" s="90"/>
      <c r="E559" s="90"/>
      <c r="F559" s="90"/>
      <c r="G559" s="90"/>
      <c r="H559" s="90"/>
      <c r="I559" s="90"/>
      <c r="J559" s="90"/>
      <c r="K559" s="90"/>
      <c r="L559" s="90"/>
    </row>
    <row r="560" ht="13.5" customHeight="1">
      <c r="D560" s="90"/>
      <c r="E560" s="90"/>
      <c r="F560" s="90"/>
      <c r="G560" s="90"/>
      <c r="H560" s="90"/>
      <c r="I560" s="90"/>
      <c r="J560" s="90"/>
      <c r="K560" s="90"/>
      <c r="L560" s="90"/>
    </row>
    <row r="561" ht="13.5" customHeight="1">
      <c r="D561" s="90"/>
      <c r="E561" s="90"/>
      <c r="F561" s="90"/>
      <c r="G561" s="90"/>
      <c r="H561" s="90"/>
      <c r="I561" s="90"/>
      <c r="J561" s="90"/>
      <c r="K561" s="90"/>
      <c r="L561" s="90"/>
    </row>
    <row r="562" ht="13.5" customHeight="1">
      <c r="D562" s="90"/>
      <c r="E562" s="90"/>
      <c r="F562" s="90"/>
      <c r="G562" s="90"/>
      <c r="H562" s="90"/>
      <c r="I562" s="90"/>
      <c r="J562" s="90"/>
      <c r="K562" s="90"/>
      <c r="L562" s="90"/>
    </row>
    <row r="563" ht="13.5" customHeight="1">
      <c r="D563" s="90"/>
      <c r="E563" s="90"/>
      <c r="F563" s="90"/>
      <c r="G563" s="90"/>
      <c r="H563" s="90"/>
      <c r="I563" s="90"/>
      <c r="J563" s="90"/>
      <c r="K563" s="90"/>
      <c r="L563" s="90"/>
    </row>
    <row r="564" ht="13.5" customHeight="1">
      <c r="D564" s="90"/>
      <c r="E564" s="90"/>
      <c r="F564" s="90"/>
      <c r="G564" s="90"/>
      <c r="H564" s="90"/>
      <c r="I564" s="90"/>
      <c r="J564" s="90"/>
      <c r="K564" s="90"/>
      <c r="L564" s="90"/>
    </row>
    <row r="565" ht="13.5" customHeight="1">
      <c r="D565" s="90"/>
      <c r="E565" s="90"/>
      <c r="F565" s="90"/>
      <c r="G565" s="90"/>
      <c r="H565" s="90"/>
      <c r="I565" s="90"/>
      <c r="J565" s="90"/>
      <c r="K565" s="90"/>
      <c r="L565" s="90"/>
    </row>
    <row r="566" ht="13.5" customHeight="1">
      <c r="D566" s="90"/>
      <c r="E566" s="90"/>
      <c r="F566" s="90"/>
      <c r="G566" s="90"/>
      <c r="H566" s="90"/>
      <c r="I566" s="90"/>
      <c r="J566" s="90"/>
      <c r="K566" s="90"/>
      <c r="L566" s="90"/>
    </row>
    <row r="567" ht="13.5" customHeight="1">
      <c r="D567" s="90"/>
      <c r="E567" s="90"/>
      <c r="F567" s="90"/>
      <c r="G567" s="90"/>
      <c r="H567" s="90"/>
      <c r="I567" s="90"/>
      <c r="J567" s="90"/>
      <c r="K567" s="90"/>
      <c r="L567" s="90"/>
    </row>
    <row r="568" ht="13.5" customHeight="1">
      <c r="D568" s="90"/>
      <c r="E568" s="90"/>
      <c r="F568" s="90"/>
      <c r="G568" s="90"/>
      <c r="H568" s="90"/>
      <c r="I568" s="90"/>
      <c r="J568" s="90"/>
      <c r="K568" s="90"/>
      <c r="L568" s="90"/>
    </row>
    <row r="569" ht="13.5" customHeight="1">
      <c r="D569" s="90"/>
      <c r="E569" s="90"/>
      <c r="F569" s="90"/>
      <c r="G569" s="90"/>
      <c r="H569" s="90"/>
      <c r="I569" s="90"/>
      <c r="J569" s="90"/>
      <c r="K569" s="90"/>
      <c r="L569" s="90"/>
    </row>
    <row r="570" ht="13.5" customHeight="1">
      <c r="D570" s="90"/>
      <c r="E570" s="90"/>
      <c r="F570" s="90"/>
      <c r="G570" s="90"/>
      <c r="H570" s="90"/>
      <c r="I570" s="90"/>
      <c r="J570" s="90"/>
      <c r="K570" s="90"/>
      <c r="L570" s="90"/>
    </row>
    <row r="571" ht="13.5" customHeight="1">
      <c r="D571" s="90"/>
      <c r="E571" s="90"/>
      <c r="F571" s="90"/>
      <c r="G571" s="90"/>
      <c r="H571" s="90"/>
      <c r="I571" s="90"/>
      <c r="J571" s="90"/>
      <c r="K571" s="90"/>
      <c r="L571" s="90"/>
    </row>
    <row r="572" ht="13.5" customHeight="1">
      <c r="D572" s="90"/>
      <c r="E572" s="90"/>
      <c r="F572" s="90"/>
      <c r="G572" s="90"/>
      <c r="H572" s="90"/>
      <c r="I572" s="90"/>
      <c r="J572" s="90"/>
      <c r="K572" s="90"/>
      <c r="L572" s="90"/>
    </row>
    <row r="573" ht="13.5" customHeight="1">
      <c r="D573" s="90"/>
      <c r="E573" s="90"/>
      <c r="F573" s="90"/>
      <c r="G573" s="90"/>
      <c r="H573" s="90"/>
      <c r="I573" s="90"/>
      <c r="J573" s="90"/>
      <c r="K573" s="90"/>
      <c r="L573" s="90"/>
    </row>
    <row r="574" ht="13.5" customHeight="1">
      <c r="D574" s="90"/>
      <c r="E574" s="90"/>
      <c r="F574" s="90"/>
      <c r="G574" s="90"/>
      <c r="H574" s="90"/>
      <c r="I574" s="90"/>
      <c r="J574" s="90"/>
      <c r="K574" s="90"/>
      <c r="L574" s="90"/>
    </row>
    <row r="575" ht="13.5" customHeight="1">
      <c r="D575" s="90"/>
      <c r="E575" s="90"/>
      <c r="F575" s="90"/>
      <c r="G575" s="90"/>
      <c r="H575" s="90"/>
      <c r="I575" s="90"/>
      <c r="J575" s="90"/>
      <c r="K575" s="90"/>
      <c r="L575" s="90"/>
    </row>
    <row r="576" ht="13.5" customHeight="1">
      <c r="D576" s="90"/>
      <c r="E576" s="90"/>
      <c r="F576" s="90"/>
      <c r="G576" s="90"/>
      <c r="H576" s="90"/>
      <c r="I576" s="90"/>
      <c r="J576" s="90"/>
      <c r="K576" s="90"/>
      <c r="L576" s="90"/>
    </row>
    <row r="577" ht="13.5" customHeight="1">
      <c r="D577" s="90"/>
      <c r="E577" s="90"/>
      <c r="F577" s="90"/>
      <c r="G577" s="90"/>
      <c r="H577" s="90"/>
      <c r="I577" s="90"/>
      <c r="J577" s="90"/>
      <c r="K577" s="90"/>
      <c r="L577" s="90"/>
    </row>
    <row r="578" ht="13.5" customHeight="1">
      <c r="D578" s="90"/>
      <c r="E578" s="90"/>
      <c r="F578" s="90"/>
      <c r="G578" s="90"/>
      <c r="H578" s="90"/>
      <c r="I578" s="90"/>
      <c r="J578" s="90"/>
      <c r="K578" s="90"/>
      <c r="L578" s="90"/>
    </row>
    <row r="579" ht="13.5" customHeight="1">
      <c r="D579" s="90"/>
      <c r="E579" s="90"/>
      <c r="F579" s="90"/>
      <c r="G579" s="90"/>
      <c r="H579" s="90"/>
      <c r="I579" s="90"/>
      <c r="J579" s="90"/>
      <c r="K579" s="90"/>
      <c r="L579" s="90"/>
    </row>
    <row r="580" ht="13.5" customHeight="1">
      <c r="D580" s="90"/>
      <c r="E580" s="90"/>
      <c r="F580" s="90"/>
      <c r="G580" s="90"/>
      <c r="H580" s="90"/>
      <c r="I580" s="90"/>
      <c r="J580" s="90"/>
      <c r="K580" s="90"/>
      <c r="L580" s="90"/>
    </row>
    <row r="581" ht="13.5" customHeight="1">
      <c r="D581" s="90"/>
      <c r="E581" s="90"/>
      <c r="F581" s="90"/>
      <c r="G581" s="90"/>
      <c r="H581" s="90"/>
      <c r="I581" s="90"/>
      <c r="J581" s="90"/>
      <c r="K581" s="90"/>
      <c r="L581" s="90"/>
    </row>
    <row r="582" ht="13.5" customHeight="1">
      <c r="D582" s="90"/>
      <c r="E582" s="90"/>
      <c r="F582" s="90"/>
      <c r="G582" s="90"/>
      <c r="H582" s="90"/>
      <c r="I582" s="90"/>
      <c r="J582" s="90"/>
      <c r="K582" s="90"/>
      <c r="L582" s="90"/>
    </row>
    <row r="583" ht="13.5" customHeight="1">
      <c r="D583" s="90"/>
      <c r="E583" s="90"/>
      <c r="F583" s="90"/>
      <c r="G583" s="90"/>
      <c r="H583" s="90"/>
      <c r="I583" s="90"/>
      <c r="J583" s="90"/>
      <c r="K583" s="90"/>
      <c r="L583" s="90"/>
    </row>
    <row r="584" ht="13.5" customHeight="1">
      <c r="D584" s="90"/>
      <c r="E584" s="90"/>
      <c r="F584" s="90"/>
      <c r="G584" s="90"/>
      <c r="H584" s="90"/>
      <c r="I584" s="90"/>
      <c r="J584" s="90"/>
      <c r="K584" s="90"/>
      <c r="L584" s="90"/>
    </row>
    <row r="585" ht="13.5" customHeight="1">
      <c r="D585" s="90"/>
      <c r="E585" s="90"/>
      <c r="F585" s="90"/>
      <c r="G585" s="90"/>
      <c r="H585" s="90"/>
      <c r="I585" s="90"/>
      <c r="J585" s="90"/>
      <c r="K585" s="90"/>
      <c r="L585" s="90"/>
    </row>
    <row r="586" ht="13.5" customHeight="1">
      <c r="D586" s="90"/>
      <c r="E586" s="90"/>
      <c r="F586" s="90"/>
      <c r="G586" s="90"/>
      <c r="H586" s="90"/>
      <c r="I586" s="90"/>
      <c r="J586" s="90"/>
      <c r="K586" s="90"/>
      <c r="L586" s="90"/>
    </row>
    <row r="587" ht="13.5" customHeight="1">
      <c r="D587" s="90"/>
      <c r="E587" s="90"/>
      <c r="F587" s="90"/>
      <c r="G587" s="90"/>
      <c r="H587" s="90"/>
      <c r="I587" s="90"/>
      <c r="J587" s="90"/>
      <c r="K587" s="90"/>
      <c r="L587" s="90"/>
    </row>
    <row r="588" ht="13.5" customHeight="1">
      <c r="D588" s="90"/>
      <c r="E588" s="90"/>
      <c r="F588" s="90"/>
      <c r="G588" s="90"/>
      <c r="H588" s="90"/>
      <c r="I588" s="90"/>
      <c r="J588" s="90"/>
      <c r="K588" s="90"/>
      <c r="L588" s="90"/>
    </row>
    <row r="589" ht="13.5" customHeight="1">
      <c r="D589" s="90"/>
      <c r="E589" s="90"/>
      <c r="F589" s="90"/>
      <c r="G589" s="90"/>
      <c r="H589" s="90"/>
      <c r="I589" s="90"/>
      <c r="J589" s="90"/>
      <c r="K589" s="90"/>
      <c r="L589" s="90"/>
    </row>
    <row r="590" ht="13.5" customHeight="1">
      <c r="D590" s="90"/>
      <c r="E590" s="90"/>
      <c r="F590" s="90"/>
      <c r="G590" s="90"/>
      <c r="H590" s="90"/>
      <c r="I590" s="90"/>
      <c r="J590" s="90"/>
      <c r="K590" s="90"/>
      <c r="L590" s="90"/>
    </row>
    <row r="591" ht="13.5" customHeight="1">
      <c r="D591" s="90"/>
      <c r="E591" s="90"/>
      <c r="F591" s="90"/>
      <c r="G591" s="90"/>
      <c r="H591" s="90"/>
      <c r="I591" s="90"/>
      <c r="J591" s="90"/>
      <c r="K591" s="90"/>
      <c r="L591" s="90"/>
    </row>
    <row r="592" ht="13.5" customHeight="1">
      <c r="D592" s="90"/>
      <c r="E592" s="90"/>
      <c r="F592" s="90"/>
      <c r="G592" s="90"/>
      <c r="H592" s="90"/>
      <c r="I592" s="90"/>
      <c r="J592" s="90"/>
      <c r="K592" s="90"/>
      <c r="L592" s="90"/>
    </row>
    <row r="593" ht="13.5" customHeight="1">
      <c r="D593" s="90"/>
      <c r="E593" s="90"/>
      <c r="F593" s="90"/>
      <c r="G593" s="90"/>
      <c r="H593" s="90"/>
      <c r="I593" s="90"/>
      <c r="J593" s="90"/>
      <c r="K593" s="90"/>
      <c r="L593" s="90"/>
    </row>
    <row r="594" ht="13.5" customHeight="1">
      <c r="D594" s="90"/>
      <c r="E594" s="90"/>
      <c r="F594" s="90"/>
      <c r="G594" s="90"/>
      <c r="H594" s="90"/>
      <c r="I594" s="90"/>
      <c r="J594" s="90"/>
      <c r="K594" s="90"/>
      <c r="L594" s="90"/>
    </row>
    <row r="595" ht="13.5" customHeight="1">
      <c r="D595" s="90"/>
      <c r="E595" s="90"/>
      <c r="F595" s="90"/>
      <c r="G595" s="90"/>
      <c r="H595" s="90"/>
      <c r="I595" s="90"/>
      <c r="J595" s="90"/>
      <c r="K595" s="90"/>
      <c r="L595" s="90"/>
    </row>
    <row r="596" ht="13.5" customHeight="1">
      <c r="D596" s="90"/>
      <c r="E596" s="90"/>
      <c r="F596" s="90"/>
      <c r="G596" s="90"/>
      <c r="H596" s="90"/>
      <c r="I596" s="90"/>
      <c r="J596" s="90"/>
      <c r="K596" s="90"/>
      <c r="L596" s="90"/>
    </row>
    <row r="597" ht="13.5" customHeight="1">
      <c r="D597" s="90"/>
      <c r="E597" s="90"/>
      <c r="F597" s="90"/>
      <c r="G597" s="90"/>
      <c r="H597" s="90"/>
      <c r="I597" s="90"/>
      <c r="J597" s="90"/>
      <c r="K597" s="90"/>
      <c r="L597" s="90"/>
    </row>
    <row r="598" ht="13.5" customHeight="1">
      <c r="D598" s="90"/>
      <c r="E598" s="90"/>
      <c r="F598" s="90"/>
      <c r="G598" s="90"/>
      <c r="H598" s="90"/>
      <c r="I598" s="90"/>
      <c r="J598" s="90"/>
      <c r="K598" s="90"/>
      <c r="L598" s="90"/>
    </row>
    <row r="599" ht="13.5" customHeight="1">
      <c r="D599" s="90"/>
      <c r="E599" s="90"/>
      <c r="F599" s="90"/>
      <c r="G599" s="90"/>
      <c r="H599" s="90"/>
      <c r="I599" s="90"/>
      <c r="J599" s="90"/>
      <c r="K599" s="90"/>
      <c r="L599" s="90"/>
    </row>
    <row r="600" ht="13.5" customHeight="1">
      <c r="D600" s="90"/>
      <c r="E600" s="90"/>
      <c r="F600" s="90"/>
      <c r="G600" s="90"/>
      <c r="H600" s="90"/>
      <c r="I600" s="90"/>
      <c r="J600" s="90"/>
      <c r="K600" s="90"/>
      <c r="L600" s="90"/>
    </row>
    <row r="601" ht="13.5" customHeight="1">
      <c r="D601" s="90"/>
      <c r="E601" s="90"/>
      <c r="F601" s="90"/>
      <c r="G601" s="90"/>
      <c r="H601" s="90"/>
      <c r="I601" s="90"/>
      <c r="J601" s="90"/>
      <c r="K601" s="90"/>
      <c r="L601" s="90"/>
    </row>
    <row r="602" ht="13.5" customHeight="1">
      <c r="D602" s="90"/>
      <c r="E602" s="90"/>
      <c r="F602" s="90"/>
      <c r="G602" s="90"/>
      <c r="H602" s="90"/>
      <c r="I602" s="90"/>
      <c r="J602" s="90"/>
      <c r="K602" s="90"/>
      <c r="L602" s="90"/>
    </row>
    <row r="603" ht="13.5" customHeight="1">
      <c r="D603" s="90"/>
      <c r="E603" s="90"/>
      <c r="F603" s="90"/>
      <c r="G603" s="90"/>
      <c r="H603" s="90"/>
      <c r="I603" s="90"/>
      <c r="J603" s="90"/>
      <c r="K603" s="90"/>
      <c r="L603" s="90"/>
    </row>
    <row r="604" ht="13.5" customHeight="1">
      <c r="D604" s="90"/>
      <c r="E604" s="90"/>
      <c r="F604" s="90"/>
      <c r="G604" s="90"/>
      <c r="H604" s="90"/>
      <c r="I604" s="90"/>
      <c r="J604" s="90"/>
      <c r="K604" s="90"/>
      <c r="L604" s="90"/>
    </row>
    <row r="605" ht="13.5" customHeight="1">
      <c r="D605" s="90"/>
      <c r="E605" s="90"/>
      <c r="F605" s="90"/>
      <c r="G605" s="90"/>
      <c r="H605" s="90"/>
      <c r="I605" s="90"/>
      <c r="J605" s="90"/>
      <c r="K605" s="90"/>
      <c r="L605" s="90"/>
    </row>
    <row r="606" ht="13.5" customHeight="1">
      <c r="D606" s="90"/>
      <c r="E606" s="90"/>
      <c r="F606" s="90"/>
      <c r="G606" s="90"/>
      <c r="H606" s="90"/>
      <c r="I606" s="90"/>
      <c r="J606" s="90"/>
      <c r="K606" s="90"/>
      <c r="L606" s="90"/>
    </row>
    <row r="607" ht="13.5" customHeight="1">
      <c r="D607" s="90"/>
      <c r="E607" s="90"/>
      <c r="F607" s="90"/>
      <c r="G607" s="90"/>
      <c r="H607" s="90"/>
      <c r="I607" s="90"/>
      <c r="J607" s="90"/>
      <c r="K607" s="90"/>
      <c r="L607" s="90"/>
    </row>
    <row r="608" ht="13.5" customHeight="1">
      <c r="D608" s="90"/>
      <c r="E608" s="90"/>
      <c r="F608" s="90"/>
      <c r="G608" s="90"/>
      <c r="H608" s="90"/>
      <c r="I608" s="90"/>
      <c r="J608" s="90"/>
      <c r="K608" s="90"/>
      <c r="L608" s="90"/>
    </row>
    <row r="609" ht="13.5" customHeight="1">
      <c r="D609" s="90"/>
      <c r="E609" s="90"/>
      <c r="F609" s="90"/>
      <c r="G609" s="90"/>
      <c r="H609" s="90"/>
      <c r="I609" s="90"/>
      <c r="J609" s="90"/>
      <c r="K609" s="90"/>
      <c r="L609" s="90"/>
    </row>
    <row r="610" ht="13.5" customHeight="1">
      <c r="D610" s="90"/>
      <c r="E610" s="90"/>
      <c r="F610" s="90"/>
      <c r="G610" s="90"/>
      <c r="H610" s="90"/>
      <c r="I610" s="90"/>
      <c r="J610" s="90"/>
      <c r="K610" s="90"/>
      <c r="L610" s="90"/>
    </row>
    <row r="611" ht="13.5" customHeight="1">
      <c r="D611" s="90"/>
      <c r="E611" s="90"/>
      <c r="F611" s="90"/>
      <c r="G611" s="90"/>
      <c r="H611" s="90"/>
      <c r="I611" s="90"/>
      <c r="J611" s="90"/>
      <c r="K611" s="90"/>
      <c r="L611" s="90"/>
    </row>
    <row r="612" ht="13.5" customHeight="1">
      <c r="D612" s="90"/>
      <c r="E612" s="90"/>
      <c r="F612" s="90"/>
      <c r="G612" s="90"/>
      <c r="H612" s="90"/>
      <c r="I612" s="90"/>
      <c r="J612" s="90"/>
      <c r="K612" s="90"/>
      <c r="L612" s="90"/>
    </row>
    <row r="613" ht="13.5" customHeight="1">
      <c r="D613" s="90"/>
      <c r="E613" s="90"/>
      <c r="F613" s="90"/>
      <c r="G613" s="90"/>
      <c r="H613" s="90"/>
      <c r="I613" s="90"/>
      <c r="J613" s="90"/>
      <c r="K613" s="90"/>
      <c r="L613" s="90"/>
    </row>
    <row r="614" ht="13.5" customHeight="1">
      <c r="D614" s="90"/>
      <c r="E614" s="90"/>
      <c r="F614" s="90"/>
      <c r="G614" s="90"/>
      <c r="H614" s="90"/>
      <c r="I614" s="90"/>
      <c r="J614" s="90"/>
      <c r="K614" s="90"/>
      <c r="L614" s="90"/>
    </row>
    <row r="615" ht="13.5" customHeight="1">
      <c r="D615" s="90"/>
      <c r="E615" s="90"/>
      <c r="F615" s="90"/>
      <c r="G615" s="90"/>
      <c r="H615" s="90"/>
      <c r="I615" s="90"/>
      <c r="J615" s="90"/>
      <c r="K615" s="90"/>
      <c r="L615" s="90"/>
    </row>
    <row r="616" ht="13.5" customHeight="1">
      <c r="D616" s="90"/>
      <c r="E616" s="90"/>
      <c r="F616" s="90"/>
      <c r="G616" s="90"/>
      <c r="H616" s="90"/>
      <c r="I616" s="90"/>
      <c r="J616" s="90"/>
      <c r="K616" s="90"/>
      <c r="L616" s="90"/>
    </row>
    <row r="617" ht="13.5" customHeight="1">
      <c r="D617" s="90"/>
      <c r="E617" s="90"/>
      <c r="F617" s="90"/>
      <c r="G617" s="90"/>
      <c r="H617" s="90"/>
      <c r="I617" s="90"/>
      <c r="J617" s="90"/>
      <c r="K617" s="90"/>
      <c r="L617" s="90"/>
    </row>
    <row r="618" ht="13.5" customHeight="1">
      <c r="D618" s="90"/>
      <c r="E618" s="90"/>
      <c r="F618" s="90"/>
      <c r="G618" s="90"/>
      <c r="H618" s="90"/>
      <c r="I618" s="90"/>
      <c r="J618" s="90"/>
      <c r="K618" s="90"/>
      <c r="L618" s="90"/>
    </row>
    <row r="619" ht="13.5" customHeight="1">
      <c r="D619" s="90"/>
      <c r="E619" s="90"/>
      <c r="F619" s="90"/>
      <c r="G619" s="90"/>
      <c r="H619" s="90"/>
      <c r="I619" s="90"/>
      <c r="J619" s="90"/>
      <c r="K619" s="90"/>
      <c r="L619" s="90"/>
    </row>
    <row r="620" ht="13.5" customHeight="1">
      <c r="D620" s="90"/>
      <c r="E620" s="90"/>
      <c r="F620" s="90"/>
      <c r="G620" s="90"/>
      <c r="H620" s="90"/>
      <c r="I620" s="90"/>
      <c r="J620" s="90"/>
      <c r="K620" s="90"/>
      <c r="L620" s="90"/>
    </row>
    <row r="621" ht="13.5" customHeight="1">
      <c r="D621" s="90"/>
      <c r="E621" s="90"/>
      <c r="F621" s="90"/>
      <c r="G621" s="90"/>
      <c r="H621" s="90"/>
      <c r="I621" s="90"/>
      <c r="J621" s="90"/>
      <c r="K621" s="90"/>
      <c r="L621" s="90"/>
    </row>
    <row r="622" ht="13.5" customHeight="1">
      <c r="D622" s="90"/>
      <c r="E622" s="90"/>
      <c r="F622" s="90"/>
      <c r="G622" s="90"/>
      <c r="H622" s="90"/>
      <c r="I622" s="90"/>
      <c r="J622" s="90"/>
      <c r="K622" s="90"/>
      <c r="L622" s="90"/>
    </row>
    <row r="623" ht="13.5" customHeight="1">
      <c r="D623" s="90"/>
      <c r="E623" s="90"/>
      <c r="F623" s="90"/>
      <c r="G623" s="90"/>
      <c r="H623" s="90"/>
      <c r="I623" s="90"/>
      <c r="J623" s="90"/>
      <c r="K623" s="90"/>
      <c r="L623" s="90"/>
    </row>
    <row r="624" ht="13.5" customHeight="1">
      <c r="D624" s="90"/>
      <c r="E624" s="90"/>
      <c r="F624" s="90"/>
      <c r="G624" s="90"/>
      <c r="H624" s="90"/>
      <c r="I624" s="90"/>
      <c r="J624" s="90"/>
      <c r="K624" s="90"/>
      <c r="L624" s="90"/>
    </row>
    <row r="625" ht="13.5" customHeight="1">
      <c r="D625" s="90"/>
      <c r="E625" s="90"/>
      <c r="F625" s="90"/>
      <c r="G625" s="90"/>
      <c r="H625" s="90"/>
      <c r="I625" s="90"/>
      <c r="J625" s="90"/>
      <c r="K625" s="90"/>
      <c r="L625" s="90"/>
    </row>
    <row r="626" ht="13.5" customHeight="1">
      <c r="D626" s="90"/>
      <c r="E626" s="90"/>
      <c r="F626" s="90"/>
      <c r="G626" s="90"/>
      <c r="H626" s="90"/>
      <c r="I626" s="90"/>
      <c r="J626" s="90"/>
      <c r="K626" s="90"/>
      <c r="L626" s="90"/>
    </row>
    <row r="627" ht="13.5" customHeight="1">
      <c r="D627" s="90"/>
      <c r="E627" s="90"/>
      <c r="F627" s="90"/>
      <c r="G627" s="90"/>
      <c r="H627" s="90"/>
      <c r="I627" s="90"/>
      <c r="J627" s="90"/>
      <c r="K627" s="90"/>
      <c r="L627" s="90"/>
    </row>
    <row r="628" ht="13.5" customHeight="1">
      <c r="D628" s="90"/>
      <c r="E628" s="90"/>
      <c r="F628" s="90"/>
      <c r="G628" s="90"/>
      <c r="H628" s="90"/>
      <c r="I628" s="90"/>
      <c r="J628" s="90"/>
      <c r="K628" s="90"/>
      <c r="L628" s="90"/>
    </row>
    <row r="629" ht="13.5" customHeight="1">
      <c r="D629" s="90"/>
      <c r="E629" s="90"/>
      <c r="F629" s="90"/>
      <c r="G629" s="90"/>
      <c r="H629" s="90"/>
      <c r="I629" s="90"/>
      <c r="J629" s="90"/>
      <c r="K629" s="90"/>
      <c r="L629" s="90"/>
    </row>
    <row r="630" ht="13.5" customHeight="1">
      <c r="D630" s="90"/>
      <c r="E630" s="90"/>
      <c r="F630" s="90"/>
      <c r="G630" s="90"/>
      <c r="H630" s="90"/>
      <c r="I630" s="90"/>
      <c r="J630" s="90"/>
      <c r="K630" s="90"/>
      <c r="L630" s="90"/>
    </row>
    <row r="631" ht="13.5" customHeight="1">
      <c r="D631" s="90"/>
      <c r="E631" s="90"/>
      <c r="F631" s="90"/>
      <c r="G631" s="90"/>
      <c r="H631" s="90"/>
      <c r="I631" s="90"/>
      <c r="J631" s="90"/>
      <c r="K631" s="90"/>
      <c r="L631" s="90"/>
    </row>
    <row r="632" ht="13.5" customHeight="1">
      <c r="D632" s="90"/>
      <c r="E632" s="90"/>
      <c r="F632" s="90"/>
      <c r="G632" s="90"/>
      <c r="H632" s="90"/>
      <c r="I632" s="90"/>
      <c r="J632" s="90"/>
      <c r="K632" s="90"/>
      <c r="L632" s="90"/>
    </row>
    <row r="633" ht="13.5" customHeight="1">
      <c r="D633" s="90"/>
      <c r="E633" s="90"/>
      <c r="F633" s="90"/>
      <c r="G633" s="90"/>
      <c r="H633" s="90"/>
      <c r="I633" s="90"/>
      <c r="J633" s="90"/>
      <c r="K633" s="90"/>
      <c r="L633" s="90"/>
    </row>
    <row r="634" ht="13.5" customHeight="1">
      <c r="D634" s="90"/>
      <c r="E634" s="90"/>
      <c r="F634" s="90"/>
      <c r="G634" s="90"/>
      <c r="H634" s="90"/>
      <c r="I634" s="90"/>
      <c r="J634" s="90"/>
      <c r="K634" s="90"/>
      <c r="L634" s="90"/>
    </row>
    <row r="635" ht="13.5" customHeight="1">
      <c r="D635" s="90"/>
      <c r="E635" s="90"/>
      <c r="F635" s="90"/>
      <c r="G635" s="90"/>
      <c r="H635" s="90"/>
      <c r="I635" s="90"/>
      <c r="J635" s="90"/>
      <c r="K635" s="90"/>
      <c r="L635" s="90"/>
    </row>
    <row r="636" ht="13.5" customHeight="1">
      <c r="D636" s="90"/>
      <c r="E636" s="90"/>
      <c r="F636" s="90"/>
      <c r="G636" s="90"/>
      <c r="H636" s="90"/>
      <c r="I636" s="90"/>
      <c r="J636" s="90"/>
      <c r="K636" s="90"/>
      <c r="L636" s="90"/>
    </row>
    <row r="637" ht="13.5" customHeight="1">
      <c r="D637" s="90"/>
      <c r="E637" s="90"/>
      <c r="F637" s="90"/>
      <c r="G637" s="90"/>
      <c r="H637" s="90"/>
      <c r="I637" s="90"/>
      <c r="J637" s="90"/>
      <c r="K637" s="90"/>
      <c r="L637" s="90"/>
    </row>
    <row r="638" ht="13.5" customHeight="1">
      <c r="D638" s="90"/>
      <c r="E638" s="90"/>
      <c r="F638" s="90"/>
      <c r="G638" s="90"/>
      <c r="H638" s="90"/>
      <c r="I638" s="90"/>
      <c r="J638" s="90"/>
      <c r="K638" s="90"/>
      <c r="L638" s="90"/>
    </row>
    <row r="639" ht="13.5" customHeight="1">
      <c r="D639" s="90"/>
      <c r="E639" s="90"/>
      <c r="F639" s="90"/>
      <c r="G639" s="90"/>
      <c r="H639" s="90"/>
      <c r="I639" s="90"/>
      <c r="J639" s="90"/>
      <c r="K639" s="90"/>
      <c r="L639" s="90"/>
    </row>
    <row r="640" ht="13.5" customHeight="1">
      <c r="D640" s="90"/>
      <c r="E640" s="90"/>
      <c r="F640" s="90"/>
      <c r="G640" s="90"/>
      <c r="H640" s="90"/>
      <c r="I640" s="90"/>
      <c r="J640" s="90"/>
      <c r="K640" s="90"/>
      <c r="L640" s="90"/>
    </row>
    <row r="641" ht="13.5" customHeight="1">
      <c r="D641" s="90"/>
      <c r="E641" s="90"/>
      <c r="F641" s="90"/>
      <c r="G641" s="90"/>
      <c r="H641" s="90"/>
      <c r="I641" s="90"/>
      <c r="J641" s="90"/>
      <c r="K641" s="90"/>
      <c r="L641" s="90"/>
    </row>
    <row r="642" ht="13.5" customHeight="1">
      <c r="D642" s="90"/>
      <c r="E642" s="90"/>
      <c r="F642" s="90"/>
      <c r="G642" s="90"/>
      <c r="H642" s="90"/>
      <c r="I642" s="90"/>
      <c r="J642" s="90"/>
      <c r="K642" s="90"/>
      <c r="L642" s="90"/>
    </row>
    <row r="643" ht="13.5" customHeight="1">
      <c r="D643" s="90"/>
      <c r="E643" s="90"/>
      <c r="F643" s="90"/>
      <c r="G643" s="90"/>
      <c r="H643" s="90"/>
      <c r="I643" s="90"/>
      <c r="J643" s="90"/>
      <c r="K643" s="90"/>
      <c r="L643" s="90"/>
    </row>
    <row r="644" ht="13.5" customHeight="1">
      <c r="D644" s="90"/>
      <c r="E644" s="90"/>
      <c r="F644" s="90"/>
      <c r="G644" s="90"/>
      <c r="H644" s="90"/>
      <c r="I644" s="90"/>
      <c r="J644" s="90"/>
      <c r="K644" s="90"/>
      <c r="L644" s="90"/>
    </row>
    <row r="645" ht="13.5" customHeight="1">
      <c r="D645" s="90"/>
      <c r="E645" s="90"/>
      <c r="F645" s="90"/>
      <c r="G645" s="90"/>
      <c r="H645" s="90"/>
      <c r="I645" s="90"/>
      <c r="J645" s="90"/>
      <c r="K645" s="90"/>
      <c r="L645" s="90"/>
    </row>
    <row r="646" ht="13.5" customHeight="1">
      <c r="D646" s="90"/>
      <c r="E646" s="90"/>
      <c r="F646" s="90"/>
      <c r="G646" s="90"/>
      <c r="H646" s="90"/>
      <c r="I646" s="90"/>
      <c r="J646" s="90"/>
      <c r="K646" s="90"/>
      <c r="L646" s="90"/>
    </row>
    <row r="647" ht="13.5" customHeight="1">
      <c r="D647" s="90"/>
      <c r="E647" s="90"/>
      <c r="F647" s="90"/>
      <c r="G647" s="90"/>
      <c r="H647" s="90"/>
      <c r="I647" s="90"/>
      <c r="J647" s="90"/>
      <c r="K647" s="90"/>
      <c r="L647" s="90"/>
    </row>
    <row r="648" ht="13.5" customHeight="1">
      <c r="D648" s="90"/>
      <c r="E648" s="90"/>
      <c r="F648" s="90"/>
      <c r="G648" s="90"/>
      <c r="H648" s="90"/>
      <c r="I648" s="90"/>
      <c r="J648" s="90"/>
      <c r="K648" s="90"/>
      <c r="L648" s="90"/>
    </row>
    <row r="649" ht="13.5" customHeight="1">
      <c r="D649" s="90"/>
      <c r="E649" s="90"/>
      <c r="F649" s="90"/>
      <c r="G649" s="90"/>
      <c r="H649" s="90"/>
      <c r="I649" s="90"/>
      <c r="J649" s="90"/>
      <c r="K649" s="90"/>
      <c r="L649" s="90"/>
    </row>
    <row r="650" ht="13.5" customHeight="1">
      <c r="D650" s="90"/>
      <c r="E650" s="90"/>
      <c r="F650" s="90"/>
      <c r="G650" s="90"/>
      <c r="H650" s="90"/>
      <c r="I650" s="90"/>
      <c r="J650" s="90"/>
      <c r="K650" s="90"/>
      <c r="L650" s="90"/>
    </row>
    <row r="651" ht="13.5" customHeight="1">
      <c r="D651" s="90"/>
      <c r="E651" s="90"/>
      <c r="F651" s="90"/>
      <c r="G651" s="90"/>
      <c r="H651" s="90"/>
      <c r="I651" s="90"/>
      <c r="J651" s="90"/>
      <c r="K651" s="90"/>
      <c r="L651" s="90"/>
    </row>
    <row r="652" ht="13.5" customHeight="1">
      <c r="D652" s="90"/>
      <c r="E652" s="90"/>
      <c r="F652" s="90"/>
      <c r="G652" s="90"/>
      <c r="H652" s="90"/>
      <c r="I652" s="90"/>
      <c r="J652" s="90"/>
      <c r="K652" s="90"/>
      <c r="L652" s="90"/>
    </row>
    <row r="653" ht="13.5" customHeight="1">
      <c r="D653" s="90"/>
      <c r="E653" s="90"/>
      <c r="F653" s="90"/>
      <c r="G653" s="90"/>
      <c r="H653" s="90"/>
      <c r="I653" s="90"/>
      <c r="J653" s="90"/>
      <c r="K653" s="90"/>
      <c r="L653" s="90"/>
    </row>
    <row r="654" ht="13.5" customHeight="1">
      <c r="D654" s="90"/>
      <c r="E654" s="90"/>
      <c r="F654" s="90"/>
      <c r="G654" s="90"/>
      <c r="H654" s="90"/>
      <c r="I654" s="90"/>
      <c r="J654" s="90"/>
      <c r="K654" s="90"/>
      <c r="L654" s="90"/>
    </row>
    <row r="655" ht="13.5" customHeight="1">
      <c r="D655" s="90"/>
      <c r="E655" s="90"/>
      <c r="F655" s="90"/>
      <c r="G655" s="90"/>
      <c r="H655" s="90"/>
      <c r="I655" s="90"/>
      <c r="J655" s="90"/>
      <c r="K655" s="90"/>
      <c r="L655" s="90"/>
    </row>
    <row r="656" ht="13.5" customHeight="1">
      <c r="D656" s="90"/>
      <c r="E656" s="90"/>
      <c r="F656" s="90"/>
      <c r="G656" s="90"/>
      <c r="H656" s="90"/>
      <c r="I656" s="90"/>
      <c r="J656" s="90"/>
      <c r="K656" s="90"/>
      <c r="L656" s="90"/>
    </row>
    <row r="657" ht="13.5" customHeight="1">
      <c r="D657" s="90"/>
      <c r="E657" s="90"/>
      <c r="F657" s="90"/>
      <c r="G657" s="90"/>
      <c r="H657" s="90"/>
      <c r="I657" s="90"/>
      <c r="J657" s="90"/>
      <c r="K657" s="90"/>
      <c r="L657" s="90"/>
    </row>
    <row r="658" ht="13.5" customHeight="1">
      <c r="D658" s="90"/>
      <c r="E658" s="90"/>
      <c r="F658" s="90"/>
      <c r="G658" s="90"/>
      <c r="H658" s="90"/>
      <c r="I658" s="90"/>
      <c r="J658" s="90"/>
      <c r="K658" s="90"/>
      <c r="L658" s="90"/>
    </row>
    <row r="659" ht="13.5" customHeight="1">
      <c r="D659" s="90"/>
      <c r="E659" s="90"/>
      <c r="F659" s="90"/>
      <c r="G659" s="90"/>
      <c r="H659" s="90"/>
      <c r="I659" s="90"/>
      <c r="J659" s="90"/>
      <c r="K659" s="90"/>
      <c r="L659" s="90"/>
    </row>
    <row r="660" ht="13.5" customHeight="1">
      <c r="D660" s="90"/>
      <c r="E660" s="90"/>
      <c r="F660" s="90"/>
      <c r="G660" s="90"/>
      <c r="H660" s="90"/>
      <c r="I660" s="90"/>
      <c r="J660" s="90"/>
      <c r="K660" s="90"/>
      <c r="L660" s="90"/>
    </row>
    <row r="661" ht="13.5" customHeight="1">
      <c r="D661" s="90"/>
      <c r="E661" s="90"/>
      <c r="F661" s="90"/>
      <c r="G661" s="90"/>
      <c r="H661" s="90"/>
      <c r="I661" s="90"/>
      <c r="J661" s="90"/>
      <c r="K661" s="90"/>
      <c r="L661" s="90"/>
    </row>
    <row r="662" ht="13.5" customHeight="1">
      <c r="D662" s="90"/>
      <c r="E662" s="90"/>
      <c r="F662" s="90"/>
      <c r="G662" s="90"/>
      <c r="H662" s="90"/>
      <c r="I662" s="90"/>
      <c r="J662" s="90"/>
      <c r="K662" s="90"/>
      <c r="L662" s="90"/>
    </row>
    <row r="663" ht="13.5" customHeight="1">
      <c r="D663" s="90"/>
      <c r="E663" s="90"/>
      <c r="F663" s="90"/>
      <c r="G663" s="90"/>
      <c r="H663" s="90"/>
      <c r="I663" s="90"/>
      <c r="J663" s="90"/>
      <c r="K663" s="90"/>
      <c r="L663" s="90"/>
    </row>
    <row r="664" ht="13.5" customHeight="1">
      <c r="D664" s="90"/>
      <c r="E664" s="90"/>
      <c r="F664" s="90"/>
      <c r="G664" s="90"/>
      <c r="H664" s="90"/>
      <c r="I664" s="90"/>
      <c r="J664" s="90"/>
      <c r="K664" s="90"/>
      <c r="L664" s="90"/>
    </row>
    <row r="665" ht="13.5" customHeight="1">
      <c r="D665" s="90"/>
      <c r="E665" s="90"/>
      <c r="F665" s="90"/>
      <c r="G665" s="90"/>
      <c r="H665" s="90"/>
      <c r="I665" s="90"/>
      <c r="J665" s="90"/>
      <c r="K665" s="90"/>
      <c r="L665" s="90"/>
    </row>
    <row r="666" ht="13.5" customHeight="1">
      <c r="D666" s="90"/>
      <c r="E666" s="90"/>
      <c r="F666" s="90"/>
      <c r="G666" s="90"/>
      <c r="H666" s="90"/>
      <c r="I666" s="90"/>
      <c r="J666" s="90"/>
      <c r="K666" s="90"/>
      <c r="L666" s="90"/>
    </row>
    <row r="667" ht="13.5" customHeight="1">
      <c r="D667" s="90"/>
      <c r="E667" s="90"/>
      <c r="F667" s="90"/>
      <c r="G667" s="90"/>
      <c r="H667" s="90"/>
      <c r="I667" s="90"/>
      <c r="J667" s="90"/>
      <c r="K667" s="90"/>
      <c r="L667" s="90"/>
    </row>
    <row r="668" ht="13.5" customHeight="1">
      <c r="D668" s="90"/>
      <c r="E668" s="90"/>
      <c r="F668" s="90"/>
      <c r="G668" s="90"/>
      <c r="H668" s="90"/>
      <c r="I668" s="90"/>
      <c r="J668" s="90"/>
      <c r="K668" s="90"/>
      <c r="L668" s="90"/>
    </row>
    <row r="669" ht="13.5" customHeight="1">
      <c r="D669" s="90"/>
      <c r="E669" s="90"/>
      <c r="F669" s="90"/>
      <c r="G669" s="90"/>
      <c r="H669" s="90"/>
      <c r="I669" s="90"/>
      <c r="J669" s="90"/>
      <c r="K669" s="90"/>
      <c r="L669" s="90"/>
    </row>
    <row r="670" ht="13.5" customHeight="1">
      <c r="D670" s="90"/>
      <c r="E670" s="90"/>
      <c r="F670" s="90"/>
      <c r="G670" s="90"/>
      <c r="H670" s="90"/>
      <c r="I670" s="90"/>
      <c r="J670" s="90"/>
      <c r="K670" s="90"/>
      <c r="L670" s="90"/>
    </row>
    <row r="671" ht="13.5" customHeight="1">
      <c r="D671" s="90"/>
      <c r="E671" s="90"/>
      <c r="F671" s="90"/>
      <c r="G671" s="90"/>
      <c r="H671" s="90"/>
      <c r="I671" s="90"/>
      <c r="J671" s="90"/>
      <c r="K671" s="90"/>
      <c r="L671" s="90"/>
    </row>
    <row r="672" ht="13.5" customHeight="1">
      <c r="D672" s="90"/>
      <c r="E672" s="90"/>
      <c r="F672" s="90"/>
      <c r="G672" s="90"/>
      <c r="H672" s="90"/>
      <c r="I672" s="90"/>
      <c r="J672" s="90"/>
      <c r="K672" s="90"/>
      <c r="L672" s="90"/>
    </row>
    <row r="673" ht="13.5" customHeight="1">
      <c r="D673" s="90"/>
      <c r="E673" s="90"/>
      <c r="F673" s="90"/>
      <c r="G673" s="90"/>
      <c r="H673" s="90"/>
      <c r="I673" s="90"/>
      <c r="J673" s="90"/>
      <c r="K673" s="90"/>
      <c r="L673" s="90"/>
    </row>
    <row r="674" ht="13.5" customHeight="1">
      <c r="D674" s="90"/>
      <c r="E674" s="90"/>
      <c r="F674" s="90"/>
      <c r="G674" s="90"/>
      <c r="H674" s="90"/>
      <c r="I674" s="90"/>
      <c r="J674" s="90"/>
      <c r="K674" s="90"/>
      <c r="L674" s="90"/>
    </row>
    <row r="675" ht="13.5" customHeight="1">
      <c r="D675" s="90"/>
      <c r="E675" s="90"/>
      <c r="F675" s="90"/>
      <c r="G675" s="90"/>
      <c r="H675" s="90"/>
      <c r="I675" s="90"/>
      <c r="J675" s="90"/>
      <c r="K675" s="90"/>
      <c r="L675" s="90"/>
    </row>
    <row r="676" ht="13.5" customHeight="1">
      <c r="D676" s="90"/>
      <c r="E676" s="90"/>
      <c r="F676" s="90"/>
      <c r="G676" s="90"/>
      <c r="H676" s="90"/>
      <c r="I676" s="90"/>
      <c r="J676" s="90"/>
      <c r="K676" s="90"/>
      <c r="L676" s="90"/>
    </row>
    <row r="677" ht="13.5" customHeight="1">
      <c r="D677" s="90"/>
      <c r="E677" s="90"/>
      <c r="F677" s="90"/>
      <c r="G677" s="90"/>
      <c r="H677" s="90"/>
      <c r="I677" s="90"/>
      <c r="J677" s="90"/>
      <c r="K677" s="90"/>
      <c r="L677" s="90"/>
    </row>
    <row r="678" ht="13.5" customHeight="1">
      <c r="D678" s="90"/>
      <c r="E678" s="90"/>
      <c r="F678" s="90"/>
      <c r="G678" s="90"/>
      <c r="H678" s="90"/>
      <c r="I678" s="90"/>
      <c r="J678" s="90"/>
      <c r="K678" s="90"/>
      <c r="L678" s="90"/>
    </row>
    <row r="679" ht="13.5" customHeight="1">
      <c r="D679" s="90"/>
      <c r="E679" s="90"/>
      <c r="F679" s="90"/>
      <c r="G679" s="90"/>
      <c r="H679" s="90"/>
      <c r="I679" s="90"/>
      <c r="J679" s="90"/>
      <c r="K679" s="90"/>
      <c r="L679" s="90"/>
    </row>
    <row r="680" ht="13.5" customHeight="1">
      <c r="D680" s="90"/>
      <c r="E680" s="90"/>
      <c r="F680" s="90"/>
      <c r="G680" s="90"/>
      <c r="H680" s="90"/>
      <c r="I680" s="90"/>
      <c r="J680" s="90"/>
      <c r="K680" s="90"/>
      <c r="L680" s="90"/>
    </row>
    <row r="681" ht="13.5" customHeight="1">
      <c r="D681" s="90"/>
      <c r="E681" s="90"/>
      <c r="F681" s="90"/>
      <c r="G681" s="90"/>
      <c r="H681" s="90"/>
      <c r="I681" s="90"/>
      <c r="J681" s="90"/>
      <c r="K681" s="90"/>
      <c r="L681" s="90"/>
    </row>
    <row r="682" ht="13.5" customHeight="1">
      <c r="D682" s="90"/>
      <c r="E682" s="90"/>
      <c r="F682" s="90"/>
      <c r="G682" s="90"/>
      <c r="H682" s="90"/>
      <c r="I682" s="90"/>
      <c r="J682" s="90"/>
      <c r="K682" s="90"/>
      <c r="L682" s="90"/>
    </row>
    <row r="683" ht="13.5" customHeight="1">
      <c r="D683" s="90"/>
      <c r="E683" s="90"/>
      <c r="F683" s="90"/>
      <c r="G683" s="90"/>
      <c r="H683" s="90"/>
      <c r="I683" s="90"/>
      <c r="J683" s="90"/>
      <c r="K683" s="90"/>
      <c r="L683" s="90"/>
    </row>
    <row r="684" ht="13.5" customHeight="1">
      <c r="D684" s="90"/>
      <c r="E684" s="90"/>
      <c r="F684" s="90"/>
      <c r="G684" s="90"/>
      <c r="H684" s="90"/>
      <c r="I684" s="90"/>
      <c r="J684" s="90"/>
      <c r="K684" s="90"/>
      <c r="L684" s="90"/>
    </row>
    <row r="685" ht="13.5" customHeight="1">
      <c r="D685" s="90"/>
      <c r="E685" s="90"/>
      <c r="F685" s="90"/>
      <c r="G685" s="90"/>
      <c r="H685" s="90"/>
      <c r="I685" s="90"/>
      <c r="J685" s="90"/>
      <c r="K685" s="90"/>
      <c r="L685" s="90"/>
    </row>
    <row r="686" ht="13.5" customHeight="1">
      <c r="D686" s="90"/>
      <c r="E686" s="90"/>
      <c r="F686" s="90"/>
      <c r="G686" s="90"/>
      <c r="H686" s="90"/>
      <c r="I686" s="90"/>
      <c r="J686" s="90"/>
      <c r="K686" s="90"/>
      <c r="L686" s="90"/>
    </row>
    <row r="687" ht="13.5" customHeight="1">
      <c r="D687" s="90"/>
      <c r="E687" s="90"/>
      <c r="F687" s="90"/>
      <c r="G687" s="90"/>
      <c r="H687" s="90"/>
      <c r="I687" s="90"/>
      <c r="J687" s="90"/>
      <c r="K687" s="90"/>
      <c r="L687" s="90"/>
    </row>
    <row r="688" ht="13.5" customHeight="1">
      <c r="D688" s="90"/>
      <c r="E688" s="90"/>
      <c r="F688" s="90"/>
      <c r="G688" s="90"/>
      <c r="H688" s="90"/>
      <c r="I688" s="90"/>
      <c r="J688" s="90"/>
      <c r="K688" s="90"/>
      <c r="L688" s="90"/>
    </row>
    <row r="689" ht="13.5" customHeight="1">
      <c r="D689" s="90"/>
      <c r="E689" s="90"/>
      <c r="F689" s="90"/>
      <c r="G689" s="90"/>
      <c r="H689" s="90"/>
      <c r="I689" s="90"/>
      <c r="J689" s="90"/>
      <c r="K689" s="90"/>
      <c r="L689" s="90"/>
    </row>
    <row r="690" ht="13.5" customHeight="1">
      <c r="D690" s="90"/>
      <c r="E690" s="90"/>
      <c r="F690" s="90"/>
      <c r="G690" s="90"/>
      <c r="H690" s="90"/>
      <c r="I690" s="90"/>
      <c r="J690" s="90"/>
      <c r="K690" s="90"/>
      <c r="L690" s="90"/>
    </row>
    <row r="691" ht="13.5" customHeight="1">
      <c r="D691" s="90"/>
      <c r="E691" s="90"/>
      <c r="F691" s="90"/>
      <c r="G691" s="90"/>
      <c r="H691" s="90"/>
      <c r="I691" s="90"/>
      <c r="J691" s="90"/>
      <c r="K691" s="90"/>
      <c r="L691" s="90"/>
    </row>
    <row r="692" ht="13.5" customHeight="1">
      <c r="D692" s="90"/>
      <c r="E692" s="90"/>
      <c r="F692" s="90"/>
      <c r="G692" s="90"/>
      <c r="H692" s="90"/>
      <c r="I692" s="90"/>
      <c r="J692" s="90"/>
      <c r="K692" s="90"/>
      <c r="L692" s="90"/>
    </row>
    <row r="693" ht="13.5" customHeight="1">
      <c r="D693" s="90"/>
      <c r="E693" s="90"/>
      <c r="F693" s="90"/>
      <c r="G693" s="90"/>
      <c r="H693" s="90"/>
      <c r="I693" s="90"/>
      <c r="J693" s="90"/>
      <c r="K693" s="90"/>
      <c r="L693" s="90"/>
    </row>
    <row r="694" ht="13.5" customHeight="1">
      <c r="D694" s="90"/>
      <c r="E694" s="90"/>
      <c r="F694" s="90"/>
      <c r="G694" s="90"/>
      <c r="H694" s="90"/>
      <c r="I694" s="90"/>
      <c r="J694" s="90"/>
      <c r="K694" s="90"/>
      <c r="L694" s="90"/>
    </row>
    <row r="695" ht="13.5" customHeight="1">
      <c r="D695" s="90"/>
      <c r="E695" s="90"/>
      <c r="F695" s="90"/>
      <c r="G695" s="90"/>
      <c r="H695" s="90"/>
      <c r="I695" s="90"/>
      <c r="J695" s="90"/>
      <c r="K695" s="90"/>
      <c r="L695" s="90"/>
    </row>
    <row r="696" ht="13.5" customHeight="1">
      <c r="D696" s="90"/>
      <c r="E696" s="90"/>
      <c r="F696" s="90"/>
      <c r="G696" s="90"/>
      <c r="H696" s="90"/>
      <c r="I696" s="90"/>
      <c r="J696" s="90"/>
      <c r="K696" s="90"/>
      <c r="L696" s="90"/>
    </row>
    <row r="697" ht="13.5" customHeight="1">
      <c r="D697" s="90"/>
      <c r="E697" s="90"/>
      <c r="F697" s="90"/>
      <c r="G697" s="90"/>
      <c r="H697" s="90"/>
      <c r="I697" s="90"/>
      <c r="J697" s="90"/>
      <c r="K697" s="90"/>
      <c r="L697" s="90"/>
    </row>
    <row r="698" ht="13.5" customHeight="1">
      <c r="D698" s="90"/>
      <c r="E698" s="90"/>
      <c r="F698" s="90"/>
      <c r="G698" s="90"/>
      <c r="H698" s="90"/>
      <c r="I698" s="90"/>
      <c r="J698" s="90"/>
      <c r="K698" s="90"/>
      <c r="L698" s="90"/>
    </row>
    <row r="699" ht="13.5" customHeight="1">
      <c r="D699" s="90"/>
      <c r="E699" s="90"/>
      <c r="F699" s="90"/>
      <c r="G699" s="90"/>
      <c r="H699" s="90"/>
      <c r="I699" s="90"/>
      <c r="J699" s="90"/>
      <c r="K699" s="90"/>
      <c r="L699" s="90"/>
    </row>
    <row r="700" ht="13.5" customHeight="1">
      <c r="D700" s="90"/>
      <c r="E700" s="90"/>
      <c r="F700" s="90"/>
      <c r="G700" s="90"/>
      <c r="H700" s="90"/>
      <c r="I700" s="90"/>
      <c r="J700" s="90"/>
      <c r="K700" s="90"/>
      <c r="L700" s="90"/>
    </row>
    <row r="701" ht="13.5" customHeight="1">
      <c r="D701" s="90"/>
      <c r="E701" s="90"/>
      <c r="F701" s="90"/>
      <c r="G701" s="90"/>
      <c r="H701" s="90"/>
      <c r="I701" s="90"/>
      <c r="J701" s="90"/>
      <c r="K701" s="90"/>
      <c r="L701" s="90"/>
    </row>
    <row r="702" ht="13.5" customHeight="1">
      <c r="D702" s="90"/>
      <c r="E702" s="90"/>
      <c r="F702" s="90"/>
      <c r="G702" s="90"/>
      <c r="H702" s="90"/>
      <c r="I702" s="90"/>
      <c r="J702" s="90"/>
      <c r="K702" s="90"/>
      <c r="L702" s="90"/>
    </row>
    <row r="703" ht="13.5" customHeight="1">
      <c r="D703" s="90"/>
      <c r="E703" s="90"/>
      <c r="F703" s="90"/>
      <c r="G703" s="90"/>
      <c r="H703" s="90"/>
      <c r="I703" s="90"/>
      <c r="J703" s="90"/>
      <c r="K703" s="90"/>
      <c r="L703" s="90"/>
    </row>
    <row r="704" ht="13.5" customHeight="1">
      <c r="D704" s="90"/>
      <c r="E704" s="90"/>
      <c r="F704" s="90"/>
      <c r="G704" s="90"/>
      <c r="H704" s="90"/>
      <c r="I704" s="90"/>
      <c r="J704" s="90"/>
      <c r="K704" s="90"/>
      <c r="L704" s="90"/>
    </row>
    <row r="705" ht="13.5" customHeight="1">
      <c r="D705" s="90"/>
      <c r="E705" s="90"/>
      <c r="F705" s="90"/>
      <c r="G705" s="90"/>
      <c r="H705" s="90"/>
      <c r="I705" s="90"/>
      <c r="J705" s="90"/>
      <c r="K705" s="90"/>
      <c r="L705" s="90"/>
    </row>
    <row r="706" ht="13.5" customHeight="1">
      <c r="D706" s="90"/>
      <c r="E706" s="90"/>
      <c r="F706" s="90"/>
      <c r="G706" s="90"/>
      <c r="H706" s="90"/>
      <c r="I706" s="90"/>
      <c r="J706" s="90"/>
      <c r="K706" s="90"/>
      <c r="L706" s="90"/>
    </row>
    <row r="707" ht="13.5" customHeight="1">
      <c r="D707" s="90"/>
      <c r="E707" s="90"/>
      <c r="F707" s="90"/>
      <c r="G707" s="90"/>
      <c r="H707" s="90"/>
      <c r="I707" s="90"/>
      <c r="J707" s="90"/>
      <c r="K707" s="90"/>
      <c r="L707" s="90"/>
    </row>
    <row r="708" ht="13.5" customHeight="1">
      <c r="D708" s="90"/>
      <c r="E708" s="90"/>
      <c r="F708" s="90"/>
      <c r="G708" s="90"/>
      <c r="H708" s="90"/>
      <c r="I708" s="90"/>
      <c r="J708" s="90"/>
      <c r="K708" s="90"/>
      <c r="L708" s="90"/>
    </row>
    <row r="709" ht="13.5" customHeight="1">
      <c r="D709" s="90"/>
      <c r="E709" s="90"/>
      <c r="F709" s="90"/>
      <c r="G709" s="90"/>
      <c r="H709" s="90"/>
      <c r="I709" s="90"/>
      <c r="J709" s="90"/>
      <c r="K709" s="90"/>
      <c r="L709" s="90"/>
    </row>
    <row r="710" ht="13.5" customHeight="1">
      <c r="D710" s="90"/>
      <c r="E710" s="90"/>
      <c r="F710" s="90"/>
      <c r="G710" s="90"/>
      <c r="H710" s="90"/>
      <c r="I710" s="90"/>
      <c r="J710" s="90"/>
      <c r="K710" s="90"/>
      <c r="L710" s="90"/>
    </row>
    <row r="711" ht="13.5" customHeight="1">
      <c r="D711" s="90"/>
      <c r="E711" s="90"/>
      <c r="F711" s="90"/>
      <c r="G711" s="90"/>
      <c r="H711" s="90"/>
      <c r="I711" s="90"/>
      <c r="J711" s="90"/>
      <c r="K711" s="90"/>
      <c r="L711" s="90"/>
    </row>
    <row r="712" ht="13.5" customHeight="1">
      <c r="D712" s="90"/>
      <c r="E712" s="90"/>
      <c r="F712" s="90"/>
      <c r="G712" s="90"/>
      <c r="H712" s="90"/>
      <c r="I712" s="90"/>
      <c r="J712" s="90"/>
      <c r="K712" s="90"/>
      <c r="L712" s="90"/>
    </row>
    <row r="713" ht="13.5" customHeight="1">
      <c r="D713" s="90"/>
      <c r="E713" s="90"/>
      <c r="F713" s="90"/>
      <c r="G713" s="90"/>
      <c r="H713" s="90"/>
      <c r="I713" s="90"/>
      <c r="J713" s="90"/>
      <c r="K713" s="90"/>
      <c r="L713" s="90"/>
    </row>
    <row r="714" ht="13.5" customHeight="1">
      <c r="D714" s="90"/>
      <c r="E714" s="90"/>
      <c r="F714" s="90"/>
      <c r="G714" s="90"/>
      <c r="H714" s="90"/>
      <c r="I714" s="90"/>
      <c r="J714" s="90"/>
      <c r="K714" s="90"/>
      <c r="L714" s="90"/>
    </row>
    <row r="715" ht="13.5" customHeight="1">
      <c r="D715" s="90"/>
      <c r="E715" s="90"/>
      <c r="F715" s="90"/>
      <c r="G715" s="90"/>
      <c r="H715" s="90"/>
      <c r="I715" s="90"/>
      <c r="J715" s="90"/>
      <c r="K715" s="90"/>
      <c r="L715" s="90"/>
    </row>
    <row r="716" ht="13.5" customHeight="1">
      <c r="D716" s="90"/>
      <c r="E716" s="90"/>
      <c r="F716" s="90"/>
      <c r="G716" s="90"/>
      <c r="H716" s="90"/>
      <c r="I716" s="90"/>
      <c r="J716" s="90"/>
      <c r="K716" s="90"/>
      <c r="L716" s="90"/>
    </row>
    <row r="717" ht="13.5" customHeight="1">
      <c r="D717" s="90"/>
      <c r="E717" s="90"/>
      <c r="F717" s="90"/>
      <c r="G717" s="90"/>
      <c r="H717" s="90"/>
      <c r="I717" s="90"/>
      <c r="J717" s="90"/>
      <c r="K717" s="90"/>
      <c r="L717" s="90"/>
    </row>
    <row r="718" ht="13.5" customHeight="1">
      <c r="D718" s="90"/>
      <c r="E718" s="90"/>
      <c r="F718" s="90"/>
      <c r="G718" s="90"/>
      <c r="H718" s="90"/>
      <c r="I718" s="90"/>
      <c r="J718" s="90"/>
      <c r="K718" s="90"/>
      <c r="L718" s="90"/>
    </row>
    <row r="719" ht="13.5" customHeight="1">
      <c r="D719" s="90"/>
      <c r="E719" s="90"/>
      <c r="F719" s="90"/>
      <c r="G719" s="90"/>
      <c r="H719" s="90"/>
      <c r="I719" s="90"/>
      <c r="J719" s="90"/>
      <c r="K719" s="90"/>
      <c r="L719" s="90"/>
    </row>
    <row r="720" ht="13.5" customHeight="1">
      <c r="D720" s="90"/>
      <c r="E720" s="90"/>
      <c r="F720" s="90"/>
      <c r="G720" s="90"/>
      <c r="H720" s="90"/>
      <c r="I720" s="90"/>
      <c r="J720" s="90"/>
      <c r="K720" s="90"/>
      <c r="L720" s="90"/>
    </row>
    <row r="721" ht="13.5" customHeight="1">
      <c r="D721" s="90"/>
      <c r="E721" s="90"/>
      <c r="F721" s="90"/>
      <c r="G721" s="90"/>
      <c r="H721" s="90"/>
      <c r="I721" s="90"/>
      <c r="J721" s="90"/>
      <c r="K721" s="90"/>
      <c r="L721" s="90"/>
    </row>
    <row r="722" ht="13.5" customHeight="1">
      <c r="D722" s="90"/>
      <c r="E722" s="90"/>
      <c r="F722" s="90"/>
      <c r="G722" s="90"/>
      <c r="H722" s="90"/>
      <c r="I722" s="90"/>
      <c r="J722" s="90"/>
      <c r="K722" s="90"/>
      <c r="L722" s="90"/>
    </row>
    <row r="723" ht="13.5" customHeight="1">
      <c r="D723" s="90"/>
      <c r="E723" s="90"/>
      <c r="F723" s="90"/>
      <c r="G723" s="90"/>
      <c r="H723" s="90"/>
      <c r="I723" s="90"/>
      <c r="J723" s="90"/>
      <c r="K723" s="90"/>
      <c r="L723" s="90"/>
    </row>
    <row r="724" ht="13.5" customHeight="1">
      <c r="D724" s="90"/>
      <c r="E724" s="90"/>
      <c r="F724" s="90"/>
      <c r="G724" s="90"/>
      <c r="H724" s="90"/>
      <c r="I724" s="90"/>
      <c r="J724" s="90"/>
      <c r="K724" s="90"/>
      <c r="L724" s="90"/>
    </row>
    <row r="725" ht="13.5" customHeight="1">
      <c r="D725" s="90"/>
      <c r="E725" s="90"/>
      <c r="F725" s="90"/>
      <c r="G725" s="90"/>
      <c r="H725" s="90"/>
      <c r="I725" s="90"/>
      <c r="J725" s="90"/>
      <c r="K725" s="90"/>
      <c r="L725" s="90"/>
    </row>
    <row r="726" ht="13.5" customHeight="1">
      <c r="D726" s="90"/>
      <c r="E726" s="90"/>
      <c r="F726" s="90"/>
      <c r="G726" s="90"/>
      <c r="H726" s="90"/>
      <c r="I726" s="90"/>
      <c r="J726" s="90"/>
      <c r="K726" s="90"/>
      <c r="L726" s="90"/>
    </row>
    <row r="727" ht="13.5" customHeight="1">
      <c r="D727" s="90"/>
      <c r="E727" s="90"/>
      <c r="F727" s="90"/>
      <c r="G727" s="90"/>
      <c r="H727" s="90"/>
      <c r="I727" s="90"/>
      <c r="J727" s="90"/>
      <c r="K727" s="90"/>
      <c r="L727" s="90"/>
    </row>
    <row r="728" ht="13.5" customHeight="1">
      <c r="D728" s="90"/>
      <c r="E728" s="90"/>
      <c r="F728" s="90"/>
      <c r="G728" s="90"/>
      <c r="H728" s="90"/>
      <c r="I728" s="90"/>
      <c r="J728" s="90"/>
      <c r="K728" s="90"/>
      <c r="L728" s="90"/>
    </row>
    <row r="729" ht="13.5" customHeight="1">
      <c r="D729" s="90"/>
      <c r="E729" s="90"/>
      <c r="F729" s="90"/>
      <c r="G729" s="90"/>
      <c r="H729" s="90"/>
      <c r="I729" s="90"/>
      <c r="J729" s="90"/>
      <c r="K729" s="90"/>
      <c r="L729" s="90"/>
    </row>
    <row r="730" ht="13.5" customHeight="1">
      <c r="D730" s="90"/>
      <c r="E730" s="90"/>
      <c r="F730" s="90"/>
      <c r="G730" s="90"/>
      <c r="H730" s="90"/>
      <c r="I730" s="90"/>
      <c r="J730" s="90"/>
      <c r="K730" s="90"/>
      <c r="L730" s="90"/>
    </row>
    <row r="731" ht="13.5" customHeight="1">
      <c r="D731" s="90"/>
      <c r="E731" s="90"/>
      <c r="F731" s="90"/>
      <c r="G731" s="90"/>
      <c r="H731" s="90"/>
      <c r="I731" s="90"/>
      <c r="J731" s="90"/>
      <c r="K731" s="90"/>
      <c r="L731" s="90"/>
    </row>
    <row r="732" ht="13.5" customHeight="1">
      <c r="D732" s="90"/>
      <c r="E732" s="90"/>
      <c r="F732" s="90"/>
      <c r="G732" s="90"/>
      <c r="H732" s="90"/>
      <c r="I732" s="90"/>
      <c r="J732" s="90"/>
      <c r="K732" s="90"/>
      <c r="L732" s="90"/>
    </row>
    <row r="733" ht="13.5" customHeight="1">
      <c r="D733" s="90"/>
      <c r="E733" s="90"/>
      <c r="F733" s="90"/>
      <c r="G733" s="90"/>
      <c r="H733" s="90"/>
      <c r="I733" s="90"/>
      <c r="J733" s="90"/>
      <c r="K733" s="90"/>
      <c r="L733" s="90"/>
    </row>
    <row r="734" ht="13.5" customHeight="1">
      <c r="D734" s="90"/>
      <c r="E734" s="90"/>
      <c r="F734" s="90"/>
      <c r="G734" s="90"/>
      <c r="H734" s="90"/>
      <c r="I734" s="90"/>
      <c r="J734" s="90"/>
      <c r="K734" s="90"/>
      <c r="L734" s="90"/>
    </row>
    <row r="735" ht="13.5" customHeight="1">
      <c r="D735" s="90"/>
      <c r="E735" s="90"/>
      <c r="F735" s="90"/>
      <c r="G735" s="90"/>
      <c r="H735" s="90"/>
      <c r="I735" s="90"/>
      <c r="J735" s="90"/>
      <c r="K735" s="90"/>
      <c r="L735" s="90"/>
    </row>
    <row r="736" ht="13.5" customHeight="1">
      <c r="D736" s="90"/>
      <c r="E736" s="90"/>
      <c r="F736" s="90"/>
      <c r="G736" s="90"/>
      <c r="H736" s="90"/>
      <c r="I736" s="90"/>
      <c r="J736" s="90"/>
      <c r="K736" s="90"/>
      <c r="L736" s="90"/>
    </row>
    <row r="737" ht="13.5" customHeight="1">
      <c r="D737" s="90"/>
      <c r="E737" s="90"/>
      <c r="F737" s="90"/>
      <c r="G737" s="90"/>
      <c r="H737" s="90"/>
      <c r="I737" s="90"/>
      <c r="J737" s="90"/>
      <c r="K737" s="90"/>
      <c r="L737" s="90"/>
    </row>
    <row r="738" ht="13.5" customHeight="1">
      <c r="D738" s="90"/>
      <c r="E738" s="90"/>
      <c r="F738" s="90"/>
      <c r="G738" s="90"/>
      <c r="H738" s="90"/>
      <c r="I738" s="90"/>
      <c r="J738" s="90"/>
      <c r="K738" s="90"/>
      <c r="L738" s="90"/>
    </row>
    <row r="739" ht="13.5" customHeight="1">
      <c r="D739" s="90"/>
      <c r="E739" s="90"/>
      <c r="F739" s="90"/>
      <c r="G739" s="90"/>
      <c r="H739" s="90"/>
      <c r="I739" s="90"/>
      <c r="J739" s="90"/>
      <c r="K739" s="90"/>
      <c r="L739" s="90"/>
    </row>
    <row r="740" ht="13.5" customHeight="1">
      <c r="D740" s="90"/>
      <c r="E740" s="90"/>
      <c r="F740" s="90"/>
      <c r="G740" s="90"/>
      <c r="H740" s="90"/>
      <c r="I740" s="90"/>
      <c r="J740" s="90"/>
      <c r="K740" s="90"/>
      <c r="L740" s="90"/>
    </row>
    <row r="741" ht="13.5" customHeight="1">
      <c r="D741" s="90"/>
      <c r="E741" s="90"/>
      <c r="F741" s="90"/>
      <c r="G741" s="90"/>
      <c r="H741" s="90"/>
      <c r="I741" s="90"/>
      <c r="J741" s="90"/>
      <c r="K741" s="90"/>
      <c r="L741" s="90"/>
    </row>
    <row r="742" ht="13.5" customHeight="1">
      <c r="D742" s="90"/>
      <c r="E742" s="90"/>
      <c r="F742" s="90"/>
      <c r="G742" s="90"/>
      <c r="H742" s="90"/>
      <c r="I742" s="90"/>
      <c r="J742" s="90"/>
      <c r="K742" s="90"/>
      <c r="L742" s="90"/>
    </row>
    <row r="743" ht="13.5" customHeight="1">
      <c r="D743" s="90"/>
      <c r="E743" s="90"/>
      <c r="F743" s="90"/>
      <c r="G743" s="90"/>
      <c r="H743" s="90"/>
      <c r="I743" s="90"/>
      <c r="J743" s="90"/>
      <c r="K743" s="90"/>
      <c r="L743" s="90"/>
    </row>
    <row r="744" ht="13.5" customHeight="1">
      <c r="D744" s="90"/>
      <c r="E744" s="90"/>
      <c r="F744" s="90"/>
      <c r="G744" s="90"/>
      <c r="H744" s="90"/>
      <c r="I744" s="90"/>
      <c r="J744" s="90"/>
      <c r="K744" s="90"/>
      <c r="L744" s="90"/>
    </row>
    <row r="745" ht="13.5" customHeight="1">
      <c r="D745" s="90"/>
      <c r="E745" s="90"/>
      <c r="F745" s="90"/>
      <c r="G745" s="90"/>
      <c r="H745" s="90"/>
      <c r="I745" s="90"/>
      <c r="J745" s="90"/>
      <c r="K745" s="90"/>
      <c r="L745" s="90"/>
    </row>
    <row r="746" ht="13.5" customHeight="1">
      <c r="D746" s="90"/>
      <c r="E746" s="90"/>
      <c r="F746" s="90"/>
      <c r="G746" s="90"/>
      <c r="H746" s="90"/>
      <c r="I746" s="90"/>
      <c r="J746" s="90"/>
      <c r="K746" s="90"/>
      <c r="L746" s="90"/>
    </row>
    <row r="747" ht="13.5" customHeight="1">
      <c r="D747" s="90"/>
      <c r="E747" s="90"/>
      <c r="F747" s="90"/>
      <c r="G747" s="90"/>
      <c r="H747" s="90"/>
      <c r="I747" s="90"/>
      <c r="J747" s="90"/>
      <c r="K747" s="90"/>
      <c r="L747" s="90"/>
    </row>
    <row r="748" ht="13.5" customHeight="1">
      <c r="D748" s="90"/>
      <c r="E748" s="90"/>
      <c r="F748" s="90"/>
      <c r="G748" s="90"/>
      <c r="H748" s="90"/>
      <c r="I748" s="90"/>
      <c r="J748" s="90"/>
      <c r="K748" s="90"/>
      <c r="L748" s="90"/>
    </row>
    <row r="749" ht="13.5" customHeight="1">
      <c r="D749" s="90"/>
      <c r="E749" s="90"/>
      <c r="F749" s="90"/>
      <c r="G749" s="90"/>
      <c r="H749" s="90"/>
      <c r="I749" s="90"/>
      <c r="J749" s="90"/>
      <c r="K749" s="90"/>
      <c r="L749" s="90"/>
    </row>
    <row r="750" ht="13.5" customHeight="1">
      <c r="D750" s="90"/>
      <c r="E750" s="90"/>
      <c r="F750" s="90"/>
      <c r="G750" s="90"/>
      <c r="H750" s="90"/>
      <c r="I750" s="90"/>
      <c r="J750" s="90"/>
      <c r="K750" s="90"/>
      <c r="L750" s="90"/>
    </row>
    <row r="751" ht="13.5" customHeight="1">
      <c r="D751" s="90"/>
      <c r="E751" s="90"/>
      <c r="F751" s="90"/>
      <c r="G751" s="90"/>
      <c r="H751" s="90"/>
      <c r="I751" s="90"/>
      <c r="J751" s="90"/>
      <c r="K751" s="90"/>
      <c r="L751" s="90"/>
    </row>
    <row r="752" ht="13.5" customHeight="1">
      <c r="D752" s="90"/>
      <c r="E752" s="90"/>
      <c r="F752" s="90"/>
      <c r="G752" s="90"/>
      <c r="H752" s="90"/>
      <c r="I752" s="90"/>
      <c r="J752" s="90"/>
      <c r="K752" s="90"/>
      <c r="L752" s="90"/>
    </row>
    <row r="753" ht="13.5" customHeight="1">
      <c r="D753" s="90"/>
      <c r="E753" s="90"/>
      <c r="F753" s="90"/>
      <c r="G753" s="90"/>
      <c r="H753" s="90"/>
      <c r="I753" s="90"/>
      <c r="J753" s="90"/>
      <c r="K753" s="90"/>
      <c r="L753" s="90"/>
    </row>
    <row r="754" ht="13.5" customHeight="1">
      <c r="D754" s="90"/>
      <c r="E754" s="90"/>
      <c r="F754" s="90"/>
      <c r="G754" s="90"/>
      <c r="H754" s="90"/>
      <c r="I754" s="90"/>
      <c r="J754" s="90"/>
      <c r="K754" s="90"/>
      <c r="L754" s="90"/>
    </row>
    <row r="755" ht="13.5" customHeight="1">
      <c r="D755" s="90"/>
      <c r="E755" s="90"/>
      <c r="F755" s="90"/>
      <c r="G755" s="90"/>
      <c r="H755" s="90"/>
      <c r="I755" s="90"/>
      <c r="J755" s="90"/>
      <c r="K755" s="90"/>
      <c r="L755" s="90"/>
    </row>
    <row r="756" ht="13.5" customHeight="1">
      <c r="D756" s="90"/>
      <c r="E756" s="90"/>
      <c r="F756" s="90"/>
      <c r="G756" s="90"/>
      <c r="H756" s="90"/>
      <c r="I756" s="90"/>
      <c r="J756" s="90"/>
      <c r="K756" s="90"/>
      <c r="L756" s="90"/>
    </row>
    <row r="757" ht="13.5" customHeight="1">
      <c r="D757" s="90"/>
      <c r="E757" s="90"/>
      <c r="F757" s="90"/>
      <c r="G757" s="90"/>
      <c r="H757" s="90"/>
      <c r="I757" s="90"/>
      <c r="J757" s="90"/>
      <c r="K757" s="90"/>
      <c r="L757" s="90"/>
    </row>
    <row r="758" ht="13.5" customHeight="1">
      <c r="D758" s="90"/>
      <c r="E758" s="90"/>
      <c r="F758" s="90"/>
      <c r="G758" s="90"/>
      <c r="H758" s="90"/>
      <c r="I758" s="90"/>
      <c r="J758" s="90"/>
      <c r="K758" s="90"/>
      <c r="L758" s="90"/>
    </row>
    <row r="759" ht="13.5" customHeight="1">
      <c r="D759" s="90"/>
      <c r="E759" s="90"/>
      <c r="F759" s="90"/>
      <c r="G759" s="90"/>
      <c r="H759" s="90"/>
      <c r="I759" s="90"/>
      <c r="J759" s="90"/>
      <c r="K759" s="90"/>
      <c r="L759" s="90"/>
    </row>
    <row r="760" ht="13.5" customHeight="1">
      <c r="D760" s="90"/>
      <c r="E760" s="90"/>
      <c r="F760" s="90"/>
      <c r="G760" s="90"/>
      <c r="H760" s="90"/>
      <c r="I760" s="90"/>
      <c r="J760" s="90"/>
      <c r="K760" s="90"/>
      <c r="L760" s="90"/>
    </row>
    <row r="761" ht="13.5" customHeight="1">
      <c r="D761" s="90"/>
      <c r="E761" s="90"/>
      <c r="F761" s="90"/>
      <c r="G761" s="90"/>
      <c r="H761" s="90"/>
      <c r="I761" s="90"/>
      <c r="J761" s="90"/>
      <c r="K761" s="90"/>
      <c r="L761" s="90"/>
    </row>
    <row r="762" ht="13.5" customHeight="1">
      <c r="D762" s="90"/>
      <c r="E762" s="90"/>
      <c r="F762" s="90"/>
      <c r="G762" s="90"/>
      <c r="H762" s="90"/>
      <c r="I762" s="90"/>
      <c r="J762" s="90"/>
      <c r="K762" s="90"/>
      <c r="L762" s="90"/>
    </row>
    <row r="763" ht="13.5" customHeight="1">
      <c r="D763" s="90"/>
      <c r="E763" s="90"/>
      <c r="F763" s="90"/>
      <c r="G763" s="90"/>
      <c r="H763" s="90"/>
      <c r="I763" s="90"/>
      <c r="J763" s="90"/>
      <c r="K763" s="90"/>
      <c r="L763" s="90"/>
    </row>
    <row r="764" ht="13.5" customHeight="1">
      <c r="D764" s="90"/>
      <c r="E764" s="90"/>
      <c r="F764" s="90"/>
      <c r="G764" s="90"/>
      <c r="H764" s="90"/>
      <c r="I764" s="90"/>
      <c r="J764" s="90"/>
      <c r="K764" s="90"/>
      <c r="L764" s="90"/>
    </row>
    <row r="765" ht="13.5" customHeight="1">
      <c r="D765" s="90"/>
      <c r="E765" s="90"/>
      <c r="F765" s="90"/>
      <c r="G765" s="90"/>
      <c r="H765" s="90"/>
      <c r="I765" s="90"/>
      <c r="J765" s="90"/>
      <c r="K765" s="90"/>
      <c r="L765" s="90"/>
    </row>
    <row r="766" ht="13.5" customHeight="1">
      <c r="D766" s="90"/>
      <c r="E766" s="90"/>
      <c r="F766" s="90"/>
      <c r="G766" s="90"/>
      <c r="H766" s="90"/>
      <c r="I766" s="90"/>
      <c r="J766" s="90"/>
      <c r="K766" s="90"/>
      <c r="L766" s="90"/>
    </row>
    <row r="767" ht="13.5" customHeight="1">
      <c r="D767" s="90"/>
      <c r="E767" s="90"/>
      <c r="F767" s="90"/>
      <c r="G767" s="90"/>
      <c r="H767" s="90"/>
      <c r="I767" s="90"/>
      <c r="J767" s="90"/>
      <c r="K767" s="90"/>
      <c r="L767" s="90"/>
    </row>
    <row r="768" ht="13.5" customHeight="1">
      <c r="D768" s="90"/>
      <c r="E768" s="90"/>
      <c r="F768" s="90"/>
      <c r="G768" s="90"/>
      <c r="H768" s="90"/>
      <c r="I768" s="90"/>
      <c r="J768" s="90"/>
      <c r="K768" s="90"/>
      <c r="L768" s="90"/>
    </row>
    <row r="769" ht="13.5" customHeight="1">
      <c r="D769" s="90"/>
      <c r="E769" s="90"/>
      <c r="F769" s="90"/>
      <c r="G769" s="90"/>
      <c r="H769" s="90"/>
      <c r="I769" s="90"/>
      <c r="J769" s="90"/>
      <c r="K769" s="90"/>
      <c r="L769" s="90"/>
    </row>
    <row r="770" ht="13.5" customHeight="1">
      <c r="D770" s="90"/>
      <c r="E770" s="90"/>
      <c r="F770" s="90"/>
      <c r="G770" s="90"/>
      <c r="H770" s="90"/>
      <c r="I770" s="90"/>
      <c r="J770" s="90"/>
      <c r="K770" s="90"/>
      <c r="L770" s="90"/>
    </row>
    <row r="771" ht="13.5" customHeight="1">
      <c r="D771" s="90"/>
      <c r="E771" s="90"/>
      <c r="F771" s="90"/>
      <c r="G771" s="90"/>
      <c r="H771" s="90"/>
      <c r="I771" s="90"/>
      <c r="J771" s="90"/>
      <c r="K771" s="90"/>
      <c r="L771" s="90"/>
    </row>
    <row r="772" ht="13.5" customHeight="1">
      <c r="D772" s="90"/>
      <c r="E772" s="90"/>
      <c r="F772" s="90"/>
      <c r="G772" s="90"/>
      <c r="H772" s="90"/>
      <c r="I772" s="90"/>
      <c r="J772" s="90"/>
      <c r="K772" s="90"/>
      <c r="L772" s="90"/>
    </row>
    <row r="773" ht="13.5" customHeight="1">
      <c r="D773" s="90"/>
      <c r="E773" s="90"/>
      <c r="F773" s="90"/>
      <c r="G773" s="90"/>
      <c r="H773" s="90"/>
      <c r="I773" s="90"/>
      <c r="J773" s="90"/>
      <c r="K773" s="90"/>
      <c r="L773" s="90"/>
    </row>
    <row r="774" ht="13.5" customHeight="1">
      <c r="D774" s="90"/>
      <c r="E774" s="90"/>
      <c r="F774" s="90"/>
      <c r="G774" s="90"/>
      <c r="H774" s="90"/>
      <c r="I774" s="90"/>
      <c r="J774" s="90"/>
      <c r="K774" s="90"/>
      <c r="L774" s="90"/>
    </row>
    <row r="775" ht="13.5" customHeight="1">
      <c r="D775" s="90"/>
      <c r="E775" s="90"/>
      <c r="F775" s="90"/>
      <c r="G775" s="90"/>
      <c r="H775" s="90"/>
      <c r="I775" s="90"/>
      <c r="J775" s="90"/>
      <c r="K775" s="90"/>
      <c r="L775" s="90"/>
    </row>
    <row r="776" ht="13.5" customHeight="1">
      <c r="D776" s="90"/>
      <c r="E776" s="90"/>
      <c r="F776" s="90"/>
      <c r="G776" s="90"/>
      <c r="H776" s="90"/>
      <c r="I776" s="90"/>
      <c r="J776" s="90"/>
      <c r="K776" s="90"/>
      <c r="L776" s="90"/>
    </row>
    <row r="777" ht="13.5" customHeight="1">
      <c r="D777" s="90"/>
      <c r="E777" s="90"/>
      <c r="F777" s="90"/>
      <c r="G777" s="90"/>
      <c r="H777" s="90"/>
      <c r="I777" s="90"/>
      <c r="J777" s="90"/>
      <c r="K777" s="90"/>
      <c r="L777" s="90"/>
    </row>
    <row r="778" ht="13.5" customHeight="1">
      <c r="D778" s="90"/>
      <c r="E778" s="90"/>
      <c r="F778" s="90"/>
      <c r="G778" s="90"/>
      <c r="H778" s="90"/>
      <c r="I778" s="90"/>
      <c r="J778" s="90"/>
      <c r="K778" s="90"/>
      <c r="L778" s="90"/>
    </row>
    <row r="779" ht="13.5" customHeight="1">
      <c r="D779" s="90"/>
      <c r="E779" s="90"/>
      <c r="F779" s="90"/>
      <c r="G779" s="90"/>
      <c r="H779" s="90"/>
      <c r="I779" s="90"/>
      <c r="J779" s="90"/>
      <c r="K779" s="90"/>
      <c r="L779" s="90"/>
    </row>
    <row r="780" ht="13.5" customHeight="1">
      <c r="D780" s="90"/>
      <c r="E780" s="90"/>
      <c r="F780" s="90"/>
      <c r="G780" s="90"/>
      <c r="H780" s="90"/>
      <c r="I780" s="90"/>
      <c r="J780" s="90"/>
      <c r="K780" s="90"/>
      <c r="L780" s="90"/>
    </row>
    <row r="781" ht="13.5" customHeight="1">
      <c r="D781" s="90"/>
      <c r="E781" s="90"/>
      <c r="F781" s="90"/>
      <c r="G781" s="90"/>
      <c r="H781" s="90"/>
      <c r="I781" s="90"/>
      <c r="J781" s="90"/>
      <c r="K781" s="90"/>
      <c r="L781" s="90"/>
    </row>
    <row r="782" ht="13.5" customHeight="1">
      <c r="D782" s="90"/>
      <c r="E782" s="90"/>
      <c r="F782" s="90"/>
      <c r="G782" s="90"/>
      <c r="H782" s="90"/>
      <c r="I782" s="90"/>
      <c r="J782" s="90"/>
      <c r="K782" s="90"/>
      <c r="L782" s="90"/>
    </row>
    <row r="783" ht="13.5" customHeight="1">
      <c r="D783" s="90"/>
      <c r="E783" s="90"/>
      <c r="F783" s="90"/>
      <c r="G783" s="90"/>
      <c r="H783" s="90"/>
      <c r="I783" s="90"/>
      <c r="J783" s="90"/>
      <c r="K783" s="90"/>
      <c r="L783" s="90"/>
    </row>
    <row r="784" ht="13.5" customHeight="1">
      <c r="D784" s="90"/>
      <c r="E784" s="90"/>
      <c r="F784" s="90"/>
      <c r="G784" s="90"/>
      <c r="H784" s="90"/>
      <c r="I784" s="90"/>
      <c r="J784" s="90"/>
      <c r="K784" s="90"/>
      <c r="L784" s="90"/>
    </row>
    <row r="785" ht="13.5" customHeight="1">
      <c r="D785" s="90"/>
      <c r="E785" s="90"/>
      <c r="F785" s="90"/>
      <c r="G785" s="90"/>
      <c r="H785" s="90"/>
      <c r="I785" s="90"/>
      <c r="J785" s="90"/>
      <c r="K785" s="90"/>
      <c r="L785" s="90"/>
    </row>
    <row r="786" ht="13.5" customHeight="1">
      <c r="D786" s="90"/>
      <c r="E786" s="90"/>
      <c r="F786" s="90"/>
      <c r="G786" s="90"/>
      <c r="H786" s="90"/>
      <c r="I786" s="90"/>
      <c r="J786" s="90"/>
      <c r="K786" s="90"/>
      <c r="L786" s="90"/>
    </row>
    <row r="787" ht="13.5" customHeight="1">
      <c r="D787" s="90"/>
      <c r="E787" s="90"/>
      <c r="F787" s="90"/>
      <c r="G787" s="90"/>
      <c r="H787" s="90"/>
      <c r="I787" s="90"/>
      <c r="J787" s="90"/>
      <c r="K787" s="90"/>
      <c r="L787" s="90"/>
    </row>
    <row r="788" ht="13.5" customHeight="1">
      <c r="D788" s="90"/>
      <c r="E788" s="90"/>
      <c r="F788" s="90"/>
      <c r="G788" s="90"/>
      <c r="H788" s="90"/>
      <c r="I788" s="90"/>
      <c r="J788" s="90"/>
      <c r="K788" s="90"/>
      <c r="L788" s="90"/>
    </row>
    <row r="789" ht="13.5" customHeight="1">
      <c r="D789" s="90"/>
      <c r="E789" s="90"/>
      <c r="F789" s="90"/>
      <c r="G789" s="90"/>
      <c r="H789" s="90"/>
      <c r="I789" s="90"/>
      <c r="J789" s="90"/>
      <c r="K789" s="90"/>
      <c r="L789" s="90"/>
    </row>
    <row r="790" ht="13.5" customHeight="1">
      <c r="D790" s="90"/>
      <c r="E790" s="90"/>
      <c r="F790" s="90"/>
      <c r="G790" s="90"/>
      <c r="H790" s="90"/>
      <c r="I790" s="90"/>
      <c r="J790" s="90"/>
      <c r="K790" s="90"/>
      <c r="L790" s="90"/>
    </row>
    <row r="791" ht="13.5" customHeight="1">
      <c r="D791" s="90"/>
      <c r="E791" s="90"/>
      <c r="F791" s="90"/>
      <c r="G791" s="90"/>
      <c r="H791" s="90"/>
      <c r="I791" s="90"/>
      <c r="J791" s="90"/>
      <c r="K791" s="90"/>
      <c r="L791" s="90"/>
    </row>
    <row r="792" ht="13.5" customHeight="1">
      <c r="D792" s="90"/>
      <c r="E792" s="90"/>
      <c r="F792" s="90"/>
      <c r="G792" s="90"/>
      <c r="H792" s="90"/>
      <c r="I792" s="90"/>
      <c r="J792" s="90"/>
      <c r="K792" s="90"/>
      <c r="L792" s="90"/>
    </row>
    <row r="793" ht="13.5" customHeight="1">
      <c r="D793" s="90"/>
      <c r="E793" s="90"/>
      <c r="F793" s="90"/>
      <c r="G793" s="90"/>
      <c r="H793" s="90"/>
      <c r="I793" s="90"/>
      <c r="J793" s="90"/>
      <c r="K793" s="90"/>
      <c r="L793" s="90"/>
    </row>
    <row r="794" ht="13.5" customHeight="1">
      <c r="D794" s="90"/>
      <c r="E794" s="90"/>
      <c r="F794" s="90"/>
      <c r="G794" s="90"/>
      <c r="H794" s="90"/>
      <c r="I794" s="90"/>
      <c r="J794" s="90"/>
      <c r="K794" s="90"/>
      <c r="L794" s="90"/>
    </row>
    <row r="795" ht="13.5" customHeight="1">
      <c r="D795" s="90"/>
      <c r="E795" s="90"/>
      <c r="F795" s="90"/>
      <c r="G795" s="90"/>
      <c r="H795" s="90"/>
      <c r="I795" s="90"/>
      <c r="J795" s="90"/>
      <c r="K795" s="90"/>
      <c r="L795" s="90"/>
    </row>
    <row r="796" ht="13.5" customHeight="1">
      <c r="D796" s="90"/>
      <c r="E796" s="90"/>
      <c r="F796" s="90"/>
      <c r="G796" s="90"/>
      <c r="H796" s="90"/>
      <c r="I796" s="90"/>
      <c r="J796" s="90"/>
      <c r="K796" s="90"/>
      <c r="L796" s="90"/>
    </row>
    <row r="797" ht="13.5" customHeight="1">
      <c r="D797" s="90"/>
      <c r="E797" s="90"/>
      <c r="F797" s="90"/>
      <c r="G797" s="90"/>
      <c r="H797" s="90"/>
      <c r="I797" s="90"/>
      <c r="J797" s="90"/>
      <c r="K797" s="90"/>
      <c r="L797" s="90"/>
    </row>
    <row r="798" ht="13.5" customHeight="1">
      <c r="D798" s="90"/>
      <c r="E798" s="90"/>
      <c r="F798" s="90"/>
      <c r="G798" s="90"/>
      <c r="H798" s="90"/>
      <c r="I798" s="90"/>
      <c r="J798" s="90"/>
      <c r="K798" s="90"/>
      <c r="L798" s="90"/>
    </row>
    <row r="799" ht="13.5" customHeight="1">
      <c r="D799" s="90"/>
      <c r="E799" s="90"/>
      <c r="F799" s="90"/>
      <c r="G799" s="90"/>
      <c r="H799" s="90"/>
      <c r="I799" s="90"/>
      <c r="J799" s="90"/>
      <c r="K799" s="90"/>
      <c r="L799" s="90"/>
    </row>
    <row r="800" ht="13.5" customHeight="1">
      <c r="D800" s="90"/>
      <c r="E800" s="90"/>
      <c r="F800" s="90"/>
      <c r="G800" s="90"/>
      <c r="H800" s="90"/>
      <c r="I800" s="90"/>
      <c r="J800" s="90"/>
      <c r="K800" s="90"/>
      <c r="L800" s="90"/>
    </row>
    <row r="801" ht="13.5" customHeight="1">
      <c r="D801" s="90"/>
      <c r="E801" s="90"/>
      <c r="F801" s="90"/>
      <c r="G801" s="90"/>
      <c r="H801" s="90"/>
      <c r="I801" s="90"/>
      <c r="J801" s="90"/>
      <c r="K801" s="90"/>
      <c r="L801" s="90"/>
    </row>
    <row r="802" ht="13.5" customHeight="1">
      <c r="D802" s="90"/>
      <c r="E802" s="90"/>
      <c r="F802" s="90"/>
      <c r="G802" s="90"/>
      <c r="H802" s="90"/>
      <c r="I802" s="90"/>
      <c r="J802" s="90"/>
      <c r="K802" s="90"/>
      <c r="L802" s="90"/>
    </row>
    <row r="803" ht="13.5" customHeight="1">
      <c r="D803" s="90"/>
      <c r="E803" s="90"/>
      <c r="F803" s="90"/>
      <c r="G803" s="90"/>
      <c r="H803" s="90"/>
      <c r="I803" s="90"/>
      <c r="J803" s="90"/>
      <c r="K803" s="90"/>
      <c r="L803" s="90"/>
    </row>
    <row r="804" ht="13.5" customHeight="1">
      <c r="D804" s="90"/>
      <c r="E804" s="90"/>
      <c r="F804" s="90"/>
      <c r="G804" s="90"/>
      <c r="H804" s="90"/>
      <c r="I804" s="90"/>
      <c r="J804" s="90"/>
      <c r="K804" s="90"/>
      <c r="L804" s="90"/>
    </row>
    <row r="805" ht="13.5" customHeight="1">
      <c r="D805" s="90"/>
      <c r="E805" s="90"/>
      <c r="F805" s="90"/>
      <c r="G805" s="90"/>
      <c r="H805" s="90"/>
      <c r="I805" s="90"/>
      <c r="J805" s="90"/>
      <c r="K805" s="90"/>
      <c r="L805" s="90"/>
    </row>
    <row r="806" ht="13.5" customHeight="1">
      <c r="D806" s="90"/>
      <c r="E806" s="90"/>
      <c r="F806" s="90"/>
      <c r="G806" s="90"/>
      <c r="H806" s="90"/>
      <c r="I806" s="90"/>
      <c r="J806" s="90"/>
      <c r="K806" s="90"/>
      <c r="L806" s="90"/>
    </row>
    <row r="807" ht="13.5" customHeight="1">
      <c r="D807" s="90"/>
      <c r="E807" s="90"/>
      <c r="F807" s="90"/>
      <c r="G807" s="90"/>
      <c r="H807" s="90"/>
      <c r="I807" s="90"/>
      <c r="J807" s="90"/>
      <c r="K807" s="90"/>
      <c r="L807" s="90"/>
    </row>
    <row r="808" ht="13.5" customHeight="1">
      <c r="D808" s="90"/>
      <c r="E808" s="90"/>
      <c r="F808" s="90"/>
      <c r="G808" s="90"/>
      <c r="H808" s="90"/>
      <c r="I808" s="90"/>
      <c r="J808" s="90"/>
      <c r="K808" s="90"/>
      <c r="L808" s="90"/>
    </row>
    <row r="809" ht="13.5" customHeight="1">
      <c r="D809" s="90"/>
      <c r="E809" s="90"/>
      <c r="F809" s="90"/>
      <c r="G809" s="90"/>
      <c r="H809" s="90"/>
      <c r="I809" s="90"/>
      <c r="J809" s="90"/>
      <c r="K809" s="90"/>
      <c r="L809" s="90"/>
    </row>
    <row r="810" ht="13.5" customHeight="1">
      <c r="D810" s="90"/>
      <c r="E810" s="90"/>
      <c r="F810" s="90"/>
      <c r="G810" s="90"/>
      <c r="H810" s="90"/>
      <c r="I810" s="90"/>
      <c r="J810" s="90"/>
      <c r="K810" s="90"/>
      <c r="L810" s="90"/>
    </row>
    <row r="811" ht="13.5" customHeight="1">
      <c r="D811" s="90"/>
      <c r="E811" s="90"/>
      <c r="F811" s="90"/>
      <c r="G811" s="90"/>
      <c r="H811" s="90"/>
      <c r="I811" s="90"/>
      <c r="J811" s="90"/>
      <c r="K811" s="90"/>
      <c r="L811" s="90"/>
    </row>
    <row r="812" ht="13.5" customHeight="1">
      <c r="D812" s="90"/>
      <c r="E812" s="90"/>
      <c r="F812" s="90"/>
      <c r="G812" s="90"/>
      <c r="H812" s="90"/>
      <c r="I812" s="90"/>
      <c r="J812" s="90"/>
      <c r="K812" s="90"/>
      <c r="L812" s="90"/>
    </row>
    <row r="813" ht="13.5" customHeight="1">
      <c r="D813" s="90"/>
      <c r="E813" s="90"/>
      <c r="F813" s="90"/>
      <c r="G813" s="90"/>
      <c r="H813" s="90"/>
      <c r="I813" s="90"/>
      <c r="J813" s="90"/>
      <c r="K813" s="90"/>
      <c r="L813" s="90"/>
    </row>
    <row r="814" ht="13.5" customHeight="1">
      <c r="D814" s="90"/>
      <c r="E814" s="90"/>
      <c r="F814" s="90"/>
      <c r="G814" s="90"/>
      <c r="H814" s="90"/>
      <c r="I814" s="90"/>
      <c r="J814" s="90"/>
      <c r="K814" s="90"/>
      <c r="L814" s="90"/>
    </row>
    <row r="815" ht="13.5" customHeight="1">
      <c r="D815" s="90"/>
      <c r="E815" s="90"/>
      <c r="F815" s="90"/>
      <c r="G815" s="90"/>
      <c r="H815" s="90"/>
      <c r="I815" s="90"/>
      <c r="J815" s="90"/>
      <c r="K815" s="90"/>
      <c r="L815" s="90"/>
    </row>
    <row r="816" ht="13.5" customHeight="1">
      <c r="D816" s="90"/>
      <c r="E816" s="90"/>
      <c r="F816" s="90"/>
      <c r="G816" s="90"/>
      <c r="H816" s="90"/>
      <c r="I816" s="90"/>
      <c r="J816" s="90"/>
      <c r="K816" s="90"/>
      <c r="L816" s="90"/>
    </row>
    <row r="817" ht="13.5" customHeight="1">
      <c r="D817" s="90"/>
      <c r="E817" s="90"/>
      <c r="F817" s="90"/>
      <c r="G817" s="90"/>
      <c r="H817" s="90"/>
      <c r="I817" s="90"/>
      <c r="J817" s="90"/>
      <c r="K817" s="90"/>
      <c r="L817" s="90"/>
    </row>
    <row r="818" ht="13.5" customHeight="1">
      <c r="D818" s="90"/>
      <c r="E818" s="90"/>
      <c r="F818" s="90"/>
      <c r="G818" s="90"/>
      <c r="H818" s="90"/>
      <c r="I818" s="90"/>
      <c r="J818" s="90"/>
      <c r="K818" s="90"/>
      <c r="L818" s="90"/>
    </row>
    <row r="819" ht="13.5" customHeight="1">
      <c r="D819" s="90"/>
      <c r="E819" s="90"/>
      <c r="F819" s="90"/>
      <c r="G819" s="90"/>
      <c r="H819" s="90"/>
      <c r="I819" s="90"/>
      <c r="J819" s="90"/>
      <c r="K819" s="90"/>
      <c r="L819" s="90"/>
    </row>
    <row r="820" ht="13.5" customHeight="1">
      <c r="D820" s="90"/>
      <c r="E820" s="90"/>
      <c r="F820" s="90"/>
      <c r="G820" s="90"/>
      <c r="H820" s="90"/>
      <c r="I820" s="90"/>
      <c r="J820" s="90"/>
      <c r="K820" s="90"/>
      <c r="L820" s="90"/>
    </row>
    <row r="821" ht="13.5" customHeight="1">
      <c r="D821" s="90"/>
      <c r="E821" s="90"/>
      <c r="F821" s="90"/>
      <c r="G821" s="90"/>
      <c r="H821" s="90"/>
      <c r="I821" s="90"/>
      <c r="J821" s="90"/>
      <c r="K821" s="90"/>
      <c r="L821" s="90"/>
    </row>
    <row r="822" ht="13.5" customHeight="1">
      <c r="D822" s="90"/>
      <c r="E822" s="90"/>
      <c r="F822" s="90"/>
      <c r="G822" s="90"/>
      <c r="H822" s="90"/>
      <c r="I822" s="90"/>
      <c r="J822" s="90"/>
      <c r="K822" s="90"/>
      <c r="L822" s="90"/>
    </row>
    <row r="823" ht="13.5" customHeight="1">
      <c r="D823" s="90"/>
      <c r="E823" s="90"/>
      <c r="F823" s="90"/>
      <c r="G823" s="90"/>
      <c r="H823" s="90"/>
      <c r="I823" s="90"/>
      <c r="J823" s="90"/>
      <c r="K823" s="90"/>
      <c r="L823" s="90"/>
    </row>
    <row r="824" ht="13.5" customHeight="1">
      <c r="D824" s="90"/>
      <c r="E824" s="90"/>
      <c r="F824" s="90"/>
      <c r="G824" s="90"/>
      <c r="H824" s="90"/>
      <c r="I824" s="90"/>
      <c r="J824" s="90"/>
      <c r="K824" s="90"/>
      <c r="L824" s="90"/>
    </row>
    <row r="825" ht="13.5" customHeight="1">
      <c r="D825" s="90"/>
      <c r="E825" s="90"/>
      <c r="F825" s="90"/>
      <c r="G825" s="90"/>
      <c r="H825" s="90"/>
      <c r="I825" s="90"/>
      <c r="J825" s="90"/>
      <c r="K825" s="90"/>
      <c r="L825" s="90"/>
    </row>
    <row r="826" ht="13.5" customHeight="1">
      <c r="D826" s="90"/>
      <c r="E826" s="90"/>
      <c r="F826" s="90"/>
      <c r="G826" s="90"/>
      <c r="H826" s="90"/>
      <c r="I826" s="90"/>
      <c r="J826" s="90"/>
      <c r="K826" s="90"/>
      <c r="L826" s="90"/>
    </row>
    <row r="827" ht="13.5" customHeight="1">
      <c r="D827" s="90"/>
      <c r="E827" s="90"/>
      <c r="F827" s="90"/>
      <c r="G827" s="90"/>
      <c r="H827" s="90"/>
      <c r="I827" s="90"/>
      <c r="J827" s="90"/>
      <c r="K827" s="90"/>
      <c r="L827" s="90"/>
    </row>
    <row r="828" ht="13.5" customHeight="1">
      <c r="D828" s="90"/>
      <c r="E828" s="90"/>
      <c r="F828" s="90"/>
      <c r="G828" s="90"/>
      <c r="H828" s="90"/>
      <c r="I828" s="90"/>
      <c r="J828" s="90"/>
      <c r="K828" s="90"/>
      <c r="L828" s="90"/>
    </row>
    <row r="829" ht="13.5" customHeight="1">
      <c r="D829" s="90"/>
      <c r="E829" s="90"/>
      <c r="F829" s="90"/>
      <c r="G829" s="90"/>
      <c r="H829" s="90"/>
      <c r="I829" s="90"/>
      <c r="J829" s="90"/>
      <c r="K829" s="90"/>
      <c r="L829" s="90"/>
    </row>
    <row r="830" ht="13.5" customHeight="1">
      <c r="D830" s="90"/>
      <c r="E830" s="90"/>
      <c r="F830" s="90"/>
      <c r="G830" s="90"/>
      <c r="H830" s="90"/>
      <c r="I830" s="90"/>
      <c r="J830" s="90"/>
      <c r="K830" s="90"/>
      <c r="L830" s="90"/>
    </row>
    <row r="831" ht="13.5" customHeight="1">
      <c r="D831" s="90"/>
      <c r="E831" s="90"/>
      <c r="F831" s="90"/>
      <c r="G831" s="90"/>
      <c r="H831" s="90"/>
      <c r="I831" s="90"/>
      <c r="J831" s="90"/>
      <c r="K831" s="90"/>
      <c r="L831" s="90"/>
    </row>
    <row r="832" ht="13.5" customHeight="1">
      <c r="D832" s="90"/>
      <c r="E832" s="90"/>
      <c r="F832" s="90"/>
      <c r="G832" s="90"/>
      <c r="H832" s="90"/>
      <c r="I832" s="90"/>
      <c r="J832" s="90"/>
      <c r="K832" s="90"/>
      <c r="L832" s="90"/>
    </row>
    <row r="833" ht="13.5" customHeight="1">
      <c r="D833" s="90"/>
      <c r="E833" s="90"/>
      <c r="F833" s="90"/>
      <c r="G833" s="90"/>
      <c r="H833" s="90"/>
      <c r="I833" s="90"/>
      <c r="J833" s="90"/>
      <c r="K833" s="90"/>
      <c r="L833" s="90"/>
    </row>
    <row r="834" ht="13.5" customHeight="1">
      <c r="D834" s="90"/>
      <c r="E834" s="90"/>
      <c r="F834" s="90"/>
      <c r="G834" s="90"/>
      <c r="H834" s="90"/>
      <c r="I834" s="90"/>
      <c r="J834" s="90"/>
      <c r="K834" s="90"/>
      <c r="L834" s="90"/>
    </row>
    <row r="835" ht="13.5" customHeight="1">
      <c r="D835" s="90"/>
      <c r="E835" s="90"/>
      <c r="F835" s="90"/>
      <c r="G835" s="90"/>
      <c r="H835" s="90"/>
      <c r="I835" s="90"/>
      <c r="J835" s="90"/>
      <c r="K835" s="90"/>
      <c r="L835" s="90"/>
    </row>
    <row r="836" ht="13.5" customHeight="1">
      <c r="D836" s="90"/>
      <c r="E836" s="90"/>
      <c r="F836" s="90"/>
      <c r="G836" s="90"/>
      <c r="H836" s="90"/>
      <c r="I836" s="90"/>
      <c r="J836" s="90"/>
      <c r="K836" s="90"/>
      <c r="L836" s="90"/>
    </row>
    <row r="837" ht="13.5" customHeight="1">
      <c r="D837" s="90"/>
      <c r="E837" s="90"/>
      <c r="F837" s="90"/>
      <c r="G837" s="90"/>
      <c r="H837" s="90"/>
      <c r="I837" s="90"/>
      <c r="J837" s="90"/>
      <c r="K837" s="90"/>
      <c r="L837" s="90"/>
    </row>
    <row r="838" ht="13.5" customHeight="1">
      <c r="D838" s="90"/>
      <c r="E838" s="90"/>
      <c r="F838" s="90"/>
      <c r="G838" s="90"/>
      <c r="H838" s="90"/>
      <c r="I838" s="90"/>
      <c r="J838" s="90"/>
      <c r="K838" s="90"/>
      <c r="L838" s="90"/>
    </row>
    <row r="839" ht="13.5" customHeight="1">
      <c r="D839" s="90"/>
      <c r="E839" s="90"/>
      <c r="F839" s="90"/>
      <c r="G839" s="90"/>
      <c r="H839" s="90"/>
      <c r="I839" s="90"/>
      <c r="J839" s="90"/>
      <c r="K839" s="90"/>
      <c r="L839" s="90"/>
    </row>
    <row r="840" ht="13.5" customHeight="1">
      <c r="D840" s="90"/>
      <c r="E840" s="90"/>
      <c r="F840" s="90"/>
      <c r="G840" s="90"/>
      <c r="H840" s="90"/>
      <c r="I840" s="90"/>
      <c r="J840" s="90"/>
      <c r="K840" s="90"/>
      <c r="L840" s="90"/>
    </row>
    <row r="841" ht="13.5" customHeight="1">
      <c r="D841" s="90"/>
      <c r="E841" s="90"/>
      <c r="F841" s="90"/>
      <c r="G841" s="90"/>
      <c r="H841" s="90"/>
      <c r="I841" s="90"/>
      <c r="J841" s="90"/>
      <c r="K841" s="90"/>
      <c r="L841" s="90"/>
    </row>
    <row r="842" ht="13.5" customHeight="1">
      <c r="D842" s="90"/>
      <c r="E842" s="90"/>
      <c r="F842" s="90"/>
      <c r="G842" s="90"/>
      <c r="H842" s="90"/>
      <c r="I842" s="90"/>
      <c r="J842" s="90"/>
      <c r="K842" s="90"/>
      <c r="L842" s="90"/>
    </row>
    <row r="843" ht="13.5" customHeight="1">
      <c r="D843" s="90"/>
      <c r="E843" s="90"/>
      <c r="F843" s="90"/>
      <c r="G843" s="90"/>
      <c r="H843" s="90"/>
      <c r="I843" s="90"/>
      <c r="J843" s="90"/>
      <c r="K843" s="90"/>
      <c r="L843" s="90"/>
    </row>
    <row r="844" ht="13.5" customHeight="1">
      <c r="D844" s="90"/>
      <c r="E844" s="90"/>
      <c r="F844" s="90"/>
      <c r="G844" s="90"/>
      <c r="H844" s="90"/>
      <c r="I844" s="90"/>
      <c r="J844" s="90"/>
      <c r="K844" s="90"/>
      <c r="L844" s="90"/>
    </row>
    <row r="845" ht="13.5" customHeight="1">
      <c r="D845" s="90"/>
      <c r="E845" s="90"/>
      <c r="F845" s="90"/>
      <c r="G845" s="90"/>
      <c r="H845" s="90"/>
      <c r="I845" s="90"/>
      <c r="J845" s="90"/>
      <c r="K845" s="90"/>
      <c r="L845" s="90"/>
    </row>
    <row r="846" ht="13.5" customHeight="1">
      <c r="D846" s="90"/>
      <c r="E846" s="90"/>
      <c r="F846" s="90"/>
      <c r="G846" s="90"/>
      <c r="H846" s="90"/>
      <c r="I846" s="90"/>
      <c r="J846" s="90"/>
      <c r="K846" s="90"/>
      <c r="L846" s="90"/>
    </row>
    <row r="847" ht="13.5" customHeight="1">
      <c r="D847" s="90"/>
      <c r="E847" s="90"/>
      <c r="F847" s="90"/>
      <c r="G847" s="90"/>
      <c r="H847" s="90"/>
      <c r="I847" s="90"/>
      <c r="J847" s="90"/>
      <c r="K847" s="90"/>
      <c r="L847" s="90"/>
    </row>
    <row r="848" ht="13.5" customHeight="1">
      <c r="D848" s="90"/>
      <c r="E848" s="90"/>
      <c r="F848" s="90"/>
      <c r="G848" s="90"/>
      <c r="H848" s="90"/>
      <c r="I848" s="90"/>
      <c r="J848" s="90"/>
      <c r="K848" s="90"/>
      <c r="L848" s="90"/>
    </row>
    <row r="849" ht="13.5" customHeight="1">
      <c r="D849" s="90"/>
      <c r="E849" s="90"/>
      <c r="F849" s="90"/>
      <c r="G849" s="90"/>
      <c r="H849" s="90"/>
      <c r="I849" s="90"/>
      <c r="J849" s="90"/>
      <c r="K849" s="90"/>
      <c r="L849" s="90"/>
    </row>
    <row r="850" ht="13.5" customHeight="1">
      <c r="D850" s="90"/>
      <c r="E850" s="90"/>
      <c r="F850" s="90"/>
      <c r="G850" s="90"/>
      <c r="H850" s="90"/>
      <c r="I850" s="90"/>
      <c r="J850" s="90"/>
      <c r="K850" s="90"/>
      <c r="L850" s="90"/>
    </row>
    <row r="851" ht="13.5" customHeight="1">
      <c r="D851" s="90"/>
      <c r="E851" s="90"/>
      <c r="F851" s="90"/>
      <c r="G851" s="90"/>
      <c r="H851" s="90"/>
      <c r="I851" s="90"/>
      <c r="J851" s="90"/>
      <c r="K851" s="90"/>
      <c r="L851" s="90"/>
    </row>
    <row r="852" ht="13.5" customHeight="1">
      <c r="D852" s="90"/>
      <c r="E852" s="90"/>
      <c r="F852" s="90"/>
      <c r="G852" s="90"/>
      <c r="H852" s="90"/>
      <c r="I852" s="90"/>
      <c r="J852" s="90"/>
      <c r="K852" s="90"/>
      <c r="L852" s="90"/>
    </row>
    <row r="853" ht="13.5" customHeight="1">
      <c r="D853" s="90"/>
      <c r="E853" s="90"/>
      <c r="F853" s="90"/>
      <c r="G853" s="90"/>
      <c r="H853" s="90"/>
      <c r="I853" s="90"/>
      <c r="J853" s="90"/>
      <c r="K853" s="90"/>
      <c r="L853" s="90"/>
    </row>
    <row r="854" ht="13.5" customHeight="1">
      <c r="D854" s="90"/>
      <c r="E854" s="90"/>
      <c r="F854" s="90"/>
      <c r="G854" s="90"/>
      <c r="H854" s="90"/>
      <c r="I854" s="90"/>
      <c r="J854" s="90"/>
      <c r="K854" s="90"/>
      <c r="L854" s="90"/>
    </row>
    <row r="855" ht="13.5" customHeight="1">
      <c r="D855" s="90"/>
      <c r="E855" s="90"/>
      <c r="F855" s="90"/>
      <c r="G855" s="90"/>
      <c r="H855" s="90"/>
      <c r="I855" s="90"/>
      <c r="J855" s="90"/>
      <c r="K855" s="90"/>
      <c r="L855" s="90"/>
    </row>
    <row r="856" ht="13.5" customHeight="1">
      <c r="D856" s="90"/>
      <c r="E856" s="90"/>
      <c r="F856" s="90"/>
      <c r="G856" s="90"/>
      <c r="H856" s="90"/>
      <c r="I856" s="90"/>
      <c r="J856" s="90"/>
      <c r="K856" s="90"/>
      <c r="L856" s="90"/>
    </row>
    <row r="857" ht="13.5" customHeight="1">
      <c r="D857" s="90"/>
      <c r="E857" s="90"/>
      <c r="F857" s="90"/>
      <c r="G857" s="90"/>
      <c r="H857" s="90"/>
      <c r="I857" s="90"/>
      <c r="J857" s="90"/>
      <c r="K857" s="90"/>
      <c r="L857" s="90"/>
    </row>
    <row r="858" ht="13.5" customHeight="1">
      <c r="D858" s="90"/>
      <c r="E858" s="90"/>
      <c r="F858" s="90"/>
      <c r="G858" s="90"/>
      <c r="H858" s="90"/>
      <c r="I858" s="90"/>
      <c r="J858" s="90"/>
      <c r="K858" s="90"/>
      <c r="L858" s="90"/>
    </row>
    <row r="859" ht="13.5" customHeight="1">
      <c r="D859" s="90"/>
      <c r="E859" s="90"/>
      <c r="F859" s="90"/>
      <c r="G859" s="90"/>
      <c r="H859" s="90"/>
      <c r="I859" s="90"/>
      <c r="J859" s="90"/>
      <c r="K859" s="90"/>
      <c r="L859" s="90"/>
    </row>
    <row r="860" ht="13.5" customHeight="1">
      <c r="D860" s="90"/>
      <c r="E860" s="90"/>
      <c r="F860" s="90"/>
      <c r="G860" s="90"/>
      <c r="H860" s="90"/>
      <c r="I860" s="90"/>
      <c r="J860" s="90"/>
      <c r="K860" s="90"/>
      <c r="L860" s="90"/>
    </row>
    <row r="861" ht="13.5" customHeight="1">
      <c r="D861" s="90"/>
      <c r="E861" s="90"/>
      <c r="F861" s="90"/>
      <c r="G861" s="90"/>
      <c r="H861" s="90"/>
      <c r="I861" s="90"/>
      <c r="J861" s="90"/>
      <c r="K861" s="90"/>
      <c r="L861" s="90"/>
    </row>
    <row r="862" ht="13.5" customHeight="1">
      <c r="D862" s="90"/>
      <c r="E862" s="90"/>
      <c r="F862" s="90"/>
      <c r="G862" s="90"/>
      <c r="H862" s="90"/>
      <c r="I862" s="90"/>
      <c r="J862" s="90"/>
      <c r="K862" s="90"/>
      <c r="L862" s="90"/>
    </row>
    <row r="863" ht="13.5" customHeight="1">
      <c r="D863" s="90"/>
      <c r="E863" s="90"/>
      <c r="F863" s="90"/>
      <c r="G863" s="90"/>
      <c r="H863" s="90"/>
      <c r="I863" s="90"/>
      <c r="J863" s="90"/>
      <c r="K863" s="90"/>
      <c r="L863" s="90"/>
    </row>
    <row r="864" ht="13.5" customHeight="1">
      <c r="D864" s="90"/>
      <c r="E864" s="90"/>
      <c r="F864" s="90"/>
      <c r="G864" s="90"/>
      <c r="H864" s="90"/>
      <c r="I864" s="90"/>
      <c r="J864" s="90"/>
      <c r="K864" s="90"/>
      <c r="L864" s="90"/>
    </row>
    <row r="865" ht="13.5" customHeight="1">
      <c r="D865" s="90"/>
      <c r="E865" s="90"/>
      <c r="F865" s="90"/>
      <c r="G865" s="90"/>
      <c r="H865" s="90"/>
      <c r="I865" s="90"/>
      <c r="J865" s="90"/>
      <c r="K865" s="90"/>
      <c r="L865" s="90"/>
    </row>
    <row r="866" ht="13.5" customHeight="1">
      <c r="D866" s="90"/>
      <c r="E866" s="90"/>
      <c r="F866" s="90"/>
      <c r="G866" s="90"/>
      <c r="H866" s="90"/>
      <c r="I866" s="90"/>
      <c r="J866" s="90"/>
      <c r="K866" s="90"/>
      <c r="L866" s="90"/>
    </row>
    <row r="867" ht="13.5" customHeight="1">
      <c r="D867" s="90"/>
      <c r="E867" s="90"/>
      <c r="F867" s="90"/>
      <c r="G867" s="90"/>
      <c r="H867" s="90"/>
      <c r="I867" s="90"/>
      <c r="J867" s="90"/>
      <c r="K867" s="90"/>
      <c r="L867" s="90"/>
    </row>
    <row r="868" ht="13.5" customHeight="1">
      <c r="D868" s="90"/>
      <c r="E868" s="90"/>
      <c r="F868" s="90"/>
      <c r="G868" s="90"/>
      <c r="H868" s="90"/>
      <c r="I868" s="90"/>
      <c r="J868" s="90"/>
      <c r="K868" s="90"/>
      <c r="L868" s="90"/>
    </row>
    <row r="869" ht="13.5" customHeight="1">
      <c r="D869" s="90"/>
      <c r="E869" s="90"/>
      <c r="F869" s="90"/>
      <c r="G869" s="90"/>
      <c r="H869" s="90"/>
      <c r="I869" s="90"/>
      <c r="J869" s="90"/>
      <c r="K869" s="90"/>
      <c r="L869" s="90"/>
    </row>
    <row r="870" ht="13.5" customHeight="1">
      <c r="D870" s="90"/>
      <c r="E870" s="90"/>
      <c r="F870" s="90"/>
      <c r="G870" s="90"/>
      <c r="H870" s="90"/>
      <c r="I870" s="90"/>
      <c r="J870" s="90"/>
      <c r="K870" s="90"/>
      <c r="L870" s="90"/>
    </row>
    <row r="871" ht="13.5" customHeight="1">
      <c r="D871" s="90"/>
      <c r="E871" s="90"/>
      <c r="F871" s="90"/>
      <c r="G871" s="90"/>
      <c r="H871" s="90"/>
      <c r="I871" s="90"/>
      <c r="J871" s="90"/>
      <c r="K871" s="90"/>
      <c r="L871" s="90"/>
    </row>
    <row r="872" ht="13.5" customHeight="1">
      <c r="D872" s="90"/>
      <c r="E872" s="90"/>
      <c r="F872" s="90"/>
      <c r="G872" s="90"/>
      <c r="H872" s="90"/>
      <c r="I872" s="90"/>
      <c r="J872" s="90"/>
      <c r="K872" s="90"/>
      <c r="L872" s="90"/>
    </row>
    <row r="873" ht="13.5" customHeight="1">
      <c r="D873" s="90"/>
      <c r="E873" s="90"/>
      <c r="F873" s="90"/>
      <c r="G873" s="90"/>
      <c r="H873" s="90"/>
      <c r="I873" s="90"/>
      <c r="J873" s="90"/>
      <c r="K873" s="90"/>
      <c r="L873" s="90"/>
    </row>
    <row r="874" ht="13.5" customHeight="1">
      <c r="D874" s="90"/>
      <c r="E874" s="90"/>
      <c r="F874" s="90"/>
      <c r="G874" s="90"/>
      <c r="H874" s="90"/>
      <c r="I874" s="90"/>
      <c r="J874" s="90"/>
      <c r="K874" s="90"/>
      <c r="L874" s="90"/>
    </row>
    <row r="875" ht="13.5" customHeight="1">
      <c r="D875" s="90"/>
      <c r="E875" s="90"/>
      <c r="F875" s="90"/>
      <c r="G875" s="90"/>
      <c r="H875" s="90"/>
      <c r="I875" s="90"/>
      <c r="J875" s="90"/>
      <c r="K875" s="90"/>
      <c r="L875" s="90"/>
    </row>
    <row r="876" ht="13.5" customHeight="1">
      <c r="D876" s="90"/>
      <c r="E876" s="90"/>
      <c r="F876" s="90"/>
      <c r="G876" s="90"/>
      <c r="H876" s="90"/>
      <c r="I876" s="90"/>
      <c r="J876" s="90"/>
      <c r="K876" s="90"/>
      <c r="L876" s="90"/>
    </row>
    <row r="877" ht="13.5" customHeight="1">
      <c r="D877" s="90"/>
      <c r="E877" s="90"/>
      <c r="F877" s="90"/>
      <c r="G877" s="90"/>
      <c r="H877" s="90"/>
      <c r="I877" s="90"/>
      <c r="J877" s="90"/>
      <c r="K877" s="90"/>
      <c r="L877" s="90"/>
    </row>
    <row r="878" ht="13.5" customHeight="1">
      <c r="D878" s="90"/>
      <c r="E878" s="90"/>
      <c r="F878" s="90"/>
      <c r="G878" s="90"/>
      <c r="H878" s="90"/>
      <c r="I878" s="90"/>
      <c r="J878" s="90"/>
      <c r="K878" s="90"/>
      <c r="L878" s="90"/>
    </row>
    <row r="879" ht="13.5" customHeight="1">
      <c r="D879" s="90"/>
      <c r="E879" s="90"/>
      <c r="F879" s="90"/>
      <c r="G879" s="90"/>
      <c r="H879" s="90"/>
      <c r="I879" s="90"/>
      <c r="J879" s="90"/>
      <c r="K879" s="90"/>
      <c r="L879" s="90"/>
    </row>
    <row r="880" ht="13.5" customHeight="1">
      <c r="D880" s="90"/>
      <c r="E880" s="90"/>
      <c r="F880" s="90"/>
      <c r="G880" s="90"/>
      <c r="H880" s="90"/>
      <c r="I880" s="90"/>
      <c r="J880" s="90"/>
      <c r="K880" s="90"/>
      <c r="L880" s="90"/>
    </row>
    <row r="881" ht="13.5" customHeight="1">
      <c r="D881" s="90"/>
      <c r="E881" s="90"/>
      <c r="F881" s="90"/>
      <c r="G881" s="90"/>
      <c r="H881" s="90"/>
      <c r="I881" s="90"/>
      <c r="J881" s="90"/>
      <c r="K881" s="90"/>
      <c r="L881" s="90"/>
    </row>
    <row r="882" ht="13.5" customHeight="1">
      <c r="D882" s="90"/>
      <c r="E882" s="90"/>
      <c r="F882" s="90"/>
      <c r="G882" s="90"/>
      <c r="H882" s="90"/>
      <c r="I882" s="90"/>
      <c r="J882" s="90"/>
      <c r="K882" s="90"/>
      <c r="L882" s="90"/>
    </row>
    <row r="883" ht="13.5" customHeight="1">
      <c r="D883" s="90"/>
      <c r="E883" s="90"/>
      <c r="F883" s="90"/>
      <c r="G883" s="90"/>
      <c r="H883" s="90"/>
      <c r="I883" s="90"/>
      <c r="J883" s="90"/>
      <c r="K883" s="90"/>
      <c r="L883" s="90"/>
    </row>
    <row r="884" ht="13.5" customHeight="1">
      <c r="D884" s="90"/>
      <c r="E884" s="90"/>
      <c r="F884" s="90"/>
      <c r="G884" s="90"/>
      <c r="H884" s="90"/>
      <c r="I884" s="90"/>
      <c r="J884" s="90"/>
      <c r="K884" s="90"/>
      <c r="L884" s="90"/>
    </row>
    <row r="885" ht="13.5" customHeight="1">
      <c r="D885" s="90"/>
      <c r="E885" s="90"/>
      <c r="F885" s="90"/>
      <c r="G885" s="90"/>
      <c r="H885" s="90"/>
      <c r="I885" s="90"/>
      <c r="J885" s="90"/>
      <c r="K885" s="90"/>
      <c r="L885" s="90"/>
    </row>
    <row r="886" ht="13.5" customHeight="1">
      <c r="D886" s="90"/>
      <c r="E886" s="90"/>
      <c r="F886" s="90"/>
      <c r="G886" s="90"/>
      <c r="H886" s="90"/>
      <c r="I886" s="90"/>
      <c r="J886" s="90"/>
      <c r="K886" s="90"/>
      <c r="L886" s="90"/>
    </row>
    <row r="887" ht="13.5" customHeight="1">
      <c r="D887" s="90"/>
      <c r="E887" s="90"/>
      <c r="F887" s="90"/>
      <c r="G887" s="90"/>
      <c r="H887" s="90"/>
      <c r="I887" s="90"/>
      <c r="J887" s="90"/>
      <c r="K887" s="90"/>
      <c r="L887" s="90"/>
    </row>
    <row r="888" ht="13.5" customHeight="1">
      <c r="D888" s="90"/>
      <c r="E888" s="90"/>
      <c r="F888" s="90"/>
      <c r="G888" s="90"/>
      <c r="H888" s="90"/>
      <c r="I888" s="90"/>
      <c r="J888" s="90"/>
      <c r="K888" s="90"/>
      <c r="L888" s="90"/>
    </row>
    <row r="889" ht="13.5" customHeight="1">
      <c r="D889" s="90"/>
      <c r="E889" s="90"/>
      <c r="F889" s="90"/>
      <c r="G889" s="90"/>
      <c r="H889" s="90"/>
      <c r="I889" s="90"/>
      <c r="J889" s="90"/>
      <c r="K889" s="90"/>
      <c r="L889" s="90"/>
    </row>
    <row r="890" ht="13.5" customHeight="1">
      <c r="D890" s="90"/>
      <c r="E890" s="90"/>
      <c r="F890" s="90"/>
      <c r="G890" s="90"/>
      <c r="H890" s="90"/>
      <c r="I890" s="90"/>
      <c r="J890" s="90"/>
      <c r="K890" s="90"/>
      <c r="L890" s="90"/>
    </row>
    <row r="891" ht="13.5" customHeight="1">
      <c r="D891" s="90"/>
      <c r="E891" s="90"/>
      <c r="F891" s="90"/>
      <c r="G891" s="90"/>
      <c r="H891" s="90"/>
      <c r="I891" s="90"/>
      <c r="J891" s="90"/>
      <c r="K891" s="90"/>
      <c r="L891" s="90"/>
    </row>
    <row r="892" ht="13.5" customHeight="1">
      <c r="D892" s="90"/>
      <c r="E892" s="90"/>
      <c r="F892" s="90"/>
      <c r="G892" s="90"/>
      <c r="H892" s="90"/>
      <c r="I892" s="90"/>
      <c r="J892" s="90"/>
      <c r="K892" s="90"/>
      <c r="L892" s="90"/>
    </row>
    <row r="893" ht="13.5" customHeight="1">
      <c r="D893" s="90"/>
      <c r="E893" s="90"/>
      <c r="F893" s="90"/>
      <c r="G893" s="90"/>
      <c r="H893" s="90"/>
      <c r="I893" s="90"/>
      <c r="J893" s="90"/>
      <c r="K893" s="90"/>
      <c r="L893" s="90"/>
    </row>
    <row r="894" ht="13.5" customHeight="1">
      <c r="D894" s="90"/>
      <c r="E894" s="90"/>
      <c r="F894" s="90"/>
      <c r="G894" s="90"/>
      <c r="H894" s="90"/>
      <c r="I894" s="90"/>
      <c r="J894" s="90"/>
      <c r="K894" s="90"/>
      <c r="L894" s="90"/>
    </row>
    <row r="895" ht="13.5" customHeight="1">
      <c r="D895" s="90"/>
      <c r="E895" s="90"/>
      <c r="F895" s="90"/>
      <c r="G895" s="90"/>
      <c r="H895" s="90"/>
      <c r="I895" s="90"/>
      <c r="J895" s="90"/>
      <c r="K895" s="90"/>
      <c r="L895" s="90"/>
    </row>
    <row r="896" ht="13.5" customHeight="1">
      <c r="D896" s="90"/>
      <c r="E896" s="90"/>
      <c r="F896" s="90"/>
      <c r="G896" s="90"/>
      <c r="H896" s="90"/>
      <c r="I896" s="90"/>
      <c r="J896" s="90"/>
      <c r="K896" s="90"/>
      <c r="L896" s="90"/>
    </row>
    <row r="897" ht="13.5" customHeight="1">
      <c r="D897" s="90"/>
      <c r="E897" s="90"/>
      <c r="F897" s="90"/>
      <c r="G897" s="90"/>
      <c r="H897" s="90"/>
      <c r="I897" s="90"/>
      <c r="J897" s="90"/>
      <c r="K897" s="90"/>
      <c r="L897" s="90"/>
    </row>
    <row r="898" ht="13.5" customHeight="1">
      <c r="D898" s="90"/>
      <c r="E898" s="90"/>
      <c r="F898" s="90"/>
      <c r="G898" s="90"/>
      <c r="H898" s="90"/>
      <c r="I898" s="90"/>
      <c r="J898" s="90"/>
      <c r="K898" s="90"/>
      <c r="L898" s="90"/>
    </row>
    <row r="899" ht="13.5" customHeight="1">
      <c r="D899" s="90"/>
      <c r="E899" s="90"/>
      <c r="F899" s="90"/>
      <c r="G899" s="90"/>
      <c r="H899" s="90"/>
      <c r="I899" s="90"/>
      <c r="J899" s="90"/>
      <c r="K899" s="90"/>
      <c r="L899" s="90"/>
    </row>
    <row r="900" ht="13.5" customHeight="1">
      <c r="D900" s="90"/>
      <c r="E900" s="90"/>
      <c r="F900" s="90"/>
      <c r="G900" s="90"/>
      <c r="H900" s="90"/>
      <c r="I900" s="90"/>
      <c r="J900" s="90"/>
      <c r="K900" s="90"/>
      <c r="L900" s="90"/>
    </row>
    <row r="901" ht="13.5" customHeight="1">
      <c r="D901" s="90"/>
      <c r="E901" s="90"/>
      <c r="F901" s="90"/>
      <c r="G901" s="90"/>
      <c r="H901" s="90"/>
      <c r="I901" s="90"/>
      <c r="J901" s="90"/>
      <c r="K901" s="90"/>
      <c r="L901" s="90"/>
    </row>
    <row r="902" ht="13.5" customHeight="1">
      <c r="D902" s="90"/>
      <c r="E902" s="90"/>
      <c r="F902" s="90"/>
      <c r="G902" s="90"/>
      <c r="H902" s="90"/>
      <c r="I902" s="90"/>
      <c r="J902" s="90"/>
      <c r="K902" s="90"/>
      <c r="L902" s="90"/>
    </row>
    <row r="903" ht="13.5" customHeight="1">
      <c r="D903" s="90"/>
      <c r="E903" s="90"/>
      <c r="F903" s="90"/>
      <c r="G903" s="90"/>
      <c r="H903" s="90"/>
      <c r="I903" s="90"/>
      <c r="J903" s="90"/>
      <c r="K903" s="90"/>
      <c r="L903" s="90"/>
    </row>
    <row r="904" ht="13.5" customHeight="1">
      <c r="D904" s="90"/>
      <c r="E904" s="90"/>
      <c r="F904" s="90"/>
      <c r="G904" s="90"/>
      <c r="H904" s="90"/>
      <c r="I904" s="90"/>
      <c r="J904" s="90"/>
      <c r="K904" s="90"/>
      <c r="L904" s="90"/>
    </row>
    <row r="905" ht="13.5" customHeight="1">
      <c r="D905" s="90"/>
      <c r="E905" s="90"/>
      <c r="F905" s="90"/>
      <c r="G905" s="90"/>
      <c r="H905" s="90"/>
      <c r="I905" s="90"/>
      <c r="J905" s="90"/>
      <c r="K905" s="90"/>
      <c r="L905" s="90"/>
    </row>
    <row r="906" ht="13.5" customHeight="1">
      <c r="D906" s="90"/>
      <c r="E906" s="90"/>
      <c r="F906" s="90"/>
      <c r="G906" s="90"/>
      <c r="H906" s="90"/>
      <c r="I906" s="90"/>
      <c r="J906" s="90"/>
      <c r="K906" s="90"/>
      <c r="L906" s="90"/>
    </row>
    <row r="907" ht="13.5" customHeight="1">
      <c r="D907" s="90"/>
      <c r="E907" s="90"/>
      <c r="F907" s="90"/>
      <c r="G907" s="90"/>
      <c r="H907" s="90"/>
      <c r="I907" s="90"/>
      <c r="J907" s="90"/>
      <c r="K907" s="90"/>
      <c r="L907" s="90"/>
    </row>
    <row r="908" ht="13.5" customHeight="1">
      <c r="D908" s="90"/>
      <c r="E908" s="90"/>
      <c r="F908" s="90"/>
      <c r="G908" s="90"/>
      <c r="H908" s="90"/>
      <c r="I908" s="90"/>
      <c r="J908" s="90"/>
      <c r="K908" s="90"/>
      <c r="L908" s="90"/>
    </row>
    <row r="909" ht="13.5" customHeight="1">
      <c r="D909" s="90"/>
      <c r="E909" s="90"/>
      <c r="F909" s="90"/>
      <c r="G909" s="90"/>
      <c r="H909" s="90"/>
      <c r="I909" s="90"/>
      <c r="J909" s="90"/>
      <c r="K909" s="90"/>
      <c r="L909" s="90"/>
    </row>
    <row r="910" ht="13.5" customHeight="1">
      <c r="D910" s="90"/>
      <c r="E910" s="90"/>
      <c r="F910" s="90"/>
      <c r="G910" s="90"/>
      <c r="H910" s="90"/>
      <c r="I910" s="90"/>
      <c r="J910" s="90"/>
      <c r="K910" s="90"/>
      <c r="L910" s="90"/>
    </row>
    <row r="911" ht="13.5" customHeight="1">
      <c r="D911" s="90"/>
      <c r="E911" s="90"/>
      <c r="F911" s="90"/>
      <c r="G911" s="90"/>
      <c r="H911" s="90"/>
      <c r="I911" s="90"/>
      <c r="J911" s="90"/>
      <c r="K911" s="90"/>
      <c r="L911" s="90"/>
    </row>
    <row r="912" ht="13.5" customHeight="1">
      <c r="D912" s="90"/>
      <c r="E912" s="90"/>
      <c r="F912" s="90"/>
      <c r="G912" s="90"/>
      <c r="H912" s="90"/>
      <c r="I912" s="90"/>
      <c r="J912" s="90"/>
      <c r="K912" s="90"/>
      <c r="L912" s="90"/>
    </row>
    <row r="913" ht="13.5" customHeight="1">
      <c r="D913" s="90"/>
      <c r="E913" s="90"/>
      <c r="F913" s="90"/>
      <c r="G913" s="90"/>
      <c r="H913" s="90"/>
      <c r="I913" s="90"/>
      <c r="J913" s="90"/>
      <c r="K913" s="90"/>
      <c r="L913" s="90"/>
    </row>
    <row r="914" ht="13.5" customHeight="1">
      <c r="D914" s="90"/>
      <c r="E914" s="90"/>
      <c r="F914" s="90"/>
      <c r="G914" s="90"/>
      <c r="H914" s="90"/>
      <c r="I914" s="90"/>
      <c r="J914" s="90"/>
      <c r="K914" s="90"/>
      <c r="L914" s="90"/>
    </row>
    <row r="915" ht="13.5" customHeight="1">
      <c r="D915" s="90"/>
      <c r="E915" s="90"/>
      <c r="F915" s="90"/>
      <c r="G915" s="90"/>
      <c r="H915" s="90"/>
      <c r="I915" s="90"/>
      <c r="J915" s="90"/>
      <c r="K915" s="90"/>
      <c r="L915" s="90"/>
    </row>
    <row r="916" ht="13.5" customHeight="1">
      <c r="D916" s="90"/>
      <c r="E916" s="90"/>
      <c r="F916" s="90"/>
      <c r="G916" s="90"/>
      <c r="H916" s="90"/>
      <c r="I916" s="90"/>
      <c r="J916" s="90"/>
      <c r="K916" s="90"/>
      <c r="L916" s="90"/>
    </row>
    <row r="917" ht="13.5" customHeight="1">
      <c r="D917" s="90"/>
      <c r="E917" s="90"/>
      <c r="F917" s="90"/>
      <c r="G917" s="90"/>
      <c r="H917" s="90"/>
      <c r="I917" s="90"/>
      <c r="J917" s="90"/>
      <c r="K917" s="90"/>
      <c r="L917" s="90"/>
    </row>
    <row r="918" ht="13.5" customHeight="1">
      <c r="D918" s="90"/>
      <c r="E918" s="90"/>
      <c r="F918" s="90"/>
      <c r="G918" s="90"/>
      <c r="H918" s="90"/>
      <c r="I918" s="90"/>
      <c r="J918" s="90"/>
      <c r="K918" s="90"/>
      <c r="L918" s="90"/>
    </row>
    <row r="919" ht="13.5" customHeight="1">
      <c r="D919" s="90"/>
      <c r="E919" s="90"/>
      <c r="F919" s="90"/>
      <c r="G919" s="90"/>
      <c r="H919" s="90"/>
      <c r="I919" s="90"/>
      <c r="J919" s="90"/>
      <c r="K919" s="90"/>
      <c r="L919" s="90"/>
    </row>
    <row r="920" ht="13.5" customHeight="1">
      <c r="D920" s="90"/>
      <c r="E920" s="90"/>
      <c r="F920" s="90"/>
      <c r="G920" s="90"/>
      <c r="H920" s="90"/>
      <c r="I920" s="90"/>
      <c r="J920" s="90"/>
      <c r="K920" s="90"/>
      <c r="L920" s="90"/>
    </row>
    <row r="921" ht="13.5" customHeight="1">
      <c r="D921" s="90"/>
      <c r="E921" s="90"/>
      <c r="F921" s="90"/>
      <c r="G921" s="90"/>
      <c r="H921" s="90"/>
      <c r="I921" s="90"/>
      <c r="J921" s="90"/>
      <c r="K921" s="90"/>
      <c r="L921" s="90"/>
    </row>
    <row r="922" ht="13.5" customHeight="1">
      <c r="D922" s="90"/>
      <c r="E922" s="90"/>
      <c r="F922" s="90"/>
      <c r="G922" s="90"/>
      <c r="H922" s="90"/>
      <c r="I922" s="90"/>
      <c r="J922" s="90"/>
      <c r="K922" s="90"/>
      <c r="L922" s="90"/>
    </row>
    <row r="923" ht="13.5" customHeight="1">
      <c r="D923" s="90"/>
      <c r="E923" s="90"/>
      <c r="F923" s="90"/>
      <c r="G923" s="90"/>
      <c r="H923" s="90"/>
      <c r="I923" s="90"/>
      <c r="J923" s="90"/>
      <c r="K923" s="90"/>
      <c r="L923" s="90"/>
    </row>
    <row r="924" ht="13.5" customHeight="1">
      <c r="D924" s="90"/>
      <c r="E924" s="90"/>
      <c r="F924" s="90"/>
      <c r="G924" s="90"/>
      <c r="H924" s="90"/>
      <c r="I924" s="90"/>
      <c r="J924" s="90"/>
      <c r="K924" s="90"/>
      <c r="L924" s="90"/>
    </row>
    <row r="925" ht="13.5" customHeight="1">
      <c r="D925" s="90"/>
      <c r="E925" s="90"/>
      <c r="F925" s="90"/>
      <c r="G925" s="90"/>
      <c r="H925" s="90"/>
      <c r="I925" s="90"/>
      <c r="J925" s="90"/>
      <c r="K925" s="90"/>
      <c r="L925" s="90"/>
    </row>
    <row r="926" ht="13.5" customHeight="1">
      <c r="D926" s="90"/>
      <c r="E926" s="90"/>
      <c r="F926" s="90"/>
      <c r="G926" s="90"/>
      <c r="H926" s="90"/>
      <c r="I926" s="90"/>
      <c r="J926" s="90"/>
      <c r="K926" s="90"/>
      <c r="L926" s="90"/>
    </row>
    <row r="927" ht="13.5" customHeight="1">
      <c r="D927" s="90"/>
      <c r="E927" s="90"/>
      <c r="F927" s="90"/>
      <c r="G927" s="90"/>
      <c r="H927" s="90"/>
      <c r="I927" s="90"/>
      <c r="J927" s="90"/>
      <c r="K927" s="90"/>
      <c r="L927" s="90"/>
    </row>
    <row r="928" ht="13.5" customHeight="1">
      <c r="D928" s="90"/>
      <c r="E928" s="90"/>
      <c r="F928" s="90"/>
      <c r="G928" s="90"/>
      <c r="H928" s="90"/>
      <c r="I928" s="90"/>
      <c r="J928" s="90"/>
      <c r="K928" s="90"/>
      <c r="L928" s="90"/>
    </row>
    <row r="929" ht="13.5" customHeight="1">
      <c r="D929" s="90"/>
      <c r="E929" s="90"/>
      <c r="F929" s="90"/>
      <c r="G929" s="90"/>
      <c r="H929" s="90"/>
      <c r="I929" s="90"/>
      <c r="J929" s="90"/>
      <c r="K929" s="90"/>
      <c r="L929" s="90"/>
    </row>
    <row r="930" ht="13.5" customHeight="1">
      <c r="D930" s="90"/>
      <c r="E930" s="90"/>
      <c r="F930" s="90"/>
      <c r="G930" s="90"/>
      <c r="H930" s="90"/>
      <c r="I930" s="90"/>
      <c r="J930" s="90"/>
      <c r="K930" s="90"/>
      <c r="L930" s="90"/>
    </row>
    <row r="931" ht="13.5" customHeight="1">
      <c r="D931" s="90"/>
      <c r="E931" s="90"/>
      <c r="F931" s="90"/>
      <c r="G931" s="90"/>
      <c r="H931" s="90"/>
      <c r="I931" s="90"/>
      <c r="J931" s="90"/>
      <c r="K931" s="90"/>
      <c r="L931" s="90"/>
    </row>
    <row r="932" ht="13.5" customHeight="1">
      <c r="D932" s="90"/>
      <c r="E932" s="90"/>
      <c r="F932" s="90"/>
      <c r="G932" s="90"/>
      <c r="H932" s="90"/>
      <c r="I932" s="90"/>
      <c r="J932" s="90"/>
      <c r="K932" s="90"/>
      <c r="L932" s="90"/>
    </row>
    <row r="933" ht="13.5" customHeight="1">
      <c r="D933" s="90"/>
      <c r="E933" s="90"/>
      <c r="F933" s="90"/>
      <c r="G933" s="90"/>
      <c r="H933" s="90"/>
      <c r="I933" s="90"/>
      <c r="J933" s="90"/>
      <c r="K933" s="90"/>
      <c r="L933" s="90"/>
    </row>
    <row r="934" ht="13.5" customHeight="1">
      <c r="D934" s="90"/>
      <c r="E934" s="90"/>
      <c r="F934" s="90"/>
      <c r="G934" s="90"/>
      <c r="H934" s="90"/>
      <c r="I934" s="90"/>
      <c r="J934" s="90"/>
      <c r="K934" s="90"/>
      <c r="L934" s="90"/>
    </row>
    <row r="935" ht="13.5" customHeight="1">
      <c r="D935" s="90"/>
      <c r="E935" s="90"/>
      <c r="F935" s="90"/>
      <c r="G935" s="90"/>
      <c r="H935" s="90"/>
      <c r="I935" s="90"/>
      <c r="J935" s="90"/>
      <c r="K935" s="90"/>
      <c r="L935" s="90"/>
    </row>
    <row r="936" ht="13.5" customHeight="1">
      <c r="D936" s="90"/>
      <c r="E936" s="90"/>
      <c r="F936" s="90"/>
      <c r="G936" s="90"/>
      <c r="H936" s="90"/>
      <c r="I936" s="90"/>
      <c r="J936" s="90"/>
      <c r="K936" s="90"/>
      <c r="L936" s="90"/>
    </row>
    <row r="937" ht="13.5" customHeight="1">
      <c r="D937" s="90"/>
      <c r="E937" s="90"/>
      <c r="F937" s="90"/>
      <c r="G937" s="90"/>
      <c r="H937" s="90"/>
      <c r="I937" s="90"/>
      <c r="J937" s="90"/>
      <c r="K937" s="90"/>
      <c r="L937" s="90"/>
    </row>
    <row r="938" ht="13.5" customHeight="1">
      <c r="D938" s="90"/>
      <c r="E938" s="90"/>
      <c r="F938" s="90"/>
      <c r="G938" s="90"/>
      <c r="H938" s="90"/>
      <c r="I938" s="90"/>
      <c r="J938" s="90"/>
      <c r="K938" s="90"/>
      <c r="L938" s="90"/>
    </row>
    <row r="939" ht="13.5" customHeight="1">
      <c r="D939" s="90"/>
      <c r="E939" s="90"/>
      <c r="F939" s="90"/>
      <c r="G939" s="90"/>
      <c r="H939" s="90"/>
      <c r="I939" s="90"/>
      <c r="J939" s="90"/>
      <c r="K939" s="90"/>
      <c r="L939" s="90"/>
    </row>
    <row r="940" ht="13.5" customHeight="1">
      <c r="D940" s="90"/>
      <c r="E940" s="90"/>
      <c r="F940" s="90"/>
      <c r="G940" s="90"/>
      <c r="H940" s="90"/>
      <c r="I940" s="90"/>
      <c r="J940" s="90"/>
      <c r="K940" s="90"/>
      <c r="L940" s="90"/>
    </row>
    <row r="941" ht="13.5" customHeight="1">
      <c r="D941" s="90"/>
      <c r="E941" s="90"/>
      <c r="F941" s="90"/>
      <c r="G941" s="90"/>
      <c r="H941" s="90"/>
      <c r="I941" s="90"/>
      <c r="J941" s="90"/>
      <c r="K941" s="90"/>
      <c r="L941" s="90"/>
    </row>
    <row r="942" ht="13.5" customHeight="1">
      <c r="D942" s="90"/>
      <c r="E942" s="90"/>
      <c r="F942" s="90"/>
      <c r="G942" s="90"/>
      <c r="H942" s="90"/>
      <c r="I942" s="90"/>
      <c r="J942" s="90"/>
      <c r="K942" s="90"/>
      <c r="L942" s="90"/>
    </row>
    <row r="943" ht="13.5" customHeight="1">
      <c r="D943" s="90"/>
      <c r="E943" s="90"/>
      <c r="F943" s="90"/>
      <c r="G943" s="90"/>
      <c r="H943" s="90"/>
      <c r="I943" s="90"/>
      <c r="J943" s="90"/>
      <c r="K943" s="90"/>
      <c r="L943" s="90"/>
    </row>
    <row r="944" ht="13.5" customHeight="1">
      <c r="D944" s="90"/>
      <c r="E944" s="90"/>
      <c r="F944" s="90"/>
      <c r="G944" s="90"/>
      <c r="H944" s="90"/>
      <c r="I944" s="90"/>
      <c r="J944" s="90"/>
      <c r="K944" s="90"/>
      <c r="L944" s="90"/>
    </row>
    <row r="945" ht="13.5" customHeight="1">
      <c r="D945" s="90"/>
      <c r="E945" s="90"/>
      <c r="F945" s="90"/>
      <c r="G945" s="90"/>
      <c r="H945" s="90"/>
      <c r="I945" s="90"/>
      <c r="J945" s="90"/>
      <c r="K945" s="90"/>
      <c r="L945" s="90"/>
    </row>
    <row r="946" ht="13.5" customHeight="1">
      <c r="D946" s="90"/>
      <c r="E946" s="90"/>
      <c r="F946" s="90"/>
      <c r="G946" s="90"/>
      <c r="H946" s="90"/>
      <c r="I946" s="90"/>
      <c r="J946" s="90"/>
      <c r="K946" s="90"/>
      <c r="L946" s="90"/>
    </row>
    <row r="947" ht="13.5" customHeight="1">
      <c r="D947" s="90"/>
      <c r="E947" s="90"/>
      <c r="F947" s="90"/>
      <c r="G947" s="90"/>
      <c r="H947" s="90"/>
      <c r="I947" s="90"/>
      <c r="J947" s="90"/>
      <c r="K947" s="90"/>
      <c r="L947" s="90"/>
    </row>
    <row r="948" ht="13.5" customHeight="1">
      <c r="D948" s="90"/>
      <c r="E948" s="90"/>
      <c r="F948" s="90"/>
      <c r="G948" s="90"/>
      <c r="H948" s="90"/>
      <c r="I948" s="90"/>
      <c r="J948" s="90"/>
      <c r="K948" s="90"/>
      <c r="L948" s="90"/>
    </row>
    <row r="949" ht="13.5" customHeight="1">
      <c r="D949" s="90"/>
      <c r="E949" s="90"/>
      <c r="F949" s="90"/>
      <c r="G949" s="90"/>
      <c r="H949" s="90"/>
      <c r="I949" s="90"/>
      <c r="J949" s="90"/>
      <c r="K949" s="90"/>
      <c r="L949" s="90"/>
    </row>
    <row r="950" ht="13.5" customHeight="1">
      <c r="D950" s="90"/>
      <c r="E950" s="90"/>
      <c r="F950" s="90"/>
      <c r="G950" s="90"/>
      <c r="H950" s="90"/>
      <c r="I950" s="90"/>
      <c r="J950" s="90"/>
      <c r="K950" s="90"/>
      <c r="L950" s="90"/>
    </row>
    <row r="951" ht="13.5" customHeight="1">
      <c r="D951" s="90"/>
      <c r="E951" s="90"/>
      <c r="F951" s="90"/>
      <c r="G951" s="90"/>
      <c r="H951" s="90"/>
      <c r="I951" s="90"/>
      <c r="J951" s="90"/>
      <c r="K951" s="90"/>
      <c r="L951" s="90"/>
    </row>
    <row r="952" ht="13.5" customHeight="1">
      <c r="D952" s="90"/>
      <c r="E952" s="90"/>
      <c r="F952" s="90"/>
      <c r="G952" s="90"/>
      <c r="H952" s="90"/>
      <c r="I952" s="90"/>
      <c r="J952" s="90"/>
      <c r="K952" s="90"/>
      <c r="L952" s="90"/>
    </row>
    <row r="953" ht="13.5" customHeight="1">
      <c r="D953" s="90"/>
      <c r="E953" s="90"/>
      <c r="F953" s="90"/>
      <c r="G953" s="90"/>
      <c r="H953" s="90"/>
      <c r="I953" s="90"/>
      <c r="J953" s="90"/>
      <c r="K953" s="90"/>
      <c r="L953" s="90"/>
    </row>
    <row r="954" ht="13.5" customHeight="1">
      <c r="D954" s="90"/>
      <c r="E954" s="90"/>
      <c r="F954" s="90"/>
      <c r="G954" s="90"/>
      <c r="H954" s="90"/>
      <c r="I954" s="90"/>
      <c r="J954" s="90"/>
      <c r="K954" s="90"/>
      <c r="L954" s="90"/>
    </row>
    <row r="955" ht="13.5" customHeight="1">
      <c r="D955" s="90"/>
      <c r="E955" s="90"/>
      <c r="F955" s="90"/>
      <c r="G955" s="90"/>
      <c r="H955" s="90"/>
      <c r="I955" s="90"/>
      <c r="J955" s="90"/>
      <c r="K955" s="90"/>
      <c r="L955" s="90"/>
    </row>
    <row r="956" ht="13.5" customHeight="1">
      <c r="D956" s="90"/>
      <c r="E956" s="90"/>
      <c r="F956" s="90"/>
      <c r="G956" s="90"/>
      <c r="H956" s="90"/>
      <c r="I956" s="90"/>
      <c r="J956" s="90"/>
      <c r="K956" s="90"/>
      <c r="L956" s="90"/>
    </row>
    <row r="957" ht="13.5" customHeight="1">
      <c r="D957" s="90"/>
      <c r="E957" s="90"/>
      <c r="F957" s="90"/>
      <c r="G957" s="90"/>
      <c r="H957" s="90"/>
      <c r="I957" s="90"/>
      <c r="J957" s="90"/>
      <c r="K957" s="90"/>
      <c r="L957" s="90"/>
    </row>
    <row r="958" ht="13.5" customHeight="1">
      <c r="D958" s="90"/>
      <c r="E958" s="90"/>
      <c r="F958" s="90"/>
      <c r="G958" s="90"/>
      <c r="H958" s="90"/>
      <c r="I958" s="90"/>
      <c r="J958" s="90"/>
      <c r="K958" s="90"/>
      <c r="L958" s="90"/>
    </row>
    <row r="959" ht="13.5" customHeight="1">
      <c r="D959" s="90"/>
      <c r="E959" s="90"/>
      <c r="F959" s="90"/>
      <c r="G959" s="90"/>
      <c r="H959" s="90"/>
      <c r="I959" s="90"/>
      <c r="J959" s="90"/>
      <c r="K959" s="90"/>
      <c r="L959" s="90"/>
    </row>
    <row r="960" ht="13.5" customHeight="1">
      <c r="D960" s="90"/>
      <c r="E960" s="90"/>
      <c r="F960" s="90"/>
      <c r="G960" s="90"/>
      <c r="H960" s="90"/>
      <c r="I960" s="90"/>
      <c r="J960" s="90"/>
      <c r="K960" s="90"/>
      <c r="L960" s="90"/>
    </row>
    <row r="961" ht="13.5" customHeight="1">
      <c r="D961" s="90"/>
      <c r="E961" s="90"/>
      <c r="F961" s="90"/>
      <c r="G961" s="90"/>
      <c r="H961" s="90"/>
      <c r="I961" s="90"/>
      <c r="J961" s="90"/>
      <c r="K961" s="90"/>
      <c r="L961" s="90"/>
    </row>
    <row r="962" ht="13.5" customHeight="1">
      <c r="D962" s="90"/>
      <c r="E962" s="90"/>
      <c r="F962" s="90"/>
      <c r="G962" s="90"/>
      <c r="H962" s="90"/>
      <c r="I962" s="90"/>
      <c r="J962" s="90"/>
      <c r="K962" s="90"/>
      <c r="L962" s="90"/>
    </row>
    <row r="963" ht="13.5" customHeight="1">
      <c r="D963" s="90"/>
      <c r="E963" s="90"/>
      <c r="F963" s="90"/>
      <c r="G963" s="90"/>
      <c r="H963" s="90"/>
      <c r="I963" s="90"/>
      <c r="J963" s="90"/>
      <c r="K963" s="90"/>
      <c r="L963" s="90"/>
    </row>
    <row r="964" ht="13.5" customHeight="1">
      <c r="D964" s="90"/>
      <c r="E964" s="90"/>
      <c r="F964" s="90"/>
      <c r="G964" s="90"/>
      <c r="H964" s="90"/>
      <c r="I964" s="90"/>
      <c r="J964" s="90"/>
      <c r="K964" s="90"/>
      <c r="L964" s="90"/>
    </row>
    <row r="965" ht="13.5" customHeight="1">
      <c r="D965" s="90"/>
      <c r="E965" s="90"/>
      <c r="F965" s="90"/>
      <c r="G965" s="90"/>
      <c r="H965" s="90"/>
      <c r="I965" s="90"/>
      <c r="J965" s="90"/>
      <c r="K965" s="90"/>
      <c r="L965" s="90"/>
    </row>
    <row r="966" ht="13.5" customHeight="1">
      <c r="D966" s="90"/>
      <c r="E966" s="90"/>
      <c r="F966" s="90"/>
      <c r="G966" s="90"/>
      <c r="H966" s="90"/>
      <c r="I966" s="90"/>
      <c r="J966" s="90"/>
      <c r="K966" s="90"/>
      <c r="L966" s="90"/>
    </row>
    <row r="967" ht="13.5" customHeight="1">
      <c r="D967" s="90"/>
      <c r="E967" s="90"/>
      <c r="F967" s="90"/>
      <c r="G967" s="90"/>
      <c r="H967" s="90"/>
      <c r="I967" s="90"/>
      <c r="J967" s="90"/>
      <c r="K967" s="90"/>
      <c r="L967" s="90"/>
    </row>
    <row r="968" ht="13.5" customHeight="1">
      <c r="D968" s="90"/>
      <c r="E968" s="90"/>
      <c r="F968" s="90"/>
      <c r="G968" s="90"/>
      <c r="H968" s="90"/>
      <c r="I968" s="90"/>
      <c r="J968" s="90"/>
      <c r="K968" s="90"/>
      <c r="L968" s="90"/>
    </row>
    <row r="969" ht="13.5" customHeight="1">
      <c r="D969" s="90"/>
      <c r="E969" s="90"/>
      <c r="F969" s="90"/>
      <c r="G969" s="90"/>
      <c r="H969" s="90"/>
      <c r="I969" s="90"/>
      <c r="J969" s="90"/>
      <c r="K969" s="90"/>
      <c r="L969" s="90"/>
    </row>
    <row r="970" ht="13.5" customHeight="1">
      <c r="D970" s="90"/>
      <c r="E970" s="90"/>
      <c r="F970" s="90"/>
      <c r="G970" s="90"/>
      <c r="H970" s="90"/>
      <c r="I970" s="90"/>
      <c r="J970" s="90"/>
      <c r="K970" s="90"/>
      <c r="L970" s="90"/>
    </row>
    <row r="971" ht="13.5" customHeight="1">
      <c r="D971" s="90"/>
      <c r="E971" s="90"/>
      <c r="F971" s="90"/>
      <c r="G971" s="90"/>
      <c r="H971" s="90"/>
      <c r="I971" s="90"/>
      <c r="J971" s="90"/>
      <c r="K971" s="90"/>
      <c r="L971" s="90"/>
    </row>
    <row r="972" ht="13.5" customHeight="1">
      <c r="D972" s="90"/>
      <c r="E972" s="90"/>
      <c r="F972" s="90"/>
      <c r="G972" s="90"/>
      <c r="H972" s="90"/>
      <c r="I972" s="90"/>
      <c r="J972" s="90"/>
      <c r="K972" s="90"/>
      <c r="L972" s="90"/>
    </row>
    <row r="973" ht="13.5" customHeight="1">
      <c r="D973" s="90"/>
      <c r="E973" s="90"/>
      <c r="F973" s="90"/>
      <c r="G973" s="90"/>
      <c r="H973" s="90"/>
      <c r="I973" s="90"/>
      <c r="J973" s="90"/>
      <c r="K973" s="90"/>
      <c r="L973" s="90"/>
    </row>
    <row r="974" ht="13.5" customHeight="1">
      <c r="D974" s="90"/>
      <c r="E974" s="90"/>
      <c r="F974" s="90"/>
      <c r="G974" s="90"/>
      <c r="H974" s="90"/>
      <c r="I974" s="90"/>
      <c r="J974" s="90"/>
      <c r="K974" s="90"/>
      <c r="L974" s="90"/>
    </row>
    <row r="975" ht="13.5" customHeight="1">
      <c r="D975" s="90"/>
      <c r="E975" s="90"/>
      <c r="F975" s="90"/>
      <c r="G975" s="90"/>
      <c r="H975" s="90"/>
      <c r="I975" s="90"/>
      <c r="J975" s="90"/>
      <c r="K975" s="90"/>
      <c r="L975" s="90"/>
    </row>
    <row r="976" ht="13.5" customHeight="1">
      <c r="D976" s="90"/>
      <c r="E976" s="90"/>
      <c r="F976" s="90"/>
      <c r="G976" s="90"/>
      <c r="H976" s="90"/>
      <c r="I976" s="90"/>
      <c r="J976" s="90"/>
      <c r="K976" s="90"/>
      <c r="L976" s="90"/>
    </row>
    <row r="977" ht="13.5" customHeight="1">
      <c r="D977" s="90"/>
      <c r="E977" s="90"/>
      <c r="F977" s="90"/>
      <c r="G977" s="90"/>
      <c r="H977" s="90"/>
      <c r="I977" s="90"/>
      <c r="J977" s="90"/>
      <c r="K977" s="90"/>
      <c r="L977" s="90"/>
    </row>
    <row r="978" ht="13.5" customHeight="1">
      <c r="D978" s="90"/>
      <c r="E978" s="90"/>
      <c r="F978" s="90"/>
      <c r="G978" s="90"/>
      <c r="H978" s="90"/>
      <c r="I978" s="90"/>
      <c r="J978" s="90"/>
      <c r="K978" s="90"/>
      <c r="L978" s="90"/>
    </row>
    <row r="979" ht="13.5" customHeight="1">
      <c r="D979" s="90"/>
      <c r="E979" s="90"/>
      <c r="F979" s="90"/>
      <c r="G979" s="90"/>
      <c r="H979" s="90"/>
      <c r="I979" s="90"/>
      <c r="J979" s="90"/>
      <c r="K979" s="90"/>
      <c r="L979" s="90"/>
    </row>
    <row r="980" ht="13.5" customHeight="1">
      <c r="D980" s="90"/>
      <c r="E980" s="90"/>
      <c r="F980" s="90"/>
      <c r="G980" s="90"/>
      <c r="H980" s="90"/>
      <c r="I980" s="90"/>
      <c r="J980" s="90"/>
      <c r="K980" s="90"/>
      <c r="L980" s="90"/>
    </row>
    <row r="981" ht="13.5" customHeight="1">
      <c r="D981" s="90"/>
      <c r="E981" s="90"/>
      <c r="F981" s="90"/>
      <c r="G981" s="90"/>
      <c r="H981" s="90"/>
      <c r="I981" s="90"/>
      <c r="J981" s="90"/>
      <c r="K981" s="90"/>
      <c r="L981" s="90"/>
    </row>
    <row r="982" ht="13.5" customHeight="1">
      <c r="D982" s="90"/>
      <c r="E982" s="90"/>
      <c r="F982" s="90"/>
      <c r="G982" s="90"/>
      <c r="H982" s="90"/>
      <c r="I982" s="90"/>
      <c r="J982" s="90"/>
      <c r="K982" s="90"/>
      <c r="L982" s="90"/>
    </row>
    <row r="983" ht="13.5" customHeight="1">
      <c r="D983" s="90"/>
      <c r="E983" s="90"/>
      <c r="F983" s="90"/>
      <c r="G983" s="90"/>
      <c r="H983" s="90"/>
      <c r="I983" s="90"/>
      <c r="J983" s="90"/>
      <c r="K983" s="90"/>
      <c r="L983" s="90"/>
    </row>
    <row r="984" ht="13.5" customHeight="1">
      <c r="D984" s="90"/>
      <c r="E984" s="90"/>
      <c r="F984" s="90"/>
      <c r="G984" s="90"/>
      <c r="H984" s="90"/>
      <c r="I984" s="90"/>
      <c r="J984" s="90"/>
      <c r="K984" s="90"/>
      <c r="L984" s="90"/>
    </row>
    <row r="985" ht="13.5" customHeight="1">
      <c r="D985" s="90"/>
      <c r="E985" s="90"/>
      <c r="F985" s="90"/>
      <c r="G985" s="90"/>
      <c r="H985" s="90"/>
      <c r="I985" s="90"/>
      <c r="J985" s="90"/>
      <c r="K985" s="90"/>
      <c r="L985" s="90"/>
    </row>
    <row r="986" ht="13.5" customHeight="1">
      <c r="D986" s="90"/>
      <c r="E986" s="90"/>
      <c r="F986" s="90"/>
      <c r="G986" s="90"/>
      <c r="H986" s="90"/>
      <c r="I986" s="90"/>
      <c r="J986" s="90"/>
      <c r="K986" s="90"/>
      <c r="L986" s="90"/>
    </row>
    <row r="987" ht="13.5" customHeight="1">
      <c r="D987" s="90"/>
      <c r="E987" s="90"/>
      <c r="F987" s="90"/>
      <c r="G987" s="90"/>
      <c r="H987" s="90"/>
      <c r="I987" s="90"/>
      <c r="J987" s="90"/>
      <c r="K987" s="90"/>
      <c r="L987" s="90"/>
    </row>
    <row r="988" ht="13.5" customHeight="1">
      <c r="D988" s="90"/>
      <c r="E988" s="90"/>
      <c r="F988" s="90"/>
      <c r="G988" s="90"/>
      <c r="H988" s="90"/>
      <c r="I988" s="90"/>
      <c r="J988" s="90"/>
      <c r="K988" s="90"/>
      <c r="L988" s="90"/>
    </row>
    <row r="989" ht="13.5" customHeight="1">
      <c r="D989" s="90"/>
      <c r="E989" s="90"/>
      <c r="F989" s="90"/>
      <c r="G989" s="90"/>
      <c r="H989" s="90"/>
      <c r="I989" s="90"/>
      <c r="J989" s="90"/>
      <c r="K989" s="90"/>
      <c r="L989" s="90"/>
    </row>
    <row r="990" ht="13.5" customHeight="1">
      <c r="D990" s="90"/>
      <c r="E990" s="90"/>
      <c r="F990" s="90"/>
      <c r="G990" s="90"/>
      <c r="H990" s="90"/>
      <c r="I990" s="90"/>
      <c r="J990" s="90"/>
      <c r="K990" s="90"/>
      <c r="L990" s="90"/>
    </row>
    <row r="991" ht="13.5" customHeight="1">
      <c r="D991" s="90"/>
      <c r="E991" s="90"/>
      <c r="F991" s="90"/>
      <c r="G991" s="90"/>
      <c r="H991" s="90"/>
      <c r="I991" s="90"/>
      <c r="J991" s="90"/>
      <c r="K991" s="90"/>
      <c r="L991" s="90"/>
    </row>
    <row r="992" ht="13.5" customHeight="1">
      <c r="D992" s="90"/>
      <c r="E992" s="90"/>
      <c r="F992" s="90"/>
      <c r="G992" s="90"/>
      <c r="H992" s="90"/>
      <c r="I992" s="90"/>
      <c r="J992" s="90"/>
      <c r="K992" s="90"/>
      <c r="L992" s="90"/>
    </row>
    <row r="993" ht="13.5" customHeight="1">
      <c r="D993" s="90"/>
      <c r="E993" s="90"/>
      <c r="F993" s="90"/>
      <c r="G993" s="90"/>
      <c r="H993" s="90"/>
      <c r="I993" s="90"/>
      <c r="J993" s="90"/>
      <c r="K993" s="90"/>
      <c r="L993" s="90"/>
    </row>
    <row r="994" ht="13.5" customHeight="1">
      <c r="D994" s="90"/>
      <c r="E994" s="90"/>
      <c r="F994" s="90"/>
      <c r="G994" s="90"/>
      <c r="H994" s="90"/>
      <c r="I994" s="90"/>
      <c r="J994" s="90"/>
      <c r="K994" s="90"/>
      <c r="L994" s="90"/>
    </row>
    <row r="995" ht="13.5" customHeight="1">
      <c r="D995" s="90"/>
      <c r="E995" s="90"/>
      <c r="F995" s="90"/>
      <c r="G995" s="90"/>
      <c r="H995" s="90"/>
      <c r="I995" s="90"/>
      <c r="J995" s="90"/>
      <c r="K995" s="90"/>
      <c r="L995" s="90"/>
    </row>
    <row r="996" ht="13.5" customHeight="1">
      <c r="D996" s="90"/>
      <c r="E996" s="90"/>
      <c r="F996" s="90"/>
      <c r="G996" s="90"/>
      <c r="H996" s="90"/>
      <c r="I996" s="90"/>
      <c r="J996" s="90"/>
      <c r="K996" s="90"/>
      <c r="L996" s="90"/>
    </row>
    <row r="997" ht="13.5" customHeight="1">
      <c r="D997" s="90"/>
      <c r="E997" s="90"/>
      <c r="F997" s="90"/>
      <c r="G997" s="90"/>
      <c r="H997" s="90"/>
      <c r="I997" s="90"/>
      <c r="J997" s="90"/>
      <c r="K997" s="90"/>
      <c r="L997" s="90"/>
    </row>
    <row r="998" ht="13.5" customHeight="1">
      <c r="D998" s="90"/>
      <c r="E998" s="90"/>
      <c r="F998" s="90"/>
      <c r="G998" s="90"/>
      <c r="H998" s="90"/>
      <c r="I998" s="90"/>
      <c r="J998" s="90"/>
      <c r="K998" s="90"/>
      <c r="L998" s="90"/>
    </row>
    <row r="999" ht="13.5" customHeight="1">
      <c r="D999" s="90"/>
      <c r="E999" s="90"/>
      <c r="F999" s="90"/>
      <c r="G999" s="90"/>
      <c r="H999" s="90"/>
      <c r="I999" s="90"/>
      <c r="J999" s="90"/>
      <c r="K999" s="90"/>
      <c r="L999" s="90"/>
    </row>
    <row r="1000" ht="13.5" customHeight="1">
      <c r="D1000" s="90"/>
      <c r="E1000" s="90"/>
      <c r="F1000" s="90"/>
      <c r="G1000" s="90"/>
      <c r="H1000" s="90"/>
      <c r="I1000" s="90"/>
      <c r="J1000" s="90"/>
      <c r="K1000" s="90"/>
      <c r="L1000" s="90"/>
    </row>
  </sheetData>
  <mergeCells count="8">
    <mergeCell ref="A4:A5"/>
    <mergeCell ref="B4:B5"/>
    <mergeCell ref="C4:C5"/>
    <mergeCell ref="D4:F4"/>
    <mergeCell ref="G4:I4"/>
    <mergeCell ref="J4:L4"/>
    <mergeCell ref="N4:O4"/>
    <mergeCell ref="N20:R28"/>
  </mergeCells>
  <dataValidations>
    <dataValidation type="decimal" operator="greaterThanOrEqual" allowBlank="1" showDropDown="1" showInputMessage="1" showErrorMessage="1" prompt="Data harus diisi dalam bentuk angka" sqref="D7:L1000">
      <formula1>0.0</formula1>
    </dataValidation>
    <dataValidation type="list" allowBlank="1" showInputMessage="1" showErrorMessage="1" prompt="Cell hanya dapat diisi tanda centang (V) atau dikosongkan" sqref="C7:C9">
      <formula1>$A$4:$A$5</formula1>
    </dataValidation>
    <dataValidation type="custom" allowBlank="1" showInputMessage="1" showErrorMessage="1" prompt="Isi tanda centang (V) [huruf V] pada prodi yang diakreditasi. Selain yang tidak diakreditasi, agar dikosongkan" sqref="C10:C106">
      <formula1>OR(C10="",AND(C10="V", $O$30=1))</formula1>
    </dataValidation>
  </dataValidations>
  <hyperlinks>
    <hyperlink display="&lt;&lt;&lt; Daftar Tabel" location="'Daftar Tabel'!A1" ref="M1"/>
    <hyperlink r:id="rId2" ref="M5"/>
  </hyperlinks>
  <printOptions/>
  <pageMargins bottom="0.75" footer="0.0" header="0.0" left="0.25" right="0.25" top="0.75"/>
  <pageSetup paperSize="9" orientation="landscape"/>
  <drawing r:id="rId3"/>
  <legacyDrawing r:id="rId4"/>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2.63" defaultRowHeight="15.0"/>
  <cols>
    <col customWidth="1" min="1" max="1" width="4.63"/>
    <col customWidth="1" min="2" max="2" width="11.38"/>
    <col customWidth="1" min="3" max="6" width="9.13"/>
    <col customWidth="1" min="8" max="26" width="7.63"/>
  </cols>
  <sheetData>
    <row r="1" ht="14.25" customHeight="1">
      <c r="A1" s="185" t="s">
        <v>151</v>
      </c>
      <c r="B1" s="4"/>
      <c r="C1" s="4"/>
      <c r="D1" s="4"/>
      <c r="E1" s="4"/>
      <c r="F1" s="4"/>
      <c r="G1" s="68" t="s">
        <v>191</v>
      </c>
      <c r="H1" s="4"/>
      <c r="I1" s="4"/>
      <c r="J1" s="4"/>
      <c r="K1" s="4"/>
      <c r="L1" s="4"/>
      <c r="M1" s="4"/>
      <c r="N1" s="4"/>
      <c r="O1" s="4"/>
      <c r="P1" s="4"/>
      <c r="Q1" s="4"/>
      <c r="R1" s="4"/>
      <c r="S1" s="4"/>
      <c r="T1" s="4"/>
      <c r="U1" s="4"/>
      <c r="V1" s="4"/>
      <c r="W1" s="4"/>
      <c r="X1" s="4"/>
      <c r="Y1" s="4"/>
      <c r="Z1" s="4"/>
    </row>
    <row r="2" ht="14.25" customHeight="1">
      <c r="A2" s="92" t="s">
        <v>212</v>
      </c>
      <c r="B2" s="4"/>
      <c r="C2" s="4"/>
      <c r="D2" s="4"/>
      <c r="E2" s="4"/>
      <c r="F2" s="4"/>
      <c r="G2" s="4"/>
      <c r="H2" s="4"/>
      <c r="I2" s="4"/>
      <c r="J2" s="4"/>
      <c r="K2" s="4"/>
      <c r="L2" s="4"/>
      <c r="M2" s="4"/>
      <c r="N2" s="4"/>
      <c r="O2" s="4"/>
      <c r="P2" s="4"/>
      <c r="Q2" s="4"/>
      <c r="R2" s="4"/>
      <c r="S2" s="4"/>
      <c r="T2" s="4"/>
      <c r="U2" s="4"/>
      <c r="V2" s="4"/>
      <c r="W2" s="4"/>
      <c r="X2" s="4"/>
      <c r="Y2" s="4"/>
      <c r="Z2" s="4"/>
    </row>
    <row r="3" ht="14.25" customHeight="1">
      <c r="A3" s="70" t="s">
        <v>213</v>
      </c>
      <c r="B3" s="70" t="s">
        <v>2190</v>
      </c>
      <c r="C3" s="70" t="s">
        <v>2191</v>
      </c>
      <c r="D3" s="71" t="s">
        <v>2192</v>
      </c>
      <c r="E3" s="72"/>
      <c r="F3" s="73"/>
      <c r="G3" s="4"/>
      <c r="H3" s="4"/>
      <c r="I3" s="4"/>
      <c r="J3" s="4"/>
      <c r="K3" s="4"/>
      <c r="L3" s="4"/>
      <c r="M3" s="4"/>
      <c r="N3" s="4"/>
      <c r="O3" s="4"/>
      <c r="P3" s="4"/>
      <c r="Q3" s="4"/>
      <c r="R3" s="4"/>
      <c r="S3" s="4"/>
      <c r="T3" s="4"/>
      <c r="U3" s="4"/>
      <c r="V3" s="4"/>
      <c r="W3" s="4"/>
      <c r="X3" s="4"/>
      <c r="Y3" s="4"/>
      <c r="Z3" s="4"/>
    </row>
    <row r="4" ht="14.25" customHeight="1">
      <c r="A4" s="74"/>
      <c r="B4" s="74"/>
      <c r="C4" s="74"/>
      <c r="D4" s="75" t="s">
        <v>2193</v>
      </c>
      <c r="E4" s="75" t="s">
        <v>559</v>
      </c>
      <c r="F4" s="75" t="s">
        <v>2194</v>
      </c>
      <c r="G4" s="4"/>
      <c r="H4" s="4"/>
      <c r="I4" s="4"/>
      <c r="J4" s="4"/>
      <c r="K4" s="4"/>
      <c r="L4" s="4"/>
      <c r="M4" s="4"/>
      <c r="N4" s="4"/>
      <c r="O4" s="4"/>
      <c r="P4" s="4"/>
      <c r="Q4" s="4"/>
      <c r="R4" s="4"/>
      <c r="S4" s="4"/>
      <c r="T4" s="4"/>
      <c r="U4" s="4"/>
      <c r="V4" s="4"/>
      <c r="W4" s="4"/>
      <c r="X4" s="4"/>
      <c r="Y4" s="4"/>
      <c r="Z4" s="4"/>
    </row>
    <row r="5" ht="14.25" customHeight="1">
      <c r="A5" s="76">
        <v>1.0</v>
      </c>
      <c r="B5" s="76">
        <v>2.0</v>
      </c>
      <c r="C5" s="76">
        <v>3.0</v>
      </c>
      <c r="D5" s="76">
        <v>4.0</v>
      </c>
      <c r="E5" s="76">
        <v>5.0</v>
      </c>
      <c r="F5" s="76">
        <v>6.0</v>
      </c>
      <c r="G5" s="4"/>
      <c r="H5" s="4"/>
      <c r="I5" s="4"/>
      <c r="J5" s="4"/>
      <c r="K5" s="4"/>
      <c r="L5" s="4"/>
      <c r="M5" s="4"/>
      <c r="N5" s="4"/>
      <c r="O5" s="4"/>
      <c r="P5" s="4"/>
      <c r="Q5" s="4"/>
      <c r="R5" s="4"/>
      <c r="S5" s="4"/>
      <c r="T5" s="4"/>
      <c r="U5" s="4"/>
      <c r="V5" s="4"/>
      <c r="W5" s="4"/>
      <c r="X5" s="4"/>
      <c r="Y5" s="4"/>
      <c r="Z5" s="4"/>
    </row>
    <row r="6" ht="14.25" customHeight="1">
      <c r="A6" s="86">
        <v>1.0</v>
      </c>
      <c r="B6" s="86" t="s">
        <v>556</v>
      </c>
      <c r="C6" s="534">
        <v>10.0</v>
      </c>
      <c r="D6" s="535">
        <v>3.76</v>
      </c>
      <c r="E6" s="536">
        <v>3.85</v>
      </c>
      <c r="F6" s="535">
        <v>3.95</v>
      </c>
      <c r="G6" s="4"/>
      <c r="H6" s="4"/>
      <c r="I6" s="4"/>
      <c r="J6" s="4"/>
      <c r="K6" s="4"/>
      <c r="L6" s="4"/>
      <c r="M6" s="4"/>
      <c r="N6" s="4"/>
      <c r="O6" s="4"/>
      <c r="P6" s="4"/>
      <c r="Q6" s="4"/>
      <c r="R6" s="4"/>
      <c r="S6" s="4"/>
      <c r="T6" s="4"/>
      <c r="U6" s="4"/>
      <c r="V6" s="4"/>
      <c r="W6" s="4"/>
      <c r="X6" s="4"/>
      <c r="Y6" s="4"/>
      <c r="Z6" s="4"/>
    </row>
    <row r="7" ht="14.25" customHeight="1">
      <c r="A7" s="86">
        <v>2.0</v>
      </c>
      <c r="B7" s="86" t="s">
        <v>557</v>
      </c>
      <c r="C7" s="534">
        <v>19.0</v>
      </c>
      <c r="D7" s="535">
        <v>3.68</v>
      </c>
      <c r="E7" s="536">
        <v>3.79</v>
      </c>
      <c r="F7" s="535">
        <v>3.9</v>
      </c>
      <c r="G7" s="4"/>
      <c r="H7" s="4"/>
      <c r="I7" s="4"/>
      <c r="J7" s="4"/>
      <c r="K7" s="4"/>
      <c r="L7" s="4"/>
      <c r="M7" s="4"/>
      <c r="N7" s="4"/>
      <c r="O7" s="4"/>
      <c r="P7" s="4"/>
      <c r="Q7" s="4"/>
      <c r="R7" s="4"/>
      <c r="S7" s="4"/>
      <c r="T7" s="4"/>
      <c r="U7" s="4"/>
      <c r="V7" s="4"/>
      <c r="W7" s="4"/>
      <c r="X7" s="4"/>
      <c r="Y7" s="4"/>
      <c r="Z7" s="4"/>
    </row>
    <row r="8" ht="14.25" customHeight="1">
      <c r="A8" s="86">
        <v>3.0</v>
      </c>
      <c r="B8" s="86" t="s">
        <v>558</v>
      </c>
      <c r="C8" s="534">
        <v>13.0</v>
      </c>
      <c r="D8" s="535">
        <v>3.62</v>
      </c>
      <c r="E8" s="536">
        <v>3.81</v>
      </c>
      <c r="F8" s="535">
        <v>4.0</v>
      </c>
      <c r="G8" s="4"/>
      <c r="H8" s="4"/>
      <c r="I8" s="4"/>
      <c r="J8" s="4"/>
      <c r="K8" s="4"/>
      <c r="L8" s="4"/>
      <c r="M8" s="4"/>
      <c r="N8" s="4"/>
      <c r="O8" s="4"/>
      <c r="P8" s="4"/>
      <c r="Q8" s="4"/>
      <c r="R8" s="4"/>
      <c r="S8" s="4"/>
      <c r="T8" s="4"/>
      <c r="U8" s="4"/>
      <c r="V8" s="4"/>
      <c r="W8" s="4"/>
      <c r="X8" s="4"/>
      <c r="Y8" s="4"/>
      <c r="Z8" s="4"/>
    </row>
    <row r="9" ht="14.25" customHeight="1">
      <c r="A9" s="4"/>
      <c r="B9" s="4"/>
      <c r="C9" s="4"/>
      <c r="D9" s="4"/>
      <c r="E9" s="537">
        <f>average(E6:E8)</f>
        <v>3.816666667</v>
      </c>
      <c r="F9" s="4"/>
      <c r="G9" s="4"/>
      <c r="H9" s="4"/>
      <c r="I9" s="4"/>
      <c r="J9" s="4"/>
      <c r="K9" s="4"/>
      <c r="L9" s="4"/>
      <c r="M9" s="4"/>
      <c r="N9" s="4"/>
      <c r="O9" s="4"/>
      <c r="P9" s="4"/>
      <c r="Q9" s="4"/>
      <c r="R9" s="4"/>
      <c r="S9" s="4"/>
      <c r="T9" s="4"/>
      <c r="U9" s="4"/>
      <c r="V9" s="4"/>
      <c r="W9" s="4"/>
      <c r="X9" s="4"/>
      <c r="Y9" s="4"/>
      <c r="Z9" s="4"/>
    </row>
    <row r="10" ht="14.25" customHeight="1">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4.2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3:A4"/>
    <mergeCell ref="B3:B4"/>
    <mergeCell ref="C3:C4"/>
    <mergeCell ref="D3:F3"/>
  </mergeCells>
  <dataValidations>
    <dataValidation type="decimal" operator="greaterThanOrEqual" allowBlank="1" showDropDown="1" showInputMessage="1" showErrorMessage="1" prompt="Masukan data yang valid. Data yang dimasukan harus dalam bentuk angka" sqref="C6:F8">
      <formula1>0.0</formula1>
    </dataValidation>
  </dataValidations>
  <hyperlinks>
    <hyperlink display="&lt;&lt;&lt; Daftar Tabel" location="'Daftar Tabel'!A1" ref="G1"/>
  </hyperlinks>
  <printOptions/>
  <pageMargins bottom="0.75" footer="0.0" header="0.0" left="0.7" right="0.7" top="0.75"/>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9.0" topLeftCell="B10" activePane="bottomRight" state="frozen"/>
      <selection activeCell="B1" sqref="B1" pane="topRight"/>
      <selection activeCell="A10" sqref="A10" pane="bottomLeft"/>
      <selection activeCell="B10" sqref="B10" pane="bottomRight"/>
    </sheetView>
  </sheetViews>
  <sheetFormatPr customHeight="1" defaultColWidth="12.63" defaultRowHeight="15.0"/>
  <cols>
    <col customWidth="1" min="1" max="1" width="4.63"/>
    <col customWidth="1" min="2" max="2" width="54.25"/>
    <col customWidth="1" min="3" max="3" width="14.38"/>
    <col customWidth="1" min="4" max="6" width="6.5"/>
    <col customWidth="1" min="7" max="7" width="16.13"/>
    <col customWidth="1" min="9" max="26" width="7.63"/>
  </cols>
  <sheetData>
    <row r="1" ht="14.25" customHeight="1">
      <c r="A1" s="185" t="s">
        <v>153</v>
      </c>
      <c r="B1" s="4"/>
      <c r="C1" s="4"/>
      <c r="D1" s="4"/>
      <c r="E1" s="4"/>
      <c r="F1" s="4"/>
      <c r="G1" s="4"/>
      <c r="H1" s="68" t="s">
        <v>191</v>
      </c>
      <c r="I1" s="538"/>
      <c r="J1" s="4"/>
      <c r="K1" s="4"/>
      <c r="L1" s="4"/>
      <c r="M1" s="4"/>
      <c r="N1" s="4"/>
      <c r="O1" s="4"/>
      <c r="P1" s="4"/>
      <c r="Q1" s="4"/>
      <c r="R1" s="4"/>
      <c r="S1" s="4"/>
      <c r="T1" s="4"/>
      <c r="U1" s="4"/>
      <c r="V1" s="4"/>
      <c r="W1" s="4"/>
      <c r="X1" s="4"/>
      <c r="Y1" s="4"/>
      <c r="Z1" s="4"/>
    </row>
    <row r="2" ht="14.25" customHeight="1">
      <c r="A2" s="69" t="s">
        <v>2195</v>
      </c>
      <c r="B2" s="4"/>
      <c r="C2" s="4"/>
      <c r="D2" s="4"/>
      <c r="E2" s="4"/>
      <c r="F2" s="4"/>
      <c r="G2" s="4"/>
      <c r="H2" s="408"/>
      <c r="I2" s="538"/>
      <c r="J2" s="4"/>
      <c r="K2" s="4"/>
      <c r="L2" s="4"/>
      <c r="M2" s="4"/>
      <c r="N2" s="4"/>
      <c r="O2" s="4"/>
      <c r="P2" s="4"/>
      <c r="Q2" s="4"/>
      <c r="R2" s="4"/>
      <c r="S2" s="4"/>
      <c r="T2" s="4"/>
      <c r="U2" s="4"/>
      <c r="V2" s="4"/>
      <c r="W2" s="4"/>
      <c r="X2" s="4"/>
      <c r="Y2" s="4"/>
      <c r="Z2" s="4"/>
    </row>
    <row r="3" ht="14.25" hidden="1" customHeight="1">
      <c r="A3" s="185"/>
      <c r="B3" s="4" t="s">
        <v>247</v>
      </c>
      <c r="C3" s="4"/>
      <c r="D3" s="4"/>
      <c r="E3" s="4"/>
      <c r="F3" s="4"/>
      <c r="G3" s="4"/>
      <c r="H3" s="209"/>
      <c r="I3" s="538"/>
      <c r="J3" s="4"/>
      <c r="K3" s="4"/>
      <c r="L3" s="4"/>
      <c r="M3" s="4"/>
      <c r="N3" s="4"/>
      <c r="O3" s="4"/>
      <c r="P3" s="4"/>
      <c r="Q3" s="4"/>
      <c r="R3" s="4"/>
      <c r="S3" s="4"/>
      <c r="T3" s="4"/>
      <c r="U3" s="4"/>
      <c r="V3" s="4"/>
      <c r="W3" s="4"/>
      <c r="X3" s="4"/>
      <c r="Y3" s="4"/>
      <c r="Z3" s="4"/>
    </row>
    <row r="4" ht="14.25" hidden="1" customHeight="1">
      <c r="A4" s="185"/>
      <c r="B4" s="4"/>
      <c r="C4" s="4"/>
      <c r="D4" s="4"/>
      <c r="E4" s="4"/>
      <c r="F4" s="4"/>
      <c r="G4" s="4"/>
      <c r="H4" s="209"/>
      <c r="I4" s="538"/>
      <c r="J4" s="4"/>
      <c r="K4" s="4"/>
      <c r="L4" s="4"/>
      <c r="M4" s="4"/>
      <c r="N4" s="4"/>
      <c r="O4" s="4"/>
      <c r="P4" s="4"/>
      <c r="Q4" s="4"/>
      <c r="R4" s="4"/>
      <c r="S4" s="4"/>
      <c r="T4" s="4"/>
      <c r="U4" s="4"/>
      <c r="V4" s="4"/>
      <c r="W4" s="4"/>
      <c r="X4" s="4"/>
      <c r="Y4" s="4"/>
      <c r="Z4" s="4"/>
    </row>
    <row r="5" ht="14.25" hidden="1" customHeight="1">
      <c r="A5" s="185"/>
      <c r="B5" s="4" t="s">
        <v>250</v>
      </c>
      <c r="C5" s="4"/>
      <c r="D5" s="4"/>
      <c r="E5" s="4"/>
      <c r="F5" s="4"/>
      <c r="G5" s="4"/>
      <c r="H5" s="209"/>
      <c r="I5" s="538"/>
      <c r="J5" s="4"/>
      <c r="K5" s="4"/>
      <c r="L5" s="4"/>
      <c r="M5" s="4"/>
      <c r="N5" s="4"/>
      <c r="O5" s="4"/>
      <c r="P5" s="4"/>
      <c r="Q5" s="4"/>
      <c r="R5" s="4"/>
      <c r="S5" s="4"/>
      <c r="T5" s="4"/>
      <c r="U5" s="4"/>
      <c r="V5" s="4"/>
      <c r="W5" s="4"/>
      <c r="X5" s="4"/>
      <c r="Y5" s="4"/>
      <c r="Z5" s="4"/>
    </row>
    <row r="6" ht="14.25" hidden="1" customHeight="1">
      <c r="A6" s="185"/>
      <c r="B6" s="4"/>
      <c r="C6" s="4"/>
      <c r="D6" s="4"/>
      <c r="E6" s="4"/>
      <c r="F6" s="4"/>
      <c r="G6" s="4"/>
      <c r="H6" s="4"/>
      <c r="I6" s="538"/>
      <c r="J6" s="4"/>
      <c r="K6" s="4"/>
      <c r="L6" s="4"/>
      <c r="M6" s="4"/>
      <c r="N6" s="4"/>
      <c r="O6" s="4"/>
      <c r="P6" s="4"/>
      <c r="Q6" s="4"/>
      <c r="R6" s="4"/>
      <c r="S6" s="4"/>
      <c r="T6" s="4"/>
      <c r="U6" s="4"/>
      <c r="V6" s="4"/>
      <c r="W6" s="4"/>
      <c r="X6" s="4"/>
      <c r="Y6" s="4"/>
      <c r="Z6" s="4"/>
    </row>
    <row r="7" ht="15.0" customHeight="1">
      <c r="A7" s="70" t="s">
        <v>213</v>
      </c>
      <c r="B7" s="70" t="s">
        <v>2196</v>
      </c>
      <c r="C7" s="70" t="s">
        <v>2197</v>
      </c>
      <c r="D7" s="71" t="s">
        <v>252</v>
      </c>
      <c r="E7" s="72"/>
      <c r="F7" s="73"/>
      <c r="G7" s="70" t="s">
        <v>2198</v>
      </c>
      <c r="H7" s="4"/>
      <c r="I7" s="538"/>
      <c r="J7" s="4"/>
      <c r="K7" s="4"/>
      <c r="L7" s="4"/>
      <c r="M7" s="4"/>
      <c r="N7" s="4"/>
      <c r="O7" s="4"/>
      <c r="P7" s="4"/>
      <c r="Q7" s="4"/>
      <c r="R7" s="4"/>
      <c r="S7" s="4"/>
      <c r="T7" s="4"/>
      <c r="U7" s="4"/>
      <c r="V7" s="4"/>
      <c r="W7" s="4"/>
      <c r="X7" s="4"/>
      <c r="Y7" s="4"/>
      <c r="Z7" s="4"/>
    </row>
    <row r="8" ht="27.75" customHeight="1">
      <c r="A8" s="74"/>
      <c r="B8" s="74"/>
      <c r="C8" s="74"/>
      <c r="D8" s="75" t="s">
        <v>2199</v>
      </c>
      <c r="E8" s="75" t="s">
        <v>2200</v>
      </c>
      <c r="F8" s="75" t="s">
        <v>260</v>
      </c>
      <c r="G8" s="74"/>
      <c r="H8" s="4"/>
      <c r="I8" s="538"/>
      <c r="J8" s="4"/>
      <c r="K8" s="4"/>
      <c r="L8" s="4"/>
      <c r="M8" s="4"/>
      <c r="N8" s="4"/>
      <c r="O8" s="4"/>
      <c r="P8" s="4"/>
      <c r="Q8" s="4"/>
      <c r="R8" s="4"/>
      <c r="S8" s="4"/>
      <c r="T8" s="4"/>
      <c r="U8" s="4"/>
      <c r="V8" s="4"/>
      <c r="W8" s="4"/>
      <c r="X8" s="4"/>
      <c r="Y8" s="4"/>
      <c r="Z8" s="4"/>
    </row>
    <row r="9" ht="14.25" customHeight="1">
      <c r="A9" s="76">
        <v>1.0</v>
      </c>
      <c r="B9" s="76">
        <v>2.0</v>
      </c>
      <c r="C9" s="76">
        <v>3.0</v>
      </c>
      <c r="D9" s="76">
        <v>4.0</v>
      </c>
      <c r="E9" s="76">
        <v>5.0</v>
      </c>
      <c r="F9" s="76">
        <v>6.0</v>
      </c>
      <c r="G9" s="76">
        <v>7.0</v>
      </c>
      <c r="H9" s="293"/>
      <c r="I9" s="538"/>
      <c r="J9" s="4"/>
      <c r="K9" s="4"/>
      <c r="L9" s="4"/>
      <c r="M9" s="4"/>
      <c r="N9" s="4"/>
      <c r="O9" s="4"/>
      <c r="P9" s="4"/>
      <c r="Q9" s="4"/>
      <c r="R9" s="4"/>
      <c r="S9" s="4"/>
      <c r="T9" s="4"/>
      <c r="U9" s="4"/>
      <c r="V9" s="4"/>
      <c r="W9" s="4"/>
      <c r="X9" s="4"/>
      <c r="Y9" s="4"/>
      <c r="Z9" s="4"/>
    </row>
    <row r="10" ht="14.25" customHeight="1">
      <c r="A10" s="86">
        <v>1.0</v>
      </c>
      <c r="B10" s="104" t="s">
        <v>2201</v>
      </c>
      <c r="C10" s="539">
        <v>43831.0</v>
      </c>
      <c r="D10" s="113"/>
      <c r="E10" s="102" t="s">
        <v>250</v>
      </c>
      <c r="F10" s="102"/>
      <c r="G10" s="275" t="s">
        <v>2202</v>
      </c>
      <c r="H10" s="66"/>
      <c r="I10" s="277" t="s">
        <v>733</v>
      </c>
      <c r="J10" s="6"/>
      <c r="K10" s="6"/>
      <c r="L10" s="6"/>
      <c r="M10" s="6"/>
      <c r="N10" s="7"/>
      <c r="O10" s="4"/>
      <c r="P10" s="4"/>
      <c r="Q10" s="4"/>
      <c r="R10" s="4"/>
      <c r="S10" s="4"/>
      <c r="T10" s="4"/>
      <c r="U10" s="4"/>
      <c r="V10" s="4"/>
      <c r="W10" s="4"/>
      <c r="X10" s="4"/>
      <c r="Y10" s="4"/>
      <c r="Z10" s="4"/>
    </row>
    <row r="11" ht="14.25" customHeight="1">
      <c r="A11" s="86">
        <v>2.0</v>
      </c>
      <c r="B11" s="104" t="s">
        <v>2203</v>
      </c>
      <c r="C11" s="539">
        <v>43831.0</v>
      </c>
      <c r="D11" s="113"/>
      <c r="E11" s="102"/>
      <c r="F11" s="102" t="s">
        <v>250</v>
      </c>
      <c r="G11" s="275" t="s">
        <v>2204</v>
      </c>
      <c r="H11" s="66"/>
      <c r="I11" s="179" t="s">
        <v>2205</v>
      </c>
      <c r="J11" s="4"/>
      <c r="K11" s="4"/>
      <c r="L11" s="4"/>
      <c r="M11" s="4"/>
      <c r="N11" s="4">
        <f>COUNTIFS(B13:B999,"&lt;&gt;",C13:C999,"&lt;&gt;",G13:G999,"&lt;&gt;",F13:F999,"V")</f>
        <v>1</v>
      </c>
      <c r="O11" s="4"/>
      <c r="P11" s="4"/>
      <c r="Q11" s="4"/>
      <c r="R11" s="4"/>
      <c r="S11" s="4"/>
      <c r="T11" s="4"/>
      <c r="U11" s="4"/>
      <c r="V11" s="4"/>
      <c r="W11" s="4"/>
      <c r="X11" s="4"/>
      <c r="Y11" s="4"/>
      <c r="Z11" s="4"/>
    </row>
    <row r="12" ht="14.25" customHeight="1">
      <c r="A12" s="86">
        <v>3.0</v>
      </c>
      <c r="B12" s="105" t="s">
        <v>2206</v>
      </c>
      <c r="C12" s="540">
        <v>44819.0</v>
      </c>
      <c r="D12" s="257"/>
      <c r="E12" s="102"/>
      <c r="F12" s="233" t="s">
        <v>250</v>
      </c>
      <c r="G12" s="278" t="s">
        <v>2207</v>
      </c>
      <c r="H12" s="66"/>
      <c r="I12" s="179" t="s">
        <v>2208</v>
      </c>
      <c r="J12" s="4"/>
      <c r="K12" s="4"/>
      <c r="L12" s="4"/>
      <c r="M12" s="4"/>
      <c r="N12" s="4">
        <f>COUNTIFS(B13:B999,"&lt;&gt;",C13:C999,"&lt;&gt;",G13:G999,"&lt;&gt;",E13:E999,"V")</f>
        <v>3</v>
      </c>
      <c r="O12" s="4"/>
      <c r="P12" s="4"/>
      <c r="Q12" s="4"/>
      <c r="R12" s="4"/>
      <c r="S12" s="4"/>
      <c r="T12" s="4"/>
      <c r="U12" s="4"/>
      <c r="V12" s="4"/>
      <c r="W12" s="4"/>
      <c r="X12" s="4"/>
      <c r="Y12" s="4"/>
      <c r="Z12" s="4"/>
    </row>
    <row r="13" ht="14.25" customHeight="1">
      <c r="A13" s="86">
        <v>4.0</v>
      </c>
      <c r="B13" s="104" t="s">
        <v>2209</v>
      </c>
      <c r="C13" s="541">
        <v>45065.0</v>
      </c>
      <c r="D13" s="113"/>
      <c r="E13" s="102"/>
      <c r="F13" s="102" t="s">
        <v>250</v>
      </c>
      <c r="G13" s="275" t="s">
        <v>2210</v>
      </c>
      <c r="H13" s="66"/>
      <c r="I13" s="179" t="s">
        <v>2211</v>
      </c>
      <c r="J13" s="4"/>
      <c r="K13" s="4"/>
      <c r="L13" s="4"/>
      <c r="M13" s="4"/>
      <c r="N13" s="4">
        <f>COUNTIFS(B13:B999,"&lt;&gt;",C13:C999,"&lt;&gt;",G13:G999,"&lt;&gt;",D13:D999,"V")</f>
        <v>0</v>
      </c>
      <c r="O13" s="4"/>
      <c r="P13" s="4"/>
      <c r="Q13" s="4"/>
      <c r="R13" s="4"/>
      <c r="S13" s="4"/>
      <c r="T13" s="4"/>
      <c r="U13" s="4"/>
      <c r="V13" s="4"/>
      <c r="W13" s="4"/>
      <c r="X13" s="4"/>
      <c r="Y13" s="4"/>
      <c r="Z13" s="4"/>
    </row>
    <row r="14" ht="14.25" customHeight="1">
      <c r="A14" s="86">
        <v>5.0</v>
      </c>
      <c r="B14" s="105" t="s">
        <v>2212</v>
      </c>
      <c r="C14" s="539">
        <v>45225.0</v>
      </c>
      <c r="D14" s="113"/>
      <c r="E14" s="233" t="s">
        <v>250</v>
      </c>
      <c r="F14" s="257"/>
      <c r="G14" s="466" t="s">
        <v>2213</v>
      </c>
      <c r="H14" s="66"/>
      <c r="I14" s="4"/>
      <c r="J14" s="4"/>
      <c r="K14" s="4"/>
      <c r="L14" s="4"/>
      <c r="M14" s="4"/>
      <c r="N14" s="4"/>
      <c r="O14" s="4"/>
      <c r="P14" s="4"/>
      <c r="Q14" s="4"/>
      <c r="R14" s="4"/>
      <c r="S14" s="4"/>
      <c r="T14" s="4"/>
      <c r="U14" s="4"/>
      <c r="V14" s="4"/>
      <c r="W14" s="4"/>
      <c r="X14" s="4"/>
      <c r="Y14" s="4"/>
      <c r="Z14" s="4"/>
    </row>
    <row r="15" ht="14.25" customHeight="1">
      <c r="A15" s="86">
        <v>6.0</v>
      </c>
      <c r="B15" s="105" t="s">
        <v>2212</v>
      </c>
      <c r="C15" s="539">
        <v>45225.0</v>
      </c>
      <c r="D15" s="113"/>
      <c r="E15" s="102" t="s">
        <v>250</v>
      </c>
      <c r="F15" s="102"/>
      <c r="G15" s="466" t="s">
        <v>2214</v>
      </c>
      <c r="H15" s="66"/>
      <c r="I15" s="4"/>
      <c r="J15" s="4"/>
      <c r="K15" s="4"/>
      <c r="L15" s="4"/>
      <c r="M15" s="4"/>
      <c r="N15" s="4"/>
      <c r="O15" s="4"/>
      <c r="P15" s="4"/>
      <c r="Q15" s="4"/>
      <c r="R15" s="4"/>
      <c r="S15" s="4"/>
      <c r="T15" s="4"/>
      <c r="U15" s="4"/>
      <c r="V15" s="4"/>
      <c r="W15" s="4"/>
      <c r="X15" s="4"/>
      <c r="Y15" s="4"/>
      <c r="Z15" s="4"/>
    </row>
    <row r="16" ht="14.25" customHeight="1">
      <c r="A16" s="86">
        <v>7.0</v>
      </c>
      <c r="B16" s="104" t="s">
        <v>2215</v>
      </c>
      <c r="C16" s="540">
        <v>45566.0</v>
      </c>
      <c r="D16" s="233"/>
      <c r="E16" s="102" t="s">
        <v>250</v>
      </c>
      <c r="F16" s="257"/>
      <c r="G16" s="542" t="s">
        <v>2216</v>
      </c>
      <c r="H16" s="66"/>
      <c r="I16" s="293" t="s">
        <v>866</v>
      </c>
      <c r="J16" s="289">
        <f>(N11/'PS✓'!G19)*100</f>
        <v>1.369863014</v>
      </c>
      <c r="K16" s="293" t="s">
        <v>2217</v>
      </c>
      <c r="L16" s="293" t="s">
        <v>886</v>
      </c>
      <c r="M16" s="66"/>
      <c r="N16" s="4"/>
      <c r="O16" s="4"/>
      <c r="P16" s="4"/>
      <c r="Q16" s="4"/>
      <c r="R16" s="4"/>
      <c r="S16" s="4"/>
      <c r="T16" s="4"/>
      <c r="U16" s="4"/>
      <c r="V16" s="4"/>
      <c r="W16" s="4"/>
      <c r="X16" s="4"/>
      <c r="Y16" s="4"/>
      <c r="Z16" s="4"/>
    </row>
    <row r="17" ht="14.25" customHeight="1">
      <c r="A17" s="86">
        <v>8.0</v>
      </c>
      <c r="B17" s="104"/>
      <c r="C17" s="543"/>
      <c r="D17" s="257"/>
      <c r="E17" s="102"/>
      <c r="F17" s="257"/>
      <c r="G17" s="250"/>
      <c r="H17" s="66"/>
      <c r="I17" s="293" t="s">
        <v>870</v>
      </c>
      <c r="J17" s="289">
        <f>(N12/73)*100</f>
        <v>4.109589041</v>
      </c>
      <c r="K17" s="289"/>
      <c r="L17" s="289"/>
      <c r="M17" s="4"/>
      <c r="N17" s="4"/>
      <c r="O17" s="4"/>
      <c r="P17" s="4"/>
      <c r="Q17" s="4"/>
      <c r="R17" s="4"/>
      <c r="S17" s="4"/>
      <c r="T17" s="4"/>
      <c r="U17" s="4"/>
      <c r="V17" s="4"/>
      <c r="W17" s="4"/>
      <c r="X17" s="4"/>
      <c r="Y17" s="4"/>
      <c r="Z17" s="4"/>
    </row>
    <row r="18" ht="14.25" customHeight="1">
      <c r="A18" s="86">
        <v>9.0</v>
      </c>
      <c r="B18" s="105"/>
      <c r="C18" s="543"/>
      <c r="D18" s="113"/>
      <c r="E18" s="233"/>
      <c r="F18" s="257"/>
      <c r="G18" s="249"/>
      <c r="H18" s="66"/>
      <c r="I18" s="293" t="s">
        <v>1307</v>
      </c>
      <c r="J18" s="289">
        <f>(N13/73)</f>
        <v>0</v>
      </c>
      <c r="K18" s="289"/>
      <c r="L18" s="289"/>
      <c r="M18" s="4"/>
      <c r="N18" s="4"/>
      <c r="O18" s="4"/>
      <c r="P18" s="4"/>
      <c r="Q18" s="4"/>
      <c r="R18" s="4"/>
      <c r="S18" s="4"/>
      <c r="T18" s="4"/>
      <c r="U18" s="4"/>
      <c r="V18" s="4"/>
      <c r="W18" s="4"/>
      <c r="X18" s="4"/>
      <c r="Y18" s="4"/>
      <c r="Z18" s="4"/>
    </row>
    <row r="19" ht="14.25" customHeight="1">
      <c r="A19" s="86">
        <v>10.0</v>
      </c>
      <c r="B19" s="105"/>
      <c r="C19" s="543"/>
      <c r="D19" s="113"/>
      <c r="E19" s="233"/>
      <c r="F19" s="257"/>
      <c r="G19" s="249"/>
      <c r="H19" s="66"/>
      <c r="I19" s="289"/>
      <c r="J19" s="289"/>
      <c r="K19" s="289"/>
      <c r="L19" s="289"/>
      <c r="M19" s="4"/>
      <c r="N19" s="4"/>
      <c r="O19" s="4"/>
      <c r="P19" s="4"/>
      <c r="Q19" s="4"/>
      <c r="R19" s="4"/>
      <c r="S19" s="4"/>
      <c r="T19" s="4"/>
      <c r="U19" s="4"/>
      <c r="V19" s="4"/>
      <c r="W19" s="4"/>
      <c r="X19" s="4"/>
      <c r="Y19" s="4"/>
      <c r="Z19" s="4"/>
    </row>
    <row r="20" ht="14.25" customHeight="1">
      <c r="A20" s="86">
        <v>11.0</v>
      </c>
      <c r="B20" s="105"/>
      <c r="C20" s="543"/>
      <c r="D20" s="113"/>
      <c r="E20" s="233"/>
      <c r="F20" s="257"/>
      <c r="G20" s="249"/>
      <c r="H20" s="66"/>
      <c r="I20" s="293" t="s">
        <v>21</v>
      </c>
      <c r="J20" s="289">
        <f>J16/0.2%</f>
        <v>684.9315068</v>
      </c>
      <c r="K20" s="289"/>
      <c r="L20" s="289"/>
      <c r="M20" s="4"/>
      <c r="N20" s="4"/>
      <c r="O20" s="4"/>
      <c r="P20" s="4"/>
      <c r="Q20" s="4"/>
      <c r="R20" s="4"/>
      <c r="S20" s="4"/>
      <c r="T20" s="4"/>
      <c r="U20" s="4"/>
      <c r="V20" s="4"/>
      <c r="W20" s="4"/>
      <c r="X20" s="4"/>
      <c r="Y20" s="4"/>
      <c r="Z20" s="4"/>
    </row>
    <row r="21" ht="14.25" customHeight="1">
      <c r="A21" s="86">
        <v>12.0</v>
      </c>
      <c r="B21" s="105"/>
      <c r="C21" s="543"/>
      <c r="D21" s="113"/>
      <c r="E21" s="233"/>
      <c r="F21" s="257"/>
      <c r="G21" s="249"/>
      <c r="H21" s="66"/>
      <c r="I21" s="293" t="s">
        <v>23</v>
      </c>
      <c r="J21" s="289">
        <f>J17/2%</f>
        <v>205.4794521</v>
      </c>
      <c r="K21" s="289"/>
      <c r="L21" s="289"/>
      <c r="M21" s="4"/>
      <c r="N21" s="4"/>
      <c r="O21" s="4"/>
      <c r="P21" s="4"/>
      <c r="Q21" s="4"/>
      <c r="R21" s="4"/>
      <c r="S21" s="4"/>
      <c r="T21" s="4"/>
      <c r="U21" s="4"/>
      <c r="V21" s="4"/>
      <c r="W21" s="4"/>
      <c r="X21" s="4"/>
      <c r="Y21" s="4"/>
      <c r="Z21" s="4"/>
    </row>
    <row r="22" ht="14.25" customHeight="1">
      <c r="A22" s="86">
        <v>13.0</v>
      </c>
      <c r="B22" s="105"/>
      <c r="C22" s="543"/>
      <c r="D22" s="113"/>
      <c r="E22" s="233"/>
      <c r="F22" s="257"/>
      <c r="G22" s="249"/>
      <c r="H22" s="66"/>
      <c r="I22" s="293" t="s">
        <v>25</v>
      </c>
      <c r="J22" s="289">
        <f>J18/4%</f>
        <v>0</v>
      </c>
      <c r="K22" s="289"/>
      <c r="L22" s="289"/>
      <c r="M22" s="4"/>
      <c r="N22" s="4"/>
      <c r="O22" s="4"/>
      <c r="P22" s="4"/>
      <c r="Q22" s="4"/>
      <c r="R22" s="4"/>
      <c r="S22" s="4"/>
      <c r="T22" s="4"/>
      <c r="U22" s="4"/>
      <c r="V22" s="4"/>
      <c r="W22" s="4"/>
      <c r="X22" s="4"/>
      <c r="Y22" s="4"/>
      <c r="Z22" s="4"/>
    </row>
    <row r="23" ht="14.25" customHeight="1">
      <c r="A23" s="86">
        <v>14.0</v>
      </c>
      <c r="B23" s="105"/>
      <c r="C23" s="543"/>
      <c r="D23" s="113"/>
      <c r="E23" s="233"/>
      <c r="F23" s="257"/>
      <c r="G23" s="249"/>
      <c r="H23" s="66"/>
      <c r="I23" s="4"/>
      <c r="J23" s="4"/>
      <c r="K23" s="4"/>
      <c r="L23" s="4"/>
      <c r="M23" s="4"/>
      <c r="N23" s="4"/>
      <c r="O23" s="4"/>
      <c r="P23" s="4"/>
      <c r="Q23" s="4"/>
      <c r="R23" s="4"/>
      <c r="S23" s="4"/>
      <c r="T23" s="4"/>
      <c r="U23" s="4"/>
      <c r="V23" s="4"/>
      <c r="W23" s="4"/>
      <c r="X23" s="4"/>
      <c r="Y23" s="4"/>
      <c r="Z23" s="4"/>
    </row>
    <row r="24" ht="14.25" customHeight="1">
      <c r="A24" s="86">
        <v>15.0</v>
      </c>
      <c r="B24" s="105"/>
      <c r="C24" s="543"/>
      <c r="D24" s="113"/>
      <c r="E24" s="233"/>
      <c r="F24" s="257"/>
      <c r="G24" s="249"/>
      <c r="H24" s="66"/>
      <c r="I24" s="4"/>
      <c r="J24" s="4"/>
      <c r="K24" s="4"/>
      <c r="L24" s="4"/>
      <c r="M24" s="4"/>
      <c r="N24" s="4"/>
      <c r="O24" s="4"/>
      <c r="P24" s="4"/>
      <c r="Q24" s="4"/>
      <c r="R24" s="4"/>
      <c r="S24" s="4"/>
      <c r="T24" s="4"/>
      <c r="U24" s="4"/>
      <c r="V24" s="4"/>
      <c r="W24" s="4"/>
      <c r="X24" s="4"/>
      <c r="Y24" s="4"/>
      <c r="Z24" s="4"/>
    </row>
    <row r="25" ht="14.25" customHeight="1">
      <c r="A25" s="86">
        <v>16.0</v>
      </c>
      <c r="B25" s="104"/>
      <c r="C25" s="544"/>
      <c r="D25" s="113"/>
      <c r="E25" s="102"/>
      <c r="F25" s="113"/>
      <c r="G25" s="88"/>
      <c r="H25" s="66"/>
      <c r="I25" s="4"/>
      <c r="J25" s="4"/>
      <c r="K25" s="4"/>
      <c r="L25" s="4"/>
      <c r="M25" s="4"/>
      <c r="N25" s="4"/>
      <c r="O25" s="4"/>
      <c r="P25" s="4"/>
      <c r="Q25" s="4"/>
      <c r="R25" s="4"/>
      <c r="S25" s="4"/>
      <c r="T25" s="4"/>
      <c r="U25" s="4"/>
      <c r="V25" s="4"/>
      <c r="W25" s="4"/>
      <c r="X25" s="4"/>
      <c r="Y25" s="4"/>
      <c r="Z25" s="4"/>
    </row>
    <row r="26" ht="14.25" customHeight="1">
      <c r="A26" s="86">
        <v>17.0</v>
      </c>
      <c r="B26" s="104"/>
      <c r="C26" s="543"/>
      <c r="D26" s="257"/>
      <c r="E26" s="102"/>
      <c r="F26" s="257"/>
      <c r="G26" s="250"/>
      <c r="H26" s="66"/>
      <c r="I26" s="4"/>
      <c r="J26" s="4"/>
      <c r="K26" s="4"/>
      <c r="L26" s="4"/>
      <c r="M26" s="4"/>
      <c r="N26" s="4"/>
      <c r="O26" s="4"/>
      <c r="P26" s="4"/>
      <c r="Q26" s="4"/>
      <c r="R26" s="4"/>
      <c r="S26" s="4"/>
      <c r="T26" s="4"/>
      <c r="U26" s="4"/>
      <c r="V26" s="4"/>
      <c r="W26" s="4"/>
      <c r="X26" s="4"/>
      <c r="Y26" s="4"/>
      <c r="Z26" s="4"/>
    </row>
    <row r="27" ht="14.25" customHeight="1">
      <c r="A27" s="86">
        <v>18.0</v>
      </c>
      <c r="B27" s="105"/>
      <c r="C27" s="543"/>
      <c r="D27" s="113"/>
      <c r="E27" s="233"/>
      <c r="F27" s="257"/>
      <c r="G27" s="249"/>
      <c r="H27" s="66"/>
      <c r="I27" s="4"/>
      <c r="J27" s="4"/>
      <c r="K27" s="4"/>
      <c r="L27" s="4"/>
      <c r="M27" s="4"/>
      <c r="N27" s="4"/>
      <c r="O27" s="4"/>
      <c r="P27" s="4"/>
      <c r="Q27" s="4"/>
      <c r="R27" s="4"/>
      <c r="S27" s="4"/>
      <c r="T27" s="4"/>
      <c r="U27" s="4"/>
      <c r="V27" s="4"/>
      <c r="W27" s="4"/>
      <c r="X27" s="4"/>
      <c r="Y27" s="4"/>
      <c r="Z27" s="4"/>
    </row>
    <row r="28" ht="14.25" customHeight="1">
      <c r="A28" s="86">
        <v>19.0</v>
      </c>
      <c r="B28" s="104"/>
      <c r="C28" s="544"/>
      <c r="D28" s="113"/>
      <c r="E28" s="102"/>
      <c r="F28" s="113"/>
      <c r="G28" s="88"/>
      <c r="H28" s="66"/>
      <c r="I28" s="4"/>
      <c r="J28" s="4"/>
      <c r="K28" s="4"/>
      <c r="L28" s="4"/>
      <c r="M28" s="4"/>
      <c r="N28" s="4"/>
      <c r="O28" s="4"/>
      <c r="P28" s="4"/>
      <c r="Q28" s="4"/>
      <c r="R28" s="4"/>
      <c r="S28" s="4"/>
      <c r="T28" s="4"/>
      <c r="U28" s="4"/>
      <c r="V28" s="4"/>
      <c r="W28" s="4"/>
      <c r="X28" s="4"/>
      <c r="Y28" s="4"/>
      <c r="Z28" s="4"/>
    </row>
    <row r="29" ht="14.25" customHeight="1">
      <c r="A29" s="86">
        <v>20.0</v>
      </c>
      <c r="B29" s="104"/>
      <c r="C29" s="543"/>
      <c r="D29" s="257"/>
      <c r="E29" s="102"/>
      <c r="F29" s="257"/>
      <c r="G29" s="250"/>
      <c r="H29" s="66"/>
      <c r="I29" s="4"/>
      <c r="J29" s="4"/>
      <c r="K29" s="4"/>
      <c r="L29" s="4"/>
      <c r="M29" s="4"/>
      <c r="N29" s="4"/>
      <c r="O29" s="4"/>
      <c r="P29" s="4"/>
      <c r="Q29" s="4"/>
      <c r="R29" s="4"/>
      <c r="S29" s="4"/>
      <c r="T29" s="4"/>
      <c r="U29" s="4"/>
      <c r="V29" s="4"/>
      <c r="W29" s="4"/>
      <c r="X29" s="4"/>
      <c r="Y29" s="4"/>
      <c r="Z29" s="4"/>
    </row>
    <row r="30" ht="14.25" customHeight="1">
      <c r="A30" s="86">
        <v>21.0</v>
      </c>
      <c r="B30" s="105"/>
      <c r="C30" s="545"/>
      <c r="D30" s="113"/>
      <c r="E30" s="233"/>
      <c r="F30" s="257"/>
      <c r="G30" s="249"/>
      <c r="H30" s="66"/>
      <c r="I30" s="4"/>
      <c r="J30" s="4"/>
      <c r="K30" s="4"/>
      <c r="L30" s="4"/>
      <c r="M30" s="4"/>
      <c r="N30" s="4"/>
      <c r="O30" s="4"/>
      <c r="P30" s="4"/>
      <c r="Q30" s="4"/>
      <c r="R30" s="4"/>
      <c r="S30" s="4"/>
      <c r="T30" s="4"/>
      <c r="U30" s="4"/>
      <c r="V30" s="4"/>
      <c r="W30" s="4"/>
      <c r="X30" s="4"/>
      <c r="Y30" s="4"/>
      <c r="Z30" s="4"/>
    </row>
    <row r="31" ht="14.25" customHeight="1">
      <c r="A31" s="86">
        <v>22.0</v>
      </c>
      <c r="B31" s="104"/>
      <c r="C31" s="546"/>
      <c r="D31" s="113"/>
      <c r="E31" s="102"/>
      <c r="F31" s="113"/>
      <c r="G31" s="88"/>
      <c r="H31" s="66"/>
      <c r="I31" s="4"/>
      <c r="J31" s="4"/>
      <c r="K31" s="4"/>
      <c r="L31" s="4"/>
      <c r="M31" s="4"/>
      <c r="N31" s="4"/>
      <c r="O31" s="4"/>
      <c r="P31" s="4"/>
      <c r="Q31" s="4"/>
      <c r="R31" s="4"/>
      <c r="S31" s="4"/>
      <c r="T31" s="4"/>
      <c r="U31" s="4"/>
      <c r="V31" s="4"/>
      <c r="W31" s="4"/>
      <c r="X31" s="4"/>
      <c r="Y31" s="4"/>
      <c r="Z31" s="4"/>
    </row>
    <row r="32" ht="14.25" customHeight="1">
      <c r="A32" s="86">
        <v>23.0</v>
      </c>
      <c r="B32" s="111"/>
      <c r="C32" s="547"/>
      <c r="D32" s="257"/>
      <c r="E32" s="113"/>
      <c r="F32" s="257"/>
      <c r="G32" s="548"/>
      <c r="H32" s="4"/>
      <c r="I32" s="4"/>
      <c r="J32" s="4"/>
      <c r="K32" s="4"/>
      <c r="L32" s="4"/>
      <c r="M32" s="4"/>
      <c r="N32" s="4"/>
      <c r="O32" s="4"/>
      <c r="P32" s="4"/>
      <c r="Q32" s="4"/>
      <c r="R32" s="4"/>
      <c r="S32" s="4"/>
      <c r="T32" s="4"/>
      <c r="U32" s="4"/>
      <c r="V32" s="4"/>
      <c r="W32" s="4"/>
      <c r="X32" s="4"/>
      <c r="Y32" s="4"/>
      <c r="Z32" s="4"/>
    </row>
    <row r="33" ht="14.25" customHeight="1">
      <c r="A33" s="86">
        <v>24.0</v>
      </c>
      <c r="B33" s="332"/>
      <c r="C33" s="547"/>
      <c r="D33" s="113"/>
      <c r="E33" s="257"/>
      <c r="F33" s="257"/>
      <c r="G33" s="257"/>
      <c r="H33" s="4"/>
      <c r="I33" s="4"/>
      <c r="J33" s="4"/>
      <c r="K33" s="4"/>
      <c r="L33" s="4"/>
      <c r="M33" s="4"/>
      <c r="N33" s="4"/>
      <c r="O33" s="4"/>
      <c r="P33" s="4"/>
      <c r="Q33" s="4"/>
      <c r="R33" s="4"/>
      <c r="S33" s="4"/>
      <c r="T33" s="4"/>
      <c r="U33" s="4"/>
      <c r="V33" s="4"/>
      <c r="W33" s="4"/>
      <c r="X33" s="4"/>
      <c r="Y33" s="4"/>
      <c r="Z33" s="4"/>
    </row>
    <row r="34" ht="14.25" customHeight="1">
      <c r="A34" s="86">
        <v>25.0</v>
      </c>
      <c r="B34" s="111"/>
      <c r="C34" s="546"/>
      <c r="D34" s="113"/>
      <c r="E34" s="113"/>
      <c r="F34" s="113"/>
      <c r="G34" s="113"/>
      <c r="H34" s="4"/>
      <c r="I34" s="4"/>
      <c r="J34" s="4"/>
      <c r="K34" s="4"/>
      <c r="L34" s="4"/>
      <c r="M34" s="4"/>
      <c r="N34" s="4"/>
      <c r="O34" s="4"/>
      <c r="P34" s="4"/>
      <c r="Q34" s="4"/>
      <c r="R34" s="4"/>
      <c r="S34" s="4"/>
      <c r="T34" s="4"/>
      <c r="U34" s="4"/>
      <c r="V34" s="4"/>
      <c r="W34" s="4"/>
      <c r="X34" s="4"/>
      <c r="Y34" s="4"/>
      <c r="Z34" s="4"/>
    </row>
    <row r="35" ht="14.25" customHeight="1">
      <c r="A35" s="86">
        <v>26.0</v>
      </c>
      <c r="B35" s="111"/>
      <c r="C35" s="547"/>
      <c r="D35" s="257"/>
      <c r="E35" s="113"/>
      <c r="F35" s="257"/>
      <c r="G35" s="548"/>
      <c r="H35" s="4"/>
      <c r="I35" s="4"/>
      <c r="J35" s="4"/>
      <c r="K35" s="4"/>
      <c r="L35" s="4"/>
      <c r="M35" s="4"/>
      <c r="N35" s="4"/>
      <c r="O35" s="4"/>
      <c r="P35" s="4"/>
      <c r="Q35" s="4"/>
      <c r="R35" s="4"/>
      <c r="S35" s="4"/>
      <c r="T35" s="4"/>
      <c r="U35" s="4"/>
      <c r="V35" s="4"/>
      <c r="W35" s="4"/>
      <c r="X35" s="4"/>
      <c r="Y35" s="4"/>
      <c r="Z35" s="4"/>
    </row>
    <row r="36" ht="14.25" customHeight="1">
      <c r="A36" s="86">
        <v>27.0</v>
      </c>
      <c r="B36" s="332"/>
      <c r="C36" s="547"/>
      <c r="D36" s="113"/>
      <c r="E36" s="257"/>
      <c r="F36" s="257"/>
      <c r="G36" s="257"/>
      <c r="H36" s="4"/>
      <c r="I36" s="4"/>
      <c r="J36" s="4"/>
      <c r="K36" s="4"/>
      <c r="L36" s="4"/>
      <c r="M36" s="4"/>
      <c r="N36" s="4"/>
      <c r="O36" s="4"/>
      <c r="P36" s="4"/>
      <c r="Q36" s="4"/>
      <c r="R36" s="4"/>
      <c r="S36" s="4"/>
      <c r="T36" s="4"/>
      <c r="U36" s="4"/>
      <c r="V36" s="4"/>
      <c r="W36" s="4"/>
      <c r="X36" s="4"/>
      <c r="Y36" s="4"/>
      <c r="Z36" s="4"/>
    </row>
    <row r="37" ht="14.25" customHeight="1">
      <c r="A37" s="86">
        <v>28.0</v>
      </c>
      <c r="B37" s="111"/>
      <c r="C37" s="546"/>
      <c r="D37" s="113"/>
      <c r="E37" s="113"/>
      <c r="F37" s="113"/>
      <c r="G37" s="113"/>
      <c r="H37" s="4"/>
      <c r="I37" s="4"/>
      <c r="J37" s="4"/>
      <c r="K37" s="4"/>
      <c r="L37" s="4"/>
      <c r="M37" s="4"/>
      <c r="N37" s="4"/>
      <c r="O37" s="4"/>
      <c r="P37" s="4"/>
      <c r="Q37" s="4"/>
      <c r="R37" s="4"/>
      <c r="S37" s="4"/>
      <c r="T37" s="4"/>
      <c r="U37" s="4"/>
      <c r="V37" s="4"/>
      <c r="W37" s="4"/>
      <c r="X37" s="4"/>
      <c r="Y37" s="4"/>
      <c r="Z37" s="4"/>
    </row>
    <row r="38" ht="14.25" customHeight="1">
      <c r="A38" s="86">
        <v>29.0</v>
      </c>
      <c r="B38" s="111"/>
      <c r="C38" s="547"/>
      <c r="D38" s="257"/>
      <c r="E38" s="113"/>
      <c r="F38" s="257"/>
      <c r="G38" s="548"/>
      <c r="H38" s="4"/>
      <c r="I38" s="4"/>
      <c r="J38" s="4"/>
      <c r="K38" s="4"/>
      <c r="L38" s="4"/>
      <c r="M38" s="4"/>
      <c r="N38" s="4"/>
      <c r="O38" s="4"/>
      <c r="P38" s="4"/>
      <c r="Q38" s="4"/>
      <c r="R38" s="4"/>
      <c r="S38" s="4"/>
      <c r="T38" s="4"/>
      <c r="U38" s="4"/>
      <c r="V38" s="4"/>
      <c r="W38" s="4"/>
      <c r="X38" s="4"/>
      <c r="Y38" s="4"/>
      <c r="Z38" s="4"/>
    </row>
    <row r="39" ht="14.25" customHeight="1">
      <c r="A39" s="86">
        <v>30.0</v>
      </c>
      <c r="B39" s="332"/>
      <c r="C39" s="547"/>
      <c r="D39" s="113"/>
      <c r="E39" s="257"/>
      <c r="F39" s="257"/>
      <c r="G39" s="257"/>
      <c r="H39" s="4"/>
      <c r="I39" s="4"/>
      <c r="J39" s="4"/>
      <c r="K39" s="4"/>
      <c r="L39" s="4"/>
      <c r="M39" s="4"/>
      <c r="N39" s="4"/>
      <c r="O39" s="4"/>
      <c r="P39" s="4"/>
      <c r="Q39" s="4"/>
      <c r="R39" s="4"/>
      <c r="S39" s="4"/>
      <c r="T39" s="4"/>
      <c r="U39" s="4"/>
      <c r="V39" s="4"/>
      <c r="W39" s="4"/>
      <c r="X39" s="4"/>
      <c r="Y39" s="4"/>
      <c r="Z39" s="4"/>
    </row>
    <row r="40" ht="14.25" customHeight="1">
      <c r="A40" s="86">
        <v>31.0</v>
      </c>
      <c r="B40" s="111"/>
      <c r="C40" s="546"/>
      <c r="D40" s="113"/>
      <c r="E40" s="113"/>
      <c r="F40" s="113"/>
      <c r="G40" s="113"/>
      <c r="H40" s="4"/>
      <c r="I40" s="4"/>
      <c r="J40" s="4"/>
      <c r="K40" s="4"/>
      <c r="L40" s="4"/>
      <c r="M40" s="4"/>
      <c r="N40" s="4"/>
      <c r="O40" s="4"/>
      <c r="P40" s="4"/>
      <c r="Q40" s="4"/>
      <c r="R40" s="4"/>
      <c r="S40" s="4"/>
      <c r="T40" s="4"/>
      <c r="U40" s="4"/>
      <c r="V40" s="4"/>
      <c r="W40" s="4"/>
      <c r="X40" s="4"/>
      <c r="Y40" s="4"/>
      <c r="Z40" s="4"/>
    </row>
    <row r="41" ht="14.25" customHeight="1">
      <c r="A41" s="86">
        <v>32.0</v>
      </c>
      <c r="B41" s="111"/>
      <c r="C41" s="547"/>
      <c r="D41" s="257"/>
      <c r="E41" s="113"/>
      <c r="F41" s="257"/>
      <c r="G41" s="548"/>
      <c r="H41" s="4"/>
      <c r="I41" s="4"/>
      <c r="J41" s="4"/>
      <c r="K41" s="4"/>
      <c r="L41" s="4"/>
      <c r="M41" s="4"/>
      <c r="N41" s="4"/>
      <c r="O41" s="4"/>
      <c r="P41" s="4"/>
      <c r="Q41" s="4"/>
      <c r="R41" s="4"/>
      <c r="S41" s="4"/>
      <c r="T41" s="4"/>
      <c r="U41" s="4"/>
      <c r="V41" s="4"/>
      <c r="W41" s="4"/>
      <c r="X41" s="4"/>
      <c r="Y41" s="4"/>
      <c r="Z41" s="4"/>
    </row>
    <row r="42" ht="14.25" customHeight="1">
      <c r="A42" s="86">
        <v>33.0</v>
      </c>
      <c r="B42" s="332"/>
      <c r="C42" s="547"/>
      <c r="D42" s="113"/>
      <c r="E42" s="257"/>
      <c r="F42" s="257"/>
      <c r="G42" s="257"/>
      <c r="H42" s="4"/>
      <c r="I42" s="4"/>
      <c r="J42" s="4"/>
      <c r="K42" s="4"/>
      <c r="L42" s="4"/>
      <c r="M42" s="4"/>
      <c r="N42" s="4"/>
      <c r="O42" s="4"/>
      <c r="P42" s="4"/>
      <c r="Q42" s="4"/>
      <c r="R42" s="4"/>
      <c r="S42" s="4"/>
      <c r="T42" s="4"/>
      <c r="U42" s="4"/>
      <c r="V42" s="4"/>
      <c r="W42" s="4"/>
      <c r="X42" s="4"/>
      <c r="Y42" s="4"/>
      <c r="Z42" s="4"/>
    </row>
    <row r="43" ht="14.25" customHeight="1">
      <c r="A43" s="86">
        <v>34.0</v>
      </c>
      <c r="B43" s="111"/>
      <c r="C43" s="546"/>
      <c r="D43" s="113"/>
      <c r="E43" s="113"/>
      <c r="F43" s="113"/>
      <c r="G43" s="113"/>
      <c r="H43" s="4"/>
      <c r="I43" s="4"/>
      <c r="J43" s="4"/>
      <c r="K43" s="4"/>
      <c r="L43" s="4"/>
      <c r="M43" s="4"/>
      <c r="N43" s="4"/>
      <c r="O43" s="4"/>
      <c r="P43" s="4"/>
      <c r="Q43" s="4"/>
      <c r="R43" s="4"/>
      <c r="S43" s="4"/>
      <c r="T43" s="4"/>
      <c r="U43" s="4"/>
      <c r="V43" s="4"/>
      <c r="W43" s="4"/>
      <c r="X43" s="4"/>
      <c r="Y43" s="4"/>
      <c r="Z43" s="4"/>
    </row>
    <row r="44" ht="14.25" customHeight="1">
      <c r="A44" s="86">
        <v>35.0</v>
      </c>
      <c r="B44" s="111"/>
      <c r="C44" s="547"/>
      <c r="D44" s="257"/>
      <c r="E44" s="113"/>
      <c r="F44" s="257"/>
      <c r="G44" s="548"/>
      <c r="H44" s="4"/>
      <c r="I44" s="4"/>
      <c r="J44" s="4"/>
      <c r="K44" s="4"/>
      <c r="L44" s="4"/>
      <c r="M44" s="4"/>
      <c r="N44" s="4"/>
      <c r="O44" s="4"/>
      <c r="P44" s="4"/>
      <c r="Q44" s="4"/>
      <c r="R44" s="4"/>
      <c r="S44" s="4"/>
      <c r="T44" s="4"/>
      <c r="U44" s="4"/>
      <c r="V44" s="4"/>
      <c r="W44" s="4"/>
      <c r="X44" s="4"/>
      <c r="Y44" s="4"/>
      <c r="Z44" s="4"/>
    </row>
    <row r="45" ht="14.25" customHeight="1">
      <c r="A45" s="86">
        <v>36.0</v>
      </c>
      <c r="B45" s="332"/>
      <c r="C45" s="547"/>
      <c r="D45" s="113"/>
      <c r="E45" s="257"/>
      <c r="F45" s="257"/>
      <c r="G45" s="257"/>
      <c r="H45" s="4"/>
      <c r="I45" s="4"/>
      <c r="J45" s="4"/>
      <c r="K45" s="4"/>
      <c r="L45" s="4"/>
      <c r="M45" s="4"/>
      <c r="N45" s="4"/>
      <c r="O45" s="4"/>
      <c r="P45" s="4"/>
      <c r="Q45" s="4"/>
      <c r="R45" s="4"/>
      <c r="S45" s="4"/>
      <c r="T45" s="4"/>
      <c r="U45" s="4"/>
      <c r="V45" s="4"/>
      <c r="W45" s="4"/>
      <c r="X45" s="4"/>
      <c r="Y45" s="4"/>
      <c r="Z45" s="4"/>
    </row>
    <row r="46" ht="14.25" customHeight="1">
      <c r="A46" s="86">
        <v>37.0</v>
      </c>
      <c r="B46" s="111"/>
      <c r="C46" s="546"/>
      <c r="D46" s="113"/>
      <c r="E46" s="113"/>
      <c r="F46" s="113"/>
      <c r="G46" s="113"/>
      <c r="H46" s="4"/>
      <c r="I46" s="4"/>
      <c r="J46" s="4"/>
      <c r="K46" s="4"/>
      <c r="L46" s="4"/>
      <c r="M46" s="4"/>
      <c r="N46" s="4"/>
      <c r="O46" s="4"/>
      <c r="P46" s="4"/>
      <c r="Q46" s="4"/>
      <c r="R46" s="4"/>
      <c r="S46" s="4"/>
      <c r="T46" s="4"/>
      <c r="U46" s="4"/>
      <c r="V46" s="4"/>
      <c r="W46" s="4"/>
      <c r="X46" s="4"/>
      <c r="Y46" s="4"/>
      <c r="Z46" s="4"/>
    </row>
    <row r="47" ht="14.25" customHeight="1">
      <c r="A47" s="86">
        <v>38.0</v>
      </c>
      <c r="B47" s="111"/>
      <c r="C47" s="547"/>
      <c r="D47" s="257"/>
      <c r="E47" s="113"/>
      <c r="F47" s="257"/>
      <c r="G47" s="548"/>
      <c r="H47" s="4"/>
      <c r="I47" s="4"/>
      <c r="J47" s="4"/>
      <c r="K47" s="4"/>
      <c r="L47" s="4"/>
      <c r="M47" s="4"/>
      <c r="N47" s="4"/>
      <c r="O47" s="4"/>
      <c r="P47" s="4"/>
      <c r="Q47" s="4"/>
      <c r="R47" s="4"/>
      <c r="S47" s="4"/>
      <c r="T47" s="4"/>
      <c r="U47" s="4"/>
      <c r="V47" s="4"/>
      <c r="W47" s="4"/>
      <c r="X47" s="4"/>
      <c r="Y47" s="4"/>
      <c r="Z47" s="4"/>
    </row>
    <row r="48" ht="14.25" customHeight="1">
      <c r="A48" s="86">
        <v>39.0</v>
      </c>
      <c r="B48" s="332"/>
      <c r="C48" s="547"/>
      <c r="D48" s="113"/>
      <c r="E48" s="257"/>
      <c r="F48" s="257"/>
      <c r="G48" s="257"/>
      <c r="H48" s="4"/>
      <c r="I48" s="4"/>
      <c r="J48" s="4"/>
      <c r="K48" s="4"/>
      <c r="L48" s="4"/>
      <c r="M48" s="4"/>
      <c r="N48" s="4"/>
      <c r="O48" s="4"/>
      <c r="P48" s="4"/>
      <c r="Q48" s="4"/>
      <c r="R48" s="4"/>
      <c r="S48" s="4"/>
      <c r="T48" s="4"/>
      <c r="U48" s="4"/>
      <c r="V48" s="4"/>
      <c r="W48" s="4"/>
      <c r="X48" s="4"/>
      <c r="Y48" s="4"/>
      <c r="Z48" s="4"/>
    </row>
    <row r="49" ht="14.25" customHeight="1">
      <c r="A49" s="86">
        <v>40.0</v>
      </c>
      <c r="B49" s="111"/>
      <c r="C49" s="546"/>
      <c r="D49" s="113"/>
      <c r="E49" s="113"/>
      <c r="F49" s="113"/>
      <c r="G49" s="113"/>
      <c r="H49" s="4"/>
      <c r="I49" s="4"/>
      <c r="J49" s="4"/>
      <c r="K49" s="4"/>
      <c r="L49" s="4"/>
      <c r="M49" s="4"/>
      <c r="N49" s="4"/>
      <c r="O49" s="4"/>
      <c r="P49" s="4"/>
      <c r="Q49" s="4"/>
      <c r="R49" s="4"/>
      <c r="S49" s="4"/>
      <c r="T49" s="4"/>
      <c r="U49" s="4"/>
      <c r="V49" s="4"/>
      <c r="W49" s="4"/>
      <c r="X49" s="4"/>
      <c r="Y49" s="4"/>
      <c r="Z49" s="4"/>
    </row>
    <row r="50" ht="14.25" customHeight="1">
      <c r="A50" s="86">
        <v>41.0</v>
      </c>
      <c r="B50" s="111"/>
      <c r="C50" s="547"/>
      <c r="D50" s="257"/>
      <c r="E50" s="113"/>
      <c r="F50" s="257"/>
      <c r="G50" s="548"/>
      <c r="H50" s="4"/>
      <c r="I50" s="4"/>
      <c r="J50" s="4"/>
      <c r="K50" s="4"/>
      <c r="L50" s="4"/>
      <c r="M50" s="4"/>
      <c r="N50" s="4"/>
      <c r="O50" s="4"/>
      <c r="P50" s="4"/>
      <c r="Q50" s="4"/>
      <c r="R50" s="4"/>
      <c r="S50" s="4"/>
      <c r="T50" s="4"/>
      <c r="U50" s="4"/>
      <c r="V50" s="4"/>
      <c r="W50" s="4"/>
      <c r="X50" s="4"/>
      <c r="Y50" s="4"/>
      <c r="Z50" s="4"/>
    </row>
    <row r="51" ht="14.25" customHeight="1">
      <c r="A51" s="86">
        <v>42.0</v>
      </c>
      <c r="B51" s="332"/>
      <c r="C51" s="547"/>
      <c r="D51" s="113"/>
      <c r="E51" s="257"/>
      <c r="F51" s="257"/>
      <c r="G51" s="257"/>
      <c r="H51" s="4"/>
      <c r="I51" s="4"/>
      <c r="J51" s="4"/>
      <c r="K51" s="4"/>
      <c r="L51" s="4"/>
      <c r="M51" s="4"/>
      <c r="N51" s="4"/>
      <c r="O51" s="4"/>
      <c r="P51" s="4"/>
      <c r="Q51" s="4"/>
      <c r="R51" s="4"/>
      <c r="S51" s="4"/>
      <c r="T51" s="4"/>
      <c r="U51" s="4"/>
      <c r="V51" s="4"/>
      <c r="W51" s="4"/>
      <c r="X51" s="4"/>
      <c r="Y51" s="4"/>
      <c r="Z51" s="4"/>
    </row>
    <row r="52" ht="14.25" customHeight="1">
      <c r="A52" s="86">
        <v>43.0</v>
      </c>
      <c r="B52" s="111"/>
      <c r="C52" s="546"/>
      <c r="D52" s="113"/>
      <c r="E52" s="113"/>
      <c r="F52" s="113"/>
      <c r="G52" s="113"/>
      <c r="H52" s="4"/>
      <c r="I52" s="4"/>
      <c r="J52" s="4"/>
      <c r="K52" s="4"/>
      <c r="L52" s="4"/>
      <c r="M52" s="4"/>
      <c r="N52" s="4"/>
      <c r="O52" s="4"/>
      <c r="P52" s="4"/>
      <c r="Q52" s="4"/>
      <c r="R52" s="4"/>
      <c r="S52" s="4"/>
      <c r="T52" s="4"/>
      <c r="U52" s="4"/>
      <c r="V52" s="4"/>
      <c r="W52" s="4"/>
      <c r="X52" s="4"/>
      <c r="Y52" s="4"/>
      <c r="Z52" s="4"/>
    </row>
    <row r="53" ht="14.25" customHeight="1">
      <c r="A53" s="86">
        <v>44.0</v>
      </c>
      <c r="B53" s="111"/>
      <c r="C53" s="547"/>
      <c r="D53" s="257"/>
      <c r="E53" s="113"/>
      <c r="F53" s="257"/>
      <c r="G53" s="548"/>
      <c r="H53" s="4"/>
      <c r="I53" s="4"/>
      <c r="J53" s="4"/>
      <c r="K53" s="4"/>
      <c r="L53" s="4"/>
      <c r="M53" s="4"/>
      <c r="N53" s="4"/>
      <c r="O53" s="4"/>
      <c r="P53" s="4"/>
      <c r="Q53" s="4"/>
      <c r="R53" s="4"/>
      <c r="S53" s="4"/>
      <c r="T53" s="4"/>
      <c r="U53" s="4"/>
      <c r="V53" s="4"/>
      <c r="W53" s="4"/>
      <c r="X53" s="4"/>
      <c r="Y53" s="4"/>
      <c r="Z53" s="4"/>
    </row>
    <row r="54" ht="14.25" customHeight="1">
      <c r="A54" s="86">
        <v>45.0</v>
      </c>
      <c r="B54" s="332"/>
      <c r="C54" s="547"/>
      <c r="D54" s="113"/>
      <c r="E54" s="257"/>
      <c r="F54" s="257"/>
      <c r="G54" s="257"/>
      <c r="H54" s="4"/>
      <c r="I54" s="4"/>
      <c r="J54" s="4"/>
      <c r="K54" s="4"/>
      <c r="L54" s="4"/>
      <c r="M54" s="4"/>
      <c r="N54" s="4"/>
      <c r="O54" s="4"/>
      <c r="P54" s="4"/>
      <c r="Q54" s="4"/>
      <c r="R54" s="4"/>
      <c r="S54" s="4"/>
      <c r="T54" s="4"/>
      <c r="U54" s="4"/>
      <c r="V54" s="4"/>
      <c r="W54" s="4"/>
      <c r="X54" s="4"/>
      <c r="Y54" s="4"/>
      <c r="Z54" s="4"/>
    </row>
    <row r="55" ht="14.25" customHeight="1">
      <c r="A55" s="86">
        <v>46.0</v>
      </c>
      <c r="B55" s="111"/>
      <c r="C55" s="546"/>
      <c r="D55" s="113"/>
      <c r="E55" s="113"/>
      <c r="F55" s="113"/>
      <c r="G55" s="113"/>
      <c r="H55" s="4"/>
      <c r="I55" s="4"/>
      <c r="J55" s="4"/>
      <c r="K55" s="4"/>
      <c r="L55" s="4"/>
      <c r="M55" s="4"/>
      <c r="N55" s="4"/>
      <c r="O55" s="4"/>
      <c r="P55" s="4"/>
      <c r="Q55" s="4"/>
      <c r="R55" s="4"/>
      <c r="S55" s="4"/>
      <c r="T55" s="4"/>
      <c r="U55" s="4"/>
      <c r="V55" s="4"/>
      <c r="W55" s="4"/>
      <c r="X55" s="4"/>
      <c r="Y55" s="4"/>
      <c r="Z55" s="4"/>
    </row>
    <row r="56" ht="14.25" customHeight="1">
      <c r="A56" s="86">
        <v>47.0</v>
      </c>
      <c r="B56" s="111"/>
      <c r="C56" s="547"/>
      <c r="D56" s="257"/>
      <c r="E56" s="113"/>
      <c r="F56" s="257"/>
      <c r="G56" s="548"/>
      <c r="H56" s="4"/>
      <c r="I56" s="4"/>
      <c r="J56" s="4"/>
      <c r="K56" s="4"/>
      <c r="L56" s="4"/>
      <c r="M56" s="4"/>
      <c r="N56" s="4"/>
      <c r="O56" s="4"/>
      <c r="P56" s="4"/>
      <c r="Q56" s="4"/>
      <c r="R56" s="4"/>
      <c r="S56" s="4"/>
      <c r="T56" s="4"/>
      <c r="U56" s="4"/>
      <c r="V56" s="4"/>
      <c r="W56" s="4"/>
      <c r="X56" s="4"/>
      <c r="Y56" s="4"/>
      <c r="Z56" s="4"/>
    </row>
    <row r="57" ht="14.25" customHeight="1">
      <c r="A57" s="86">
        <v>48.0</v>
      </c>
      <c r="B57" s="332"/>
      <c r="C57" s="547"/>
      <c r="D57" s="113"/>
      <c r="E57" s="257"/>
      <c r="F57" s="257"/>
      <c r="G57" s="257"/>
      <c r="H57" s="4"/>
      <c r="I57" s="4"/>
      <c r="J57" s="4"/>
      <c r="K57" s="4"/>
      <c r="L57" s="4"/>
      <c r="M57" s="4"/>
      <c r="N57" s="4"/>
      <c r="O57" s="4"/>
      <c r="P57" s="4"/>
      <c r="Q57" s="4"/>
      <c r="R57" s="4"/>
      <c r="S57" s="4"/>
      <c r="T57" s="4"/>
      <c r="U57" s="4"/>
      <c r="V57" s="4"/>
      <c r="W57" s="4"/>
      <c r="X57" s="4"/>
      <c r="Y57" s="4"/>
      <c r="Z57" s="4"/>
    </row>
    <row r="58" ht="14.25" customHeight="1">
      <c r="A58" s="86">
        <v>49.0</v>
      </c>
      <c r="B58" s="111"/>
      <c r="C58" s="546"/>
      <c r="D58" s="113"/>
      <c r="E58" s="113"/>
      <c r="F58" s="113"/>
      <c r="G58" s="113"/>
      <c r="H58" s="4"/>
      <c r="I58" s="4"/>
      <c r="J58" s="4"/>
      <c r="K58" s="4"/>
      <c r="L58" s="4"/>
      <c r="M58" s="4"/>
      <c r="N58" s="4"/>
      <c r="O58" s="4"/>
      <c r="P58" s="4"/>
      <c r="Q58" s="4"/>
      <c r="R58" s="4"/>
      <c r="S58" s="4"/>
      <c r="T58" s="4"/>
      <c r="U58" s="4"/>
      <c r="V58" s="4"/>
      <c r="W58" s="4"/>
      <c r="X58" s="4"/>
      <c r="Y58" s="4"/>
      <c r="Z58" s="4"/>
    </row>
    <row r="59" ht="14.25" customHeight="1">
      <c r="A59" s="86">
        <v>50.0</v>
      </c>
      <c r="B59" s="111"/>
      <c r="C59" s="547"/>
      <c r="D59" s="257"/>
      <c r="E59" s="113"/>
      <c r="F59" s="257"/>
      <c r="G59" s="548"/>
      <c r="H59" s="4"/>
      <c r="I59" s="4"/>
      <c r="J59" s="4"/>
      <c r="K59" s="4"/>
      <c r="L59" s="4"/>
      <c r="M59" s="4"/>
      <c r="N59" s="4"/>
      <c r="O59" s="4"/>
      <c r="P59" s="4"/>
      <c r="Q59" s="4"/>
      <c r="R59" s="4"/>
      <c r="S59" s="4"/>
      <c r="T59" s="4"/>
      <c r="U59" s="4"/>
      <c r="V59" s="4"/>
      <c r="W59" s="4"/>
      <c r="X59" s="4"/>
      <c r="Y59" s="4"/>
      <c r="Z59" s="4"/>
    </row>
    <row r="60" ht="14.25" customHeight="1">
      <c r="A60" s="86">
        <v>51.0</v>
      </c>
      <c r="B60" s="332"/>
      <c r="C60" s="547"/>
      <c r="D60" s="113"/>
      <c r="E60" s="257"/>
      <c r="F60" s="257"/>
      <c r="G60" s="257"/>
      <c r="H60" s="4"/>
      <c r="I60" s="4"/>
      <c r="J60" s="4"/>
      <c r="K60" s="4"/>
      <c r="L60" s="4"/>
      <c r="M60" s="4"/>
      <c r="N60" s="4"/>
      <c r="O60" s="4"/>
      <c r="P60" s="4"/>
      <c r="Q60" s="4"/>
      <c r="R60" s="4"/>
      <c r="S60" s="4"/>
      <c r="T60" s="4"/>
      <c r="U60" s="4"/>
      <c r="V60" s="4"/>
      <c r="W60" s="4"/>
      <c r="X60" s="4"/>
      <c r="Y60" s="4"/>
      <c r="Z60" s="4"/>
    </row>
    <row r="61" ht="14.25" customHeight="1">
      <c r="A61" s="86">
        <v>52.0</v>
      </c>
      <c r="B61" s="111"/>
      <c r="C61" s="546"/>
      <c r="D61" s="113"/>
      <c r="E61" s="113"/>
      <c r="F61" s="113"/>
      <c r="G61" s="113"/>
      <c r="H61" s="4"/>
      <c r="I61" s="4"/>
      <c r="J61" s="4"/>
      <c r="K61" s="4"/>
      <c r="L61" s="4"/>
      <c r="M61" s="4"/>
      <c r="N61" s="4"/>
      <c r="O61" s="4"/>
      <c r="P61" s="4"/>
      <c r="Q61" s="4"/>
      <c r="R61" s="4"/>
      <c r="S61" s="4"/>
      <c r="T61" s="4"/>
      <c r="U61" s="4"/>
      <c r="V61" s="4"/>
      <c r="W61" s="4"/>
      <c r="X61" s="4"/>
      <c r="Y61" s="4"/>
      <c r="Z61" s="4"/>
    </row>
    <row r="62" ht="14.25" customHeight="1">
      <c r="A62" s="86">
        <v>53.0</v>
      </c>
      <c r="B62" s="111"/>
      <c r="C62" s="547"/>
      <c r="D62" s="257"/>
      <c r="E62" s="113"/>
      <c r="F62" s="257"/>
      <c r="G62" s="548"/>
      <c r="H62" s="4"/>
      <c r="I62" s="4"/>
      <c r="J62" s="4"/>
      <c r="K62" s="4"/>
      <c r="L62" s="4"/>
      <c r="M62" s="4"/>
      <c r="N62" s="4"/>
      <c r="O62" s="4"/>
      <c r="P62" s="4"/>
      <c r="Q62" s="4"/>
      <c r="R62" s="4"/>
      <c r="S62" s="4"/>
      <c r="T62" s="4"/>
      <c r="U62" s="4"/>
      <c r="V62" s="4"/>
      <c r="W62" s="4"/>
      <c r="X62" s="4"/>
      <c r="Y62" s="4"/>
      <c r="Z62" s="4"/>
    </row>
    <row r="63" ht="14.25" customHeight="1">
      <c r="A63" s="86">
        <v>54.0</v>
      </c>
      <c r="B63" s="332"/>
      <c r="C63" s="547"/>
      <c r="D63" s="113"/>
      <c r="E63" s="257"/>
      <c r="F63" s="257"/>
      <c r="G63" s="257"/>
      <c r="H63" s="4"/>
      <c r="I63" s="4"/>
      <c r="J63" s="4"/>
      <c r="K63" s="4"/>
      <c r="L63" s="4"/>
      <c r="M63" s="4"/>
      <c r="N63" s="4"/>
      <c r="O63" s="4"/>
      <c r="P63" s="4"/>
      <c r="Q63" s="4"/>
      <c r="R63" s="4"/>
      <c r="S63" s="4"/>
      <c r="T63" s="4"/>
      <c r="U63" s="4"/>
      <c r="V63" s="4"/>
      <c r="W63" s="4"/>
      <c r="X63" s="4"/>
      <c r="Y63" s="4"/>
      <c r="Z63" s="4"/>
    </row>
    <row r="64" ht="14.25" customHeight="1">
      <c r="A64" s="86">
        <v>55.0</v>
      </c>
      <c r="B64" s="111"/>
      <c r="C64" s="546"/>
      <c r="D64" s="113"/>
      <c r="E64" s="113"/>
      <c r="F64" s="113"/>
      <c r="G64" s="113"/>
      <c r="H64" s="4"/>
      <c r="I64" s="4"/>
      <c r="J64" s="4"/>
      <c r="K64" s="4"/>
      <c r="L64" s="4"/>
      <c r="M64" s="4"/>
      <c r="N64" s="4"/>
      <c r="O64" s="4"/>
      <c r="P64" s="4"/>
      <c r="Q64" s="4"/>
      <c r="R64" s="4"/>
      <c r="S64" s="4"/>
      <c r="T64" s="4"/>
      <c r="U64" s="4"/>
      <c r="V64" s="4"/>
      <c r="W64" s="4"/>
      <c r="X64" s="4"/>
      <c r="Y64" s="4"/>
      <c r="Z64" s="4"/>
    </row>
    <row r="65" ht="14.25" customHeight="1">
      <c r="A65" s="86">
        <v>56.0</v>
      </c>
      <c r="B65" s="111"/>
      <c r="C65" s="547"/>
      <c r="D65" s="257"/>
      <c r="E65" s="113"/>
      <c r="F65" s="257"/>
      <c r="G65" s="548"/>
      <c r="H65" s="4"/>
      <c r="I65" s="4"/>
      <c r="J65" s="4"/>
      <c r="K65" s="4"/>
      <c r="L65" s="4"/>
      <c r="M65" s="4"/>
      <c r="N65" s="4"/>
      <c r="O65" s="4"/>
      <c r="P65" s="4"/>
      <c r="Q65" s="4"/>
      <c r="R65" s="4"/>
      <c r="S65" s="4"/>
      <c r="T65" s="4"/>
      <c r="U65" s="4"/>
      <c r="V65" s="4"/>
      <c r="W65" s="4"/>
      <c r="X65" s="4"/>
      <c r="Y65" s="4"/>
      <c r="Z65" s="4"/>
    </row>
    <row r="66" ht="14.25" customHeight="1">
      <c r="A66" s="86">
        <v>57.0</v>
      </c>
      <c r="B66" s="332"/>
      <c r="C66" s="547"/>
      <c r="D66" s="113"/>
      <c r="E66" s="257"/>
      <c r="F66" s="257"/>
      <c r="G66" s="257"/>
      <c r="H66" s="4"/>
      <c r="I66" s="4"/>
      <c r="J66" s="4"/>
      <c r="K66" s="4"/>
      <c r="L66" s="4"/>
      <c r="M66" s="4"/>
      <c r="N66" s="4"/>
      <c r="O66" s="4"/>
      <c r="P66" s="4"/>
      <c r="Q66" s="4"/>
      <c r="R66" s="4"/>
      <c r="S66" s="4"/>
      <c r="T66" s="4"/>
      <c r="U66" s="4"/>
      <c r="V66" s="4"/>
      <c r="W66" s="4"/>
      <c r="X66" s="4"/>
      <c r="Y66" s="4"/>
      <c r="Z66" s="4"/>
    </row>
    <row r="67" ht="14.25" customHeight="1">
      <c r="A67" s="86">
        <v>58.0</v>
      </c>
      <c r="B67" s="111"/>
      <c r="C67" s="546"/>
      <c r="D67" s="113"/>
      <c r="E67" s="113"/>
      <c r="F67" s="113"/>
      <c r="G67" s="113"/>
      <c r="H67" s="4"/>
      <c r="I67" s="4"/>
      <c r="J67" s="4"/>
      <c r="K67" s="4"/>
      <c r="L67" s="4"/>
      <c r="M67" s="4"/>
      <c r="N67" s="4"/>
      <c r="O67" s="4"/>
      <c r="P67" s="4"/>
      <c r="Q67" s="4"/>
      <c r="R67" s="4"/>
      <c r="S67" s="4"/>
      <c r="T67" s="4"/>
      <c r="U67" s="4"/>
      <c r="V67" s="4"/>
      <c r="W67" s="4"/>
      <c r="X67" s="4"/>
      <c r="Y67" s="4"/>
      <c r="Z67" s="4"/>
    </row>
    <row r="68" ht="14.25" customHeight="1">
      <c r="A68" s="86">
        <v>59.0</v>
      </c>
      <c r="B68" s="111"/>
      <c r="C68" s="547"/>
      <c r="D68" s="257"/>
      <c r="E68" s="113"/>
      <c r="F68" s="257"/>
      <c r="G68" s="548"/>
      <c r="H68" s="4"/>
      <c r="I68" s="4"/>
      <c r="J68" s="4"/>
      <c r="K68" s="4"/>
      <c r="L68" s="4"/>
      <c r="M68" s="4"/>
      <c r="N68" s="4"/>
      <c r="O68" s="4"/>
      <c r="P68" s="4"/>
      <c r="Q68" s="4"/>
      <c r="R68" s="4"/>
      <c r="S68" s="4"/>
      <c r="T68" s="4"/>
      <c r="U68" s="4"/>
      <c r="V68" s="4"/>
      <c r="W68" s="4"/>
      <c r="X68" s="4"/>
      <c r="Y68" s="4"/>
      <c r="Z68" s="4"/>
    </row>
    <row r="69" ht="14.25" customHeight="1">
      <c r="A69" s="86">
        <v>60.0</v>
      </c>
      <c r="B69" s="332"/>
      <c r="C69" s="547"/>
      <c r="D69" s="113"/>
      <c r="E69" s="257"/>
      <c r="F69" s="257"/>
      <c r="G69" s="257"/>
      <c r="H69" s="4"/>
      <c r="I69" s="4"/>
      <c r="J69" s="4"/>
      <c r="K69" s="4"/>
      <c r="L69" s="4"/>
      <c r="M69" s="4"/>
      <c r="N69" s="4"/>
      <c r="O69" s="4"/>
      <c r="P69" s="4"/>
      <c r="Q69" s="4"/>
      <c r="R69" s="4"/>
      <c r="S69" s="4"/>
      <c r="T69" s="4"/>
      <c r="U69" s="4"/>
      <c r="V69" s="4"/>
      <c r="W69" s="4"/>
      <c r="X69" s="4"/>
      <c r="Y69" s="4"/>
      <c r="Z69" s="4"/>
    </row>
    <row r="70" ht="14.25" customHeight="1">
      <c r="A70" s="86">
        <v>61.0</v>
      </c>
      <c r="B70" s="111"/>
      <c r="C70" s="546"/>
      <c r="D70" s="113"/>
      <c r="E70" s="113"/>
      <c r="F70" s="113"/>
      <c r="G70" s="113"/>
      <c r="H70" s="4"/>
      <c r="I70" s="4"/>
      <c r="J70" s="4"/>
      <c r="K70" s="4"/>
      <c r="L70" s="4"/>
      <c r="M70" s="4"/>
      <c r="N70" s="4"/>
      <c r="O70" s="4"/>
      <c r="P70" s="4"/>
      <c r="Q70" s="4"/>
      <c r="R70" s="4"/>
      <c r="S70" s="4"/>
      <c r="T70" s="4"/>
      <c r="U70" s="4"/>
      <c r="V70" s="4"/>
      <c r="W70" s="4"/>
      <c r="X70" s="4"/>
      <c r="Y70" s="4"/>
      <c r="Z70" s="4"/>
    </row>
    <row r="71" ht="14.25" customHeight="1">
      <c r="A71" s="86">
        <v>62.0</v>
      </c>
      <c r="B71" s="111"/>
      <c r="C71" s="547"/>
      <c r="D71" s="257"/>
      <c r="E71" s="113"/>
      <c r="F71" s="257"/>
      <c r="G71" s="548"/>
      <c r="H71" s="4"/>
      <c r="I71" s="4"/>
      <c r="J71" s="4"/>
      <c r="K71" s="4"/>
      <c r="L71" s="4"/>
      <c r="M71" s="4"/>
      <c r="N71" s="4"/>
      <c r="O71" s="4"/>
      <c r="P71" s="4"/>
      <c r="Q71" s="4"/>
      <c r="R71" s="4"/>
      <c r="S71" s="4"/>
      <c r="T71" s="4"/>
      <c r="U71" s="4"/>
      <c r="V71" s="4"/>
      <c r="W71" s="4"/>
      <c r="X71" s="4"/>
      <c r="Y71" s="4"/>
      <c r="Z71" s="4"/>
    </row>
    <row r="72" ht="14.25" customHeight="1">
      <c r="A72" s="86">
        <v>63.0</v>
      </c>
      <c r="B72" s="332"/>
      <c r="C72" s="547"/>
      <c r="D72" s="113"/>
      <c r="E72" s="257"/>
      <c r="F72" s="257"/>
      <c r="G72" s="257"/>
      <c r="H72" s="4"/>
      <c r="I72" s="4"/>
      <c r="J72" s="4"/>
      <c r="K72" s="4"/>
      <c r="L72" s="4"/>
      <c r="M72" s="4"/>
      <c r="N72" s="4"/>
      <c r="O72" s="4"/>
      <c r="P72" s="4"/>
      <c r="Q72" s="4"/>
      <c r="R72" s="4"/>
      <c r="S72" s="4"/>
      <c r="T72" s="4"/>
      <c r="U72" s="4"/>
      <c r="V72" s="4"/>
      <c r="W72" s="4"/>
      <c r="X72" s="4"/>
      <c r="Y72" s="4"/>
      <c r="Z72" s="4"/>
    </row>
    <row r="73" ht="14.25" customHeight="1">
      <c r="A73" s="86">
        <v>64.0</v>
      </c>
      <c r="B73" s="111"/>
      <c r="C73" s="546"/>
      <c r="D73" s="113"/>
      <c r="E73" s="113"/>
      <c r="F73" s="113"/>
      <c r="G73" s="113"/>
      <c r="H73" s="4"/>
      <c r="I73" s="4"/>
      <c r="J73" s="4"/>
      <c r="K73" s="4"/>
      <c r="L73" s="4"/>
      <c r="M73" s="4"/>
      <c r="N73" s="4"/>
      <c r="O73" s="4"/>
      <c r="P73" s="4"/>
      <c r="Q73" s="4"/>
      <c r="R73" s="4"/>
      <c r="S73" s="4"/>
      <c r="T73" s="4"/>
      <c r="U73" s="4"/>
      <c r="V73" s="4"/>
      <c r="W73" s="4"/>
      <c r="X73" s="4"/>
      <c r="Y73" s="4"/>
      <c r="Z73" s="4"/>
    </row>
    <row r="74" ht="14.25" customHeight="1">
      <c r="A74" s="86">
        <v>65.0</v>
      </c>
      <c r="B74" s="111"/>
      <c r="C74" s="547"/>
      <c r="D74" s="257"/>
      <c r="E74" s="113"/>
      <c r="F74" s="257"/>
      <c r="G74" s="548"/>
      <c r="H74" s="4"/>
      <c r="I74" s="4"/>
      <c r="J74" s="4"/>
      <c r="K74" s="4"/>
      <c r="L74" s="4"/>
      <c r="M74" s="4"/>
      <c r="N74" s="4"/>
      <c r="O74" s="4"/>
      <c r="P74" s="4"/>
      <c r="Q74" s="4"/>
      <c r="R74" s="4"/>
      <c r="S74" s="4"/>
      <c r="T74" s="4"/>
      <c r="U74" s="4"/>
      <c r="V74" s="4"/>
      <c r="W74" s="4"/>
      <c r="X74" s="4"/>
      <c r="Y74" s="4"/>
      <c r="Z74" s="4"/>
    </row>
    <row r="75" ht="14.25" customHeight="1">
      <c r="A75" s="86">
        <v>66.0</v>
      </c>
      <c r="B75" s="332"/>
      <c r="C75" s="547"/>
      <c r="D75" s="113"/>
      <c r="E75" s="257"/>
      <c r="F75" s="257"/>
      <c r="G75" s="257"/>
      <c r="H75" s="4"/>
      <c r="I75" s="4"/>
      <c r="J75" s="4"/>
      <c r="K75" s="4"/>
      <c r="L75" s="4"/>
      <c r="M75" s="4"/>
      <c r="N75" s="4"/>
      <c r="O75" s="4"/>
      <c r="P75" s="4"/>
      <c r="Q75" s="4"/>
      <c r="R75" s="4"/>
      <c r="S75" s="4"/>
      <c r="T75" s="4"/>
      <c r="U75" s="4"/>
      <c r="V75" s="4"/>
      <c r="W75" s="4"/>
      <c r="X75" s="4"/>
      <c r="Y75" s="4"/>
      <c r="Z75" s="4"/>
    </row>
    <row r="76" ht="14.25" customHeight="1">
      <c r="A76" s="86">
        <v>67.0</v>
      </c>
      <c r="B76" s="111"/>
      <c r="C76" s="546"/>
      <c r="D76" s="113"/>
      <c r="E76" s="113"/>
      <c r="F76" s="113"/>
      <c r="G76" s="113"/>
      <c r="H76" s="4"/>
      <c r="I76" s="4"/>
      <c r="J76" s="4"/>
      <c r="K76" s="4"/>
      <c r="L76" s="4"/>
      <c r="M76" s="4"/>
      <c r="N76" s="4"/>
      <c r="O76" s="4"/>
      <c r="P76" s="4"/>
      <c r="Q76" s="4"/>
      <c r="R76" s="4"/>
      <c r="S76" s="4"/>
      <c r="T76" s="4"/>
      <c r="U76" s="4"/>
      <c r="V76" s="4"/>
      <c r="W76" s="4"/>
      <c r="X76" s="4"/>
      <c r="Y76" s="4"/>
      <c r="Z76" s="4"/>
    </row>
    <row r="77" ht="14.25" customHeight="1">
      <c r="A77" s="86">
        <v>68.0</v>
      </c>
      <c r="B77" s="111"/>
      <c r="C77" s="547"/>
      <c r="D77" s="257"/>
      <c r="E77" s="113"/>
      <c r="F77" s="257"/>
      <c r="G77" s="548"/>
      <c r="H77" s="4"/>
      <c r="I77" s="4"/>
      <c r="J77" s="4"/>
      <c r="K77" s="4"/>
      <c r="L77" s="4"/>
      <c r="M77" s="4"/>
      <c r="N77" s="4"/>
      <c r="O77" s="4"/>
      <c r="P77" s="4"/>
      <c r="Q77" s="4"/>
      <c r="R77" s="4"/>
      <c r="S77" s="4"/>
      <c r="T77" s="4"/>
      <c r="U77" s="4"/>
      <c r="V77" s="4"/>
      <c r="W77" s="4"/>
      <c r="X77" s="4"/>
      <c r="Y77" s="4"/>
      <c r="Z77" s="4"/>
    </row>
    <row r="78" ht="14.25" customHeight="1">
      <c r="A78" s="86">
        <v>69.0</v>
      </c>
      <c r="B78" s="332"/>
      <c r="C78" s="547"/>
      <c r="D78" s="113"/>
      <c r="E78" s="257"/>
      <c r="F78" s="257"/>
      <c r="G78" s="257"/>
      <c r="H78" s="4"/>
      <c r="I78" s="4"/>
      <c r="J78" s="4"/>
      <c r="K78" s="4"/>
      <c r="L78" s="4"/>
      <c r="M78" s="4"/>
      <c r="N78" s="4"/>
      <c r="O78" s="4"/>
      <c r="P78" s="4"/>
      <c r="Q78" s="4"/>
      <c r="R78" s="4"/>
      <c r="S78" s="4"/>
      <c r="T78" s="4"/>
      <c r="U78" s="4"/>
      <c r="V78" s="4"/>
      <c r="W78" s="4"/>
      <c r="X78" s="4"/>
      <c r="Y78" s="4"/>
      <c r="Z78" s="4"/>
    </row>
    <row r="79" ht="14.25" customHeight="1">
      <c r="A79" s="86">
        <v>70.0</v>
      </c>
      <c r="B79" s="111"/>
      <c r="C79" s="546"/>
      <c r="D79" s="113"/>
      <c r="E79" s="113"/>
      <c r="F79" s="113"/>
      <c r="G79" s="113"/>
      <c r="H79" s="4"/>
      <c r="I79" s="4"/>
      <c r="J79" s="4"/>
      <c r="K79" s="4"/>
      <c r="L79" s="4"/>
      <c r="M79" s="4"/>
      <c r="N79" s="4"/>
      <c r="O79" s="4"/>
      <c r="P79" s="4"/>
      <c r="Q79" s="4"/>
      <c r="R79" s="4"/>
      <c r="S79" s="4"/>
      <c r="T79" s="4"/>
      <c r="U79" s="4"/>
      <c r="V79" s="4"/>
      <c r="W79" s="4"/>
      <c r="X79" s="4"/>
      <c r="Y79" s="4"/>
      <c r="Z79" s="4"/>
    </row>
    <row r="80" ht="14.25" customHeight="1">
      <c r="A80" s="86">
        <v>71.0</v>
      </c>
      <c r="B80" s="111"/>
      <c r="C80" s="547"/>
      <c r="D80" s="257"/>
      <c r="E80" s="113"/>
      <c r="F80" s="257"/>
      <c r="G80" s="548"/>
      <c r="H80" s="4"/>
      <c r="I80" s="4"/>
      <c r="J80" s="4"/>
      <c r="K80" s="4"/>
      <c r="L80" s="4"/>
      <c r="M80" s="4"/>
      <c r="N80" s="4"/>
      <c r="O80" s="4"/>
      <c r="P80" s="4"/>
      <c r="Q80" s="4"/>
      <c r="R80" s="4"/>
      <c r="S80" s="4"/>
      <c r="T80" s="4"/>
      <c r="U80" s="4"/>
      <c r="V80" s="4"/>
      <c r="W80" s="4"/>
      <c r="X80" s="4"/>
      <c r="Y80" s="4"/>
      <c r="Z80" s="4"/>
    </row>
    <row r="81" ht="14.25" customHeight="1">
      <c r="A81" s="86">
        <v>72.0</v>
      </c>
      <c r="B81" s="332"/>
      <c r="C81" s="547"/>
      <c r="D81" s="113"/>
      <c r="E81" s="257"/>
      <c r="F81" s="257"/>
      <c r="G81" s="257"/>
      <c r="H81" s="4"/>
      <c r="I81" s="4"/>
      <c r="J81" s="4"/>
      <c r="K81" s="4"/>
      <c r="L81" s="4"/>
      <c r="M81" s="4"/>
      <c r="N81" s="4"/>
      <c r="O81" s="4"/>
      <c r="P81" s="4"/>
      <c r="Q81" s="4"/>
      <c r="R81" s="4"/>
      <c r="S81" s="4"/>
      <c r="T81" s="4"/>
      <c r="U81" s="4"/>
      <c r="V81" s="4"/>
      <c r="W81" s="4"/>
      <c r="X81" s="4"/>
      <c r="Y81" s="4"/>
      <c r="Z81" s="4"/>
    </row>
    <row r="82" ht="14.25" customHeight="1">
      <c r="A82" s="86">
        <v>73.0</v>
      </c>
      <c r="B82" s="111"/>
      <c r="C82" s="546"/>
      <c r="D82" s="113"/>
      <c r="E82" s="113"/>
      <c r="F82" s="113"/>
      <c r="G82" s="113"/>
      <c r="H82" s="4"/>
      <c r="I82" s="4"/>
      <c r="J82" s="4"/>
      <c r="K82" s="4"/>
      <c r="L82" s="4"/>
      <c r="M82" s="4"/>
      <c r="N82" s="4"/>
      <c r="O82" s="4"/>
      <c r="P82" s="4"/>
      <c r="Q82" s="4"/>
      <c r="R82" s="4"/>
      <c r="S82" s="4"/>
      <c r="T82" s="4"/>
      <c r="U82" s="4"/>
      <c r="V82" s="4"/>
      <c r="W82" s="4"/>
      <c r="X82" s="4"/>
      <c r="Y82" s="4"/>
      <c r="Z82" s="4"/>
    </row>
    <row r="83" ht="14.25" customHeight="1">
      <c r="A83" s="86">
        <v>74.0</v>
      </c>
      <c r="B83" s="111"/>
      <c r="C83" s="547"/>
      <c r="D83" s="257"/>
      <c r="E83" s="113"/>
      <c r="F83" s="257"/>
      <c r="G83" s="548"/>
      <c r="H83" s="4"/>
      <c r="I83" s="4"/>
      <c r="J83" s="4"/>
      <c r="K83" s="4"/>
      <c r="L83" s="4"/>
      <c r="M83" s="4"/>
      <c r="N83" s="4"/>
      <c r="O83" s="4"/>
      <c r="P83" s="4"/>
      <c r="Q83" s="4"/>
      <c r="R83" s="4"/>
      <c r="S83" s="4"/>
      <c r="T83" s="4"/>
      <c r="U83" s="4"/>
      <c r="V83" s="4"/>
      <c r="W83" s="4"/>
      <c r="X83" s="4"/>
      <c r="Y83" s="4"/>
      <c r="Z83" s="4"/>
    </row>
    <row r="84" ht="14.25" customHeight="1">
      <c r="A84" s="86">
        <v>75.0</v>
      </c>
      <c r="B84" s="332"/>
      <c r="C84" s="547"/>
      <c r="D84" s="113"/>
      <c r="E84" s="257"/>
      <c r="F84" s="257"/>
      <c r="G84" s="257"/>
      <c r="H84" s="4"/>
      <c r="I84" s="4"/>
      <c r="J84" s="4"/>
      <c r="K84" s="4"/>
      <c r="L84" s="4"/>
      <c r="M84" s="4"/>
      <c r="N84" s="4"/>
      <c r="O84" s="4"/>
      <c r="P84" s="4"/>
      <c r="Q84" s="4"/>
      <c r="R84" s="4"/>
      <c r="S84" s="4"/>
      <c r="T84" s="4"/>
      <c r="U84" s="4"/>
      <c r="V84" s="4"/>
      <c r="W84" s="4"/>
      <c r="X84" s="4"/>
      <c r="Y84" s="4"/>
      <c r="Z84" s="4"/>
    </row>
    <row r="85" ht="14.25" customHeight="1">
      <c r="A85" s="86">
        <v>76.0</v>
      </c>
      <c r="B85" s="111"/>
      <c r="C85" s="546"/>
      <c r="D85" s="113"/>
      <c r="E85" s="113"/>
      <c r="F85" s="113"/>
      <c r="G85" s="113"/>
      <c r="H85" s="4"/>
      <c r="I85" s="4"/>
      <c r="J85" s="4"/>
      <c r="K85" s="4"/>
      <c r="L85" s="4"/>
      <c r="M85" s="4"/>
      <c r="N85" s="4"/>
      <c r="O85" s="4"/>
      <c r="P85" s="4"/>
      <c r="Q85" s="4"/>
      <c r="R85" s="4"/>
      <c r="S85" s="4"/>
      <c r="T85" s="4"/>
      <c r="U85" s="4"/>
      <c r="V85" s="4"/>
      <c r="W85" s="4"/>
      <c r="X85" s="4"/>
      <c r="Y85" s="4"/>
      <c r="Z85" s="4"/>
    </row>
    <row r="86" ht="14.25" customHeight="1">
      <c r="A86" s="86">
        <v>77.0</v>
      </c>
      <c r="B86" s="111"/>
      <c r="C86" s="547"/>
      <c r="D86" s="257"/>
      <c r="E86" s="113"/>
      <c r="F86" s="257"/>
      <c r="G86" s="548"/>
      <c r="H86" s="4"/>
      <c r="I86" s="4"/>
      <c r="J86" s="4"/>
      <c r="K86" s="4"/>
      <c r="L86" s="4"/>
      <c r="M86" s="4"/>
      <c r="N86" s="4"/>
      <c r="O86" s="4"/>
      <c r="P86" s="4"/>
      <c r="Q86" s="4"/>
      <c r="R86" s="4"/>
      <c r="S86" s="4"/>
      <c r="T86" s="4"/>
      <c r="U86" s="4"/>
      <c r="V86" s="4"/>
      <c r="W86" s="4"/>
      <c r="X86" s="4"/>
      <c r="Y86" s="4"/>
      <c r="Z86" s="4"/>
    </row>
    <row r="87" ht="14.25" customHeight="1">
      <c r="A87" s="86">
        <v>78.0</v>
      </c>
      <c r="B87" s="332"/>
      <c r="C87" s="547"/>
      <c r="D87" s="113"/>
      <c r="E87" s="257"/>
      <c r="F87" s="257"/>
      <c r="G87" s="257"/>
      <c r="H87" s="4"/>
      <c r="I87" s="4"/>
      <c r="J87" s="4"/>
      <c r="K87" s="4"/>
      <c r="L87" s="4"/>
      <c r="M87" s="4"/>
      <c r="N87" s="4"/>
      <c r="O87" s="4"/>
      <c r="P87" s="4"/>
      <c r="Q87" s="4"/>
      <c r="R87" s="4"/>
      <c r="S87" s="4"/>
      <c r="T87" s="4"/>
      <c r="U87" s="4"/>
      <c r="V87" s="4"/>
      <c r="W87" s="4"/>
      <c r="X87" s="4"/>
      <c r="Y87" s="4"/>
      <c r="Z87" s="4"/>
    </row>
    <row r="88" ht="14.25" customHeight="1">
      <c r="A88" s="86">
        <v>79.0</v>
      </c>
      <c r="B88" s="111"/>
      <c r="C88" s="546"/>
      <c r="D88" s="113"/>
      <c r="E88" s="113"/>
      <c r="F88" s="113"/>
      <c r="G88" s="113"/>
      <c r="H88" s="4"/>
      <c r="I88" s="4"/>
      <c r="J88" s="4"/>
      <c r="K88" s="4"/>
      <c r="L88" s="4"/>
      <c r="M88" s="4"/>
      <c r="N88" s="4"/>
      <c r="O88" s="4"/>
      <c r="P88" s="4"/>
      <c r="Q88" s="4"/>
      <c r="R88" s="4"/>
      <c r="S88" s="4"/>
      <c r="T88" s="4"/>
      <c r="U88" s="4"/>
      <c r="V88" s="4"/>
      <c r="W88" s="4"/>
      <c r="X88" s="4"/>
      <c r="Y88" s="4"/>
      <c r="Z88" s="4"/>
    </row>
    <row r="89" ht="14.25" customHeight="1">
      <c r="A89" s="86">
        <v>80.0</v>
      </c>
      <c r="B89" s="111"/>
      <c r="C89" s="547"/>
      <c r="D89" s="257"/>
      <c r="E89" s="113"/>
      <c r="F89" s="257"/>
      <c r="G89" s="548"/>
      <c r="H89" s="4"/>
      <c r="I89" s="4"/>
      <c r="J89" s="4"/>
      <c r="K89" s="4"/>
      <c r="L89" s="4"/>
      <c r="M89" s="4"/>
      <c r="N89" s="4"/>
      <c r="O89" s="4"/>
      <c r="P89" s="4"/>
      <c r="Q89" s="4"/>
      <c r="R89" s="4"/>
      <c r="S89" s="4"/>
      <c r="T89" s="4"/>
      <c r="U89" s="4"/>
      <c r="V89" s="4"/>
      <c r="W89" s="4"/>
      <c r="X89" s="4"/>
      <c r="Y89" s="4"/>
      <c r="Z89" s="4"/>
    </row>
    <row r="90" ht="14.25" customHeight="1">
      <c r="A90" s="86">
        <v>81.0</v>
      </c>
      <c r="B90" s="332"/>
      <c r="C90" s="547"/>
      <c r="D90" s="113"/>
      <c r="E90" s="257"/>
      <c r="F90" s="257"/>
      <c r="G90" s="257"/>
      <c r="H90" s="4"/>
      <c r="I90" s="4"/>
      <c r="J90" s="4"/>
      <c r="K90" s="4"/>
      <c r="L90" s="4"/>
      <c r="M90" s="4"/>
      <c r="N90" s="4"/>
      <c r="O90" s="4"/>
      <c r="P90" s="4"/>
      <c r="Q90" s="4"/>
      <c r="R90" s="4"/>
      <c r="S90" s="4"/>
      <c r="T90" s="4"/>
      <c r="U90" s="4"/>
      <c r="V90" s="4"/>
      <c r="W90" s="4"/>
      <c r="X90" s="4"/>
      <c r="Y90" s="4"/>
      <c r="Z90" s="4"/>
    </row>
    <row r="91" ht="14.25" customHeight="1">
      <c r="A91" s="86">
        <v>82.0</v>
      </c>
      <c r="B91" s="111"/>
      <c r="C91" s="546"/>
      <c r="D91" s="113"/>
      <c r="E91" s="113"/>
      <c r="F91" s="113"/>
      <c r="G91" s="113"/>
      <c r="H91" s="4"/>
      <c r="I91" s="4"/>
      <c r="J91" s="4"/>
      <c r="K91" s="4"/>
      <c r="L91" s="4"/>
      <c r="M91" s="4"/>
      <c r="N91" s="4"/>
      <c r="O91" s="4"/>
      <c r="P91" s="4"/>
      <c r="Q91" s="4"/>
      <c r="R91" s="4"/>
      <c r="S91" s="4"/>
      <c r="T91" s="4"/>
      <c r="U91" s="4"/>
      <c r="V91" s="4"/>
      <c r="W91" s="4"/>
      <c r="X91" s="4"/>
      <c r="Y91" s="4"/>
      <c r="Z91" s="4"/>
    </row>
    <row r="92" ht="14.25" customHeight="1">
      <c r="A92" s="86">
        <v>83.0</v>
      </c>
      <c r="B92" s="111"/>
      <c r="C92" s="547"/>
      <c r="D92" s="257"/>
      <c r="E92" s="113"/>
      <c r="F92" s="257"/>
      <c r="G92" s="548"/>
      <c r="H92" s="4"/>
      <c r="I92" s="4"/>
      <c r="J92" s="4"/>
      <c r="K92" s="4"/>
      <c r="L92" s="4"/>
      <c r="M92" s="4"/>
      <c r="N92" s="4"/>
      <c r="O92" s="4"/>
      <c r="P92" s="4"/>
      <c r="Q92" s="4"/>
      <c r="R92" s="4"/>
      <c r="S92" s="4"/>
      <c r="T92" s="4"/>
      <c r="U92" s="4"/>
      <c r="V92" s="4"/>
      <c r="W92" s="4"/>
      <c r="X92" s="4"/>
      <c r="Y92" s="4"/>
      <c r="Z92" s="4"/>
    </row>
    <row r="93" ht="14.25" customHeight="1">
      <c r="A93" s="86">
        <v>84.0</v>
      </c>
      <c r="B93" s="332"/>
      <c r="C93" s="547"/>
      <c r="D93" s="113"/>
      <c r="E93" s="257"/>
      <c r="F93" s="257"/>
      <c r="G93" s="257"/>
      <c r="H93" s="4"/>
      <c r="I93" s="4"/>
      <c r="J93" s="4"/>
      <c r="K93" s="4"/>
      <c r="L93" s="4"/>
      <c r="M93" s="4"/>
      <c r="N93" s="4"/>
      <c r="O93" s="4"/>
      <c r="P93" s="4"/>
      <c r="Q93" s="4"/>
      <c r="R93" s="4"/>
      <c r="S93" s="4"/>
      <c r="T93" s="4"/>
      <c r="U93" s="4"/>
      <c r="V93" s="4"/>
      <c r="W93" s="4"/>
      <c r="X93" s="4"/>
      <c r="Y93" s="4"/>
      <c r="Z93" s="4"/>
    </row>
    <row r="94" ht="14.25" customHeight="1">
      <c r="A94" s="86">
        <v>85.0</v>
      </c>
      <c r="B94" s="111"/>
      <c r="C94" s="546"/>
      <c r="D94" s="113"/>
      <c r="E94" s="113"/>
      <c r="F94" s="113"/>
      <c r="G94" s="113"/>
      <c r="H94" s="4"/>
      <c r="I94" s="4"/>
      <c r="J94" s="4"/>
      <c r="K94" s="4"/>
      <c r="L94" s="4"/>
      <c r="M94" s="4"/>
      <c r="N94" s="4"/>
      <c r="O94" s="4"/>
      <c r="P94" s="4"/>
      <c r="Q94" s="4"/>
      <c r="R94" s="4"/>
      <c r="S94" s="4"/>
      <c r="T94" s="4"/>
      <c r="U94" s="4"/>
      <c r="V94" s="4"/>
      <c r="W94" s="4"/>
      <c r="X94" s="4"/>
      <c r="Y94" s="4"/>
      <c r="Z94" s="4"/>
    </row>
    <row r="95" ht="14.25" customHeight="1">
      <c r="A95" s="86">
        <v>86.0</v>
      </c>
      <c r="B95" s="111"/>
      <c r="C95" s="547"/>
      <c r="D95" s="257"/>
      <c r="E95" s="113"/>
      <c r="F95" s="257"/>
      <c r="G95" s="548"/>
      <c r="H95" s="4"/>
      <c r="I95" s="4"/>
      <c r="J95" s="4"/>
      <c r="K95" s="4"/>
      <c r="L95" s="4"/>
      <c r="M95" s="4"/>
      <c r="N95" s="4"/>
      <c r="O95" s="4"/>
      <c r="P95" s="4"/>
      <c r="Q95" s="4"/>
      <c r="R95" s="4"/>
      <c r="S95" s="4"/>
      <c r="T95" s="4"/>
      <c r="U95" s="4"/>
      <c r="V95" s="4"/>
      <c r="W95" s="4"/>
      <c r="X95" s="4"/>
      <c r="Y95" s="4"/>
      <c r="Z95" s="4"/>
    </row>
    <row r="96" ht="14.25" customHeight="1">
      <c r="A96" s="86">
        <v>87.0</v>
      </c>
      <c r="B96" s="332"/>
      <c r="C96" s="547"/>
      <c r="D96" s="113"/>
      <c r="E96" s="257"/>
      <c r="F96" s="257"/>
      <c r="G96" s="257"/>
      <c r="H96" s="4"/>
      <c r="I96" s="4"/>
      <c r="J96" s="4"/>
      <c r="K96" s="4"/>
      <c r="L96" s="4"/>
      <c r="M96" s="4"/>
      <c r="N96" s="4"/>
      <c r="O96" s="4"/>
      <c r="P96" s="4"/>
      <c r="Q96" s="4"/>
      <c r="R96" s="4"/>
      <c r="S96" s="4"/>
      <c r="T96" s="4"/>
      <c r="U96" s="4"/>
      <c r="V96" s="4"/>
      <c r="W96" s="4"/>
      <c r="X96" s="4"/>
      <c r="Y96" s="4"/>
      <c r="Z96" s="4"/>
    </row>
    <row r="97" ht="14.25" customHeight="1">
      <c r="A97" s="86">
        <v>88.0</v>
      </c>
      <c r="B97" s="111"/>
      <c r="C97" s="546"/>
      <c r="D97" s="113"/>
      <c r="E97" s="113"/>
      <c r="F97" s="113"/>
      <c r="G97" s="113"/>
      <c r="H97" s="4"/>
      <c r="I97" s="4"/>
      <c r="J97" s="4"/>
      <c r="K97" s="4"/>
      <c r="L97" s="4"/>
      <c r="M97" s="4"/>
      <c r="N97" s="4"/>
      <c r="O97" s="4"/>
      <c r="P97" s="4"/>
      <c r="Q97" s="4"/>
      <c r="R97" s="4"/>
      <c r="S97" s="4"/>
      <c r="T97" s="4"/>
      <c r="U97" s="4"/>
      <c r="V97" s="4"/>
      <c r="W97" s="4"/>
      <c r="X97" s="4"/>
      <c r="Y97" s="4"/>
      <c r="Z97" s="4"/>
    </row>
    <row r="98" ht="14.25" customHeight="1">
      <c r="A98" s="86">
        <v>89.0</v>
      </c>
      <c r="B98" s="111"/>
      <c r="C98" s="547"/>
      <c r="D98" s="257"/>
      <c r="E98" s="113"/>
      <c r="F98" s="257"/>
      <c r="G98" s="548"/>
      <c r="H98" s="4"/>
      <c r="I98" s="4"/>
      <c r="J98" s="4"/>
      <c r="K98" s="4"/>
      <c r="L98" s="4"/>
      <c r="M98" s="4"/>
      <c r="N98" s="4"/>
      <c r="O98" s="4"/>
      <c r="P98" s="4"/>
      <c r="Q98" s="4"/>
      <c r="R98" s="4"/>
      <c r="S98" s="4"/>
      <c r="T98" s="4"/>
      <c r="U98" s="4"/>
      <c r="V98" s="4"/>
      <c r="W98" s="4"/>
      <c r="X98" s="4"/>
      <c r="Y98" s="4"/>
      <c r="Z98" s="4"/>
    </row>
    <row r="99" ht="14.25" customHeight="1">
      <c r="A99" s="86">
        <v>90.0</v>
      </c>
      <c r="B99" s="332"/>
      <c r="C99" s="547"/>
      <c r="D99" s="113"/>
      <c r="E99" s="257"/>
      <c r="F99" s="257"/>
      <c r="G99" s="257"/>
      <c r="H99" s="4"/>
      <c r="I99" s="4"/>
      <c r="J99" s="4"/>
      <c r="K99" s="4"/>
      <c r="L99" s="4"/>
      <c r="M99" s="4"/>
      <c r="N99" s="4"/>
      <c r="O99" s="4"/>
      <c r="P99" s="4"/>
      <c r="Q99" s="4"/>
      <c r="R99" s="4"/>
      <c r="S99" s="4"/>
      <c r="T99" s="4"/>
      <c r="U99" s="4"/>
      <c r="V99" s="4"/>
      <c r="W99" s="4"/>
      <c r="X99" s="4"/>
      <c r="Y99" s="4"/>
      <c r="Z99" s="4"/>
    </row>
    <row r="100" ht="14.25" customHeight="1">
      <c r="A100" s="86">
        <v>91.0</v>
      </c>
      <c r="B100" s="111"/>
      <c r="C100" s="546"/>
      <c r="D100" s="113"/>
      <c r="E100" s="113"/>
      <c r="F100" s="113"/>
      <c r="G100" s="113"/>
      <c r="H100" s="4"/>
      <c r="I100" s="4"/>
      <c r="J100" s="4"/>
      <c r="K100" s="4"/>
      <c r="L100" s="4"/>
      <c r="M100" s="4"/>
      <c r="N100" s="4"/>
      <c r="O100" s="4"/>
      <c r="P100" s="4"/>
      <c r="Q100" s="4"/>
      <c r="R100" s="4"/>
      <c r="S100" s="4"/>
      <c r="T100" s="4"/>
      <c r="U100" s="4"/>
      <c r="V100" s="4"/>
      <c r="W100" s="4"/>
      <c r="X100" s="4"/>
      <c r="Y100" s="4"/>
      <c r="Z100" s="4"/>
    </row>
    <row r="101" ht="14.25" customHeight="1">
      <c r="A101" s="86">
        <v>92.0</v>
      </c>
      <c r="B101" s="111"/>
      <c r="C101" s="547"/>
      <c r="D101" s="257"/>
      <c r="E101" s="113"/>
      <c r="F101" s="257"/>
      <c r="G101" s="548"/>
      <c r="H101" s="4"/>
      <c r="I101" s="4"/>
      <c r="J101" s="4"/>
      <c r="K101" s="4"/>
      <c r="L101" s="4"/>
      <c r="M101" s="4"/>
      <c r="N101" s="4"/>
      <c r="O101" s="4"/>
      <c r="P101" s="4"/>
      <c r="Q101" s="4"/>
      <c r="R101" s="4"/>
      <c r="S101" s="4"/>
      <c r="T101" s="4"/>
      <c r="U101" s="4"/>
      <c r="V101" s="4"/>
      <c r="W101" s="4"/>
      <c r="X101" s="4"/>
      <c r="Y101" s="4"/>
      <c r="Z101" s="4"/>
    </row>
    <row r="102" ht="14.25" customHeight="1">
      <c r="A102" s="86">
        <v>93.0</v>
      </c>
      <c r="B102" s="332"/>
      <c r="C102" s="547"/>
      <c r="D102" s="113"/>
      <c r="E102" s="257"/>
      <c r="F102" s="257"/>
      <c r="G102" s="257"/>
      <c r="H102" s="4"/>
      <c r="I102" s="4"/>
      <c r="J102" s="4"/>
      <c r="K102" s="4"/>
      <c r="L102" s="4"/>
      <c r="M102" s="4"/>
      <c r="N102" s="4"/>
      <c r="O102" s="4"/>
      <c r="P102" s="4"/>
      <c r="Q102" s="4"/>
      <c r="R102" s="4"/>
      <c r="S102" s="4"/>
      <c r="T102" s="4"/>
      <c r="U102" s="4"/>
      <c r="V102" s="4"/>
      <c r="W102" s="4"/>
      <c r="X102" s="4"/>
      <c r="Y102" s="4"/>
      <c r="Z102" s="4"/>
    </row>
    <row r="103" ht="14.25" customHeight="1">
      <c r="A103" s="86">
        <v>94.0</v>
      </c>
      <c r="B103" s="111"/>
      <c r="C103" s="546"/>
      <c r="D103" s="113"/>
      <c r="E103" s="113"/>
      <c r="F103" s="113"/>
      <c r="G103" s="113"/>
      <c r="H103" s="4"/>
      <c r="I103" s="4"/>
      <c r="J103" s="4"/>
      <c r="K103" s="4"/>
      <c r="L103" s="4"/>
      <c r="M103" s="4"/>
      <c r="N103" s="4"/>
      <c r="O103" s="4"/>
      <c r="P103" s="4"/>
      <c r="Q103" s="4"/>
      <c r="R103" s="4"/>
      <c r="S103" s="4"/>
      <c r="T103" s="4"/>
      <c r="U103" s="4"/>
      <c r="V103" s="4"/>
      <c r="W103" s="4"/>
      <c r="X103" s="4"/>
      <c r="Y103" s="4"/>
      <c r="Z103" s="4"/>
    </row>
    <row r="104" ht="14.25" customHeight="1">
      <c r="A104" s="86">
        <v>95.0</v>
      </c>
      <c r="B104" s="111"/>
      <c r="C104" s="547"/>
      <c r="D104" s="257"/>
      <c r="E104" s="113"/>
      <c r="F104" s="257"/>
      <c r="G104" s="548"/>
      <c r="H104" s="4"/>
      <c r="I104" s="4"/>
      <c r="J104" s="4"/>
      <c r="K104" s="4"/>
      <c r="L104" s="4"/>
      <c r="M104" s="4"/>
      <c r="N104" s="4"/>
      <c r="O104" s="4"/>
      <c r="P104" s="4"/>
      <c r="Q104" s="4"/>
      <c r="R104" s="4"/>
      <c r="S104" s="4"/>
      <c r="T104" s="4"/>
      <c r="U104" s="4"/>
      <c r="V104" s="4"/>
      <c r="W104" s="4"/>
      <c r="X104" s="4"/>
      <c r="Y104" s="4"/>
      <c r="Z104" s="4"/>
    </row>
    <row r="105" ht="14.25" customHeight="1">
      <c r="A105" s="86">
        <v>96.0</v>
      </c>
      <c r="B105" s="332"/>
      <c r="C105" s="547"/>
      <c r="D105" s="113"/>
      <c r="E105" s="257"/>
      <c r="F105" s="257"/>
      <c r="G105" s="257"/>
      <c r="H105" s="4"/>
      <c r="I105" s="4"/>
      <c r="J105" s="4"/>
      <c r="K105" s="4"/>
      <c r="L105" s="4"/>
      <c r="M105" s="4"/>
      <c r="N105" s="4"/>
      <c r="O105" s="4"/>
      <c r="P105" s="4"/>
      <c r="Q105" s="4"/>
      <c r="R105" s="4"/>
      <c r="S105" s="4"/>
      <c r="T105" s="4"/>
      <c r="U105" s="4"/>
      <c r="V105" s="4"/>
      <c r="W105" s="4"/>
      <c r="X105" s="4"/>
      <c r="Y105" s="4"/>
      <c r="Z105" s="4"/>
    </row>
    <row r="106" ht="14.25" customHeight="1">
      <c r="A106" s="86">
        <v>97.0</v>
      </c>
      <c r="B106" s="111"/>
      <c r="C106" s="546"/>
      <c r="D106" s="113"/>
      <c r="E106" s="113"/>
      <c r="F106" s="113"/>
      <c r="G106" s="113"/>
      <c r="H106" s="4"/>
      <c r="I106" s="4"/>
      <c r="J106" s="4"/>
      <c r="K106" s="4"/>
      <c r="L106" s="4"/>
      <c r="M106" s="4"/>
      <c r="N106" s="4"/>
      <c r="O106" s="4"/>
      <c r="P106" s="4"/>
      <c r="Q106" s="4"/>
      <c r="R106" s="4"/>
      <c r="S106" s="4"/>
      <c r="T106" s="4"/>
      <c r="U106" s="4"/>
      <c r="V106" s="4"/>
      <c r="W106" s="4"/>
      <c r="X106" s="4"/>
      <c r="Y106" s="4"/>
      <c r="Z106" s="4"/>
    </row>
    <row r="107" ht="14.25" customHeight="1">
      <c r="A107" s="86">
        <v>98.0</v>
      </c>
      <c r="B107" s="111"/>
      <c r="C107" s="547"/>
      <c r="D107" s="257"/>
      <c r="E107" s="113"/>
      <c r="F107" s="257"/>
      <c r="G107" s="548"/>
      <c r="H107" s="4"/>
      <c r="I107" s="538"/>
      <c r="J107" s="4"/>
      <c r="K107" s="4"/>
      <c r="L107" s="4"/>
      <c r="M107" s="4"/>
      <c r="N107" s="4"/>
      <c r="O107" s="4"/>
      <c r="P107" s="4"/>
      <c r="Q107" s="4"/>
      <c r="R107" s="4"/>
      <c r="S107" s="4"/>
      <c r="T107" s="4"/>
      <c r="U107" s="4"/>
      <c r="V107" s="4"/>
      <c r="W107" s="4"/>
      <c r="X107" s="4"/>
      <c r="Y107" s="4"/>
      <c r="Z107" s="4"/>
    </row>
    <row r="108" ht="14.25" customHeight="1">
      <c r="A108" s="86">
        <v>99.0</v>
      </c>
      <c r="B108" s="332"/>
      <c r="C108" s="547"/>
      <c r="D108" s="113"/>
      <c r="E108" s="257"/>
      <c r="F108" s="257"/>
      <c r="G108" s="257"/>
      <c r="H108" s="4"/>
      <c r="I108" s="538"/>
      <c r="J108" s="4"/>
      <c r="K108" s="4"/>
      <c r="L108" s="4"/>
      <c r="M108" s="4"/>
      <c r="N108" s="4"/>
      <c r="O108" s="4"/>
      <c r="P108" s="4"/>
      <c r="Q108" s="4"/>
      <c r="R108" s="4"/>
      <c r="S108" s="4"/>
      <c r="T108" s="4"/>
      <c r="U108" s="4"/>
      <c r="V108" s="4"/>
      <c r="W108" s="4"/>
      <c r="X108" s="4"/>
      <c r="Y108" s="4"/>
      <c r="Z108" s="4"/>
    </row>
    <row r="109" ht="14.25" customHeight="1">
      <c r="A109" s="86">
        <v>100.0</v>
      </c>
      <c r="B109" s="111"/>
      <c r="C109" s="546"/>
      <c r="D109" s="113"/>
      <c r="E109" s="113"/>
      <c r="F109" s="113"/>
      <c r="G109" s="113"/>
      <c r="H109" s="4"/>
      <c r="I109" s="538"/>
      <c r="J109" s="4"/>
      <c r="K109" s="4"/>
      <c r="L109" s="4"/>
      <c r="M109" s="4"/>
      <c r="N109" s="4"/>
      <c r="O109" s="4"/>
      <c r="P109" s="4"/>
      <c r="Q109" s="4"/>
      <c r="R109" s="4"/>
      <c r="S109" s="4"/>
      <c r="T109" s="4"/>
      <c r="U109" s="4"/>
      <c r="V109" s="4"/>
      <c r="W109" s="4"/>
      <c r="X109" s="4"/>
      <c r="Y109" s="4"/>
      <c r="Z109" s="4"/>
    </row>
    <row r="110" ht="14.25" customHeight="1">
      <c r="A110" s="4"/>
      <c r="B110" s="4"/>
      <c r="C110" s="549"/>
      <c r="D110" s="4"/>
      <c r="E110" s="4"/>
      <c r="F110" s="4"/>
      <c r="G110" s="4"/>
      <c r="H110" s="4"/>
      <c r="I110" s="538"/>
      <c r="J110" s="4"/>
      <c r="K110" s="4"/>
      <c r="L110" s="4"/>
      <c r="M110" s="4"/>
      <c r="N110" s="4"/>
      <c r="O110" s="4"/>
      <c r="P110" s="4"/>
      <c r="Q110" s="4"/>
      <c r="R110" s="4"/>
      <c r="S110" s="4"/>
      <c r="T110" s="4"/>
      <c r="U110" s="4"/>
      <c r="V110" s="4"/>
      <c r="W110" s="4"/>
      <c r="X110" s="4"/>
      <c r="Y110" s="4"/>
      <c r="Z110" s="4"/>
    </row>
    <row r="111" ht="14.25" customHeight="1">
      <c r="A111" s="4"/>
      <c r="B111" s="4"/>
      <c r="C111" s="549"/>
      <c r="D111" s="4"/>
      <c r="E111" s="4"/>
      <c r="F111" s="4"/>
      <c r="G111" s="4"/>
      <c r="H111" s="4"/>
      <c r="I111" s="538"/>
      <c r="J111" s="4"/>
      <c r="K111" s="4"/>
      <c r="L111" s="4"/>
      <c r="M111" s="4"/>
      <c r="N111" s="4"/>
      <c r="O111" s="4"/>
      <c r="P111" s="4"/>
      <c r="Q111" s="4"/>
      <c r="R111" s="4"/>
      <c r="S111" s="4"/>
      <c r="T111" s="4"/>
      <c r="U111" s="4"/>
      <c r="V111" s="4"/>
      <c r="W111" s="4"/>
      <c r="X111" s="4"/>
      <c r="Y111" s="4"/>
      <c r="Z111" s="4"/>
    </row>
    <row r="112" ht="14.25" customHeight="1">
      <c r="A112" s="4"/>
      <c r="B112" s="4"/>
      <c r="C112" s="549"/>
      <c r="D112" s="4"/>
      <c r="E112" s="4"/>
      <c r="F112" s="4"/>
      <c r="G112" s="4"/>
      <c r="H112" s="4"/>
      <c r="I112" s="538"/>
      <c r="J112" s="4"/>
      <c r="K112" s="4"/>
      <c r="L112" s="4"/>
      <c r="M112" s="4"/>
      <c r="N112" s="4"/>
      <c r="O112" s="4"/>
      <c r="P112" s="4"/>
      <c r="Q112" s="4"/>
      <c r="R112" s="4"/>
      <c r="S112" s="4"/>
      <c r="T112" s="4"/>
      <c r="U112" s="4"/>
      <c r="V112" s="4"/>
      <c r="W112" s="4"/>
      <c r="X112" s="4"/>
      <c r="Y112" s="4"/>
      <c r="Z112" s="4"/>
    </row>
    <row r="113" ht="14.25" customHeight="1">
      <c r="A113" s="4"/>
      <c r="B113" s="4"/>
      <c r="C113" s="549"/>
      <c r="D113" s="4"/>
      <c r="E113" s="4"/>
      <c r="F113" s="4"/>
      <c r="G113" s="4"/>
      <c r="H113" s="4"/>
      <c r="I113" s="538"/>
      <c r="J113" s="4"/>
      <c r="K113" s="4"/>
      <c r="L113" s="4"/>
      <c r="M113" s="4"/>
      <c r="N113" s="4"/>
      <c r="O113" s="4"/>
      <c r="P113" s="4"/>
      <c r="Q113" s="4"/>
      <c r="R113" s="4"/>
      <c r="S113" s="4"/>
      <c r="T113" s="4"/>
      <c r="U113" s="4"/>
      <c r="V113" s="4"/>
      <c r="W113" s="4"/>
      <c r="X113" s="4"/>
      <c r="Y113" s="4"/>
      <c r="Z113" s="4"/>
    </row>
    <row r="114" ht="14.25" customHeight="1">
      <c r="A114" s="4"/>
      <c r="B114" s="4"/>
      <c r="C114" s="549"/>
      <c r="D114" s="4"/>
      <c r="E114" s="4"/>
      <c r="F114" s="4"/>
      <c r="G114" s="4"/>
      <c r="H114" s="4"/>
      <c r="I114" s="538"/>
      <c r="J114" s="4"/>
      <c r="K114" s="4"/>
      <c r="L114" s="4"/>
      <c r="M114" s="4"/>
      <c r="N114" s="4"/>
      <c r="O114" s="4"/>
      <c r="P114" s="4"/>
      <c r="Q114" s="4"/>
      <c r="R114" s="4"/>
      <c r="S114" s="4"/>
      <c r="T114" s="4"/>
      <c r="U114" s="4"/>
      <c r="V114" s="4"/>
      <c r="W114" s="4"/>
      <c r="X114" s="4"/>
      <c r="Y114" s="4"/>
      <c r="Z114" s="4"/>
    </row>
    <row r="115" ht="14.25" customHeight="1">
      <c r="A115" s="4"/>
      <c r="B115" s="4"/>
      <c r="C115" s="549"/>
      <c r="D115" s="4"/>
      <c r="E115" s="4"/>
      <c r="F115" s="4"/>
      <c r="G115" s="4"/>
      <c r="H115" s="4"/>
      <c r="I115" s="538"/>
      <c r="J115" s="4"/>
      <c r="K115" s="4"/>
      <c r="L115" s="4"/>
      <c r="M115" s="4"/>
      <c r="N115" s="4"/>
      <c r="O115" s="4"/>
      <c r="P115" s="4"/>
      <c r="Q115" s="4"/>
      <c r="R115" s="4"/>
      <c r="S115" s="4"/>
      <c r="T115" s="4"/>
      <c r="U115" s="4"/>
      <c r="V115" s="4"/>
      <c r="W115" s="4"/>
      <c r="X115" s="4"/>
      <c r="Y115" s="4"/>
      <c r="Z115" s="4"/>
    </row>
    <row r="116" ht="14.25" customHeight="1">
      <c r="A116" s="4"/>
      <c r="B116" s="4"/>
      <c r="C116" s="549"/>
      <c r="D116" s="4"/>
      <c r="E116" s="4"/>
      <c r="F116" s="4"/>
      <c r="G116" s="4"/>
      <c r="H116" s="4"/>
      <c r="I116" s="538"/>
      <c r="J116" s="4"/>
      <c r="K116" s="4"/>
      <c r="L116" s="4"/>
      <c r="M116" s="4"/>
      <c r="N116" s="4"/>
      <c r="O116" s="4"/>
      <c r="P116" s="4"/>
      <c r="Q116" s="4"/>
      <c r="R116" s="4"/>
      <c r="S116" s="4"/>
      <c r="T116" s="4"/>
      <c r="U116" s="4"/>
      <c r="V116" s="4"/>
      <c r="W116" s="4"/>
      <c r="X116" s="4"/>
      <c r="Y116" s="4"/>
      <c r="Z116" s="4"/>
    </row>
    <row r="117" ht="14.25" customHeight="1">
      <c r="A117" s="4"/>
      <c r="B117" s="4"/>
      <c r="C117" s="549"/>
      <c r="D117" s="4"/>
      <c r="E117" s="4"/>
      <c r="F117" s="4"/>
      <c r="G117" s="4"/>
      <c r="H117" s="4"/>
      <c r="I117" s="538"/>
      <c r="J117" s="4"/>
      <c r="K117" s="4"/>
      <c r="L117" s="4"/>
      <c r="M117" s="4"/>
      <c r="N117" s="4"/>
      <c r="O117" s="4"/>
      <c r="P117" s="4"/>
      <c r="Q117" s="4"/>
      <c r="R117" s="4"/>
      <c r="S117" s="4"/>
      <c r="T117" s="4"/>
      <c r="U117" s="4"/>
      <c r="V117" s="4"/>
      <c r="W117" s="4"/>
      <c r="X117" s="4"/>
      <c r="Y117" s="4"/>
      <c r="Z117" s="4"/>
    </row>
    <row r="118" ht="14.25" customHeight="1">
      <c r="A118" s="4"/>
      <c r="B118" s="4"/>
      <c r="C118" s="549"/>
      <c r="D118" s="4"/>
      <c r="E118" s="4"/>
      <c r="F118" s="4"/>
      <c r="G118" s="4"/>
      <c r="H118" s="4"/>
      <c r="I118" s="538"/>
      <c r="J118" s="4"/>
      <c r="K118" s="4"/>
      <c r="L118" s="4"/>
      <c r="M118" s="4"/>
      <c r="N118" s="4"/>
      <c r="O118" s="4"/>
      <c r="P118" s="4"/>
      <c r="Q118" s="4"/>
      <c r="R118" s="4"/>
      <c r="S118" s="4"/>
      <c r="T118" s="4"/>
      <c r="U118" s="4"/>
      <c r="V118" s="4"/>
      <c r="W118" s="4"/>
      <c r="X118" s="4"/>
      <c r="Y118" s="4"/>
      <c r="Z118" s="4"/>
    </row>
    <row r="119" ht="14.25" customHeight="1">
      <c r="A119" s="4"/>
      <c r="B119" s="4"/>
      <c r="C119" s="549"/>
      <c r="D119" s="4"/>
      <c r="E119" s="4"/>
      <c r="F119" s="4"/>
      <c r="G119" s="4"/>
      <c r="H119" s="4"/>
      <c r="I119" s="538"/>
      <c r="J119" s="4"/>
      <c r="K119" s="4"/>
      <c r="L119" s="4"/>
      <c r="M119" s="4"/>
      <c r="N119" s="4"/>
      <c r="O119" s="4"/>
      <c r="P119" s="4"/>
      <c r="Q119" s="4"/>
      <c r="R119" s="4"/>
      <c r="S119" s="4"/>
      <c r="T119" s="4"/>
      <c r="U119" s="4"/>
      <c r="V119" s="4"/>
      <c r="W119" s="4"/>
      <c r="X119" s="4"/>
      <c r="Y119" s="4"/>
      <c r="Z119" s="4"/>
    </row>
    <row r="120" ht="14.25" customHeight="1">
      <c r="A120" s="4"/>
      <c r="B120" s="4"/>
      <c r="C120" s="549"/>
      <c r="D120" s="4"/>
      <c r="E120" s="4"/>
      <c r="F120" s="4"/>
      <c r="G120" s="4"/>
      <c r="H120" s="4"/>
      <c r="I120" s="538"/>
      <c r="J120" s="4"/>
      <c r="K120" s="4"/>
      <c r="L120" s="4"/>
      <c r="M120" s="4"/>
      <c r="N120" s="4"/>
      <c r="O120" s="4"/>
      <c r="P120" s="4"/>
      <c r="Q120" s="4"/>
      <c r="R120" s="4"/>
      <c r="S120" s="4"/>
      <c r="T120" s="4"/>
      <c r="U120" s="4"/>
      <c r="V120" s="4"/>
      <c r="W120" s="4"/>
      <c r="X120" s="4"/>
      <c r="Y120" s="4"/>
      <c r="Z120" s="4"/>
    </row>
    <row r="121" ht="14.25" customHeight="1">
      <c r="A121" s="4"/>
      <c r="B121" s="4"/>
      <c r="C121" s="549"/>
      <c r="D121" s="4"/>
      <c r="E121" s="4"/>
      <c r="F121" s="4"/>
      <c r="G121" s="4"/>
      <c r="H121" s="4"/>
      <c r="I121" s="538"/>
      <c r="J121" s="4"/>
      <c r="K121" s="4"/>
      <c r="L121" s="4"/>
      <c r="M121" s="4"/>
      <c r="N121" s="4"/>
      <c r="O121" s="4"/>
      <c r="P121" s="4"/>
      <c r="Q121" s="4"/>
      <c r="R121" s="4"/>
      <c r="S121" s="4"/>
      <c r="T121" s="4"/>
      <c r="U121" s="4"/>
      <c r="V121" s="4"/>
      <c r="W121" s="4"/>
      <c r="X121" s="4"/>
      <c r="Y121" s="4"/>
      <c r="Z121" s="4"/>
    </row>
    <row r="122" ht="14.25" customHeight="1">
      <c r="A122" s="4"/>
      <c r="B122" s="4"/>
      <c r="C122" s="549"/>
      <c r="D122" s="4"/>
      <c r="E122" s="4"/>
      <c r="F122" s="4"/>
      <c r="G122" s="4"/>
      <c r="H122" s="4"/>
      <c r="I122" s="538"/>
      <c r="J122" s="4"/>
      <c r="K122" s="4"/>
      <c r="L122" s="4"/>
      <c r="M122" s="4"/>
      <c r="N122" s="4"/>
      <c r="O122" s="4"/>
      <c r="P122" s="4"/>
      <c r="Q122" s="4"/>
      <c r="R122" s="4"/>
      <c r="S122" s="4"/>
      <c r="T122" s="4"/>
      <c r="U122" s="4"/>
      <c r="V122" s="4"/>
      <c r="W122" s="4"/>
      <c r="X122" s="4"/>
      <c r="Y122" s="4"/>
      <c r="Z122" s="4"/>
    </row>
    <row r="123" ht="14.25" customHeight="1">
      <c r="A123" s="4"/>
      <c r="B123" s="4"/>
      <c r="C123" s="549"/>
      <c r="D123" s="4"/>
      <c r="E123" s="4"/>
      <c r="F123" s="4"/>
      <c r="G123" s="4"/>
      <c r="H123" s="4"/>
      <c r="I123" s="538"/>
      <c r="J123" s="4"/>
      <c r="K123" s="4"/>
      <c r="L123" s="4"/>
      <c r="M123" s="4"/>
      <c r="N123" s="4"/>
      <c r="O123" s="4"/>
      <c r="P123" s="4"/>
      <c r="Q123" s="4"/>
      <c r="R123" s="4"/>
      <c r="S123" s="4"/>
      <c r="T123" s="4"/>
      <c r="U123" s="4"/>
      <c r="V123" s="4"/>
      <c r="W123" s="4"/>
      <c r="X123" s="4"/>
      <c r="Y123" s="4"/>
      <c r="Z123" s="4"/>
    </row>
    <row r="124" ht="14.25" customHeight="1">
      <c r="A124" s="4"/>
      <c r="B124" s="4"/>
      <c r="C124" s="549"/>
      <c r="D124" s="4"/>
      <c r="E124" s="4"/>
      <c r="F124" s="4"/>
      <c r="G124" s="4"/>
      <c r="H124" s="4"/>
      <c r="I124" s="538"/>
      <c r="J124" s="4"/>
      <c r="K124" s="4"/>
      <c r="L124" s="4"/>
      <c r="M124" s="4"/>
      <c r="N124" s="4"/>
      <c r="O124" s="4"/>
      <c r="P124" s="4"/>
      <c r="Q124" s="4"/>
      <c r="R124" s="4"/>
      <c r="S124" s="4"/>
      <c r="T124" s="4"/>
      <c r="U124" s="4"/>
      <c r="V124" s="4"/>
      <c r="W124" s="4"/>
      <c r="X124" s="4"/>
      <c r="Y124" s="4"/>
      <c r="Z124" s="4"/>
    </row>
    <row r="125" ht="14.25" customHeight="1">
      <c r="A125" s="4"/>
      <c r="B125" s="4"/>
      <c r="C125" s="549"/>
      <c r="D125" s="4"/>
      <c r="E125" s="4"/>
      <c r="F125" s="4"/>
      <c r="G125" s="4"/>
      <c r="H125" s="4"/>
      <c r="I125" s="538"/>
      <c r="J125" s="4"/>
      <c r="K125" s="4"/>
      <c r="L125" s="4"/>
      <c r="M125" s="4"/>
      <c r="N125" s="4"/>
      <c r="O125" s="4"/>
      <c r="P125" s="4"/>
      <c r="Q125" s="4"/>
      <c r="R125" s="4"/>
      <c r="S125" s="4"/>
      <c r="T125" s="4"/>
      <c r="U125" s="4"/>
      <c r="V125" s="4"/>
      <c r="W125" s="4"/>
      <c r="X125" s="4"/>
      <c r="Y125" s="4"/>
      <c r="Z125" s="4"/>
    </row>
    <row r="126" ht="14.25" customHeight="1">
      <c r="A126" s="4"/>
      <c r="B126" s="4"/>
      <c r="C126" s="549"/>
      <c r="D126" s="4"/>
      <c r="E126" s="4"/>
      <c r="F126" s="4"/>
      <c r="G126" s="4"/>
      <c r="H126" s="4"/>
      <c r="I126" s="538"/>
      <c r="J126" s="4"/>
      <c r="K126" s="4"/>
      <c r="L126" s="4"/>
      <c r="M126" s="4"/>
      <c r="N126" s="4"/>
      <c r="O126" s="4"/>
      <c r="P126" s="4"/>
      <c r="Q126" s="4"/>
      <c r="R126" s="4"/>
      <c r="S126" s="4"/>
      <c r="T126" s="4"/>
      <c r="U126" s="4"/>
      <c r="V126" s="4"/>
      <c r="W126" s="4"/>
      <c r="X126" s="4"/>
      <c r="Y126" s="4"/>
      <c r="Z126" s="4"/>
    </row>
    <row r="127" ht="14.25" customHeight="1">
      <c r="A127" s="4"/>
      <c r="B127" s="4"/>
      <c r="C127" s="549"/>
      <c r="D127" s="4"/>
      <c r="E127" s="4"/>
      <c r="F127" s="4"/>
      <c r="G127" s="4"/>
      <c r="H127" s="4"/>
      <c r="I127" s="538"/>
      <c r="J127" s="4"/>
      <c r="K127" s="4"/>
      <c r="L127" s="4"/>
      <c r="M127" s="4"/>
      <c r="N127" s="4"/>
      <c r="O127" s="4"/>
      <c r="P127" s="4"/>
      <c r="Q127" s="4"/>
      <c r="R127" s="4"/>
      <c r="S127" s="4"/>
      <c r="T127" s="4"/>
      <c r="U127" s="4"/>
      <c r="V127" s="4"/>
      <c r="W127" s="4"/>
      <c r="X127" s="4"/>
      <c r="Y127" s="4"/>
      <c r="Z127" s="4"/>
    </row>
    <row r="128" ht="14.25" customHeight="1">
      <c r="A128" s="4"/>
      <c r="B128" s="4"/>
      <c r="C128" s="549"/>
      <c r="D128" s="4"/>
      <c r="E128" s="4"/>
      <c r="F128" s="4"/>
      <c r="G128" s="4"/>
      <c r="H128" s="4"/>
      <c r="I128" s="538"/>
      <c r="J128" s="4"/>
      <c r="K128" s="4"/>
      <c r="L128" s="4"/>
      <c r="M128" s="4"/>
      <c r="N128" s="4"/>
      <c r="O128" s="4"/>
      <c r="P128" s="4"/>
      <c r="Q128" s="4"/>
      <c r="R128" s="4"/>
      <c r="S128" s="4"/>
      <c r="T128" s="4"/>
      <c r="U128" s="4"/>
      <c r="V128" s="4"/>
      <c r="W128" s="4"/>
      <c r="X128" s="4"/>
      <c r="Y128" s="4"/>
      <c r="Z128" s="4"/>
    </row>
    <row r="129" ht="14.25" customHeight="1">
      <c r="A129" s="4"/>
      <c r="B129" s="4"/>
      <c r="C129" s="549"/>
      <c r="D129" s="4"/>
      <c r="E129" s="4"/>
      <c r="F129" s="4"/>
      <c r="G129" s="4"/>
      <c r="H129" s="4"/>
      <c r="I129" s="538"/>
      <c r="J129" s="4"/>
      <c r="K129" s="4"/>
      <c r="L129" s="4"/>
      <c r="M129" s="4"/>
      <c r="N129" s="4"/>
      <c r="O129" s="4"/>
      <c r="P129" s="4"/>
      <c r="Q129" s="4"/>
      <c r="R129" s="4"/>
      <c r="S129" s="4"/>
      <c r="T129" s="4"/>
      <c r="U129" s="4"/>
      <c r="V129" s="4"/>
      <c r="W129" s="4"/>
      <c r="X129" s="4"/>
      <c r="Y129" s="4"/>
      <c r="Z129" s="4"/>
    </row>
    <row r="130" ht="14.25" customHeight="1">
      <c r="A130" s="4"/>
      <c r="B130" s="4"/>
      <c r="C130" s="549"/>
      <c r="D130" s="4"/>
      <c r="E130" s="4"/>
      <c r="F130" s="4"/>
      <c r="G130" s="4"/>
      <c r="H130" s="4"/>
      <c r="I130" s="538"/>
      <c r="J130" s="4"/>
      <c r="K130" s="4"/>
      <c r="L130" s="4"/>
      <c r="M130" s="4"/>
      <c r="N130" s="4"/>
      <c r="O130" s="4"/>
      <c r="P130" s="4"/>
      <c r="Q130" s="4"/>
      <c r="R130" s="4"/>
      <c r="S130" s="4"/>
      <c r="T130" s="4"/>
      <c r="U130" s="4"/>
      <c r="V130" s="4"/>
      <c r="W130" s="4"/>
      <c r="X130" s="4"/>
      <c r="Y130" s="4"/>
      <c r="Z130" s="4"/>
    </row>
    <row r="131" ht="14.25" customHeight="1">
      <c r="A131" s="4"/>
      <c r="B131" s="4"/>
      <c r="C131" s="549"/>
      <c r="D131" s="4"/>
      <c r="E131" s="4"/>
      <c r="F131" s="4"/>
      <c r="G131" s="4"/>
      <c r="H131" s="4"/>
      <c r="I131" s="538"/>
      <c r="J131" s="4"/>
      <c r="K131" s="4"/>
      <c r="L131" s="4"/>
      <c r="M131" s="4"/>
      <c r="N131" s="4"/>
      <c r="O131" s="4"/>
      <c r="P131" s="4"/>
      <c r="Q131" s="4"/>
      <c r="R131" s="4"/>
      <c r="S131" s="4"/>
      <c r="T131" s="4"/>
      <c r="U131" s="4"/>
      <c r="V131" s="4"/>
      <c r="W131" s="4"/>
      <c r="X131" s="4"/>
      <c r="Y131" s="4"/>
      <c r="Z131" s="4"/>
    </row>
    <row r="132" ht="14.25" customHeight="1">
      <c r="A132" s="4"/>
      <c r="B132" s="4"/>
      <c r="C132" s="549"/>
      <c r="D132" s="4"/>
      <c r="E132" s="4"/>
      <c r="F132" s="4"/>
      <c r="G132" s="4"/>
      <c r="H132" s="4"/>
      <c r="I132" s="538"/>
      <c r="J132" s="4"/>
      <c r="K132" s="4"/>
      <c r="L132" s="4"/>
      <c r="M132" s="4"/>
      <c r="N132" s="4"/>
      <c r="O132" s="4"/>
      <c r="P132" s="4"/>
      <c r="Q132" s="4"/>
      <c r="R132" s="4"/>
      <c r="S132" s="4"/>
      <c r="T132" s="4"/>
      <c r="U132" s="4"/>
      <c r="V132" s="4"/>
      <c r="W132" s="4"/>
      <c r="X132" s="4"/>
      <c r="Y132" s="4"/>
      <c r="Z132" s="4"/>
    </row>
    <row r="133" ht="14.25" customHeight="1">
      <c r="A133" s="4"/>
      <c r="B133" s="4"/>
      <c r="C133" s="549"/>
      <c r="D133" s="4"/>
      <c r="E133" s="4"/>
      <c r="F133" s="4"/>
      <c r="G133" s="4"/>
      <c r="H133" s="4"/>
      <c r="I133" s="538"/>
      <c r="J133" s="4"/>
      <c r="K133" s="4"/>
      <c r="L133" s="4"/>
      <c r="M133" s="4"/>
      <c r="N133" s="4"/>
      <c r="O133" s="4"/>
      <c r="P133" s="4"/>
      <c r="Q133" s="4"/>
      <c r="R133" s="4"/>
      <c r="S133" s="4"/>
      <c r="T133" s="4"/>
      <c r="U133" s="4"/>
      <c r="V133" s="4"/>
      <c r="W133" s="4"/>
      <c r="X133" s="4"/>
      <c r="Y133" s="4"/>
      <c r="Z133" s="4"/>
    </row>
    <row r="134" ht="14.25" customHeight="1">
      <c r="A134" s="4"/>
      <c r="B134" s="4"/>
      <c r="C134" s="549"/>
      <c r="D134" s="4"/>
      <c r="E134" s="4"/>
      <c r="F134" s="4"/>
      <c r="G134" s="4"/>
      <c r="H134" s="4"/>
      <c r="I134" s="538"/>
      <c r="J134" s="4"/>
      <c r="K134" s="4"/>
      <c r="L134" s="4"/>
      <c r="M134" s="4"/>
      <c r="N134" s="4"/>
      <c r="O134" s="4"/>
      <c r="P134" s="4"/>
      <c r="Q134" s="4"/>
      <c r="R134" s="4"/>
      <c r="S134" s="4"/>
      <c r="T134" s="4"/>
      <c r="U134" s="4"/>
      <c r="V134" s="4"/>
      <c r="W134" s="4"/>
      <c r="X134" s="4"/>
      <c r="Y134" s="4"/>
      <c r="Z134" s="4"/>
    </row>
    <row r="135" ht="14.25" customHeight="1">
      <c r="A135" s="4"/>
      <c r="B135" s="4"/>
      <c r="C135" s="549"/>
      <c r="D135" s="4"/>
      <c r="E135" s="4"/>
      <c r="F135" s="4"/>
      <c r="G135" s="4"/>
      <c r="H135" s="4"/>
      <c r="I135" s="538"/>
      <c r="J135" s="4"/>
      <c r="K135" s="4"/>
      <c r="L135" s="4"/>
      <c r="M135" s="4"/>
      <c r="N135" s="4"/>
      <c r="O135" s="4"/>
      <c r="P135" s="4"/>
      <c r="Q135" s="4"/>
      <c r="R135" s="4"/>
      <c r="S135" s="4"/>
      <c r="T135" s="4"/>
      <c r="U135" s="4"/>
      <c r="V135" s="4"/>
      <c r="W135" s="4"/>
      <c r="X135" s="4"/>
      <c r="Y135" s="4"/>
      <c r="Z135" s="4"/>
    </row>
    <row r="136" ht="14.25" customHeight="1">
      <c r="A136" s="4"/>
      <c r="B136" s="4"/>
      <c r="C136" s="549"/>
      <c r="D136" s="4"/>
      <c r="E136" s="4"/>
      <c r="F136" s="4"/>
      <c r="G136" s="4"/>
      <c r="H136" s="4"/>
      <c r="I136" s="538"/>
      <c r="J136" s="4"/>
      <c r="K136" s="4"/>
      <c r="L136" s="4"/>
      <c r="M136" s="4"/>
      <c r="N136" s="4"/>
      <c r="O136" s="4"/>
      <c r="P136" s="4"/>
      <c r="Q136" s="4"/>
      <c r="R136" s="4"/>
      <c r="S136" s="4"/>
      <c r="T136" s="4"/>
      <c r="U136" s="4"/>
      <c r="V136" s="4"/>
      <c r="W136" s="4"/>
      <c r="X136" s="4"/>
      <c r="Y136" s="4"/>
      <c r="Z136" s="4"/>
    </row>
    <row r="137" ht="14.25" customHeight="1">
      <c r="A137" s="4"/>
      <c r="B137" s="4"/>
      <c r="C137" s="549"/>
      <c r="D137" s="4"/>
      <c r="E137" s="4"/>
      <c r="F137" s="4"/>
      <c r="G137" s="4"/>
      <c r="H137" s="4"/>
      <c r="I137" s="538"/>
      <c r="J137" s="4"/>
      <c r="K137" s="4"/>
      <c r="L137" s="4"/>
      <c r="M137" s="4"/>
      <c r="N137" s="4"/>
      <c r="O137" s="4"/>
      <c r="P137" s="4"/>
      <c r="Q137" s="4"/>
      <c r="R137" s="4"/>
      <c r="S137" s="4"/>
      <c r="T137" s="4"/>
      <c r="U137" s="4"/>
      <c r="V137" s="4"/>
      <c r="W137" s="4"/>
      <c r="X137" s="4"/>
      <c r="Y137" s="4"/>
      <c r="Z137" s="4"/>
    </row>
    <row r="138" ht="14.25" customHeight="1">
      <c r="A138" s="4"/>
      <c r="B138" s="4"/>
      <c r="C138" s="549"/>
      <c r="D138" s="4"/>
      <c r="E138" s="4"/>
      <c r="F138" s="4"/>
      <c r="G138" s="4"/>
      <c r="H138" s="4"/>
      <c r="I138" s="538"/>
      <c r="J138" s="4"/>
      <c r="K138" s="4"/>
      <c r="L138" s="4"/>
      <c r="M138" s="4"/>
      <c r="N138" s="4"/>
      <c r="O138" s="4"/>
      <c r="P138" s="4"/>
      <c r="Q138" s="4"/>
      <c r="R138" s="4"/>
      <c r="S138" s="4"/>
      <c r="T138" s="4"/>
      <c r="U138" s="4"/>
      <c r="V138" s="4"/>
      <c r="W138" s="4"/>
      <c r="X138" s="4"/>
      <c r="Y138" s="4"/>
      <c r="Z138" s="4"/>
    </row>
    <row r="139" ht="14.25" customHeight="1">
      <c r="A139" s="4"/>
      <c r="B139" s="4"/>
      <c r="C139" s="549"/>
      <c r="D139" s="4"/>
      <c r="E139" s="4"/>
      <c r="F139" s="4"/>
      <c r="G139" s="4"/>
      <c r="H139" s="4"/>
      <c r="I139" s="538"/>
      <c r="J139" s="4"/>
      <c r="K139" s="4"/>
      <c r="L139" s="4"/>
      <c r="M139" s="4"/>
      <c r="N139" s="4"/>
      <c r="O139" s="4"/>
      <c r="P139" s="4"/>
      <c r="Q139" s="4"/>
      <c r="R139" s="4"/>
      <c r="S139" s="4"/>
      <c r="T139" s="4"/>
      <c r="U139" s="4"/>
      <c r="V139" s="4"/>
      <c r="W139" s="4"/>
      <c r="X139" s="4"/>
      <c r="Y139" s="4"/>
      <c r="Z139" s="4"/>
    </row>
    <row r="140" ht="14.25" customHeight="1">
      <c r="A140" s="4"/>
      <c r="B140" s="4"/>
      <c r="C140" s="549"/>
      <c r="D140" s="4"/>
      <c r="E140" s="4"/>
      <c r="F140" s="4"/>
      <c r="G140" s="4"/>
      <c r="H140" s="4"/>
      <c r="I140" s="538"/>
      <c r="J140" s="4"/>
      <c r="K140" s="4"/>
      <c r="L140" s="4"/>
      <c r="M140" s="4"/>
      <c r="N140" s="4"/>
      <c r="O140" s="4"/>
      <c r="P140" s="4"/>
      <c r="Q140" s="4"/>
      <c r="R140" s="4"/>
      <c r="S140" s="4"/>
      <c r="T140" s="4"/>
      <c r="U140" s="4"/>
      <c r="V140" s="4"/>
      <c r="W140" s="4"/>
      <c r="X140" s="4"/>
      <c r="Y140" s="4"/>
      <c r="Z140" s="4"/>
    </row>
    <row r="141" ht="14.25" customHeight="1">
      <c r="A141" s="4"/>
      <c r="B141" s="4"/>
      <c r="C141" s="549"/>
      <c r="D141" s="4"/>
      <c r="E141" s="4"/>
      <c r="F141" s="4"/>
      <c r="G141" s="4"/>
      <c r="H141" s="4"/>
      <c r="I141" s="538"/>
      <c r="J141" s="4"/>
      <c r="K141" s="4"/>
      <c r="L141" s="4"/>
      <c r="M141" s="4"/>
      <c r="N141" s="4"/>
      <c r="O141" s="4"/>
      <c r="P141" s="4"/>
      <c r="Q141" s="4"/>
      <c r="R141" s="4"/>
      <c r="S141" s="4"/>
      <c r="T141" s="4"/>
      <c r="U141" s="4"/>
      <c r="V141" s="4"/>
      <c r="W141" s="4"/>
      <c r="X141" s="4"/>
      <c r="Y141" s="4"/>
      <c r="Z141" s="4"/>
    </row>
    <row r="142" ht="14.25" customHeight="1">
      <c r="A142" s="4"/>
      <c r="B142" s="4"/>
      <c r="C142" s="549"/>
      <c r="D142" s="4"/>
      <c r="E142" s="4"/>
      <c r="F142" s="4"/>
      <c r="G142" s="4"/>
      <c r="H142" s="4"/>
      <c r="I142" s="538"/>
      <c r="J142" s="4"/>
      <c r="K142" s="4"/>
      <c r="L142" s="4"/>
      <c r="M142" s="4"/>
      <c r="N142" s="4"/>
      <c r="O142" s="4"/>
      <c r="P142" s="4"/>
      <c r="Q142" s="4"/>
      <c r="R142" s="4"/>
      <c r="S142" s="4"/>
      <c r="T142" s="4"/>
      <c r="U142" s="4"/>
      <c r="V142" s="4"/>
      <c r="W142" s="4"/>
      <c r="X142" s="4"/>
      <c r="Y142" s="4"/>
      <c r="Z142" s="4"/>
    </row>
    <row r="143" ht="14.25" customHeight="1">
      <c r="A143" s="4"/>
      <c r="B143" s="4"/>
      <c r="C143" s="549"/>
      <c r="D143" s="4"/>
      <c r="E143" s="4"/>
      <c r="F143" s="4"/>
      <c r="G143" s="4"/>
      <c r="H143" s="4"/>
      <c r="I143" s="538"/>
      <c r="J143" s="4"/>
      <c r="K143" s="4"/>
      <c r="L143" s="4"/>
      <c r="M143" s="4"/>
      <c r="N143" s="4"/>
      <c r="O143" s="4"/>
      <c r="P143" s="4"/>
      <c r="Q143" s="4"/>
      <c r="R143" s="4"/>
      <c r="S143" s="4"/>
      <c r="T143" s="4"/>
      <c r="U143" s="4"/>
      <c r="V143" s="4"/>
      <c r="W143" s="4"/>
      <c r="X143" s="4"/>
      <c r="Y143" s="4"/>
      <c r="Z143" s="4"/>
    </row>
    <row r="144" ht="14.25" customHeight="1">
      <c r="A144" s="4"/>
      <c r="B144" s="4"/>
      <c r="C144" s="549"/>
      <c r="D144" s="4"/>
      <c r="E144" s="4"/>
      <c r="F144" s="4"/>
      <c r="G144" s="4"/>
      <c r="H144" s="4"/>
      <c r="I144" s="538"/>
      <c r="J144" s="4"/>
      <c r="K144" s="4"/>
      <c r="L144" s="4"/>
      <c r="M144" s="4"/>
      <c r="N144" s="4"/>
      <c r="O144" s="4"/>
      <c r="P144" s="4"/>
      <c r="Q144" s="4"/>
      <c r="R144" s="4"/>
      <c r="S144" s="4"/>
      <c r="T144" s="4"/>
      <c r="U144" s="4"/>
      <c r="V144" s="4"/>
      <c r="W144" s="4"/>
      <c r="X144" s="4"/>
      <c r="Y144" s="4"/>
      <c r="Z144" s="4"/>
    </row>
    <row r="145" ht="14.25" customHeight="1">
      <c r="A145" s="4"/>
      <c r="B145" s="4"/>
      <c r="C145" s="549"/>
      <c r="D145" s="4"/>
      <c r="E145" s="4"/>
      <c r="F145" s="4"/>
      <c r="G145" s="4"/>
      <c r="H145" s="4"/>
      <c r="I145" s="538"/>
      <c r="J145" s="4"/>
      <c r="K145" s="4"/>
      <c r="L145" s="4"/>
      <c r="M145" s="4"/>
      <c r="N145" s="4"/>
      <c r="O145" s="4"/>
      <c r="P145" s="4"/>
      <c r="Q145" s="4"/>
      <c r="R145" s="4"/>
      <c r="S145" s="4"/>
      <c r="T145" s="4"/>
      <c r="U145" s="4"/>
      <c r="V145" s="4"/>
      <c r="W145" s="4"/>
      <c r="X145" s="4"/>
      <c r="Y145" s="4"/>
      <c r="Z145" s="4"/>
    </row>
    <row r="146" ht="14.25" customHeight="1">
      <c r="A146" s="4"/>
      <c r="B146" s="4"/>
      <c r="C146" s="549"/>
      <c r="D146" s="4"/>
      <c r="E146" s="4"/>
      <c r="F146" s="4"/>
      <c r="G146" s="4"/>
      <c r="H146" s="4"/>
      <c r="I146" s="538"/>
      <c r="J146" s="4"/>
      <c r="K146" s="4"/>
      <c r="L146" s="4"/>
      <c r="M146" s="4"/>
      <c r="N146" s="4"/>
      <c r="O146" s="4"/>
      <c r="P146" s="4"/>
      <c r="Q146" s="4"/>
      <c r="R146" s="4"/>
      <c r="S146" s="4"/>
      <c r="T146" s="4"/>
      <c r="U146" s="4"/>
      <c r="V146" s="4"/>
      <c r="W146" s="4"/>
      <c r="X146" s="4"/>
      <c r="Y146" s="4"/>
      <c r="Z146" s="4"/>
    </row>
    <row r="147" ht="14.25" customHeight="1">
      <c r="A147" s="4"/>
      <c r="B147" s="4"/>
      <c r="C147" s="549"/>
      <c r="D147" s="4"/>
      <c r="E147" s="4"/>
      <c r="F147" s="4"/>
      <c r="G147" s="4"/>
      <c r="H147" s="4"/>
      <c r="I147" s="538"/>
      <c r="J147" s="4"/>
      <c r="K147" s="4"/>
      <c r="L147" s="4"/>
      <c r="M147" s="4"/>
      <c r="N147" s="4"/>
      <c r="O147" s="4"/>
      <c r="P147" s="4"/>
      <c r="Q147" s="4"/>
      <c r="R147" s="4"/>
      <c r="S147" s="4"/>
      <c r="T147" s="4"/>
      <c r="U147" s="4"/>
      <c r="V147" s="4"/>
      <c r="W147" s="4"/>
      <c r="X147" s="4"/>
      <c r="Y147" s="4"/>
      <c r="Z147" s="4"/>
    </row>
    <row r="148" ht="14.25" customHeight="1">
      <c r="A148" s="4"/>
      <c r="B148" s="4"/>
      <c r="C148" s="549"/>
      <c r="D148" s="4"/>
      <c r="E148" s="4"/>
      <c r="F148" s="4"/>
      <c r="G148" s="4"/>
      <c r="H148" s="4"/>
      <c r="I148" s="538"/>
      <c r="J148" s="4"/>
      <c r="K148" s="4"/>
      <c r="L148" s="4"/>
      <c r="M148" s="4"/>
      <c r="N148" s="4"/>
      <c r="O148" s="4"/>
      <c r="P148" s="4"/>
      <c r="Q148" s="4"/>
      <c r="R148" s="4"/>
      <c r="S148" s="4"/>
      <c r="T148" s="4"/>
      <c r="U148" s="4"/>
      <c r="V148" s="4"/>
      <c r="W148" s="4"/>
      <c r="X148" s="4"/>
      <c r="Y148" s="4"/>
      <c r="Z148" s="4"/>
    </row>
    <row r="149" ht="14.25" customHeight="1">
      <c r="A149" s="4"/>
      <c r="B149" s="4"/>
      <c r="C149" s="549"/>
      <c r="D149" s="4"/>
      <c r="E149" s="4"/>
      <c r="F149" s="4"/>
      <c r="G149" s="4"/>
      <c r="H149" s="4"/>
      <c r="I149" s="538"/>
      <c r="J149" s="4"/>
      <c r="K149" s="4"/>
      <c r="L149" s="4"/>
      <c r="M149" s="4"/>
      <c r="N149" s="4"/>
      <c r="O149" s="4"/>
      <c r="P149" s="4"/>
      <c r="Q149" s="4"/>
      <c r="R149" s="4"/>
      <c r="S149" s="4"/>
      <c r="T149" s="4"/>
      <c r="U149" s="4"/>
      <c r="V149" s="4"/>
      <c r="W149" s="4"/>
      <c r="X149" s="4"/>
      <c r="Y149" s="4"/>
      <c r="Z149" s="4"/>
    </row>
    <row r="150" ht="14.25" customHeight="1">
      <c r="A150" s="4"/>
      <c r="B150" s="4"/>
      <c r="C150" s="549"/>
      <c r="D150" s="4"/>
      <c r="E150" s="4"/>
      <c r="F150" s="4"/>
      <c r="G150" s="4"/>
      <c r="H150" s="4"/>
      <c r="I150" s="538"/>
      <c r="J150" s="4"/>
      <c r="K150" s="4"/>
      <c r="L150" s="4"/>
      <c r="M150" s="4"/>
      <c r="N150" s="4"/>
      <c r="O150" s="4"/>
      <c r="P150" s="4"/>
      <c r="Q150" s="4"/>
      <c r="R150" s="4"/>
      <c r="S150" s="4"/>
      <c r="T150" s="4"/>
      <c r="U150" s="4"/>
      <c r="V150" s="4"/>
      <c r="W150" s="4"/>
      <c r="X150" s="4"/>
      <c r="Y150" s="4"/>
      <c r="Z150" s="4"/>
    </row>
    <row r="151" ht="14.25" customHeight="1">
      <c r="A151" s="4"/>
      <c r="B151" s="4"/>
      <c r="C151" s="549"/>
      <c r="D151" s="4"/>
      <c r="E151" s="4"/>
      <c r="F151" s="4"/>
      <c r="G151" s="4"/>
      <c r="H151" s="4"/>
      <c r="I151" s="538"/>
      <c r="J151" s="4"/>
      <c r="K151" s="4"/>
      <c r="L151" s="4"/>
      <c r="M151" s="4"/>
      <c r="N151" s="4"/>
      <c r="O151" s="4"/>
      <c r="P151" s="4"/>
      <c r="Q151" s="4"/>
      <c r="R151" s="4"/>
      <c r="S151" s="4"/>
      <c r="T151" s="4"/>
      <c r="U151" s="4"/>
      <c r="V151" s="4"/>
      <c r="W151" s="4"/>
      <c r="X151" s="4"/>
      <c r="Y151" s="4"/>
      <c r="Z151" s="4"/>
    </row>
    <row r="152" ht="14.25" customHeight="1">
      <c r="A152" s="4"/>
      <c r="B152" s="4"/>
      <c r="C152" s="549"/>
      <c r="D152" s="4"/>
      <c r="E152" s="4"/>
      <c r="F152" s="4"/>
      <c r="G152" s="4"/>
      <c r="H152" s="4"/>
      <c r="I152" s="538"/>
      <c r="J152" s="4"/>
      <c r="K152" s="4"/>
      <c r="L152" s="4"/>
      <c r="M152" s="4"/>
      <c r="N152" s="4"/>
      <c r="O152" s="4"/>
      <c r="P152" s="4"/>
      <c r="Q152" s="4"/>
      <c r="R152" s="4"/>
      <c r="S152" s="4"/>
      <c r="T152" s="4"/>
      <c r="U152" s="4"/>
      <c r="V152" s="4"/>
      <c r="W152" s="4"/>
      <c r="X152" s="4"/>
      <c r="Y152" s="4"/>
      <c r="Z152" s="4"/>
    </row>
    <row r="153" ht="14.25" customHeight="1">
      <c r="A153" s="4"/>
      <c r="B153" s="4"/>
      <c r="C153" s="549"/>
      <c r="D153" s="4"/>
      <c r="E153" s="4"/>
      <c r="F153" s="4"/>
      <c r="G153" s="4"/>
      <c r="H153" s="4"/>
      <c r="I153" s="538"/>
      <c r="J153" s="4"/>
      <c r="K153" s="4"/>
      <c r="L153" s="4"/>
      <c r="M153" s="4"/>
      <c r="N153" s="4"/>
      <c r="O153" s="4"/>
      <c r="P153" s="4"/>
      <c r="Q153" s="4"/>
      <c r="R153" s="4"/>
      <c r="S153" s="4"/>
      <c r="T153" s="4"/>
      <c r="U153" s="4"/>
      <c r="V153" s="4"/>
      <c r="W153" s="4"/>
      <c r="X153" s="4"/>
      <c r="Y153" s="4"/>
      <c r="Z153" s="4"/>
    </row>
    <row r="154" ht="14.25" customHeight="1">
      <c r="A154" s="4"/>
      <c r="B154" s="4"/>
      <c r="C154" s="549"/>
      <c r="D154" s="4"/>
      <c r="E154" s="4"/>
      <c r="F154" s="4"/>
      <c r="G154" s="4"/>
      <c r="H154" s="4"/>
      <c r="I154" s="538"/>
      <c r="J154" s="4"/>
      <c r="K154" s="4"/>
      <c r="L154" s="4"/>
      <c r="M154" s="4"/>
      <c r="N154" s="4"/>
      <c r="O154" s="4"/>
      <c r="P154" s="4"/>
      <c r="Q154" s="4"/>
      <c r="R154" s="4"/>
      <c r="S154" s="4"/>
      <c r="T154" s="4"/>
      <c r="U154" s="4"/>
      <c r="V154" s="4"/>
      <c r="W154" s="4"/>
      <c r="X154" s="4"/>
      <c r="Y154" s="4"/>
      <c r="Z154" s="4"/>
    </row>
    <row r="155" ht="14.25" customHeight="1">
      <c r="A155" s="4"/>
      <c r="B155" s="4"/>
      <c r="C155" s="549"/>
      <c r="D155" s="4"/>
      <c r="E155" s="4"/>
      <c r="F155" s="4"/>
      <c r="G155" s="4"/>
      <c r="H155" s="4"/>
      <c r="I155" s="538"/>
      <c r="J155" s="4"/>
      <c r="K155" s="4"/>
      <c r="L155" s="4"/>
      <c r="M155" s="4"/>
      <c r="N155" s="4"/>
      <c r="O155" s="4"/>
      <c r="P155" s="4"/>
      <c r="Q155" s="4"/>
      <c r="R155" s="4"/>
      <c r="S155" s="4"/>
      <c r="T155" s="4"/>
      <c r="U155" s="4"/>
      <c r="V155" s="4"/>
      <c r="W155" s="4"/>
      <c r="X155" s="4"/>
      <c r="Y155" s="4"/>
      <c r="Z155" s="4"/>
    </row>
    <row r="156" ht="14.25" customHeight="1">
      <c r="A156" s="4"/>
      <c r="B156" s="4"/>
      <c r="C156" s="549"/>
      <c r="D156" s="4"/>
      <c r="E156" s="4"/>
      <c r="F156" s="4"/>
      <c r="G156" s="4"/>
      <c r="H156" s="4"/>
      <c r="I156" s="538"/>
      <c r="J156" s="4"/>
      <c r="K156" s="4"/>
      <c r="L156" s="4"/>
      <c r="M156" s="4"/>
      <c r="N156" s="4"/>
      <c r="O156" s="4"/>
      <c r="P156" s="4"/>
      <c r="Q156" s="4"/>
      <c r="R156" s="4"/>
      <c r="S156" s="4"/>
      <c r="T156" s="4"/>
      <c r="U156" s="4"/>
      <c r="V156" s="4"/>
      <c r="W156" s="4"/>
      <c r="X156" s="4"/>
      <c r="Y156" s="4"/>
      <c r="Z156" s="4"/>
    </row>
    <row r="157" ht="14.25" customHeight="1">
      <c r="A157" s="4"/>
      <c r="B157" s="4"/>
      <c r="C157" s="549"/>
      <c r="D157" s="4"/>
      <c r="E157" s="4"/>
      <c r="F157" s="4"/>
      <c r="G157" s="4"/>
      <c r="H157" s="4"/>
      <c r="I157" s="538"/>
      <c r="J157" s="4"/>
      <c r="K157" s="4"/>
      <c r="L157" s="4"/>
      <c r="M157" s="4"/>
      <c r="N157" s="4"/>
      <c r="O157" s="4"/>
      <c r="P157" s="4"/>
      <c r="Q157" s="4"/>
      <c r="R157" s="4"/>
      <c r="S157" s="4"/>
      <c r="T157" s="4"/>
      <c r="U157" s="4"/>
      <c r="V157" s="4"/>
      <c r="W157" s="4"/>
      <c r="X157" s="4"/>
      <c r="Y157" s="4"/>
      <c r="Z157" s="4"/>
    </row>
    <row r="158" ht="14.25" customHeight="1">
      <c r="A158" s="4"/>
      <c r="B158" s="4"/>
      <c r="C158" s="549"/>
      <c r="D158" s="4"/>
      <c r="E158" s="4"/>
      <c r="F158" s="4"/>
      <c r="G158" s="4"/>
      <c r="H158" s="4"/>
      <c r="I158" s="538"/>
      <c r="J158" s="4"/>
      <c r="K158" s="4"/>
      <c r="L158" s="4"/>
      <c r="M158" s="4"/>
      <c r="N158" s="4"/>
      <c r="O158" s="4"/>
      <c r="P158" s="4"/>
      <c r="Q158" s="4"/>
      <c r="R158" s="4"/>
      <c r="S158" s="4"/>
      <c r="T158" s="4"/>
      <c r="U158" s="4"/>
      <c r="V158" s="4"/>
      <c r="W158" s="4"/>
      <c r="X158" s="4"/>
      <c r="Y158" s="4"/>
      <c r="Z158" s="4"/>
    </row>
    <row r="159" ht="14.25" customHeight="1">
      <c r="A159" s="4"/>
      <c r="B159" s="4"/>
      <c r="C159" s="549"/>
      <c r="D159" s="4"/>
      <c r="E159" s="4"/>
      <c r="F159" s="4"/>
      <c r="G159" s="4"/>
      <c r="H159" s="4"/>
      <c r="I159" s="538"/>
      <c r="J159" s="4"/>
      <c r="K159" s="4"/>
      <c r="L159" s="4"/>
      <c r="M159" s="4"/>
      <c r="N159" s="4"/>
      <c r="O159" s="4"/>
      <c r="P159" s="4"/>
      <c r="Q159" s="4"/>
      <c r="R159" s="4"/>
      <c r="S159" s="4"/>
      <c r="T159" s="4"/>
      <c r="U159" s="4"/>
      <c r="V159" s="4"/>
      <c r="W159" s="4"/>
      <c r="X159" s="4"/>
      <c r="Y159" s="4"/>
      <c r="Z159" s="4"/>
    </row>
    <row r="160" ht="14.25" customHeight="1">
      <c r="A160" s="4"/>
      <c r="B160" s="4"/>
      <c r="C160" s="549"/>
      <c r="D160" s="4"/>
      <c r="E160" s="4"/>
      <c r="F160" s="4"/>
      <c r="G160" s="4"/>
      <c r="H160" s="4"/>
      <c r="I160" s="538"/>
      <c r="J160" s="4"/>
      <c r="K160" s="4"/>
      <c r="L160" s="4"/>
      <c r="M160" s="4"/>
      <c r="N160" s="4"/>
      <c r="O160" s="4"/>
      <c r="P160" s="4"/>
      <c r="Q160" s="4"/>
      <c r="R160" s="4"/>
      <c r="S160" s="4"/>
      <c r="T160" s="4"/>
      <c r="U160" s="4"/>
      <c r="V160" s="4"/>
      <c r="W160" s="4"/>
      <c r="X160" s="4"/>
      <c r="Y160" s="4"/>
      <c r="Z160" s="4"/>
    </row>
    <row r="161" ht="14.25" customHeight="1">
      <c r="A161" s="4"/>
      <c r="B161" s="4"/>
      <c r="C161" s="549"/>
      <c r="D161" s="4"/>
      <c r="E161" s="4"/>
      <c r="F161" s="4"/>
      <c r="G161" s="4"/>
      <c r="H161" s="4"/>
      <c r="I161" s="538"/>
      <c r="J161" s="4"/>
      <c r="K161" s="4"/>
      <c r="L161" s="4"/>
      <c r="M161" s="4"/>
      <c r="N161" s="4"/>
      <c r="O161" s="4"/>
      <c r="P161" s="4"/>
      <c r="Q161" s="4"/>
      <c r="R161" s="4"/>
      <c r="S161" s="4"/>
      <c r="T161" s="4"/>
      <c r="U161" s="4"/>
      <c r="V161" s="4"/>
      <c r="W161" s="4"/>
      <c r="X161" s="4"/>
      <c r="Y161" s="4"/>
      <c r="Z161" s="4"/>
    </row>
    <row r="162" ht="14.25" customHeight="1">
      <c r="A162" s="4"/>
      <c r="B162" s="4"/>
      <c r="C162" s="549"/>
      <c r="D162" s="4"/>
      <c r="E162" s="4"/>
      <c r="F162" s="4"/>
      <c r="G162" s="4"/>
      <c r="H162" s="4"/>
      <c r="I162" s="538"/>
      <c r="J162" s="4"/>
      <c r="K162" s="4"/>
      <c r="L162" s="4"/>
      <c r="M162" s="4"/>
      <c r="N162" s="4"/>
      <c r="O162" s="4"/>
      <c r="P162" s="4"/>
      <c r="Q162" s="4"/>
      <c r="R162" s="4"/>
      <c r="S162" s="4"/>
      <c r="T162" s="4"/>
      <c r="U162" s="4"/>
      <c r="V162" s="4"/>
      <c r="W162" s="4"/>
      <c r="X162" s="4"/>
      <c r="Y162" s="4"/>
      <c r="Z162" s="4"/>
    </row>
    <row r="163" ht="14.25" customHeight="1">
      <c r="A163" s="4"/>
      <c r="B163" s="4"/>
      <c r="C163" s="549"/>
      <c r="D163" s="4"/>
      <c r="E163" s="4"/>
      <c r="F163" s="4"/>
      <c r="G163" s="4"/>
      <c r="H163" s="4"/>
      <c r="I163" s="538"/>
      <c r="J163" s="4"/>
      <c r="K163" s="4"/>
      <c r="L163" s="4"/>
      <c r="M163" s="4"/>
      <c r="N163" s="4"/>
      <c r="O163" s="4"/>
      <c r="P163" s="4"/>
      <c r="Q163" s="4"/>
      <c r="R163" s="4"/>
      <c r="S163" s="4"/>
      <c r="T163" s="4"/>
      <c r="U163" s="4"/>
      <c r="V163" s="4"/>
      <c r="W163" s="4"/>
      <c r="X163" s="4"/>
      <c r="Y163" s="4"/>
      <c r="Z163" s="4"/>
    </row>
    <row r="164" ht="14.25" customHeight="1">
      <c r="A164" s="4"/>
      <c r="B164" s="4"/>
      <c r="C164" s="549"/>
      <c r="D164" s="4"/>
      <c r="E164" s="4"/>
      <c r="F164" s="4"/>
      <c r="G164" s="4"/>
      <c r="H164" s="4"/>
      <c r="I164" s="538"/>
      <c r="J164" s="4"/>
      <c r="K164" s="4"/>
      <c r="L164" s="4"/>
      <c r="M164" s="4"/>
      <c r="N164" s="4"/>
      <c r="O164" s="4"/>
      <c r="P164" s="4"/>
      <c r="Q164" s="4"/>
      <c r="R164" s="4"/>
      <c r="S164" s="4"/>
      <c r="T164" s="4"/>
      <c r="U164" s="4"/>
      <c r="V164" s="4"/>
      <c r="W164" s="4"/>
      <c r="X164" s="4"/>
      <c r="Y164" s="4"/>
      <c r="Z164" s="4"/>
    </row>
    <row r="165" ht="14.25" customHeight="1">
      <c r="A165" s="4"/>
      <c r="B165" s="4"/>
      <c r="C165" s="549"/>
      <c r="D165" s="4"/>
      <c r="E165" s="4"/>
      <c r="F165" s="4"/>
      <c r="G165" s="4"/>
      <c r="H165" s="4"/>
      <c r="I165" s="538"/>
      <c r="J165" s="4"/>
      <c r="K165" s="4"/>
      <c r="L165" s="4"/>
      <c r="M165" s="4"/>
      <c r="N165" s="4"/>
      <c r="O165" s="4"/>
      <c r="P165" s="4"/>
      <c r="Q165" s="4"/>
      <c r="R165" s="4"/>
      <c r="S165" s="4"/>
      <c r="T165" s="4"/>
      <c r="U165" s="4"/>
      <c r="V165" s="4"/>
      <c r="W165" s="4"/>
      <c r="X165" s="4"/>
      <c r="Y165" s="4"/>
      <c r="Z165" s="4"/>
    </row>
    <row r="166" ht="14.25" customHeight="1">
      <c r="A166" s="4"/>
      <c r="B166" s="4"/>
      <c r="C166" s="549"/>
      <c r="D166" s="4"/>
      <c r="E166" s="4"/>
      <c r="F166" s="4"/>
      <c r="G166" s="4"/>
      <c r="H166" s="4"/>
      <c r="I166" s="538"/>
      <c r="J166" s="4"/>
      <c r="K166" s="4"/>
      <c r="L166" s="4"/>
      <c r="M166" s="4"/>
      <c r="N166" s="4"/>
      <c r="O166" s="4"/>
      <c r="P166" s="4"/>
      <c r="Q166" s="4"/>
      <c r="R166" s="4"/>
      <c r="S166" s="4"/>
      <c r="T166" s="4"/>
      <c r="U166" s="4"/>
      <c r="V166" s="4"/>
      <c r="W166" s="4"/>
      <c r="X166" s="4"/>
      <c r="Y166" s="4"/>
      <c r="Z166" s="4"/>
    </row>
    <row r="167" ht="14.25" customHeight="1">
      <c r="A167" s="4"/>
      <c r="B167" s="4"/>
      <c r="C167" s="549"/>
      <c r="D167" s="4"/>
      <c r="E167" s="4"/>
      <c r="F167" s="4"/>
      <c r="G167" s="4"/>
      <c r="H167" s="4"/>
      <c r="I167" s="538"/>
      <c r="J167" s="4"/>
      <c r="K167" s="4"/>
      <c r="L167" s="4"/>
      <c r="M167" s="4"/>
      <c r="N167" s="4"/>
      <c r="O167" s="4"/>
      <c r="P167" s="4"/>
      <c r="Q167" s="4"/>
      <c r="R167" s="4"/>
      <c r="S167" s="4"/>
      <c r="T167" s="4"/>
      <c r="U167" s="4"/>
      <c r="V167" s="4"/>
      <c r="W167" s="4"/>
      <c r="X167" s="4"/>
      <c r="Y167" s="4"/>
      <c r="Z167" s="4"/>
    </row>
    <row r="168" ht="14.25" customHeight="1">
      <c r="A168" s="4"/>
      <c r="B168" s="4"/>
      <c r="C168" s="549"/>
      <c r="D168" s="4"/>
      <c r="E168" s="4"/>
      <c r="F168" s="4"/>
      <c r="G168" s="4"/>
      <c r="H168" s="4"/>
      <c r="I168" s="538"/>
      <c r="J168" s="4"/>
      <c r="K168" s="4"/>
      <c r="L168" s="4"/>
      <c r="M168" s="4"/>
      <c r="N168" s="4"/>
      <c r="O168" s="4"/>
      <c r="P168" s="4"/>
      <c r="Q168" s="4"/>
      <c r="R168" s="4"/>
      <c r="S168" s="4"/>
      <c r="T168" s="4"/>
      <c r="U168" s="4"/>
      <c r="V168" s="4"/>
      <c r="W168" s="4"/>
      <c r="X168" s="4"/>
      <c r="Y168" s="4"/>
      <c r="Z168" s="4"/>
    </row>
    <row r="169" ht="14.25" customHeight="1">
      <c r="A169" s="4"/>
      <c r="B169" s="4"/>
      <c r="C169" s="549"/>
      <c r="D169" s="4"/>
      <c r="E169" s="4"/>
      <c r="F169" s="4"/>
      <c r="G169" s="4"/>
      <c r="H169" s="4"/>
      <c r="I169" s="538"/>
      <c r="J169" s="4"/>
      <c r="K169" s="4"/>
      <c r="L169" s="4"/>
      <c r="M169" s="4"/>
      <c r="N169" s="4"/>
      <c r="O169" s="4"/>
      <c r="P169" s="4"/>
      <c r="Q169" s="4"/>
      <c r="R169" s="4"/>
      <c r="S169" s="4"/>
      <c r="T169" s="4"/>
      <c r="U169" s="4"/>
      <c r="V169" s="4"/>
      <c r="W169" s="4"/>
      <c r="X169" s="4"/>
      <c r="Y169" s="4"/>
      <c r="Z169" s="4"/>
    </row>
    <row r="170" ht="14.25" customHeight="1">
      <c r="A170" s="4"/>
      <c r="B170" s="4"/>
      <c r="C170" s="549"/>
      <c r="D170" s="4"/>
      <c r="E170" s="4"/>
      <c r="F170" s="4"/>
      <c r="G170" s="4"/>
      <c r="H170" s="4"/>
      <c r="I170" s="538"/>
      <c r="J170" s="4"/>
      <c r="K170" s="4"/>
      <c r="L170" s="4"/>
      <c r="M170" s="4"/>
      <c r="N170" s="4"/>
      <c r="O170" s="4"/>
      <c r="P170" s="4"/>
      <c r="Q170" s="4"/>
      <c r="R170" s="4"/>
      <c r="S170" s="4"/>
      <c r="T170" s="4"/>
      <c r="U170" s="4"/>
      <c r="V170" s="4"/>
      <c r="W170" s="4"/>
      <c r="X170" s="4"/>
      <c r="Y170" s="4"/>
      <c r="Z170" s="4"/>
    </row>
    <row r="171" ht="14.25" customHeight="1">
      <c r="A171" s="4"/>
      <c r="B171" s="4"/>
      <c r="C171" s="549"/>
      <c r="D171" s="4"/>
      <c r="E171" s="4"/>
      <c r="F171" s="4"/>
      <c r="G171" s="4"/>
      <c r="H171" s="4"/>
      <c r="I171" s="538"/>
      <c r="J171" s="4"/>
      <c r="K171" s="4"/>
      <c r="L171" s="4"/>
      <c r="M171" s="4"/>
      <c r="N171" s="4"/>
      <c r="O171" s="4"/>
      <c r="P171" s="4"/>
      <c r="Q171" s="4"/>
      <c r="R171" s="4"/>
      <c r="S171" s="4"/>
      <c r="T171" s="4"/>
      <c r="U171" s="4"/>
      <c r="V171" s="4"/>
      <c r="W171" s="4"/>
      <c r="X171" s="4"/>
      <c r="Y171" s="4"/>
      <c r="Z171" s="4"/>
    </row>
    <row r="172" ht="14.25" customHeight="1">
      <c r="A172" s="4"/>
      <c r="B172" s="4"/>
      <c r="C172" s="549"/>
      <c r="D172" s="4"/>
      <c r="E172" s="4"/>
      <c r="F172" s="4"/>
      <c r="G172" s="4"/>
      <c r="H172" s="4"/>
      <c r="I172" s="538"/>
      <c r="J172" s="4"/>
      <c r="K172" s="4"/>
      <c r="L172" s="4"/>
      <c r="M172" s="4"/>
      <c r="N172" s="4"/>
      <c r="O172" s="4"/>
      <c r="P172" s="4"/>
      <c r="Q172" s="4"/>
      <c r="R172" s="4"/>
      <c r="S172" s="4"/>
      <c r="T172" s="4"/>
      <c r="U172" s="4"/>
      <c r="V172" s="4"/>
      <c r="W172" s="4"/>
      <c r="X172" s="4"/>
      <c r="Y172" s="4"/>
      <c r="Z172" s="4"/>
    </row>
    <row r="173" ht="14.25" customHeight="1">
      <c r="A173" s="4"/>
      <c r="B173" s="4"/>
      <c r="C173" s="549"/>
      <c r="D173" s="4"/>
      <c r="E173" s="4"/>
      <c r="F173" s="4"/>
      <c r="G173" s="4"/>
      <c r="H173" s="4"/>
      <c r="I173" s="538"/>
      <c r="J173" s="4"/>
      <c r="K173" s="4"/>
      <c r="L173" s="4"/>
      <c r="M173" s="4"/>
      <c r="N173" s="4"/>
      <c r="O173" s="4"/>
      <c r="P173" s="4"/>
      <c r="Q173" s="4"/>
      <c r="R173" s="4"/>
      <c r="S173" s="4"/>
      <c r="T173" s="4"/>
      <c r="U173" s="4"/>
      <c r="V173" s="4"/>
      <c r="W173" s="4"/>
      <c r="X173" s="4"/>
      <c r="Y173" s="4"/>
      <c r="Z173" s="4"/>
    </row>
    <row r="174" ht="14.25" customHeight="1">
      <c r="A174" s="4"/>
      <c r="B174" s="4"/>
      <c r="C174" s="549"/>
      <c r="D174" s="4"/>
      <c r="E174" s="4"/>
      <c r="F174" s="4"/>
      <c r="G174" s="4"/>
      <c r="H174" s="4"/>
      <c r="I174" s="538"/>
      <c r="J174" s="4"/>
      <c r="K174" s="4"/>
      <c r="L174" s="4"/>
      <c r="M174" s="4"/>
      <c r="N174" s="4"/>
      <c r="O174" s="4"/>
      <c r="P174" s="4"/>
      <c r="Q174" s="4"/>
      <c r="R174" s="4"/>
      <c r="S174" s="4"/>
      <c r="T174" s="4"/>
      <c r="U174" s="4"/>
      <c r="V174" s="4"/>
      <c r="W174" s="4"/>
      <c r="X174" s="4"/>
      <c r="Y174" s="4"/>
      <c r="Z174" s="4"/>
    </row>
    <row r="175" ht="14.25" customHeight="1">
      <c r="A175" s="4"/>
      <c r="B175" s="4"/>
      <c r="C175" s="549"/>
      <c r="D175" s="4"/>
      <c r="E175" s="4"/>
      <c r="F175" s="4"/>
      <c r="G175" s="4"/>
      <c r="H175" s="4"/>
      <c r="I175" s="538"/>
      <c r="J175" s="4"/>
      <c r="K175" s="4"/>
      <c r="L175" s="4"/>
      <c r="M175" s="4"/>
      <c r="N175" s="4"/>
      <c r="O175" s="4"/>
      <c r="P175" s="4"/>
      <c r="Q175" s="4"/>
      <c r="R175" s="4"/>
      <c r="S175" s="4"/>
      <c r="T175" s="4"/>
      <c r="U175" s="4"/>
      <c r="V175" s="4"/>
      <c r="W175" s="4"/>
      <c r="X175" s="4"/>
      <c r="Y175" s="4"/>
      <c r="Z175" s="4"/>
    </row>
    <row r="176" ht="14.25" customHeight="1">
      <c r="A176" s="4"/>
      <c r="B176" s="4"/>
      <c r="C176" s="549"/>
      <c r="D176" s="4"/>
      <c r="E176" s="4"/>
      <c r="F176" s="4"/>
      <c r="G176" s="4"/>
      <c r="H176" s="4"/>
      <c r="I176" s="538"/>
      <c r="J176" s="4"/>
      <c r="K176" s="4"/>
      <c r="L176" s="4"/>
      <c r="M176" s="4"/>
      <c r="N176" s="4"/>
      <c r="O176" s="4"/>
      <c r="P176" s="4"/>
      <c r="Q176" s="4"/>
      <c r="R176" s="4"/>
      <c r="S176" s="4"/>
      <c r="T176" s="4"/>
      <c r="U176" s="4"/>
      <c r="V176" s="4"/>
      <c r="W176" s="4"/>
      <c r="X176" s="4"/>
      <c r="Y176" s="4"/>
      <c r="Z176" s="4"/>
    </row>
    <row r="177" ht="14.25" customHeight="1">
      <c r="A177" s="4"/>
      <c r="B177" s="4"/>
      <c r="C177" s="549"/>
      <c r="D177" s="4"/>
      <c r="E177" s="4"/>
      <c r="F177" s="4"/>
      <c r="G177" s="4"/>
      <c r="H177" s="4"/>
      <c r="I177" s="538"/>
      <c r="J177" s="4"/>
      <c r="K177" s="4"/>
      <c r="L177" s="4"/>
      <c r="M177" s="4"/>
      <c r="N177" s="4"/>
      <c r="O177" s="4"/>
      <c r="P177" s="4"/>
      <c r="Q177" s="4"/>
      <c r="R177" s="4"/>
      <c r="S177" s="4"/>
      <c r="T177" s="4"/>
      <c r="U177" s="4"/>
      <c r="V177" s="4"/>
      <c r="W177" s="4"/>
      <c r="X177" s="4"/>
      <c r="Y177" s="4"/>
      <c r="Z177" s="4"/>
    </row>
    <row r="178" ht="14.25" customHeight="1">
      <c r="A178" s="4"/>
      <c r="B178" s="4"/>
      <c r="C178" s="549"/>
      <c r="D178" s="4"/>
      <c r="E178" s="4"/>
      <c r="F178" s="4"/>
      <c r="G178" s="4"/>
      <c r="H178" s="4"/>
      <c r="I178" s="538"/>
      <c r="J178" s="4"/>
      <c r="K178" s="4"/>
      <c r="L178" s="4"/>
      <c r="M178" s="4"/>
      <c r="N178" s="4"/>
      <c r="O178" s="4"/>
      <c r="P178" s="4"/>
      <c r="Q178" s="4"/>
      <c r="R178" s="4"/>
      <c r="S178" s="4"/>
      <c r="T178" s="4"/>
      <c r="U178" s="4"/>
      <c r="V178" s="4"/>
      <c r="W178" s="4"/>
      <c r="X178" s="4"/>
      <c r="Y178" s="4"/>
      <c r="Z178" s="4"/>
    </row>
    <row r="179" ht="14.25" customHeight="1">
      <c r="A179" s="4"/>
      <c r="B179" s="4"/>
      <c r="C179" s="549"/>
      <c r="D179" s="4"/>
      <c r="E179" s="4"/>
      <c r="F179" s="4"/>
      <c r="G179" s="4"/>
      <c r="H179" s="4"/>
      <c r="I179" s="538"/>
      <c r="J179" s="4"/>
      <c r="K179" s="4"/>
      <c r="L179" s="4"/>
      <c r="M179" s="4"/>
      <c r="N179" s="4"/>
      <c r="O179" s="4"/>
      <c r="P179" s="4"/>
      <c r="Q179" s="4"/>
      <c r="R179" s="4"/>
      <c r="S179" s="4"/>
      <c r="T179" s="4"/>
      <c r="U179" s="4"/>
      <c r="V179" s="4"/>
      <c r="W179" s="4"/>
      <c r="X179" s="4"/>
      <c r="Y179" s="4"/>
      <c r="Z179" s="4"/>
    </row>
    <row r="180" ht="14.25" customHeight="1">
      <c r="A180" s="4"/>
      <c r="B180" s="4"/>
      <c r="C180" s="549"/>
      <c r="D180" s="4"/>
      <c r="E180" s="4"/>
      <c r="F180" s="4"/>
      <c r="G180" s="4"/>
      <c r="H180" s="4"/>
      <c r="I180" s="538"/>
      <c r="J180" s="4"/>
      <c r="K180" s="4"/>
      <c r="L180" s="4"/>
      <c r="M180" s="4"/>
      <c r="N180" s="4"/>
      <c r="O180" s="4"/>
      <c r="P180" s="4"/>
      <c r="Q180" s="4"/>
      <c r="R180" s="4"/>
      <c r="S180" s="4"/>
      <c r="T180" s="4"/>
      <c r="U180" s="4"/>
      <c r="V180" s="4"/>
      <c r="W180" s="4"/>
      <c r="X180" s="4"/>
      <c r="Y180" s="4"/>
      <c r="Z180" s="4"/>
    </row>
    <row r="181" ht="14.25" customHeight="1">
      <c r="A181" s="4"/>
      <c r="B181" s="4"/>
      <c r="C181" s="549"/>
      <c r="D181" s="4"/>
      <c r="E181" s="4"/>
      <c r="F181" s="4"/>
      <c r="G181" s="4"/>
      <c r="H181" s="4"/>
      <c r="I181" s="538"/>
      <c r="J181" s="4"/>
      <c r="K181" s="4"/>
      <c r="L181" s="4"/>
      <c r="M181" s="4"/>
      <c r="N181" s="4"/>
      <c r="O181" s="4"/>
      <c r="P181" s="4"/>
      <c r="Q181" s="4"/>
      <c r="R181" s="4"/>
      <c r="S181" s="4"/>
      <c r="T181" s="4"/>
      <c r="U181" s="4"/>
      <c r="V181" s="4"/>
      <c r="W181" s="4"/>
      <c r="X181" s="4"/>
      <c r="Y181" s="4"/>
      <c r="Z181" s="4"/>
    </row>
    <row r="182" ht="14.25" customHeight="1">
      <c r="A182" s="4"/>
      <c r="B182" s="4"/>
      <c r="C182" s="549"/>
      <c r="D182" s="4"/>
      <c r="E182" s="4"/>
      <c r="F182" s="4"/>
      <c r="G182" s="4"/>
      <c r="H182" s="4"/>
      <c r="I182" s="538"/>
      <c r="J182" s="4"/>
      <c r="K182" s="4"/>
      <c r="L182" s="4"/>
      <c r="M182" s="4"/>
      <c r="N182" s="4"/>
      <c r="O182" s="4"/>
      <c r="P182" s="4"/>
      <c r="Q182" s="4"/>
      <c r="R182" s="4"/>
      <c r="S182" s="4"/>
      <c r="T182" s="4"/>
      <c r="U182" s="4"/>
      <c r="V182" s="4"/>
      <c r="W182" s="4"/>
      <c r="X182" s="4"/>
      <c r="Y182" s="4"/>
      <c r="Z182" s="4"/>
    </row>
    <row r="183" ht="14.25" customHeight="1">
      <c r="A183" s="4"/>
      <c r="B183" s="4"/>
      <c r="C183" s="549"/>
      <c r="D183" s="4"/>
      <c r="E183" s="4"/>
      <c r="F183" s="4"/>
      <c r="G183" s="4"/>
      <c r="H183" s="4"/>
      <c r="I183" s="538"/>
      <c r="J183" s="4"/>
      <c r="K183" s="4"/>
      <c r="L183" s="4"/>
      <c r="M183" s="4"/>
      <c r="N183" s="4"/>
      <c r="O183" s="4"/>
      <c r="P183" s="4"/>
      <c r="Q183" s="4"/>
      <c r="R183" s="4"/>
      <c r="S183" s="4"/>
      <c r="T183" s="4"/>
      <c r="U183" s="4"/>
      <c r="V183" s="4"/>
      <c r="W183" s="4"/>
      <c r="X183" s="4"/>
      <c r="Y183" s="4"/>
      <c r="Z183" s="4"/>
    </row>
    <row r="184" ht="14.25" customHeight="1">
      <c r="A184" s="4"/>
      <c r="B184" s="4"/>
      <c r="C184" s="549"/>
      <c r="D184" s="4"/>
      <c r="E184" s="4"/>
      <c r="F184" s="4"/>
      <c r="G184" s="4"/>
      <c r="H184" s="4"/>
      <c r="I184" s="538"/>
      <c r="J184" s="4"/>
      <c r="K184" s="4"/>
      <c r="L184" s="4"/>
      <c r="M184" s="4"/>
      <c r="N184" s="4"/>
      <c r="O184" s="4"/>
      <c r="P184" s="4"/>
      <c r="Q184" s="4"/>
      <c r="R184" s="4"/>
      <c r="S184" s="4"/>
      <c r="T184" s="4"/>
      <c r="U184" s="4"/>
      <c r="V184" s="4"/>
      <c r="W184" s="4"/>
      <c r="X184" s="4"/>
      <c r="Y184" s="4"/>
      <c r="Z184" s="4"/>
    </row>
    <row r="185" ht="14.25" customHeight="1">
      <c r="A185" s="4"/>
      <c r="B185" s="4"/>
      <c r="C185" s="549"/>
      <c r="D185" s="4"/>
      <c r="E185" s="4"/>
      <c r="F185" s="4"/>
      <c r="G185" s="4"/>
      <c r="H185" s="4"/>
      <c r="I185" s="538"/>
      <c r="J185" s="4"/>
      <c r="K185" s="4"/>
      <c r="L185" s="4"/>
      <c r="M185" s="4"/>
      <c r="N185" s="4"/>
      <c r="O185" s="4"/>
      <c r="P185" s="4"/>
      <c r="Q185" s="4"/>
      <c r="R185" s="4"/>
      <c r="S185" s="4"/>
      <c r="T185" s="4"/>
      <c r="U185" s="4"/>
      <c r="V185" s="4"/>
      <c r="W185" s="4"/>
      <c r="X185" s="4"/>
      <c r="Y185" s="4"/>
      <c r="Z185" s="4"/>
    </row>
    <row r="186" ht="14.25" customHeight="1">
      <c r="A186" s="4"/>
      <c r="B186" s="4"/>
      <c r="C186" s="549"/>
      <c r="D186" s="4"/>
      <c r="E186" s="4"/>
      <c r="F186" s="4"/>
      <c r="G186" s="4"/>
      <c r="H186" s="4"/>
      <c r="I186" s="538"/>
      <c r="J186" s="4"/>
      <c r="K186" s="4"/>
      <c r="L186" s="4"/>
      <c r="M186" s="4"/>
      <c r="N186" s="4"/>
      <c r="O186" s="4"/>
      <c r="P186" s="4"/>
      <c r="Q186" s="4"/>
      <c r="R186" s="4"/>
      <c r="S186" s="4"/>
      <c r="T186" s="4"/>
      <c r="U186" s="4"/>
      <c r="V186" s="4"/>
      <c r="W186" s="4"/>
      <c r="X186" s="4"/>
      <c r="Y186" s="4"/>
      <c r="Z186" s="4"/>
    </row>
    <row r="187" ht="14.25" customHeight="1">
      <c r="A187" s="4"/>
      <c r="B187" s="4"/>
      <c r="C187" s="549"/>
      <c r="D187" s="4"/>
      <c r="E187" s="4"/>
      <c r="F187" s="4"/>
      <c r="G187" s="4"/>
      <c r="H187" s="4"/>
      <c r="I187" s="538"/>
      <c r="J187" s="4"/>
      <c r="K187" s="4"/>
      <c r="L187" s="4"/>
      <c r="M187" s="4"/>
      <c r="N187" s="4"/>
      <c r="O187" s="4"/>
      <c r="P187" s="4"/>
      <c r="Q187" s="4"/>
      <c r="R187" s="4"/>
      <c r="S187" s="4"/>
      <c r="T187" s="4"/>
      <c r="U187" s="4"/>
      <c r="V187" s="4"/>
      <c r="W187" s="4"/>
      <c r="X187" s="4"/>
      <c r="Y187" s="4"/>
      <c r="Z187" s="4"/>
    </row>
    <row r="188" ht="14.25" customHeight="1">
      <c r="A188" s="4"/>
      <c r="B188" s="4"/>
      <c r="C188" s="549"/>
      <c r="D188" s="4"/>
      <c r="E188" s="4"/>
      <c r="F188" s="4"/>
      <c r="G188" s="4"/>
      <c r="H188" s="4"/>
      <c r="I188" s="538"/>
      <c r="J188" s="4"/>
      <c r="K188" s="4"/>
      <c r="L188" s="4"/>
      <c r="M188" s="4"/>
      <c r="N188" s="4"/>
      <c r="O188" s="4"/>
      <c r="P188" s="4"/>
      <c r="Q188" s="4"/>
      <c r="R188" s="4"/>
      <c r="S188" s="4"/>
      <c r="T188" s="4"/>
      <c r="U188" s="4"/>
      <c r="V188" s="4"/>
      <c r="W188" s="4"/>
      <c r="X188" s="4"/>
      <c r="Y188" s="4"/>
      <c r="Z188" s="4"/>
    </row>
    <row r="189" ht="14.25" customHeight="1">
      <c r="A189" s="4"/>
      <c r="B189" s="4"/>
      <c r="C189" s="549"/>
      <c r="D189" s="4"/>
      <c r="E189" s="4"/>
      <c r="F189" s="4"/>
      <c r="G189" s="4"/>
      <c r="H189" s="4"/>
      <c r="I189" s="538"/>
      <c r="J189" s="4"/>
      <c r="K189" s="4"/>
      <c r="L189" s="4"/>
      <c r="M189" s="4"/>
      <c r="N189" s="4"/>
      <c r="O189" s="4"/>
      <c r="P189" s="4"/>
      <c r="Q189" s="4"/>
      <c r="R189" s="4"/>
      <c r="S189" s="4"/>
      <c r="T189" s="4"/>
      <c r="U189" s="4"/>
      <c r="V189" s="4"/>
      <c r="W189" s="4"/>
      <c r="X189" s="4"/>
      <c r="Y189" s="4"/>
      <c r="Z189" s="4"/>
    </row>
    <row r="190" ht="14.25" customHeight="1">
      <c r="A190" s="4"/>
      <c r="B190" s="4"/>
      <c r="C190" s="549"/>
      <c r="D190" s="4"/>
      <c r="E190" s="4"/>
      <c r="F190" s="4"/>
      <c r="G190" s="4"/>
      <c r="H190" s="4"/>
      <c r="I190" s="538"/>
      <c r="J190" s="4"/>
      <c r="K190" s="4"/>
      <c r="L190" s="4"/>
      <c r="M190" s="4"/>
      <c r="N190" s="4"/>
      <c r="O190" s="4"/>
      <c r="P190" s="4"/>
      <c r="Q190" s="4"/>
      <c r="R190" s="4"/>
      <c r="S190" s="4"/>
      <c r="T190" s="4"/>
      <c r="U190" s="4"/>
      <c r="V190" s="4"/>
      <c r="W190" s="4"/>
      <c r="X190" s="4"/>
      <c r="Y190" s="4"/>
      <c r="Z190" s="4"/>
    </row>
    <row r="191" ht="14.25" customHeight="1">
      <c r="A191" s="4"/>
      <c r="B191" s="4"/>
      <c r="C191" s="549"/>
      <c r="D191" s="4"/>
      <c r="E191" s="4"/>
      <c r="F191" s="4"/>
      <c r="G191" s="4"/>
      <c r="H191" s="4"/>
      <c r="I191" s="538"/>
      <c r="J191" s="4"/>
      <c r="K191" s="4"/>
      <c r="L191" s="4"/>
      <c r="M191" s="4"/>
      <c r="N191" s="4"/>
      <c r="O191" s="4"/>
      <c r="P191" s="4"/>
      <c r="Q191" s="4"/>
      <c r="R191" s="4"/>
      <c r="S191" s="4"/>
      <c r="T191" s="4"/>
      <c r="U191" s="4"/>
      <c r="V191" s="4"/>
      <c r="W191" s="4"/>
      <c r="X191" s="4"/>
      <c r="Y191" s="4"/>
      <c r="Z191" s="4"/>
    </row>
    <row r="192" ht="14.25" customHeight="1">
      <c r="A192" s="4"/>
      <c r="B192" s="4"/>
      <c r="C192" s="549"/>
      <c r="D192" s="4"/>
      <c r="E192" s="4"/>
      <c r="F192" s="4"/>
      <c r="G192" s="4"/>
      <c r="H192" s="4"/>
      <c r="I192" s="538"/>
      <c r="J192" s="4"/>
      <c r="K192" s="4"/>
      <c r="L192" s="4"/>
      <c r="M192" s="4"/>
      <c r="N192" s="4"/>
      <c r="O192" s="4"/>
      <c r="P192" s="4"/>
      <c r="Q192" s="4"/>
      <c r="R192" s="4"/>
      <c r="S192" s="4"/>
      <c r="T192" s="4"/>
      <c r="U192" s="4"/>
      <c r="V192" s="4"/>
      <c r="W192" s="4"/>
      <c r="X192" s="4"/>
      <c r="Y192" s="4"/>
      <c r="Z192" s="4"/>
    </row>
    <row r="193" ht="14.25" customHeight="1">
      <c r="A193" s="4"/>
      <c r="B193" s="4"/>
      <c r="C193" s="549"/>
      <c r="D193" s="4"/>
      <c r="E193" s="4"/>
      <c r="F193" s="4"/>
      <c r="G193" s="4"/>
      <c r="H193" s="4"/>
      <c r="I193" s="538"/>
      <c r="J193" s="4"/>
      <c r="K193" s="4"/>
      <c r="L193" s="4"/>
      <c r="M193" s="4"/>
      <c r="N193" s="4"/>
      <c r="O193" s="4"/>
      <c r="P193" s="4"/>
      <c r="Q193" s="4"/>
      <c r="R193" s="4"/>
      <c r="S193" s="4"/>
      <c r="T193" s="4"/>
      <c r="U193" s="4"/>
      <c r="V193" s="4"/>
      <c r="W193" s="4"/>
      <c r="X193" s="4"/>
      <c r="Y193" s="4"/>
      <c r="Z193" s="4"/>
    </row>
    <row r="194" ht="14.25" customHeight="1">
      <c r="A194" s="4"/>
      <c r="B194" s="4"/>
      <c r="C194" s="549"/>
      <c r="D194" s="4"/>
      <c r="E194" s="4"/>
      <c r="F194" s="4"/>
      <c r="G194" s="4"/>
      <c r="H194" s="4"/>
      <c r="I194" s="538"/>
      <c r="J194" s="4"/>
      <c r="K194" s="4"/>
      <c r="L194" s="4"/>
      <c r="M194" s="4"/>
      <c r="N194" s="4"/>
      <c r="O194" s="4"/>
      <c r="P194" s="4"/>
      <c r="Q194" s="4"/>
      <c r="R194" s="4"/>
      <c r="S194" s="4"/>
      <c r="T194" s="4"/>
      <c r="U194" s="4"/>
      <c r="V194" s="4"/>
      <c r="W194" s="4"/>
      <c r="X194" s="4"/>
      <c r="Y194" s="4"/>
      <c r="Z194" s="4"/>
    </row>
    <row r="195" ht="14.25" customHeight="1">
      <c r="A195" s="4"/>
      <c r="B195" s="4"/>
      <c r="C195" s="549"/>
      <c r="D195" s="4"/>
      <c r="E195" s="4"/>
      <c r="F195" s="4"/>
      <c r="G195" s="4"/>
      <c r="H195" s="4"/>
      <c r="I195" s="538"/>
      <c r="J195" s="4"/>
      <c r="K195" s="4"/>
      <c r="L195" s="4"/>
      <c r="M195" s="4"/>
      <c r="N195" s="4"/>
      <c r="O195" s="4"/>
      <c r="P195" s="4"/>
      <c r="Q195" s="4"/>
      <c r="R195" s="4"/>
      <c r="S195" s="4"/>
      <c r="T195" s="4"/>
      <c r="U195" s="4"/>
      <c r="V195" s="4"/>
      <c r="W195" s="4"/>
      <c r="X195" s="4"/>
      <c r="Y195" s="4"/>
      <c r="Z195" s="4"/>
    </row>
    <row r="196" ht="14.25" customHeight="1">
      <c r="A196" s="4"/>
      <c r="B196" s="4"/>
      <c r="C196" s="549"/>
      <c r="D196" s="4"/>
      <c r="E196" s="4"/>
      <c r="F196" s="4"/>
      <c r="G196" s="4"/>
      <c r="H196" s="4"/>
      <c r="I196" s="538"/>
      <c r="J196" s="4"/>
      <c r="K196" s="4"/>
      <c r="L196" s="4"/>
      <c r="M196" s="4"/>
      <c r="N196" s="4"/>
      <c r="O196" s="4"/>
      <c r="P196" s="4"/>
      <c r="Q196" s="4"/>
      <c r="R196" s="4"/>
      <c r="S196" s="4"/>
      <c r="T196" s="4"/>
      <c r="U196" s="4"/>
      <c r="V196" s="4"/>
      <c r="W196" s="4"/>
      <c r="X196" s="4"/>
      <c r="Y196" s="4"/>
      <c r="Z196" s="4"/>
    </row>
    <row r="197" ht="14.25" customHeight="1">
      <c r="A197" s="4"/>
      <c r="B197" s="4"/>
      <c r="C197" s="549"/>
      <c r="D197" s="4"/>
      <c r="E197" s="4"/>
      <c r="F197" s="4"/>
      <c r="G197" s="4"/>
      <c r="H197" s="4"/>
      <c r="I197" s="538"/>
      <c r="J197" s="4"/>
      <c r="K197" s="4"/>
      <c r="L197" s="4"/>
      <c r="M197" s="4"/>
      <c r="N197" s="4"/>
      <c r="O197" s="4"/>
      <c r="P197" s="4"/>
      <c r="Q197" s="4"/>
      <c r="R197" s="4"/>
      <c r="S197" s="4"/>
      <c r="T197" s="4"/>
      <c r="U197" s="4"/>
      <c r="V197" s="4"/>
      <c r="W197" s="4"/>
      <c r="X197" s="4"/>
      <c r="Y197" s="4"/>
      <c r="Z197" s="4"/>
    </row>
    <row r="198" ht="14.25" customHeight="1">
      <c r="A198" s="4"/>
      <c r="B198" s="4"/>
      <c r="C198" s="549"/>
      <c r="D198" s="4"/>
      <c r="E198" s="4"/>
      <c r="F198" s="4"/>
      <c r="G198" s="4"/>
      <c r="H198" s="4"/>
      <c r="I198" s="538"/>
      <c r="J198" s="4"/>
      <c r="K198" s="4"/>
      <c r="L198" s="4"/>
      <c r="M198" s="4"/>
      <c r="N198" s="4"/>
      <c r="O198" s="4"/>
      <c r="P198" s="4"/>
      <c r="Q198" s="4"/>
      <c r="R198" s="4"/>
      <c r="S198" s="4"/>
      <c r="T198" s="4"/>
      <c r="U198" s="4"/>
      <c r="V198" s="4"/>
      <c r="W198" s="4"/>
      <c r="X198" s="4"/>
      <c r="Y198" s="4"/>
      <c r="Z198" s="4"/>
    </row>
    <row r="199" ht="14.25" customHeight="1">
      <c r="A199" s="4"/>
      <c r="B199" s="4"/>
      <c r="C199" s="549"/>
      <c r="D199" s="4"/>
      <c r="E199" s="4"/>
      <c r="F199" s="4"/>
      <c r="G199" s="4"/>
      <c r="H199" s="4"/>
      <c r="I199" s="538"/>
      <c r="J199" s="4"/>
      <c r="K199" s="4"/>
      <c r="L199" s="4"/>
      <c r="M199" s="4"/>
      <c r="N199" s="4"/>
      <c r="O199" s="4"/>
      <c r="P199" s="4"/>
      <c r="Q199" s="4"/>
      <c r="R199" s="4"/>
      <c r="S199" s="4"/>
      <c r="T199" s="4"/>
      <c r="U199" s="4"/>
      <c r="V199" s="4"/>
      <c r="W199" s="4"/>
      <c r="X199" s="4"/>
      <c r="Y199" s="4"/>
      <c r="Z199" s="4"/>
    </row>
    <row r="200" ht="14.25" customHeight="1">
      <c r="A200" s="4"/>
      <c r="B200" s="4"/>
      <c r="C200" s="549"/>
      <c r="D200" s="4"/>
      <c r="E200" s="4"/>
      <c r="F200" s="4"/>
      <c r="G200" s="4"/>
      <c r="H200" s="4"/>
      <c r="I200" s="538"/>
      <c r="J200" s="4"/>
      <c r="K200" s="4"/>
      <c r="L200" s="4"/>
      <c r="M200" s="4"/>
      <c r="N200" s="4"/>
      <c r="O200" s="4"/>
      <c r="P200" s="4"/>
      <c r="Q200" s="4"/>
      <c r="R200" s="4"/>
      <c r="S200" s="4"/>
      <c r="T200" s="4"/>
      <c r="U200" s="4"/>
      <c r="V200" s="4"/>
      <c r="W200" s="4"/>
      <c r="X200" s="4"/>
      <c r="Y200" s="4"/>
      <c r="Z200" s="4"/>
    </row>
    <row r="201" ht="14.25" customHeight="1">
      <c r="A201" s="4"/>
      <c r="B201" s="4"/>
      <c r="C201" s="549"/>
      <c r="D201" s="4"/>
      <c r="E201" s="4"/>
      <c r="F201" s="4"/>
      <c r="G201" s="4"/>
      <c r="H201" s="4"/>
      <c r="I201" s="538"/>
      <c r="J201" s="4"/>
      <c r="K201" s="4"/>
      <c r="L201" s="4"/>
      <c r="M201" s="4"/>
      <c r="N201" s="4"/>
      <c r="O201" s="4"/>
      <c r="P201" s="4"/>
      <c r="Q201" s="4"/>
      <c r="R201" s="4"/>
      <c r="S201" s="4"/>
      <c r="T201" s="4"/>
      <c r="U201" s="4"/>
      <c r="V201" s="4"/>
      <c r="W201" s="4"/>
      <c r="X201" s="4"/>
      <c r="Y201" s="4"/>
      <c r="Z201" s="4"/>
    </row>
    <row r="202" ht="14.25" customHeight="1">
      <c r="A202" s="4"/>
      <c r="B202" s="4"/>
      <c r="C202" s="549"/>
      <c r="D202" s="4"/>
      <c r="E202" s="4"/>
      <c r="F202" s="4"/>
      <c r="G202" s="4"/>
      <c r="H202" s="4"/>
      <c r="I202" s="538"/>
      <c r="J202" s="4"/>
      <c r="K202" s="4"/>
      <c r="L202" s="4"/>
      <c r="M202" s="4"/>
      <c r="N202" s="4"/>
      <c r="O202" s="4"/>
      <c r="P202" s="4"/>
      <c r="Q202" s="4"/>
      <c r="R202" s="4"/>
      <c r="S202" s="4"/>
      <c r="T202" s="4"/>
      <c r="U202" s="4"/>
      <c r="V202" s="4"/>
      <c r="W202" s="4"/>
      <c r="X202" s="4"/>
      <c r="Y202" s="4"/>
      <c r="Z202" s="4"/>
    </row>
    <row r="203" ht="14.25" customHeight="1">
      <c r="A203" s="4"/>
      <c r="B203" s="4"/>
      <c r="C203" s="549"/>
      <c r="D203" s="4"/>
      <c r="E203" s="4"/>
      <c r="F203" s="4"/>
      <c r="G203" s="4"/>
      <c r="H203" s="4"/>
      <c r="I203" s="538"/>
      <c r="J203" s="4"/>
      <c r="K203" s="4"/>
      <c r="L203" s="4"/>
      <c r="M203" s="4"/>
      <c r="N203" s="4"/>
      <c r="O203" s="4"/>
      <c r="P203" s="4"/>
      <c r="Q203" s="4"/>
      <c r="R203" s="4"/>
      <c r="S203" s="4"/>
      <c r="T203" s="4"/>
      <c r="U203" s="4"/>
      <c r="V203" s="4"/>
      <c r="W203" s="4"/>
      <c r="X203" s="4"/>
      <c r="Y203" s="4"/>
      <c r="Z203" s="4"/>
    </row>
    <row r="204" ht="14.25" customHeight="1">
      <c r="A204" s="4"/>
      <c r="B204" s="4"/>
      <c r="C204" s="549"/>
      <c r="D204" s="4"/>
      <c r="E204" s="4"/>
      <c r="F204" s="4"/>
      <c r="G204" s="4"/>
      <c r="H204" s="4"/>
      <c r="I204" s="538"/>
      <c r="J204" s="4"/>
      <c r="K204" s="4"/>
      <c r="L204" s="4"/>
      <c r="M204" s="4"/>
      <c r="N204" s="4"/>
      <c r="O204" s="4"/>
      <c r="P204" s="4"/>
      <c r="Q204" s="4"/>
      <c r="R204" s="4"/>
      <c r="S204" s="4"/>
      <c r="T204" s="4"/>
      <c r="U204" s="4"/>
      <c r="V204" s="4"/>
      <c r="W204" s="4"/>
      <c r="X204" s="4"/>
      <c r="Y204" s="4"/>
      <c r="Z204" s="4"/>
    </row>
    <row r="205" ht="14.25" customHeight="1">
      <c r="A205" s="4"/>
      <c r="B205" s="4"/>
      <c r="C205" s="549"/>
      <c r="D205" s="4"/>
      <c r="E205" s="4"/>
      <c r="F205" s="4"/>
      <c r="G205" s="4"/>
      <c r="H205" s="4"/>
      <c r="I205" s="538"/>
      <c r="J205" s="4"/>
      <c r="K205" s="4"/>
      <c r="L205" s="4"/>
      <c r="M205" s="4"/>
      <c r="N205" s="4"/>
      <c r="O205" s="4"/>
      <c r="P205" s="4"/>
      <c r="Q205" s="4"/>
      <c r="R205" s="4"/>
      <c r="S205" s="4"/>
      <c r="T205" s="4"/>
      <c r="U205" s="4"/>
      <c r="V205" s="4"/>
      <c r="W205" s="4"/>
      <c r="X205" s="4"/>
      <c r="Y205" s="4"/>
      <c r="Z205" s="4"/>
    </row>
    <row r="206" ht="14.25" customHeight="1">
      <c r="A206" s="4"/>
      <c r="B206" s="4"/>
      <c r="C206" s="549"/>
      <c r="D206" s="4"/>
      <c r="E206" s="4"/>
      <c r="F206" s="4"/>
      <c r="G206" s="4"/>
      <c r="H206" s="4"/>
      <c r="I206" s="538"/>
      <c r="J206" s="4"/>
      <c r="K206" s="4"/>
      <c r="L206" s="4"/>
      <c r="M206" s="4"/>
      <c r="N206" s="4"/>
      <c r="O206" s="4"/>
      <c r="P206" s="4"/>
      <c r="Q206" s="4"/>
      <c r="R206" s="4"/>
      <c r="S206" s="4"/>
      <c r="T206" s="4"/>
      <c r="U206" s="4"/>
      <c r="V206" s="4"/>
      <c r="W206" s="4"/>
      <c r="X206" s="4"/>
      <c r="Y206" s="4"/>
      <c r="Z206" s="4"/>
    </row>
    <row r="207" ht="14.25" customHeight="1">
      <c r="A207" s="4"/>
      <c r="B207" s="4"/>
      <c r="C207" s="549"/>
      <c r="D207" s="4"/>
      <c r="E207" s="4"/>
      <c r="F207" s="4"/>
      <c r="G207" s="4"/>
      <c r="H207" s="4"/>
      <c r="I207" s="538"/>
      <c r="J207" s="4"/>
      <c r="K207" s="4"/>
      <c r="L207" s="4"/>
      <c r="M207" s="4"/>
      <c r="N207" s="4"/>
      <c r="O207" s="4"/>
      <c r="P207" s="4"/>
      <c r="Q207" s="4"/>
      <c r="R207" s="4"/>
      <c r="S207" s="4"/>
      <c r="T207" s="4"/>
      <c r="U207" s="4"/>
      <c r="V207" s="4"/>
      <c r="W207" s="4"/>
      <c r="X207" s="4"/>
      <c r="Y207" s="4"/>
      <c r="Z207" s="4"/>
    </row>
    <row r="208" ht="14.25" customHeight="1">
      <c r="A208" s="4"/>
      <c r="B208" s="4"/>
      <c r="C208" s="549"/>
      <c r="D208" s="4"/>
      <c r="E208" s="4"/>
      <c r="F208" s="4"/>
      <c r="G208" s="4"/>
      <c r="H208" s="4"/>
      <c r="I208" s="538"/>
      <c r="J208" s="4"/>
      <c r="K208" s="4"/>
      <c r="L208" s="4"/>
      <c r="M208" s="4"/>
      <c r="N208" s="4"/>
      <c r="O208" s="4"/>
      <c r="P208" s="4"/>
      <c r="Q208" s="4"/>
      <c r="R208" s="4"/>
      <c r="S208" s="4"/>
      <c r="T208" s="4"/>
      <c r="U208" s="4"/>
      <c r="V208" s="4"/>
      <c r="W208" s="4"/>
      <c r="X208" s="4"/>
      <c r="Y208" s="4"/>
      <c r="Z208" s="4"/>
    </row>
    <row r="209" ht="14.25" customHeight="1">
      <c r="A209" s="4"/>
      <c r="B209" s="4"/>
      <c r="C209" s="549"/>
      <c r="D209" s="4"/>
      <c r="E209" s="4"/>
      <c r="F209" s="4"/>
      <c r="G209" s="4"/>
      <c r="H209" s="4"/>
      <c r="I209" s="538"/>
      <c r="J209" s="4"/>
      <c r="K209" s="4"/>
      <c r="L209" s="4"/>
      <c r="M209" s="4"/>
      <c r="N209" s="4"/>
      <c r="O209" s="4"/>
      <c r="P209" s="4"/>
      <c r="Q209" s="4"/>
      <c r="R209" s="4"/>
      <c r="S209" s="4"/>
      <c r="T209" s="4"/>
      <c r="U209" s="4"/>
      <c r="V209" s="4"/>
      <c r="W209" s="4"/>
      <c r="X209" s="4"/>
      <c r="Y209" s="4"/>
      <c r="Z209" s="4"/>
    </row>
    <row r="210" ht="14.25" customHeight="1">
      <c r="A210" s="4"/>
      <c r="B210" s="4"/>
      <c r="C210" s="549"/>
      <c r="D210" s="4"/>
      <c r="E210" s="4"/>
      <c r="F210" s="4"/>
      <c r="G210" s="4"/>
      <c r="H210" s="4"/>
      <c r="I210" s="538"/>
      <c r="J210" s="4"/>
      <c r="K210" s="4"/>
      <c r="L210" s="4"/>
      <c r="M210" s="4"/>
      <c r="N210" s="4"/>
      <c r="O210" s="4"/>
      <c r="P210" s="4"/>
      <c r="Q210" s="4"/>
      <c r="R210" s="4"/>
      <c r="S210" s="4"/>
      <c r="T210" s="4"/>
      <c r="U210" s="4"/>
      <c r="V210" s="4"/>
      <c r="W210" s="4"/>
      <c r="X210" s="4"/>
      <c r="Y210" s="4"/>
      <c r="Z210" s="4"/>
    </row>
    <row r="211" ht="14.25" customHeight="1">
      <c r="A211" s="4"/>
      <c r="B211" s="4"/>
      <c r="C211" s="549"/>
      <c r="D211" s="4"/>
      <c r="E211" s="4"/>
      <c r="F211" s="4"/>
      <c r="G211" s="4"/>
      <c r="H211" s="4"/>
      <c r="I211" s="538"/>
      <c r="J211" s="4"/>
      <c r="K211" s="4"/>
      <c r="L211" s="4"/>
      <c r="M211" s="4"/>
      <c r="N211" s="4"/>
      <c r="O211" s="4"/>
      <c r="P211" s="4"/>
      <c r="Q211" s="4"/>
      <c r="R211" s="4"/>
      <c r="S211" s="4"/>
      <c r="T211" s="4"/>
      <c r="U211" s="4"/>
      <c r="V211" s="4"/>
      <c r="W211" s="4"/>
      <c r="X211" s="4"/>
      <c r="Y211" s="4"/>
      <c r="Z211" s="4"/>
    </row>
    <row r="212" ht="14.25" customHeight="1">
      <c r="A212" s="4"/>
      <c r="B212" s="4"/>
      <c r="C212" s="549"/>
      <c r="D212" s="4"/>
      <c r="E212" s="4"/>
      <c r="F212" s="4"/>
      <c r="G212" s="4"/>
      <c r="H212" s="4"/>
      <c r="I212" s="538"/>
      <c r="J212" s="4"/>
      <c r="K212" s="4"/>
      <c r="L212" s="4"/>
      <c r="M212" s="4"/>
      <c r="N212" s="4"/>
      <c r="O212" s="4"/>
      <c r="P212" s="4"/>
      <c r="Q212" s="4"/>
      <c r="R212" s="4"/>
      <c r="S212" s="4"/>
      <c r="T212" s="4"/>
      <c r="U212" s="4"/>
      <c r="V212" s="4"/>
      <c r="W212" s="4"/>
      <c r="X212" s="4"/>
      <c r="Y212" s="4"/>
      <c r="Z212" s="4"/>
    </row>
    <row r="213" ht="14.25" customHeight="1">
      <c r="A213" s="4"/>
      <c r="B213" s="4"/>
      <c r="C213" s="549"/>
      <c r="D213" s="4"/>
      <c r="E213" s="4"/>
      <c r="F213" s="4"/>
      <c r="G213" s="4"/>
      <c r="H213" s="4"/>
      <c r="I213" s="538"/>
      <c r="J213" s="4"/>
      <c r="K213" s="4"/>
      <c r="L213" s="4"/>
      <c r="M213" s="4"/>
      <c r="N213" s="4"/>
      <c r="O213" s="4"/>
      <c r="P213" s="4"/>
      <c r="Q213" s="4"/>
      <c r="R213" s="4"/>
      <c r="S213" s="4"/>
      <c r="T213" s="4"/>
      <c r="U213" s="4"/>
      <c r="V213" s="4"/>
      <c r="W213" s="4"/>
      <c r="X213" s="4"/>
      <c r="Y213" s="4"/>
      <c r="Z213" s="4"/>
    </row>
    <row r="214" ht="14.25" customHeight="1">
      <c r="A214" s="4"/>
      <c r="B214" s="4"/>
      <c r="C214" s="549"/>
      <c r="D214" s="4"/>
      <c r="E214" s="4"/>
      <c r="F214" s="4"/>
      <c r="G214" s="4"/>
      <c r="H214" s="4"/>
      <c r="I214" s="538"/>
      <c r="J214" s="4"/>
      <c r="K214" s="4"/>
      <c r="L214" s="4"/>
      <c r="M214" s="4"/>
      <c r="N214" s="4"/>
      <c r="O214" s="4"/>
      <c r="P214" s="4"/>
      <c r="Q214" s="4"/>
      <c r="R214" s="4"/>
      <c r="S214" s="4"/>
      <c r="T214" s="4"/>
      <c r="U214" s="4"/>
      <c r="V214" s="4"/>
      <c r="W214" s="4"/>
      <c r="X214" s="4"/>
      <c r="Y214" s="4"/>
      <c r="Z214" s="4"/>
    </row>
    <row r="215" ht="14.25" customHeight="1">
      <c r="A215" s="4"/>
      <c r="B215" s="4"/>
      <c r="C215" s="549"/>
      <c r="D215" s="4"/>
      <c r="E215" s="4"/>
      <c r="F215" s="4"/>
      <c r="G215" s="4"/>
      <c r="H215" s="4"/>
      <c r="I215" s="538"/>
      <c r="J215" s="4"/>
      <c r="K215" s="4"/>
      <c r="L215" s="4"/>
      <c r="M215" s="4"/>
      <c r="N215" s="4"/>
      <c r="O215" s="4"/>
      <c r="P215" s="4"/>
      <c r="Q215" s="4"/>
      <c r="R215" s="4"/>
      <c r="S215" s="4"/>
      <c r="T215" s="4"/>
      <c r="U215" s="4"/>
      <c r="V215" s="4"/>
      <c r="W215" s="4"/>
      <c r="X215" s="4"/>
      <c r="Y215" s="4"/>
      <c r="Z215" s="4"/>
    </row>
    <row r="216" ht="14.25" customHeight="1">
      <c r="A216" s="4"/>
      <c r="B216" s="4"/>
      <c r="C216" s="549"/>
      <c r="D216" s="4"/>
      <c r="E216" s="4"/>
      <c r="F216" s="4"/>
      <c r="G216" s="4"/>
      <c r="H216" s="4"/>
      <c r="I216" s="538"/>
      <c r="J216" s="4"/>
      <c r="K216" s="4"/>
      <c r="L216" s="4"/>
      <c r="M216" s="4"/>
      <c r="N216" s="4"/>
      <c r="O216" s="4"/>
      <c r="P216" s="4"/>
      <c r="Q216" s="4"/>
      <c r="R216" s="4"/>
      <c r="S216" s="4"/>
      <c r="T216" s="4"/>
      <c r="U216" s="4"/>
      <c r="V216" s="4"/>
      <c r="W216" s="4"/>
      <c r="X216" s="4"/>
      <c r="Y216" s="4"/>
      <c r="Z216" s="4"/>
    </row>
    <row r="217" ht="14.25" customHeight="1">
      <c r="A217" s="4"/>
      <c r="B217" s="4"/>
      <c r="C217" s="549"/>
      <c r="D217" s="4"/>
      <c r="E217" s="4"/>
      <c r="F217" s="4"/>
      <c r="G217" s="4"/>
      <c r="H217" s="4"/>
      <c r="I217" s="538"/>
      <c r="J217" s="4"/>
      <c r="K217" s="4"/>
      <c r="L217" s="4"/>
      <c r="M217" s="4"/>
      <c r="N217" s="4"/>
      <c r="O217" s="4"/>
      <c r="P217" s="4"/>
      <c r="Q217" s="4"/>
      <c r="R217" s="4"/>
      <c r="S217" s="4"/>
      <c r="T217" s="4"/>
      <c r="U217" s="4"/>
      <c r="V217" s="4"/>
      <c r="W217" s="4"/>
      <c r="X217" s="4"/>
      <c r="Y217" s="4"/>
      <c r="Z217" s="4"/>
    </row>
    <row r="218" ht="14.25" customHeight="1">
      <c r="A218" s="4"/>
      <c r="B218" s="4"/>
      <c r="C218" s="549"/>
      <c r="D218" s="4"/>
      <c r="E218" s="4"/>
      <c r="F218" s="4"/>
      <c r="G218" s="4"/>
      <c r="H218" s="4"/>
      <c r="I218" s="538"/>
      <c r="J218" s="4"/>
      <c r="K218" s="4"/>
      <c r="L218" s="4"/>
      <c r="M218" s="4"/>
      <c r="N218" s="4"/>
      <c r="O218" s="4"/>
      <c r="P218" s="4"/>
      <c r="Q218" s="4"/>
      <c r="R218" s="4"/>
      <c r="S218" s="4"/>
      <c r="T218" s="4"/>
      <c r="U218" s="4"/>
      <c r="V218" s="4"/>
      <c r="W218" s="4"/>
      <c r="X218" s="4"/>
      <c r="Y218" s="4"/>
      <c r="Z218" s="4"/>
    </row>
    <row r="219" ht="14.25" customHeight="1">
      <c r="A219" s="4"/>
      <c r="B219" s="4"/>
      <c r="C219" s="549"/>
      <c r="D219" s="4"/>
      <c r="E219" s="4"/>
      <c r="F219" s="4"/>
      <c r="G219" s="4"/>
      <c r="H219" s="4"/>
      <c r="I219" s="538"/>
      <c r="J219" s="4"/>
      <c r="K219" s="4"/>
      <c r="L219" s="4"/>
      <c r="M219" s="4"/>
      <c r="N219" s="4"/>
      <c r="O219" s="4"/>
      <c r="P219" s="4"/>
      <c r="Q219" s="4"/>
      <c r="R219" s="4"/>
      <c r="S219" s="4"/>
      <c r="T219" s="4"/>
      <c r="U219" s="4"/>
      <c r="V219" s="4"/>
      <c r="W219" s="4"/>
      <c r="X219" s="4"/>
      <c r="Y219" s="4"/>
      <c r="Z219" s="4"/>
    </row>
    <row r="220" ht="14.25" customHeight="1">
      <c r="A220" s="4"/>
      <c r="B220" s="4"/>
      <c r="C220" s="549"/>
      <c r="D220" s="4"/>
      <c r="E220" s="4"/>
      <c r="F220" s="4"/>
      <c r="G220" s="4"/>
      <c r="H220" s="4"/>
      <c r="I220" s="538"/>
      <c r="J220" s="4"/>
      <c r="K220" s="4"/>
      <c r="L220" s="4"/>
      <c r="M220" s="4"/>
      <c r="N220" s="4"/>
      <c r="O220" s="4"/>
      <c r="P220" s="4"/>
      <c r="Q220" s="4"/>
      <c r="R220" s="4"/>
      <c r="S220" s="4"/>
      <c r="T220" s="4"/>
      <c r="U220" s="4"/>
      <c r="V220" s="4"/>
      <c r="W220" s="4"/>
      <c r="X220" s="4"/>
      <c r="Y220" s="4"/>
      <c r="Z220" s="4"/>
    </row>
    <row r="221" ht="14.25" customHeight="1">
      <c r="A221" s="4"/>
      <c r="B221" s="4"/>
      <c r="C221" s="549"/>
      <c r="D221" s="4"/>
      <c r="E221" s="4"/>
      <c r="F221" s="4"/>
      <c r="G221" s="4"/>
      <c r="H221" s="4"/>
      <c r="I221" s="538"/>
      <c r="J221" s="4"/>
      <c r="K221" s="4"/>
      <c r="L221" s="4"/>
      <c r="M221" s="4"/>
      <c r="N221" s="4"/>
      <c r="O221" s="4"/>
      <c r="P221" s="4"/>
      <c r="Q221" s="4"/>
      <c r="R221" s="4"/>
      <c r="S221" s="4"/>
      <c r="T221" s="4"/>
      <c r="U221" s="4"/>
      <c r="V221" s="4"/>
      <c r="W221" s="4"/>
      <c r="X221" s="4"/>
      <c r="Y221" s="4"/>
      <c r="Z221" s="4"/>
    </row>
    <row r="222" ht="14.25" customHeight="1">
      <c r="A222" s="4"/>
      <c r="B222" s="4"/>
      <c r="C222" s="549"/>
      <c r="D222" s="4"/>
      <c r="E222" s="4"/>
      <c r="F222" s="4"/>
      <c r="G222" s="4"/>
      <c r="H222" s="4"/>
      <c r="I222" s="538"/>
      <c r="J222" s="4"/>
      <c r="K222" s="4"/>
      <c r="L222" s="4"/>
      <c r="M222" s="4"/>
      <c r="N222" s="4"/>
      <c r="O222" s="4"/>
      <c r="P222" s="4"/>
      <c r="Q222" s="4"/>
      <c r="R222" s="4"/>
      <c r="S222" s="4"/>
      <c r="T222" s="4"/>
      <c r="U222" s="4"/>
      <c r="V222" s="4"/>
      <c r="W222" s="4"/>
      <c r="X222" s="4"/>
      <c r="Y222" s="4"/>
      <c r="Z222" s="4"/>
    </row>
    <row r="223" ht="14.25" customHeight="1">
      <c r="A223" s="4"/>
      <c r="B223" s="4"/>
      <c r="C223" s="549"/>
      <c r="D223" s="4"/>
      <c r="E223" s="4"/>
      <c r="F223" s="4"/>
      <c r="G223" s="4"/>
      <c r="H223" s="4"/>
      <c r="I223" s="538"/>
      <c r="J223" s="4"/>
      <c r="K223" s="4"/>
      <c r="L223" s="4"/>
      <c r="M223" s="4"/>
      <c r="N223" s="4"/>
      <c r="O223" s="4"/>
      <c r="P223" s="4"/>
      <c r="Q223" s="4"/>
      <c r="R223" s="4"/>
      <c r="S223" s="4"/>
      <c r="T223" s="4"/>
      <c r="U223" s="4"/>
      <c r="V223" s="4"/>
      <c r="W223" s="4"/>
      <c r="X223" s="4"/>
      <c r="Y223" s="4"/>
      <c r="Z223" s="4"/>
    </row>
    <row r="224" ht="14.25" customHeight="1">
      <c r="A224" s="4"/>
      <c r="B224" s="4"/>
      <c r="C224" s="549"/>
      <c r="D224" s="4"/>
      <c r="E224" s="4"/>
      <c r="F224" s="4"/>
      <c r="G224" s="4"/>
      <c r="H224" s="4"/>
      <c r="I224" s="538"/>
      <c r="J224" s="4"/>
      <c r="K224" s="4"/>
      <c r="L224" s="4"/>
      <c r="M224" s="4"/>
      <c r="N224" s="4"/>
      <c r="O224" s="4"/>
      <c r="P224" s="4"/>
      <c r="Q224" s="4"/>
      <c r="R224" s="4"/>
      <c r="S224" s="4"/>
      <c r="T224" s="4"/>
      <c r="U224" s="4"/>
      <c r="V224" s="4"/>
      <c r="W224" s="4"/>
      <c r="X224" s="4"/>
      <c r="Y224" s="4"/>
      <c r="Z224" s="4"/>
    </row>
    <row r="225" ht="14.25" customHeight="1">
      <c r="A225" s="4"/>
      <c r="B225" s="4"/>
      <c r="C225" s="549"/>
      <c r="D225" s="4"/>
      <c r="E225" s="4"/>
      <c r="F225" s="4"/>
      <c r="G225" s="4"/>
      <c r="H225" s="4"/>
      <c r="I225" s="538"/>
      <c r="J225" s="4"/>
      <c r="K225" s="4"/>
      <c r="L225" s="4"/>
      <c r="M225" s="4"/>
      <c r="N225" s="4"/>
      <c r="O225" s="4"/>
      <c r="P225" s="4"/>
      <c r="Q225" s="4"/>
      <c r="R225" s="4"/>
      <c r="S225" s="4"/>
      <c r="T225" s="4"/>
      <c r="U225" s="4"/>
      <c r="V225" s="4"/>
      <c r="W225" s="4"/>
      <c r="X225" s="4"/>
      <c r="Y225" s="4"/>
      <c r="Z225" s="4"/>
    </row>
    <row r="226" ht="14.25" customHeight="1">
      <c r="A226" s="4"/>
      <c r="B226" s="4"/>
      <c r="C226" s="549"/>
      <c r="D226" s="4"/>
      <c r="E226" s="4"/>
      <c r="F226" s="4"/>
      <c r="G226" s="4"/>
      <c r="H226" s="4"/>
      <c r="I226" s="538"/>
      <c r="J226" s="4"/>
      <c r="K226" s="4"/>
      <c r="L226" s="4"/>
      <c r="M226" s="4"/>
      <c r="N226" s="4"/>
      <c r="O226" s="4"/>
      <c r="P226" s="4"/>
      <c r="Q226" s="4"/>
      <c r="R226" s="4"/>
      <c r="S226" s="4"/>
      <c r="T226" s="4"/>
      <c r="U226" s="4"/>
      <c r="V226" s="4"/>
      <c r="W226" s="4"/>
      <c r="X226" s="4"/>
      <c r="Y226" s="4"/>
      <c r="Z226" s="4"/>
    </row>
    <row r="227" ht="14.25" customHeight="1">
      <c r="A227" s="4"/>
      <c r="B227" s="4"/>
      <c r="C227" s="549"/>
      <c r="D227" s="4"/>
      <c r="E227" s="4"/>
      <c r="F227" s="4"/>
      <c r="G227" s="4"/>
      <c r="H227" s="4"/>
      <c r="I227" s="538"/>
      <c r="J227" s="4"/>
      <c r="K227" s="4"/>
      <c r="L227" s="4"/>
      <c r="M227" s="4"/>
      <c r="N227" s="4"/>
      <c r="O227" s="4"/>
      <c r="P227" s="4"/>
      <c r="Q227" s="4"/>
      <c r="R227" s="4"/>
      <c r="S227" s="4"/>
      <c r="T227" s="4"/>
      <c r="U227" s="4"/>
      <c r="V227" s="4"/>
      <c r="W227" s="4"/>
      <c r="X227" s="4"/>
      <c r="Y227" s="4"/>
      <c r="Z227" s="4"/>
    </row>
    <row r="228" ht="14.25" customHeight="1">
      <c r="A228" s="4"/>
      <c r="B228" s="4"/>
      <c r="C228" s="549"/>
      <c r="D228" s="4"/>
      <c r="E228" s="4"/>
      <c r="F228" s="4"/>
      <c r="G228" s="4"/>
      <c r="H228" s="4"/>
      <c r="I228" s="538"/>
      <c r="J228" s="4"/>
      <c r="K228" s="4"/>
      <c r="L228" s="4"/>
      <c r="M228" s="4"/>
      <c r="N228" s="4"/>
      <c r="O228" s="4"/>
      <c r="P228" s="4"/>
      <c r="Q228" s="4"/>
      <c r="R228" s="4"/>
      <c r="S228" s="4"/>
      <c r="T228" s="4"/>
      <c r="U228" s="4"/>
      <c r="V228" s="4"/>
      <c r="W228" s="4"/>
      <c r="X228" s="4"/>
      <c r="Y228" s="4"/>
      <c r="Z228" s="4"/>
    </row>
    <row r="229" ht="14.25" customHeight="1">
      <c r="A229" s="4"/>
      <c r="B229" s="4"/>
      <c r="C229" s="549"/>
      <c r="D229" s="4"/>
      <c r="E229" s="4"/>
      <c r="F229" s="4"/>
      <c r="G229" s="4"/>
      <c r="H229" s="4"/>
      <c r="I229" s="538"/>
      <c r="J229" s="4"/>
      <c r="K229" s="4"/>
      <c r="L229" s="4"/>
      <c r="M229" s="4"/>
      <c r="N229" s="4"/>
      <c r="O229" s="4"/>
      <c r="P229" s="4"/>
      <c r="Q229" s="4"/>
      <c r="R229" s="4"/>
      <c r="S229" s="4"/>
      <c r="T229" s="4"/>
      <c r="U229" s="4"/>
      <c r="V229" s="4"/>
      <c r="W229" s="4"/>
      <c r="X229" s="4"/>
      <c r="Y229" s="4"/>
      <c r="Z229" s="4"/>
    </row>
    <row r="230" ht="14.25" customHeight="1">
      <c r="A230" s="4"/>
      <c r="B230" s="4"/>
      <c r="C230" s="549"/>
      <c r="D230" s="4"/>
      <c r="E230" s="4"/>
      <c r="F230" s="4"/>
      <c r="G230" s="4"/>
      <c r="H230" s="4"/>
      <c r="I230" s="538"/>
      <c r="J230" s="4"/>
      <c r="K230" s="4"/>
      <c r="L230" s="4"/>
      <c r="M230" s="4"/>
      <c r="N230" s="4"/>
      <c r="O230" s="4"/>
      <c r="P230" s="4"/>
      <c r="Q230" s="4"/>
      <c r="R230" s="4"/>
      <c r="S230" s="4"/>
      <c r="T230" s="4"/>
      <c r="U230" s="4"/>
      <c r="V230" s="4"/>
      <c r="W230" s="4"/>
      <c r="X230" s="4"/>
      <c r="Y230" s="4"/>
      <c r="Z230" s="4"/>
    </row>
    <row r="231" ht="14.25" customHeight="1">
      <c r="A231" s="4"/>
      <c r="B231" s="4"/>
      <c r="C231" s="549"/>
      <c r="D231" s="4"/>
      <c r="E231" s="4"/>
      <c r="F231" s="4"/>
      <c r="G231" s="4"/>
      <c r="H231" s="4"/>
      <c r="I231" s="538"/>
      <c r="J231" s="4"/>
      <c r="K231" s="4"/>
      <c r="L231" s="4"/>
      <c r="M231" s="4"/>
      <c r="N231" s="4"/>
      <c r="O231" s="4"/>
      <c r="P231" s="4"/>
      <c r="Q231" s="4"/>
      <c r="R231" s="4"/>
      <c r="S231" s="4"/>
      <c r="T231" s="4"/>
      <c r="U231" s="4"/>
      <c r="V231" s="4"/>
      <c r="W231" s="4"/>
      <c r="X231" s="4"/>
      <c r="Y231" s="4"/>
      <c r="Z231" s="4"/>
    </row>
    <row r="232" ht="14.25" customHeight="1">
      <c r="A232" s="4"/>
      <c r="B232" s="4"/>
      <c r="C232" s="549"/>
      <c r="D232" s="4"/>
      <c r="E232" s="4"/>
      <c r="F232" s="4"/>
      <c r="G232" s="4"/>
      <c r="H232" s="4"/>
      <c r="I232" s="538"/>
      <c r="J232" s="4"/>
      <c r="K232" s="4"/>
      <c r="L232" s="4"/>
      <c r="M232" s="4"/>
      <c r="N232" s="4"/>
      <c r="O232" s="4"/>
      <c r="P232" s="4"/>
      <c r="Q232" s="4"/>
      <c r="R232" s="4"/>
      <c r="S232" s="4"/>
      <c r="T232" s="4"/>
      <c r="U232" s="4"/>
      <c r="V232" s="4"/>
      <c r="W232" s="4"/>
      <c r="X232" s="4"/>
      <c r="Y232" s="4"/>
      <c r="Z232" s="4"/>
    </row>
    <row r="233" ht="14.25" customHeight="1">
      <c r="A233" s="4"/>
      <c r="B233" s="4"/>
      <c r="C233" s="549"/>
      <c r="D233" s="4"/>
      <c r="E233" s="4"/>
      <c r="F233" s="4"/>
      <c r="G233" s="4"/>
      <c r="H233" s="4"/>
      <c r="I233" s="538"/>
      <c r="J233" s="4"/>
      <c r="K233" s="4"/>
      <c r="L233" s="4"/>
      <c r="M233" s="4"/>
      <c r="N233" s="4"/>
      <c r="O233" s="4"/>
      <c r="P233" s="4"/>
      <c r="Q233" s="4"/>
      <c r="R233" s="4"/>
      <c r="S233" s="4"/>
      <c r="T233" s="4"/>
      <c r="U233" s="4"/>
      <c r="V233" s="4"/>
      <c r="W233" s="4"/>
      <c r="X233" s="4"/>
      <c r="Y233" s="4"/>
      <c r="Z233" s="4"/>
    </row>
    <row r="234" ht="14.25" customHeight="1">
      <c r="A234" s="4"/>
      <c r="B234" s="4"/>
      <c r="C234" s="549"/>
      <c r="D234" s="4"/>
      <c r="E234" s="4"/>
      <c r="F234" s="4"/>
      <c r="G234" s="4"/>
      <c r="H234" s="4"/>
      <c r="I234" s="538"/>
      <c r="J234" s="4"/>
      <c r="K234" s="4"/>
      <c r="L234" s="4"/>
      <c r="M234" s="4"/>
      <c r="N234" s="4"/>
      <c r="O234" s="4"/>
      <c r="P234" s="4"/>
      <c r="Q234" s="4"/>
      <c r="R234" s="4"/>
      <c r="S234" s="4"/>
      <c r="T234" s="4"/>
      <c r="U234" s="4"/>
      <c r="V234" s="4"/>
      <c r="W234" s="4"/>
      <c r="X234" s="4"/>
      <c r="Y234" s="4"/>
      <c r="Z234" s="4"/>
    </row>
    <row r="235" ht="14.25" customHeight="1">
      <c r="A235" s="4"/>
      <c r="B235" s="4"/>
      <c r="C235" s="549"/>
      <c r="D235" s="4"/>
      <c r="E235" s="4"/>
      <c r="F235" s="4"/>
      <c r="G235" s="4"/>
      <c r="H235" s="4"/>
      <c r="I235" s="538"/>
      <c r="J235" s="4"/>
      <c r="K235" s="4"/>
      <c r="L235" s="4"/>
      <c r="M235" s="4"/>
      <c r="N235" s="4"/>
      <c r="O235" s="4"/>
      <c r="P235" s="4"/>
      <c r="Q235" s="4"/>
      <c r="R235" s="4"/>
      <c r="S235" s="4"/>
      <c r="T235" s="4"/>
      <c r="U235" s="4"/>
      <c r="V235" s="4"/>
      <c r="W235" s="4"/>
      <c r="X235" s="4"/>
      <c r="Y235" s="4"/>
      <c r="Z235" s="4"/>
    </row>
    <row r="236" ht="14.25" customHeight="1">
      <c r="A236" s="4"/>
      <c r="B236" s="4"/>
      <c r="C236" s="549"/>
      <c r="D236" s="4"/>
      <c r="E236" s="4"/>
      <c r="F236" s="4"/>
      <c r="G236" s="4"/>
      <c r="H236" s="4"/>
      <c r="I236" s="538"/>
      <c r="J236" s="4"/>
      <c r="K236" s="4"/>
      <c r="L236" s="4"/>
      <c r="M236" s="4"/>
      <c r="N236" s="4"/>
      <c r="O236" s="4"/>
      <c r="P236" s="4"/>
      <c r="Q236" s="4"/>
      <c r="R236" s="4"/>
      <c r="S236" s="4"/>
      <c r="T236" s="4"/>
      <c r="U236" s="4"/>
      <c r="V236" s="4"/>
      <c r="W236" s="4"/>
      <c r="X236" s="4"/>
      <c r="Y236" s="4"/>
      <c r="Z236" s="4"/>
    </row>
    <row r="237" ht="14.25" customHeight="1">
      <c r="A237" s="4"/>
      <c r="B237" s="4"/>
      <c r="C237" s="549"/>
      <c r="D237" s="4"/>
      <c r="E237" s="4"/>
      <c r="F237" s="4"/>
      <c r="G237" s="4"/>
      <c r="H237" s="4"/>
      <c r="I237" s="538"/>
      <c r="J237" s="4"/>
      <c r="K237" s="4"/>
      <c r="L237" s="4"/>
      <c r="M237" s="4"/>
      <c r="N237" s="4"/>
      <c r="O237" s="4"/>
      <c r="P237" s="4"/>
      <c r="Q237" s="4"/>
      <c r="R237" s="4"/>
      <c r="S237" s="4"/>
      <c r="T237" s="4"/>
      <c r="U237" s="4"/>
      <c r="V237" s="4"/>
      <c r="W237" s="4"/>
      <c r="X237" s="4"/>
      <c r="Y237" s="4"/>
      <c r="Z237" s="4"/>
    </row>
    <row r="238" ht="14.25" customHeight="1">
      <c r="A238" s="4"/>
      <c r="B238" s="4"/>
      <c r="C238" s="549"/>
      <c r="D238" s="4"/>
      <c r="E238" s="4"/>
      <c r="F238" s="4"/>
      <c r="G238" s="4"/>
      <c r="H238" s="4"/>
      <c r="I238" s="538"/>
      <c r="J238" s="4"/>
      <c r="K238" s="4"/>
      <c r="L238" s="4"/>
      <c r="M238" s="4"/>
      <c r="N238" s="4"/>
      <c r="O238" s="4"/>
      <c r="P238" s="4"/>
      <c r="Q238" s="4"/>
      <c r="R238" s="4"/>
      <c r="S238" s="4"/>
      <c r="T238" s="4"/>
      <c r="U238" s="4"/>
      <c r="V238" s="4"/>
      <c r="W238" s="4"/>
      <c r="X238" s="4"/>
      <c r="Y238" s="4"/>
      <c r="Z238" s="4"/>
    </row>
    <row r="239" ht="14.25" customHeight="1">
      <c r="A239" s="4"/>
      <c r="B239" s="4"/>
      <c r="C239" s="549"/>
      <c r="D239" s="4"/>
      <c r="E239" s="4"/>
      <c r="F239" s="4"/>
      <c r="G239" s="4"/>
      <c r="H239" s="4"/>
      <c r="I239" s="538"/>
      <c r="J239" s="4"/>
      <c r="K239" s="4"/>
      <c r="L239" s="4"/>
      <c r="M239" s="4"/>
      <c r="N239" s="4"/>
      <c r="O239" s="4"/>
      <c r="P239" s="4"/>
      <c r="Q239" s="4"/>
      <c r="R239" s="4"/>
      <c r="S239" s="4"/>
      <c r="T239" s="4"/>
      <c r="U239" s="4"/>
      <c r="V239" s="4"/>
      <c r="W239" s="4"/>
      <c r="X239" s="4"/>
      <c r="Y239" s="4"/>
      <c r="Z239" s="4"/>
    </row>
    <row r="240" ht="14.25" customHeight="1">
      <c r="A240" s="4"/>
      <c r="B240" s="4"/>
      <c r="C240" s="549"/>
      <c r="D240" s="4"/>
      <c r="E240" s="4"/>
      <c r="F240" s="4"/>
      <c r="G240" s="4"/>
      <c r="H240" s="4"/>
      <c r="I240" s="538"/>
      <c r="J240" s="4"/>
      <c r="K240" s="4"/>
      <c r="L240" s="4"/>
      <c r="M240" s="4"/>
      <c r="N240" s="4"/>
      <c r="O240" s="4"/>
      <c r="P240" s="4"/>
      <c r="Q240" s="4"/>
      <c r="R240" s="4"/>
      <c r="S240" s="4"/>
      <c r="T240" s="4"/>
      <c r="U240" s="4"/>
      <c r="V240" s="4"/>
      <c r="W240" s="4"/>
      <c r="X240" s="4"/>
      <c r="Y240" s="4"/>
      <c r="Z240" s="4"/>
    </row>
    <row r="241" ht="14.25" customHeight="1">
      <c r="A241" s="4"/>
      <c r="B241" s="4"/>
      <c r="C241" s="549"/>
      <c r="D241" s="4"/>
      <c r="E241" s="4"/>
      <c r="F241" s="4"/>
      <c r="G241" s="4"/>
      <c r="H241" s="4"/>
      <c r="I241" s="538"/>
      <c r="J241" s="4"/>
      <c r="K241" s="4"/>
      <c r="L241" s="4"/>
      <c r="M241" s="4"/>
      <c r="N241" s="4"/>
      <c r="O241" s="4"/>
      <c r="P241" s="4"/>
      <c r="Q241" s="4"/>
      <c r="R241" s="4"/>
      <c r="S241" s="4"/>
      <c r="T241" s="4"/>
      <c r="U241" s="4"/>
      <c r="V241" s="4"/>
      <c r="W241" s="4"/>
      <c r="X241" s="4"/>
      <c r="Y241" s="4"/>
      <c r="Z241" s="4"/>
    </row>
    <row r="242" ht="14.25" customHeight="1">
      <c r="A242" s="4"/>
      <c r="B242" s="4"/>
      <c r="C242" s="549"/>
      <c r="D242" s="4"/>
      <c r="E242" s="4"/>
      <c r="F242" s="4"/>
      <c r="G242" s="4"/>
      <c r="H242" s="4"/>
      <c r="I242" s="538"/>
      <c r="J242" s="4"/>
      <c r="K242" s="4"/>
      <c r="L242" s="4"/>
      <c r="M242" s="4"/>
      <c r="N242" s="4"/>
      <c r="O242" s="4"/>
      <c r="P242" s="4"/>
      <c r="Q242" s="4"/>
      <c r="R242" s="4"/>
      <c r="S242" s="4"/>
      <c r="T242" s="4"/>
      <c r="U242" s="4"/>
      <c r="V242" s="4"/>
      <c r="W242" s="4"/>
      <c r="X242" s="4"/>
      <c r="Y242" s="4"/>
      <c r="Z242" s="4"/>
    </row>
    <row r="243" ht="14.25" customHeight="1">
      <c r="A243" s="4"/>
      <c r="B243" s="4"/>
      <c r="C243" s="549"/>
      <c r="D243" s="4"/>
      <c r="E243" s="4"/>
      <c r="F243" s="4"/>
      <c r="G243" s="4"/>
      <c r="H243" s="4"/>
      <c r="I243" s="538"/>
      <c r="J243" s="4"/>
      <c r="K243" s="4"/>
      <c r="L243" s="4"/>
      <c r="M243" s="4"/>
      <c r="N243" s="4"/>
      <c r="O243" s="4"/>
      <c r="P243" s="4"/>
      <c r="Q243" s="4"/>
      <c r="R243" s="4"/>
      <c r="S243" s="4"/>
      <c r="T243" s="4"/>
      <c r="U243" s="4"/>
      <c r="V243" s="4"/>
      <c r="W243" s="4"/>
      <c r="X243" s="4"/>
      <c r="Y243" s="4"/>
      <c r="Z243" s="4"/>
    </row>
    <row r="244" ht="14.25" customHeight="1">
      <c r="A244" s="4"/>
      <c r="B244" s="4"/>
      <c r="C244" s="549"/>
      <c r="D244" s="4"/>
      <c r="E244" s="4"/>
      <c r="F244" s="4"/>
      <c r="G244" s="4"/>
      <c r="H244" s="4"/>
      <c r="I244" s="538"/>
      <c r="J244" s="4"/>
      <c r="K244" s="4"/>
      <c r="L244" s="4"/>
      <c r="M244" s="4"/>
      <c r="N244" s="4"/>
      <c r="O244" s="4"/>
      <c r="P244" s="4"/>
      <c r="Q244" s="4"/>
      <c r="R244" s="4"/>
      <c r="S244" s="4"/>
      <c r="T244" s="4"/>
      <c r="U244" s="4"/>
      <c r="V244" s="4"/>
      <c r="W244" s="4"/>
      <c r="X244" s="4"/>
      <c r="Y244" s="4"/>
      <c r="Z244" s="4"/>
    </row>
    <row r="245" ht="14.25" customHeight="1">
      <c r="A245" s="4"/>
      <c r="B245" s="4"/>
      <c r="C245" s="549"/>
      <c r="D245" s="4"/>
      <c r="E245" s="4"/>
      <c r="F245" s="4"/>
      <c r="G245" s="4"/>
      <c r="H245" s="4"/>
      <c r="I245" s="538"/>
      <c r="J245" s="4"/>
      <c r="K245" s="4"/>
      <c r="L245" s="4"/>
      <c r="M245" s="4"/>
      <c r="N245" s="4"/>
      <c r="O245" s="4"/>
      <c r="P245" s="4"/>
      <c r="Q245" s="4"/>
      <c r="R245" s="4"/>
      <c r="S245" s="4"/>
      <c r="T245" s="4"/>
      <c r="U245" s="4"/>
      <c r="V245" s="4"/>
      <c r="W245" s="4"/>
      <c r="X245" s="4"/>
      <c r="Y245" s="4"/>
      <c r="Z245" s="4"/>
    </row>
    <row r="246" ht="14.25" customHeight="1">
      <c r="A246" s="4"/>
      <c r="B246" s="4"/>
      <c r="C246" s="549"/>
      <c r="D246" s="4"/>
      <c r="E246" s="4"/>
      <c r="F246" s="4"/>
      <c r="G246" s="4"/>
      <c r="H246" s="4"/>
      <c r="I246" s="538"/>
      <c r="J246" s="4"/>
      <c r="K246" s="4"/>
      <c r="L246" s="4"/>
      <c r="M246" s="4"/>
      <c r="N246" s="4"/>
      <c r="O246" s="4"/>
      <c r="P246" s="4"/>
      <c r="Q246" s="4"/>
      <c r="R246" s="4"/>
      <c r="S246" s="4"/>
      <c r="T246" s="4"/>
      <c r="U246" s="4"/>
      <c r="V246" s="4"/>
      <c r="W246" s="4"/>
      <c r="X246" s="4"/>
      <c r="Y246" s="4"/>
      <c r="Z246" s="4"/>
    </row>
    <row r="247" ht="14.25" customHeight="1">
      <c r="A247" s="4"/>
      <c r="B247" s="4"/>
      <c r="C247" s="549"/>
      <c r="D247" s="4"/>
      <c r="E247" s="4"/>
      <c r="F247" s="4"/>
      <c r="G247" s="4"/>
      <c r="H247" s="4"/>
      <c r="I247" s="538"/>
      <c r="J247" s="4"/>
      <c r="K247" s="4"/>
      <c r="L247" s="4"/>
      <c r="M247" s="4"/>
      <c r="N247" s="4"/>
      <c r="O247" s="4"/>
      <c r="P247" s="4"/>
      <c r="Q247" s="4"/>
      <c r="R247" s="4"/>
      <c r="S247" s="4"/>
      <c r="T247" s="4"/>
      <c r="U247" s="4"/>
      <c r="V247" s="4"/>
      <c r="W247" s="4"/>
      <c r="X247" s="4"/>
      <c r="Y247" s="4"/>
      <c r="Z247" s="4"/>
    </row>
    <row r="248" ht="14.25" customHeight="1">
      <c r="A248" s="4"/>
      <c r="B248" s="4"/>
      <c r="C248" s="549"/>
      <c r="D248" s="4"/>
      <c r="E248" s="4"/>
      <c r="F248" s="4"/>
      <c r="G248" s="4"/>
      <c r="H248" s="4"/>
      <c r="I248" s="538"/>
      <c r="J248" s="4"/>
      <c r="K248" s="4"/>
      <c r="L248" s="4"/>
      <c r="M248" s="4"/>
      <c r="N248" s="4"/>
      <c r="O248" s="4"/>
      <c r="P248" s="4"/>
      <c r="Q248" s="4"/>
      <c r="R248" s="4"/>
      <c r="S248" s="4"/>
      <c r="T248" s="4"/>
      <c r="U248" s="4"/>
      <c r="V248" s="4"/>
      <c r="W248" s="4"/>
      <c r="X248" s="4"/>
      <c r="Y248" s="4"/>
      <c r="Z248" s="4"/>
    </row>
    <row r="249" ht="14.25" customHeight="1">
      <c r="A249" s="4"/>
      <c r="B249" s="4"/>
      <c r="C249" s="549"/>
      <c r="D249" s="4"/>
      <c r="E249" s="4"/>
      <c r="F249" s="4"/>
      <c r="G249" s="4"/>
      <c r="H249" s="4"/>
      <c r="I249" s="538"/>
      <c r="J249" s="4"/>
      <c r="K249" s="4"/>
      <c r="L249" s="4"/>
      <c r="M249" s="4"/>
      <c r="N249" s="4"/>
      <c r="O249" s="4"/>
      <c r="P249" s="4"/>
      <c r="Q249" s="4"/>
      <c r="R249" s="4"/>
      <c r="S249" s="4"/>
      <c r="T249" s="4"/>
      <c r="U249" s="4"/>
      <c r="V249" s="4"/>
      <c r="W249" s="4"/>
      <c r="X249" s="4"/>
      <c r="Y249" s="4"/>
      <c r="Z249" s="4"/>
    </row>
    <row r="250" ht="14.25" customHeight="1">
      <c r="A250" s="4"/>
      <c r="B250" s="4"/>
      <c r="C250" s="549"/>
      <c r="D250" s="4"/>
      <c r="E250" s="4"/>
      <c r="F250" s="4"/>
      <c r="G250" s="4"/>
      <c r="H250" s="4"/>
      <c r="I250" s="538"/>
      <c r="J250" s="4"/>
      <c r="K250" s="4"/>
      <c r="L250" s="4"/>
      <c r="M250" s="4"/>
      <c r="N250" s="4"/>
      <c r="O250" s="4"/>
      <c r="P250" s="4"/>
      <c r="Q250" s="4"/>
      <c r="R250" s="4"/>
      <c r="S250" s="4"/>
      <c r="T250" s="4"/>
      <c r="U250" s="4"/>
      <c r="V250" s="4"/>
      <c r="W250" s="4"/>
      <c r="X250" s="4"/>
      <c r="Y250" s="4"/>
      <c r="Z250" s="4"/>
    </row>
    <row r="251" ht="14.25" customHeight="1">
      <c r="A251" s="4"/>
      <c r="B251" s="4"/>
      <c r="C251" s="549"/>
      <c r="D251" s="4"/>
      <c r="E251" s="4"/>
      <c r="F251" s="4"/>
      <c r="G251" s="4"/>
      <c r="H251" s="4"/>
      <c r="I251" s="538"/>
      <c r="J251" s="4"/>
      <c r="K251" s="4"/>
      <c r="L251" s="4"/>
      <c r="M251" s="4"/>
      <c r="N251" s="4"/>
      <c r="O251" s="4"/>
      <c r="P251" s="4"/>
      <c r="Q251" s="4"/>
      <c r="R251" s="4"/>
      <c r="S251" s="4"/>
      <c r="T251" s="4"/>
      <c r="U251" s="4"/>
      <c r="V251" s="4"/>
      <c r="W251" s="4"/>
      <c r="X251" s="4"/>
      <c r="Y251" s="4"/>
      <c r="Z251" s="4"/>
    </row>
    <row r="252" ht="14.25" customHeight="1">
      <c r="A252" s="4"/>
      <c r="B252" s="4"/>
      <c r="C252" s="549"/>
      <c r="D252" s="4"/>
      <c r="E252" s="4"/>
      <c r="F252" s="4"/>
      <c r="G252" s="4"/>
      <c r="H252" s="4"/>
      <c r="I252" s="538"/>
      <c r="J252" s="4"/>
      <c r="K252" s="4"/>
      <c r="L252" s="4"/>
      <c r="M252" s="4"/>
      <c r="N252" s="4"/>
      <c r="O252" s="4"/>
      <c r="P252" s="4"/>
      <c r="Q252" s="4"/>
      <c r="R252" s="4"/>
      <c r="S252" s="4"/>
      <c r="T252" s="4"/>
      <c r="U252" s="4"/>
      <c r="V252" s="4"/>
      <c r="W252" s="4"/>
      <c r="X252" s="4"/>
      <c r="Y252" s="4"/>
      <c r="Z252" s="4"/>
    </row>
    <row r="253" ht="14.25" customHeight="1">
      <c r="A253" s="4"/>
      <c r="B253" s="4"/>
      <c r="C253" s="549"/>
      <c r="D253" s="4"/>
      <c r="E253" s="4"/>
      <c r="F253" s="4"/>
      <c r="G253" s="4"/>
      <c r="H253" s="4"/>
      <c r="I253" s="538"/>
      <c r="J253" s="4"/>
      <c r="K253" s="4"/>
      <c r="L253" s="4"/>
      <c r="M253" s="4"/>
      <c r="N253" s="4"/>
      <c r="O253" s="4"/>
      <c r="P253" s="4"/>
      <c r="Q253" s="4"/>
      <c r="R253" s="4"/>
      <c r="S253" s="4"/>
      <c r="T253" s="4"/>
      <c r="U253" s="4"/>
      <c r="V253" s="4"/>
      <c r="W253" s="4"/>
      <c r="X253" s="4"/>
      <c r="Y253" s="4"/>
      <c r="Z253" s="4"/>
    </row>
    <row r="254" ht="14.25" customHeight="1">
      <c r="A254" s="4"/>
      <c r="B254" s="4"/>
      <c r="C254" s="549"/>
      <c r="D254" s="4"/>
      <c r="E254" s="4"/>
      <c r="F254" s="4"/>
      <c r="G254" s="4"/>
      <c r="H254" s="4"/>
      <c r="I254" s="538"/>
      <c r="J254" s="4"/>
      <c r="K254" s="4"/>
      <c r="L254" s="4"/>
      <c r="M254" s="4"/>
      <c r="N254" s="4"/>
      <c r="O254" s="4"/>
      <c r="P254" s="4"/>
      <c r="Q254" s="4"/>
      <c r="R254" s="4"/>
      <c r="S254" s="4"/>
      <c r="T254" s="4"/>
      <c r="U254" s="4"/>
      <c r="V254" s="4"/>
      <c r="W254" s="4"/>
      <c r="X254" s="4"/>
      <c r="Y254" s="4"/>
      <c r="Z254" s="4"/>
    </row>
    <row r="255" ht="14.25" customHeight="1">
      <c r="A255" s="4"/>
      <c r="B255" s="4"/>
      <c r="C255" s="549"/>
      <c r="D255" s="4"/>
      <c r="E255" s="4"/>
      <c r="F255" s="4"/>
      <c r="G255" s="4"/>
      <c r="H255" s="4"/>
      <c r="I255" s="538"/>
      <c r="J255" s="4"/>
      <c r="K255" s="4"/>
      <c r="L255" s="4"/>
      <c r="M255" s="4"/>
      <c r="N255" s="4"/>
      <c r="O255" s="4"/>
      <c r="P255" s="4"/>
      <c r="Q255" s="4"/>
      <c r="R255" s="4"/>
      <c r="S255" s="4"/>
      <c r="T255" s="4"/>
      <c r="U255" s="4"/>
      <c r="V255" s="4"/>
      <c r="W255" s="4"/>
      <c r="X255" s="4"/>
      <c r="Y255" s="4"/>
      <c r="Z255" s="4"/>
    </row>
    <row r="256" ht="14.25" customHeight="1">
      <c r="A256" s="4"/>
      <c r="B256" s="4"/>
      <c r="C256" s="549"/>
      <c r="D256" s="4"/>
      <c r="E256" s="4"/>
      <c r="F256" s="4"/>
      <c r="G256" s="4"/>
      <c r="H256" s="4"/>
      <c r="I256" s="538"/>
      <c r="J256" s="4"/>
      <c r="K256" s="4"/>
      <c r="L256" s="4"/>
      <c r="M256" s="4"/>
      <c r="N256" s="4"/>
      <c r="O256" s="4"/>
      <c r="P256" s="4"/>
      <c r="Q256" s="4"/>
      <c r="R256" s="4"/>
      <c r="S256" s="4"/>
      <c r="T256" s="4"/>
      <c r="U256" s="4"/>
      <c r="V256" s="4"/>
      <c r="W256" s="4"/>
      <c r="X256" s="4"/>
      <c r="Y256" s="4"/>
      <c r="Z256" s="4"/>
    </row>
    <row r="257" ht="14.25" customHeight="1">
      <c r="A257" s="4"/>
      <c r="B257" s="4"/>
      <c r="C257" s="549"/>
      <c r="D257" s="4"/>
      <c r="E257" s="4"/>
      <c r="F257" s="4"/>
      <c r="G257" s="4"/>
      <c r="H257" s="4"/>
      <c r="I257" s="538"/>
      <c r="J257" s="4"/>
      <c r="K257" s="4"/>
      <c r="L257" s="4"/>
      <c r="M257" s="4"/>
      <c r="N257" s="4"/>
      <c r="O257" s="4"/>
      <c r="P257" s="4"/>
      <c r="Q257" s="4"/>
      <c r="R257" s="4"/>
      <c r="S257" s="4"/>
      <c r="T257" s="4"/>
      <c r="U257" s="4"/>
      <c r="V257" s="4"/>
      <c r="W257" s="4"/>
      <c r="X257" s="4"/>
      <c r="Y257" s="4"/>
      <c r="Z257" s="4"/>
    </row>
    <row r="258" ht="14.25" customHeight="1">
      <c r="A258" s="4"/>
      <c r="B258" s="4"/>
      <c r="C258" s="549"/>
      <c r="D258" s="4"/>
      <c r="E258" s="4"/>
      <c r="F258" s="4"/>
      <c r="G258" s="4"/>
      <c r="H258" s="4"/>
      <c r="I258" s="538"/>
      <c r="J258" s="4"/>
      <c r="K258" s="4"/>
      <c r="L258" s="4"/>
      <c r="M258" s="4"/>
      <c r="N258" s="4"/>
      <c r="O258" s="4"/>
      <c r="P258" s="4"/>
      <c r="Q258" s="4"/>
      <c r="R258" s="4"/>
      <c r="S258" s="4"/>
      <c r="T258" s="4"/>
      <c r="U258" s="4"/>
      <c r="V258" s="4"/>
      <c r="W258" s="4"/>
      <c r="X258" s="4"/>
      <c r="Y258" s="4"/>
      <c r="Z258" s="4"/>
    </row>
    <row r="259" ht="14.25" customHeight="1">
      <c r="A259" s="4"/>
      <c r="B259" s="4"/>
      <c r="C259" s="549"/>
      <c r="D259" s="4"/>
      <c r="E259" s="4"/>
      <c r="F259" s="4"/>
      <c r="G259" s="4"/>
      <c r="H259" s="4"/>
      <c r="I259" s="538"/>
      <c r="J259" s="4"/>
      <c r="K259" s="4"/>
      <c r="L259" s="4"/>
      <c r="M259" s="4"/>
      <c r="N259" s="4"/>
      <c r="O259" s="4"/>
      <c r="P259" s="4"/>
      <c r="Q259" s="4"/>
      <c r="R259" s="4"/>
      <c r="S259" s="4"/>
      <c r="T259" s="4"/>
      <c r="U259" s="4"/>
      <c r="V259" s="4"/>
      <c r="W259" s="4"/>
      <c r="X259" s="4"/>
      <c r="Y259" s="4"/>
      <c r="Z259" s="4"/>
    </row>
    <row r="260" ht="14.25" customHeight="1">
      <c r="A260" s="4"/>
      <c r="B260" s="4"/>
      <c r="C260" s="549"/>
      <c r="D260" s="4"/>
      <c r="E260" s="4"/>
      <c r="F260" s="4"/>
      <c r="G260" s="4"/>
      <c r="H260" s="4"/>
      <c r="I260" s="538"/>
      <c r="J260" s="4"/>
      <c r="K260" s="4"/>
      <c r="L260" s="4"/>
      <c r="M260" s="4"/>
      <c r="N260" s="4"/>
      <c r="O260" s="4"/>
      <c r="P260" s="4"/>
      <c r="Q260" s="4"/>
      <c r="R260" s="4"/>
      <c r="S260" s="4"/>
      <c r="T260" s="4"/>
      <c r="U260" s="4"/>
      <c r="V260" s="4"/>
      <c r="W260" s="4"/>
      <c r="X260" s="4"/>
      <c r="Y260" s="4"/>
      <c r="Z260" s="4"/>
    </row>
    <row r="261" ht="14.25" customHeight="1">
      <c r="A261" s="4"/>
      <c r="B261" s="4"/>
      <c r="C261" s="549"/>
      <c r="D261" s="4"/>
      <c r="E261" s="4"/>
      <c r="F261" s="4"/>
      <c r="G261" s="4"/>
      <c r="H261" s="4"/>
      <c r="I261" s="538"/>
      <c r="J261" s="4"/>
      <c r="K261" s="4"/>
      <c r="L261" s="4"/>
      <c r="M261" s="4"/>
      <c r="N261" s="4"/>
      <c r="O261" s="4"/>
      <c r="P261" s="4"/>
      <c r="Q261" s="4"/>
      <c r="R261" s="4"/>
      <c r="S261" s="4"/>
      <c r="T261" s="4"/>
      <c r="U261" s="4"/>
      <c r="V261" s="4"/>
      <c r="W261" s="4"/>
      <c r="X261" s="4"/>
      <c r="Y261" s="4"/>
      <c r="Z261" s="4"/>
    </row>
    <row r="262" ht="14.25" customHeight="1">
      <c r="A262" s="4"/>
      <c r="B262" s="4"/>
      <c r="C262" s="549"/>
      <c r="D262" s="4"/>
      <c r="E262" s="4"/>
      <c r="F262" s="4"/>
      <c r="G262" s="4"/>
      <c r="H262" s="4"/>
      <c r="I262" s="538"/>
      <c r="J262" s="4"/>
      <c r="K262" s="4"/>
      <c r="L262" s="4"/>
      <c r="M262" s="4"/>
      <c r="N262" s="4"/>
      <c r="O262" s="4"/>
      <c r="P262" s="4"/>
      <c r="Q262" s="4"/>
      <c r="R262" s="4"/>
      <c r="S262" s="4"/>
      <c r="T262" s="4"/>
      <c r="U262" s="4"/>
      <c r="V262" s="4"/>
      <c r="W262" s="4"/>
      <c r="X262" s="4"/>
      <c r="Y262" s="4"/>
      <c r="Z262" s="4"/>
    </row>
    <row r="263" ht="14.25" customHeight="1">
      <c r="A263" s="4"/>
      <c r="B263" s="4"/>
      <c r="C263" s="549"/>
      <c r="D263" s="4"/>
      <c r="E263" s="4"/>
      <c r="F263" s="4"/>
      <c r="G263" s="4"/>
      <c r="H263" s="4"/>
      <c r="I263" s="538"/>
      <c r="J263" s="4"/>
      <c r="K263" s="4"/>
      <c r="L263" s="4"/>
      <c r="M263" s="4"/>
      <c r="N263" s="4"/>
      <c r="O263" s="4"/>
      <c r="P263" s="4"/>
      <c r="Q263" s="4"/>
      <c r="R263" s="4"/>
      <c r="S263" s="4"/>
      <c r="T263" s="4"/>
      <c r="U263" s="4"/>
      <c r="V263" s="4"/>
      <c r="W263" s="4"/>
      <c r="X263" s="4"/>
      <c r="Y263" s="4"/>
      <c r="Z263" s="4"/>
    </row>
    <row r="264" ht="14.25" customHeight="1">
      <c r="A264" s="4"/>
      <c r="B264" s="4"/>
      <c r="C264" s="549"/>
      <c r="D264" s="4"/>
      <c r="E264" s="4"/>
      <c r="F264" s="4"/>
      <c r="G264" s="4"/>
      <c r="H264" s="4"/>
      <c r="I264" s="538"/>
      <c r="J264" s="4"/>
      <c r="K264" s="4"/>
      <c r="L264" s="4"/>
      <c r="M264" s="4"/>
      <c r="N264" s="4"/>
      <c r="O264" s="4"/>
      <c r="P264" s="4"/>
      <c r="Q264" s="4"/>
      <c r="R264" s="4"/>
      <c r="S264" s="4"/>
      <c r="T264" s="4"/>
      <c r="U264" s="4"/>
      <c r="V264" s="4"/>
      <c r="W264" s="4"/>
      <c r="X264" s="4"/>
      <c r="Y264" s="4"/>
      <c r="Z264" s="4"/>
    </row>
    <row r="265" ht="14.25" customHeight="1">
      <c r="A265" s="4"/>
      <c r="B265" s="4"/>
      <c r="C265" s="549"/>
      <c r="D265" s="4"/>
      <c r="E265" s="4"/>
      <c r="F265" s="4"/>
      <c r="G265" s="4"/>
      <c r="H265" s="4"/>
      <c r="I265" s="538"/>
      <c r="J265" s="4"/>
      <c r="K265" s="4"/>
      <c r="L265" s="4"/>
      <c r="M265" s="4"/>
      <c r="N265" s="4"/>
      <c r="O265" s="4"/>
      <c r="P265" s="4"/>
      <c r="Q265" s="4"/>
      <c r="R265" s="4"/>
      <c r="S265" s="4"/>
      <c r="T265" s="4"/>
      <c r="U265" s="4"/>
      <c r="V265" s="4"/>
      <c r="W265" s="4"/>
      <c r="X265" s="4"/>
      <c r="Y265" s="4"/>
      <c r="Z265" s="4"/>
    </row>
    <row r="266" ht="14.25" customHeight="1">
      <c r="A266" s="4"/>
      <c r="B266" s="4"/>
      <c r="C266" s="549"/>
      <c r="D266" s="4"/>
      <c r="E266" s="4"/>
      <c r="F266" s="4"/>
      <c r="G266" s="4"/>
      <c r="H266" s="4"/>
      <c r="I266" s="538"/>
      <c r="J266" s="4"/>
      <c r="K266" s="4"/>
      <c r="L266" s="4"/>
      <c r="M266" s="4"/>
      <c r="N266" s="4"/>
      <c r="O266" s="4"/>
      <c r="P266" s="4"/>
      <c r="Q266" s="4"/>
      <c r="R266" s="4"/>
      <c r="S266" s="4"/>
      <c r="T266" s="4"/>
      <c r="U266" s="4"/>
      <c r="V266" s="4"/>
      <c r="W266" s="4"/>
      <c r="X266" s="4"/>
      <c r="Y266" s="4"/>
      <c r="Z266" s="4"/>
    </row>
    <row r="267" ht="14.25" customHeight="1">
      <c r="A267" s="4"/>
      <c r="B267" s="4"/>
      <c r="C267" s="549"/>
      <c r="D267" s="4"/>
      <c r="E267" s="4"/>
      <c r="F267" s="4"/>
      <c r="G267" s="4"/>
      <c r="H267" s="4"/>
      <c r="I267" s="538"/>
      <c r="J267" s="4"/>
      <c r="K267" s="4"/>
      <c r="L267" s="4"/>
      <c r="M267" s="4"/>
      <c r="N267" s="4"/>
      <c r="O267" s="4"/>
      <c r="P267" s="4"/>
      <c r="Q267" s="4"/>
      <c r="R267" s="4"/>
      <c r="S267" s="4"/>
      <c r="T267" s="4"/>
      <c r="U267" s="4"/>
      <c r="V267" s="4"/>
      <c r="W267" s="4"/>
      <c r="X267" s="4"/>
      <c r="Y267" s="4"/>
      <c r="Z267" s="4"/>
    </row>
    <row r="268" ht="14.25" customHeight="1">
      <c r="A268" s="4"/>
      <c r="B268" s="4"/>
      <c r="C268" s="549"/>
      <c r="D268" s="4"/>
      <c r="E268" s="4"/>
      <c r="F268" s="4"/>
      <c r="G268" s="4"/>
      <c r="H268" s="4"/>
      <c r="I268" s="538"/>
      <c r="J268" s="4"/>
      <c r="K268" s="4"/>
      <c r="L268" s="4"/>
      <c r="M268" s="4"/>
      <c r="N268" s="4"/>
      <c r="O268" s="4"/>
      <c r="P268" s="4"/>
      <c r="Q268" s="4"/>
      <c r="R268" s="4"/>
      <c r="S268" s="4"/>
      <c r="T268" s="4"/>
      <c r="U268" s="4"/>
      <c r="V268" s="4"/>
      <c r="W268" s="4"/>
      <c r="X268" s="4"/>
      <c r="Y268" s="4"/>
      <c r="Z268" s="4"/>
    </row>
    <row r="269" ht="14.25" customHeight="1">
      <c r="A269" s="4"/>
      <c r="B269" s="4"/>
      <c r="C269" s="549"/>
      <c r="D269" s="4"/>
      <c r="E269" s="4"/>
      <c r="F269" s="4"/>
      <c r="G269" s="4"/>
      <c r="H269" s="4"/>
      <c r="I269" s="538"/>
      <c r="J269" s="4"/>
      <c r="K269" s="4"/>
      <c r="L269" s="4"/>
      <c r="M269" s="4"/>
      <c r="N269" s="4"/>
      <c r="O269" s="4"/>
      <c r="P269" s="4"/>
      <c r="Q269" s="4"/>
      <c r="R269" s="4"/>
      <c r="S269" s="4"/>
      <c r="T269" s="4"/>
      <c r="U269" s="4"/>
      <c r="V269" s="4"/>
      <c r="W269" s="4"/>
      <c r="X269" s="4"/>
      <c r="Y269" s="4"/>
      <c r="Z269" s="4"/>
    </row>
    <row r="270" ht="14.25" customHeight="1">
      <c r="A270" s="4"/>
      <c r="B270" s="4"/>
      <c r="C270" s="549"/>
      <c r="D270" s="4"/>
      <c r="E270" s="4"/>
      <c r="F270" s="4"/>
      <c r="G270" s="4"/>
      <c r="H270" s="4"/>
      <c r="I270" s="538"/>
      <c r="J270" s="4"/>
      <c r="K270" s="4"/>
      <c r="L270" s="4"/>
      <c r="M270" s="4"/>
      <c r="N270" s="4"/>
      <c r="O270" s="4"/>
      <c r="P270" s="4"/>
      <c r="Q270" s="4"/>
      <c r="R270" s="4"/>
      <c r="S270" s="4"/>
      <c r="T270" s="4"/>
      <c r="U270" s="4"/>
      <c r="V270" s="4"/>
      <c r="W270" s="4"/>
      <c r="X270" s="4"/>
      <c r="Y270" s="4"/>
      <c r="Z270" s="4"/>
    </row>
    <row r="271" ht="14.25" customHeight="1">
      <c r="A271" s="4"/>
      <c r="B271" s="4"/>
      <c r="C271" s="549"/>
      <c r="D271" s="4"/>
      <c r="E271" s="4"/>
      <c r="F271" s="4"/>
      <c r="G271" s="4"/>
      <c r="H271" s="4"/>
      <c r="I271" s="538"/>
      <c r="J271" s="4"/>
      <c r="K271" s="4"/>
      <c r="L271" s="4"/>
      <c r="M271" s="4"/>
      <c r="N271" s="4"/>
      <c r="O271" s="4"/>
      <c r="P271" s="4"/>
      <c r="Q271" s="4"/>
      <c r="R271" s="4"/>
      <c r="S271" s="4"/>
      <c r="T271" s="4"/>
      <c r="U271" s="4"/>
      <c r="V271" s="4"/>
      <c r="W271" s="4"/>
      <c r="X271" s="4"/>
      <c r="Y271" s="4"/>
      <c r="Z271" s="4"/>
    </row>
    <row r="272" ht="14.25" customHeight="1">
      <c r="A272" s="4"/>
      <c r="B272" s="4"/>
      <c r="C272" s="549"/>
      <c r="D272" s="4"/>
      <c r="E272" s="4"/>
      <c r="F272" s="4"/>
      <c r="G272" s="4"/>
      <c r="H272" s="4"/>
      <c r="I272" s="538"/>
      <c r="J272" s="4"/>
      <c r="K272" s="4"/>
      <c r="L272" s="4"/>
      <c r="M272" s="4"/>
      <c r="N272" s="4"/>
      <c r="O272" s="4"/>
      <c r="P272" s="4"/>
      <c r="Q272" s="4"/>
      <c r="R272" s="4"/>
      <c r="S272" s="4"/>
      <c r="T272" s="4"/>
      <c r="U272" s="4"/>
      <c r="V272" s="4"/>
      <c r="W272" s="4"/>
      <c r="X272" s="4"/>
      <c r="Y272" s="4"/>
      <c r="Z272" s="4"/>
    </row>
    <row r="273" ht="14.25" customHeight="1">
      <c r="A273" s="4"/>
      <c r="B273" s="4"/>
      <c r="C273" s="549"/>
      <c r="D273" s="4"/>
      <c r="E273" s="4"/>
      <c r="F273" s="4"/>
      <c r="G273" s="4"/>
      <c r="H273" s="4"/>
      <c r="I273" s="538"/>
      <c r="J273" s="4"/>
      <c r="K273" s="4"/>
      <c r="L273" s="4"/>
      <c r="M273" s="4"/>
      <c r="N273" s="4"/>
      <c r="O273" s="4"/>
      <c r="P273" s="4"/>
      <c r="Q273" s="4"/>
      <c r="R273" s="4"/>
      <c r="S273" s="4"/>
      <c r="T273" s="4"/>
      <c r="U273" s="4"/>
      <c r="V273" s="4"/>
      <c r="W273" s="4"/>
      <c r="X273" s="4"/>
      <c r="Y273" s="4"/>
      <c r="Z273" s="4"/>
    </row>
    <row r="274" ht="14.25" customHeight="1">
      <c r="A274" s="4"/>
      <c r="B274" s="4"/>
      <c r="C274" s="549"/>
      <c r="D274" s="4"/>
      <c r="E274" s="4"/>
      <c r="F274" s="4"/>
      <c r="G274" s="4"/>
      <c r="H274" s="4"/>
      <c r="I274" s="538"/>
      <c r="J274" s="4"/>
      <c r="K274" s="4"/>
      <c r="L274" s="4"/>
      <c r="M274" s="4"/>
      <c r="N274" s="4"/>
      <c r="O274" s="4"/>
      <c r="P274" s="4"/>
      <c r="Q274" s="4"/>
      <c r="R274" s="4"/>
      <c r="S274" s="4"/>
      <c r="T274" s="4"/>
      <c r="U274" s="4"/>
      <c r="V274" s="4"/>
      <c r="W274" s="4"/>
      <c r="X274" s="4"/>
      <c r="Y274" s="4"/>
      <c r="Z274" s="4"/>
    </row>
    <row r="275" ht="14.25" customHeight="1">
      <c r="A275" s="4"/>
      <c r="B275" s="4"/>
      <c r="C275" s="549"/>
      <c r="D275" s="4"/>
      <c r="E275" s="4"/>
      <c r="F275" s="4"/>
      <c r="G275" s="4"/>
      <c r="H275" s="4"/>
      <c r="I275" s="538"/>
      <c r="J275" s="4"/>
      <c r="K275" s="4"/>
      <c r="L275" s="4"/>
      <c r="M275" s="4"/>
      <c r="N275" s="4"/>
      <c r="O275" s="4"/>
      <c r="P275" s="4"/>
      <c r="Q275" s="4"/>
      <c r="R275" s="4"/>
      <c r="S275" s="4"/>
      <c r="T275" s="4"/>
      <c r="U275" s="4"/>
      <c r="V275" s="4"/>
      <c r="W275" s="4"/>
      <c r="X275" s="4"/>
      <c r="Y275" s="4"/>
      <c r="Z275" s="4"/>
    </row>
    <row r="276" ht="14.25" customHeight="1">
      <c r="A276" s="4"/>
      <c r="B276" s="4"/>
      <c r="C276" s="549"/>
      <c r="D276" s="4"/>
      <c r="E276" s="4"/>
      <c r="F276" s="4"/>
      <c r="G276" s="4"/>
      <c r="H276" s="4"/>
      <c r="I276" s="538"/>
      <c r="J276" s="4"/>
      <c r="K276" s="4"/>
      <c r="L276" s="4"/>
      <c r="M276" s="4"/>
      <c r="N276" s="4"/>
      <c r="O276" s="4"/>
      <c r="P276" s="4"/>
      <c r="Q276" s="4"/>
      <c r="R276" s="4"/>
      <c r="S276" s="4"/>
      <c r="T276" s="4"/>
      <c r="U276" s="4"/>
      <c r="V276" s="4"/>
      <c r="W276" s="4"/>
      <c r="X276" s="4"/>
      <c r="Y276" s="4"/>
      <c r="Z276" s="4"/>
    </row>
    <row r="277" ht="14.25" customHeight="1">
      <c r="A277" s="4"/>
      <c r="B277" s="4"/>
      <c r="C277" s="549"/>
      <c r="D277" s="4"/>
      <c r="E277" s="4"/>
      <c r="F277" s="4"/>
      <c r="G277" s="4"/>
      <c r="H277" s="4"/>
      <c r="I277" s="538"/>
      <c r="J277" s="4"/>
      <c r="K277" s="4"/>
      <c r="L277" s="4"/>
      <c r="M277" s="4"/>
      <c r="N277" s="4"/>
      <c r="O277" s="4"/>
      <c r="P277" s="4"/>
      <c r="Q277" s="4"/>
      <c r="R277" s="4"/>
      <c r="S277" s="4"/>
      <c r="T277" s="4"/>
      <c r="U277" s="4"/>
      <c r="V277" s="4"/>
      <c r="W277" s="4"/>
      <c r="X277" s="4"/>
      <c r="Y277" s="4"/>
      <c r="Z277" s="4"/>
    </row>
    <row r="278" ht="14.25" customHeight="1">
      <c r="A278" s="4"/>
      <c r="B278" s="4"/>
      <c r="C278" s="549"/>
      <c r="D278" s="4"/>
      <c r="E278" s="4"/>
      <c r="F278" s="4"/>
      <c r="G278" s="4"/>
      <c r="H278" s="4"/>
      <c r="I278" s="538"/>
      <c r="J278" s="4"/>
      <c r="K278" s="4"/>
      <c r="L278" s="4"/>
      <c r="M278" s="4"/>
      <c r="N278" s="4"/>
      <c r="O278" s="4"/>
      <c r="P278" s="4"/>
      <c r="Q278" s="4"/>
      <c r="R278" s="4"/>
      <c r="S278" s="4"/>
      <c r="T278" s="4"/>
      <c r="U278" s="4"/>
      <c r="V278" s="4"/>
      <c r="W278" s="4"/>
      <c r="X278" s="4"/>
      <c r="Y278" s="4"/>
      <c r="Z278" s="4"/>
    </row>
    <row r="279" ht="14.25" customHeight="1">
      <c r="A279" s="4"/>
      <c r="B279" s="4"/>
      <c r="C279" s="549"/>
      <c r="D279" s="4"/>
      <c r="E279" s="4"/>
      <c r="F279" s="4"/>
      <c r="G279" s="4"/>
      <c r="H279" s="4"/>
      <c r="I279" s="538"/>
      <c r="J279" s="4"/>
      <c r="K279" s="4"/>
      <c r="L279" s="4"/>
      <c r="M279" s="4"/>
      <c r="N279" s="4"/>
      <c r="O279" s="4"/>
      <c r="P279" s="4"/>
      <c r="Q279" s="4"/>
      <c r="R279" s="4"/>
      <c r="S279" s="4"/>
      <c r="T279" s="4"/>
      <c r="U279" s="4"/>
      <c r="V279" s="4"/>
      <c r="W279" s="4"/>
      <c r="X279" s="4"/>
      <c r="Y279" s="4"/>
      <c r="Z279" s="4"/>
    </row>
    <row r="280" ht="14.25" customHeight="1">
      <c r="A280" s="4"/>
      <c r="B280" s="4"/>
      <c r="C280" s="549"/>
      <c r="D280" s="4"/>
      <c r="E280" s="4"/>
      <c r="F280" s="4"/>
      <c r="G280" s="4"/>
      <c r="H280" s="4"/>
      <c r="I280" s="538"/>
      <c r="J280" s="4"/>
      <c r="K280" s="4"/>
      <c r="L280" s="4"/>
      <c r="M280" s="4"/>
      <c r="N280" s="4"/>
      <c r="O280" s="4"/>
      <c r="P280" s="4"/>
      <c r="Q280" s="4"/>
      <c r="R280" s="4"/>
      <c r="S280" s="4"/>
      <c r="T280" s="4"/>
      <c r="U280" s="4"/>
      <c r="V280" s="4"/>
      <c r="W280" s="4"/>
      <c r="X280" s="4"/>
      <c r="Y280" s="4"/>
      <c r="Z280" s="4"/>
    </row>
    <row r="281" ht="14.25" customHeight="1">
      <c r="A281" s="4"/>
      <c r="B281" s="4"/>
      <c r="C281" s="549"/>
      <c r="D281" s="4"/>
      <c r="E281" s="4"/>
      <c r="F281" s="4"/>
      <c r="G281" s="4"/>
      <c r="H281" s="4"/>
      <c r="I281" s="538"/>
      <c r="J281" s="4"/>
      <c r="K281" s="4"/>
      <c r="L281" s="4"/>
      <c r="M281" s="4"/>
      <c r="N281" s="4"/>
      <c r="O281" s="4"/>
      <c r="P281" s="4"/>
      <c r="Q281" s="4"/>
      <c r="R281" s="4"/>
      <c r="S281" s="4"/>
      <c r="T281" s="4"/>
      <c r="U281" s="4"/>
      <c r="V281" s="4"/>
      <c r="W281" s="4"/>
      <c r="X281" s="4"/>
      <c r="Y281" s="4"/>
      <c r="Z281" s="4"/>
    </row>
    <row r="282" ht="14.25" customHeight="1">
      <c r="A282" s="4"/>
      <c r="B282" s="4"/>
      <c r="C282" s="549"/>
      <c r="D282" s="4"/>
      <c r="E282" s="4"/>
      <c r="F282" s="4"/>
      <c r="G282" s="4"/>
      <c r="H282" s="4"/>
      <c r="I282" s="538"/>
      <c r="J282" s="4"/>
      <c r="K282" s="4"/>
      <c r="L282" s="4"/>
      <c r="M282" s="4"/>
      <c r="N282" s="4"/>
      <c r="O282" s="4"/>
      <c r="P282" s="4"/>
      <c r="Q282" s="4"/>
      <c r="R282" s="4"/>
      <c r="S282" s="4"/>
      <c r="T282" s="4"/>
      <c r="U282" s="4"/>
      <c r="V282" s="4"/>
      <c r="W282" s="4"/>
      <c r="X282" s="4"/>
      <c r="Y282" s="4"/>
      <c r="Z282" s="4"/>
    </row>
    <row r="283" ht="14.25" customHeight="1">
      <c r="A283" s="4"/>
      <c r="B283" s="4"/>
      <c r="C283" s="549"/>
      <c r="D283" s="4"/>
      <c r="E283" s="4"/>
      <c r="F283" s="4"/>
      <c r="G283" s="4"/>
      <c r="H283" s="4"/>
      <c r="I283" s="538"/>
      <c r="J283" s="4"/>
      <c r="K283" s="4"/>
      <c r="L283" s="4"/>
      <c r="M283" s="4"/>
      <c r="N283" s="4"/>
      <c r="O283" s="4"/>
      <c r="P283" s="4"/>
      <c r="Q283" s="4"/>
      <c r="R283" s="4"/>
      <c r="S283" s="4"/>
      <c r="T283" s="4"/>
      <c r="U283" s="4"/>
      <c r="V283" s="4"/>
      <c r="W283" s="4"/>
      <c r="X283" s="4"/>
      <c r="Y283" s="4"/>
      <c r="Z283" s="4"/>
    </row>
    <row r="284" ht="14.25" customHeight="1">
      <c r="A284" s="4"/>
      <c r="B284" s="4"/>
      <c r="C284" s="549"/>
      <c r="D284" s="4"/>
      <c r="E284" s="4"/>
      <c r="F284" s="4"/>
      <c r="G284" s="4"/>
      <c r="H284" s="4"/>
      <c r="I284" s="538"/>
      <c r="J284" s="4"/>
      <c r="K284" s="4"/>
      <c r="L284" s="4"/>
      <c r="M284" s="4"/>
      <c r="N284" s="4"/>
      <c r="O284" s="4"/>
      <c r="P284" s="4"/>
      <c r="Q284" s="4"/>
      <c r="R284" s="4"/>
      <c r="S284" s="4"/>
      <c r="T284" s="4"/>
      <c r="U284" s="4"/>
      <c r="V284" s="4"/>
      <c r="W284" s="4"/>
      <c r="X284" s="4"/>
      <c r="Y284" s="4"/>
      <c r="Z284" s="4"/>
    </row>
    <row r="285" ht="14.25" customHeight="1">
      <c r="A285" s="4"/>
      <c r="B285" s="4"/>
      <c r="C285" s="549"/>
      <c r="D285" s="4"/>
      <c r="E285" s="4"/>
      <c r="F285" s="4"/>
      <c r="G285" s="4"/>
      <c r="H285" s="4"/>
      <c r="I285" s="538"/>
      <c r="J285" s="4"/>
      <c r="K285" s="4"/>
      <c r="L285" s="4"/>
      <c r="M285" s="4"/>
      <c r="N285" s="4"/>
      <c r="O285" s="4"/>
      <c r="P285" s="4"/>
      <c r="Q285" s="4"/>
      <c r="R285" s="4"/>
      <c r="S285" s="4"/>
      <c r="T285" s="4"/>
      <c r="U285" s="4"/>
      <c r="V285" s="4"/>
      <c r="W285" s="4"/>
      <c r="X285" s="4"/>
      <c r="Y285" s="4"/>
      <c r="Z285" s="4"/>
    </row>
    <row r="286" ht="14.25" customHeight="1">
      <c r="A286" s="4"/>
      <c r="B286" s="4"/>
      <c r="C286" s="549"/>
      <c r="D286" s="4"/>
      <c r="E286" s="4"/>
      <c r="F286" s="4"/>
      <c r="G286" s="4"/>
      <c r="H286" s="4"/>
      <c r="I286" s="538"/>
      <c r="J286" s="4"/>
      <c r="K286" s="4"/>
      <c r="L286" s="4"/>
      <c r="M286" s="4"/>
      <c r="N286" s="4"/>
      <c r="O286" s="4"/>
      <c r="P286" s="4"/>
      <c r="Q286" s="4"/>
      <c r="R286" s="4"/>
      <c r="S286" s="4"/>
      <c r="T286" s="4"/>
      <c r="U286" s="4"/>
      <c r="V286" s="4"/>
      <c r="W286" s="4"/>
      <c r="X286" s="4"/>
      <c r="Y286" s="4"/>
      <c r="Z286" s="4"/>
    </row>
    <row r="287" ht="14.25" customHeight="1">
      <c r="A287" s="4"/>
      <c r="B287" s="4"/>
      <c r="C287" s="549"/>
      <c r="D287" s="4"/>
      <c r="E287" s="4"/>
      <c r="F287" s="4"/>
      <c r="G287" s="4"/>
      <c r="H287" s="4"/>
      <c r="I287" s="538"/>
      <c r="J287" s="4"/>
      <c r="K287" s="4"/>
      <c r="L287" s="4"/>
      <c r="M287" s="4"/>
      <c r="N287" s="4"/>
      <c r="O287" s="4"/>
      <c r="P287" s="4"/>
      <c r="Q287" s="4"/>
      <c r="R287" s="4"/>
      <c r="S287" s="4"/>
      <c r="T287" s="4"/>
      <c r="U287" s="4"/>
      <c r="V287" s="4"/>
      <c r="W287" s="4"/>
      <c r="X287" s="4"/>
      <c r="Y287" s="4"/>
      <c r="Z287" s="4"/>
    </row>
    <row r="288" ht="14.25" customHeight="1">
      <c r="A288" s="4"/>
      <c r="B288" s="4"/>
      <c r="C288" s="549"/>
      <c r="D288" s="4"/>
      <c r="E288" s="4"/>
      <c r="F288" s="4"/>
      <c r="G288" s="4"/>
      <c r="H288" s="4"/>
      <c r="I288" s="538"/>
      <c r="J288" s="4"/>
      <c r="K288" s="4"/>
      <c r="L288" s="4"/>
      <c r="M288" s="4"/>
      <c r="N288" s="4"/>
      <c r="O288" s="4"/>
      <c r="P288" s="4"/>
      <c r="Q288" s="4"/>
      <c r="R288" s="4"/>
      <c r="S288" s="4"/>
      <c r="T288" s="4"/>
      <c r="U288" s="4"/>
      <c r="V288" s="4"/>
      <c r="W288" s="4"/>
      <c r="X288" s="4"/>
      <c r="Y288" s="4"/>
      <c r="Z288" s="4"/>
    </row>
    <row r="289" ht="14.25" customHeight="1">
      <c r="A289" s="4"/>
      <c r="B289" s="4"/>
      <c r="C289" s="549"/>
      <c r="D289" s="4"/>
      <c r="E289" s="4"/>
      <c r="F289" s="4"/>
      <c r="G289" s="4"/>
      <c r="H289" s="4"/>
      <c r="I289" s="538"/>
      <c r="J289" s="4"/>
      <c r="K289" s="4"/>
      <c r="L289" s="4"/>
      <c r="M289" s="4"/>
      <c r="N289" s="4"/>
      <c r="O289" s="4"/>
      <c r="P289" s="4"/>
      <c r="Q289" s="4"/>
      <c r="R289" s="4"/>
      <c r="S289" s="4"/>
      <c r="T289" s="4"/>
      <c r="U289" s="4"/>
      <c r="V289" s="4"/>
      <c r="W289" s="4"/>
      <c r="X289" s="4"/>
      <c r="Y289" s="4"/>
      <c r="Z289" s="4"/>
    </row>
    <row r="290" ht="14.25" customHeight="1">
      <c r="A290" s="4"/>
      <c r="B290" s="4"/>
      <c r="C290" s="549"/>
      <c r="D290" s="4"/>
      <c r="E290" s="4"/>
      <c r="F290" s="4"/>
      <c r="G290" s="4"/>
      <c r="H290" s="4"/>
      <c r="I290" s="538"/>
      <c r="J290" s="4"/>
      <c r="K290" s="4"/>
      <c r="L290" s="4"/>
      <c r="M290" s="4"/>
      <c r="N290" s="4"/>
      <c r="O290" s="4"/>
      <c r="P290" s="4"/>
      <c r="Q290" s="4"/>
      <c r="R290" s="4"/>
      <c r="S290" s="4"/>
      <c r="T290" s="4"/>
      <c r="U290" s="4"/>
      <c r="V290" s="4"/>
      <c r="W290" s="4"/>
      <c r="X290" s="4"/>
      <c r="Y290" s="4"/>
      <c r="Z290" s="4"/>
    </row>
    <row r="291" ht="14.25" customHeight="1">
      <c r="A291" s="4"/>
      <c r="B291" s="4"/>
      <c r="C291" s="549"/>
      <c r="D291" s="4"/>
      <c r="E291" s="4"/>
      <c r="F291" s="4"/>
      <c r="G291" s="4"/>
      <c r="H291" s="4"/>
      <c r="I291" s="538"/>
      <c r="J291" s="4"/>
      <c r="K291" s="4"/>
      <c r="L291" s="4"/>
      <c r="M291" s="4"/>
      <c r="N291" s="4"/>
      <c r="O291" s="4"/>
      <c r="P291" s="4"/>
      <c r="Q291" s="4"/>
      <c r="R291" s="4"/>
      <c r="S291" s="4"/>
      <c r="T291" s="4"/>
      <c r="U291" s="4"/>
      <c r="V291" s="4"/>
      <c r="W291" s="4"/>
      <c r="X291" s="4"/>
      <c r="Y291" s="4"/>
      <c r="Z291" s="4"/>
    </row>
    <row r="292" ht="14.25" customHeight="1">
      <c r="A292" s="4"/>
      <c r="B292" s="4"/>
      <c r="C292" s="549"/>
      <c r="D292" s="4"/>
      <c r="E292" s="4"/>
      <c r="F292" s="4"/>
      <c r="G292" s="4"/>
      <c r="H292" s="4"/>
      <c r="I292" s="538"/>
      <c r="J292" s="4"/>
      <c r="K292" s="4"/>
      <c r="L292" s="4"/>
      <c r="M292" s="4"/>
      <c r="N292" s="4"/>
      <c r="O292" s="4"/>
      <c r="P292" s="4"/>
      <c r="Q292" s="4"/>
      <c r="R292" s="4"/>
      <c r="S292" s="4"/>
      <c r="T292" s="4"/>
      <c r="U292" s="4"/>
      <c r="V292" s="4"/>
      <c r="W292" s="4"/>
      <c r="X292" s="4"/>
      <c r="Y292" s="4"/>
      <c r="Z292" s="4"/>
    </row>
    <row r="293" ht="14.25" customHeight="1">
      <c r="A293" s="4"/>
      <c r="B293" s="4"/>
      <c r="C293" s="549"/>
      <c r="D293" s="4"/>
      <c r="E293" s="4"/>
      <c r="F293" s="4"/>
      <c r="G293" s="4"/>
      <c r="H293" s="4"/>
      <c r="I293" s="538"/>
      <c r="J293" s="4"/>
      <c r="K293" s="4"/>
      <c r="L293" s="4"/>
      <c r="M293" s="4"/>
      <c r="N293" s="4"/>
      <c r="O293" s="4"/>
      <c r="P293" s="4"/>
      <c r="Q293" s="4"/>
      <c r="R293" s="4"/>
      <c r="S293" s="4"/>
      <c r="T293" s="4"/>
      <c r="U293" s="4"/>
      <c r="V293" s="4"/>
      <c r="W293" s="4"/>
      <c r="X293" s="4"/>
      <c r="Y293" s="4"/>
      <c r="Z293" s="4"/>
    </row>
    <row r="294" ht="14.25" customHeight="1">
      <c r="A294" s="4"/>
      <c r="B294" s="4"/>
      <c r="C294" s="549"/>
      <c r="D294" s="4"/>
      <c r="E294" s="4"/>
      <c r="F294" s="4"/>
      <c r="G294" s="4"/>
      <c r="H294" s="4"/>
      <c r="I294" s="538"/>
      <c r="J294" s="4"/>
      <c r="K294" s="4"/>
      <c r="L294" s="4"/>
      <c r="M294" s="4"/>
      <c r="N294" s="4"/>
      <c r="O294" s="4"/>
      <c r="P294" s="4"/>
      <c r="Q294" s="4"/>
      <c r="R294" s="4"/>
      <c r="S294" s="4"/>
      <c r="T294" s="4"/>
      <c r="U294" s="4"/>
      <c r="V294" s="4"/>
      <c r="W294" s="4"/>
      <c r="X294" s="4"/>
      <c r="Y294" s="4"/>
      <c r="Z294" s="4"/>
    </row>
    <row r="295" ht="14.25" customHeight="1">
      <c r="A295" s="4"/>
      <c r="B295" s="4"/>
      <c r="C295" s="549"/>
      <c r="D295" s="4"/>
      <c r="E295" s="4"/>
      <c r="F295" s="4"/>
      <c r="G295" s="4"/>
      <c r="H295" s="4"/>
      <c r="I295" s="538"/>
      <c r="J295" s="4"/>
      <c r="K295" s="4"/>
      <c r="L295" s="4"/>
      <c r="M295" s="4"/>
      <c r="N295" s="4"/>
      <c r="O295" s="4"/>
      <c r="P295" s="4"/>
      <c r="Q295" s="4"/>
      <c r="R295" s="4"/>
      <c r="S295" s="4"/>
      <c r="T295" s="4"/>
      <c r="U295" s="4"/>
      <c r="V295" s="4"/>
      <c r="W295" s="4"/>
      <c r="X295" s="4"/>
      <c r="Y295" s="4"/>
      <c r="Z295" s="4"/>
    </row>
    <row r="296" ht="14.25" customHeight="1">
      <c r="A296" s="4"/>
      <c r="B296" s="4"/>
      <c r="C296" s="549"/>
      <c r="D296" s="4"/>
      <c r="E296" s="4"/>
      <c r="F296" s="4"/>
      <c r="G296" s="4"/>
      <c r="H296" s="4"/>
      <c r="I296" s="538"/>
      <c r="J296" s="4"/>
      <c r="K296" s="4"/>
      <c r="L296" s="4"/>
      <c r="M296" s="4"/>
      <c r="N296" s="4"/>
      <c r="O296" s="4"/>
      <c r="P296" s="4"/>
      <c r="Q296" s="4"/>
      <c r="R296" s="4"/>
      <c r="S296" s="4"/>
      <c r="T296" s="4"/>
      <c r="U296" s="4"/>
      <c r="V296" s="4"/>
      <c r="W296" s="4"/>
      <c r="X296" s="4"/>
      <c r="Y296" s="4"/>
      <c r="Z296" s="4"/>
    </row>
    <row r="297" ht="14.25" customHeight="1">
      <c r="A297" s="4"/>
      <c r="B297" s="4"/>
      <c r="C297" s="549"/>
      <c r="D297" s="4"/>
      <c r="E297" s="4"/>
      <c r="F297" s="4"/>
      <c r="G297" s="4"/>
      <c r="H297" s="4"/>
      <c r="I297" s="538"/>
      <c r="J297" s="4"/>
      <c r="K297" s="4"/>
      <c r="L297" s="4"/>
      <c r="M297" s="4"/>
      <c r="N297" s="4"/>
      <c r="O297" s="4"/>
      <c r="P297" s="4"/>
      <c r="Q297" s="4"/>
      <c r="R297" s="4"/>
      <c r="S297" s="4"/>
      <c r="T297" s="4"/>
      <c r="U297" s="4"/>
      <c r="V297" s="4"/>
      <c r="W297" s="4"/>
      <c r="X297" s="4"/>
      <c r="Y297" s="4"/>
      <c r="Z297" s="4"/>
    </row>
    <row r="298" ht="14.25" customHeight="1">
      <c r="A298" s="4"/>
      <c r="B298" s="4"/>
      <c r="C298" s="549"/>
      <c r="D298" s="4"/>
      <c r="E298" s="4"/>
      <c r="F298" s="4"/>
      <c r="G298" s="4"/>
      <c r="H298" s="4"/>
      <c r="I298" s="538"/>
      <c r="J298" s="4"/>
      <c r="K298" s="4"/>
      <c r="L298" s="4"/>
      <c r="M298" s="4"/>
      <c r="N298" s="4"/>
      <c r="O298" s="4"/>
      <c r="P298" s="4"/>
      <c r="Q298" s="4"/>
      <c r="R298" s="4"/>
      <c r="S298" s="4"/>
      <c r="T298" s="4"/>
      <c r="U298" s="4"/>
      <c r="V298" s="4"/>
      <c r="W298" s="4"/>
      <c r="X298" s="4"/>
      <c r="Y298" s="4"/>
      <c r="Z298" s="4"/>
    </row>
    <row r="299" ht="14.25" customHeight="1">
      <c r="A299" s="4"/>
      <c r="B299" s="4"/>
      <c r="C299" s="549"/>
      <c r="D299" s="4"/>
      <c r="E299" s="4"/>
      <c r="F299" s="4"/>
      <c r="G299" s="4"/>
      <c r="H299" s="4"/>
      <c r="I299" s="538"/>
      <c r="J299" s="4"/>
      <c r="K299" s="4"/>
      <c r="L299" s="4"/>
      <c r="M299" s="4"/>
      <c r="N299" s="4"/>
      <c r="O299" s="4"/>
      <c r="P299" s="4"/>
      <c r="Q299" s="4"/>
      <c r="R299" s="4"/>
      <c r="S299" s="4"/>
      <c r="T299" s="4"/>
      <c r="U299" s="4"/>
      <c r="V299" s="4"/>
      <c r="W299" s="4"/>
      <c r="X299" s="4"/>
      <c r="Y299" s="4"/>
      <c r="Z299" s="4"/>
    </row>
    <row r="300" ht="14.25" customHeight="1">
      <c r="A300" s="4"/>
      <c r="B300" s="4"/>
      <c r="C300" s="549"/>
      <c r="D300" s="4"/>
      <c r="E300" s="4"/>
      <c r="F300" s="4"/>
      <c r="G300" s="4"/>
      <c r="H300" s="4"/>
      <c r="I300" s="538"/>
      <c r="J300" s="4"/>
      <c r="K300" s="4"/>
      <c r="L300" s="4"/>
      <c r="M300" s="4"/>
      <c r="N300" s="4"/>
      <c r="O300" s="4"/>
      <c r="P300" s="4"/>
      <c r="Q300" s="4"/>
      <c r="R300" s="4"/>
      <c r="S300" s="4"/>
      <c r="T300" s="4"/>
      <c r="U300" s="4"/>
      <c r="V300" s="4"/>
      <c r="W300" s="4"/>
      <c r="X300" s="4"/>
      <c r="Y300" s="4"/>
      <c r="Z300" s="4"/>
    </row>
    <row r="301" ht="14.25" customHeight="1">
      <c r="A301" s="4"/>
      <c r="B301" s="4"/>
      <c r="C301" s="549"/>
      <c r="D301" s="4"/>
      <c r="E301" s="4"/>
      <c r="F301" s="4"/>
      <c r="G301" s="4"/>
      <c r="H301" s="4"/>
      <c r="I301" s="538"/>
      <c r="J301" s="4"/>
      <c r="K301" s="4"/>
      <c r="L301" s="4"/>
      <c r="M301" s="4"/>
      <c r="N301" s="4"/>
      <c r="O301" s="4"/>
      <c r="P301" s="4"/>
      <c r="Q301" s="4"/>
      <c r="R301" s="4"/>
      <c r="S301" s="4"/>
      <c r="T301" s="4"/>
      <c r="U301" s="4"/>
      <c r="V301" s="4"/>
      <c r="W301" s="4"/>
      <c r="X301" s="4"/>
      <c r="Y301" s="4"/>
      <c r="Z301" s="4"/>
    </row>
    <row r="302" ht="14.25" customHeight="1">
      <c r="A302" s="4"/>
      <c r="B302" s="4"/>
      <c r="C302" s="549"/>
      <c r="D302" s="4"/>
      <c r="E302" s="4"/>
      <c r="F302" s="4"/>
      <c r="G302" s="4"/>
      <c r="H302" s="4"/>
      <c r="I302" s="538"/>
      <c r="J302" s="4"/>
      <c r="K302" s="4"/>
      <c r="L302" s="4"/>
      <c r="M302" s="4"/>
      <c r="N302" s="4"/>
      <c r="O302" s="4"/>
      <c r="P302" s="4"/>
      <c r="Q302" s="4"/>
      <c r="R302" s="4"/>
      <c r="S302" s="4"/>
      <c r="T302" s="4"/>
      <c r="U302" s="4"/>
      <c r="V302" s="4"/>
      <c r="W302" s="4"/>
      <c r="X302" s="4"/>
      <c r="Y302" s="4"/>
      <c r="Z302" s="4"/>
    </row>
    <row r="303" ht="14.25" customHeight="1">
      <c r="A303" s="4"/>
      <c r="B303" s="4"/>
      <c r="C303" s="549"/>
      <c r="D303" s="4"/>
      <c r="E303" s="4"/>
      <c r="F303" s="4"/>
      <c r="G303" s="4"/>
      <c r="H303" s="4"/>
      <c r="I303" s="538"/>
      <c r="J303" s="4"/>
      <c r="K303" s="4"/>
      <c r="L303" s="4"/>
      <c r="M303" s="4"/>
      <c r="N303" s="4"/>
      <c r="O303" s="4"/>
      <c r="P303" s="4"/>
      <c r="Q303" s="4"/>
      <c r="R303" s="4"/>
      <c r="S303" s="4"/>
      <c r="T303" s="4"/>
      <c r="U303" s="4"/>
      <c r="V303" s="4"/>
      <c r="W303" s="4"/>
      <c r="X303" s="4"/>
      <c r="Y303" s="4"/>
      <c r="Z303" s="4"/>
    </row>
    <row r="304" ht="14.25" customHeight="1">
      <c r="A304" s="4"/>
      <c r="B304" s="4"/>
      <c r="C304" s="549"/>
      <c r="D304" s="4"/>
      <c r="E304" s="4"/>
      <c r="F304" s="4"/>
      <c r="G304" s="4"/>
      <c r="H304" s="4"/>
      <c r="I304" s="538"/>
      <c r="J304" s="4"/>
      <c r="K304" s="4"/>
      <c r="L304" s="4"/>
      <c r="M304" s="4"/>
      <c r="N304" s="4"/>
      <c r="O304" s="4"/>
      <c r="P304" s="4"/>
      <c r="Q304" s="4"/>
      <c r="R304" s="4"/>
      <c r="S304" s="4"/>
      <c r="T304" s="4"/>
      <c r="U304" s="4"/>
      <c r="V304" s="4"/>
      <c r="W304" s="4"/>
      <c r="X304" s="4"/>
      <c r="Y304" s="4"/>
      <c r="Z304" s="4"/>
    </row>
    <row r="305" ht="14.25" customHeight="1">
      <c r="A305" s="4"/>
      <c r="B305" s="4"/>
      <c r="C305" s="549"/>
      <c r="D305" s="4"/>
      <c r="E305" s="4"/>
      <c r="F305" s="4"/>
      <c r="G305" s="4"/>
      <c r="H305" s="4"/>
      <c r="I305" s="538"/>
      <c r="J305" s="4"/>
      <c r="K305" s="4"/>
      <c r="L305" s="4"/>
      <c r="M305" s="4"/>
      <c r="N305" s="4"/>
      <c r="O305" s="4"/>
      <c r="P305" s="4"/>
      <c r="Q305" s="4"/>
      <c r="R305" s="4"/>
      <c r="S305" s="4"/>
      <c r="T305" s="4"/>
      <c r="U305" s="4"/>
      <c r="V305" s="4"/>
      <c r="W305" s="4"/>
      <c r="X305" s="4"/>
      <c r="Y305" s="4"/>
      <c r="Z305" s="4"/>
    </row>
    <row r="306" ht="14.25" customHeight="1">
      <c r="A306" s="4"/>
      <c r="B306" s="4"/>
      <c r="C306" s="549"/>
      <c r="D306" s="4"/>
      <c r="E306" s="4"/>
      <c r="F306" s="4"/>
      <c r="G306" s="4"/>
      <c r="H306" s="4"/>
      <c r="I306" s="538"/>
      <c r="J306" s="4"/>
      <c r="K306" s="4"/>
      <c r="L306" s="4"/>
      <c r="M306" s="4"/>
      <c r="N306" s="4"/>
      <c r="O306" s="4"/>
      <c r="P306" s="4"/>
      <c r="Q306" s="4"/>
      <c r="R306" s="4"/>
      <c r="S306" s="4"/>
      <c r="T306" s="4"/>
      <c r="U306" s="4"/>
      <c r="V306" s="4"/>
      <c r="W306" s="4"/>
      <c r="X306" s="4"/>
      <c r="Y306" s="4"/>
      <c r="Z306" s="4"/>
    </row>
    <row r="307" ht="14.25" customHeight="1">
      <c r="A307" s="4"/>
      <c r="B307" s="4"/>
      <c r="C307" s="549"/>
      <c r="D307" s="4"/>
      <c r="E307" s="4"/>
      <c r="F307" s="4"/>
      <c r="G307" s="4"/>
      <c r="H307" s="4"/>
      <c r="I307" s="538"/>
      <c r="J307" s="4"/>
      <c r="K307" s="4"/>
      <c r="L307" s="4"/>
      <c r="M307" s="4"/>
      <c r="N307" s="4"/>
      <c r="O307" s="4"/>
      <c r="P307" s="4"/>
      <c r="Q307" s="4"/>
      <c r="R307" s="4"/>
      <c r="S307" s="4"/>
      <c r="T307" s="4"/>
      <c r="U307" s="4"/>
      <c r="V307" s="4"/>
      <c r="W307" s="4"/>
      <c r="X307" s="4"/>
      <c r="Y307" s="4"/>
      <c r="Z307" s="4"/>
    </row>
    <row r="308" ht="14.25" customHeight="1">
      <c r="A308" s="4"/>
      <c r="B308" s="4"/>
      <c r="C308" s="549"/>
      <c r="D308" s="4"/>
      <c r="E308" s="4"/>
      <c r="F308" s="4"/>
      <c r="G308" s="4"/>
      <c r="H308" s="4"/>
      <c r="I308" s="538"/>
      <c r="J308" s="4"/>
      <c r="K308" s="4"/>
      <c r="L308" s="4"/>
      <c r="M308" s="4"/>
      <c r="N308" s="4"/>
      <c r="O308" s="4"/>
      <c r="P308" s="4"/>
      <c r="Q308" s="4"/>
      <c r="R308" s="4"/>
      <c r="S308" s="4"/>
      <c r="T308" s="4"/>
      <c r="U308" s="4"/>
      <c r="V308" s="4"/>
      <c r="W308" s="4"/>
      <c r="X308" s="4"/>
      <c r="Y308" s="4"/>
      <c r="Z308" s="4"/>
    </row>
    <row r="309" ht="14.25" customHeight="1">
      <c r="A309" s="4"/>
      <c r="B309" s="4"/>
      <c r="C309" s="549"/>
      <c r="D309" s="4"/>
      <c r="E309" s="4"/>
      <c r="F309" s="4"/>
      <c r="G309" s="4"/>
      <c r="H309" s="4"/>
      <c r="I309" s="538"/>
      <c r="J309" s="4"/>
      <c r="K309" s="4"/>
      <c r="L309" s="4"/>
      <c r="M309" s="4"/>
      <c r="N309" s="4"/>
      <c r="O309" s="4"/>
      <c r="P309" s="4"/>
      <c r="Q309" s="4"/>
      <c r="R309" s="4"/>
      <c r="S309" s="4"/>
      <c r="T309" s="4"/>
      <c r="U309" s="4"/>
      <c r="V309" s="4"/>
      <c r="W309" s="4"/>
      <c r="X309" s="4"/>
      <c r="Y309" s="4"/>
      <c r="Z309" s="4"/>
    </row>
    <row r="310" ht="15.75" customHeight="1">
      <c r="C310" s="90"/>
      <c r="D310" s="90"/>
      <c r="E310" s="90"/>
      <c r="F310" s="90"/>
    </row>
    <row r="311" ht="15.75" customHeight="1">
      <c r="C311" s="90"/>
      <c r="D311" s="90"/>
      <c r="E311" s="90"/>
      <c r="F311" s="90"/>
    </row>
    <row r="312" ht="15.75" customHeight="1">
      <c r="C312" s="90"/>
      <c r="D312" s="90"/>
      <c r="E312" s="90"/>
      <c r="F312" s="90"/>
    </row>
    <row r="313" ht="15.75" customHeight="1">
      <c r="C313" s="90"/>
      <c r="D313" s="90"/>
      <c r="E313" s="90"/>
      <c r="F313" s="90"/>
    </row>
    <row r="314" ht="15.75" customHeight="1">
      <c r="C314" s="90"/>
      <c r="D314" s="90"/>
      <c r="E314" s="90"/>
      <c r="F314" s="90"/>
    </row>
    <row r="315" ht="15.75" customHeight="1">
      <c r="C315" s="90"/>
      <c r="D315" s="90"/>
      <c r="E315" s="90"/>
      <c r="F315" s="90"/>
    </row>
    <row r="316" ht="15.75" customHeight="1">
      <c r="C316" s="90"/>
      <c r="D316" s="90"/>
      <c r="E316" s="90"/>
      <c r="F316" s="90"/>
    </row>
    <row r="317" ht="15.75" customHeight="1">
      <c r="C317" s="90"/>
      <c r="D317" s="90"/>
      <c r="E317" s="90"/>
      <c r="F317" s="90"/>
    </row>
    <row r="318" ht="15.75" customHeight="1">
      <c r="C318" s="90"/>
      <c r="D318" s="90"/>
      <c r="E318" s="90"/>
      <c r="F318" s="90"/>
    </row>
    <row r="319" ht="15.75" customHeight="1">
      <c r="C319" s="90"/>
      <c r="D319" s="90"/>
      <c r="E319" s="90"/>
      <c r="F319" s="90"/>
    </row>
    <row r="320" ht="15.75" customHeight="1">
      <c r="C320" s="90"/>
      <c r="D320" s="90"/>
      <c r="E320" s="90"/>
      <c r="F320" s="90"/>
    </row>
    <row r="321" ht="15.75" customHeight="1">
      <c r="C321" s="90"/>
      <c r="D321" s="90"/>
      <c r="E321" s="90"/>
      <c r="F321" s="90"/>
    </row>
    <row r="322" ht="15.75" customHeight="1">
      <c r="C322" s="90"/>
      <c r="D322" s="90"/>
      <c r="E322" s="90"/>
      <c r="F322" s="90"/>
    </row>
    <row r="323" ht="15.75" customHeight="1">
      <c r="C323" s="90"/>
      <c r="D323" s="90"/>
      <c r="E323" s="90"/>
      <c r="F323" s="90"/>
    </row>
    <row r="324" ht="15.75" customHeight="1">
      <c r="C324" s="90"/>
      <c r="D324" s="90"/>
      <c r="E324" s="90"/>
      <c r="F324" s="90"/>
    </row>
    <row r="325" ht="15.75" customHeight="1">
      <c r="C325" s="90"/>
      <c r="D325" s="90"/>
      <c r="E325" s="90"/>
      <c r="F325" s="90"/>
    </row>
    <row r="326" ht="15.75" customHeight="1">
      <c r="C326" s="90"/>
      <c r="D326" s="90"/>
      <c r="E326" s="90"/>
      <c r="F326" s="90"/>
    </row>
    <row r="327" ht="15.75" customHeight="1">
      <c r="C327" s="90"/>
      <c r="D327" s="90"/>
      <c r="E327" s="90"/>
      <c r="F327" s="90"/>
    </row>
    <row r="328" ht="15.75" customHeight="1">
      <c r="C328" s="90"/>
      <c r="D328" s="90"/>
      <c r="E328" s="90"/>
      <c r="F328" s="90"/>
    </row>
    <row r="329" ht="15.75" customHeight="1">
      <c r="C329" s="90"/>
      <c r="D329" s="90"/>
      <c r="E329" s="90"/>
      <c r="F329" s="90"/>
    </row>
    <row r="330" ht="15.75" customHeight="1">
      <c r="C330" s="90"/>
      <c r="D330" s="90"/>
      <c r="E330" s="90"/>
      <c r="F330" s="90"/>
    </row>
    <row r="331" ht="15.75" customHeight="1">
      <c r="C331" s="90"/>
      <c r="D331" s="90"/>
      <c r="E331" s="90"/>
      <c r="F331" s="90"/>
    </row>
    <row r="332" ht="15.75" customHeight="1">
      <c r="C332" s="90"/>
      <c r="D332" s="90"/>
      <c r="E332" s="90"/>
      <c r="F332" s="90"/>
    </row>
    <row r="333" ht="15.75" customHeight="1">
      <c r="C333" s="90"/>
      <c r="D333" s="90"/>
      <c r="E333" s="90"/>
      <c r="F333" s="90"/>
    </row>
    <row r="334" ht="15.75" customHeight="1">
      <c r="C334" s="90"/>
      <c r="D334" s="90"/>
      <c r="E334" s="90"/>
      <c r="F334" s="90"/>
    </row>
    <row r="335" ht="15.75" customHeight="1">
      <c r="C335" s="90"/>
      <c r="D335" s="90"/>
      <c r="E335" s="90"/>
      <c r="F335" s="90"/>
    </row>
    <row r="336" ht="15.75" customHeight="1">
      <c r="C336" s="90"/>
      <c r="D336" s="90"/>
      <c r="E336" s="90"/>
      <c r="F336" s="90"/>
    </row>
    <row r="337" ht="15.75" customHeight="1">
      <c r="C337" s="90"/>
      <c r="D337" s="90"/>
      <c r="E337" s="90"/>
      <c r="F337" s="90"/>
    </row>
    <row r="338" ht="15.75" customHeight="1">
      <c r="C338" s="90"/>
      <c r="D338" s="90"/>
      <c r="E338" s="90"/>
      <c r="F338" s="90"/>
    </row>
    <row r="339" ht="15.75" customHeight="1">
      <c r="C339" s="90"/>
      <c r="D339" s="90"/>
      <c r="E339" s="90"/>
      <c r="F339" s="90"/>
    </row>
    <row r="340" ht="15.75" customHeight="1">
      <c r="C340" s="90"/>
      <c r="D340" s="90"/>
      <c r="E340" s="90"/>
      <c r="F340" s="90"/>
    </row>
    <row r="341" ht="15.75" customHeight="1">
      <c r="C341" s="90"/>
      <c r="D341" s="90"/>
      <c r="E341" s="90"/>
      <c r="F341" s="90"/>
    </row>
    <row r="342" ht="15.75" customHeight="1">
      <c r="C342" s="90"/>
      <c r="D342" s="90"/>
      <c r="E342" s="90"/>
      <c r="F342" s="90"/>
    </row>
    <row r="343" ht="15.75" customHeight="1">
      <c r="C343" s="90"/>
      <c r="D343" s="90"/>
      <c r="E343" s="90"/>
      <c r="F343" s="90"/>
    </row>
    <row r="344" ht="15.75" customHeight="1">
      <c r="C344" s="90"/>
      <c r="D344" s="90"/>
      <c r="E344" s="90"/>
      <c r="F344" s="90"/>
    </row>
    <row r="345" ht="15.75" customHeight="1">
      <c r="C345" s="90"/>
      <c r="D345" s="90"/>
      <c r="E345" s="90"/>
      <c r="F345" s="90"/>
    </row>
    <row r="346" ht="15.75" customHeight="1">
      <c r="C346" s="90"/>
      <c r="D346" s="90"/>
      <c r="E346" s="90"/>
      <c r="F346" s="90"/>
    </row>
    <row r="347" ht="15.75" customHeight="1">
      <c r="C347" s="90"/>
      <c r="D347" s="90"/>
      <c r="E347" s="90"/>
      <c r="F347" s="90"/>
    </row>
    <row r="348" ht="15.75" customHeight="1">
      <c r="C348" s="90"/>
      <c r="D348" s="90"/>
      <c r="E348" s="90"/>
      <c r="F348" s="90"/>
    </row>
    <row r="349" ht="15.75" customHeight="1">
      <c r="C349" s="90"/>
      <c r="D349" s="90"/>
      <c r="E349" s="90"/>
      <c r="F349" s="90"/>
    </row>
    <row r="350" ht="15.75" customHeight="1">
      <c r="C350" s="90"/>
      <c r="D350" s="90"/>
      <c r="E350" s="90"/>
      <c r="F350" s="90"/>
    </row>
    <row r="351" ht="15.75" customHeight="1">
      <c r="C351" s="90"/>
      <c r="D351" s="90"/>
      <c r="E351" s="90"/>
      <c r="F351" s="90"/>
    </row>
    <row r="352" ht="15.75" customHeight="1">
      <c r="C352" s="90"/>
      <c r="D352" s="90"/>
      <c r="E352" s="90"/>
      <c r="F352" s="90"/>
    </row>
    <row r="353" ht="15.75" customHeight="1">
      <c r="C353" s="90"/>
      <c r="D353" s="90"/>
      <c r="E353" s="90"/>
      <c r="F353" s="90"/>
    </row>
    <row r="354" ht="15.75" customHeight="1">
      <c r="C354" s="90"/>
      <c r="D354" s="90"/>
      <c r="E354" s="90"/>
      <c r="F354" s="90"/>
    </row>
    <row r="355" ht="15.75" customHeight="1">
      <c r="C355" s="90"/>
      <c r="D355" s="90"/>
      <c r="E355" s="90"/>
      <c r="F355" s="90"/>
    </row>
    <row r="356" ht="15.75" customHeight="1">
      <c r="C356" s="90"/>
      <c r="D356" s="90"/>
      <c r="E356" s="90"/>
      <c r="F356" s="90"/>
    </row>
    <row r="357" ht="15.75" customHeight="1">
      <c r="C357" s="90"/>
      <c r="D357" s="90"/>
      <c r="E357" s="90"/>
      <c r="F357" s="90"/>
    </row>
    <row r="358" ht="15.75" customHeight="1">
      <c r="C358" s="90"/>
      <c r="D358" s="90"/>
      <c r="E358" s="90"/>
      <c r="F358" s="90"/>
    </row>
    <row r="359" ht="15.75" customHeight="1">
      <c r="C359" s="90"/>
      <c r="D359" s="90"/>
      <c r="E359" s="90"/>
      <c r="F359" s="90"/>
    </row>
    <row r="360" ht="15.75" customHeight="1">
      <c r="C360" s="90"/>
      <c r="D360" s="90"/>
      <c r="E360" s="90"/>
      <c r="F360" s="90"/>
    </row>
    <row r="361" ht="15.75" customHeight="1">
      <c r="C361" s="90"/>
      <c r="D361" s="90"/>
      <c r="E361" s="90"/>
      <c r="F361" s="90"/>
    </row>
    <row r="362" ht="15.75" customHeight="1">
      <c r="C362" s="90"/>
      <c r="D362" s="90"/>
      <c r="E362" s="90"/>
      <c r="F362" s="90"/>
    </row>
    <row r="363" ht="15.75" customHeight="1">
      <c r="C363" s="90"/>
      <c r="D363" s="90"/>
      <c r="E363" s="90"/>
      <c r="F363" s="90"/>
    </row>
    <row r="364" ht="15.75" customHeight="1">
      <c r="C364" s="90"/>
      <c r="D364" s="90"/>
      <c r="E364" s="90"/>
      <c r="F364" s="90"/>
    </row>
    <row r="365" ht="15.75" customHeight="1">
      <c r="C365" s="90"/>
      <c r="D365" s="90"/>
      <c r="E365" s="90"/>
      <c r="F365" s="90"/>
    </row>
    <row r="366" ht="15.75" customHeight="1">
      <c r="C366" s="90"/>
      <c r="D366" s="90"/>
      <c r="E366" s="90"/>
      <c r="F366" s="90"/>
    </row>
    <row r="367" ht="15.75" customHeight="1">
      <c r="C367" s="90"/>
      <c r="D367" s="90"/>
      <c r="E367" s="90"/>
      <c r="F367" s="90"/>
    </row>
    <row r="368" ht="15.75" customHeight="1">
      <c r="C368" s="90"/>
      <c r="D368" s="90"/>
      <c r="E368" s="90"/>
      <c r="F368" s="90"/>
    </row>
    <row r="369" ht="15.75" customHeight="1">
      <c r="C369" s="90"/>
      <c r="D369" s="90"/>
      <c r="E369" s="90"/>
      <c r="F369" s="90"/>
    </row>
    <row r="370" ht="15.75" customHeight="1">
      <c r="C370" s="90"/>
      <c r="D370" s="90"/>
      <c r="E370" s="90"/>
      <c r="F370" s="90"/>
    </row>
    <row r="371" ht="15.75" customHeight="1">
      <c r="C371" s="90"/>
      <c r="D371" s="90"/>
      <c r="E371" s="90"/>
      <c r="F371" s="90"/>
    </row>
    <row r="372" ht="15.75" customHeight="1">
      <c r="C372" s="90"/>
      <c r="D372" s="90"/>
      <c r="E372" s="90"/>
      <c r="F372" s="90"/>
    </row>
    <row r="373" ht="15.75" customHeight="1">
      <c r="C373" s="90"/>
      <c r="D373" s="90"/>
      <c r="E373" s="90"/>
      <c r="F373" s="90"/>
    </row>
    <row r="374" ht="15.75" customHeight="1">
      <c r="C374" s="90"/>
      <c r="D374" s="90"/>
      <c r="E374" s="90"/>
      <c r="F374" s="90"/>
    </row>
    <row r="375" ht="15.75" customHeight="1">
      <c r="C375" s="90"/>
      <c r="D375" s="90"/>
      <c r="E375" s="90"/>
      <c r="F375" s="90"/>
    </row>
    <row r="376" ht="15.75" customHeight="1">
      <c r="C376" s="90"/>
      <c r="D376" s="90"/>
      <c r="E376" s="90"/>
      <c r="F376" s="90"/>
    </row>
    <row r="377" ht="15.75" customHeight="1">
      <c r="C377" s="90"/>
      <c r="D377" s="90"/>
      <c r="E377" s="90"/>
      <c r="F377" s="90"/>
    </row>
    <row r="378" ht="15.75" customHeight="1">
      <c r="C378" s="90"/>
      <c r="D378" s="90"/>
      <c r="E378" s="90"/>
      <c r="F378" s="90"/>
    </row>
    <row r="379" ht="15.75" customHeight="1">
      <c r="C379" s="90"/>
      <c r="D379" s="90"/>
      <c r="E379" s="90"/>
      <c r="F379" s="90"/>
    </row>
    <row r="380" ht="15.75" customHeight="1">
      <c r="C380" s="90"/>
      <c r="D380" s="90"/>
      <c r="E380" s="90"/>
      <c r="F380" s="90"/>
    </row>
    <row r="381" ht="15.75" customHeight="1">
      <c r="C381" s="90"/>
      <c r="D381" s="90"/>
      <c r="E381" s="90"/>
      <c r="F381" s="90"/>
    </row>
    <row r="382" ht="15.75" customHeight="1">
      <c r="C382" s="90"/>
      <c r="D382" s="90"/>
      <c r="E382" s="90"/>
      <c r="F382" s="90"/>
    </row>
    <row r="383" ht="15.75" customHeight="1">
      <c r="C383" s="90"/>
      <c r="D383" s="90"/>
      <c r="E383" s="90"/>
      <c r="F383" s="90"/>
    </row>
    <row r="384" ht="15.75" customHeight="1">
      <c r="C384" s="90"/>
      <c r="D384" s="90"/>
      <c r="E384" s="90"/>
      <c r="F384" s="90"/>
    </row>
    <row r="385" ht="15.75" customHeight="1">
      <c r="C385" s="90"/>
      <c r="D385" s="90"/>
      <c r="E385" s="90"/>
      <c r="F385" s="90"/>
    </row>
    <row r="386" ht="15.75" customHeight="1">
      <c r="C386" s="90"/>
      <c r="D386" s="90"/>
      <c r="E386" s="90"/>
      <c r="F386" s="90"/>
    </row>
    <row r="387" ht="15.75" customHeight="1">
      <c r="C387" s="90"/>
      <c r="D387" s="90"/>
      <c r="E387" s="90"/>
      <c r="F387" s="90"/>
    </row>
    <row r="388" ht="15.75" customHeight="1">
      <c r="C388" s="90"/>
      <c r="D388" s="90"/>
      <c r="E388" s="90"/>
      <c r="F388" s="90"/>
    </row>
    <row r="389" ht="15.75" customHeight="1">
      <c r="C389" s="90"/>
      <c r="D389" s="90"/>
      <c r="E389" s="90"/>
      <c r="F389" s="90"/>
    </row>
    <row r="390" ht="15.75" customHeight="1">
      <c r="C390" s="90"/>
      <c r="D390" s="90"/>
      <c r="E390" s="90"/>
      <c r="F390" s="90"/>
    </row>
    <row r="391" ht="15.75" customHeight="1">
      <c r="C391" s="90"/>
      <c r="D391" s="90"/>
      <c r="E391" s="90"/>
      <c r="F391" s="90"/>
    </row>
    <row r="392" ht="15.75" customHeight="1">
      <c r="C392" s="90"/>
      <c r="D392" s="90"/>
      <c r="E392" s="90"/>
      <c r="F392" s="90"/>
    </row>
    <row r="393" ht="15.75" customHeight="1">
      <c r="C393" s="90"/>
      <c r="D393" s="90"/>
      <c r="E393" s="90"/>
      <c r="F393" s="90"/>
    </row>
    <row r="394" ht="15.75" customHeight="1">
      <c r="C394" s="90"/>
      <c r="D394" s="90"/>
      <c r="E394" s="90"/>
      <c r="F394" s="90"/>
    </row>
    <row r="395" ht="15.75" customHeight="1">
      <c r="C395" s="90"/>
      <c r="D395" s="90"/>
      <c r="E395" s="90"/>
      <c r="F395" s="90"/>
    </row>
    <row r="396" ht="15.75" customHeight="1">
      <c r="C396" s="90"/>
      <c r="D396" s="90"/>
      <c r="E396" s="90"/>
      <c r="F396" s="90"/>
    </row>
    <row r="397" ht="15.75" customHeight="1">
      <c r="C397" s="90"/>
      <c r="D397" s="90"/>
      <c r="E397" s="90"/>
      <c r="F397" s="90"/>
    </row>
    <row r="398" ht="15.75" customHeight="1">
      <c r="C398" s="90"/>
      <c r="D398" s="90"/>
      <c r="E398" s="90"/>
      <c r="F398" s="90"/>
    </row>
    <row r="399" ht="15.75" customHeight="1">
      <c r="C399" s="90"/>
      <c r="D399" s="90"/>
      <c r="E399" s="90"/>
      <c r="F399" s="90"/>
    </row>
    <row r="400" ht="15.75" customHeight="1">
      <c r="C400" s="90"/>
      <c r="D400" s="90"/>
      <c r="E400" s="90"/>
      <c r="F400" s="90"/>
    </row>
    <row r="401" ht="15.75" customHeight="1">
      <c r="C401" s="90"/>
      <c r="D401" s="90"/>
      <c r="E401" s="90"/>
      <c r="F401" s="90"/>
    </row>
    <row r="402" ht="15.75" customHeight="1">
      <c r="C402" s="90"/>
      <c r="D402" s="90"/>
      <c r="E402" s="90"/>
      <c r="F402" s="90"/>
    </row>
    <row r="403" ht="15.75" customHeight="1">
      <c r="C403" s="90"/>
      <c r="D403" s="90"/>
      <c r="E403" s="90"/>
      <c r="F403" s="90"/>
    </row>
    <row r="404" ht="15.75" customHeight="1">
      <c r="C404" s="90"/>
      <c r="D404" s="90"/>
      <c r="E404" s="90"/>
      <c r="F404" s="90"/>
    </row>
    <row r="405" ht="15.75" customHeight="1">
      <c r="C405" s="90"/>
      <c r="D405" s="90"/>
      <c r="E405" s="90"/>
      <c r="F405" s="90"/>
    </row>
    <row r="406" ht="15.75" customHeight="1">
      <c r="C406" s="90"/>
      <c r="D406" s="90"/>
      <c r="E406" s="90"/>
      <c r="F406" s="90"/>
    </row>
    <row r="407" ht="15.75" customHeight="1">
      <c r="C407" s="90"/>
      <c r="D407" s="90"/>
      <c r="E407" s="90"/>
      <c r="F407" s="90"/>
    </row>
    <row r="408" ht="15.75" customHeight="1">
      <c r="C408" s="90"/>
      <c r="D408" s="90"/>
      <c r="E408" s="90"/>
      <c r="F408" s="90"/>
    </row>
    <row r="409" ht="15.75" customHeight="1">
      <c r="C409" s="90"/>
      <c r="D409" s="90"/>
      <c r="E409" s="90"/>
      <c r="F409" s="90"/>
    </row>
    <row r="410" ht="15.75" customHeight="1">
      <c r="C410" s="90"/>
      <c r="D410" s="90"/>
      <c r="E410" s="90"/>
      <c r="F410" s="90"/>
    </row>
    <row r="411" ht="15.75" customHeight="1">
      <c r="C411" s="90"/>
      <c r="D411" s="90"/>
      <c r="E411" s="90"/>
      <c r="F411" s="90"/>
    </row>
    <row r="412" ht="15.75" customHeight="1">
      <c r="C412" s="90"/>
      <c r="D412" s="90"/>
      <c r="E412" s="90"/>
      <c r="F412" s="90"/>
    </row>
    <row r="413" ht="15.75" customHeight="1">
      <c r="C413" s="90"/>
      <c r="D413" s="90"/>
      <c r="E413" s="90"/>
      <c r="F413" s="90"/>
    </row>
    <row r="414" ht="15.75" customHeight="1">
      <c r="C414" s="90"/>
      <c r="D414" s="90"/>
      <c r="E414" s="90"/>
      <c r="F414" s="90"/>
    </row>
    <row r="415" ht="15.75" customHeight="1">
      <c r="C415" s="90"/>
      <c r="D415" s="90"/>
      <c r="E415" s="90"/>
      <c r="F415" s="90"/>
    </row>
    <row r="416" ht="15.75" customHeight="1">
      <c r="C416" s="90"/>
      <c r="D416" s="90"/>
      <c r="E416" s="90"/>
      <c r="F416" s="90"/>
    </row>
    <row r="417" ht="15.75" customHeight="1">
      <c r="C417" s="90"/>
      <c r="D417" s="90"/>
      <c r="E417" s="90"/>
      <c r="F417" s="90"/>
    </row>
    <row r="418" ht="15.75" customHeight="1">
      <c r="C418" s="90"/>
      <c r="D418" s="90"/>
      <c r="E418" s="90"/>
      <c r="F418" s="90"/>
    </row>
    <row r="419" ht="15.75" customHeight="1">
      <c r="C419" s="90"/>
      <c r="D419" s="90"/>
      <c r="E419" s="90"/>
      <c r="F419" s="90"/>
    </row>
    <row r="420" ht="15.75" customHeight="1">
      <c r="C420" s="90"/>
      <c r="D420" s="90"/>
      <c r="E420" s="90"/>
      <c r="F420" s="90"/>
    </row>
    <row r="421" ht="15.75" customHeight="1">
      <c r="C421" s="90"/>
      <c r="D421" s="90"/>
      <c r="E421" s="90"/>
      <c r="F421" s="90"/>
    </row>
    <row r="422" ht="15.75" customHeight="1">
      <c r="C422" s="90"/>
      <c r="D422" s="90"/>
      <c r="E422" s="90"/>
      <c r="F422" s="90"/>
    </row>
    <row r="423" ht="15.75" customHeight="1">
      <c r="C423" s="90"/>
      <c r="D423" s="90"/>
      <c r="E423" s="90"/>
      <c r="F423" s="90"/>
    </row>
    <row r="424" ht="15.75" customHeight="1">
      <c r="C424" s="90"/>
      <c r="D424" s="90"/>
      <c r="E424" s="90"/>
      <c r="F424" s="90"/>
    </row>
    <row r="425" ht="15.75" customHeight="1">
      <c r="C425" s="90"/>
      <c r="D425" s="90"/>
      <c r="E425" s="90"/>
      <c r="F425" s="90"/>
    </row>
    <row r="426" ht="15.75" customHeight="1">
      <c r="C426" s="90"/>
      <c r="D426" s="90"/>
      <c r="E426" s="90"/>
      <c r="F426" s="90"/>
    </row>
    <row r="427" ht="15.75" customHeight="1">
      <c r="C427" s="90"/>
      <c r="D427" s="90"/>
      <c r="E427" s="90"/>
      <c r="F427" s="90"/>
    </row>
    <row r="428" ht="15.75" customHeight="1">
      <c r="C428" s="90"/>
      <c r="D428" s="90"/>
      <c r="E428" s="90"/>
      <c r="F428" s="90"/>
    </row>
    <row r="429" ht="15.75" customHeight="1">
      <c r="C429" s="90"/>
      <c r="D429" s="90"/>
      <c r="E429" s="90"/>
      <c r="F429" s="90"/>
    </row>
    <row r="430" ht="15.75" customHeight="1">
      <c r="C430" s="90"/>
      <c r="D430" s="90"/>
      <c r="E430" s="90"/>
      <c r="F430" s="90"/>
    </row>
    <row r="431" ht="15.75" customHeight="1">
      <c r="C431" s="90"/>
      <c r="D431" s="90"/>
      <c r="E431" s="90"/>
      <c r="F431" s="90"/>
    </row>
    <row r="432" ht="15.75" customHeight="1">
      <c r="C432" s="90"/>
      <c r="D432" s="90"/>
      <c r="E432" s="90"/>
      <c r="F432" s="90"/>
    </row>
    <row r="433" ht="15.75" customHeight="1">
      <c r="C433" s="90"/>
      <c r="D433" s="90"/>
      <c r="E433" s="90"/>
      <c r="F433" s="90"/>
    </row>
    <row r="434" ht="15.75" customHeight="1">
      <c r="C434" s="90"/>
      <c r="D434" s="90"/>
      <c r="E434" s="90"/>
      <c r="F434" s="90"/>
    </row>
    <row r="435" ht="15.75" customHeight="1">
      <c r="C435" s="90"/>
      <c r="D435" s="90"/>
      <c r="E435" s="90"/>
      <c r="F435" s="90"/>
    </row>
    <row r="436" ht="15.75" customHeight="1">
      <c r="C436" s="90"/>
      <c r="D436" s="90"/>
      <c r="E436" s="90"/>
      <c r="F436" s="90"/>
    </row>
    <row r="437" ht="15.75" customHeight="1">
      <c r="C437" s="90"/>
      <c r="D437" s="90"/>
      <c r="E437" s="90"/>
      <c r="F437" s="90"/>
    </row>
    <row r="438" ht="15.75" customHeight="1">
      <c r="C438" s="90"/>
      <c r="D438" s="90"/>
      <c r="E438" s="90"/>
      <c r="F438" s="90"/>
    </row>
    <row r="439" ht="15.75" customHeight="1">
      <c r="C439" s="90"/>
      <c r="D439" s="90"/>
      <c r="E439" s="90"/>
      <c r="F439" s="90"/>
    </row>
    <row r="440" ht="15.75" customHeight="1">
      <c r="C440" s="90"/>
      <c r="D440" s="90"/>
      <c r="E440" s="90"/>
      <c r="F440" s="90"/>
    </row>
    <row r="441" ht="15.75" customHeight="1">
      <c r="C441" s="90"/>
      <c r="D441" s="90"/>
      <c r="E441" s="90"/>
      <c r="F441" s="90"/>
    </row>
    <row r="442" ht="15.75" customHeight="1">
      <c r="C442" s="90"/>
      <c r="D442" s="90"/>
      <c r="E442" s="90"/>
      <c r="F442" s="90"/>
    </row>
    <row r="443" ht="15.75" customHeight="1">
      <c r="C443" s="90"/>
      <c r="D443" s="90"/>
      <c r="E443" s="90"/>
      <c r="F443" s="90"/>
    </row>
    <row r="444" ht="15.75" customHeight="1">
      <c r="C444" s="90"/>
      <c r="D444" s="90"/>
      <c r="E444" s="90"/>
      <c r="F444" s="90"/>
    </row>
    <row r="445" ht="15.75" customHeight="1">
      <c r="C445" s="90"/>
      <c r="D445" s="90"/>
      <c r="E445" s="90"/>
      <c r="F445" s="90"/>
    </row>
    <row r="446" ht="15.75" customHeight="1">
      <c r="C446" s="90"/>
      <c r="D446" s="90"/>
      <c r="E446" s="90"/>
      <c r="F446" s="90"/>
    </row>
    <row r="447" ht="15.75" customHeight="1">
      <c r="C447" s="90"/>
      <c r="D447" s="90"/>
      <c r="E447" s="90"/>
      <c r="F447" s="90"/>
    </row>
    <row r="448" ht="15.75" customHeight="1">
      <c r="C448" s="90"/>
      <c r="D448" s="90"/>
      <c r="E448" s="90"/>
      <c r="F448" s="90"/>
    </row>
    <row r="449" ht="15.75" customHeight="1">
      <c r="C449" s="90"/>
      <c r="D449" s="90"/>
      <c r="E449" s="90"/>
      <c r="F449" s="90"/>
    </row>
    <row r="450" ht="15.75" customHeight="1">
      <c r="C450" s="90"/>
      <c r="D450" s="90"/>
      <c r="E450" s="90"/>
      <c r="F450" s="90"/>
    </row>
    <row r="451" ht="15.75" customHeight="1">
      <c r="C451" s="90"/>
      <c r="D451" s="90"/>
      <c r="E451" s="90"/>
      <c r="F451" s="90"/>
    </row>
    <row r="452" ht="15.75" customHeight="1">
      <c r="C452" s="90"/>
      <c r="D452" s="90"/>
      <c r="E452" s="90"/>
      <c r="F452" s="90"/>
    </row>
    <row r="453" ht="15.75" customHeight="1">
      <c r="C453" s="90"/>
      <c r="D453" s="90"/>
      <c r="E453" s="90"/>
      <c r="F453" s="90"/>
    </row>
    <row r="454" ht="15.75" customHeight="1">
      <c r="C454" s="90"/>
      <c r="D454" s="90"/>
      <c r="E454" s="90"/>
      <c r="F454" s="90"/>
    </row>
    <row r="455" ht="15.75" customHeight="1">
      <c r="C455" s="90"/>
      <c r="D455" s="90"/>
      <c r="E455" s="90"/>
      <c r="F455" s="90"/>
    </row>
    <row r="456" ht="15.75" customHeight="1">
      <c r="C456" s="90"/>
      <c r="D456" s="90"/>
      <c r="E456" s="90"/>
      <c r="F456" s="90"/>
    </row>
    <row r="457" ht="15.75" customHeight="1">
      <c r="C457" s="90"/>
      <c r="D457" s="90"/>
      <c r="E457" s="90"/>
      <c r="F457" s="90"/>
    </row>
    <row r="458" ht="15.75" customHeight="1">
      <c r="C458" s="90"/>
      <c r="D458" s="90"/>
      <c r="E458" s="90"/>
      <c r="F458" s="90"/>
    </row>
    <row r="459" ht="15.75" customHeight="1">
      <c r="C459" s="90"/>
      <c r="D459" s="90"/>
      <c r="E459" s="90"/>
      <c r="F459" s="90"/>
    </row>
    <row r="460" ht="15.75" customHeight="1">
      <c r="C460" s="90"/>
      <c r="D460" s="90"/>
      <c r="E460" s="90"/>
      <c r="F460" s="90"/>
    </row>
    <row r="461" ht="15.75" customHeight="1">
      <c r="C461" s="90"/>
      <c r="D461" s="90"/>
      <c r="E461" s="90"/>
      <c r="F461" s="90"/>
    </row>
    <row r="462" ht="15.75" customHeight="1">
      <c r="C462" s="90"/>
      <c r="D462" s="90"/>
      <c r="E462" s="90"/>
      <c r="F462" s="90"/>
    </row>
    <row r="463" ht="15.75" customHeight="1">
      <c r="C463" s="90"/>
      <c r="D463" s="90"/>
      <c r="E463" s="90"/>
      <c r="F463" s="90"/>
    </row>
    <row r="464" ht="15.75" customHeight="1">
      <c r="C464" s="90"/>
      <c r="D464" s="90"/>
      <c r="E464" s="90"/>
      <c r="F464" s="90"/>
    </row>
    <row r="465" ht="15.75" customHeight="1">
      <c r="C465" s="90"/>
      <c r="D465" s="90"/>
      <c r="E465" s="90"/>
      <c r="F465" s="90"/>
    </row>
    <row r="466" ht="15.75" customHeight="1">
      <c r="C466" s="90"/>
      <c r="D466" s="90"/>
      <c r="E466" s="90"/>
      <c r="F466" s="90"/>
    </row>
    <row r="467" ht="15.75" customHeight="1">
      <c r="C467" s="90"/>
      <c r="D467" s="90"/>
      <c r="E467" s="90"/>
      <c r="F467" s="90"/>
    </row>
    <row r="468" ht="15.75" customHeight="1">
      <c r="C468" s="90"/>
      <c r="D468" s="90"/>
      <c r="E468" s="90"/>
      <c r="F468" s="90"/>
    </row>
    <row r="469" ht="15.75" customHeight="1">
      <c r="C469" s="90"/>
      <c r="D469" s="90"/>
      <c r="E469" s="90"/>
      <c r="F469" s="90"/>
    </row>
    <row r="470" ht="15.75" customHeight="1">
      <c r="C470" s="90"/>
      <c r="D470" s="90"/>
      <c r="E470" s="90"/>
      <c r="F470" s="90"/>
    </row>
    <row r="471" ht="15.75" customHeight="1">
      <c r="C471" s="90"/>
      <c r="D471" s="90"/>
      <c r="E471" s="90"/>
      <c r="F471" s="90"/>
    </row>
    <row r="472" ht="15.75" customHeight="1">
      <c r="C472" s="90"/>
      <c r="D472" s="90"/>
      <c r="E472" s="90"/>
      <c r="F472" s="90"/>
    </row>
    <row r="473" ht="15.75" customHeight="1">
      <c r="C473" s="90"/>
      <c r="D473" s="90"/>
      <c r="E473" s="90"/>
      <c r="F473" s="90"/>
    </row>
    <row r="474" ht="15.75" customHeight="1">
      <c r="C474" s="90"/>
      <c r="D474" s="90"/>
      <c r="E474" s="90"/>
      <c r="F474" s="90"/>
    </row>
    <row r="475" ht="15.75" customHeight="1">
      <c r="C475" s="90"/>
      <c r="D475" s="90"/>
      <c r="E475" s="90"/>
      <c r="F475" s="90"/>
    </row>
    <row r="476" ht="15.75" customHeight="1">
      <c r="C476" s="90"/>
      <c r="D476" s="90"/>
      <c r="E476" s="90"/>
      <c r="F476" s="90"/>
    </row>
    <row r="477" ht="15.75" customHeight="1">
      <c r="C477" s="90"/>
      <c r="D477" s="90"/>
      <c r="E477" s="90"/>
      <c r="F477" s="90"/>
    </row>
    <row r="478" ht="15.75" customHeight="1">
      <c r="C478" s="90"/>
      <c r="D478" s="90"/>
      <c r="E478" s="90"/>
      <c r="F478" s="90"/>
    </row>
    <row r="479" ht="15.75" customHeight="1">
      <c r="C479" s="90"/>
      <c r="D479" s="90"/>
      <c r="E479" s="90"/>
      <c r="F479" s="90"/>
    </row>
    <row r="480" ht="15.75" customHeight="1">
      <c r="C480" s="90"/>
      <c r="D480" s="90"/>
      <c r="E480" s="90"/>
      <c r="F480" s="90"/>
    </row>
    <row r="481" ht="15.75" customHeight="1">
      <c r="C481" s="90"/>
      <c r="D481" s="90"/>
      <c r="E481" s="90"/>
      <c r="F481" s="90"/>
    </row>
    <row r="482" ht="15.75" customHeight="1">
      <c r="C482" s="90"/>
      <c r="D482" s="90"/>
      <c r="E482" s="90"/>
      <c r="F482" s="90"/>
    </row>
    <row r="483" ht="15.75" customHeight="1">
      <c r="C483" s="90"/>
      <c r="D483" s="90"/>
      <c r="E483" s="90"/>
      <c r="F483" s="90"/>
    </row>
    <row r="484" ht="15.75" customHeight="1">
      <c r="C484" s="90"/>
      <c r="D484" s="90"/>
      <c r="E484" s="90"/>
      <c r="F484" s="90"/>
    </row>
    <row r="485" ht="15.75" customHeight="1">
      <c r="C485" s="90"/>
      <c r="D485" s="90"/>
      <c r="E485" s="90"/>
      <c r="F485" s="90"/>
    </row>
    <row r="486" ht="15.75" customHeight="1">
      <c r="C486" s="90"/>
      <c r="D486" s="90"/>
      <c r="E486" s="90"/>
      <c r="F486" s="90"/>
    </row>
    <row r="487" ht="15.75" customHeight="1">
      <c r="C487" s="90"/>
      <c r="D487" s="90"/>
      <c r="E487" s="90"/>
      <c r="F487" s="90"/>
    </row>
    <row r="488" ht="15.75" customHeight="1">
      <c r="C488" s="90"/>
      <c r="D488" s="90"/>
      <c r="E488" s="90"/>
      <c r="F488" s="90"/>
    </row>
    <row r="489" ht="15.75" customHeight="1">
      <c r="C489" s="90"/>
      <c r="D489" s="90"/>
      <c r="E489" s="90"/>
      <c r="F489" s="90"/>
    </row>
    <row r="490" ht="15.75" customHeight="1">
      <c r="C490" s="90"/>
      <c r="D490" s="90"/>
      <c r="E490" s="90"/>
      <c r="F490" s="90"/>
    </row>
    <row r="491" ht="15.75" customHeight="1">
      <c r="C491" s="90"/>
      <c r="D491" s="90"/>
      <c r="E491" s="90"/>
      <c r="F491" s="90"/>
    </row>
    <row r="492" ht="15.75" customHeight="1">
      <c r="C492" s="90"/>
      <c r="D492" s="90"/>
      <c r="E492" s="90"/>
      <c r="F492" s="90"/>
    </row>
    <row r="493" ht="15.75" customHeight="1">
      <c r="C493" s="90"/>
      <c r="D493" s="90"/>
      <c r="E493" s="90"/>
      <c r="F493" s="90"/>
    </row>
    <row r="494" ht="15.75" customHeight="1">
      <c r="C494" s="90"/>
      <c r="D494" s="90"/>
      <c r="E494" s="90"/>
      <c r="F494" s="90"/>
    </row>
    <row r="495" ht="15.75" customHeight="1">
      <c r="C495" s="90"/>
      <c r="D495" s="90"/>
      <c r="E495" s="90"/>
      <c r="F495" s="90"/>
    </row>
    <row r="496" ht="15.75" customHeight="1">
      <c r="C496" s="90"/>
      <c r="D496" s="90"/>
      <c r="E496" s="90"/>
      <c r="F496" s="90"/>
    </row>
    <row r="497" ht="15.75" customHeight="1">
      <c r="C497" s="90"/>
      <c r="D497" s="90"/>
      <c r="E497" s="90"/>
      <c r="F497" s="90"/>
    </row>
    <row r="498" ht="15.75" customHeight="1">
      <c r="C498" s="90"/>
      <c r="D498" s="90"/>
      <c r="E498" s="90"/>
      <c r="F498" s="90"/>
    </row>
    <row r="499" ht="15.75" customHeight="1">
      <c r="C499" s="90"/>
      <c r="D499" s="90"/>
      <c r="E499" s="90"/>
      <c r="F499" s="90"/>
    </row>
    <row r="500" ht="15.75" customHeight="1">
      <c r="C500" s="90"/>
      <c r="D500" s="90"/>
      <c r="E500" s="90"/>
      <c r="F500" s="90"/>
    </row>
    <row r="501" ht="15.75" customHeight="1">
      <c r="C501" s="90"/>
      <c r="D501" s="90"/>
      <c r="E501" s="90"/>
      <c r="F501" s="90"/>
    </row>
    <row r="502" ht="15.75" customHeight="1">
      <c r="C502" s="90"/>
      <c r="D502" s="90"/>
      <c r="E502" s="90"/>
      <c r="F502" s="90"/>
    </row>
    <row r="503" ht="15.75" customHeight="1">
      <c r="C503" s="90"/>
      <c r="D503" s="90"/>
      <c r="E503" s="90"/>
      <c r="F503" s="90"/>
    </row>
    <row r="504" ht="15.75" customHeight="1">
      <c r="C504" s="90"/>
      <c r="D504" s="90"/>
      <c r="E504" s="90"/>
      <c r="F504" s="90"/>
    </row>
    <row r="505" ht="15.75" customHeight="1">
      <c r="C505" s="90"/>
      <c r="D505" s="90"/>
      <c r="E505" s="90"/>
      <c r="F505" s="90"/>
    </row>
    <row r="506" ht="15.75" customHeight="1">
      <c r="C506" s="90"/>
      <c r="D506" s="90"/>
      <c r="E506" s="90"/>
      <c r="F506" s="90"/>
    </row>
    <row r="507" ht="15.75" customHeight="1">
      <c r="C507" s="90"/>
      <c r="D507" s="90"/>
      <c r="E507" s="90"/>
      <c r="F507" s="90"/>
    </row>
    <row r="508" ht="15.75" customHeight="1">
      <c r="C508" s="90"/>
      <c r="D508" s="90"/>
      <c r="E508" s="90"/>
      <c r="F508" s="90"/>
    </row>
    <row r="509" ht="15.75" customHeight="1">
      <c r="C509" s="90"/>
      <c r="D509" s="90"/>
      <c r="E509" s="90"/>
      <c r="F509" s="90"/>
    </row>
    <row r="510" ht="15.75" customHeight="1">
      <c r="C510" s="90"/>
      <c r="D510" s="90"/>
      <c r="E510" s="90"/>
      <c r="F510" s="90"/>
    </row>
    <row r="511" ht="15.75" customHeight="1">
      <c r="C511" s="90"/>
      <c r="D511" s="90"/>
      <c r="E511" s="90"/>
      <c r="F511" s="90"/>
    </row>
    <row r="512" ht="15.75" customHeight="1">
      <c r="C512" s="90"/>
      <c r="D512" s="90"/>
      <c r="E512" s="90"/>
      <c r="F512" s="90"/>
    </row>
    <row r="513" ht="15.75" customHeight="1">
      <c r="C513" s="90"/>
      <c r="D513" s="90"/>
      <c r="E513" s="90"/>
      <c r="F513" s="90"/>
    </row>
    <row r="514" ht="15.75" customHeight="1">
      <c r="C514" s="90"/>
      <c r="D514" s="90"/>
      <c r="E514" s="90"/>
      <c r="F514" s="90"/>
    </row>
    <row r="515" ht="15.75" customHeight="1">
      <c r="C515" s="90"/>
      <c r="D515" s="90"/>
      <c r="E515" s="90"/>
      <c r="F515" s="90"/>
    </row>
    <row r="516" ht="15.75" customHeight="1">
      <c r="C516" s="90"/>
      <c r="D516" s="90"/>
      <c r="E516" s="90"/>
      <c r="F516" s="90"/>
    </row>
    <row r="517" ht="15.75" customHeight="1">
      <c r="C517" s="90"/>
      <c r="D517" s="90"/>
      <c r="E517" s="90"/>
      <c r="F517" s="90"/>
    </row>
    <row r="518" ht="15.75" customHeight="1">
      <c r="C518" s="90"/>
      <c r="D518" s="90"/>
      <c r="E518" s="90"/>
      <c r="F518" s="90"/>
    </row>
    <row r="519" ht="15.75" customHeight="1">
      <c r="C519" s="90"/>
      <c r="D519" s="90"/>
      <c r="E519" s="90"/>
      <c r="F519" s="90"/>
    </row>
    <row r="520" ht="15.75" customHeight="1">
      <c r="C520" s="90"/>
      <c r="D520" s="90"/>
      <c r="E520" s="90"/>
      <c r="F520" s="90"/>
    </row>
    <row r="521" ht="15.75" customHeight="1">
      <c r="C521" s="90"/>
      <c r="D521" s="90"/>
      <c r="E521" s="90"/>
      <c r="F521" s="90"/>
    </row>
    <row r="522" ht="15.75" customHeight="1">
      <c r="C522" s="90"/>
      <c r="D522" s="90"/>
      <c r="E522" s="90"/>
      <c r="F522" s="90"/>
    </row>
    <row r="523" ht="15.75" customHeight="1">
      <c r="C523" s="90"/>
      <c r="D523" s="90"/>
      <c r="E523" s="90"/>
      <c r="F523" s="90"/>
    </row>
    <row r="524" ht="15.75" customHeight="1">
      <c r="C524" s="90"/>
      <c r="D524" s="90"/>
      <c r="E524" s="90"/>
      <c r="F524" s="90"/>
    </row>
    <row r="525" ht="15.75" customHeight="1">
      <c r="C525" s="90"/>
      <c r="D525" s="90"/>
      <c r="E525" s="90"/>
      <c r="F525" s="90"/>
    </row>
    <row r="526" ht="15.75" customHeight="1">
      <c r="C526" s="90"/>
      <c r="D526" s="90"/>
      <c r="E526" s="90"/>
      <c r="F526" s="90"/>
    </row>
    <row r="527" ht="15.75" customHeight="1">
      <c r="C527" s="90"/>
      <c r="D527" s="90"/>
      <c r="E527" s="90"/>
      <c r="F527" s="90"/>
    </row>
    <row r="528" ht="15.75" customHeight="1">
      <c r="C528" s="90"/>
      <c r="D528" s="90"/>
      <c r="E528" s="90"/>
      <c r="F528" s="90"/>
    </row>
    <row r="529" ht="15.75" customHeight="1">
      <c r="C529" s="90"/>
      <c r="D529" s="90"/>
      <c r="E529" s="90"/>
      <c r="F529" s="90"/>
    </row>
    <row r="530" ht="15.75" customHeight="1">
      <c r="C530" s="90"/>
      <c r="D530" s="90"/>
      <c r="E530" s="90"/>
      <c r="F530" s="90"/>
    </row>
    <row r="531" ht="15.75" customHeight="1">
      <c r="C531" s="90"/>
      <c r="D531" s="90"/>
      <c r="E531" s="90"/>
      <c r="F531" s="90"/>
    </row>
    <row r="532" ht="15.75" customHeight="1">
      <c r="C532" s="90"/>
      <c r="D532" s="90"/>
      <c r="E532" s="90"/>
      <c r="F532" s="90"/>
    </row>
    <row r="533" ht="15.75" customHeight="1">
      <c r="C533" s="90"/>
      <c r="D533" s="90"/>
      <c r="E533" s="90"/>
      <c r="F533" s="90"/>
    </row>
    <row r="534" ht="15.75" customHeight="1">
      <c r="C534" s="90"/>
      <c r="D534" s="90"/>
      <c r="E534" s="90"/>
      <c r="F534" s="90"/>
    </row>
    <row r="535" ht="15.75" customHeight="1">
      <c r="C535" s="90"/>
      <c r="D535" s="90"/>
      <c r="E535" s="90"/>
      <c r="F535" s="90"/>
    </row>
    <row r="536" ht="15.75" customHeight="1">
      <c r="C536" s="90"/>
      <c r="D536" s="90"/>
      <c r="E536" s="90"/>
      <c r="F536" s="90"/>
    </row>
    <row r="537" ht="15.75" customHeight="1">
      <c r="C537" s="90"/>
      <c r="D537" s="90"/>
      <c r="E537" s="90"/>
      <c r="F537" s="90"/>
    </row>
    <row r="538" ht="15.75" customHeight="1">
      <c r="C538" s="90"/>
      <c r="D538" s="90"/>
      <c r="E538" s="90"/>
      <c r="F538" s="90"/>
    </row>
    <row r="539" ht="15.75" customHeight="1">
      <c r="C539" s="90"/>
      <c r="D539" s="90"/>
      <c r="E539" s="90"/>
      <c r="F539" s="90"/>
    </row>
    <row r="540" ht="15.75" customHeight="1">
      <c r="C540" s="90"/>
      <c r="D540" s="90"/>
      <c r="E540" s="90"/>
      <c r="F540" s="90"/>
    </row>
    <row r="541" ht="15.75" customHeight="1">
      <c r="C541" s="90"/>
      <c r="D541" s="90"/>
      <c r="E541" s="90"/>
      <c r="F541" s="90"/>
    </row>
    <row r="542" ht="15.75" customHeight="1">
      <c r="C542" s="90"/>
      <c r="D542" s="90"/>
      <c r="E542" s="90"/>
      <c r="F542" s="90"/>
    </row>
    <row r="543" ht="15.75" customHeight="1">
      <c r="C543" s="90"/>
      <c r="D543" s="90"/>
      <c r="E543" s="90"/>
      <c r="F543" s="90"/>
    </row>
    <row r="544" ht="15.75" customHeight="1">
      <c r="C544" s="90"/>
      <c r="D544" s="90"/>
      <c r="E544" s="90"/>
      <c r="F544" s="90"/>
    </row>
    <row r="545" ht="15.75" customHeight="1">
      <c r="C545" s="90"/>
      <c r="D545" s="90"/>
      <c r="E545" s="90"/>
      <c r="F545" s="90"/>
    </row>
    <row r="546" ht="15.75" customHeight="1">
      <c r="C546" s="90"/>
      <c r="D546" s="90"/>
      <c r="E546" s="90"/>
      <c r="F546" s="90"/>
    </row>
    <row r="547" ht="15.75" customHeight="1">
      <c r="C547" s="90"/>
      <c r="D547" s="90"/>
      <c r="E547" s="90"/>
      <c r="F547" s="90"/>
    </row>
    <row r="548" ht="15.75" customHeight="1">
      <c r="C548" s="90"/>
      <c r="D548" s="90"/>
      <c r="E548" s="90"/>
      <c r="F548" s="90"/>
    </row>
    <row r="549" ht="15.75" customHeight="1">
      <c r="C549" s="90"/>
      <c r="D549" s="90"/>
      <c r="E549" s="90"/>
      <c r="F549" s="90"/>
    </row>
    <row r="550" ht="15.75" customHeight="1">
      <c r="C550" s="90"/>
      <c r="D550" s="90"/>
      <c r="E550" s="90"/>
      <c r="F550" s="90"/>
    </row>
    <row r="551" ht="15.75" customHeight="1">
      <c r="C551" s="90"/>
      <c r="D551" s="90"/>
      <c r="E551" s="90"/>
      <c r="F551" s="90"/>
    </row>
    <row r="552" ht="15.75" customHeight="1">
      <c r="C552" s="90"/>
      <c r="D552" s="90"/>
      <c r="E552" s="90"/>
      <c r="F552" s="90"/>
    </row>
    <row r="553" ht="15.75" customHeight="1">
      <c r="C553" s="90"/>
      <c r="D553" s="90"/>
      <c r="E553" s="90"/>
      <c r="F553" s="90"/>
    </row>
    <row r="554" ht="15.75" customHeight="1">
      <c r="C554" s="90"/>
      <c r="D554" s="90"/>
      <c r="E554" s="90"/>
      <c r="F554" s="90"/>
    </row>
    <row r="555" ht="15.75" customHeight="1">
      <c r="C555" s="90"/>
      <c r="D555" s="90"/>
      <c r="E555" s="90"/>
      <c r="F555" s="90"/>
    </row>
    <row r="556" ht="15.75" customHeight="1">
      <c r="C556" s="90"/>
      <c r="D556" s="90"/>
      <c r="E556" s="90"/>
      <c r="F556" s="90"/>
    </row>
    <row r="557" ht="15.75" customHeight="1">
      <c r="C557" s="90"/>
      <c r="D557" s="90"/>
      <c r="E557" s="90"/>
      <c r="F557" s="90"/>
    </row>
    <row r="558" ht="15.75" customHeight="1">
      <c r="C558" s="90"/>
      <c r="D558" s="90"/>
      <c r="E558" s="90"/>
      <c r="F558" s="90"/>
    </row>
    <row r="559" ht="15.75" customHeight="1">
      <c r="C559" s="90"/>
      <c r="D559" s="90"/>
      <c r="E559" s="90"/>
      <c r="F559" s="90"/>
    </row>
    <row r="560" ht="15.75" customHeight="1">
      <c r="C560" s="90"/>
      <c r="D560" s="90"/>
      <c r="E560" s="90"/>
      <c r="F560" s="90"/>
    </row>
    <row r="561" ht="15.75" customHeight="1">
      <c r="C561" s="90"/>
      <c r="D561" s="90"/>
      <c r="E561" s="90"/>
      <c r="F561" s="90"/>
    </row>
    <row r="562" ht="15.75" customHeight="1">
      <c r="C562" s="90"/>
      <c r="D562" s="90"/>
      <c r="E562" s="90"/>
      <c r="F562" s="90"/>
    </row>
    <row r="563" ht="15.75" customHeight="1">
      <c r="C563" s="90"/>
      <c r="D563" s="90"/>
      <c r="E563" s="90"/>
      <c r="F563" s="90"/>
    </row>
    <row r="564" ht="15.75" customHeight="1">
      <c r="C564" s="90"/>
      <c r="D564" s="90"/>
      <c r="E564" s="90"/>
      <c r="F564" s="90"/>
    </row>
    <row r="565" ht="15.75" customHeight="1">
      <c r="C565" s="90"/>
      <c r="D565" s="90"/>
      <c r="E565" s="90"/>
      <c r="F565" s="90"/>
    </row>
    <row r="566" ht="15.75" customHeight="1">
      <c r="C566" s="90"/>
      <c r="D566" s="90"/>
      <c r="E566" s="90"/>
      <c r="F566" s="90"/>
    </row>
    <row r="567" ht="15.75" customHeight="1">
      <c r="C567" s="90"/>
      <c r="D567" s="90"/>
      <c r="E567" s="90"/>
      <c r="F567" s="90"/>
    </row>
    <row r="568" ht="15.75" customHeight="1">
      <c r="C568" s="90"/>
      <c r="D568" s="90"/>
      <c r="E568" s="90"/>
      <c r="F568" s="90"/>
    </row>
    <row r="569" ht="15.75" customHeight="1">
      <c r="C569" s="90"/>
      <c r="D569" s="90"/>
      <c r="E569" s="90"/>
      <c r="F569" s="90"/>
    </row>
    <row r="570" ht="15.75" customHeight="1">
      <c r="C570" s="90"/>
      <c r="D570" s="90"/>
      <c r="E570" s="90"/>
      <c r="F570" s="90"/>
    </row>
    <row r="571" ht="15.75" customHeight="1">
      <c r="C571" s="90"/>
      <c r="D571" s="90"/>
      <c r="E571" s="90"/>
      <c r="F571" s="90"/>
    </row>
    <row r="572" ht="15.75" customHeight="1">
      <c r="C572" s="90"/>
      <c r="D572" s="90"/>
      <c r="E572" s="90"/>
      <c r="F572" s="90"/>
    </row>
    <row r="573" ht="15.75" customHeight="1">
      <c r="C573" s="90"/>
      <c r="D573" s="90"/>
      <c r="E573" s="90"/>
      <c r="F573" s="90"/>
    </row>
    <row r="574" ht="15.75" customHeight="1">
      <c r="C574" s="90"/>
      <c r="D574" s="90"/>
      <c r="E574" s="90"/>
      <c r="F574" s="90"/>
    </row>
    <row r="575" ht="15.75" customHeight="1">
      <c r="C575" s="90"/>
      <c r="D575" s="90"/>
      <c r="E575" s="90"/>
      <c r="F575" s="90"/>
    </row>
    <row r="576" ht="15.75" customHeight="1">
      <c r="C576" s="90"/>
      <c r="D576" s="90"/>
      <c r="E576" s="90"/>
      <c r="F576" s="90"/>
    </row>
    <row r="577" ht="15.75" customHeight="1">
      <c r="C577" s="90"/>
      <c r="D577" s="90"/>
      <c r="E577" s="90"/>
      <c r="F577" s="90"/>
    </row>
    <row r="578" ht="15.75" customHeight="1">
      <c r="C578" s="90"/>
      <c r="D578" s="90"/>
      <c r="E578" s="90"/>
      <c r="F578" s="90"/>
    </row>
    <row r="579" ht="15.75" customHeight="1">
      <c r="C579" s="90"/>
      <c r="D579" s="90"/>
      <c r="E579" s="90"/>
      <c r="F579" s="90"/>
    </row>
    <row r="580" ht="15.75" customHeight="1">
      <c r="C580" s="90"/>
      <c r="D580" s="90"/>
      <c r="E580" s="90"/>
      <c r="F580" s="90"/>
    </row>
    <row r="581" ht="15.75" customHeight="1">
      <c r="C581" s="90"/>
      <c r="D581" s="90"/>
      <c r="E581" s="90"/>
      <c r="F581" s="90"/>
    </row>
    <row r="582" ht="15.75" customHeight="1">
      <c r="C582" s="90"/>
      <c r="D582" s="90"/>
      <c r="E582" s="90"/>
      <c r="F582" s="90"/>
    </row>
    <row r="583" ht="15.75" customHeight="1">
      <c r="C583" s="90"/>
      <c r="D583" s="90"/>
      <c r="E583" s="90"/>
      <c r="F583" s="90"/>
    </row>
    <row r="584" ht="15.75" customHeight="1">
      <c r="C584" s="90"/>
      <c r="D584" s="90"/>
      <c r="E584" s="90"/>
      <c r="F584" s="90"/>
    </row>
    <row r="585" ht="15.75" customHeight="1">
      <c r="C585" s="90"/>
      <c r="D585" s="90"/>
      <c r="E585" s="90"/>
      <c r="F585" s="90"/>
    </row>
    <row r="586" ht="15.75" customHeight="1">
      <c r="C586" s="90"/>
      <c r="D586" s="90"/>
      <c r="E586" s="90"/>
      <c r="F586" s="90"/>
    </row>
    <row r="587" ht="15.75" customHeight="1">
      <c r="C587" s="90"/>
      <c r="D587" s="90"/>
      <c r="E587" s="90"/>
      <c r="F587" s="90"/>
    </row>
    <row r="588" ht="15.75" customHeight="1">
      <c r="C588" s="90"/>
      <c r="D588" s="90"/>
      <c r="E588" s="90"/>
      <c r="F588" s="90"/>
    </row>
    <row r="589" ht="15.75" customHeight="1">
      <c r="C589" s="90"/>
      <c r="D589" s="90"/>
      <c r="E589" s="90"/>
      <c r="F589" s="90"/>
    </row>
    <row r="590" ht="15.75" customHeight="1">
      <c r="C590" s="90"/>
      <c r="D590" s="90"/>
      <c r="E590" s="90"/>
      <c r="F590" s="90"/>
    </row>
    <row r="591" ht="15.75" customHeight="1">
      <c r="C591" s="90"/>
      <c r="D591" s="90"/>
      <c r="E591" s="90"/>
      <c r="F591" s="90"/>
    </row>
    <row r="592" ht="15.75" customHeight="1">
      <c r="C592" s="90"/>
      <c r="D592" s="90"/>
      <c r="E592" s="90"/>
      <c r="F592" s="90"/>
    </row>
    <row r="593" ht="15.75" customHeight="1">
      <c r="C593" s="90"/>
      <c r="D593" s="90"/>
      <c r="E593" s="90"/>
      <c r="F593" s="90"/>
    </row>
    <row r="594" ht="15.75" customHeight="1">
      <c r="C594" s="90"/>
      <c r="D594" s="90"/>
      <c r="E594" s="90"/>
      <c r="F594" s="90"/>
    </row>
    <row r="595" ht="15.75" customHeight="1">
      <c r="C595" s="90"/>
      <c r="D595" s="90"/>
      <c r="E595" s="90"/>
      <c r="F595" s="90"/>
    </row>
    <row r="596" ht="15.75" customHeight="1">
      <c r="C596" s="90"/>
      <c r="D596" s="90"/>
      <c r="E596" s="90"/>
      <c r="F596" s="90"/>
    </row>
    <row r="597" ht="15.75" customHeight="1">
      <c r="C597" s="90"/>
      <c r="D597" s="90"/>
      <c r="E597" s="90"/>
      <c r="F597" s="90"/>
    </row>
    <row r="598" ht="15.75" customHeight="1">
      <c r="C598" s="90"/>
      <c r="D598" s="90"/>
      <c r="E598" s="90"/>
      <c r="F598" s="90"/>
    </row>
    <row r="599" ht="15.75" customHeight="1">
      <c r="C599" s="90"/>
      <c r="D599" s="90"/>
      <c r="E599" s="90"/>
      <c r="F599" s="90"/>
    </row>
    <row r="600" ht="15.75" customHeight="1">
      <c r="C600" s="90"/>
      <c r="D600" s="90"/>
      <c r="E600" s="90"/>
      <c r="F600" s="90"/>
    </row>
    <row r="601" ht="15.75" customHeight="1">
      <c r="C601" s="90"/>
      <c r="D601" s="90"/>
      <c r="E601" s="90"/>
      <c r="F601" s="90"/>
    </row>
    <row r="602" ht="15.75" customHeight="1">
      <c r="C602" s="90"/>
      <c r="D602" s="90"/>
      <c r="E602" s="90"/>
      <c r="F602" s="90"/>
    </row>
    <row r="603" ht="15.75" customHeight="1">
      <c r="C603" s="90"/>
      <c r="D603" s="90"/>
      <c r="E603" s="90"/>
      <c r="F603" s="90"/>
    </row>
    <row r="604" ht="15.75" customHeight="1">
      <c r="C604" s="90"/>
      <c r="D604" s="90"/>
      <c r="E604" s="90"/>
      <c r="F604" s="90"/>
    </row>
    <row r="605" ht="15.75" customHeight="1">
      <c r="C605" s="90"/>
      <c r="D605" s="90"/>
      <c r="E605" s="90"/>
      <c r="F605" s="90"/>
    </row>
    <row r="606" ht="15.75" customHeight="1">
      <c r="C606" s="90"/>
      <c r="D606" s="90"/>
      <c r="E606" s="90"/>
      <c r="F606" s="90"/>
    </row>
    <row r="607" ht="15.75" customHeight="1">
      <c r="C607" s="90"/>
      <c r="D607" s="90"/>
      <c r="E607" s="90"/>
      <c r="F607" s="90"/>
    </row>
    <row r="608" ht="15.75" customHeight="1">
      <c r="C608" s="90"/>
      <c r="D608" s="90"/>
      <c r="E608" s="90"/>
      <c r="F608" s="90"/>
    </row>
    <row r="609" ht="15.75" customHeight="1">
      <c r="C609" s="90"/>
      <c r="D609" s="90"/>
      <c r="E609" s="90"/>
      <c r="F609" s="90"/>
    </row>
    <row r="610" ht="15.75" customHeight="1">
      <c r="C610" s="90"/>
      <c r="D610" s="90"/>
      <c r="E610" s="90"/>
      <c r="F610" s="90"/>
    </row>
    <row r="611" ht="15.75" customHeight="1">
      <c r="C611" s="90"/>
      <c r="D611" s="90"/>
      <c r="E611" s="90"/>
      <c r="F611" s="90"/>
    </row>
    <row r="612" ht="15.75" customHeight="1">
      <c r="C612" s="90"/>
      <c r="D612" s="90"/>
      <c r="E612" s="90"/>
      <c r="F612" s="90"/>
    </row>
    <row r="613" ht="15.75" customHeight="1">
      <c r="C613" s="90"/>
      <c r="D613" s="90"/>
      <c r="E613" s="90"/>
      <c r="F613" s="90"/>
    </row>
    <row r="614" ht="15.75" customHeight="1">
      <c r="C614" s="90"/>
      <c r="D614" s="90"/>
      <c r="E614" s="90"/>
      <c r="F614" s="90"/>
    </row>
    <row r="615" ht="15.75" customHeight="1">
      <c r="C615" s="90"/>
      <c r="D615" s="90"/>
      <c r="E615" s="90"/>
      <c r="F615" s="90"/>
    </row>
    <row r="616" ht="15.75" customHeight="1">
      <c r="C616" s="90"/>
      <c r="D616" s="90"/>
      <c r="E616" s="90"/>
      <c r="F616" s="90"/>
    </row>
    <row r="617" ht="15.75" customHeight="1">
      <c r="C617" s="90"/>
      <c r="D617" s="90"/>
      <c r="E617" s="90"/>
      <c r="F617" s="90"/>
    </row>
    <row r="618" ht="15.75" customHeight="1">
      <c r="C618" s="90"/>
      <c r="D618" s="90"/>
      <c r="E618" s="90"/>
      <c r="F618" s="90"/>
    </row>
    <row r="619" ht="15.75" customHeight="1">
      <c r="C619" s="90"/>
      <c r="D619" s="90"/>
      <c r="E619" s="90"/>
      <c r="F619" s="90"/>
    </row>
    <row r="620" ht="15.75" customHeight="1">
      <c r="C620" s="90"/>
      <c r="D620" s="90"/>
      <c r="E620" s="90"/>
      <c r="F620" s="90"/>
    </row>
    <row r="621" ht="15.75" customHeight="1">
      <c r="C621" s="90"/>
      <c r="D621" s="90"/>
      <c r="E621" s="90"/>
      <c r="F621" s="90"/>
    </row>
    <row r="622" ht="15.75" customHeight="1">
      <c r="C622" s="90"/>
      <c r="D622" s="90"/>
      <c r="E622" s="90"/>
      <c r="F622" s="90"/>
    </row>
    <row r="623" ht="15.75" customHeight="1">
      <c r="C623" s="90"/>
      <c r="D623" s="90"/>
      <c r="E623" s="90"/>
      <c r="F623" s="90"/>
    </row>
    <row r="624" ht="15.75" customHeight="1">
      <c r="C624" s="90"/>
      <c r="D624" s="90"/>
      <c r="E624" s="90"/>
      <c r="F624" s="90"/>
    </row>
    <row r="625" ht="15.75" customHeight="1">
      <c r="C625" s="90"/>
      <c r="D625" s="90"/>
      <c r="E625" s="90"/>
      <c r="F625" s="90"/>
    </row>
    <row r="626" ht="15.75" customHeight="1">
      <c r="C626" s="90"/>
      <c r="D626" s="90"/>
      <c r="E626" s="90"/>
      <c r="F626" s="90"/>
    </row>
    <row r="627" ht="15.75" customHeight="1">
      <c r="C627" s="90"/>
      <c r="D627" s="90"/>
      <c r="E627" s="90"/>
      <c r="F627" s="90"/>
    </row>
    <row r="628" ht="15.75" customHeight="1">
      <c r="C628" s="90"/>
      <c r="D628" s="90"/>
      <c r="E628" s="90"/>
      <c r="F628" s="90"/>
    </row>
    <row r="629" ht="15.75" customHeight="1">
      <c r="C629" s="90"/>
      <c r="D629" s="90"/>
      <c r="E629" s="90"/>
      <c r="F629" s="90"/>
    </row>
    <row r="630" ht="15.75" customHeight="1">
      <c r="C630" s="90"/>
      <c r="D630" s="90"/>
      <c r="E630" s="90"/>
      <c r="F630" s="90"/>
    </row>
    <row r="631" ht="15.75" customHeight="1">
      <c r="C631" s="90"/>
      <c r="D631" s="90"/>
      <c r="E631" s="90"/>
      <c r="F631" s="90"/>
    </row>
    <row r="632" ht="15.75" customHeight="1">
      <c r="C632" s="90"/>
      <c r="D632" s="90"/>
      <c r="E632" s="90"/>
      <c r="F632" s="90"/>
    </row>
    <row r="633" ht="15.75" customHeight="1">
      <c r="C633" s="90"/>
      <c r="D633" s="90"/>
      <c r="E633" s="90"/>
      <c r="F633" s="90"/>
    </row>
    <row r="634" ht="15.75" customHeight="1">
      <c r="C634" s="90"/>
      <c r="D634" s="90"/>
      <c r="E634" s="90"/>
      <c r="F634" s="90"/>
    </row>
    <row r="635" ht="15.75" customHeight="1">
      <c r="C635" s="90"/>
      <c r="D635" s="90"/>
      <c r="E635" s="90"/>
      <c r="F635" s="90"/>
    </row>
    <row r="636" ht="15.75" customHeight="1">
      <c r="C636" s="90"/>
      <c r="D636" s="90"/>
      <c r="E636" s="90"/>
      <c r="F636" s="90"/>
    </row>
    <row r="637" ht="15.75" customHeight="1">
      <c r="C637" s="90"/>
      <c r="D637" s="90"/>
      <c r="E637" s="90"/>
      <c r="F637" s="90"/>
    </row>
    <row r="638" ht="15.75" customHeight="1">
      <c r="C638" s="90"/>
      <c r="D638" s="90"/>
      <c r="E638" s="90"/>
      <c r="F638" s="90"/>
    </row>
    <row r="639" ht="15.75" customHeight="1">
      <c r="C639" s="90"/>
      <c r="D639" s="90"/>
      <c r="E639" s="90"/>
      <c r="F639" s="90"/>
    </row>
    <row r="640" ht="15.75" customHeight="1">
      <c r="C640" s="90"/>
      <c r="D640" s="90"/>
      <c r="E640" s="90"/>
      <c r="F640" s="90"/>
    </row>
    <row r="641" ht="15.75" customHeight="1">
      <c r="C641" s="90"/>
      <c r="D641" s="90"/>
      <c r="E641" s="90"/>
      <c r="F641" s="90"/>
    </row>
    <row r="642" ht="15.75" customHeight="1">
      <c r="C642" s="90"/>
      <c r="D642" s="90"/>
      <c r="E642" s="90"/>
      <c r="F642" s="90"/>
    </row>
    <row r="643" ht="15.75" customHeight="1">
      <c r="C643" s="90"/>
      <c r="D643" s="90"/>
      <c r="E643" s="90"/>
      <c r="F643" s="90"/>
    </row>
    <row r="644" ht="15.75" customHeight="1">
      <c r="C644" s="90"/>
      <c r="D644" s="90"/>
      <c r="E644" s="90"/>
      <c r="F644" s="90"/>
    </row>
    <row r="645" ht="15.75" customHeight="1">
      <c r="C645" s="90"/>
      <c r="D645" s="90"/>
      <c r="E645" s="90"/>
      <c r="F645" s="90"/>
    </row>
    <row r="646" ht="15.75" customHeight="1">
      <c r="C646" s="90"/>
      <c r="D646" s="90"/>
      <c r="E646" s="90"/>
      <c r="F646" s="90"/>
    </row>
    <row r="647" ht="15.75" customHeight="1">
      <c r="C647" s="90"/>
      <c r="D647" s="90"/>
      <c r="E647" s="90"/>
      <c r="F647" s="90"/>
    </row>
    <row r="648" ht="15.75" customHeight="1">
      <c r="C648" s="90"/>
      <c r="D648" s="90"/>
      <c r="E648" s="90"/>
      <c r="F648" s="90"/>
    </row>
    <row r="649" ht="15.75" customHeight="1">
      <c r="C649" s="90"/>
      <c r="D649" s="90"/>
      <c r="E649" s="90"/>
      <c r="F649" s="90"/>
    </row>
    <row r="650" ht="15.75" customHeight="1">
      <c r="C650" s="90"/>
      <c r="D650" s="90"/>
      <c r="E650" s="90"/>
      <c r="F650" s="90"/>
    </row>
    <row r="651" ht="15.75" customHeight="1">
      <c r="C651" s="90"/>
      <c r="D651" s="90"/>
      <c r="E651" s="90"/>
      <c r="F651" s="90"/>
    </row>
    <row r="652" ht="15.75" customHeight="1">
      <c r="C652" s="90"/>
      <c r="D652" s="90"/>
      <c r="E652" s="90"/>
      <c r="F652" s="90"/>
    </row>
    <row r="653" ht="15.75" customHeight="1">
      <c r="C653" s="90"/>
      <c r="D653" s="90"/>
      <c r="E653" s="90"/>
      <c r="F653" s="90"/>
    </row>
    <row r="654" ht="15.75" customHeight="1">
      <c r="C654" s="90"/>
      <c r="D654" s="90"/>
      <c r="E654" s="90"/>
      <c r="F654" s="90"/>
    </row>
    <row r="655" ht="15.75" customHeight="1">
      <c r="C655" s="90"/>
      <c r="D655" s="90"/>
      <c r="E655" s="90"/>
      <c r="F655" s="90"/>
    </row>
    <row r="656" ht="15.75" customHeight="1">
      <c r="C656" s="90"/>
      <c r="D656" s="90"/>
      <c r="E656" s="90"/>
      <c r="F656" s="90"/>
    </row>
    <row r="657" ht="15.75" customHeight="1">
      <c r="C657" s="90"/>
      <c r="D657" s="90"/>
      <c r="E657" s="90"/>
      <c r="F657" s="90"/>
    </row>
    <row r="658" ht="15.75" customHeight="1">
      <c r="C658" s="90"/>
      <c r="D658" s="90"/>
      <c r="E658" s="90"/>
      <c r="F658" s="90"/>
    </row>
    <row r="659" ht="15.75" customHeight="1">
      <c r="C659" s="90"/>
      <c r="D659" s="90"/>
      <c r="E659" s="90"/>
      <c r="F659" s="90"/>
    </row>
    <row r="660" ht="15.75" customHeight="1">
      <c r="C660" s="90"/>
      <c r="D660" s="90"/>
      <c r="E660" s="90"/>
      <c r="F660" s="90"/>
    </row>
    <row r="661" ht="15.75" customHeight="1">
      <c r="C661" s="90"/>
      <c r="D661" s="90"/>
      <c r="E661" s="90"/>
      <c r="F661" s="90"/>
    </row>
    <row r="662" ht="15.75" customHeight="1">
      <c r="C662" s="90"/>
      <c r="D662" s="90"/>
      <c r="E662" s="90"/>
      <c r="F662" s="90"/>
    </row>
    <row r="663" ht="15.75" customHeight="1">
      <c r="C663" s="90"/>
      <c r="D663" s="90"/>
      <c r="E663" s="90"/>
      <c r="F663" s="90"/>
    </row>
    <row r="664" ht="15.75" customHeight="1">
      <c r="C664" s="90"/>
      <c r="D664" s="90"/>
      <c r="E664" s="90"/>
      <c r="F664" s="90"/>
    </row>
    <row r="665" ht="15.75" customHeight="1">
      <c r="C665" s="90"/>
      <c r="D665" s="90"/>
      <c r="E665" s="90"/>
      <c r="F665" s="90"/>
    </row>
    <row r="666" ht="15.75" customHeight="1">
      <c r="C666" s="90"/>
      <c r="D666" s="90"/>
      <c r="E666" s="90"/>
      <c r="F666" s="90"/>
    </row>
    <row r="667" ht="15.75" customHeight="1">
      <c r="C667" s="90"/>
      <c r="D667" s="90"/>
      <c r="E667" s="90"/>
      <c r="F667" s="90"/>
    </row>
    <row r="668" ht="15.75" customHeight="1">
      <c r="C668" s="90"/>
      <c r="D668" s="90"/>
      <c r="E668" s="90"/>
      <c r="F668" s="90"/>
    </row>
    <row r="669" ht="15.75" customHeight="1">
      <c r="C669" s="90"/>
      <c r="D669" s="90"/>
      <c r="E669" s="90"/>
      <c r="F669" s="90"/>
    </row>
    <row r="670" ht="15.75" customHeight="1">
      <c r="C670" s="90"/>
      <c r="D670" s="90"/>
      <c r="E670" s="90"/>
      <c r="F670" s="90"/>
    </row>
    <row r="671" ht="15.75" customHeight="1">
      <c r="C671" s="90"/>
      <c r="D671" s="90"/>
      <c r="E671" s="90"/>
      <c r="F671" s="90"/>
    </row>
    <row r="672" ht="15.75" customHeight="1">
      <c r="C672" s="90"/>
      <c r="D672" s="90"/>
      <c r="E672" s="90"/>
      <c r="F672" s="90"/>
    </row>
    <row r="673" ht="15.75" customHeight="1">
      <c r="C673" s="90"/>
      <c r="D673" s="90"/>
      <c r="E673" s="90"/>
      <c r="F673" s="90"/>
    </row>
    <row r="674" ht="15.75" customHeight="1">
      <c r="C674" s="90"/>
      <c r="D674" s="90"/>
      <c r="E674" s="90"/>
      <c r="F674" s="90"/>
    </row>
    <row r="675" ht="15.75" customHeight="1">
      <c r="C675" s="90"/>
      <c r="D675" s="90"/>
      <c r="E675" s="90"/>
      <c r="F675" s="90"/>
    </row>
    <row r="676" ht="15.75" customHeight="1">
      <c r="C676" s="90"/>
      <c r="D676" s="90"/>
      <c r="E676" s="90"/>
      <c r="F676" s="90"/>
    </row>
    <row r="677" ht="15.75" customHeight="1">
      <c r="C677" s="90"/>
      <c r="D677" s="90"/>
      <c r="E677" s="90"/>
      <c r="F677" s="90"/>
    </row>
    <row r="678" ht="15.75" customHeight="1">
      <c r="C678" s="90"/>
      <c r="D678" s="90"/>
      <c r="E678" s="90"/>
      <c r="F678" s="90"/>
    </row>
    <row r="679" ht="15.75" customHeight="1">
      <c r="C679" s="90"/>
      <c r="D679" s="90"/>
      <c r="E679" s="90"/>
      <c r="F679" s="90"/>
    </row>
    <row r="680" ht="15.75" customHeight="1">
      <c r="C680" s="90"/>
      <c r="D680" s="90"/>
      <c r="E680" s="90"/>
      <c r="F680" s="90"/>
    </row>
    <row r="681" ht="15.75" customHeight="1">
      <c r="C681" s="90"/>
      <c r="D681" s="90"/>
      <c r="E681" s="90"/>
      <c r="F681" s="90"/>
    </row>
    <row r="682" ht="15.75" customHeight="1">
      <c r="C682" s="90"/>
      <c r="D682" s="90"/>
      <c r="E682" s="90"/>
      <c r="F682" s="90"/>
    </row>
    <row r="683" ht="15.75" customHeight="1">
      <c r="C683" s="90"/>
      <c r="D683" s="90"/>
      <c r="E683" s="90"/>
      <c r="F683" s="90"/>
    </row>
    <row r="684" ht="15.75" customHeight="1">
      <c r="C684" s="90"/>
      <c r="D684" s="90"/>
      <c r="E684" s="90"/>
      <c r="F684" s="90"/>
    </row>
    <row r="685" ht="15.75" customHeight="1">
      <c r="C685" s="90"/>
      <c r="D685" s="90"/>
      <c r="E685" s="90"/>
      <c r="F685" s="90"/>
    </row>
    <row r="686" ht="15.75" customHeight="1">
      <c r="C686" s="90"/>
      <c r="D686" s="90"/>
      <c r="E686" s="90"/>
      <c r="F686" s="90"/>
    </row>
    <row r="687" ht="15.75" customHeight="1">
      <c r="C687" s="90"/>
      <c r="D687" s="90"/>
      <c r="E687" s="90"/>
      <c r="F687" s="90"/>
    </row>
    <row r="688" ht="15.75" customHeight="1">
      <c r="C688" s="90"/>
      <c r="D688" s="90"/>
      <c r="E688" s="90"/>
      <c r="F688" s="90"/>
    </row>
    <row r="689" ht="15.75" customHeight="1">
      <c r="C689" s="90"/>
      <c r="D689" s="90"/>
      <c r="E689" s="90"/>
      <c r="F689" s="90"/>
    </row>
    <row r="690" ht="15.75" customHeight="1">
      <c r="C690" s="90"/>
      <c r="D690" s="90"/>
      <c r="E690" s="90"/>
      <c r="F690" s="90"/>
    </row>
    <row r="691" ht="15.75" customHeight="1">
      <c r="C691" s="90"/>
      <c r="D691" s="90"/>
      <c r="E691" s="90"/>
      <c r="F691" s="90"/>
    </row>
    <row r="692" ht="15.75" customHeight="1">
      <c r="C692" s="90"/>
      <c r="D692" s="90"/>
      <c r="E692" s="90"/>
      <c r="F692" s="90"/>
    </row>
    <row r="693" ht="15.75" customHeight="1">
      <c r="C693" s="90"/>
      <c r="D693" s="90"/>
      <c r="E693" s="90"/>
      <c r="F693" s="90"/>
    </row>
    <row r="694" ht="15.75" customHeight="1">
      <c r="C694" s="90"/>
      <c r="D694" s="90"/>
      <c r="E694" s="90"/>
      <c r="F694" s="90"/>
    </row>
    <row r="695" ht="15.75" customHeight="1">
      <c r="C695" s="90"/>
      <c r="D695" s="90"/>
      <c r="E695" s="90"/>
      <c r="F695" s="90"/>
    </row>
    <row r="696" ht="15.75" customHeight="1">
      <c r="C696" s="90"/>
      <c r="D696" s="90"/>
      <c r="E696" s="90"/>
      <c r="F696" s="90"/>
    </row>
    <row r="697" ht="15.75" customHeight="1">
      <c r="C697" s="90"/>
      <c r="D697" s="90"/>
      <c r="E697" s="90"/>
      <c r="F697" s="90"/>
    </row>
    <row r="698" ht="15.75" customHeight="1">
      <c r="C698" s="90"/>
      <c r="D698" s="90"/>
      <c r="E698" s="90"/>
      <c r="F698" s="90"/>
    </row>
    <row r="699" ht="15.75" customHeight="1">
      <c r="C699" s="90"/>
      <c r="D699" s="90"/>
      <c r="E699" s="90"/>
      <c r="F699" s="90"/>
    </row>
    <row r="700" ht="15.75" customHeight="1">
      <c r="C700" s="90"/>
      <c r="D700" s="90"/>
      <c r="E700" s="90"/>
      <c r="F700" s="90"/>
    </row>
    <row r="701" ht="15.75" customHeight="1">
      <c r="C701" s="90"/>
      <c r="D701" s="90"/>
      <c r="E701" s="90"/>
      <c r="F701" s="90"/>
    </row>
    <row r="702" ht="15.75" customHeight="1">
      <c r="C702" s="90"/>
      <c r="D702" s="90"/>
      <c r="E702" s="90"/>
      <c r="F702" s="90"/>
    </row>
    <row r="703" ht="15.75" customHeight="1">
      <c r="C703" s="90"/>
      <c r="D703" s="90"/>
      <c r="E703" s="90"/>
      <c r="F703" s="90"/>
    </row>
    <row r="704" ht="15.75" customHeight="1">
      <c r="C704" s="90"/>
      <c r="D704" s="90"/>
      <c r="E704" s="90"/>
      <c r="F704" s="90"/>
    </row>
    <row r="705" ht="15.75" customHeight="1">
      <c r="C705" s="90"/>
      <c r="D705" s="90"/>
      <c r="E705" s="90"/>
      <c r="F705" s="90"/>
    </row>
    <row r="706" ht="15.75" customHeight="1">
      <c r="C706" s="90"/>
      <c r="D706" s="90"/>
      <c r="E706" s="90"/>
      <c r="F706" s="90"/>
    </row>
    <row r="707" ht="15.75" customHeight="1">
      <c r="C707" s="90"/>
      <c r="D707" s="90"/>
      <c r="E707" s="90"/>
      <c r="F707" s="90"/>
    </row>
    <row r="708" ht="15.75" customHeight="1">
      <c r="C708" s="90"/>
      <c r="D708" s="90"/>
      <c r="E708" s="90"/>
      <c r="F708" s="90"/>
    </row>
    <row r="709" ht="15.75" customHeight="1">
      <c r="C709" s="90"/>
      <c r="D709" s="90"/>
      <c r="E709" s="90"/>
      <c r="F709" s="90"/>
    </row>
    <row r="710" ht="15.75" customHeight="1">
      <c r="C710" s="90"/>
      <c r="D710" s="90"/>
      <c r="E710" s="90"/>
      <c r="F710" s="90"/>
    </row>
    <row r="711" ht="15.75" customHeight="1">
      <c r="C711" s="90"/>
      <c r="D711" s="90"/>
      <c r="E711" s="90"/>
      <c r="F711" s="90"/>
    </row>
    <row r="712" ht="15.75" customHeight="1">
      <c r="C712" s="90"/>
      <c r="D712" s="90"/>
      <c r="E712" s="90"/>
      <c r="F712" s="90"/>
    </row>
    <row r="713" ht="15.75" customHeight="1">
      <c r="C713" s="90"/>
      <c r="D713" s="90"/>
      <c r="E713" s="90"/>
      <c r="F713" s="90"/>
    </row>
    <row r="714" ht="15.75" customHeight="1">
      <c r="C714" s="90"/>
      <c r="D714" s="90"/>
      <c r="E714" s="90"/>
      <c r="F714" s="90"/>
    </row>
    <row r="715" ht="15.75" customHeight="1">
      <c r="C715" s="90"/>
      <c r="D715" s="90"/>
      <c r="E715" s="90"/>
      <c r="F715" s="90"/>
    </row>
    <row r="716" ht="15.75" customHeight="1">
      <c r="C716" s="90"/>
      <c r="D716" s="90"/>
      <c r="E716" s="90"/>
      <c r="F716" s="90"/>
    </row>
    <row r="717" ht="15.75" customHeight="1">
      <c r="C717" s="90"/>
      <c r="D717" s="90"/>
      <c r="E717" s="90"/>
      <c r="F717" s="90"/>
    </row>
    <row r="718" ht="15.75" customHeight="1">
      <c r="C718" s="90"/>
      <c r="D718" s="90"/>
      <c r="E718" s="90"/>
      <c r="F718" s="90"/>
    </row>
    <row r="719" ht="15.75" customHeight="1">
      <c r="C719" s="90"/>
      <c r="D719" s="90"/>
      <c r="E719" s="90"/>
      <c r="F719" s="90"/>
    </row>
    <row r="720" ht="15.75" customHeight="1">
      <c r="C720" s="90"/>
      <c r="D720" s="90"/>
      <c r="E720" s="90"/>
      <c r="F720" s="90"/>
    </row>
    <row r="721" ht="15.75" customHeight="1">
      <c r="C721" s="90"/>
      <c r="D721" s="90"/>
      <c r="E721" s="90"/>
      <c r="F721" s="90"/>
    </row>
    <row r="722" ht="15.75" customHeight="1">
      <c r="C722" s="90"/>
      <c r="D722" s="90"/>
      <c r="E722" s="90"/>
      <c r="F722" s="90"/>
    </row>
    <row r="723" ht="15.75" customHeight="1">
      <c r="C723" s="90"/>
      <c r="D723" s="90"/>
      <c r="E723" s="90"/>
      <c r="F723" s="90"/>
    </row>
    <row r="724" ht="15.75" customHeight="1">
      <c r="C724" s="90"/>
      <c r="D724" s="90"/>
      <c r="E724" s="90"/>
      <c r="F724" s="90"/>
    </row>
    <row r="725" ht="15.75" customHeight="1">
      <c r="C725" s="90"/>
      <c r="D725" s="90"/>
      <c r="E725" s="90"/>
      <c r="F725" s="90"/>
    </row>
    <row r="726" ht="15.75" customHeight="1">
      <c r="C726" s="90"/>
      <c r="D726" s="90"/>
      <c r="E726" s="90"/>
      <c r="F726" s="90"/>
    </row>
    <row r="727" ht="15.75" customHeight="1">
      <c r="C727" s="90"/>
      <c r="D727" s="90"/>
      <c r="E727" s="90"/>
      <c r="F727" s="90"/>
    </row>
    <row r="728" ht="15.75" customHeight="1">
      <c r="C728" s="90"/>
      <c r="D728" s="90"/>
      <c r="E728" s="90"/>
      <c r="F728" s="90"/>
    </row>
    <row r="729" ht="15.75" customHeight="1">
      <c r="C729" s="90"/>
      <c r="D729" s="90"/>
      <c r="E729" s="90"/>
      <c r="F729" s="90"/>
    </row>
    <row r="730" ht="15.75" customHeight="1">
      <c r="C730" s="90"/>
      <c r="D730" s="90"/>
      <c r="E730" s="90"/>
      <c r="F730" s="90"/>
    </row>
    <row r="731" ht="15.75" customHeight="1">
      <c r="C731" s="90"/>
      <c r="D731" s="90"/>
      <c r="E731" s="90"/>
      <c r="F731" s="90"/>
    </row>
    <row r="732" ht="15.75" customHeight="1">
      <c r="C732" s="90"/>
      <c r="D732" s="90"/>
      <c r="E732" s="90"/>
      <c r="F732" s="90"/>
    </row>
    <row r="733" ht="15.75" customHeight="1">
      <c r="C733" s="90"/>
      <c r="D733" s="90"/>
      <c r="E733" s="90"/>
      <c r="F733" s="90"/>
    </row>
    <row r="734" ht="15.75" customHeight="1">
      <c r="C734" s="90"/>
      <c r="D734" s="90"/>
      <c r="E734" s="90"/>
      <c r="F734" s="90"/>
    </row>
    <row r="735" ht="15.75" customHeight="1">
      <c r="C735" s="90"/>
      <c r="D735" s="90"/>
      <c r="E735" s="90"/>
      <c r="F735" s="90"/>
    </row>
    <row r="736" ht="15.75" customHeight="1">
      <c r="C736" s="90"/>
      <c r="D736" s="90"/>
      <c r="E736" s="90"/>
      <c r="F736" s="90"/>
    </row>
    <row r="737" ht="15.75" customHeight="1">
      <c r="C737" s="90"/>
      <c r="D737" s="90"/>
      <c r="E737" s="90"/>
      <c r="F737" s="90"/>
    </row>
    <row r="738" ht="15.75" customHeight="1">
      <c r="C738" s="90"/>
      <c r="D738" s="90"/>
      <c r="E738" s="90"/>
      <c r="F738" s="90"/>
    </row>
    <row r="739" ht="15.75" customHeight="1">
      <c r="C739" s="90"/>
      <c r="D739" s="90"/>
      <c r="E739" s="90"/>
      <c r="F739" s="90"/>
    </row>
    <row r="740" ht="15.75" customHeight="1">
      <c r="C740" s="90"/>
      <c r="D740" s="90"/>
      <c r="E740" s="90"/>
      <c r="F740" s="90"/>
    </row>
    <row r="741" ht="15.75" customHeight="1">
      <c r="C741" s="90"/>
      <c r="D741" s="90"/>
      <c r="E741" s="90"/>
      <c r="F741" s="90"/>
    </row>
    <row r="742" ht="15.75" customHeight="1">
      <c r="C742" s="90"/>
      <c r="D742" s="90"/>
      <c r="E742" s="90"/>
      <c r="F742" s="90"/>
    </row>
    <row r="743" ht="15.75" customHeight="1">
      <c r="C743" s="90"/>
      <c r="D743" s="90"/>
      <c r="E743" s="90"/>
      <c r="F743" s="90"/>
    </row>
    <row r="744" ht="15.75" customHeight="1">
      <c r="C744" s="90"/>
      <c r="D744" s="90"/>
      <c r="E744" s="90"/>
      <c r="F744" s="90"/>
    </row>
    <row r="745" ht="15.75" customHeight="1">
      <c r="C745" s="90"/>
      <c r="D745" s="90"/>
      <c r="E745" s="90"/>
      <c r="F745" s="90"/>
    </row>
    <row r="746" ht="15.75" customHeight="1">
      <c r="C746" s="90"/>
      <c r="D746" s="90"/>
      <c r="E746" s="90"/>
      <c r="F746" s="90"/>
    </row>
    <row r="747" ht="15.75" customHeight="1">
      <c r="C747" s="90"/>
      <c r="D747" s="90"/>
      <c r="E747" s="90"/>
      <c r="F747" s="90"/>
    </row>
    <row r="748" ht="15.75" customHeight="1">
      <c r="C748" s="90"/>
      <c r="D748" s="90"/>
      <c r="E748" s="90"/>
      <c r="F748" s="90"/>
    </row>
    <row r="749" ht="15.75" customHeight="1">
      <c r="C749" s="90"/>
      <c r="D749" s="90"/>
      <c r="E749" s="90"/>
      <c r="F749" s="90"/>
    </row>
    <row r="750" ht="15.75" customHeight="1">
      <c r="C750" s="90"/>
      <c r="D750" s="90"/>
      <c r="E750" s="90"/>
      <c r="F750" s="90"/>
    </row>
    <row r="751" ht="15.75" customHeight="1">
      <c r="C751" s="90"/>
      <c r="D751" s="90"/>
      <c r="E751" s="90"/>
      <c r="F751" s="90"/>
    </row>
    <row r="752" ht="15.75" customHeight="1">
      <c r="C752" s="90"/>
      <c r="D752" s="90"/>
      <c r="E752" s="90"/>
      <c r="F752" s="90"/>
    </row>
    <row r="753" ht="15.75" customHeight="1">
      <c r="C753" s="90"/>
      <c r="D753" s="90"/>
      <c r="E753" s="90"/>
      <c r="F753" s="90"/>
    </row>
    <row r="754" ht="15.75" customHeight="1">
      <c r="C754" s="90"/>
      <c r="D754" s="90"/>
      <c r="E754" s="90"/>
      <c r="F754" s="90"/>
    </row>
    <row r="755" ht="15.75" customHeight="1">
      <c r="C755" s="90"/>
      <c r="D755" s="90"/>
      <c r="E755" s="90"/>
      <c r="F755" s="90"/>
    </row>
    <row r="756" ht="15.75" customHeight="1">
      <c r="C756" s="90"/>
      <c r="D756" s="90"/>
      <c r="E756" s="90"/>
      <c r="F756" s="90"/>
    </row>
    <row r="757" ht="15.75" customHeight="1">
      <c r="C757" s="90"/>
      <c r="D757" s="90"/>
      <c r="E757" s="90"/>
      <c r="F757" s="90"/>
    </row>
    <row r="758" ht="15.75" customHeight="1">
      <c r="C758" s="90"/>
      <c r="D758" s="90"/>
      <c r="E758" s="90"/>
      <c r="F758" s="90"/>
    </row>
    <row r="759" ht="15.75" customHeight="1">
      <c r="C759" s="90"/>
      <c r="D759" s="90"/>
      <c r="E759" s="90"/>
      <c r="F759" s="90"/>
    </row>
    <row r="760" ht="15.75" customHeight="1">
      <c r="C760" s="90"/>
      <c r="D760" s="90"/>
      <c r="E760" s="90"/>
      <c r="F760" s="90"/>
    </row>
    <row r="761" ht="15.75" customHeight="1">
      <c r="C761" s="90"/>
      <c r="D761" s="90"/>
      <c r="E761" s="90"/>
      <c r="F761" s="90"/>
    </row>
    <row r="762" ht="15.75" customHeight="1">
      <c r="C762" s="90"/>
      <c r="D762" s="90"/>
      <c r="E762" s="90"/>
      <c r="F762" s="90"/>
    </row>
    <row r="763" ht="15.75" customHeight="1">
      <c r="C763" s="90"/>
      <c r="D763" s="90"/>
      <c r="E763" s="90"/>
      <c r="F763" s="90"/>
    </row>
    <row r="764" ht="15.75" customHeight="1">
      <c r="C764" s="90"/>
      <c r="D764" s="90"/>
      <c r="E764" s="90"/>
      <c r="F764" s="90"/>
    </row>
    <row r="765" ht="15.75" customHeight="1">
      <c r="C765" s="90"/>
      <c r="D765" s="90"/>
      <c r="E765" s="90"/>
      <c r="F765" s="90"/>
    </row>
    <row r="766" ht="15.75" customHeight="1">
      <c r="C766" s="90"/>
      <c r="D766" s="90"/>
      <c r="E766" s="90"/>
      <c r="F766" s="90"/>
    </row>
    <row r="767" ht="15.75" customHeight="1">
      <c r="C767" s="90"/>
      <c r="D767" s="90"/>
      <c r="E767" s="90"/>
      <c r="F767" s="90"/>
    </row>
    <row r="768" ht="15.75" customHeight="1">
      <c r="C768" s="90"/>
      <c r="D768" s="90"/>
      <c r="E768" s="90"/>
      <c r="F768" s="90"/>
    </row>
    <row r="769" ht="15.75" customHeight="1">
      <c r="C769" s="90"/>
      <c r="D769" s="90"/>
      <c r="E769" s="90"/>
      <c r="F769" s="90"/>
    </row>
    <row r="770" ht="15.75" customHeight="1">
      <c r="C770" s="90"/>
      <c r="D770" s="90"/>
      <c r="E770" s="90"/>
      <c r="F770" s="90"/>
    </row>
    <row r="771" ht="15.75" customHeight="1">
      <c r="C771" s="90"/>
      <c r="D771" s="90"/>
      <c r="E771" s="90"/>
      <c r="F771" s="90"/>
    </row>
    <row r="772" ht="15.75" customHeight="1">
      <c r="C772" s="90"/>
      <c r="D772" s="90"/>
      <c r="E772" s="90"/>
      <c r="F772" s="90"/>
    </row>
    <row r="773" ht="15.75" customHeight="1">
      <c r="C773" s="90"/>
      <c r="D773" s="90"/>
      <c r="E773" s="90"/>
      <c r="F773" s="90"/>
    </row>
    <row r="774" ht="15.75" customHeight="1">
      <c r="C774" s="90"/>
      <c r="D774" s="90"/>
      <c r="E774" s="90"/>
      <c r="F774" s="90"/>
    </row>
    <row r="775" ht="15.75" customHeight="1">
      <c r="C775" s="90"/>
      <c r="D775" s="90"/>
      <c r="E775" s="90"/>
      <c r="F775" s="90"/>
    </row>
    <row r="776" ht="15.75" customHeight="1">
      <c r="C776" s="90"/>
      <c r="D776" s="90"/>
      <c r="E776" s="90"/>
      <c r="F776" s="90"/>
    </row>
    <row r="777" ht="15.75" customHeight="1">
      <c r="C777" s="90"/>
      <c r="D777" s="90"/>
      <c r="E777" s="90"/>
      <c r="F777" s="90"/>
    </row>
    <row r="778" ht="15.75" customHeight="1">
      <c r="C778" s="90"/>
      <c r="D778" s="90"/>
      <c r="E778" s="90"/>
      <c r="F778" s="90"/>
    </row>
    <row r="779" ht="15.75" customHeight="1">
      <c r="C779" s="90"/>
      <c r="D779" s="90"/>
      <c r="E779" s="90"/>
      <c r="F779" s="90"/>
    </row>
    <row r="780" ht="15.75" customHeight="1">
      <c r="C780" s="90"/>
      <c r="D780" s="90"/>
      <c r="E780" s="90"/>
      <c r="F780" s="90"/>
    </row>
    <row r="781" ht="15.75" customHeight="1">
      <c r="C781" s="90"/>
      <c r="D781" s="90"/>
      <c r="E781" s="90"/>
      <c r="F781" s="90"/>
    </row>
    <row r="782" ht="15.75" customHeight="1">
      <c r="C782" s="90"/>
      <c r="D782" s="90"/>
      <c r="E782" s="90"/>
      <c r="F782" s="90"/>
    </row>
    <row r="783" ht="15.75" customHeight="1">
      <c r="C783" s="90"/>
      <c r="D783" s="90"/>
      <c r="E783" s="90"/>
      <c r="F783" s="90"/>
    </row>
    <row r="784" ht="15.75" customHeight="1">
      <c r="C784" s="90"/>
      <c r="D784" s="90"/>
      <c r="E784" s="90"/>
      <c r="F784" s="90"/>
    </row>
    <row r="785" ht="15.75" customHeight="1">
      <c r="C785" s="90"/>
      <c r="D785" s="90"/>
      <c r="E785" s="90"/>
      <c r="F785" s="90"/>
    </row>
    <row r="786" ht="15.75" customHeight="1">
      <c r="C786" s="90"/>
      <c r="D786" s="90"/>
      <c r="E786" s="90"/>
      <c r="F786" s="90"/>
    </row>
    <row r="787" ht="15.75" customHeight="1">
      <c r="C787" s="90"/>
      <c r="D787" s="90"/>
      <c r="E787" s="90"/>
      <c r="F787" s="90"/>
    </row>
    <row r="788" ht="15.75" customHeight="1">
      <c r="C788" s="90"/>
      <c r="D788" s="90"/>
      <c r="E788" s="90"/>
      <c r="F788" s="90"/>
    </row>
    <row r="789" ht="15.75" customHeight="1">
      <c r="C789" s="90"/>
      <c r="D789" s="90"/>
      <c r="E789" s="90"/>
      <c r="F789" s="90"/>
    </row>
    <row r="790" ht="15.75" customHeight="1">
      <c r="C790" s="90"/>
      <c r="D790" s="90"/>
      <c r="E790" s="90"/>
      <c r="F790" s="90"/>
    </row>
    <row r="791" ht="15.75" customHeight="1">
      <c r="C791" s="90"/>
      <c r="D791" s="90"/>
      <c r="E791" s="90"/>
      <c r="F791" s="90"/>
    </row>
    <row r="792" ht="15.75" customHeight="1">
      <c r="C792" s="90"/>
      <c r="D792" s="90"/>
      <c r="E792" s="90"/>
      <c r="F792" s="90"/>
    </row>
    <row r="793" ht="15.75" customHeight="1">
      <c r="C793" s="90"/>
      <c r="D793" s="90"/>
      <c r="E793" s="90"/>
      <c r="F793" s="90"/>
    </row>
    <row r="794" ht="15.75" customHeight="1">
      <c r="C794" s="90"/>
      <c r="D794" s="90"/>
      <c r="E794" s="90"/>
      <c r="F794" s="90"/>
    </row>
    <row r="795" ht="15.75" customHeight="1">
      <c r="C795" s="90"/>
      <c r="D795" s="90"/>
      <c r="E795" s="90"/>
      <c r="F795" s="90"/>
    </row>
    <row r="796" ht="15.75" customHeight="1">
      <c r="C796" s="90"/>
      <c r="D796" s="90"/>
      <c r="E796" s="90"/>
      <c r="F796" s="90"/>
    </row>
    <row r="797" ht="15.75" customHeight="1">
      <c r="C797" s="90"/>
      <c r="D797" s="90"/>
      <c r="E797" s="90"/>
      <c r="F797" s="90"/>
    </row>
    <row r="798" ht="15.75" customHeight="1">
      <c r="C798" s="90"/>
      <c r="D798" s="90"/>
      <c r="E798" s="90"/>
      <c r="F798" s="90"/>
    </row>
    <row r="799" ht="15.75" customHeight="1">
      <c r="C799" s="90"/>
      <c r="D799" s="90"/>
      <c r="E799" s="90"/>
      <c r="F799" s="90"/>
    </row>
    <row r="800" ht="15.75" customHeight="1">
      <c r="C800" s="90"/>
      <c r="D800" s="90"/>
      <c r="E800" s="90"/>
      <c r="F800" s="90"/>
    </row>
    <row r="801" ht="15.75" customHeight="1">
      <c r="C801" s="90"/>
      <c r="D801" s="90"/>
      <c r="E801" s="90"/>
      <c r="F801" s="90"/>
    </row>
    <row r="802" ht="15.75" customHeight="1">
      <c r="C802" s="90"/>
      <c r="D802" s="90"/>
      <c r="E802" s="90"/>
      <c r="F802" s="90"/>
    </row>
    <row r="803" ht="15.75" customHeight="1">
      <c r="C803" s="90"/>
      <c r="D803" s="90"/>
      <c r="E803" s="90"/>
      <c r="F803" s="90"/>
    </row>
    <row r="804" ht="15.75" customHeight="1">
      <c r="C804" s="90"/>
      <c r="D804" s="90"/>
      <c r="E804" s="90"/>
      <c r="F804" s="90"/>
    </row>
    <row r="805" ht="15.75" customHeight="1">
      <c r="C805" s="90"/>
      <c r="D805" s="90"/>
      <c r="E805" s="90"/>
      <c r="F805" s="90"/>
    </row>
    <row r="806" ht="15.75" customHeight="1">
      <c r="C806" s="90"/>
      <c r="D806" s="90"/>
      <c r="E806" s="90"/>
      <c r="F806" s="90"/>
    </row>
    <row r="807" ht="15.75" customHeight="1">
      <c r="C807" s="90"/>
      <c r="D807" s="90"/>
      <c r="E807" s="90"/>
      <c r="F807" s="90"/>
    </row>
    <row r="808" ht="15.75" customHeight="1">
      <c r="C808" s="90"/>
      <c r="D808" s="90"/>
      <c r="E808" s="90"/>
      <c r="F808" s="90"/>
    </row>
    <row r="809" ht="15.75" customHeight="1">
      <c r="C809" s="90"/>
      <c r="D809" s="90"/>
      <c r="E809" s="90"/>
      <c r="F809" s="90"/>
    </row>
    <row r="810" ht="15.75" customHeight="1">
      <c r="C810" s="90"/>
      <c r="D810" s="90"/>
      <c r="E810" s="90"/>
      <c r="F810" s="90"/>
    </row>
    <row r="811" ht="15.75" customHeight="1">
      <c r="C811" s="90"/>
      <c r="D811" s="90"/>
      <c r="E811" s="90"/>
      <c r="F811" s="90"/>
    </row>
    <row r="812" ht="15.75" customHeight="1">
      <c r="C812" s="90"/>
      <c r="D812" s="90"/>
      <c r="E812" s="90"/>
      <c r="F812" s="90"/>
    </row>
    <row r="813" ht="15.75" customHeight="1">
      <c r="C813" s="90"/>
      <c r="D813" s="90"/>
      <c r="E813" s="90"/>
      <c r="F813" s="90"/>
    </row>
    <row r="814" ht="15.75" customHeight="1">
      <c r="C814" s="90"/>
      <c r="D814" s="90"/>
      <c r="E814" s="90"/>
      <c r="F814" s="90"/>
    </row>
    <row r="815" ht="15.75" customHeight="1">
      <c r="C815" s="90"/>
      <c r="D815" s="90"/>
      <c r="E815" s="90"/>
      <c r="F815" s="90"/>
    </row>
    <row r="816" ht="15.75" customHeight="1">
      <c r="C816" s="90"/>
      <c r="D816" s="90"/>
      <c r="E816" s="90"/>
      <c r="F816" s="90"/>
    </row>
    <row r="817" ht="15.75" customHeight="1">
      <c r="C817" s="90"/>
      <c r="D817" s="90"/>
      <c r="E817" s="90"/>
      <c r="F817" s="90"/>
    </row>
    <row r="818" ht="15.75" customHeight="1">
      <c r="C818" s="90"/>
      <c r="D818" s="90"/>
      <c r="E818" s="90"/>
      <c r="F818" s="90"/>
    </row>
    <row r="819" ht="15.75" customHeight="1">
      <c r="C819" s="90"/>
      <c r="D819" s="90"/>
      <c r="E819" s="90"/>
      <c r="F819" s="90"/>
    </row>
    <row r="820" ht="15.75" customHeight="1">
      <c r="C820" s="90"/>
      <c r="D820" s="90"/>
      <c r="E820" s="90"/>
      <c r="F820" s="90"/>
    </row>
    <row r="821" ht="15.75" customHeight="1">
      <c r="C821" s="90"/>
      <c r="D821" s="90"/>
      <c r="E821" s="90"/>
      <c r="F821" s="90"/>
    </row>
    <row r="822" ht="15.75" customHeight="1">
      <c r="C822" s="90"/>
      <c r="D822" s="90"/>
      <c r="E822" s="90"/>
      <c r="F822" s="90"/>
    </row>
    <row r="823" ht="15.75" customHeight="1">
      <c r="C823" s="90"/>
      <c r="D823" s="90"/>
      <c r="E823" s="90"/>
      <c r="F823" s="90"/>
    </row>
    <row r="824" ht="15.75" customHeight="1">
      <c r="C824" s="90"/>
      <c r="D824" s="90"/>
      <c r="E824" s="90"/>
      <c r="F824" s="90"/>
    </row>
    <row r="825" ht="15.75" customHeight="1">
      <c r="C825" s="90"/>
      <c r="D825" s="90"/>
      <c r="E825" s="90"/>
      <c r="F825" s="90"/>
    </row>
    <row r="826" ht="15.75" customHeight="1">
      <c r="C826" s="90"/>
      <c r="D826" s="90"/>
      <c r="E826" s="90"/>
      <c r="F826" s="90"/>
    </row>
    <row r="827" ht="15.75" customHeight="1">
      <c r="C827" s="90"/>
      <c r="D827" s="90"/>
      <c r="E827" s="90"/>
      <c r="F827" s="90"/>
    </row>
    <row r="828" ht="15.75" customHeight="1">
      <c r="C828" s="90"/>
      <c r="D828" s="90"/>
      <c r="E828" s="90"/>
      <c r="F828" s="90"/>
    </row>
    <row r="829" ht="15.75" customHeight="1">
      <c r="C829" s="90"/>
      <c r="D829" s="90"/>
      <c r="E829" s="90"/>
      <c r="F829" s="90"/>
    </row>
    <row r="830" ht="15.75" customHeight="1">
      <c r="C830" s="90"/>
      <c r="D830" s="90"/>
      <c r="E830" s="90"/>
      <c r="F830" s="90"/>
    </row>
    <row r="831" ht="15.75" customHeight="1">
      <c r="C831" s="90"/>
      <c r="D831" s="90"/>
      <c r="E831" s="90"/>
      <c r="F831" s="90"/>
    </row>
    <row r="832" ht="15.75" customHeight="1">
      <c r="C832" s="90"/>
      <c r="D832" s="90"/>
      <c r="E832" s="90"/>
      <c r="F832" s="90"/>
    </row>
    <row r="833" ht="15.75" customHeight="1">
      <c r="C833" s="90"/>
      <c r="D833" s="90"/>
      <c r="E833" s="90"/>
      <c r="F833" s="90"/>
    </row>
    <row r="834" ht="15.75" customHeight="1">
      <c r="C834" s="90"/>
      <c r="D834" s="90"/>
      <c r="E834" s="90"/>
      <c r="F834" s="90"/>
    </row>
    <row r="835" ht="15.75" customHeight="1">
      <c r="C835" s="90"/>
      <c r="D835" s="90"/>
      <c r="E835" s="90"/>
      <c r="F835" s="90"/>
    </row>
    <row r="836" ht="15.75" customHeight="1">
      <c r="C836" s="90"/>
      <c r="D836" s="90"/>
      <c r="E836" s="90"/>
      <c r="F836" s="90"/>
    </row>
    <row r="837" ht="15.75" customHeight="1">
      <c r="C837" s="90"/>
      <c r="D837" s="90"/>
      <c r="E837" s="90"/>
      <c r="F837" s="90"/>
    </row>
    <row r="838" ht="15.75" customHeight="1">
      <c r="C838" s="90"/>
      <c r="D838" s="90"/>
      <c r="E838" s="90"/>
      <c r="F838" s="90"/>
    </row>
    <row r="839" ht="15.75" customHeight="1">
      <c r="C839" s="90"/>
      <c r="D839" s="90"/>
      <c r="E839" s="90"/>
      <c r="F839" s="90"/>
    </row>
    <row r="840" ht="15.75" customHeight="1">
      <c r="C840" s="90"/>
      <c r="D840" s="90"/>
      <c r="E840" s="90"/>
      <c r="F840" s="90"/>
    </row>
    <row r="841" ht="15.75" customHeight="1">
      <c r="C841" s="90"/>
      <c r="D841" s="90"/>
      <c r="E841" s="90"/>
      <c r="F841" s="90"/>
    </row>
    <row r="842" ht="15.75" customHeight="1">
      <c r="C842" s="90"/>
      <c r="D842" s="90"/>
      <c r="E842" s="90"/>
      <c r="F842" s="90"/>
    </row>
    <row r="843" ht="15.75" customHeight="1">
      <c r="C843" s="90"/>
      <c r="D843" s="90"/>
      <c r="E843" s="90"/>
      <c r="F843" s="90"/>
    </row>
    <row r="844" ht="15.75" customHeight="1">
      <c r="C844" s="90"/>
      <c r="D844" s="90"/>
      <c r="E844" s="90"/>
      <c r="F844" s="90"/>
    </row>
    <row r="845" ht="15.75" customHeight="1">
      <c r="C845" s="90"/>
      <c r="D845" s="90"/>
      <c r="E845" s="90"/>
      <c r="F845" s="90"/>
    </row>
    <row r="846" ht="15.75" customHeight="1">
      <c r="C846" s="90"/>
      <c r="D846" s="90"/>
      <c r="E846" s="90"/>
      <c r="F846" s="90"/>
    </row>
    <row r="847" ht="15.75" customHeight="1">
      <c r="C847" s="90"/>
      <c r="D847" s="90"/>
      <c r="E847" s="90"/>
      <c r="F847" s="90"/>
    </row>
    <row r="848" ht="15.75" customHeight="1">
      <c r="C848" s="90"/>
      <c r="D848" s="90"/>
      <c r="E848" s="90"/>
      <c r="F848" s="90"/>
    </row>
    <row r="849" ht="15.75" customHeight="1">
      <c r="C849" s="90"/>
      <c r="D849" s="90"/>
      <c r="E849" s="90"/>
      <c r="F849" s="90"/>
    </row>
    <row r="850" ht="15.75" customHeight="1">
      <c r="C850" s="90"/>
      <c r="D850" s="90"/>
      <c r="E850" s="90"/>
      <c r="F850" s="90"/>
    </row>
    <row r="851" ht="15.75" customHeight="1">
      <c r="C851" s="90"/>
      <c r="D851" s="90"/>
      <c r="E851" s="90"/>
      <c r="F851" s="90"/>
    </row>
    <row r="852" ht="15.75" customHeight="1">
      <c r="C852" s="90"/>
      <c r="D852" s="90"/>
      <c r="E852" s="90"/>
      <c r="F852" s="90"/>
    </row>
    <row r="853" ht="15.75" customHeight="1">
      <c r="C853" s="90"/>
      <c r="D853" s="90"/>
      <c r="E853" s="90"/>
      <c r="F853" s="90"/>
    </row>
    <row r="854" ht="15.75" customHeight="1">
      <c r="C854" s="90"/>
      <c r="D854" s="90"/>
      <c r="E854" s="90"/>
      <c r="F854" s="90"/>
    </row>
    <row r="855" ht="15.75" customHeight="1">
      <c r="C855" s="90"/>
      <c r="D855" s="90"/>
      <c r="E855" s="90"/>
      <c r="F855" s="90"/>
    </row>
    <row r="856" ht="15.75" customHeight="1">
      <c r="C856" s="90"/>
      <c r="D856" s="90"/>
      <c r="E856" s="90"/>
      <c r="F856" s="90"/>
    </row>
    <row r="857" ht="15.75" customHeight="1">
      <c r="C857" s="90"/>
      <c r="D857" s="90"/>
      <c r="E857" s="90"/>
      <c r="F857" s="90"/>
    </row>
    <row r="858" ht="15.75" customHeight="1">
      <c r="C858" s="90"/>
      <c r="D858" s="90"/>
      <c r="E858" s="90"/>
      <c r="F858" s="90"/>
    </row>
    <row r="859" ht="15.75" customHeight="1">
      <c r="C859" s="90"/>
      <c r="D859" s="90"/>
      <c r="E859" s="90"/>
      <c r="F859" s="90"/>
    </row>
    <row r="860" ht="15.75" customHeight="1">
      <c r="C860" s="90"/>
      <c r="D860" s="90"/>
      <c r="E860" s="90"/>
      <c r="F860" s="90"/>
    </row>
    <row r="861" ht="15.75" customHeight="1">
      <c r="C861" s="90"/>
      <c r="D861" s="90"/>
      <c r="E861" s="90"/>
      <c r="F861" s="90"/>
    </row>
    <row r="862" ht="15.75" customHeight="1">
      <c r="C862" s="90"/>
      <c r="D862" s="90"/>
      <c r="E862" s="90"/>
      <c r="F862" s="90"/>
    </row>
    <row r="863" ht="15.75" customHeight="1">
      <c r="C863" s="90"/>
      <c r="D863" s="90"/>
      <c r="E863" s="90"/>
      <c r="F863" s="90"/>
    </row>
    <row r="864" ht="15.75" customHeight="1">
      <c r="C864" s="90"/>
      <c r="D864" s="90"/>
      <c r="E864" s="90"/>
      <c r="F864" s="90"/>
    </row>
    <row r="865" ht="15.75" customHeight="1">
      <c r="C865" s="90"/>
      <c r="D865" s="90"/>
      <c r="E865" s="90"/>
      <c r="F865" s="90"/>
    </row>
    <row r="866" ht="15.75" customHeight="1">
      <c r="C866" s="90"/>
      <c r="D866" s="90"/>
      <c r="E866" s="90"/>
      <c r="F866" s="90"/>
    </row>
    <row r="867" ht="15.75" customHeight="1">
      <c r="C867" s="90"/>
      <c r="D867" s="90"/>
      <c r="E867" s="90"/>
      <c r="F867" s="90"/>
    </row>
    <row r="868" ht="15.75" customHeight="1">
      <c r="C868" s="90"/>
      <c r="D868" s="90"/>
      <c r="E868" s="90"/>
      <c r="F868" s="90"/>
    </row>
    <row r="869" ht="15.75" customHeight="1">
      <c r="C869" s="90"/>
      <c r="D869" s="90"/>
      <c r="E869" s="90"/>
      <c r="F869" s="90"/>
    </row>
    <row r="870" ht="15.75" customHeight="1">
      <c r="C870" s="90"/>
      <c r="D870" s="90"/>
      <c r="E870" s="90"/>
      <c r="F870" s="90"/>
    </row>
    <row r="871" ht="15.75" customHeight="1">
      <c r="C871" s="90"/>
      <c r="D871" s="90"/>
      <c r="E871" s="90"/>
      <c r="F871" s="90"/>
    </row>
    <row r="872" ht="15.75" customHeight="1">
      <c r="C872" s="90"/>
      <c r="D872" s="90"/>
      <c r="E872" s="90"/>
      <c r="F872" s="90"/>
    </row>
    <row r="873" ht="15.75" customHeight="1">
      <c r="C873" s="90"/>
      <c r="D873" s="90"/>
      <c r="E873" s="90"/>
      <c r="F873" s="90"/>
    </row>
    <row r="874" ht="15.75" customHeight="1">
      <c r="C874" s="90"/>
      <c r="D874" s="90"/>
      <c r="E874" s="90"/>
      <c r="F874" s="90"/>
    </row>
    <row r="875" ht="15.75" customHeight="1">
      <c r="C875" s="90"/>
      <c r="D875" s="90"/>
      <c r="E875" s="90"/>
      <c r="F875" s="90"/>
    </row>
    <row r="876" ht="15.75" customHeight="1">
      <c r="C876" s="90"/>
      <c r="D876" s="90"/>
      <c r="E876" s="90"/>
      <c r="F876" s="90"/>
    </row>
    <row r="877" ht="15.75" customHeight="1">
      <c r="C877" s="90"/>
      <c r="D877" s="90"/>
      <c r="E877" s="90"/>
      <c r="F877" s="90"/>
    </row>
    <row r="878" ht="15.75" customHeight="1">
      <c r="C878" s="90"/>
      <c r="D878" s="90"/>
      <c r="E878" s="90"/>
      <c r="F878" s="90"/>
    </row>
    <row r="879" ht="15.75" customHeight="1">
      <c r="C879" s="90"/>
      <c r="D879" s="90"/>
      <c r="E879" s="90"/>
      <c r="F879" s="90"/>
    </row>
    <row r="880" ht="15.75" customHeight="1">
      <c r="C880" s="90"/>
      <c r="D880" s="90"/>
      <c r="E880" s="90"/>
      <c r="F880" s="90"/>
    </row>
    <row r="881" ht="15.75" customHeight="1">
      <c r="C881" s="90"/>
      <c r="D881" s="90"/>
      <c r="E881" s="90"/>
      <c r="F881" s="90"/>
    </row>
    <row r="882" ht="15.75" customHeight="1">
      <c r="C882" s="90"/>
      <c r="D882" s="90"/>
      <c r="E882" s="90"/>
      <c r="F882" s="90"/>
    </row>
    <row r="883" ht="15.75" customHeight="1">
      <c r="C883" s="90"/>
      <c r="D883" s="90"/>
      <c r="E883" s="90"/>
      <c r="F883" s="90"/>
    </row>
    <row r="884" ht="15.75" customHeight="1">
      <c r="C884" s="90"/>
      <c r="D884" s="90"/>
      <c r="E884" s="90"/>
      <c r="F884" s="90"/>
    </row>
    <row r="885" ht="15.75" customHeight="1">
      <c r="C885" s="90"/>
      <c r="D885" s="90"/>
      <c r="E885" s="90"/>
      <c r="F885" s="90"/>
    </row>
    <row r="886" ht="15.75" customHeight="1">
      <c r="C886" s="90"/>
      <c r="D886" s="90"/>
      <c r="E886" s="90"/>
      <c r="F886" s="90"/>
    </row>
    <row r="887" ht="15.75" customHeight="1">
      <c r="C887" s="90"/>
      <c r="D887" s="90"/>
      <c r="E887" s="90"/>
      <c r="F887" s="90"/>
    </row>
    <row r="888" ht="15.75" customHeight="1">
      <c r="C888" s="90"/>
      <c r="D888" s="90"/>
      <c r="E888" s="90"/>
      <c r="F888" s="90"/>
    </row>
    <row r="889" ht="15.75" customHeight="1">
      <c r="C889" s="90"/>
      <c r="D889" s="90"/>
      <c r="E889" s="90"/>
      <c r="F889" s="90"/>
    </row>
    <row r="890" ht="15.75" customHeight="1">
      <c r="C890" s="90"/>
      <c r="D890" s="90"/>
      <c r="E890" s="90"/>
      <c r="F890" s="90"/>
    </row>
    <row r="891" ht="15.75" customHeight="1">
      <c r="C891" s="90"/>
      <c r="D891" s="90"/>
      <c r="E891" s="90"/>
      <c r="F891" s="90"/>
    </row>
    <row r="892" ht="15.75" customHeight="1">
      <c r="C892" s="90"/>
      <c r="D892" s="90"/>
      <c r="E892" s="90"/>
      <c r="F892" s="90"/>
    </row>
    <row r="893" ht="15.75" customHeight="1">
      <c r="C893" s="90"/>
      <c r="D893" s="90"/>
      <c r="E893" s="90"/>
      <c r="F893" s="90"/>
    </row>
    <row r="894" ht="15.75" customHeight="1">
      <c r="C894" s="90"/>
      <c r="D894" s="90"/>
      <c r="E894" s="90"/>
      <c r="F894" s="90"/>
    </row>
    <row r="895" ht="15.75" customHeight="1">
      <c r="C895" s="90"/>
      <c r="D895" s="90"/>
      <c r="E895" s="90"/>
      <c r="F895" s="90"/>
    </row>
    <row r="896" ht="15.75" customHeight="1">
      <c r="C896" s="90"/>
      <c r="D896" s="90"/>
      <c r="E896" s="90"/>
      <c r="F896" s="90"/>
    </row>
    <row r="897" ht="15.75" customHeight="1">
      <c r="C897" s="90"/>
      <c r="D897" s="90"/>
      <c r="E897" s="90"/>
      <c r="F897" s="90"/>
    </row>
    <row r="898" ht="15.75" customHeight="1">
      <c r="C898" s="90"/>
      <c r="D898" s="90"/>
      <c r="E898" s="90"/>
      <c r="F898" s="90"/>
    </row>
    <row r="899" ht="15.75" customHeight="1">
      <c r="C899" s="90"/>
      <c r="D899" s="90"/>
      <c r="E899" s="90"/>
      <c r="F899" s="90"/>
    </row>
    <row r="900" ht="15.75" customHeight="1">
      <c r="C900" s="90"/>
      <c r="D900" s="90"/>
      <c r="E900" s="90"/>
      <c r="F900" s="90"/>
    </row>
    <row r="901" ht="15.75" customHeight="1">
      <c r="C901" s="90"/>
      <c r="D901" s="90"/>
      <c r="E901" s="90"/>
      <c r="F901" s="90"/>
    </row>
    <row r="902" ht="15.75" customHeight="1">
      <c r="C902" s="90"/>
      <c r="D902" s="90"/>
      <c r="E902" s="90"/>
      <c r="F902" s="90"/>
    </row>
    <row r="903" ht="15.75" customHeight="1">
      <c r="C903" s="90"/>
      <c r="D903" s="90"/>
      <c r="E903" s="90"/>
      <c r="F903" s="90"/>
    </row>
    <row r="904" ht="15.75" customHeight="1">
      <c r="C904" s="90"/>
      <c r="D904" s="90"/>
      <c r="E904" s="90"/>
      <c r="F904" s="90"/>
    </row>
    <row r="905" ht="15.75" customHeight="1">
      <c r="C905" s="90"/>
      <c r="D905" s="90"/>
      <c r="E905" s="90"/>
      <c r="F905" s="90"/>
    </row>
    <row r="906" ht="15.75" customHeight="1">
      <c r="C906" s="90"/>
      <c r="D906" s="90"/>
      <c r="E906" s="90"/>
      <c r="F906" s="90"/>
    </row>
    <row r="907" ht="15.75" customHeight="1">
      <c r="C907" s="90"/>
      <c r="D907" s="90"/>
      <c r="E907" s="90"/>
      <c r="F907" s="90"/>
    </row>
    <row r="908" ht="15.75" customHeight="1">
      <c r="C908" s="90"/>
      <c r="D908" s="90"/>
      <c r="E908" s="90"/>
      <c r="F908" s="90"/>
    </row>
    <row r="909" ht="15.75" customHeight="1">
      <c r="C909" s="90"/>
      <c r="D909" s="90"/>
      <c r="E909" s="90"/>
      <c r="F909" s="90"/>
    </row>
    <row r="910" ht="15.75" customHeight="1">
      <c r="C910" s="90"/>
      <c r="D910" s="90"/>
      <c r="E910" s="90"/>
      <c r="F910" s="90"/>
    </row>
    <row r="911" ht="15.75" customHeight="1">
      <c r="C911" s="90"/>
      <c r="D911" s="90"/>
      <c r="E911" s="90"/>
      <c r="F911" s="90"/>
    </row>
    <row r="912" ht="15.75" customHeight="1">
      <c r="C912" s="90"/>
      <c r="D912" s="90"/>
      <c r="E912" s="90"/>
      <c r="F912" s="90"/>
    </row>
    <row r="913" ht="15.75" customHeight="1">
      <c r="C913" s="90"/>
      <c r="D913" s="90"/>
      <c r="E913" s="90"/>
      <c r="F913" s="90"/>
    </row>
    <row r="914" ht="15.75" customHeight="1">
      <c r="C914" s="90"/>
      <c r="D914" s="90"/>
      <c r="E914" s="90"/>
      <c r="F914" s="90"/>
    </row>
    <row r="915" ht="15.75" customHeight="1">
      <c r="C915" s="90"/>
      <c r="D915" s="90"/>
      <c r="E915" s="90"/>
      <c r="F915" s="90"/>
    </row>
    <row r="916" ht="15.75" customHeight="1">
      <c r="C916" s="90"/>
      <c r="D916" s="90"/>
      <c r="E916" s="90"/>
      <c r="F916" s="90"/>
    </row>
    <row r="917" ht="15.75" customHeight="1">
      <c r="C917" s="90"/>
      <c r="D917" s="90"/>
      <c r="E917" s="90"/>
      <c r="F917" s="90"/>
    </row>
    <row r="918" ht="15.75" customHeight="1">
      <c r="C918" s="90"/>
      <c r="D918" s="90"/>
      <c r="E918" s="90"/>
      <c r="F918" s="90"/>
    </row>
    <row r="919" ht="15.75" customHeight="1">
      <c r="C919" s="90"/>
      <c r="D919" s="90"/>
      <c r="E919" s="90"/>
      <c r="F919" s="90"/>
    </row>
    <row r="920" ht="15.75" customHeight="1">
      <c r="C920" s="90"/>
      <c r="D920" s="90"/>
      <c r="E920" s="90"/>
      <c r="F920" s="90"/>
    </row>
    <row r="921" ht="15.75" customHeight="1">
      <c r="C921" s="90"/>
      <c r="D921" s="90"/>
      <c r="E921" s="90"/>
      <c r="F921" s="90"/>
    </row>
    <row r="922" ht="15.75" customHeight="1">
      <c r="C922" s="90"/>
      <c r="D922" s="90"/>
      <c r="E922" s="90"/>
      <c r="F922" s="90"/>
    </row>
    <row r="923" ht="15.75" customHeight="1">
      <c r="C923" s="90"/>
      <c r="D923" s="90"/>
      <c r="E923" s="90"/>
      <c r="F923" s="90"/>
    </row>
    <row r="924" ht="15.75" customHeight="1">
      <c r="C924" s="90"/>
      <c r="D924" s="90"/>
      <c r="E924" s="90"/>
      <c r="F924" s="90"/>
    </row>
    <row r="925" ht="15.75" customHeight="1">
      <c r="C925" s="90"/>
      <c r="D925" s="90"/>
      <c r="E925" s="90"/>
      <c r="F925" s="90"/>
    </row>
    <row r="926" ht="15.75" customHeight="1">
      <c r="C926" s="90"/>
      <c r="D926" s="90"/>
      <c r="E926" s="90"/>
      <c r="F926" s="90"/>
    </row>
    <row r="927" ht="15.75" customHeight="1">
      <c r="C927" s="90"/>
      <c r="D927" s="90"/>
      <c r="E927" s="90"/>
      <c r="F927" s="90"/>
    </row>
    <row r="928" ht="15.75" customHeight="1">
      <c r="C928" s="90"/>
      <c r="D928" s="90"/>
      <c r="E928" s="90"/>
      <c r="F928" s="90"/>
    </row>
    <row r="929" ht="15.75" customHeight="1">
      <c r="C929" s="90"/>
      <c r="D929" s="90"/>
      <c r="E929" s="90"/>
      <c r="F929" s="90"/>
    </row>
    <row r="930" ht="15.75" customHeight="1">
      <c r="C930" s="90"/>
      <c r="D930" s="90"/>
      <c r="E930" s="90"/>
      <c r="F930" s="90"/>
    </row>
    <row r="931" ht="15.75" customHeight="1">
      <c r="C931" s="90"/>
      <c r="D931" s="90"/>
      <c r="E931" s="90"/>
      <c r="F931" s="90"/>
    </row>
    <row r="932" ht="15.75" customHeight="1">
      <c r="C932" s="90"/>
      <c r="D932" s="90"/>
      <c r="E932" s="90"/>
      <c r="F932" s="90"/>
    </row>
    <row r="933" ht="15.75" customHeight="1">
      <c r="C933" s="90"/>
      <c r="D933" s="90"/>
      <c r="E933" s="90"/>
      <c r="F933" s="90"/>
    </row>
    <row r="934" ht="15.75" customHeight="1">
      <c r="C934" s="90"/>
      <c r="D934" s="90"/>
      <c r="E934" s="90"/>
      <c r="F934" s="90"/>
    </row>
    <row r="935" ht="15.75" customHeight="1">
      <c r="C935" s="90"/>
      <c r="D935" s="90"/>
      <c r="E935" s="90"/>
      <c r="F935" s="90"/>
    </row>
    <row r="936" ht="15.75" customHeight="1">
      <c r="C936" s="90"/>
      <c r="D936" s="90"/>
      <c r="E936" s="90"/>
      <c r="F936" s="90"/>
    </row>
    <row r="937" ht="15.75" customHeight="1">
      <c r="C937" s="90"/>
      <c r="D937" s="90"/>
      <c r="E937" s="90"/>
      <c r="F937" s="90"/>
    </row>
    <row r="938" ht="15.75" customHeight="1">
      <c r="C938" s="90"/>
      <c r="D938" s="90"/>
      <c r="E938" s="90"/>
      <c r="F938" s="90"/>
    </row>
    <row r="939" ht="15.75" customHeight="1">
      <c r="C939" s="90"/>
      <c r="D939" s="90"/>
      <c r="E939" s="90"/>
      <c r="F939" s="90"/>
    </row>
    <row r="940" ht="15.75" customHeight="1">
      <c r="C940" s="90"/>
      <c r="D940" s="90"/>
      <c r="E940" s="90"/>
      <c r="F940" s="90"/>
    </row>
    <row r="941" ht="15.75" customHeight="1">
      <c r="C941" s="90"/>
      <c r="D941" s="90"/>
      <c r="E941" s="90"/>
      <c r="F941" s="90"/>
    </row>
    <row r="942" ht="15.75" customHeight="1">
      <c r="C942" s="90"/>
      <c r="D942" s="90"/>
      <c r="E942" s="90"/>
      <c r="F942" s="90"/>
    </row>
    <row r="943" ht="15.75" customHeight="1">
      <c r="C943" s="90"/>
      <c r="D943" s="90"/>
      <c r="E943" s="90"/>
      <c r="F943" s="90"/>
    </row>
    <row r="944" ht="15.75" customHeight="1">
      <c r="C944" s="90"/>
      <c r="D944" s="90"/>
      <c r="E944" s="90"/>
      <c r="F944" s="90"/>
    </row>
    <row r="945" ht="15.75" customHeight="1">
      <c r="C945" s="90"/>
      <c r="D945" s="90"/>
      <c r="E945" s="90"/>
      <c r="F945" s="90"/>
    </row>
    <row r="946" ht="15.75" customHeight="1">
      <c r="C946" s="90"/>
      <c r="D946" s="90"/>
      <c r="E946" s="90"/>
      <c r="F946" s="90"/>
    </row>
    <row r="947" ht="15.75" customHeight="1">
      <c r="C947" s="90"/>
      <c r="D947" s="90"/>
      <c r="E947" s="90"/>
      <c r="F947" s="90"/>
    </row>
    <row r="948" ht="15.75" customHeight="1">
      <c r="C948" s="90"/>
      <c r="D948" s="90"/>
      <c r="E948" s="90"/>
      <c r="F948" s="90"/>
    </row>
    <row r="949" ht="15.75" customHeight="1">
      <c r="C949" s="90"/>
      <c r="D949" s="90"/>
      <c r="E949" s="90"/>
      <c r="F949" s="90"/>
    </row>
    <row r="950" ht="15.75" customHeight="1">
      <c r="C950" s="90"/>
      <c r="D950" s="90"/>
      <c r="E950" s="90"/>
      <c r="F950" s="90"/>
    </row>
    <row r="951" ht="15.75" customHeight="1">
      <c r="C951" s="90"/>
      <c r="D951" s="90"/>
      <c r="E951" s="90"/>
      <c r="F951" s="90"/>
    </row>
    <row r="952" ht="15.75" customHeight="1">
      <c r="C952" s="90"/>
      <c r="D952" s="90"/>
      <c r="E952" s="90"/>
      <c r="F952" s="90"/>
    </row>
    <row r="953" ht="15.75" customHeight="1">
      <c r="C953" s="90"/>
      <c r="D953" s="90"/>
      <c r="E953" s="90"/>
      <c r="F953" s="90"/>
    </row>
    <row r="954" ht="15.75" customHeight="1">
      <c r="C954" s="90"/>
      <c r="D954" s="90"/>
      <c r="E954" s="90"/>
      <c r="F954" s="90"/>
    </row>
    <row r="955" ht="15.75" customHeight="1">
      <c r="C955" s="90"/>
      <c r="D955" s="90"/>
      <c r="E955" s="90"/>
      <c r="F955" s="90"/>
    </row>
    <row r="956" ht="15.75" customHeight="1">
      <c r="C956" s="90"/>
      <c r="D956" s="90"/>
      <c r="E956" s="90"/>
      <c r="F956" s="90"/>
    </row>
    <row r="957" ht="15.75" customHeight="1">
      <c r="C957" s="90"/>
      <c r="D957" s="90"/>
      <c r="E957" s="90"/>
      <c r="F957" s="90"/>
    </row>
    <row r="958" ht="15.75" customHeight="1">
      <c r="C958" s="90"/>
      <c r="D958" s="90"/>
      <c r="E958" s="90"/>
      <c r="F958" s="90"/>
    </row>
    <row r="959" ht="15.75" customHeight="1">
      <c r="C959" s="90"/>
      <c r="D959" s="90"/>
      <c r="E959" s="90"/>
      <c r="F959" s="90"/>
    </row>
    <row r="960" ht="15.75" customHeight="1">
      <c r="C960" s="90"/>
      <c r="D960" s="90"/>
      <c r="E960" s="90"/>
      <c r="F960" s="90"/>
    </row>
    <row r="961" ht="15.75" customHeight="1">
      <c r="C961" s="90"/>
      <c r="D961" s="90"/>
      <c r="E961" s="90"/>
      <c r="F961" s="90"/>
    </row>
    <row r="962" ht="15.75" customHeight="1">
      <c r="C962" s="90"/>
      <c r="D962" s="90"/>
      <c r="E962" s="90"/>
      <c r="F962" s="90"/>
    </row>
    <row r="963" ht="15.75" customHeight="1">
      <c r="C963" s="90"/>
      <c r="D963" s="90"/>
      <c r="E963" s="90"/>
      <c r="F963" s="90"/>
    </row>
    <row r="964" ht="15.75" customHeight="1">
      <c r="C964" s="90"/>
      <c r="D964" s="90"/>
      <c r="E964" s="90"/>
      <c r="F964" s="90"/>
    </row>
    <row r="965" ht="15.75" customHeight="1">
      <c r="C965" s="90"/>
      <c r="D965" s="90"/>
      <c r="E965" s="90"/>
      <c r="F965" s="90"/>
    </row>
    <row r="966" ht="15.75" customHeight="1">
      <c r="C966" s="90"/>
      <c r="D966" s="90"/>
      <c r="E966" s="90"/>
      <c r="F966" s="90"/>
    </row>
    <row r="967" ht="15.75" customHeight="1">
      <c r="C967" s="90"/>
      <c r="D967" s="90"/>
      <c r="E967" s="90"/>
      <c r="F967" s="90"/>
    </row>
    <row r="968" ht="15.75" customHeight="1">
      <c r="C968" s="90"/>
      <c r="D968" s="90"/>
      <c r="E968" s="90"/>
      <c r="F968" s="90"/>
    </row>
    <row r="969" ht="15.75" customHeight="1">
      <c r="C969" s="90"/>
      <c r="D969" s="90"/>
      <c r="E969" s="90"/>
      <c r="F969" s="90"/>
    </row>
    <row r="970" ht="15.75" customHeight="1">
      <c r="C970" s="90"/>
      <c r="D970" s="90"/>
      <c r="E970" s="90"/>
      <c r="F970" s="90"/>
    </row>
    <row r="971" ht="15.75" customHeight="1">
      <c r="C971" s="90"/>
      <c r="D971" s="90"/>
      <c r="E971" s="90"/>
      <c r="F971" s="90"/>
    </row>
    <row r="972" ht="15.75" customHeight="1">
      <c r="C972" s="90"/>
      <c r="D972" s="90"/>
      <c r="E972" s="90"/>
      <c r="F972" s="90"/>
    </row>
    <row r="973" ht="15.75" customHeight="1">
      <c r="C973" s="90"/>
      <c r="D973" s="90"/>
      <c r="E973" s="90"/>
      <c r="F973" s="90"/>
    </row>
    <row r="974" ht="15.75" customHeight="1">
      <c r="C974" s="90"/>
      <c r="D974" s="90"/>
      <c r="E974" s="90"/>
      <c r="F974" s="90"/>
    </row>
    <row r="975" ht="15.75" customHeight="1">
      <c r="C975" s="90"/>
      <c r="D975" s="90"/>
      <c r="E975" s="90"/>
      <c r="F975" s="90"/>
    </row>
    <row r="976" ht="15.75" customHeight="1">
      <c r="C976" s="90"/>
      <c r="D976" s="90"/>
      <c r="E976" s="90"/>
      <c r="F976" s="90"/>
    </row>
    <row r="977" ht="15.75" customHeight="1">
      <c r="C977" s="90"/>
      <c r="D977" s="90"/>
      <c r="E977" s="90"/>
      <c r="F977" s="90"/>
    </row>
    <row r="978" ht="15.75" customHeight="1">
      <c r="C978" s="90"/>
      <c r="D978" s="90"/>
      <c r="E978" s="90"/>
      <c r="F978" s="90"/>
    </row>
    <row r="979" ht="15.75" customHeight="1">
      <c r="C979" s="90"/>
      <c r="D979" s="90"/>
      <c r="E979" s="90"/>
      <c r="F979" s="90"/>
    </row>
    <row r="980" ht="15.75" customHeight="1">
      <c r="C980" s="90"/>
      <c r="D980" s="90"/>
      <c r="E980" s="90"/>
      <c r="F980" s="90"/>
    </row>
    <row r="981" ht="15.75" customHeight="1">
      <c r="C981" s="90"/>
      <c r="D981" s="90"/>
      <c r="E981" s="90"/>
      <c r="F981" s="90"/>
    </row>
    <row r="982" ht="15.75" customHeight="1">
      <c r="C982" s="90"/>
      <c r="D982" s="90"/>
      <c r="E982" s="90"/>
      <c r="F982" s="90"/>
    </row>
    <row r="983" ht="15.75" customHeight="1">
      <c r="C983" s="90"/>
      <c r="D983" s="90"/>
      <c r="E983" s="90"/>
      <c r="F983" s="90"/>
    </row>
    <row r="984" ht="15.75" customHeight="1">
      <c r="C984" s="90"/>
      <c r="D984" s="90"/>
      <c r="E984" s="90"/>
      <c r="F984" s="90"/>
    </row>
    <row r="985" ht="15.75" customHeight="1">
      <c r="C985" s="90"/>
      <c r="D985" s="90"/>
      <c r="E985" s="90"/>
      <c r="F985" s="90"/>
    </row>
    <row r="986" ht="15.75" customHeight="1">
      <c r="C986" s="90"/>
      <c r="D986" s="90"/>
      <c r="E986" s="90"/>
      <c r="F986" s="90"/>
    </row>
    <row r="987" ht="15.75" customHeight="1">
      <c r="C987" s="90"/>
      <c r="D987" s="90"/>
      <c r="E987" s="90"/>
      <c r="F987" s="90"/>
    </row>
    <row r="988" ht="15.75" customHeight="1">
      <c r="C988" s="90"/>
      <c r="D988" s="90"/>
      <c r="E988" s="90"/>
      <c r="F988" s="90"/>
    </row>
    <row r="989" ht="15.75" customHeight="1">
      <c r="C989" s="90"/>
      <c r="D989" s="90"/>
      <c r="E989" s="90"/>
      <c r="F989" s="90"/>
    </row>
    <row r="990" ht="15.75" customHeight="1">
      <c r="C990" s="90"/>
      <c r="D990" s="90"/>
      <c r="E990" s="90"/>
      <c r="F990" s="90"/>
    </row>
    <row r="991" ht="15.75" customHeight="1">
      <c r="C991" s="90"/>
      <c r="D991" s="90"/>
      <c r="E991" s="90"/>
      <c r="F991" s="90"/>
    </row>
    <row r="992" ht="15.75" customHeight="1">
      <c r="C992" s="90"/>
      <c r="D992" s="90"/>
      <c r="E992" s="90"/>
      <c r="F992" s="90"/>
    </row>
    <row r="993" ht="15.75" customHeight="1">
      <c r="C993" s="90"/>
      <c r="D993" s="90"/>
      <c r="E993" s="90"/>
      <c r="F993" s="90"/>
    </row>
    <row r="994" ht="15.75" customHeight="1">
      <c r="C994" s="90"/>
      <c r="D994" s="90"/>
      <c r="E994" s="90"/>
      <c r="F994" s="90"/>
    </row>
    <row r="995" ht="15.75" customHeight="1">
      <c r="C995" s="90"/>
      <c r="D995" s="90"/>
      <c r="E995" s="90"/>
      <c r="F995" s="90"/>
    </row>
    <row r="996" ht="15.75" customHeight="1">
      <c r="C996" s="90"/>
      <c r="D996" s="90"/>
      <c r="E996" s="90"/>
      <c r="F996" s="90"/>
    </row>
    <row r="997" ht="15.75" customHeight="1">
      <c r="C997" s="90"/>
      <c r="D997" s="90"/>
      <c r="E997" s="90"/>
      <c r="F997" s="90"/>
    </row>
    <row r="998" ht="15.75" customHeight="1">
      <c r="C998" s="90"/>
      <c r="D998" s="90"/>
      <c r="E998" s="90"/>
      <c r="F998" s="90"/>
    </row>
    <row r="999" ht="15.75" customHeight="1">
      <c r="C999" s="90"/>
      <c r="D999" s="90"/>
      <c r="E999" s="90"/>
      <c r="F999" s="90"/>
    </row>
    <row r="1000" ht="15.75" customHeight="1"/>
  </sheetData>
  <mergeCells count="6">
    <mergeCell ref="A7:A8"/>
    <mergeCell ref="B7:B8"/>
    <mergeCell ref="C7:C8"/>
    <mergeCell ref="D7:F7"/>
    <mergeCell ref="G7:G8"/>
    <mergeCell ref="I10:N10"/>
  </mergeCells>
  <dataValidations>
    <dataValidation type="list" allowBlank="1" showInputMessage="1" showErrorMessage="1" prompt="Cell hanya dapat diisi tanda centang (V) atau dikosongkan" sqref="D10:F999">
      <formula1>$B$4:$B$5</formula1>
    </dataValidation>
    <dataValidation type="custom" allowBlank="1" showDropDown="1" showInputMessage="1" showErrorMessage="1" prompt="Masukan data yang valid. Contoh tanggal : 29 Desember 2021, maka input yang valid adalah 29/12/2021" sqref="C10:C999">
      <formula1>OR(NOT(ISERROR(DATEVALUE(C10))), AND(ISNUMBER(C10), LEFT(CELL("format", C10))="D"))</formula1>
    </dataValidation>
  </dataValidations>
  <hyperlinks>
    <hyperlink display="&lt;&lt;&lt; Daftar Tabel" location="'Daftar Tabel'!A1" ref="H1"/>
  </hyperlinks>
  <printOptions/>
  <pageMargins bottom="0.75" footer="0.0" header="0.0" left="0.7" right="0.7" top="0.75"/>
  <pageSetup paperSize="5"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18.63"/>
    <col customWidth="1" min="3" max="3" width="11.0"/>
    <col customWidth="1" min="4" max="4" width="10.88"/>
    <col customWidth="1" min="5" max="5" width="11.75"/>
    <col customWidth="1" min="6" max="6" width="11.5"/>
    <col customWidth="1" min="7" max="11" width="9.13"/>
    <col customWidth="1" min="13" max="26" width="7.63"/>
  </cols>
  <sheetData>
    <row r="1" ht="14.25" customHeight="1">
      <c r="A1" s="185" t="s">
        <v>2218</v>
      </c>
      <c r="B1" s="185"/>
      <c r="C1" s="4"/>
      <c r="D1" s="4"/>
      <c r="E1" s="4"/>
      <c r="F1" s="4"/>
      <c r="G1" s="4"/>
      <c r="H1" s="4"/>
      <c r="I1" s="4"/>
      <c r="J1" s="4"/>
      <c r="K1" s="4"/>
      <c r="L1" s="68" t="s">
        <v>191</v>
      </c>
      <c r="M1" s="4"/>
      <c r="N1" s="4"/>
      <c r="O1" s="4"/>
      <c r="P1" s="4"/>
      <c r="Q1" s="4"/>
      <c r="R1" s="4"/>
      <c r="S1" s="4"/>
      <c r="T1" s="4"/>
      <c r="U1" s="4"/>
      <c r="V1" s="4"/>
      <c r="W1" s="4"/>
      <c r="X1" s="4"/>
      <c r="Y1" s="4"/>
      <c r="Z1" s="4"/>
    </row>
    <row r="2" ht="14.25" customHeight="1">
      <c r="A2" s="185"/>
      <c r="B2" s="185"/>
      <c r="C2" s="4"/>
      <c r="D2" s="4"/>
      <c r="E2" s="4"/>
      <c r="F2" s="4"/>
      <c r="G2" s="4"/>
      <c r="H2" s="4"/>
      <c r="I2" s="4"/>
      <c r="J2" s="4"/>
      <c r="K2" s="4"/>
      <c r="L2" s="119"/>
      <c r="M2" s="4"/>
      <c r="N2" s="4"/>
      <c r="O2" s="4"/>
      <c r="P2" s="4"/>
      <c r="Q2" s="4"/>
      <c r="R2" s="4"/>
      <c r="S2" s="4"/>
      <c r="T2" s="4"/>
      <c r="U2" s="4"/>
      <c r="V2" s="4"/>
      <c r="W2" s="4"/>
      <c r="X2" s="4"/>
      <c r="Y2" s="4"/>
      <c r="Z2" s="4"/>
    </row>
    <row r="3" ht="14.25" customHeight="1">
      <c r="A3" s="370" t="s">
        <v>2219</v>
      </c>
      <c r="B3" s="185"/>
      <c r="C3" s="4"/>
      <c r="D3" s="4"/>
      <c r="E3" s="4"/>
      <c r="F3" s="4"/>
      <c r="G3" s="4"/>
      <c r="H3" s="4"/>
      <c r="I3" s="4"/>
      <c r="J3" s="4"/>
      <c r="K3" s="4"/>
      <c r="L3" s="119"/>
      <c r="M3" s="4"/>
      <c r="N3" s="4"/>
      <c r="O3" s="4"/>
      <c r="P3" s="4"/>
      <c r="Q3" s="4"/>
      <c r="R3" s="4"/>
      <c r="S3" s="4"/>
      <c r="T3" s="4"/>
      <c r="U3" s="4"/>
      <c r="V3" s="4"/>
      <c r="W3" s="4"/>
      <c r="X3" s="4"/>
      <c r="Y3" s="4"/>
      <c r="Z3" s="4"/>
    </row>
    <row r="4" ht="63.75" customHeight="1">
      <c r="A4" s="70" t="s">
        <v>2220</v>
      </c>
      <c r="B4" s="272" t="s">
        <v>2221</v>
      </c>
      <c r="C4" s="71" t="s">
        <v>2222</v>
      </c>
      <c r="D4" s="72"/>
      <c r="E4" s="73"/>
      <c r="F4" s="210"/>
      <c r="G4" s="210"/>
      <c r="H4" s="180"/>
      <c r="I4" s="180"/>
      <c r="J4" s="4"/>
      <c r="K4" s="4"/>
      <c r="L4" s="119"/>
      <c r="M4" s="4"/>
      <c r="N4" s="4"/>
      <c r="O4" s="4"/>
      <c r="P4" s="4"/>
      <c r="Q4" s="4"/>
      <c r="R4" s="4"/>
      <c r="S4" s="4"/>
      <c r="T4" s="4"/>
      <c r="U4" s="4"/>
      <c r="V4" s="4"/>
      <c r="W4" s="4"/>
      <c r="X4" s="4"/>
      <c r="Y4" s="4"/>
      <c r="Z4" s="4"/>
    </row>
    <row r="5" ht="21.75" customHeight="1">
      <c r="A5" s="74"/>
      <c r="B5" s="98"/>
      <c r="C5" s="75" t="s">
        <v>2223</v>
      </c>
      <c r="D5" s="75" t="s">
        <v>2224</v>
      </c>
      <c r="E5" s="75" t="s">
        <v>2225</v>
      </c>
      <c r="F5" s="210"/>
      <c r="G5" s="210"/>
      <c r="J5" s="4"/>
      <c r="K5" s="4"/>
      <c r="L5" s="119"/>
      <c r="M5" s="4"/>
      <c r="N5" s="4"/>
      <c r="O5" s="4"/>
      <c r="P5" s="4"/>
      <c r="Q5" s="4"/>
      <c r="R5" s="4"/>
      <c r="S5" s="4"/>
      <c r="T5" s="4"/>
      <c r="U5" s="4"/>
      <c r="V5" s="4"/>
      <c r="W5" s="4"/>
      <c r="X5" s="4"/>
      <c r="Y5" s="4"/>
      <c r="Z5" s="4"/>
    </row>
    <row r="6" ht="14.25" customHeight="1">
      <c r="A6" s="365">
        <v>1.0</v>
      </c>
      <c r="B6" s="550">
        <v>2.0</v>
      </c>
      <c r="C6" s="76">
        <v>3.0</v>
      </c>
      <c r="D6" s="76">
        <v>4.0</v>
      </c>
      <c r="E6" s="76">
        <v>5.0</v>
      </c>
      <c r="F6" s="210"/>
      <c r="G6" s="277" t="s">
        <v>733</v>
      </c>
      <c r="H6" s="6"/>
      <c r="I6" s="6"/>
      <c r="J6" s="7"/>
      <c r="K6" s="210"/>
      <c r="L6" s="210"/>
      <c r="M6" s="4"/>
      <c r="N6" s="4"/>
      <c r="O6" s="4"/>
      <c r="P6" s="4"/>
      <c r="Q6" s="4"/>
      <c r="R6" s="4"/>
      <c r="S6" s="4"/>
      <c r="T6" s="4"/>
      <c r="U6" s="4"/>
      <c r="V6" s="4"/>
      <c r="W6" s="4"/>
      <c r="X6" s="4"/>
      <c r="Y6" s="4"/>
      <c r="Z6" s="4"/>
    </row>
    <row r="7" ht="14.25" customHeight="1">
      <c r="A7" s="86" t="s">
        <v>557</v>
      </c>
      <c r="B7" s="286"/>
      <c r="C7" s="113"/>
      <c r="D7" s="111"/>
      <c r="E7" s="113"/>
      <c r="F7" s="210"/>
      <c r="G7" s="50" t="s">
        <v>2226</v>
      </c>
      <c r="H7" s="110"/>
      <c r="I7" s="110"/>
      <c r="J7" s="4"/>
      <c r="K7" s="4"/>
      <c r="L7" s="119"/>
      <c r="M7" s="4"/>
      <c r="N7" s="4"/>
      <c r="O7" s="4"/>
      <c r="P7" s="4"/>
      <c r="Q7" s="4"/>
      <c r="R7" s="4"/>
      <c r="S7" s="4"/>
      <c r="T7" s="4"/>
      <c r="U7" s="4"/>
      <c r="V7" s="4"/>
      <c r="W7" s="4"/>
      <c r="X7" s="4"/>
      <c r="Y7" s="4"/>
      <c r="Z7" s="4"/>
    </row>
    <row r="8" ht="14.25" customHeight="1">
      <c r="A8" s="86" t="s">
        <v>558</v>
      </c>
      <c r="B8" s="286" t="s">
        <v>2227</v>
      </c>
      <c r="C8" s="113" t="s">
        <v>2228</v>
      </c>
      <c r="D8" s="551"/>
      <c r="E8" s="551"/>
      <c r="F8" s="210"/>
      <c r="G8" s="66" t="s">
        <v>2229</v>
      </c>
      <c r="H8" s="552">
        <v>0.167</v>
      </c>
      <c r="I8" s="553" t="s">
        <v>2230</v>
      </c>
      <c r="J8" s="4"/>
      <c r="K8" s="4"/>
      <c r="L8" s="119"/>
      <c r="M8" s="4"/>
      <c r="N8" s="4"/>
      <c r="O8" s="4"/>
      <c r="P8" s="4"/>
      <c r="Q8" s="4"/>
      <c r="R8" s="4"/>
      <c r="S8" s="4"/>
      <c r="T8" s="4"/>
      <c r="U8" s="4"/>
      <c r="V8" s="4"/>
      <c r="W8" s="4"/>
      <c r="X8" s="4"/>
      <c r="Y8" s="4"/>
      <c r="Z8" s="4"/>
    </row>
    <row r="9" ht="14.25" customHeight="1">
      <c r="A9" s="185"/>
      <c r="B9" s="185"/>
      <c r="C9" s="4"/>
      <c r="D9" s="4"/>
      <c r="E9" s="4"/>
      <c r="F9" s="4"/>
      <c r="G9" s="554" t="s">
        <v>1277</v>
      </c>
      <c r="H9" s="289">
        <f>1+(((30*H8)-3)/5)</f>
        <v>1.402</v>
      </c>
      <c r="I9" s="555" t="s">
        <v>2231</v>
      </c>
      <c r="J9" s="4"/>
      <c r="K9" s="4"/>
      <c r="L9" s="119"/>
      <c r="M9" s="4"/>
      <c r="N9" s="4"/>
      <c r="O9" s="4"/>
      <c r="P9" s="4"/>
      <c r="Q9" s="4"/>
      <c r="R9" s="4"/>
      <c r="S9" s="4"/>
      <c r="T9" s="4"/>
      <c r="U9" s="4"/>
      <c r="V9" s="4"/>
      <c r="W9" s="4"/>
      <c r="X9" s="4"/>
      <c r="Y9" s="4"/>
      <c r="Z9" s="4"/>
    </row>
    <row r="10" ht="14.25" customHeight="1">
      <c r="A10" s="370" t="s">
        <v>2232</v>
      </c>
      <c r="B10" s="185"/>
      <c r="C10" s="4"/>
      <c r="D10" s="4"/>
      <c r="E10" s="4"/>
      <c r="F10" s="4"/>
      <c r="I10" s="4"/>
      <c r="J10" s="4"/>
      <c r="K10" s="4"/>
      <c r="L10" s="119"/>
      <c r="M10" s="4"/>
      <c r="N10" s="4"/>
      <c r="O10" s="4"/>
      <c r="P10" s="4"/>
      <c r="Q10" s="4"/>
      <c r="R10" s="4"/>
      <c r="S10" s="4"/>
      <c r="T10" s="4"/>
      <c r="U10" s="4"/>
      <c r="V10" s="4"/>
      <c r="W10" s="4"/>
      <c r="X10" s="4"/>
      <c r="Y10" s="4"/>
      <c r="Z10" s="4"/>
    </row>
    <row r="11" ht="27.75" customHeight="1">
      <c r="A11" s="70" t="s">
        <v>2220</v>
      </c>
      <c r="B11" s="556" t="s">
        <v>2221</v>
      </c>
      <c r="C11" s="71" t="s">
        <v>2222</v>
      </c>
      <c r="D11" s="72"/>
      <c r="E11" s="73"/>
      <c r="F11" s="210"/>
      <c r="H11" s="180"/>
      <c r="I11" s="180"/>
      <c r="J11" s="4"/>
      <c r="K11" s="4"/>
      <c r="L11" s="119"/>
      <c r="M11" s="4"/>
      <c r="N11" s="4"/>
      <c r="O11" s="4"/>
      <c r="P11" s="4"/>
      <c r="Q11" s="4"/>
      <c r="R11" s="4"/>
      <c r="S11" s="4"/>
      <c r="T11" s="4"/>
      <c r="U11" s="4"/>
      <c r="V11" s="4"/>
      <c r="W11" s="4"/>
      <c r="X11" s="4"/>
      <c r="Y11" s="4"/>
      <c r="Z11" s="4"/>
    </row>
    <row r="12" ht="21.0" customHeight="1">
      <c r="A12" s="74"/>
      <c r="B12" s="98"/>
      <c r="C12" s="75" t="s">
        <v>2233</v>
      </c>
      <c r="D12" s="75" t="s">
        <v>2234</v>
      </c>
      <c r="E12" s="75" t="s">
        <v>2235</v>
      </c>
      <c r="F12" s="210"/>
      <c r="G12" s="210"/>
      <c r="J12" s="4"/>
      <c r="K12" s="4"/>
      <c r="L12" s="119"/>
      <c r="M12" s="4"/>
      <c r="N12" s="4"/>
      <c r="O12" s="4"/>
      <c r="P12" s="4"/>
      <c r="Q12" s="4"/>
      <c r="R12" s="4"/>
      <c r="S12" s="4"/>
      <c r="T12" s="4"/>
      <c r="U12" s="4"/>
      <c r="V12" s="4"/>
      <c r="W12" s="4"/>
      <c r="X12" s="4"/>
      <c r="Y12" s="4"/>
      <c r="Z12" s="4"/>
    </row>
    <row r="13" ht="14.25" customHeight="1">
      <c r="A13" s="76">
        <v>1.0</v>
      </c>
      <c r="B13" s="557">
        <v>2.0</v>
      </c>
      <c r="C13" s="558">
        <v>3.0</v>
      </c>
      <c r="D13" s="558">
        <v>4.0</v>
      </c>
      <c r="E13" s="558">
        <v>5.0</v>
      </c>
      <c r="F13" s="210"/>
      <c r="G13" s="210"/>
      <c r="H13" s="181"/>
      <c r="I13" s="181"/>
      <c r="J13" s="4"/>
      <c r="K13" s="4"/>
      <c r="L13" s="119"/>
      <c r="M13" s="4"/>
      <c r="N13" s="4"/>
      <c r="O13" s="4"/>
      <c r="P13" s="4"/>
      <c r="Q13" s="4"/>
      <c r="R13" s="4"/>
      <c r="S13" s="4"/>
      <c r="T13" s="4"/>
      <c r="U13" s="4"/>
      <c r="V13" s="4"/>
      <c r="W13" s="4"/>
      <c r="X13" s="4"/>
      <c r="Y13" s="4"/>
      <c r="Z13" s="4"/>
    </row>
    <row r="14" ht="14.25" customHeight="1">
      <c r="A14" s="305" t="s">
        <v>245</v>
      </c>
      <c r="B14" s="113"/>
      <c r="C14" s="113"/>
      <c r="D14" s="113"/>
      <c r="E14" s="111"/>
      <c r="F14" s="210"/>
      <c r="G14" s="210"/>
      <c r="H14" s="110"/>
      <c r="I14" s="110"/>
      <c r="J14" s="4"/>
      <c r="K14" s="4"/>
      <c r="L14" s="119"/>
      <c r="M14" s="4"/>
      <c r="N14" s="4"/>
      <c r="O14" s="4"/>
      <c r="P14" s="4"/>
      <c r="Q14" s="4"/>
      <c r="R14" s="4"/>
      <c r="S14" s="4"/>
      <c r="T14" s="4"/>
      <c r="U14" s="4"/>
      <c r="V14" s="4"/>
      <c r="W14" s="4"/>
      <c r="X14" s="4"/>
      <c r="Y14" s="4"/>
      <c r="Z14" s="4"/>
    </row>
    <row r="15" ht="14.25" customHeight="1">
      <c r="A15" s="305" t="s">
        <v>556</v>
      </c>
      <c r="B15" s="113"/>
      <c r="C15" s="113"/>
      <c r="D15" s="113"/>
      <c r="E15" s="559"/>
      <c r="F15" s="210"/>
      <c r="G15" s="210"/>
      <c r="H15" s="110"/>
      <c r="I15" s="110"/>
      <c r="J15" s="4"/>
      <c r="K15" s="4"/>
      <c r="L15" s="4"/>
      <c r="M15" s="4"/>
      <c r="N15" s="4"/>
      <c r="O15" s="4"/>
      <c r="P15" s="4"/>
      <c r="Q15" s="4"/>
      <c r="R15" s="4"/>
      <c r="S15" s="4"/>
      <c r="T15" s="4"/>
      <c r="U15" s="4"/>
      <c r="V15" s="4"/>
      <c r="W15" s="4"/>
      <c r="X15" s="4"/>
      <c r="Y15" s="4"/>
      <c r="Z15" s="4"/>
    </row>
    <row r="16" ht="14.25" customHeight="1">
      <c r="A16" s="305" t="s">
        <v>557</v>
      </c>
      <c r="B16" s="113" t="s">
        <v>2227</v>
      </c>
      <c r="C16" s="113" t="s">
        <v>2228</v>
      </c>
      <c r="D16" s="559"/>
      <c r="E16" s="188"/>
      <c r="F16" s="210"/>
      <c r="G16" s="210"/>
      <c r="H16" s="110"/>
      <c r="I16" s="110"/>
      <c r="J16" s="4"/>
      <c r="K16" s="4"/>
      <c r="L16" s="4"/>
      <c r="M16" s="4"/>
      <c r="N16" s="4"/>
      <c r="O16" s="4"/>
      <c r="P16" s="4"/>
      <c r="Q16" s="4"/>
      <c r="R16" s="4"/>
      <c r="S16" s="4"/>
      <c r="T16" s="4"/>
      <c r="U16" s="4"/>
      <c r="V16" s="4"/>
      <c r="W16" s="4"/>
      <c r="X16" s="4"/>
      <c r="Y16" s="4"/>
      <c r="Z16" s="4"/>
    </row>
    <row r="17" ht="14.25" customHeight="1">
      <c r="A17" s="305" t="s">
        <v>558</v>
      </c>
      <c r="B17" s="113"/>
      <c r="C17" s="559"/>
      <c r="D17" s="559"/>
      <c r="E17" s="188"/>
      <c r="F17" s="210"/>
      <c r="G17" s="210"/>
      <c r="H17" s="110"/>
      <c r="I17" s="110"/>
      <c r="J17" s="4"/>
      <c r="K17" s="4"/>
      <c r="L17" s="4"/>
      <c r="M17" s="4"/>
      <c r="N17" s="4"/>
      <c r="O17" s="4"/>
      <c r="P17" s="4"/>
      <c r="Q17" s="4"/>
      <c r="R17" s="4"/>
      <c r="S17" s="4"/>
      <c r="T17" s="4"/>
      <c r="U17" s="4"/>
      <c r="V17" s="4"/>
      <c r="W17" s="4"/>
      <c r="X17" s="4"/>
      <c r="Y17" s="4"/>
      <c r="Z17" s="4"/>
    </row>
    <row r="18" ht="14.25" customHeight="1">
      <c r="A18" s="110"/>
      <c r="B18" s="110"/>
      <c r="C18" s="110"/>
      <c r="D18" s="110"/>
      <c r="E18" s="110"/>
      <c r="F18" s="110"/>
      <c r="G18" s="110"/>
      <c r="H18" s="110"/>
      <c r="I18" s="110"/>
      <c r="J18" s="4"/>
      <c r="K18" s="4"/>
      <c r="L18" s="4"/>
      <c r="M18" s="4"/>
      <c r="N18" s="4"/>
      <c r="O18" s="4"/>
      <c r="P18" s="4"/>
      <c r="Q18" s="4"/>
      <c r="R18" s="4"/>
      <c r="S18" s="4"/>
      <c r="T18" s="4"/>
      <c r="U18" s="4"/>
      <c r="V18" s="4"/>
      <c r="W18" s="4"/>
      <c r="X18" s="4"/>
      <c r="Y18" s="4"/>
      <c r="Z18" s="4"/>
    </row>
    <row r="19" ht="14.25" customHeight="1">
      <c r="A19" s="370" t="s">
        <v>2236</v>
      </c>
      <c r="B19" s="185"/>
      <c r="C19" s="4"/>
      <c r="D19" s="4"/>
      <c r="E19" s="4"/>
      <c r="F19" s="4"/>
      <c r="G19" s="4"/>
      <c r="H19" s="4"/>
      <c r="I19" s="4"/>
      <c r="J19" s="4"/>
      <c r="K19" s="4"/>
      <c r="L19" s="4"/>
      <c r="M19" s="4"/>
      <c r="N19" s="4"/>
      <c r="O19" s="4"/>
      <c r="P19" s="4"/>
      <c r="Q19" s="4"/>
      <c r="R19" s="4"/>
      <c r="S19" s="4"/>
      <c r="T19" s="4"/>
      <c r="U19" s="4"/>
      <c r="V19" s="4"/>
      <c r="W19" s="4"/>
      <c r="X19" s="4"/>
      <c r="Y19" s="4"/>
      <c r="Z19" s="4"/>
    </row>
    <row r="20" ht="29.25" customHeight="1">
      <c r="A20" s="70" t="s">
        <v>2220</v>
      </c>
      <c r="B20" s="556" t="s">
        <v>2221</v>
      </c>
      <c r="C20" s="71" t="s">
        <v>2222</v>
      </c>
      <c r="D20" s="72"/>
      <c r="E20" s="73"/>
      <c r="F20" s="210"/>
      <c r="G20" s="180"/>
      <c r="J20" s="560"/>
      <c r="K20" s="561"/>
      <c r="L20" s="561"/>
      <c r="M20" s="4"/>
      <c r="N20" s="4"/>
      <c r="O20" s="4"/>
      <c r="P20" s="4"/>
      <c r="Q20" s="4"/>
      <c r="R20" s="4"/>
      <c r="S20" s="4"/>
      <c r="T20" s="4"/>
      <c r="U20" s="4"/>
      <c r="V20" s="4"/>
      <c r="W20" s="4"/>
      <c r="X20" s="4"/>
      <c r="Y20" s="4"/>
      <c r="Z20" s="4"/>
    </row>
    <row r="21" ht="14.25" customHeight="1">
      <c r="A21" s="74"/>
      <c r="B21" s="98"/>
      <c r="C21" s="75" t="s">
        <v>2237</v>
      </c>
      <c r="D21" s="75" t="s">
        <v>2238</v>
      </c>
      <c r="E21" s="75" t="s">
        <v>2239</v>
      </c>
      <c r="F21" s="180"/>
      <c r="J21" s="562"/>
      <c r="K21" s="561"/>
      <c r="L21" s="561"/>
      <c r="M21" s="4"/>
      <c r="N21" s="4"/>
      <c r="O21" s="4"/>
      <c r="P21" s="4"/>
      <c r="Q21" s="4"/>
      <c r="R21" s="4"/>
      <c r="S21" s="4"/>
      <c r="T21" s="4"/>
      <c r="U21" s="4"/>
      <c r="V21" s="4"/>
      <c r="W21" s="4"/>
      <c r="X21" s="4"/>
      <c r="Y21" s="4"/>
      <c r="Z21" s="4"/>
    </row>
    <row r="22" ht="14.25" customHeight="1">
      <c r="A22" s="76">
        <v>1.0</v>
      </c>
      <c r="B22" s="558">
        <v>2.0</v>
      </c>
      <c r="C22" s="558">
        <v>3.0</v>
      </c>
      <c r="D22" s="558">
        <v>4.0</v>
      </c>
      <c r="E22" s="557">
        <v>5.0</v>
      </c>
      <c r="F22" s="181"/>
      <c r="G22" s="181"/>
      <c r="J22" s="563"/>
      <c r="K22" s="4"/>
      <c r="N22" s="4"/>
      <c r="O22" s="4"/>
      <c r="P22" s="4"/>
      <c r="Q22" s="4"/>
      <c r="R22" s="4"/>
      <c r="S22" s="4"/>
      <c r="T22" s="4"/>
      <c r="U22" s="4"/>
      <c r="V22" s="4"/>
      <c r="W22" s="4"/>
      <c r="X22" s="4"/>
      <c r="Y22" s="4"/>
      <c r="Z22" s="4"/>
    </row>
    <row r="23" ht="14.25" customHeight="1">
      <c r="A23" s="305" t="s">
        <v>2240</v>
      </c>
      <c r="B23" s="113"/>
      <c r="C23" s="113"/>
      <c r="D23" s="113"/>
      <c r="E23" s="113"/>
      <c r="F23" s="110"/>
      <c r="G23" s="110"/>
      <c r="J23" s="564"/>
      <c r="K23" s="4"/>
      <c r="L23" s="4"/>
      <c r="M23" s="4"/>
      <c r="N23" s="4"/>
      <c r="O23" s="4"/>
      <c r="P23" s="4"/>
      <c r="Q23" s="4"/>
      <c r="R23" s="4"/>
      <c r="S23" s="4"/>
      <c r="T23" s="4"/>
      <c r="U23" s="4"/>
      <c r="V23" s="4"/>
      <c r="W23" s="4"/>
      <c r="X23" s="4"/>
      <c r="Y23" s="4"/>
      <c r="Z23" s="4"/>
    </row>
    <row r="24" ht="14.25" customHeight="1">
      <c r="A24" s="565" t="s">
        <v>2241</v>
      </c>
      <c r="B24" s="113"/>
      <c r="C24" s="113"/>
      <c r="D24" s="113"/>
      <c r="E24" s="113"/>
      <c r="F24" s="110"/>
      <c r="G24" s="110"/>
      <c r="J24" s="564"/>
      <c r="K24" s="4"/>
      <c r="L24" s="4"/>
      <c r="M24" s="4"/>
      <c r="N24" s="4"/>
      <c r="O24" s="4"/>
      <c r="P24" s="4"/>
      <c r="Q24" s="4"/>
      <c r="R24" s="4"/>
      <c r="S24" s="4"/>
      <c r="T24" s="4"/>
      <c r="U24" s="4"/>
      <c r="V24" s="4"/>
      <c r="W24" s="4"/>
      <c r="X24" s="4"/>
      <c r="Y24" s="4"/>
      <c r="Z24" s="4"/>
    </row>
    <row r="25" ht="14.25" customHeight="1">
      <c r="A25" s="305" t="s">
        <v>245</v>
      </c>
      <c r="B25" s="113"/>
      <c r="C25" s="113"/>
      <c r="D25" s="113"/>
      <c r="E25" s="188"/>
      <c r="F25" s="110"/>
      <c r="G25" s="110"/>
      <c r="J25" s="564"/>
      <c r="K25" s="4"/>
      <c r="L25" s="4"/>
      <c r="M25" s="4"/>
      <c r="N25" s="4"/>
      <c r="O25" s="4"/>
      <c r="P25" s="4"/>
      <c r="Q25" s="4"/>
      <c r="R25" s="4"/>
      <c r="S25" s="4"/>
      <c r="T25" s="4"/>
      <c r="U25" s="4"/>
      <c r="V25" s="4"/>
      <c r="W25" s="4"/>
      <c r="X25" s="4"/>
      <c r="Y25" s="4"/>
      <c r="Z25" s="4"/>
    </row>
    <row r="26" ht="14.25" customHeight="1">
      <c r="A26" s="305" t="s">
        <v>556</v>
      </c>
      <c r="B26" s="113" t="s">
        <v>2227</v>
      </c>
      <c r="C26" s="113" t="s">
        <v>2228</v>
      </c>
      <c r="D26" s="188"/>
      <c r="E26" s="188"/>
      <c r="F26" s="110"/>
      <c r="G26" s="110"/>
      <c r="J26" s="564"/>
      <c r="K26" s="4"/>
      <c r="L26" s="4"/>
      <c r="M26" s="4"/>
      <c r="N26" s="4"/>
      <c r="O26" s="4"/>
      <c r="P26" s="4"/>
      <c r="Q26" s="4"/>
      <c r="R26" s="4"/>
      <c r="S26" s="4"/>
      <c r="T26" s="4"/>
      <c r="U26" s="4"/>
      <c r="V26" s="4"/>
      <c r="W26" s="4"/>
      <c r="X26" s="4"/>
      <c r="Y26" s="4"/>
      <c r="Z26" s="4"/>
    </row>
    <row r="27" ht="14.25" customHeight="1">
      <c r="A27" s="305" t="s">
        <v>557</v>
      </c>
      <c r="B27" s="113"/>
      <c r="C27" s="188"/>
      <c r="D27" s="188"/>
      <c r="E27" s="188"/>
      <c r="F27" s="110"/>
      <c r="G27" s="359"/>
      <c r="J27" s="566"/>
      <c r="K27" s="4"/>
      <c r="L27" s="4"/>
      <c r="M27" s="4"/>
      <c r="N27" s="4"/>
      <c r="O27" s="4"/>
      <c r="P27" s="4"/>
      <c r="Q27" s="4"/>
      <c r="R27" s="4"/>
      <c r="S27" s="4"/>
      <c r="T27" s="4"/>
      <c r="U27" s="4"/>
      <c r="V27" s="4"/>
      <c r="W27" s="4"/>
      <c r="X27" s="4"/>
      <c r="Y27" s="4"/>
      <c r="Z27" s="4"/>
    </row>
    <row r="28" ht="14.25" customHeight="1">
      <c r="A28" s="305" t="s">
        <v>558</v>
      </c>
      <c r="B28" s="113"/>
      <c r="C28" s="188"/>
      <c r="D28" s="188"/>
      <c r="E28" s="188"/>
      <c r="F28" s="110"/>
      <c r="G28" s="359"/>
      <c r="H28" s="210"/>
      <c r="I28" s="210"/>
      <c r="J28" s="566"/>
      <c r="K28" s="4"/>
      <c r="L28" s="4"/>
      <c r="M28" s="4"/>
      <c r="N28" s="4"/>
      <c r="O28" s="4"/>
      <c r="P28" s="4"/>
      <c r="Q28" s="4"/>
      <c r="R28" s="4"/>
      <c r="S28" s="4"/>
      <c r="T28" s="4"/>
      <c r="U28" s="4"/>
      <c r="V28" s="4"/>
      <c r="W28" s="4"/>
      <c r="X28" s="4"/>
      <c r="Y28" s="4"/>
      <c r="Z28" s="4"/>
    </row>
    <row r="29" ht="14.25" customHeight="1">
      <c r="A29" s="110"/>
      <c r="B29" s="110"/>
      <c r="C29" s="110"/>
      <c r="D29" s="110"/>
      <c r="E29" s="110"/>
      <c r="F29" s="110"/>
      <c r="G29" s="110"/>
      <c r="H29" s="110"/>
      <c r="I29" s="110"/>
      <c r="J29" s="4"/>
      <c r="K29" s="4"/>
      <c r="L29" s="4"/>
      <c r="M29" s="4"/>
      <c r="N29" s="4"/>
      <c r="O29" s="4"/>
      <c r="P29" s="4"/>
      <c r="Q29" s="4"/>
      <c r="R29" s="4"/>
      <c r="S29" s="4"/>
      <c r="T29" s="4"/>
      <c r="U29" s="4"/>
      <c r="V29" s="4"/>
      <c r="W29" s="4"/>
      <c r="X29" s="4"/>
      <c r="Y29" s="4"/>
      <c r="Z29" s="4"/>
    </row>
    <row r="30" ht="14.25" customHeight="1">
      <c r="A30" s="92" t="s">
        <v>2242</v>
      </c>
      <c r="B30" s="110"/>
      <c r="C30" s="110"/>
      <c r="D30" s="110"/>
      <c r="E30" s="110"/>
      <c r="F30" s="110"/>
      <c r="G30" s="110"/>
      <c r="H30" s="110"/>
      <c r="I30" s="110"/>
      <c r="J30" s="4"/>
      <c r="K30" s="4"/>
      <c r="L30" s="4"/>
      <c r="M30" s="4"/>
      <c r="N30" s="4"/>
      <c r="O30" s="4"/>
      <c r="P30" s="4"/>
      <c r="Q30" s="4"/>
      <c r="R30" s="4"/>
      <c r="S30" s="4"/>
      <c r="T30" s="4"/>
      <c r="U30" s="4"/>
      <c r="V30" s="4"/>
      <c r="W30" s="4"/>
      <c r="X30" s="4"/>
      <c r="Y30" s="4"/>
      <c r="Z30" s="4"/>
    </row>
    <row r="31" ht="29.25" customHeight="1">
      <c r="A31" s="70" t="s">
        <v>2220</v>
      </c>
      <c r="B31" s="70" t="s">
        <v>2221</v>
      </c>
      <c r="C31" s="71" t="s">
        <v>2222</v>
      </c>
      <c r="D31" s="72"/>
      <c r="E31" s="72"/>
      <c r="F31" s="73"/>
      <c r="G31" s="210"/>
      <c r="H31" s="210"/>
      <c r="I31" s="180"/>
      <c r="L31" s="4"/>
      <c r="M31" s="4"/>
      <c r="N31" s="4"/>
      <c r="O31" s="4"/>
      <c r="P31" s="4"/>
      <c r="Q31" s="4"/>
      <c r="R31" s="4"/>
      <c r="S31" s="4"/>
      <c r="T31" s="4"/>
      <c r="U31" s="4"/>
      <c r="V31" s="4"/>
      <c r="W31" s="4"/>
      <c r="X31" s="4"/>
      <c r="Y31" s="4"/>
      <c r="Z31" s="4"/>
    </row>
    <row r="32" ht="14.25" customHeight="1">
      <c r="A32" s="74"/>
      <c r="B32" s="74"/>
      <c r="C32" s="75" t="s">
        <v>2243</v>
      </c>
      <c r="D32" s="75" t="s">
        <v>2244</v>
      </c>
      <c r="E32" s="75" t="s">
        <v>2245</v>
      </c>
      <c r="F32" s="75" t="s">
        <v>2246</v>
      </c>
      <c r="G32" s="180"/>
      <c r="H32" s="180"/>
      <c r="L32" s="4"/>
      <c r="M32" s="4"/>
      <c r="N32" s="4"/>
      <c r="O32" s="4"/>
      <c r="P32" s="4"/>
      <c r="Q32" s="4"/>
      <c r="R32" s="4"/>
      <c r="S32" s="4"/>
      <c r="T32" s="4"/>
      <c r="U32" s="4"/>
      <c r="V32" s="4"/>
      <c r="W32" s="4"/>
      <c r="X32" s="4"/>
      <c r="Y32" s="4"/>
      <c r="Z32" s="4"/>
    </row>
    <row r="33" ht="14.25" customHeight="1">
      <c r="A33" s="76">
        <v>1.0</v>
      </c>
      <c r="B33" s="76">
        <v>2.0</v>
      </c>
      <c r="C33" s="76">
        <v>3.0</v>
      </c>
      <c r="D33" s="76">
        <v>4.0</v>
      </c>
      <c r="E33" s="76">
        <v>5.0</v>
      </c>
      <c r="F33" s="76">
        <v>6.0</v>
      </c>
      <c r="G33" s="181"/>
      <c r="H33" s="181"/>
      <c r="I33" s="181"/>
      <c r="L33" s="4"/>
      <c r="M33" s="4"/>
      <c r="N33" s="4"/>
      <c r="O33" s="4"/>
      <c r="P33" s="4"/>
      <c r="Q33" s="4"/>
      <c r="R33" s="4"/>
      <c r="S33" s="4"/>
      <c r="T33" s="4"/>
      <c r="U33" s="4"/>
      <c r="V33" s="4"/>
      <c r="W33" s="4"/>
      <c r="X33" s="4"/>
      <c r="Y33" s="4"/>
      <c r="Z33" s="4"/>
    </row>
    <row r="34" ht="14.25" customHeight="1">
      <c r="A34" s="86" t="s">
        <v>2247</v>
      </c>
      <c r="B34" s="113"/>
      <c r="C34" s="113"/>
      <c r="D34" s="113"/>
      <c r="E34" s="113"/>
      <c r="F34" s="113"/>
      <c r="G34" s="110"/>
      <c r="H34" s="110"/>
      <c r="I34" s="110"/>
      <c r="L34" s="4"/>
      <c r="M34" s="4"/>
      <c r="N34" s="4"/>
      <c r="O34" s="4"/>
      <c r="P34" s="4"/>
      <c r="Q34" s="4"/>
      <c r="R34" s="4"/>
      <c r="S34" s="4"/>
      <c r="T34" s="4"/>
      <c r="U34" s="4"/>
      <c r="V34" s="4"/>
      <c r="W34" s="4"/>
      <c r="X34" s="4"/>
      <c r="Y34" s="4"/>
      <c r="Z34" s="4"/>
    </row>
    <row r="35" ht="14.25" customHeight="1">
      <c r="A35" s="86" t="s">
        <v>2248</v>
      </c>
      <c r="B35" s="113"/>
      <c r="C35" s="113"/>
      <c r="D35" s="113"/>
      <c r="E35" s="113"/>
      <c r="F35" s="113"/>
      <c r="G35" s="110"/>
      <c r="H35" s="110"/>
      <c r="I35" s="110"/>
      <c r="L35" s="4"/>
      <c r="M35" s="4"/>
      <c r="N35" s="4"/>
      <c r="O35" s="4"/>
      <c r="P35" s="4"/>
      <c r="Q35" s="4"/>
      <c r="R35" s="4"/>
      <c r="S35" s="4"/>
      <c r="T35" s="4"/>
      <c r="U35" s="4"/>
      <c r="V35" s="4"/>
      <c r="W35" s="4"/>
      <c r="X35" s="4"/>
      <c r="Y35" s="4"/>
      <c r="Z35" s="4"/>
    </row>
    <row r="36" ht="14.25" customHeight="1">
      <c r="A36" s="86" t="s">
        <v>2240</v>
      </c>
      <c r="B36" s="102"/>
      <c r="C36" s="102"/>
      <c r="D36" s="102"/>
      <c r="E36" s="102"/>
      <c r="F36" s="559"/>
      <c r="G36" s="553"/>
      <c r="H36" s="110"/>
      <c r="I36" s="110"/>
      <c r="L36" s="4"/>
      <c r="M36" s="4"/>
      <c r="N36" s="4"/>
      <c r="O36" s="4"/>
      <c r="P36" s="4"/>
      <c r="Q36" s="4"/>
      <c r="R36" s="4"/>
      <c r="S36" s="4"/>
      <c r="T36" s="4"/>
      <c r="U36" s="4"/>
      <c r="V36" s="4"/>
      <c r="W36" s="4"/>
      <c r="X36" s="4"/>
      <c r="Y36" s="4"/>
      <c r="Z36" s="4"/>
    </row>
    <row r="37" ht="14.25" customHeight="1">
      <c r="A37" s="86" t="s">
        <v>2241</v>
      </c>
      <c r="B37" s="102"/>
      <c r="C37" s="102"/>
      <c r="D37" s="102"/>
      <c r="E37" s="559"/>
      <c r="F37" s="559"/>
      <c r="G37" s="553"/>
      <c r="H37" s="110"/>
      <c r="I37" s="110"/>
      <c r="L37" s="4"/>
      <c r="M37" s="4"/>
      <c r="N37" s="4"/>
      <c r="O37" s="4"/>
      <c r="P37" s="4"/>
      <c r="Q37" s="4"/>
      <c r="R37" s="4"/>
      <c r="S37" s="4"/>
      <c r="T37" s="4"/>
      <c r="U37" s="4"/>
      <c r="V37" s="4"/>
      <c r="W37" s="4"/>
      <c r="X37" s="4"/>
      <c r="Y37" s="4"/>
      <c r="Z37" s="4"/>
    </row>
    <row r="38" ht="14.25" customHeight="1">
      <c r="A38" s="86" t="s">
        <v>245</v>
      </c>
      <c r="B38" s="113" t="s">
        <v>2227</v>
      </c>
      <c r="C38" s="113" t="s">
        <v>2228</v>
      </c>
      <c r="D38" s="559"/>
      <c r="E38" s="559"/>
      <c r="F38" s="559"/>
      <c r="G38" s="553"/>
      <c r="H38" s="110"/>
      <c r="I38" s="110"/>
      <c r="L38" s="4"/>
      <c r="M38" s="4"/>
      <c r="N38" s="4"/>
      <c r="O38" s="4"/>
      <c r="P38" s="4"/>
      <c r="Q38" s="4"/>
      <c r="R38" s="4"/>
      <c r="S38" s="4"/>
      <c r="T38" s="4"/>
      <c r="U38" s="4"/>
      <c r="V38" s="4"/>
      <c r="W38" s="4"/>
      <c r="X38" s="4"/>
      <c r="Y38" s="4"/>
      <c r="Z38" s="4"/>
    </row>
    <row r="39" ht="14.25" customHeight="1">
      <c r="A39" s="86" t="s">
        <v>556</v>
      </c>
      <c r="B39" s="102"/>
      <c r="C39" s="559"/>
      <c r="D39" s="559"/>
      <c r="E39" s="559"/>
      <c r="F39" s="559"/>
      <c r="G39" s="553"/>
      <c r="H39" s="110"/>
      <c r="I39" s="110"/>
      <c r="L39" s="4"/>
      <c r="M39" s="4"/>
      <c r="N39" s="4"/>
      <c r="O39" s="4"/>
      <c r="P39" s="4"/>
      <c r="Q39" s="4"/>
      <c r="R39" s="4"/>
      <c r="S39" s="4"/>
      <c r="T39" s="4"/>
      <c r="U39" s="4"/>
      <c r="V39" s="4"/>
      <c r="W39" s="4"/>
      <c r="X39" s="4"/>
      <c r="Y39" s="4"/>
      <c r="Z39" s="4"/>
    </row>
    <row r="40" ht="14.25" customHeight="1">
      <c r="A40" s="86" t="s">
        <v>557</v>
      </c>
      <c r="B40" s="113"/>
      <c r="C40" s="559"/>
      <c r="D40" s="559"/>
      <c r="E40" s="559"/>
      <c r="F40" s="559"/>
      <c r="G40" s="553"/>
      <c r="H40" s="110"/>
      <c r="I40" s="110"/>
      <c r="L40" s="4"/>
      <c r="M40" s="4"/>
      <c r="N40" s="4"/>
      <c r="O40" s="4"/>
      <c r="P40" s="4"/>
      <c r="Q40" s="4"/>
      <c r="R40" s="4"/>
      <c r="S40" s="4"/>
      <c r="T40" s="4"/>
      <c r="U40" s="4"/>
      <c r="V40" s="4"/>
      <c r="W40" s="4"/>
      <c r="X40" s="4"/>
      <c r="Y40" s="4"/>
      <c r="Z40" s="4"/>
    </row>
    <row r="41" ht="14.25" customHeight="1">
      <c r="A41" s="86" t="s">
        <v>558</v>
      </c>
      <c r="B41" s="113"/>
      <c r="C41" s="559"/>
      <c r="D41" s="559"/>
      <c r="E41" s="559"/>
      <c r="F41" s="559"/>
      <c r="G41" s="553"/>
      <c r="H41" s="110"/>
      <c r="I41" s="110"/>
      <c r="J41" s="210"/>
      <c r="K41" s="210"/>
      <c r="L41" s="4"/>
      <c r="M41" s="4"/>
      <c r="N41" s="4"/>
      <c r="O41" s="4"/>
      <c r="P41" s="4"/>
      <c r="Q41" s="4"/>
      <c r="R41" s="4"/>
      <c r="S41" s="4"/>
      <c r="T41" s="4"/>
      <c r="U41" s="4"/>
      <c r="V41" s="4"/>
      <c r="W41" s="4"/>
      <c r="X41" s="4"/>
      <c r="Y41" s="4"/>
      <c r="Z41" s="4"/>
    </row>
    <row r="42" ht="14.25" customHeight="1">
      <c r="A42" s="110"/>
      <c r="B42" s="110"/>
      <c r="C42" s="110"/>
      <c r="D42" s="110"/>
      <c r="E42" s="110"/>
      <c r="F42" s="110"/>
      <c r="G42" s="110"/>
      <c r="H42" s="110"/>
      <c r="I42" s="110"/>
      <c r="J42" s="110"/>
      <c r="K42" s="110"/>
      <c r="L42" s="4"/>
      <c r="M42" s="4"/>
      <c r="N42" s="4"/>
      <c r="O42" s="4"/>
      <c r="P42" s="4"/>
      <c r="Q42" s="4"/>
      <c r="R42" s="4"/>
      <c r="S42" s="4"/>
      <c r="T42" s="4"/>
      <c r="U42" s="4"/>
      <c r="V42" s="4"/>
      <c r="W42" s="4"/>
      <c r="X42" s="4"/>
      <c r="Y42" s="4"/>
      <c r="Z42" s="4"/>
    </row>
    <row r="43" ht="14.25" customHeight="1">
      <c r="A43" s="92" t="s">
        <v>2249</v>
      </c>
      <c r="B43" s="110"/>
      <c r="C43" s="110"/>
      <c r="D43" s="110"/>
      <c r="E43" s="110"/>
      <c r="F43" s="110"/>
      <c r="G43" s="110"/>
      <c r="H43" s="110"/>
      <c r="I43" s="110"/>
      <c r="J43" s="110"/>
      <c r="K43" s="110"/>
      <c r="L43" s="4"/>
      <c r="M43" s="4"/>
      <c r="N43" s="4"/>
      <c r="O43" s="4"/>
      <c r="P43" s="4"/>
      <c r="Q43" s="4"/>
      <c r="R43" s="4"/>
      <c r="S43" s="4"/>
      <c r="T43" s="4"/>
      <c r="U43" s="4"/>
      <c r="V43" s="4"/>
      <c r="W43" s="4"/>
      <c r="X43" s="4"/>
      <c r="Y43" s="4"/>
      <c r="Z43" s="4"/>
    </row>
    <row r="44" ht="29.25" customHeight="1">
      <c r="A44" s="70" t="s">
        <v>2220</v>
      </c>
      <c r="B44" s="272" t="s">
        <v>2221</v>
      </c>
      <c r="C44" s="71" t="s">
        <v>2222</v>
      </c>
      <c r="D44" s="72"/>
      <c r="E44" s="73"/>
      <c r="F44" s="210"/>
      <c r="G44" s="180"/>
      <c r="I44" s="110"/>
      <c r="J44" s="110"/>
      <c r="K44" s="110"/>
      <c r="L44" s="4"/>
      <c r="M44" s="4"/>
      <c r="N44" s="4"/>
      <c r="O44" s="4"/>
      <c r="P44" s="4"/>
      <c r="Q44" s="4"/>
      <c r="R44" s="4"/>
      <c r="S44" s="4"/>
      <c r="T44" s="4"/>
      <c r="U44" s="4"/>
      <c r="V44" s="4"/>
      <c r="W44" s="4"/>
      <c r="X44" s="4"/>
      <c r="Y44" s="4"/>
      <c r="Z44" s="4"/>
    </row>
    <row r="45" ht="14.25" customHeight="1">
      <c r="A45" s="74"/>
      <c r="B45" s="98"/>
      <c r="C45" s="75" t="s">
        <v>2250</v>
      </c>
      <c r="D45" s="75" t="s">
        <v>2251</v>
      </c>
      <c r="E45" s="75" t="s">
        <v>2252</v>
      </c>
      <c r="F45" s="180"/>
      <c r="I45" s="110"/>
      <c r="J45" s="110"/>
      <c r="K45" s="110"/>
      <c r="L45" s="4"/>
      <c r="M45" s="4"/>
      <c r="N45" s="4"/>
      <c r="O45" s="4"/>
      <c r="P45" s="4"/>
      <c r="Q45" s="4"/>
      <c r="R45" s="4"/>
      <c r="S45" s="4"/>
      <c r="T45" s="4"/>
      <c r="U45" s="4"/>
      <c r="V45" s="4"/>
      <c r="W45" s="4"/>
      <c r="X45" s="4"/>
      <c r="Y45" s="4"/>
      <c r="Z45" s="4"/>
    </row>
    <row r="46" ht="14.25" customHeight="1">
      <c r="A46" s="76">
        <v>1.0</v>
      </c>
      <c r="B46" s="314">
        <v>2.0</v>
      </c>
      <c r="C46" s="76">
        <v>3.0</v>
      </c>
      <c r="D46" s="76">
        <v>4.0</v>
      </c>
      <c r="E46" s="76">
        <v>5.0</v>
      </c>
      <c r="F46" s="181"/>
      <c r="G46" s="181"/>
      <c r="I46" s="110"/>
      <c r="J46" s="110"/>
      <c r="K46" s="110"/>
      <c r="L46" s="4"/>
      <c r="M46" s="4"/>
      <c r="N46" s="4"/>
      <c r="O46" s="4"/>
      <c r="P46" s="4"/>
      <c r="Q46" s="4"/>
      <c r="R46" s="4"/>
      <c r="S46" s="4"/>
      <c r="T46" s="4"/>
      <c r="U46" s="4"/>
      <c r="V46" s="4"/>
      <c r="W46" s="4"/>
      <c r="X46" s="4"/>
      <c r="Y46" s="4"/>
      <c r="Z46" s="4"/>
    </row>
    <row r="47" ht="14.25" customHeight="1">
      <c r="A47" s="86" t="s">
        <v>245</v>
      </c>
      <c r="B47" s="567"/>
      <c r="C47" s="102"/>
      <c r="D47" s="102"/>
      <c r="E47" s="102"/>
      <c r="F47" s="553"/>
      <c r="G47" s="110"/>
      <c r="I47" s="110"/>
      <c r="J47" s="110"/>
      <c r="K47" s="110"/>
      <c r="L47" s="4"/>
      <c r="M47" s="4"/>
      <c r="N47" s="4"/>
      <c r="O47" s="4"/>
      <c r="P47" s="4"/>
      <c r="Q47" s="4"/>
      <c r="R47" s="4"/>
      <c r="S47" s="4"/>
      <c r="T47" s="4"/>
      <c r="U47" s="4"/>
      <c r="V47" s="4"/>
      <c r="W47" s="4"/>
      <c r="X47" s="4"/>
      <c r="Y47" s="4"/>
      <c r="Z47" s="4"/>
    </row>
    <row r="48" ht="14.25" customHeight="1">
      <c r="A48" s="86" t="s">
        <v>556</v>
      </c>
      <c r="B48" s="567"/>
      <c r="C48" s="102"/>
      <c r="D48" s="102"/>
      <c r="E48" s="568"/>
      <c r="F48" s="553"/>
      <c r="G48" s="110"/>
      <c r="I48" s="110"/>
      <c r="J48" s="110"/>
      <c r="K48" s="110"/>
      <c r="L48" s="4"/>
      <c r="M48" s="4"/>
      <c r="N48" s="4"/>
      <c r="O48" s="4"/>
      <c r="P48" s="4"/>
      <c r="Q48" s="4"/>
      <c r="R48" s="4"/>
      <c r="S48" s="4"/>
      <c r="T48" s="4"/>
      <c r="U48" s="4"/>
      <c r="V48" s="4"/>
      <c r="W48" s="4"/>
      <c r="X48" s="4"/>
      <c r="Y48" s="4"/>
      <c r="Z48" s="4"/>
    </row>
    <row r="49" ht="14.25" customHeight="1">
      <c r="A49" s="569" t="s">
        <v>557</v>
      </c>
      <c r="B49" s="113" t="s">
        <v>2227</v>
      </c>
      <c r="C49" s="113" t="s">
        <v>2228</v>
      </c>
      <c r="D49" s="568"/>
      <c r="E49" s="568"/>
      <c r="F49" s="553"/>
      <c r="G49" s="110"/>
      <c r="I49" s="110"/>
      <c r="J49" s="110"/>
      <c r="K49" s="110"/>
      <c r="L49" s="4"/>
      <c r="M49" s="4"/>
      <c r="N49" s="4"/>
      <c r="O49" s="4"/>
      <c r="P49" s="4"/>
      <c r="Q49" s="4"/>
      <c r="R49" s="4"/>
      <c r="S49" s="4"/>
      <c r="T49" s="4"/>
      <c r="U49" s="4"/>
      <c r="V49" s="4"/>
      <c r="W49" s="4"/>
      <c r="X49" s="4"/>
      <c r="Y49" s="4"/>
      <c r="Z49" s="4"/>
    </row>
    <row r="50" ht="14.25" customHeight="1">
      <c r="A50" s="570" t="s">
        <v>558</v>
      </c>
      <c r="B50" s="567"/>
      <c r="C50" s="568"/>
      <c r="D50" s="568"/>
      <c r="E50" s="568"/>
      <c r="F50" s="553"/>
      <c r="G50" s="110"/>
      <c r="I50" s="110"/>
      <c r="J50" s="110"/>
      <c r="K50" s="110"/>
      <c r="L50" s="4"/>
      <c r="M50" s="4"/>
      <c r="N50" s="4"/>
      <c r="O50" s="4"/>
      <c r="P50" s="4"/>
      <c r="Q50" s="4"/>
      <c r="R50" s="4"/>
      <c r="S50" s="4"/>
      <c r="T50" s="4"/>
      <c r="U50" s="4"/>
      <c r="V50" s="4"/>
      <c r="W50" s="4"/>
      <c r="X50" s="4"/>
      <c r="Y50" s="4"/>
      <c r="Z50" s="4"/>
    </row>
    <row r="51" ht="14.25" customHeight="1">
      <c r="A51" s="110"/>
      <c r="B51" s="110"/>
      <c r="C51" s="110"/>
      <c r="D51" s="110"/>
      <c r="E51" s="110"/>
      <c r="F51" s="110"/>
      <c r="G51" s="110"/>
      <c r="H51" s="110"/>
      <c r="I51" s="110"/>
      <c r="J51" s="110"/>
      <c r="K51" s="110"/>
      <c r="L51" s="4"/>
      <c r="M51" s="4"/>
      <c r="N51" s="4"/>
      <c r="O51" s="4"/>
      <c r="P51" s="4"/>
      <c r="Q51" s="4"/>
      <c r="R51" s="4"/>
      <c r="S51" s="4"/>
      <c r="T51" s="4"/>
      <c r="U51" s="4"/>
      <c r="V51" s="4"/>
      <c r="W51" s="4"/>
      <c r="X51" s="4"/>
      <c r="Y51" s="4"/>
      <c r="Z51" s="4"/>
    </row>
    <row r="52" ht="14.25" customHeight="1">
      <c r="A52" s="370" t="s">
        <v>2253</v>
      </c>
      <c r="B52" s="110"/>
      <c r="C52" s="110"/>
      <c r="D52" s="110"/>
      <c r="E52" s="110"/>
      <c r="F52" s="110"/>
      <c r="G52" s="110"/>
      <c r="H52" s="110"/>
      <c r="I52" s="110"/>
      <c r="J52" s="110"/>
      <c r="K52" s="110"/>
      <c r="L52" s="4"/>
      <c r="M52" s="4"/>
      <c r="N52" s="4"/>
      <c r="O52" s="4"/>
      <c r="P52" s="4"/>
      <c r="Q52" s="4"/>
      <c r="R52" s="4"/>
      <c r="S52" s="4"/>
      <c r="T52" s="4"/>
      <c r="U52" s="4"/>
      <c r="V52" s="4"/>
      <c r="W52" s="4"/>
      <c r="X52" s="4"/>
      <c r="Y52" s="4"/>
      <c r="Z52" s="4"/>
    </row>
    <row r="53" ht="29.25" customHeight="1">
      <c r="A53" s="482" t="s">
        <v>2220</v>
      </c>
      <c r="B53" s="272" t="s">
        <v>2221</v>
      </c>
      <c r="C53" s="71" t="s">
        <v>2222</v>
      </c>
      <c r="D53" s="72"/>
      <c r="E53" s="73"/>
      <c r="F53" s="210"/>
      <c r="G53" s="210"/>
      <c r="H53" s="180"/>
      <c r="J53" s="180"/>
      <c r="K53" s="180"/>
      <c r="L53" s="4"/>
      <c r="M53" s="4"/>
      <c r="N53" s="4"/>
      <c r="O53" s="4"/>
      <c r="P53" s="4"/>
      <c r="Q53" s="4"/>
      <c r="R53" s="4"/>
      <c r="S53" s="4"/>
      <c r="T53" s="4"/>
      <c r="U53" s="4"/>
      <c r="V53" s="4"/>
      <c r="W53" s="4"/>
      <c r="X53" s="4"/>
      <c r="Y53" s="4"/>
      <c r="Z53" s="4"/>
    </row>
    <row r="54" ht="14.25" customHeight="1">
      <c r="A54" s="74"/>
      <c r="B54" s="98"/>
      <c r="C54" s="75" t="s">
        <v>2251</v>
      </c>
      <c r="D54" s="75" t="s">
        <v>2243</v>
      </c>
      <c r="E54" s="433" t="s">
        <v>2254</v>
      </c>
      <c r="F54" s="180"/>
      <c r="G54" s="180"/>
      <c r="L54" s="4"/>
      <c r="M54" s="4"/>
      <c r="N54" s="4"/>
      <c r="O54" s="4"/>
      <c r="P54" s="4"/>
      <c r="Q54" s="4"/>
      <c r="R54" s="4"/>
      <c r="S54" s="4"/>
      <c r="T54" s="4"/>
      <c r="U54" s="4"/>
      <c r="V54" s="4"/>
      <c r="W54" s="4"/>
      <c r="X54" s="4"/>
      <c r="Y54" s="4"/>
      <c r="Z54" s="4"/>
    </row>
    <row r="55" ht="14.25" customHeight="1">
      <c r="A55" s="76">
        <v>1.0</v>
      </c>
      <c r="B55" s="314">
        <v>2.0</v>
      </c>
      <c r="C55" s="76">
        <v>3.0</v>
      </c>
      <c r="D55" s="314">
        <v>4.0</v>
      </c>
      <c r="E55" s="76">
        <v>5.0</v>
      </c>
      <c r="F55" s="181"/>
      <c r="G55" s="181"/>
      <c r="H55" s="181"/>
      <c r="J55" s="181"/>
      <c r="K55" s="181"/>
      <c r="L55" s="4"/>
      <c r="M55" s="4"/>
      <c r="N55" s="4"/>
      <c r="O55" s="4"/>
      <c r="P55" s="4"/>
      <c r="Q55" s="4"/>
      <c r="R55" s="4"/>
      <c r="S55" s="4"/>
      <c r="T55" s="4"/>
      <c r="U55" s="4"/>
      <c r="V55" s="4"/>
      <c r="W55" s="4"/>
      <c r="X55" s="4"/>
      <c r="Y55" s="4"/>
      <c r="Z55" s="4"/>
    </row>
    <row r="56" ht="14.25" customHeight="1">
      <c r="A56" s="86" t="s">
        <v>2240</v>
      </c>
      <c r="B56" s="276">
        <v>19.0</v>
      </c>
      <c r="C56" s="571">
        <f>1+1</f>
        <v>2</v>
      </c>
      <c r="D56" s="571">
        <f t="shared" ref="D56:E56" si="1">1+1+1+1+1+1</f>
        <v>6</v>
      </c>
      <c r="E56" s="571">
        <f t="shared" si="1"/>
        <v>6</v>
      </c>
      <c r="F56" s="553"/>
      <c r="G56" s="110"/>
      <c r="H56" s="110"/>
      <c r="J56" s="110"/>
      <c r="K56" s="110"/>
      <c r="L56" s="4"/>
      <c r="M56" s="4"/>
      <c r="N56" s="4"/>
      <c r="O56" s="4"/>
      <c r="P56" s="4"/>
      <c r="Q56" s="4"/>
      <c r="R56" s="4"/>
      <c r="S56" s="4"/>
      <c r="T56" s="4"/>
      <c r="U56" s="4"/>
      <c r="V56" s="4"/>
      <c r="W56" s="4"/>
      <c r="X56" s="4"/>
      <c r="Y56" s="4"/>
      <c r="Z56" s="4"/>
    </row>
    <row r="57" ht="14.25" customHeight="1">
      <c r="A57" s="86" t="s">
        <v>2241</v>
      </c>
      <c r="B57" s="276">
        <v>12.0</v>
      </c>
      <c r="C57" s="571">
        <v>1.0</v>
      </c>
      <c r="D57" s="571">
        <f>1+1+1</f>
        <v>3</v>
      </c>
      <c r="E57" s="571">
        <v>1.0</v>
      </c>
      <c r="F57" s="553"/>
      <c r="G57" s="110"/>
      <c r="H57" s="110"/>
      <c r="J57" s="110"/>
      <c r="K57" s="110"/>
      <c r="L57" s="4"/>
      <c r="M57" s="4"/>
      <c r="N57" s="4"/>
      <c r="O57" s="4"/>
      <c r="P57" s="4"/>
      <c r="Q57" s="4"/>
      <c r="R57" s="4"/>
      <c r="S57" s="4"/>
      <c r="T57" s="4"/>
      <c r="U57" s="4"/>
      <c r="V57" s="4"/>
      <c r="W57" s="4"/>
      <c r="X57" s="4"/>
      <c r="Y57" s="4"/>
      <c r="Z57" s="4"/>
    </row>
    <row r="58" ht="14.25" customHeight="1">
      <c r="A58" s="86" t="s">
        <v>245</v>
      </c>
      <c r="B58" s="276">
        <v>21.0</v>
      </c>
      <c r="C58" s="102">
        <v>0.0</v>
      </c>
      <c r="D58" s="102">
        <v>1.0</v>
      </c>
      <c r="E58" s="568"/>
      <c r="F58" s="553"/>
      <c r="G58" s="110"/>
      <c r="H58" s="110"/>
      <c r="J58" s="110"/>
      <c r="K58" s="110"/>
      <c r="L58" s="4"/>
      <c r="M58" s="4"/>
      <c r="N58" s="4"/>
      <c r="O58" s="4"/>
      <c r="P58" s="4"/>
      <c r="Q58" s="4"/>
      <c r="R58" s="4"/>
      <c r="S58" s="4"/>
      <c r="T58" s="4"/>
      <c r="U58" s="4"/>
      <c r="V58" s="4"/>
      <c r="W58" s="4"/>
      <c r="X58" s="4"/>
      <c r="Y58" s="4"/>
      <c r="Z58" s="4"/>
    </row>
    <row r="59" ht="14.25" customHeight="1">
      <c r="A59" s="86" t="s">
        <v>556</v>
      </c>
      <c r="B59" s="276">
        <v>22.0</v>
      </c>
      <c r="C59" s="102">
        <v>0.0</v>
      </c>
      <c r="D59" s="559"/>
      <c r="E59" s="559"/>
      <c r="F59" s="553"/>
      <c r="G59" s="110"/>
      <c r="H59" s="110"/>
      <c r="J59" s="110"/>
      <c r="K59" s="110"/>
      <c r="L59" s="4"/>
      <c r="M59" s="4"/>
      <c r="N59" s="4"/>
      <c r="O59" s="4"/>
      <c r="P59" s="4"/>
      <c r="Q59" s="4"/>
      <c r="R59" s="4"/>
      <c r="S59" s="4"/>
      <c r="T59" s="4"/>
      <c r="U59" s="4"/>
      <c r="V59" s="4"/>
      <c r="W59" s="4"/>
      <c r="X59" s="4"/>
      <c r="Y59" s="4"/>
      <c r="Z59" s="4"/>
    </row>
    <row r="60" ht="14.25" customHeight="1">
      <c r="A60" s="572" t="s">
        <v>557</v>
      </c>
      <c r="B60" s="276">
        <v>11.0</v>
      </c>
      <c r="C60" s="559"/>
      <c r="D60" s="559"/>
      <c r="E60" s="559"/>
      <c r="F60" s="553"/>
      <c r="G60" s="110"/>
      <c r="H60" s="110"/>
      <c r="J60" s="110"/>
      <c r="K60" s="110"/>
      <c r="L60" s="4"/>
      <c r="M60" s="4"/>
      <c r="N60" s="4"/>
      <c r="O60" s="4"/>
      <c r="P60" s="4"/>
      <c r="Q60" s="4"/>
      <c r="R60" s="4"/>
      <c r="S60" s="4"/>
      <c r="T60" s="4"/>
      <c r="U60" s="4"/>
      <c r="V60" s="4"/>
      <c r="W60" s="4"/>
      <c r="X60" s="4"/>
      <c r="Y60" s="4"/>
      <c r="Z60" s="4"/>
    </row>
    <row r="61" ht="14.25" customHeight="1">
      <c r="A61" s="86" t="s">
        <v>558</v>
      </c>
      <c r="B61" s="276">
        <v>15.0</v>
      </c>
      <c r="C61" s="559"/>
      <c r="D61" s="559"/>
      <c r="E61" s="559"/>
      <c r="F61" s="553"/>
      <c r="G61" s="110"/>
      <c r="H61" s="110"/>
      <c r="J61" s="110"/>
      <c r="K61" s="110"/>
      <c r="L61" s="4"/>
      <c r="M61" s="4"/>
      <c r="N61" s="4"/>
      <c r="O61" s="4"/>
      <c r="P61" s="4"/>
      <c r="Q61" s="4"/>
      <c r="R61" s="4"/>
      <c r="S61" s="4"/>
      <c r="T61" s="4"/>
      <c r="U61" s="4"/>
      <c r="V61" s="4"/>
      <c r="W61" s="4"/>
      <c r="X61" s="4"/>
      <c r="Y61" s="4"/>
      <c r="Z61" s="4"/>
    </row>
    <row r="62" ht="14.25" customHeight="1">
      <c r="A62" s="4"/>
      <c r="B62" s="4"/>
      <c r="C62" s="4">
        <f>average(C56:C59)</f>
        <v>0.75</v>
      </c>
      <c r="D62" s="4">
        <f>AVERAGE(D56:D58)</f>
        <v>3.333333333</v>
      </c>
      <c r="E62" s="4">
        <f>average(E56:E57)</f>
        <v>3.5</v>
      </c>
      <c r="F62" s="4">
        <f>(6+6+3+1+1)/3</f>
        <v>5.666666667</v>
      </c>
      <c r="G62" s="66" t="s">
        <v>1277</v>
      </c>
      <c r="H62" s="4">
        <f>1+((36-(6*F62))/5)</f>
        <v>1.4</v>
      </c>
      <c r="I62" s="4"/>
      <c r="J62" s="4"/>
      <c r="K62" s="4"/>
      <c r="L62" s="4"/>
      <c r="M62" s="4"/>
      <c r="N62" s="4"/>
      <c r="O62" s="4"/>
      <c r="P62" s="4"/>
      <c r="Q62" s="4"/>
      <c r="R62" s="4"/>
      <c r="S62" s="4"/>
      <c r="T62" s="4"/>
      <c r="U62" s="4"/>
      <c r="V62" s="4"/>
      <c r="W62" s="4"/>
      <c r="X62" s="4"/>
      <c r="Y62" s="4"/>
      <c r="Z62" s="4"/>
    </row>
    <row r="63" ht="14.25" customHeight="1">
      <c r="A63" s="370" t="s">
        <v>2255</v>
      </c>
      <c r="B63" s="110"/>
      <c r="C63" s="110"/>
      <c r="D63" s="110"/>
      <c r="E63" s="110"/>
      <c r="F63" s="4"/>
      <c r="G63" s="4"/>
      <c r="H63" s="4"/>
      <c r="I63" s="4"/>
      <c r="J63" s="4"/>
      <c r="K63" s="4"/>
      <c r="L63" s="4"/>
      <c r="M63" s="4"/>
      <c r="N63" s="4"/>
      <c r="O63" s="4"/>
      <c r="P63" s="4"/>
      <c r="Q63" s="4"/>
      <c r="R63" s="4"/>
      <c r="S63" s="4"/>
      <c r="T63" s="4"/>
      <c r="U63" s="4"/>
      <c r="V63" s="4"/>
      <c r="W63" s="4"/>
      <c r="X63" s="4"/>
      <c r="Y63" s="4"/>
      <c r="Z63" s="4"/>
    </row>
    <row r="64" ht="14.25" customHeight="1">
      <c r="A64" s="482" t="s">
        <v>2220</v>
      </c>
      <c r="B64" s="272" t="s">
        <v>2221</v>
      </c>
      <c r="C64" s="71" t="s">
        <v>2256</v>
      </c>
      <c r="D64" s="72"/>
      <c r="E64" s="73"/>
      <c r="F64" s="4"/>
      <c r="G64" s="4"/>
      <c r="H64" s="4"/>
      <c r="I64" s="4"/>
      <c r="J64" s="4"/>
      <c r="K64" s="4"/>
      <c r="L64" s="4"/>
      <c r="M64" s="4"/>
      <c r="N64" s="4"/>
      <c r="O64" s="4"/>
      <c r="P64" s="4"/>
      <c r="Q64" s="4"/>
      <c r="R64" s="4"/>
      <c r="S64" s="4"/>
      <c r="T64" s="4"/>
      <c r="U64" s="4"/>
      <c r="V64" s="4"/>
      <c r="W64" s="4"/>
      <c r="X64" s="4"/>
      <c r="Y64" s="4"/>
      <c r="Z64" s="4"/>
    </row>
    <row r="65" ht="14.25" customHeight="1">
      <c r="A65" s="74"/>
      <c r="B65" s="98"/>
      <c r="C65" s="75" t="s">
        <v>2257</v>
      </c>
      <c r="D65" s="75" t="s">
        <v>2258</v>
      </c>
      <c r="E65" s="75" t="s">
        <v>2259</v>
      </c>
      <c r="F65" s="4"/>
      <c r="G65" s="4"/>
      <c r="H65" s="4"/>
      <c r="I65" s="4"/>
      <c r="J65" s="4"/>
      <c r="K65" s="4"/>
      <c r="L65" s="4"/>
      <c r="M65" s="4"/>
      <c r="N65" s="4"/>
      <c r="O65" s="4"/>
      <c r="P65" s="4"/>
      <c r="Q65" s="4"/>
      <c r="R65" s="4"/>
      <c r="S65" s="4"/>
      <c r="T65" s="4"/>
      <c r="U65" s="4"/>
      <c r="V65" s="4"/>
      <c r="W65" s="4"/>
      <c r="X65" s="4"/>
      <c r="Y65" s="4"/>
      <c r="Z65" s="4"/>
    </row>
    <row r="66" ht="14.25" customHeight="1">
      <c r="A66" s="76">
        <v>1.0</v>
      </c>
      <c r="B66" s="314">
        <v>2.0</v>
      </c>
      <c r="C66" s="76">
        <v>3.0</v>
      </c>
      <c r="D66" s="314">
        <v>4.0</v>
      </c>
      <c r="E66" s="76">
        <v>5.0</v>
      </c>
      <c r="F66" s="4"/>
      <c r="G66" s="4"/>
      <c r="H66" s="4"/>
      <c r="I66" s="4"/>
      <c r="J66" s="4"/>
      <c r="K66" s="4"/>
      <c r="L66" s="4"/>
      <c r="M66" s="4"/>
      <c r="N66" s="4"/>
      <c r="O66" s="4"/>
      <c r="P66" s="4"/>
      <c r="Q66" s="4"/>
      <c r="R66" s="4"/>
      <c r="S66" s="4"/>
      <c r="T66" s="4"/>
      <c r="U66" s="4"/>
      <c r="V66" s="4"/>
      <c r="W66" s="4"/>
      <c r="X66" s="4"/>
      <c r="Y66" s="4"/>
      <c r="Z66" s="4"/>
    </row>
    <row r="67" ht="14.25" customHeight="1">
      <c r="A67" s="86" t="s">
        <v>556</v>
      </c>
      <c r="B67" s="286"/>
      <c r="C67" s="113"/>
      <c r="D67" s="113"/>
      <c r="E67" s="113"/>
      <c r="F67" s="4"/>
      <c r="G67" s="4"/>
      <c r="H67" s="4"/>
      <c r="I67" s="4"/>
      <c r="J67" s="4"/>
      <c r="K67" s="4"/>
      <c r="L67" s="4"/>
      <c r="M67" s="4"/>
      <c r="N67" s="4"/>
      <c r="O67" s="4"/>
      <c r="P67" s="4"/>
      <c r="Q67" s="4"/>
      <c r="R67" s="4"/>
      <c r="S67" s="4"/>
      <c r="T67" s="4"/>
      <c r="U67" s="4"/>
      <c r="V67" s="4"/>
      <c r="W67" s="4"/>
      <c r="X67" s="4"/>
      <c r="Y67" s="4"/>
      <c r="Z67" s="4"/>
    </row>
    <row r="68" ht="14.25" customHeight="1">
      <c r="A68" s="86" t="s">
        <v>557</v>
      </c>
      <c r="B68" s="286"/>
      <c r="C68" s="113"/>
      <c r="D68" s="113"/>
      <c r="E68" s="559"/>
      <c r="F68" s="4"/>
      <c r="G68" s="4"/>
      <c r="H68" s="4"/>
      <c r="I68" s="4"/>
      <c r="J68" s="4"/>
      <c r="K68" s="4"/>
      <c r="L68" s="4"/>
      <c r="M68" s="4"/>
      <c r="N68" s="4"/>
      <c r="O68" s="4"/>
      <c r="P68" s="4"/>
      <c r="Q68" s="4"/>
      <c r="R68" s="4"/>
      <c r="S68" s="4"/>
      <c r="T68" s="4"/>
      <c r="U68" s="4"/>
      <c r="V68" s="4"/>
      <c r="W68" s="4"/>
      <c r="X68" s="4"/>
      <c r="Y68" s="4"/>
      <c r="Z68" s="4"/>
    </row>
    <row r="69" ht="14.25" customHeight="1">
      <c r="A69" s="86" t="s">
        <v>558</v>
      </c>
      <c r="B69" s="286" t="s">
        <v>2227</v>
      </c>
      <c r="C69" s="113" t="s">
        <v>2228</v>
      </c>
      <c r="D69" s="559"/>
      <c r="E69" s="559"/>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370" t="s">
        <v>2260</v>
      </c>
      <c r="B71" s="110"/>
      <c r="C71" s="110"/>
      <c r="D71" s="110"/>
      <c r="E71" s="110"/>
      <c r="F71" s="4"/>
      <c r="G71" s="4"/>
      <c r="H71" s="4"/>
      <c r="I71" s="4"/>
      <c r="J71" s="4"/>
      <c r="K71" s="4"/>
      <c r="L71" s="4"/>
      <c r="M71" s="4"/>
      <c r="N71" s="4"/>
      <c r="O71" s="4"/>
      <c r="P71" s="4"/>
      <c r="Q71" s="4"/>
      <c r="R71" s="4"/>
      <c r="S71" s="4"/>
      <c r="T71" s="4"/>
      <c r="U71" s="4"/>
      <c r="V71" s="4"/>
      <c r="W71" s="4"/>
      <c r="X71" s="4"/>
      <c r="Y71" s="4"/>
      <c r="Z71" s="4"/>
    </row>
    <row r="72" ht="14.25" customHeight="1">
      <c r="A72" s="482" t="s">
        <v>2220</v>
      </c>
      <c r="B72" s="272" t="s">
        <v>2221</v>
      </c>
      <c r="C72" s="71" t="s">
        <v>2256</v>
      </c>
      <c r="D72" s="72"/>
      <c r="E72" s="73"/>
      <c r="F72" s="4"/>
      <c r="G72" s="4"/>
      <c r="H72" s="4"/>
      <c r="I72" s="4"/>
      <c r="J72" s="4"/>
      <c r="K72" s="4"/>
      <c r="L72" s="4"/>
      <c r="M72" s="4"/>
      <c r="N72" s="4"/>
      <c r="O72" s="4"/>
      <c r="P72" s="4"/>
      <c r="Q72" s="4"/>
      <c r="R72" s="4"/>
      <c r="S72" s="4"/>
      <c r="T72" s="4"/>
      <c r="U72" s="4"/>
      <c r="V72" s="4"/>
      <c r="W72" s="4"/>
      <c r="X72" s="4"/>
      <c r="Y72" s="4"/>
      <c r="Z72" s="4"/>
    </row>
    <row r="73" ht="14.25" customHeight="1">
      <c r="A73" s="74"/>
      <c r="B73" s="98"/>
      <c r="C73" s="75" t="s">
        <v>2261</v>
      </c>
      <c r="D73" s="75" t="s">
        <v>2262</v>
      </c>
      <c r="E73" s="75" t="s">
        <v>2263</v>
      </c>
      <c r="F73" s="4"/>
      <c r="G73" s="4"/>
      <c r="H73" s="4"/>
      <c r="I73" s="4"/>
      <c r="J73" s="4"/>
      <c r="K73" s="4"/>
      <c r="L73" s="4"/>
      <c r="M73" s="4"/>
      <c r="N73" s="4"/>
      <c r="O73" s="4"/>
      <c r="P73" s="4"/>
      <c r="Q73" s="4"/>
      <c r="R73" s="4"/>
      <c r="S73" s="4"/>
      <c r="T73" s="4"/>
      <c r="U73" s="4"/>
      <c r="V73" s="4"/>
      <c r="W73" s="4"/>
      <c r="X73" s="4"/>
      <c r="Y73" s="4"/>
      <c r="Z73" s="4"/>
    </row>
    <row r="74" ht="14.25" customHeight="1">
      <c r="A74" s="76">
        <v>1.0</v>
      </c>
      <c r="B74" s="314">
        <v>2.0</v>
      </c>
      <c r="C74" s="76">
        <v>3.0</v>
      </c>
      <c r="D74" s="314">
        <v>4.0</v>
      </c>
      <c r="E74" s="76">
        <v>5.0</v>
      </c>
      <c r="F74" s="4"/>
      <c r="G74" s="4"/>
      <c r="H74" s="4"/>
      <c r="I74" s="4"/>
      <c r="J74" s="4"/>
      <c r="K74" s="4"/>
      <c r="L74" s="4"/>
      <c r="M74" s="4"/>
      <c r="N74" s="4"/>
      <c r="O74" s="4"/>
      <c r="P74" s="4"/>
      <c r="Q74" s="4"/>
      <c r="R74" s="4"/>
      <c r="S74" s="4"/>
      <c r="T74" s="4"/>
      <c r="U74" s="4"/>
      <c r="V74" s="4"/>
      <c r="W74" s="4"/>
      <c r="X74" s="4"/>
      <c r="Y74" s="4"/>
      <c r="Z74" s="4"/>
    </row>
    <row r="75" ht="14.25" customHeight="1">
      <c r="A75" s="86" t="s">
        <v>556</v>
      </c>
      <c r="B75" s="286"/>
      <c r="C75" s="113"/>
      <c r="D75" s="113"/>
      <c r="E75" s="113"/>
      <c r="F75" s="4"/>
      <c r="G75" s="4"/>
      <c r="H75" s="4"/>
      <c r="I75" s="4"/>
      <c r="J75" s="4"/>
      <c r="K75" s="4"/>
      <c r="L75" s="4"/>
      <c r="M75" s="4"/>
      <c r="N75" s="4"/>
      <c r="O75" s="4"/>
      <c r="P75" s="4"/>
      <c r="Q75" s="4"/>
      <c r="R75" s="4"/>
      <c r="S75" s="4"/>
      <c r="T75" s="4"/>
      <c r="U75" s="4"/>
      <c r="V75" s="4"/>
      <c r="W75" s="4"/>
      <c r="X75" s="4"/>
      <c r="Y75" s="4"/>
      <c r="Z75" s="4"/>
    </row>
    <row r="76" ht="14.25" customHeight="1">
      <c r="A76" s="86" t="s">
        <v>557</v>
      </c>
      <c r="B76" s="286"/>
      <c r="C76" s="113"/>
      <c r="D76" s="113"/>
      <c r="E76" s="559"/>
      <c r="F76" s="4"/>
      <c r="G76" s="4"/>
      <c r="H76" s="4"/>
      <c r="I76" s="4"/>
      <c r="J76" s="4"/>
      <c r="K76" s="4"/>
      <c r="L76" s="4"/>
      <c r="M76" s="4"/>
      <c r="N76" s="4"/>
      <c r="O76" s="4"/>
      <c r="P76" s="4"/>
      <c r="Q76" s="4"/>
      <c r="R76" s="4"/>
      <c r="S76" s="4"/>
      <c r="T76" s="4"/>
      <c r="U76" s="4"/>
      <c r="V76" s="4"/>
      <c r="W76" s="4"/>
      <c r="X76" s="4"/>
      <c r="Y76" s="4"/>
      <c r="Z76" s="4"/>
    </row>
    <row r="77" ht="14.25" customHeight="1">
      <c r="A77" s="86" t="s">
        <v>558</v>
      </c>
      <c r="B77" s="286"/>
      <c r="C77" s="113"/>
      <c r="D77" s="559"/>
      <c r="E77" s="559"/>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3">
    <mergeCell ref="B11:B12"/>
    <mergeCell ref="C11:E11"/>
    <mergeCell ref="A20:A21"/>
    <mergeCell ref="B20:B21"/>
    <mergeCell ref="C20:E20"/>
    <mergeCell ref="B31:B32"/>
    <mergeCell ref="C31:F31"/>
    <mergeCell ref="A31:A32"/>
    <mergeCell ref="A44:A45"/>
    <mergeCell ref="B44:B45"/>
    <mergeCell ref="C44:E44"/>
    <mergeCell ref="A53:A54"/>
    <mergeCell ref="B53:B54"/>
    <mergeCell ref="C53:E53"/>
    <mergeCell ref="A4:A5"/>
    <mergeCell ref="B4:B5"/>
    <mergeCell ref="C4:E4"/>
    <mergeCell ref="H4:H5"/>
    <mergeCell ref="I4:I5"/>
    <mergeCell ref="G6:J6"/>
    <mergeCell ref="A11:A12"/>
    <mergeCell ref="H11:H12"/>
    <mergeCell ref="I11:I12"/>
    <mergeCell ref="G20:I21"/>
    <mergeCell ref="J20:J21"/>
    <mergeCell ref="G22:I22"/>
    <mergeCell ref="K22:M22"/>
    <mergeCell ref="G23:I23"/>
    <mergeCell ref="G24:I24"/>
    <mergeCell ref="G25:I25"/>
    <mergeCell ref="G26:I26"/>
    <mergeCell ref="G27:I27"/>
    <mergeCell ref="I31:K32"/>
    <mergeCell ref="I33:K33"/>
    <mergeCell ref="I34:K34"/>
    <mergeCell ref="I35:K35"/>
    <mergeCell ref="I36:K36"/>
    <mergeCell ref="I37:K37"/>
    <mergeCell ref="I38:K38"/>
    <mergeCell ref="I39:K39"/>
    <mergeCell ref="I40:K40"/>
    <mergeCell ref="G44:H45"/>
    <mergeCell ref="H53:I54"/>
    <mergeCell ref="H55:I55"/>
    <mergeCell ref="H56:I56"/>
    <mergeCell ref="H57:I57"/>
    <mergeCell ref="H58:I58"/>
    <mergeCell ref="H59:I59"/>
    <mergeCell ref="H60:I60"/>
    <mergeCell ref="H61:I61"/>
    <mergeCell ref="G46:H46"/>
    <mergeCell ref="G47:H47"/>
    <mergeCell ref="G48:H48"/>
    <mergeCell ref="G49:H49"/>
    <mergeCell ref="G50:H50"/>
    <mergeCell ref="J53:J54"/>
    <mergeCell ref="K53:K54"/>
    <mergeCell ref="A64:A65"/>
    <mergeCell ref="B64:B65"/>
    <mergeCell ref="C64:E64"/>
    <mergeCell ref="A72:A73"/>
    <mergeCell ref="B72:B73"/>
    <mergeCell ref="C72:E72"/>
  </mergeCells>
  <dataValidations>
    <dataValidation type="decimal" operator="greaterThanOrEqual" allowBlank="1" showDropDown="1" showInputMessage="1" showErrorMessage="1" prompt="Data yang diisi harus dalam bentuk angka &gt;= 0" sqref="G26 G34 G35:I35 H36:I36 H38:H41 G47:G48 G57:H58 G60:G61">
      <formula1>0.0</formula1>
    </dataValidation>
    <dataValidation type="custom" allowBlank="1" showDropDown="1" showInputMessage="1" showErrorMessage="1" prompt="Data yang diisi harus dalam bentuk angka &gt;= 0" sqref="G25 I37 G49 H59">
      <formula1>OR(G25="f", AND(ISNUMBER(G25),G25&gt;=0))</formula1>
    </dataValidation>
    <dataValidation type="custom" allowBlank="1" showDropDown="1" showInputMessage="1" showErrorMessage="1" prompt="Data yang diisi harus dalam bentuk angka &gt;= 0" sqref="H34 G56">
      <formula1>OR(G34="b", AND(ISNUMBER(G34),G34&gt;=0))</formula1>
    </dataValidation>
    <dataValidation type="custom" allowBlank="1" showDropDown="1" showInputMessage="1" showErrorMessage="1" prompt="Data yang diisi harus dalam bentuk angka &gt;= 0" sqref="H37 G59">
      <formula1>OR(G37="e", AND(ISNUMBER(G37),G37&gt;=0))</formula1>
    </dataValidation>
    <dataValidation type="decimal" operator="greaterThanOrEqual" allowBlank="1" showInputMessage="1" showErrorMessage="1" prompt="Data yang diisi harus dalam bentuk angka" sqref="B7:E7 B8:C8 B14:E14 B15:D15 B16:C16 B17 B34:F35 B36:E36 B37:D37 B39:B41">
      <formula1>0.0</formula1>
    </dataValidation>
    <dataValidation type="custom" allowBlank="1" showDropDown="1" showInputMessage="1" showErrorMessage="1" prompt="Data yang diisi harus dalam bentuk angka &gt;= 0" sqref="G23">
      <formula1>OR(G23="g", AND(ISNUMBER(G23),G23&gt;=0))</formula1>
    </dataValidation>
    <dataValidation type="custom" allowBlank="1" showDropDown="1" showInputMessage="1" showErrorMessage="1" prompt="Data yang diisi harus dalam bentuk angka &gt;= 0" sqref="G24 I34 H56">
      <formula1>OR(G24="c", AND(ISNUMBER(G24),G24&gt;=0))</formula1>
    </dataValidation>
    <dataValidation type="decimal" operator="greaterThanOrEqual" allowBlank="1" showInputMessage="1" showErrorMessage="1" prompt="Data yang diisi dalam bentuk angka" sqref="B23:E24 B25:D25 B26:C26 B27:B28 B38:C38 B47:E47 B48:D48 B49:C49 B50 G52 B56:E57 B58:D58 B59:C59 B60:B61 B67:E67 B68:D68 B69:C69 B75:E75 B76:D76 B77:C77">
      <formula1>0.0</formula1>
    </dataValidation>
  </dataValidations>
  <hyperlinks>
    <hyperlink display="&lt;&lt;&lt; Daftar Tabel" location="'Daftar Tabel'!A1" ref="L1"/>
  </hyperlinks>
  <printOptions/>
  <pageMargins bottom="0.75" footer="0.0" header="0.0" left="0.7" right="0.7" top="0.75"/>
  <pageSetup orientation="portrait"/>
  <drawing r:id="rId2"/>
  <legacyDrawing r:id="rId3"/>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2.63" defaultRowHeight="15.0"/>
  <cols>
    <col customWidth="1" min="1" max="1" width="4.63"/>
    <col customWidth="1" min="2" max="2" width="31.88"/>
    <col customWidth="1" min="3" max="6" width="9.13"/>
    <col customWidth="1" min="8" max="26" width="7.63"/>
  </cols>
  <sheetData>
    <row r="1" ht="14.25" customHeight="1">
      <c r="A1" s="185" t="s">
        <v>2264</v>
      </c>
      <c r="B1" s="4"/>
      <c r="C1" s="4"/>
      <c r="D1" s="4"/>
      <c r="E1" s="4"/>
      <c r="F1" s="4"/>
      <c r="G1" s="68" t="s">
        <v>191</v>
      </c>
      <c r="H1" s="4"/>
      <c r="I1" s="4"/>
      <c r="J1" s="4"/>
      <c r="K1" s="4"/>
      <c r="L1" s="4"/>
      <c r="M1" s="4"/>
      <c r="N1" s="4"/>
      <c r="O1" s="4"/>
      <c r="P1" s="4"/>
      <c r="Q1" s="4"/>
      <c r="R1" s="4"/>
      <c r="S1" s="4"/>
      <c r="T1" s="4"/>
      <c r="U1" s="4"/>
      <c r="V1" s="4"/>
      <c r="W1" s="4"/>
      <c r="X1" s="4"/>
      <c r="Y1" s="4"/>
      <c r="Z1" s="4"/>
    </row>
    <row r="2" ht="14.25" customHeight="1">
      <c r="A2" s="185"/>
      <c r="B2" s="4"/>
      <c r="C2" s="4"/>
      <c r="D2" s="4"/>
      <c r="E2" s="4"/>
      <c r="F2" s="4"/>
      <c r="G2" s="4"/>
      <c r="H2" s="4"/>
      <c r="I2" s="4"/>
      <c r="J2" s="4"/>
      <c r="K2" s="4"/>
      <c r="L2" s="4"/>
      <c r="M2" s="4"/>
      <c r="N2" s="4"/>
      <c r="O2" s="4"/>
      <c r="P2" s="4"/>
      <c r="Q2" s="4"/>
      <c r="R2" s="4"/>
      <c r="S2" s="4"/>
      <c r="T2" s="4"/>
      <c r="U2" s="4"/>
      <c r="V2" s="4"/>
      <c r="W2" s="4"/>
      <c r="X2" s="4"/>
      <c r="Y2" s="4"/>
      <c r="Z2" s="4"/>
    </row>
    <row r="3" ht="14.25" customHeight="1">
      <c r="A3" s="92" t="s">
        <v>2265</v>
      </c>
      <c r="B3" s="4"/>
      <c r="C3" s="4"/>
      <c r="D3" s="4"/>
      <c r="E3" s="4"/>
      <c r="F3" s="4"/>
      <c r="G3" s="4"/>
      <c r="H3" s="4"/>
      <c r="I3" s="4"/>
      <c r="J3" s="4"/>
      <c r="K3" s="4"/>
      <c r="L3" s="4"/>
      <c r="M3" s="4"/>
      <c r="N3" s="4"/>
      <c r="O3" s="4"/>
      <c r="P3" s="4"/>
      <c r="Q3" s="4"/>
      <c r="R3" s="4"/>
      <c r="S3" s="4"/>
      <c r="T3" s="4"/>
      <c r="U3" s="4"/>
      <c r="V3" s="4"/>
      <c r="W3" s="4"/>
      <c r="X3" s="4"/>
      <c r="Y3" s="4"/>
      <c r="Z3" s="4"/>
    </row>
    <row r="4" ht="14.25" customHeight="1">
      <c r="A4" s="70" t="s">
        <v>213</v>
      </c>
      <c r="B4" s="70" t="s">
        <v>2266</v>
      </c>
      <c r="C4" s="71" t="s">
        <v>1290</v>
      </c>
      <c r="D4" s="72"/>
      <c r="E4" s="73"/>
      <c r="F4" s="70" t="s">
        <v>570</v>
      </c>
      <c r="G4" s="139" t="s">
        <v>2171</v>
      </c>
      <c r="H4" s="4"/>
      <c r="I4" s="4"/>
      <c r="J4" s="4"/>
      <c r="K4" s="4"/>
      <c r="L4" s="4"/>
      <c r="M4" s="4"/>
      <c r="N4" s="4"/>
      <c r="O4" s="4"/>
      <c r="P4" s="4"/>
      <c r="Q4" s="4"/>
      <c r="R4" s="4"/>
      <c r="S4" s="4"/>
      <c r="T4" s="4"/>
      <c r="U4" s="4"/>
      <c r="V4" s="4"/>
      <c r="W4" s="4"/>
      <c r="X4" s="4"/>
      <c r="Y4" s="4"/>
      <c r="Z4" s="4"/>
    </row>
    <row r="5" ht="14.25" customHeight="1">
      <c r="A5" s="74"/>
      <c r="B5" s="74"/>
      <c r="C5" s="75" t="s">
        <v>556</v>
      </c>
      <c r="D5" s="75" t="s">
        <v>557</v>
      </c>
      <c r="E5" s="75" t="s">
        <v>558</v>
      </c>
      <c r="F5" s="74"/>
      <c r="G5" s="4"/>
      <c r="H5" s="4"/>
      <c r="I5" s="4"/>
      <c r="J5" s="4"/>
      <c r="K5" s="4"/>
      <c r="L5" s="4"/>
      <c r="M5" s="4"/>
      <c r="N5" s="4"/>
      <c r="O5" s="4"/>
      <c r="P5" s="4"/>
      <c r="Q5" s="4"/>
      <c r="R5" s="4"/>
      <c r="S5" s="4"/>
      <c r="T5" s="4"/>
      <c r="U5" s="4"/>
      <c r="V5" s="4"/>
      <c r="W5" s="4"/>
      <c r="X5" s="4"/>
      <c r="Y5" s="4"/>
      <c r="Z5" s="4"/>
    </row>
    <row r="6" ht="14.25" customHeight="1">
      <c r="A6" s="123">
        <v>1.0</v>
      </c>
      <c r="B6" s="123">
        <v>2.0</v>
      </c>
      <c r="C6" s="123">
        <v>3.0</v>
      </c>
      <c r="D6" s="123">
        <v>4.0</v>
      </c>
      <c r="E6" s="123">
        <v>5.0</v>
      </c>
      <c r="F6" s="123">
        <v>6.0</v>
      </c>
      <c r="G6" s="4"/>
      <c r="H6" s="4"/>
      <c r="I6" s="4"/>
      <c r="J6" s="4"/>
      <c r="K6" s="4"/>
      <c r="L6" s="4"/>
      <c r="M6" s="4"/>
      <c r="N6" s="4"/>
      <c r="O6" s="4"/>
      <c r="P6" s="4"/>
      <c r="Q6" s="4"/>
      <c r="R6" s="4"/>
      <c r="S6" s="4"/>
      <c r="T6" s="4"/>
      <c r="U6" s="4"/>
      <c r="V6" s="4"/>
      <c r="W6" s="4"/>
      <c r="X6" s="4"/>
      <c r="Y6" s="4"/>
      <c r="Z6" s="4"/>
    </row>
    <row r="7" ht="14.25" customHeight="1">
      <c r="A7" s="86">
        <v>1.0</v>
      </c>
      <c r="B7" s="187" t="s">
        <v>1291</v>
      </c>
      <c r="C7" s="102">
        <v>0.0</v>
      </c>
      <c r="D7" s="102">
        <v>0.0</v>
      </c>
      <c r="E7" s="102">
        <v>0.0</v>
      </c>
      <c r="F7" s="86">
        <f t="shared" ref="F7:F14" si="1">SUM(C7:E7)</f>
        <v>0</v>
      </c>
      <c r="G7" s="4" t="s">
        <v>1292</v>
      </c>
      <c r="H7" s="4"/>
      <c r="I7" s="4"/>
      <c r="J7" s="4"/>
      <c r="K7" s="4"/>
      <c r="L7" s="4"/>
      <c r="M7" s="4"/>
      <c r="N7" s="4"/>
      <c r="O7" s="4"/>
      <c r="P7" s="4"/>
      <c r="Q7" s="4"/>
      <c r="R7" s="4"/>
      <c r="S7" s="4"/>
      <c r="T7" s="4"/>
      <c r="U7" s="4"/>
      <c r="V7" s="4"/>
      <c r="W7" s="4"/>
      <c r="X7" s="4"/>
      <c r="Y7" s="4"/>
      <c r="Z7" s="4"/>
    </row>
    <row r="8" ht="14.25" customHeight="1">
      <c r="A8" s="86">
        <v>2.0</v>
      </c>
      <c r="B8" s="187" t="s">
        <v>1466</v>
      </c>
      <c r="C8" s="102">
        <v>8.0</v>
      </c>
      <c r="D8" s="102">
        <v>17.0</v>
      </c>
      <c r="E8" s="102">
        <v>8.0</v>
      </c>
      <c r="F8" s="86">
        <f t="shared" si="1"/>
        <v>33</v>
      </c>
      <c r="G8" s="4" t="s">
        <v>1294</v>
      </c>
      <c r="H8" s="4"/>
      <c r="I8" s="4"/>
      <c r="J8" s="4"/>
      <c r="K8" s="4"/>
      <c r="L8" s="4"/>
      <c r="M8" s="4"/>
      <c r="N8" s="4"/>
      <c r="O8" s="4"/>
      <c r="P8" s="4"/>
      <c r="Q8" s="4"/>
      <c r="R8" s="4"/>
      <c r="S8" s="4"/>
      <c r="T8" s="4"/>
      <c r="U8" s="4"/>
      <c r="V8" s="4"/>
      <c r="W8" s="4"/>
      <c r="X8" s="4"/>
      <c r="Y8" s="4"/>
      <c r="Z8" s="4"/>
    </row>
    <row r="9" ht="14.25" customHeight="1">
      <c r="A9" s="86">
        <v>3.0</v>
      </c>
      <c r="B9" s="187" t="s">
        <v>1296</v>
      </c>
      <c r="C9" s="102">
        <v>0.0</v>
      </c>
      <c r="D9" s="102">
        <v>0.0</v>
      </c>
      <c r="E9" s="102">
        <v>0.0</v>
      </c>
      <c r="F9" s="86">
        <f t="shared" si="1"/>
        <v>0</v>
      </c>
      <c r="G9" s="4" t="s">
        <v>1297</v>
      </c>
      <c r="H9" s="4"/>
      <c r="I9" s="4"/>
      <c r="J9" s="4"/>
      <c r="K9" s="4"/>
      <c r="L9" s="4"/>
      <c r="M9" s="4"/>
      <c r="N9" s="4"/>
      <c r="O9" s="4"/>
      <c r="P9" s="4"/>
      <c r="Q9" s="4"/>
      <c r="R9" s="4"/>
      <c r="S9" s="4"/>
      <c r="T9" s="4"/>
      <c r="U9" s="4"/>
      <c r="V9" s="4"/>
      <c r="W9" s="4"/>
      <c r="X9" s="4"/>
      <c r="Y9" s="4"/>
      <c r="Z9" s="4"/>
    </row>
    <row r="10" ht="14.25" customHeight="1">
      <c r="A10" s="86">
        <v>4.0</v>
      </c>
      <c r="B10" s="404" t="s">
        <v>1467</v>
      </c>
      <c r="C10" s="102">
        <v>15.0</v>
      </c>
      <c r="D10" s="102">
        <v>32.0</v>
      </c>
      <c r="E10" s="102">
        <v>15.0</v>
      </c>
      <c r="F10" s="86">
        <f t="shared" si="1"/>
        <v>62</v>
      </c>
      <c r="G10" s="4" t="s">
        <v>1300</v>
      </c>
      <c r="H10" s="4"/>
      <c r="I10" s="4"/>
      <c r="J10" s="4"/>
      <c r="K10" s="4"/>
      <c r="L10" s="4"/>
      <c r="M10" s="4"/>
      <c r="N10" s="4"/>
      <c r="O10" s="4"/>
      <c r="P10" s="4"/>
      <c r="Q10" s="4"/>
      <c r="R10" s="4"/>
      <c r="S10" s="4"/>
      <c r="T10" s="4"/>
      <c r="U10" s="4"/>
      <c r="V10" s="4"/>
      <c r="W10" s="4"/>
      <c r="X10" s="4"/>
      <c r="Y10" s="4"/>
      <c r="Z10" s="4"/>
    </row>
    <row r="11" ht="14.25" customHeight="1">
      <c r="A11" s="305">
        <v>5.0</v>
      </c>
      <c r="B11" s="187" t="s">
        <v>1301</v>
      </c>
      <c r="C11" s="405">
        <v>0.0</v>
      </c>
      <c r="D11" s="102">
        <v>1.0</v>
      </c>
      <c r="E11" s="102">
        <v>0.0</v>
      </c>
      <c r="F11" s="86">
        <f t="shared" si="1"/>
        <v>1</v>
      </c>
      <c r="G11" s="4" t="s">
        <v>1302</v>
      </c>
      <c r="H11" s="4"/>
      <c r="I11" s="4"/>
      <c r="J11" s="4"/>
      <c r="K11" s="4"/>
      <c r="L11" s="4"/>
      <c r="M11" s="4"/>
      <c r="N11" s="4"/>
      <c r="O11" s="4"/>
      <c r="P11" s="4"/>
      <c r="Q11" s="4"/>
      <c r="R11" s="4"/>
      <c r="S11" s="4"/>
      <c r="T11" s="4"/>
      <c r="U11" s="4"/>
      <c r="V11" s="4"/>
      <c r="W11" s="4"/>
      <c r="X11" s="4"/>
      <c r="Y11" s="4"/>
      <c r="Z11" s="4"/>
    </row>
    <row r="12" ht="27.0" customHeight="1">
      <c r="A12" s="305">
        <v>6.0</v>
      </c>
      <c r="B12" s="187" t="s">
        <v>1468</v>
      </c>
      <c r="C12" s="405">
        <v>0.0</v>
      </c>
      <c r="D12" s="102">
        <v>0.0</v>
      </c>
      <c r="E12" s="102">
        <v>0.0</v>
      </c>
      <c r="F12" s="86">
        <f t="shared" si="1"/>
        <v>0</v>
      </c>
      <c r="G12" s="4" t="s">
        <v>1304</v>
      </c>
      <c r="H12" s="4"/>
      <c r="I12" s="4"/>
      <c r="J12" s="4"/>
      <c r="K12" s="4"/>
      <c r="L12" s="4"/>
      <c r="M12" s="4"/>
      <c r="N12" s="4"/>
      <c r="O12" s="4"/>
      <c r="P12" s="4"/>
      <c r="Q12" s="4"/>
      <c r="R12" s="4"/>
      <c r="S12" s="4"/>
      <c r="T12" s="4"/>
      <c r="U12" s="4"/>
      <c r="V12" s="4"/>
      <c r="W12" s="4"/>
      <c r="X12" s="4"/>
      <c r="Y12" s="4"/>
      <c r="Z12" s="4"/>
    </row>
    <row r="13" ht="27.0" customHeight="1">
      <c r="A13" s="305">
        <v>7.0</v>
      </c>
      <c r="B13" s="187" t="s">
        <v>1469</v>
      </c>
      <c r="C13" s="405">
        <v>28.0</v>
      </c>
      <c r="D13" s="102">
        <v>16.0</v>
      </c>
      <c r="E13" s="102">
        <v>22.0</v>
      </c>
      <c r="F13" s="86">
        <f t="shared" si="1"/>
        <v>66</v>
      </c>
      <c r="G13" s="4" t="s">
        <v>1306</v>
      </c>
      <c r="H13" s="4"/>
      <c r="I13" s="4"/>
      <c r="J13" s="4"/>
      <c r="K13" s="4"/>
      <c r="L13" s="4"/>
      <c r="M13" s="4"/>
      <c r="N13" s="4"/>
      <c r="O13" s="4"/>
      <c r="P13" s="4"/>
      <c r="Q13" s="4"/>
      <c r="R13" s="4"/>
      <c r="S13" s="4"/>
      <c r="T13" s="4"/>
      <c r="U13" s="4"/>
      <c r="V13" s="4"/>
      <c r="W13" s="4"/>
      <c r="X13" s="4"/>
      <c r="Y13" s="4"/>
      <c r="Z13" s="4"/>
    </row>
    <row r="14" ht="14.25" customHeight="1">
      <c r="A14" s="295" t="s">
        <v>570</v>
      </c>
      <c r="B14" s="73"/>
      <c r="C14" s="407">
        <f t="shared" ref="C14:E14" si="2">SUM(C7:C13)</f>
        <v>51</v>
      </c>
      <c r="D14" s="407">
        <f t="shared" si="2"/>
        <v>66</v>
      </c>
      <c r="E14" s="407">
        <f t="shared" si="2"/>
        <v>45</v>
      </c>
      <c r="F14" s="407">
        <f t="shared" si="1"/>
        <v>162</v>
      </c>
      <c r="G14" s="4"/>
      <c r="H14" s="4"/>
      <c r="I14" s="4"/>
      <c r="J14" s="4"/>
      <c r="K14" s="4"/>
      <c r="L14" s="4"/>
      <c r="M14" s="4"/>
      <c r="N14" s="4"/>
      <c r="O14" s="4"/>
      <c r="P14" s="4"/>
      <c r="Q14" s="4"/>
      <c r="R14" s="4"/>
      <c r="S14" s="4"/>
      <c r="T14" s="4"/>
      <c r="U14" s="4"/>
      <c r="V14" s="4"/>
      <c r="W14" s="4"/>
      <c r="X14" s="4"/>
      <c r="Y14" s="4"/>
      <c r="Z14" s="4"/>
    </row>
    <row r="15" ht="14.25" customHeight="1">
      <c r="A15" s="4"/>
      <c r="B15" s="4"/>
      <c r="C15" s="66"/>
      <c r="D15" s="66"/>
      <c r="E15" s="66"/>
      <c r="F15" s="4"/>
      <c r="G15" s="4"/>
      <c r="H15" s="4"/>
      <c r="I15" s="4"/>
      <c r="J15" s="4"/>
      <c r="K15" s="4"/>
      <c r="L15" s="4"/>
      <c r="M15" s="4"/>
      <c r="N15" s="4"/>
      <c r="O15" s="4"/>
      <c r="P15" s="4"/>
      <c r="Q15" s="4"/>
      <c r="R15" s="4"/>
      <c r="S15" s="4"/>
      <c r="T15" s="4"/>
      <c r="U15" s="4"/>
      <c r="V15" s="4"/>
      <c r="W15" s="4"/>
      <c r="X15" s="4"/>
      <c r="Y15" s="4"/>
      <c r="Z15" s="4"/>
    </row>
    <row r="16" ht="14.25" customHeight="1">
      <c r="A16" s="4"/>
      <c r="B16" s="4"/>
      <c r="C16" s="66" t="s">
        <v>866</v>
      </c>
      <c r="D16" s="4">
        <f>(F10+F13)/'PS✓'!G19</f>
        <v>1.753424658</v>
      </c>
      <c r="E16" s="66" t="s">
        <v>2267</v>
      </c>
      <c r="F16" s="66" t="s">
        <v>2268</v>
      </c>
      <c r="G16" s="4"/>
      <c r="H16" s="4"/>
      <c r="I16" s="4"/>
      <c r="J16" s="4"/>
      <c r="K16" s="4"/>
      <c r="L16" s="4"/>
      <c r="M16" s="4"/>
      <c r="N16" s="4"/>
      <c r="O16" s="4"/>
      <c r="P16" s="4"/>
      <c r="Q16" s="4"/>
      <c r="R16" s="4"/>
      <c r="S16" s="4"/>
      <c r="T16" s="4"/>
      <c r="U16" s="4"/>
      <c r="V16" s="4"/>
      <c r="W16" s="4"/>
      <c r="X16" s="4"/>
      <c r="Y16" s="4"/>
      <c r="Z16" s="4"/>
    </row>
    <row r="17" ht="14.25" customHeight="1">
      <c r="A17" s="4"/>
      <c r="B17" s="4"/>
      <c r="C17" s="66" t="s">
        <v>870</v>
      </c>
      <c r="D17" s="4">
        <f>(F8+F9+F12)/'PS✓'!G19</f>
        <v>0.4520547945</v>
      </c>
      <c r="E17" s="66" t="s">
        <v>2269</v>
      </c>
      <c r="F17" s="66" t="s">
        <v>2268</v>
      </c>
      <c r="G17" s="4"/>
      <c r="H17" s="4"/>
      <c r="I17" s="4"/>
      <c r="J17" s="4"/>
      <c r="K17" s="4"/>
      <c r="L17" s="4"/>
      <c r="M17" s="4"/>
      <c r="N17" s="4"/>
      <c r="O17" s="4"/>
      <c r="P17" s="4"/>
      <c r="Q17" s="4"/>
      <c r="R17" s="4"/>
      <c r="S17" s="4"/>
      <c r="T17" s="4"/>
      <c r="U17" s="4"/>
      <c r="V17" s="4"/>
      <c r="W17" s="4"/>
      <c r="X17" s="4"/>
      <c r="Y17" s="4"/>
      <c r="Z17" s="4"/>
    </row>
    <row r="18" ht="14.25" customHeight="1">
      <c r="A18" s="4"/>
      <c r="B18" s="4"/>
      <c r="C18" s="66" t="s">
        <v>1307</v>
      </c>
      <c r="D18" s="4">
        <f>(F7+F11)/'PS✓'!G19</f>
        <v>0.01369863014</v>
      </c>
      <c r="E18" s="4"/>
      <c r="F18" s="4"/>
      <c r="G18" s="4"/>
      <c r="H18" s="4"/>
      <c r="I18" s="4"/>
      <c r="J18" s="4"/>
      <c r="K18" s="4"/>
      <c r="L18" s="4"/>
      <c r="M18" s="4"/>
      <c r="N18" s="4"/>
      <c r="O18" s="4"/>
      <c r="P18" s="4"/>
      <c r="Q18" s="4"/>
      <c r="R18" s="4"/>
      <c r="S18" s="4"/>
      <c r="T18" s="4"/>
      <c r="U18" s="4"/>
      <c r="V18" s="4"/>
      <c r="W18" s="4"/>
      <c r="X18" s="4"/>
      <c r="Y18" s="4"/>
      <c r="Z18" s="4"/>
    </row>
    <row r="19"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4:A5"/>
    <mergeCell ref="B4:B5"/>
    <mergeCell ref="C4:E4"/>
    <mergeCell ref="F4:F5"/>
    <mergeCell ref="A14:B14"/>
  </mergeCells>
  <dataValidations>
    <dataValidation type="decimal" operator="greaterThanOrEqual" allowBlank="1" showDropDown="1" showInputMessage="1" showErrorMessage="1" prompt="Masukan data yang valid. Data yang dimasukan harus berupa angka" sqref="C7:E13">
      <formula1>0.0</formula1>
    </dataValidation>
  </dataValidations>
  <hyperlinks>
    <hyperlink display="&lt;&lt;&lt; Daftar Tabel" location="'Daftar Tabel'!A1" ref="G1"/>
    <hyperlink r:id="rId1" location="gid=1283815432" ref="G4"/>
  </hyperlinks>
  <printOptions/>
  <pageMargins bottom="0.75" footer="0.0" header="0.0" left="0.7" right="0.7" top="0.75"/>
  <pageSetup orientation="landscape"/>
  <drawing r:id="rId2"/>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0" topLeftCell="B11" activePane="bottomRight" state="frozen"/>
      <selection activeCell="B1" sqref="B1" pane="topRight"/>
      <selection activeCell="A11" sqref="A11" pane="bottomLeft"/>
      <selection activeCell="B11" sqref="B11" pane="bottomRight"/>
    </sheetView>
  </sheetViews>
  <sheetFormatPr customHeight="1" defaultColWidth="12.63" defaultRowHeight="15.0"/>
  <cols>
    <col customWidth="1" min="1" max="1" width="4.63"/>
    <col customWidth="1" min="2" max="2" width="25.13"/>
    <col customWidth="1" min="3" max="3" width="14.38"/>
    <col customWidth="1" min="4" max="6" width="6.5"/>
    <col customWidth="1" min="7" max="7" width="16.13"/>
    <col customWidth="1" min="9" max="12" width="7.63"/>
    <col customWidth="1" min="13" max="13" width="8.75"/>
    <col customWidth="1" min="14" max="26" width="7.63"/>
  </cols>
  <sheetData>
    <row r="1" ht="14.25" customHeight="1">
      <c r="A1" s="185" t="s">
        <v>155</v>
      </c>
      <c r="B1" s="4"/>
      <c r="C1" s="4"/>
      <c r="D1" s="4"/>
      <c r="E1" s="4"/>
      <c r="F1" s="4"/>
      <c r="G1" s="4"/>
      <c r="H1" s="68" t="s">
        <v>191</v>
      </c>
      <c r="I1" s="538"/>
      <c r="J1" s="4"/>
      <c r="K1" s="4"/>
      <c r="L1" s="4"/>
      <c r="M1" s="4"/>
      <c r="N1" s="4"/>
      <c r="O1" s="4"/>
      <c r="P1" s="4"/>
      <c r="Q1" s="4"/>
      <c r="R1" s="4"/>
      <c r="S1" s="4"/>
      <c r="T1" s="4"/>
      <c r="U1" s="4"/>
      <c r="V1" s="4"/>
      <c r="W1" s="4"/>
      <c r="X1" s="4"/>
      <c r="Y1" s="4"/>
      <c r="Z1" s="4"/>
    </row>
    <row r="2" ht="14.25" customHeight="1">
      <c r="A2" s="185"/>
      <c r="B2" s="4"/>
      <c r="C2" s="4"/>
      <c r="D2" s="4"/>
      <c r="E2" s="4"/>
      <c r="F2" s="4"/>
      <c r="G2" s="4"/>
      <c r="H2" s="538"/>
      <c r="I2" s="538"/>
      <c r="J2" s="4"/>
      <c r="K2" s="4"/>
      <c r="L2" s="4"/>
      <c r="M2" s="4"/>
      <c r="N2" s="4"/>
      <c r="O2" s="4"/>
      <c r="P2" s="4"/>
      <c r="Q2" s="4"/>
      <c r="R2" s="4"/>
      <c r="S2" s="4"/>
      <c r="T2" s="4"/>
      <c r="U2" s="4"/>
      <c r="V2" s="4"/>
      <c r="W2" s="4"/>
      <c r="X2" s="4"/>
      <c r="Y2" s="4"/>
      <c r="Z2" s="4"/>
    </row>
    <row r="3" ht="14.25" customHeight="1">
      <c r="A3" s="370" t="s">
        <v>2270</v>
      </c>
      <c r="B3" s="4"/>
      <c r="C3" s="4"/>
      <c r="D3" s="4"/>
      <c r="E3" s="4"/>
      <c r="F3" s="4"/>
      <c r="G3" s="4"/>
      <c r="H3" s="408"/>
      <c r="I3" s="538"/>
      <c r="J3" s="4"/>
      <c r="K3" s="4"/>
      <c r="L3" s="4"/>
      <c r="M3" s="4"/>
      <c r="N3" s="4"/>
      <c r="O3" s="4"/>
      <c r="P3" s="4"/>
      <c r="Q3" s="4"/>
      <c r="R3" s="4"/>
      <c r="S3" s="4"/>
      <c r="T3" s="4"/>
      <c r="U3" s="4"/>
      <c r="V3" s="4"/>
      <c r="W3" s="4"/>
      <c r="X3" s="4"/>
      <c r="Y3" s="4"/>
      <c r="Z3" s="4"/>
    </row>
    <row r="4" ht="14.25" hidden="1" customHeight="1">
      <c r="A4" s="185"/>
      <c r="B4" s="4" t="s">
        <v>247</v>
      </c>
      <c r="C4" s="4"/>
      <c r="D4" s="4"/>
      <c r="E4" s="4"/>
      <c r="F4" s="4"/>
      <c r="G4" s="4"/>
      <c r="H4" s="209"/>
      <c r="I4" s="538"/>
      <c r="J4" s="4"/>
      <c r="K4" s="4"/>
      <c r="L4" s="4"/>
      <c r="M4" s="4"/>
      <c r="N4" s="4"/>
      <c r="O4" s="4"/>
      <c r="P4" s="4"/>
      <c r="Q4" s="4"/>
      <c r="R4" s="4"/>
      <c r="S4" s="4"/>
      <c r="T4" s="4"/>
      <c r="U4" s="4"/>
      <c r="V4" s="4"/>
      <c r="W4" s="4"/>
      <c r="X4" s="4"/>
      <c r="Y4" s="4"/>
      <c r="Z4" s="4"/>
    </row>
    <row r="5" ht="14.25" hidden="1" customHeight="1">
      <c r="A5" s="185"/>
      <c r="B5" s="4"/>
      <c r="C5" s="4"/>
      <c r="D5" s="4"/>
      <c r="E5" s="4"/>
      <c r="F5" s="4"/>
      <c r="G5" s="4"/>
      <c r="H5" s="209"/>
      <c r="I5" s="538"/>
      <c r="J5" s="4"/>
      <c r="K5" s="4"/>
      <c r="L5" s="4"/>
      <c r="M5" s="4"/>
      <c r="N5" s="4"/>
      <c r="O5" s="4"/>
      <c r="P5" s="4"/>
      <c r="Q5" s="4"/>
      <c r="R5" s="4"/>
      <c r="S5" s="4"/>
      <c r="T5" s="4"/>
      <c r="U5" s="4"/>
      <c r="V5" s="4"/>
      <c r="W5" s="4"/>
      <c r="X5" s="4"/>
      <c r="Y5" s="4"/>
      <c r="Z5" s="4"/>
    </row>
    <row r="6" ht="14.25" hidden="1" customHeight="1">
      <c r="A6" s="185"/>
      <c r="B6" s="4" t="s">
        <v>250</v>
      </c>
      <c r="C6" s="4"/>
      <c r="D6" s="4"/>
      <c r="E6" s="4"/>
      <c r="F6" s="4"/>
      <c r="G6" s="4"/>
      <c r="H6" s="209"/>
      <c r="I6" s="538"/>
      <c r="J6" s="4"/>
      <c r="K6" s="4"/>
      <c r="L6" s="4"/>
      <c r="M6" s="4"/>
      <c r="N6" s="4"/>
      <c r="O6" s="4"/>
      <c r="P6" s="4"/>
      <c r="Q6" s="4"/>
      <c r="R6" s="4"/>
      <c r="S6" s="4"/>
      <c r="T6" s="4"/>
      <c r="U6" s="4"/>
      <c r="V6" s="4"/>
      <c r="W6" s="4"/>
      <c r="X6" s="4"/>
      <c r="Y6" s="4"/>
      <c r="Z6" s="4"/>
    </row>
    <row r="7" ht="14.25" hidden="1" customHeight="1">
      <c r="A7" s="185"/>
      <c r="B7" s="4"/>
      <c r="C7" s="4"/>
      <c r="D7" s="4"/>
      <c r="E7" s="4"/>
      <c r="F7" s="4"/>
      <c r="G7" s="4"/>
      <c r="H7" s="4"/>
      <c r="I7" s="538"/>
      <c r="J7" s="4"/>
      <c r="K7" s="4"/>
      <c r="L7" s="4"/>
      <c r="M7" s="4"/>
      <c r="N7" s="4"/>
      <c r="O7" s="4"/>
      <c r="P7" s="4"/>
      <c r="Q7" s="4"/>
      <c r="R7" s="4"/>
      <c r="S7" s="4"/>
      <c r="T7" s="4"/>
      <c r="U7" s="4"/>
      <c r="V7" s="4"/>
      <c r="W7" s="4"/>
      <c r="X7" s="4"/>
      <c r="Y7" s="4"/>
      <c r="Z7" s="4"/>
    </row>
    <row r="8" ht="15.0" customHeight="1">
      <c r="A8" s="70" t="s">
        <v>213</v>
      </c>
      <c r="B8" s="70" t="s">
        <v>2196</v>
      </c>
      <c r="C8" s="70" t="s">
        <v>2197</v>
      </c>
      <c r="D8" s="71" t="s">
        <v>252</v>
      </c>
      <c r="E8" s="72"/>
      <c r="F8" s="73"/>
      <c r="G8" s="70" t="s">
        <v>2198</v>
      </c>
      <c r="H8" s="4"/>
      <c r="I8" s="538"/>
      <c r="J8" s="4"/>
      <c r="K8" s="4"/>
      <c r="L8" s="4"/>
      <c r="M8" s="4"/>
      <c r="N8" s="4"/>
      <c r="O8" s="4"/>
      <c r="P8" s="4"/>
      <c r="Q8" s="4"/>
      <c r="R8" s="4"/>
      <c r="S8" s="4"/>
      <c r="T8" s="4"/>
      <c r="U8" s="4"/>
      <c r="V8" s="4"/>
      <c r="W8" s="4"/>
      <c r="X8" s="4"/>
      <c r="Y8" s="4"/>
      <c r="Z8" s="4"/>
    </row>
    <row r="9">
      <c r="A9" s="74"/>
      <c r="B9" s="74"/>
      <c r="C9" s="74"/>
      <c r="D9" s="75" t="s">
        <v>2199</v>
      </c>
      <c r="E9" s="75" t="s">
        <v>2200</v>
      </c>
      <c r="F9" s="75" t="s">
        <v>260</v>
      </c>
      <c r="G9" s="74"/>
      <c r="H9" s="4"/>
      <c r="I9" s="538"/>
      <c r="J9" s="4"/>
      <c r="K9" s="4"/>
      <c r="L9" s="4"/>
      <c r="M9" s="4"/>
      <c r="N9" s="4"/>
      <c r="O9" s="4"/>
      <c r="P9" s="4"/>
      <c r="Q9" s="4"/>
      <c r="R9" s="4"/>
      <c r="S9" s="4"/>
      <c r="T9" s="4"/>
      <c r="U9" s="4"/>
      <c r="V9" s="4"/>
      <c r="W9" s="4"/>
      <c r="X9" s="4"/>
      <c r="Y9" s="4"/>
      <c r="Z9" s="4"/>
    </row>
    <row r="10" ht="14.25" customHeight="1">
      <c r="A10" s="76">
        <v>1.0</v>
      </c>
      <c r="B10" s="76">
        <v>2.0</v>
      </c>
      <c r="C10" s="76">
        <v>3.0</v>
      </c>
      <c r="D10" s="76">
        <v>4.0</v>
      </c>
      <c r="E10" s="76">
        <v>5.0</v>
      </c>
      <c r="F10" s="76">
        <v>6.0</v>
      </c>
      <c r="G10" s="76">
        <v>7.0</v>
      </c>
      <c r="H10" s="4"/>
      <c r="I10" s="538"/>
      <c r="J10" s="4"/>
      <c r="K10" s="4"/>
      <c r="L10" s="4"/>
      <c r="M10" s="4"/>
      <c r="N10" s="4"/>
      <c r="O10" s="4"/>
      <c r="P10" s="4"/>
      <c r="Q10" s="4"/>
      <c r="R10" s="4"/>
      <c r="S10" s="4"/>
      <c r="T10" s="4"/>
      <c r="U10" s="4"/>
      <c r="V10" s="4"/>
      <c r="W10" s="4"/>
      <c r="X10" s="4"/>
      <c r="Y10" s="4"/>
      <c r="Z10" s="4"/>
    </row>
    <row r="11" ht="14.25" customHeight="1">
      <c r="A11" s="86">
        <v>1.0</v>
      </c>
      <c r="B11" s="111"/>
      <c r="C11" s="546"/>
      <c r="D11" s="113"/>
      <c r="E11" s="113"/>
      <c r="F11" s="113"/>
      <c r="G11" s="113"/>
      <c r="H11" s="4"/>
      <c r="I11" s="277" t="s">
        <v>733</v>
      </c>
      <c r="J11" s="6"/>
      <c r="K11" s="6"/>
      <c r="L11" s="6"/>
      <c r="M11" s="6"/>
      <c r="N11" s="7"/>
      <c r="O11" s="4"/>
      <c r="P11" s="4"/>
      <c r="Q11" s="4"/>
      <c r="R11" s="4"/>
      <c r="S11" s="4"/>
      <c r="T11" s="4"/>
      <c r="U11" s="4"/>
      <c r="V11" s="4"/>
      <c r="W11" s="4"/>
      <c r="X11" s="4"/>
      <c r="Y11" s="4"/>
      <c r="Z11" s="4"/>
    </row>
    <row r="12" ht="14.25" customHeight="1">
      <c r="A12" s="86">
        <v>2.0</v>
      </c>
      <c r="B12" s="111"/>
      <c r="C12" s="546"/>
      <c r="D12" s="113"/>
      <c r="E12" s="113"/>
      <c r="F12" s="113"/>
      <c r="G12" s="113"/>
      <c r="H12" s="4"/>
      <c r="I12" s="179" t="s">
        <v>2271</v>
      </c>
      <c r="N12" s="4">
        <f>COUNTIFS(B11:B999,"&lt;&gt;",C11:C999,"&lt;&gt;",G11:G999,"&lt;&gt;",F11:F999,"V")</f>
        <v>0</v>
      </c>
      <c r="O12" s="4"/>
      <c r="P12" s="4"/>
      <c r="Q12" s="4"/>
      <c r="R12" s="4"/>
      <c r="S12" s="4"/>
      <c r="T12" s="4"/>
      <c r="U12" s="4"/>
      <c r="V12" s="4"/>
      <c r="W12" s="4"/>
      <c r="X12" s="4"/>
      <c r="Y12" s="4"/>
      <c r="Z12" s="4"/>
    </row>
    <row r="13" ht="14.25" customHeight="1">
      <c r="A13" s="86">
        <v>3.0</v>
      </c>
      <c r="B13" s="111"/>
      <c r="C13" s="546"/>
      <c r="D13" s="113"/>
      <c r="E13" s="113"/>
      <c r="F13" s="113"/>
      <c r="G13" s="113"/>
      <c r="H13" s="4"/>
      <c r="I13" s="179" t="s">
        <v>2272</v>
      </c>
      <c r="N13" s="4">
        <f>COUNTIFS(B11:B999,"&lt;&gt;",C11:C999,"&lt;&gt;",G11:G999,"&lt;&gt;",E11:E999,"V")</f>
        <v>0</v>
      </c>
      <c r="O13" s="4"/>
      <c r="P13" s="4"/>
      <c r="Q13" s="4"/>
      <c r="R13" s="4"/>
      <c r="S13" s="4"/>
      <c r="T13" s="4"/>
      <c r="U13" s="4"/>
      <c r="V13" s="4"/>
      <c r="W13" s="4"/>
      <c r="X13" s="4"/>
      <c r="Y13" s="4"/>
      <c r="Z13" s="4"/>
    </row>
    <row r="14" ht="14.25" customHeight="1">
      <c r="A14" s="86">
        <v>4.0</v>
      </c>
      <c r="B14" s="111"/>
      <c r="C14" s="546"/>
      <c r="D14" s="113"/>
      <c r="E14" s="113"/>
      <c r="F14" s="113"/>
      <c r="G14" s="113"/>
      <c r="H14" s="4"/>
      <c r="I14" s="179" t="s">
        <v>2273</v>
      </c>
      <c r="N14" s="4">
        <f>COUNTIFS(B11:B999,"&lt;&gt;",C11:C999,"&lt;&gt;",G11:G999,"&lt;&gt;",D11:D999,"V")</f>
        <v>0</v>
      </c>
      <c r="O14" s="4"/>
      <c r="P14" s="4"/>
      <c r="Q14" s="4"/>
      <c r="R14" s="4"/>
      <c r="S14" s="4"/>
      <c r="T14" s="4"/>
      <c r="U14" s="4"/>
      <c r="V14" s="4"/>
      <c r="W14" s="4"/>
      <c r="X14" s="4"/>
      <c r="Y14" s="4"/>
      <c r="Z14" s="4"/>
    </row>
    <row r="15" ht="14.25" customHeight="1">
      <c r="A15" s="86">
        <v>5.0</v>
      </c>
      <c r="B15" s="111"/>
      <c r="C15" s="546"/>
      <c r="D15" s="113"/>
      <c r="E15" s="113"/>
      <c r="F15" s="113"/>
      <c r="G15" s="113"/>
      <c r="H15" s="4"/>
      <c r="I15" s="538"/>
      <c r="J15" s="4"/>
      <c r="K15" s="4"/>
      <c r="L15" s="4"/>
      <c r="M15" s="4"/>
      <c r="N15" s="4"/>
      <c r="O15" s="4"/>
      <c r="P15" s="4"/>
      <c r="Q15" s="4"/>
      <c r="R15" s="4"/>
      <c r="S15" s="4"/>
      <c r="T15" s="4"/>
      <c r="U15" s="4"/>
      <c r="V15" s="4"/>
      <c r="W15" s="4"/>
      <c r="X15" s="4"/>
      <c r="Y15" s="4"/>
      <c r="Z15" s="4"/>
    </row>
    <row r="16" ht="14.25" customHeight="1">
      <c r="A16" s="86">
        <v>6.0</v>
      </c>
      <c r="B16" s="111"/>
      <c r="C16" s="546"/>
      <c r="D16" s="113"/>
      <c r="E16" s="113"/>
      <c r="F16" s="113"/>
      <c r="G16" s="113"/>
      <c r="H16" s="4"/>
      <c r="I16" s="538"/>
      <c r="J16" s="4"/>
      <c r="K16" s="4"/>
      <c r="L16" s="4"/>
      <c r="M16" s="4"/>
      <c r="N16" s="4"/>
      <c r="O16" s="4"/>
      <c r="P16" s="4"/>
      <c r="Q16" s="4"/>
      <c r="R16" s="4"/>
      <c r="S16" s="4"/>
      <c r="T16" s="4"/>
      <c r="U16" s="4"/>
      <c r="V16" s="4"/>
      <c r="W16" s="4"/>
      <c r="X16" s="4"/>
      <c r="Y16" s="4"/>
      <c r="Z16" s="4"/>
    </row>
    <row r="17" ht="14.25" customHeight="1">
      <c r="A17" s="86">
        <v>7.0</v>
      </c>
      <c r="B17" s="111"/>
      <c r="C17" s="546"/>
      <c r="D17" s="113"/>
      <c r="E17" s="113"/>
      <c r="F17" s="113"/>
      <c r="G17" s="113"/>
      <c r="H17" s="4"/>
      <c r="I17" s="538"/>
      <c r="J17" s="4"/>
      <c r="K17" s="4"/>
      <c r="L17" s="4"/>
      <c r="M17" s="4"/>
      <c r="N17" s="4"/>
      <c r="O17" s="4"/>
      <c r="P17" s="4"/>
      <c r="Q17" s="4"/>
      <c r="R17" s="4"/>
      <c r="S17" s="4"/>
      <c r="T17" s="4"/>
      <c r="U17" s="4"/>
      <c r="V17" s="4"/>
      <c r="W17" s="4"/>
      <c r="X17" s="4"/>
      <c r="Y17" s="4"/>
      <c r="Z17" s="4"/>
    </row>
    <row r="18" ht="14.25" customHeight="1">
      <c r="A18" s="86">
        <v>8.0</v>
      </c>
      <c r="B18" s="111"/>
      <c r="C18" s="546"/>
      <c r="D18" s="113"/>
      <c r="E18" s="113"/>
      <c r="F18" s="113"/>
      <c r="G18" s="113"/>
      <c r="H18" s="4"/>
      <c r="I18" s="538"/>
      <c r="J18" s="4"/>
      <c r="K18" s="4"/>
      <c r="L18" s="4"/>
      <c r="M18" s="4"/>
      <c r="N18" s="4"/>
      <c r="O18" s="4"/>
      <c r="P18" s="4"/>
      <c r="Q18" s="4"/>
      <c r="R18" s="4"/>
      <c r="S18" s="4"/>
      <c r="T18" s="4"/>
      <c r="U18" s="4"/>
      <c r="V18" s="4"/>
      <c r="W18" s="4"/>
      <c r="X18" s="4"/>
      <c r="Y18" s="4"/>
      <c r="Z18" s="4"/>
    </row>
    <row r="19" ht="14.25" customHeight="1">
      <c r="A19" s="86">
        <v>9.0</v>
      </c>
      <c r="B19" s="111"/>
      <c r="C19" s="546"/>
      <c r="D19" s="113"/>
      <c r="E19" s="113"/>
      <c r="F19" s="113"/>
      <c r="G19" s="113"/>
      <c r="H19" s="4"/>
      <c r="I19" s="538"/>
      <c r="J19" s="4"/>
      <c r="K19" s="4"/>
      <c r="L19" s="4"/>
      <c r="M19" s="4"/>
      <c r="N19" s="4"/>
      <c r="O19" s="4"/>
      <c r="P19" s="4"/>
      <c r="Q19" s="4"/>
      <c r="R19" s="4"/>
      <c r="S19" s="4"/>
      <c r="T19" s="4"/>
      <c r="U19" s="4"/>
      <c r="V19" s="4"/>
      <c r="W19" s="4"/>
      <c r="X19" s="4"/>
      <c r="Y19" s="4"/>
      <c r="Z19" s="4"/>
    </row>
    <row r="20" ht="14.25" customHeight="1">
      <c r="A20" s="86">
        <v>10.0</v>
      </c>
      <c r="B20" s="111"/>
      <c r="C20" s="546"/>
      <c r="D20" s="113"/>
      <c r="E20" s="113"/>
      <c r="F20" s="113"/>
      <c r="G20" s="113"/>
      <c r="H20" s="4"/>
      <c r="I20" s="538"/>
      <c r="J20" s="4"/>
      <c r="K20" s="4"/>
      <c r="L20" s="4"/>
      <c r="M20" s="4"/>
      <c r="N20" s="4"/>
      <c r="O20" s="4"/>
      <c r="P20" s="4"/>
      <c r="Q20" s="4"/>
      <c r="R20" s="4"/>
      <c r="S20" s="4"/>
      <c r="T20" s="4"/>
      <c r="U20" s="4"/>
      <c r="V20" s="4"/>
      <c r="W20" s="4"/>
      <c r="X20" s="4"/>
      <c r="Y20" s="4"/>
      <c r="Z20" s="4"/>
    </row>
    <row r="21" ht="14.25" customHeight="1">
      <c r="A21" s="86">
        <v>11.0</v>
      </c>
      <c r="B21" s="111"/>
      <c r="C21" s="546"/>
      <c r="D21" s="113"/>
      <c r="E21" s="113"/>
      <c r="F21" s="113"/>
      <c r="G21" s="113"/>
      <c r="H21" s="4"/>
      <c r="I21" s="538"/>
      <c r="J21" s="4"/>
      <c r="K21" s="4"/>
      <c r="L21" s="4"/>
      <c r="M21" s="4"/>
      <c r="N21" s="4"/>
      <c r="O21" s="4"/>
      <c r="P21" s="4"/>
      <c r="Q21" s="4"/>
      <c r="R21" s="4"/>
      <c r="S21" s="4"/>
      <c r="T21" s="4"/>
      <c r="U21" s="4"/>
      <c r="V21" s="4"/>
      <c r="W21" s="4"/>
      <c r="X21" s="4"/>
      <c r="Y21" s="4"/>
      <c r="Z21" s="4"/>
    </row>
    <row r="22" ht="14.25" customHeight="1">
      <c r="A22" s="86">
        <v>12.0</v>
      </c>
      <c r="B22" s="111"/>
      <c r="C22" s="546"/>
      <c r="D22" s="113"/>
      <c r="E22" s="113"/>
      <c r="F22" s="113"/>
      <c r="G22" s="113"/>
      <c r="H22" s="4"/>
      <c r="I22" s="538"/>
      <c r="J22" s="4"/>
      <c r="K22" s="4"/>
      <c r="L22" s="4"/>
      <c r="M22" s="4"/>
      <c r="N22" s="4"/>
      <c r="O22" s="4"/>
      <c r="P22" s="4"/>
      <c r="Q22" s="4"/>
      <c r="R22" s="4"/>
      <c r="S22" s="4"/>
      <c r="T22" s="4"/>
      <c r="U22" s="4"/>
      <c r="V22" s="4"/>
      <c r="W22" s="4"/>
      <c r="X22" s="4"/>
      <c r="Y22" s="4"/>
      <c r="Z22" s="4"/>
    </row>
    <row r="23" ht="14.25" customHeight="1">
      <c r="A23" s="86">
        <v>13.0</v>
      </c>
      <c r="B23" s="111"/>
      <c r="C23" s="546"/>
      <c r="D23" s="113"/>
      <c r="E23" s="113"/>
      <c r="F23" s="113"/>
      <c r="G23" s="113"/>
      <c r="H23" s="4"/>
      <c r="I23" s="538"/>
      <c r="J23" s="4"/>
      <c r="K23" s="4"/>
      <c r="L23" s="4"/>
      <c r="M23" s="4"/>
      <c r="N23" s="4"/>
      <c r="O23" s="4"/>
      <c r="P23" s="4"/>
      <c r="Q23" s="4"/>
      <c r="R23" s="4"/>
      <c r="S23" s="4"/>
      <c r="T23" s="4"/>
      <c r="U23" s="4"/>
      <c r="V23" s="4"/>
      <c r="W23" s="4"/>
      <c r="X23" s="4"/>
      <c r="Y23" s="4"/>
      <c r="Z23" s="4"/>
    </row>
    <row r="24" ht="14.25" customHeight="1">
      <c r="A24" s="86">
        <v>14.0</v>
      </c>
      <c r="B24" s="111"/>
      <c r="C24" s="546"/>
      <c r="D24" s="113"/>
      <c r="E24" s="113"/>
      <c r="F24" s="113"/>
      <c r="G24" s="113"/>
      <c r="H24" s="4"/>
      <c r="I24" s="538"/>
      <c r="J24" s="4"/>
      <c r="K24" s="4"/>
      <c r="L24" s="4"/>
      <c r="M24" s="4"/>
      <c r="N24" s="4"/>
      <c r="O24" s="4"/>
      <c r="P24" s="4"/>
      <c r="Q24" s="4"/>
      <c r="R24" s="4"/>
      <c r="S24" s="4"/>
      <c r="T24" s="4"/>
      <c r="U24" s="4"/>
      <c r="V24" s="4"/>
      <c r="W24" s="4"/>
      <c r="X24" s="4"/>
      <c r="Y24" s="4"/>
      <c r="Z24" s="4"/>
    </row>
    <row r="25" ht="14.25" customHeight="1">
      <c r="A25" s="86">
        <v>15.0</v>
      </c>
      <c r="B25" s="111"/>
      <c r="C25" s="546"/>
      <c r="D25" s="113"/>
      <c r="E25" s="113"/>
      <c r="F25" s="113"/>
      <c r="G25" s="113"/>
      <c r="H25" s="4"/>
      <c r="I25" s="538"/>
      <c r="J25" s="4"/>
      <c r="K25" s="4"/>
      <c r="L25" s="4"/>
      <c r="M25" s="4"/>
      <c r="N25" s="4"/>
      <c r="O25" s="4"/>
      <c r="P25" s="4"/>
      <c r="Q25" s="4"/>
      <c r="R25" s="4"/>
      <c r="S25" s="4"/>
      <c r="T25" s="4"/>
      <c r="U25" s="4"/>
      <c r="V25" s="4"/>
      <c r="W25" s="4"/>
      <c r="X25" s="4"/>
      <c r="Y25" s="4"/>
      <c r="Z25" s="4"/>
    </row>
    <row r="26" ht="14.25" customHeight="1">
      <c r="A26" s="86">
        <v>16.0</v>
      </c>
      <c r="B26" s="111"/>
      <c r="C26" s="546"/>
      <c r="D26" s="113"/>
      <c r="E26" s="113"/>
      <c r="F26" s="113"/>
      <c r="G26" s="113"/>
      <c r="H26" s="4"/>
      <c r="I26" s="538"/>
      <c r="J26" s="4"/>
      <c r="K26" s="4"/>
      <c r="L26" s="4"/>
      <c r="M26" s="4"/>
      <c r="N26" s="4"/>
      <c r="O26" s="4"/>
      <c r="P26" s="4"/>
      <c r="Q26" s="4"/>
      <c r="R26" s="4"/>
      <c r="S26" s="4"/>
      <c r="T26" s="4"/>
      <c r="U26" s="4"/>
      <c r="V26" s="4"/>
      <c r="W26" s="4"/>
      <c r="X26" s="4"/>
      <c r="Y26" s="4"/>
      <c r="Z26" s="4"/>
    </row>
    <row r="27" ht="14.25" customHeight="1">
      <c r="A27" s="86">
        <v>17.0</v>
      </c>
      <c r="B27" s="111"/>
      <c r="C27" s="546"/>
      <c r="D27" s="113"/>
      <c r="E27" s="113"/>
      <c r="F27" s="113"/>
      <c r="G27" s="113"/>
      <c r="H27" s="4"/>
      <c r="I27" s="538"/>
      <c r="J27" s="4"/>
      <c r="K27" s="4"/>
      <c r="L27" s="4"/>
      <c r="M27" s="4"/>
      <c r="N27" s="4"/>
      <c r="O27" s="4"/>
      <c r="P27" s="4"/>
      <c r="Q27" s="4"/>
      <c r="R27" s="4"/>
      <c r="S27" s="4"/>
      <c r="T27" s="4"/>
      <c r="U27" s="4"/>
      <c r="V27" s="4"/>
      <c r="W27" s="4"/>
      <c r="X27" s="4"/>
      <c r="Y27" s="4"/>
      <c r="Z27" s="4"/>
    </row>
    <row r="28" ht="14.25" customHeight="1">
      <c r="A28" s="86">
        <v>18.0</v>
      </c>
      <c r="B28" s="111"/>
      <c r="C28" s="546"/>
      <c r="D28" s="113"/>
      <c r="E28" s="113"/>
      <c r="F28" s="113"/>
      <c r="G28" s="113"/>
      <c r="H28" s="4"/>
      <c r="I28" s="538"/>
      <c r="J28" s="4"/>
      <c r="K28" s="4"/>
      <c r="L28" s="4"/>
      <c r="M28" s="4"/>
      <c r="N28" s="4"/>
      <c r="O28" s="4"/>
      <c r="P28" s="4"/>
      <c r="Q28" s="4"/>
      <c r="R28" s="4"/>
      <c r="S28" s="4"/>
      <c r="T28" s="4"/>
      <c r="U28" s="4"/>
      <c r="V28" s="4"/>
      <c r="W28" s="4"/>
      <c r="X28" s="4"/>
      <c r="Y28" s="4"/>
      <c r="Z28" s="4"/>
    </row>
    <row r="29" ht="14.25" customHeight="1">
      <c r="A29" s="86">
        <v>19.0</v>
      </c>
      <c r="B29" s="111"/>
      <c r="C29" s="546"/>
      <c r="D29" s="113"/>
      <c r="E29" s="113"/>
      <c r="F29" s="113"/>
      <c r="G29" s="113"/>
      <c r="H29" s="4"/>
      <c r="I29" s="538"/>
      <c r="J29" s="4"/>
      <c r="K29" s="4"/>
      <c r="L29" s="4"/>
      <c r="M29" s="4"/>
      <c r="N29" s="4"/>
      <c r="O29" s="4"/>
      <c r="P29" s="4"/>
      <c r="Q29" s="4"/>
      <c r="R29" s="4"/>
      <c r="S29" s="4"/>
      <c r="T29" s="4"/>
      <c r="U29" s="4"/>
      <c r="V29" s="4"/>
      <c r="W29" s="4"/>
      <c r="X29" s="4"/>
      <c r="Y29" s="4"/>
      <c r="Z29" s="4"/>
    </row>
    <row r="30" ht="14.25" customHeight="1">
      <c r="A30" s="86">
        <v>20.0</v>
      </c>
      <c r="B30" s="111"/>
      <c r="C30" s="546"/>
      <c r="D30" s="113"/>
      <c r="E30" s="113"/>
      <c r="F30" s="113"/>
      <c r="G30" s="113"/>
      <c r="H30" s="4"/>
      <c r="I30" s="538"/>
      <c r="J30" s="4"/>
      <c r="K30" s="4"/>
      <c r="L30" s="4"/>
      <c r="M30" s="4"/>
      <c r="N30" s="4"/>
      <c r="O30" s="4"/>
      <c r="P30" s="4"/>
      <c r="Q30" s="4"/>
      <c r="R30" s="4"/>
      <c r="S30" s="4"/>
      <c r="T30" s="4"/>
      <c r="U30" s="4"/>
      <c r="V30" s="4"/>
      <c r="W30" s="4"/>
      <c r="X30" s="4"/>
      <c r="Y30" s="4"/>
      <c r="Z30" s="4"/>
    </row>
    <row r="31" ht="14.25" customHeight="1">
      <c r="A31" s="86">
        <v>21.0</v>
      </c>
      <c r="B31" s="111"/>
      <c r="C31" s="546"/>
      <c r="D31" s="113"/>
      <c r="E31" s="113"/>
      <c r="F31" s="113"/>
      <c r="G31" s="113"/>
      <c r="H31" s="4"/>
      <c r="I31" s="538"/>
      <c r="J31" s="4"/>
      <c r="K31" s="4"/>
      <c r="L31" s="4"/>
      <c r="M31" s="4"/>
      <c r="N31" s="4"/>
      <c r="O31" s="4"/>
      <c r="P31" s="4"/>
      <c r="Q31" s="4"/>
      <c r="R31" s="4"/>
      <c r="S31" s="4"/>
      <c r="T31" s="4"/>
      <c r="U31" s="4"/>
      <c r="V31" s="4"/>
      <c r="W31" s="4"/>
      <c r="X31" s="4"/>
      <c r="Y31" s="4"/>
      <c r="Z31" s="4"/>
    </row>
    <row r="32" ht="14.25" customHeight="1">
      <c r="A32" s="86">
        <v>22.0</v>
      </c>
      <c r="B32" s="111"/>
      <c r="C32" s="546"/>
      <c r="D32" s="113"/>
      <c r="E32" s="113"/>
      <c r="F32" s="113"/>
      <c r="G32" s="113"/>
      <c r="H32" s="4"/>
      <c r="I32" s="538"/>
      <c r="J32" s="4"/>
      <c r="K32" s="4"/>
      <c r="L32" s="4"/>
      <c r="M32" s="4"/>
      <c r="N32" s="4"/>
      <c r="O32" s="4"/>
      <c r="P32" s="4"/>
      <c r="Q32" s="4"/>
      <c r="R32" s="4"/>
      <c r="S32" s="4"/>
      <c r="T32" s="4"/>
      <c r="U32" s="4"/>
      <c r="V32" s="4"/>
      <c r="W32" s="4"/>
      <c r="X32" s="4"/>
      <c r="Y32" s="4"/>
      <c r="Z32" s="4"/>
    </row>
    <row r="33" ht="14.25" customHeight="1">
      <c r="A33" s="86">
        <v>23.0</v>
      </c>
      <c r="B33" s="111"/>
      <c r="C33" s="546"/>
      <c r="D33" s="113"/>
      <c r="E33" s="113"/>
      <c r="F33" s="113"/>
      <c r="G33" s="113"/>
      <c r="H33" s="4"/>
      <c r="I33" s="538"/>
      <c r="J33" s="4"/>
      <c r="K33" s="4"/>
      <c r="L33" s="4"/>
      <c r="M33" s="4"/>
      <c r="N33" s="4"/>
      <c r="O33" s="4"/>
      <c r="P33" s="4"/>
      <c r="Q33" s="4"/>
      <c r="R33" s="4"/>
      <c r="S33" s="4"/>
      <c r="T33" s="4"/>
      <c r="U33" s="4"/>
      <c r="V33" s="4"/>
      <c r="W33" s="4"/>
      <c r="X33" s="4"/>
      <c r="Y33" s="4"/>
      <c r="Z33" s="4"/>
    </row>
    <row r="34" ht="14.25" customHeight="1">
      <c r="A34" s="86">
        <v>24.0</v>
      </c>
      <c r="B34" s="111"/>
      <c r="C34" s="546"/>
      <c r="D34" s="113"/>
      <c r="E34" s="113"/>
      <c r="F34" s="113"/>
      <c r="G34" s="113"/>
      <c r="H34" s="4"/>
      <c r="I34" s="538"/>
      <c r="J34" s="4"/>
      <c r="K34" s="4"/>
      <c r="L34" s="4"/>
      <c r="M34" s="4"/>
      <c r="N34" s="4"/>
      <c r="O34" s="4"/>
      <c r="P34" s="4"/>
      <c r="Q34" s="4"/>
      <c r="R34" s="4"/>
      <c r="S34" s="4"/>
      <c r="T34" s="4"/>
      <c r="U34" s="4"/>
      <c r="V34" s="4"/>
      <c r="W34" s="4"/>
      <c r="X34" s="4"/>
      <c r="Y34" s="4"/>
      <c r="Z34" s="4"/>
    </row>
    <row r="35" ht="14.25" customHeight="1">
      <c r="A35" s="86">
        <v>25.0</v>
      </c>
      <c r="B35" s="111"/>
      <c r="C35" s="546"/>
      <c r="D35" s="113"/>
      <c r="E35" s="113"/>
      <c r="F35" s="113"/>
      <c r="G35" s="113"/>
      <c r="H35" s="4"/>
      <c r="I35" s="538"/>
      <c r="J35" s="4"/>
      <c r="K35" s="4"/>
      <c r="L35" s="4"/>
      <c r="M35" s="4"/>
      <c r="N35" s="4"/>
      <c r="O35" s="4"/>
      <c r="P35" s="4"/>
      <c r="Q35" s="4"/>
      <c r="R35" s="4"/>
      <c r="S35" s="4"/>
      <c r="T35" s="4"/>
      <c r="U35" s="4"/>
      <c r="V35" s="4"/>
      <c r="W35" s="4"/>
      <c r="X35" s="4"/>
      <c r="Y35" s="4"/>
      <c r="Z35" s="4"/>
    </row>
    <row r="36" ht="14.25" customHeight="1">
      <c r="A36" s="86">
        <v>26.0</v>
      </c>
      <c r="B36" s="111"/>
      <c r="C36" s="546"/>
      <c r="D36" s="113"/>
      <c r="E36" s="113"/>
      <c r="F36" s="113"/>
      <c r="G36" s="113"/>
      <c r="H36" s="4"/>
      <c r="I36" s="538"/>
      <c r="J36" s="4"/>
      <c r="K36" s="4"/>
      <c r="L36" s="4"/>
      <c r="M36" s="4"/>
      <c r="N36" s="4"/>
      <c r="O36" s="4"/>
      <c r="P36" s="4"/>
      <c r="Q36" s="4"/>
      <c r="R36" s="4"/>
      <c r="S36" s="4"/>
      <c r="T36" s="4"/>
      <c r="U36" s="4"/>
      <c r="V36" s="4"/>
      <c r="W36" s="4"/>
      <c r="X36" s="4"/>
      <c r="Y36" s="4"/>
      <c r="Z36" s="4"/>
    </row>
    <row r="37" ht="14.25" customHeight="1">
      <c r="A37" s="86">
        <v>27.0</v>
      </c>
      <c r="B37" s="111"/>
      <c r="C37" s="546"/>
      <c r="D37" s="113"/>
      <c r="E37" s="113"/>
      <c r="F37" s="113"/>
      <c r="G37" s="113"/>
      <c r="H37" s="4"/>
      <c r="I37" s="538"/>
      <c r="J37" s="4"/>
      <c r="K37" s="4"/>
      <c r="L37" s="4"/>
      <c r="M37" s="4"/>
      <c r="N37" s="4"/>
      <c r="O37" s="4"/>
      <c r="P37" s="4"/>
      <c r="Q37" s="4"/>
      <c r="R37" s="4"/>
      <c r="S37" s="4"/>
      <c r="T37" s="4"/>
      <c r="U37" s="4"/>
      <c r="V37" s="4"/>
      <c r="W37" s="4"/>
      <c r="X37" s="4"/>
      <c r="Y37" s="4"/>
      <c r="Z37" s="4"/>
    </row>
    <row r="38" ht="14.25" customHeight="1">
      <c r="A38" s="86">
        <v>28.0</v>
      </c>
      <c r="B38" s="111"/>
      <c r="C38" s="546"/>
      <c r="D38" s="113"/>
      <c r="E38" s="113"/>
      <c r="F38" s="113"/>
      <c r="G38" s="113"/>
      <c r="H38" s="4"/>
      <c r="I38" s="538"/>
      <c r="J38" s="4"/>
      <c r="K38" s="4"/>
      <c r="L38" s="4"/>
      <c r="M38" s="4"/>
      <c r="N38" s="4"/>
      <c r="O38" s="4"/>
      <c r="P38" s="4"/>
      <c r="Q38" s="4"/>
      <c r="R38" s="4"/>
      <c r="S38" s="4"/>
      <c r="T38" s="4"/>
      <c r="U38" s="4"/>
      <c r="V38" s="4"/>
      <c r="W38" s="4"/>
      <c r="X38" s="4"/>
      <c r="Y38" s="4"/>
      <c r="Z38" s="4"/>
    </row>
    <row r="39" ht="14.25" customHeight="1">
      <c r="A39" s="86">
        <v>29.0</v>
      </c>
      <c r="B39" s="111"/>
      <c r="C39" s="546"/>
      <c r="D39" s="113"/>
      <c r="E39" s="113"/>
      <c r="F39" s="113"/>
      <c r="G39" s="113"/>
      <c r="H39" s="4"/>
      <c r="I39" s="538"/>
      <c r="J39" s="4"/>
      <c r="K39" s="4"/>
      <c r="L39" s="4"/>
      <c r="M39" s="4"/>
      <c r="N39" s="4"/>
      <c r="O39" s="4"/>
      <c r="P39" s="4"/>
      <c r="Q39" s="4"/>
      <c r="R39" s="4"/>
      <c r="S39" s="4"/>
      <c r="T39" s="4"/>
      <c r="U39" s="4"/>
      <c r="V39" s="4"/>
      <c r="W39" s="4"/>
      <c r="X39" s="4"/>
      <c r="Y39" s="4"/>
      <c r="Z39" s="4"/>
    </row>
    <row r="40" ht="14.25" customHeight="1">
      <c r="A40" s="86">
        <v>30.0</v>
      </c>
      <c r="B40" s="111"/>
      <c r="C40" s="546"/>
      <c r="D40" s="113"/>
      <c r="E40" s="113"/>
      <c r="F40" s="113"/>
      <c r="G40" s="113"/>
      <c r="H40" s="4"/>
      <c r="I40" s="538"/>
      <c r="J40" s="4"/>
      <c r="K40" s="4"/>
      <c r="L40" s="4"/>
      <c r="M40" s="4"/>
      <c r="N40" s="4"/>
      <c r="O40" s="4"/>
      <c r="P40" s="4"/>
      <c r="Q40" s="4"/>
      <c r="R40" s="4"/>
      <c r="S40" s="4"/>
      <c r="T40" s="4"/>
      <c r="U40" s="4"/>
      <c r="V40" s="4"/>
      <c r="W40" s="4"/>
      <c r="X40" s="4"/>
      <c r="Y40" s="4"/>
      <c r="Z40" s="4"/>
    </row>
    <row r="41" ht="14.25" customHeight="1">
      <c r="A41" s="86">
        <v>31.0</v>
      </c>
      <c r="B41" s="111"/>
      <c r="C41" s="546"/>
      <c r="D41" s="113"/>
      <c r="E41" s="113"/>
      <c r="F41" s="113"/>
      <c r="G41" s="113"/>
      <c r="H41" s="4"/>
      <c r="I41" s="538"/>
      <c r="J41" s="4"/>
      <c r="K41" s="4"/>
      <c r="L41" s="4"/>
      <c r="M41" s="4"/>
      <c r="N41" s="4"/>
      <c r="O41" s="4"/>
      <c r="P41" s="4"/>
      <c r="Q41" s="4"/>
      <c r="R41" s="4"/>
      <c r="S41" s="4"/>
      <c r="T41" s="4"/>
      <c r="U41" s="4"/>
      <c r="V41" s="4"/>
      <c r="W41" s="4"/>
      <c r="X41" s="4"/>
      <c r="Y41" s="4"/>
      <c r="Z41" s="4"/>
    </row>
    <row r="42" ht="14.25" customHeight="1">
      <c r="A42" s="86">
        <v>32.0</v>
      </c>
      <c r="B42" s="111"/>
      <c r="C42" s="546"/>
      <c r="D42" s="113"/>
      <c r="E42" s="113"/>
      <c r="F42" s="113"/>
      <c r="G42" s="113"/>
      <c r="H42" s="4"/>
      <c r="I42" s="538"/>
      <c r="J42" s="4"/>
      <c r="K42" s="4"/>
      <c r="L42" s="4"/>
      <c r="M42" s="4"/>
      <c r="N42" s="4"/>
      <c r="O42" s="4"/>
      <c r="P42" s="4"/>
      <c r="Q42" s="4"/>
      <c r="R42" s="4"/>
      <c r="S42" s="4"/>
      <c r="T42" s="4"/>
      <c r="U42" s="4"/>
      <c r="V42" s="4"/>
      <c r="W42" s="4"/>
      <c r="X42" s="4"/>
      <c r="Y42" s="4"/>
      <c r="Z42" s="4"/>
    </row>
    <row r="43" ht="14.25" customHeight="1">
      <c r="A43" s="86">
        <v>33.0</v>
      </c>
      <c r="B43" s="111"/>
      <c r="C43" s="546"/>
      <c r="D43" s="113"/>
      <c r="E43" s="113"/>
      <c r="F43" s="113"/>
      <c r="G43" s="113"/>
      <c r="H43" s="4"/>
      <c r="I43" s="538"/>
      <c r="J43" s="4"/>
      <c r="K43" s="4"/>
      <c r="L43" s="4"/>
      <c r="M43" s="4"/>
      <c r="N43" s="4"/>
      <c r="O43" s="4"/>
      <c r="P43" s="4"/>
      <c r="Q43" s="4"/>
      <c r="R43" s="4"/>
      <c r="S43" s="4"/>
      <c r="T43" s="4"/>
      <c r="U43" s="4"/>
      <c r="V43" s="4"/>
      <c r="W43" s="4"/>
      <c r="X43" s="4"/>
      <c r="Y43" s="4"/>
      <c r="Z43" s="4"/>
    </row>
    <row r="44" ht="14.25" customHeight="1">
      <c r="A44" s="86">
        <v>34.0</v>
      </c>
      <c r="B44" s="111"/>
      <c r="C44" s="546"/>
      <c r="D44" s="113"/>
      <c r="E44" s="113"/>
      <c r="F44" s="113"/>
      <c r="G44" s="113"/>
      <c r="H44" s="4"/>
      <c r="I44" s="538"/>
      <c r="J44" s="4"/>
      <c r="K44" s="4"/>
      <c r="L44" s="4"/>
      <c r="M44" s="4"/>
      <c r="N44" s="4"/>
      <c r="O44" s="4"/>
      <c r="P44" s="4"/>
      <c r="Q44" s="4"/>
      <c r="R44" s="4"/>
      <c r="S44" s="4"/>
      <c r="T44" s="4"/>
      <c r="U44" s="4"/>
      <c r="V44" s="4"/>
      <c r="W44" s="4"/>
      <c r="X44" s="4"/>
      <c r="Y44" s="4"/>
      <c r="Z44" s="4"/>
    </row>
    <row r="45" ht="14.25" customHeight="1">
      <c r="A45" s="86">
        <v>35.0</v>
      </c>
      <c r="B45" s="111"/>
      <c r="C45" s="546"/>
      <c r="D45" s="113"/>
      <c r="E45" s="113"/>
      <c r="F45" s="113"/>
      <c r="G45" s="113"/>
      <c r="H45" s="4"/>
      <c r="I45" s="538"/>
      <c r="J45" s="4"/>
      <c r="K45" s="4"/>
      <c r="L45" s="4"/>
      <c r="M45" s="4"/>
      <c r="N45" s="4"/>
      <c r="O45" s="4"/>
      <c r="P45" s="4"/>
      <c r="Q45" s="4"/>
      <c r="R45" s="4"/>
      <c r="S45" s="4"/>
      <c r="T45" s="4"/>
      <c r="U45" s="4"/>
      <c r="V45" s="4"/>
      <c r="W45" s="4"/>
      <c r="X45" s="4"/>
      <c r="Y45" s="4"/>
      <c r="Z45" s="4"/>
    </row>
    <row r="46" ht="14.25" customHeight="1">
      <c r="A46" s="86">
        <v>36.0</v>
      </c>
      <c r="B46" s="111"/>
      <c r="C46" s="546"/>
      <c r="D46" s="113"/>
      <c r="E46" s="113"/>
      <c r="F46" s="113"/>
      <c r="G46" s="113"/>
      <c r="H46" s="4"/>
      <c r="I46" s="538"/>
      <c r="J46" s="4"/>
      <c r="K46" s="4"/>
      <c r="L46" s="4"/>
      <c r="M46" s="4"/>
      <c r="N46" s="4"/>
      <c r="O46" s="4"/>
      <c r="P46" s="4"/>
      <c r="Q46" s="4"/>
      <c r="R46" s="4"/>
      <c r="S46" s="4"/>
      <c r="T46" s="4"/>
      <c r="U46" s="4"/>
      <c r="V46" s="4"/>
      <c r="W46" s="4"/>
      <c r="X46" s="4"/>
      <c r="Y46" s="4"/>
      <c r="Z46" s="4"/>
    </row>
    <row r="47" ht="14.25" customHeight="1">
      <c r="A47" s="86">
        <v>37.0</v>
      </c>
      <c r="B47" s="111"/>
      <c r="C47" s="546"/>
      <c r="D47" s="113"/>
      <c r="E47" s="113"/>
      <c r="F47" s="113"/>
      <c r="G47" s="113"/>
      <c r="H47" s="4"/>
      <c r="I47" s="538"/>
      <c r="J47" s="4"/>
      <c r="K47" s="4"/>
      <c r="L47" s="4"/>
      <c r="M47" s="4"/>
      <c r="N47" s="4"/>
      <c r="O47" s="4"/>
      <c r="P47" s="4"/>
      <c r="Q47" s="4"/>
      <c r="R47" s="4"/>
      <c r="S47" s="4"/>
      <c r="T47" s="4"/>
      <c r="U47" s="4"/>
      <c r="V47" s="4"/>
      <c r="W47" s="4"/>
      <c r="X47" s="4"/>
      <c r="Y47" s="4"/>
      <c r="Z47" s="4"/>
    </row>
    <row r="48" ht="14.25" customHeight="1">
      <c r="A48" s="86">
        <v>38.0</v>
      </c>
      <c r="B48" s="111"/>
      <c r="C48" s="546"/>
      <c r="D48" s="113"/>
      <c r="E48" s="113"/>
      <c r="F48" s="113"/>
      <c r="G48" s="113"/>
      <c r="H48" s="4"/>
      <c r="I48" s="538"/>
      <c r="J48" s="4"/>
      <c r="K48" s="4"/>
      <c r="L48" s="4"/>
      <c r="M48" s="4"/>
      <c r="N48" s="4"/>
      <c r="O48" s="4"/>
      <c r="P48" s="4"/>
      <c r="Q48" s="4"/>
      <c r="R48" s="4"/>
      <c r="S48" s="4"/>
      <c r="T48" s="4"/>
      <c r="U48" s="4"/>
      <c r="V48" s="4"/>
      <c r="W48" s="4"/>
      <c r="X48" s="4"/>
      <c r="Y48" s="4"/>
      <c r="Z48" s="4"/>
    </row>
    <row r="49" ht="14.25" customHeight="1">
      <c r="A49" s="86">
        <v>39.0</v>
      </c>
      <c r="B49" s="111"/>
      <c r="C49" s="546"/>
      <c r="D49" s="113"/>
      <c r="E49" s="113"/>
      <c r="F49" s="113"/>
      <c r="G49" s="113"/>
      <c r="H49" s="4"/>
      <c r="I49" s="538"/>
      <c r="J49" s="4"/>
      <c r="K49" s="4"/>
      <c r="L49" s="4"/>
      <c r="M49" s="4"/>
      <c r="N49" s="4"/>
      <c r="O49" s="4"/>
      <c r="P49" s="4"/>
      <c r="Q49" s="4"/>
      <c r="R49" s="4"/>
      <c r="S49" s="4"/>
      <c r="T49" s="4"/>
      <c r="U49" s="4"/>
      <c r="V49" s="4"/>
      <c r="W49" s="4"/>
      <c r="X49" s="4"/>
      <c r="Y49" s="4"/>
      <c r="Z49" s="4"/>
    </row>
    <row r="50" ht="14.25" customHeight="1">
      <c r="A50" s="86">
        <v>40.0</v>
      </c>
      <c r="B50" s="111"/>
      <c r="C50" s="546"/>
      <c r="D50" s="113"/>
      <c r="E50" s="113"/>
      <c r="F50" s="113"/>
      <c r="G50" s="113"/>
      <c r="H50" s="4"/>
      <c r="I50" s="538"/>
      <c r="J50" s="4"/>
      <c r="K50" s="4"/>
      <c r="L50" s="4"/>
      <c r="M50" s="4"/>
      <c r="N50" s="4"/>
      <c r="O50" s="4"/>
      <c r="P50" s="4"/>
      <c r="Q50" s="4"/>
      <c r="R50" s="4"/>
      <c r="S50" s="4"/>
      <c r="T50" s="4"/>
      <c r="U50" s="4"/>
      <c r="V50" s="4"/>
      <c r="W50" s="4"/>
      <c r="X50" s="4"/>
      <c r="Y50" s="4"/>
      <c r="Z50" s="4"/>
    </row>
    <row r="51" ht="14.25" customHeight="1">
      <c r="A51" s="86">
        <v>41.0</v>
      </c>
      <c r="B51" s="111"/>
      <c r="C51" s="546"/>
      <c r="D51" s="113"/>
      <c r="E51" s="113"/>
      <c r="F51" s="113"/>
      <c r="G51" s="113"/>
      <c r="H51" s="4"/>
      <c r="I51" s="538"/>
      <c r="J51" s="4"/>
      <c r="K51" s="4"/>
      <c r="L51" s="4"/>
      <c r="M51" s="4"/>
      <c r="N51" s="4"/>
      <c r="O51" s="4"/>
      <c r="P51" s="4"/>
      <c r="Q51" s="4"/>
      <c r="R51" s="4"/>
      <c r="S51" s="4"/>
      <c r="T51" s="4"/>
      <c r="U51" s="4"/>
      <c r="V51" s="4"/>
      <c r="W51" s="4"/>
      <c r="X51" s="4"/>
      <c r="Y51" s="4"/>
      <c r="Z51" s="4"/>
    </row>
    <row r="52" ht="14.25" customHeight="1">
      <c r="A52" s="86">
        <v>42.0</v>
      </c>
      <c r="B52" s="111"/>
      <c r="C52" s="546"/>
      <c r="D52" s="113"/>
      <c r="E52" s="113"/>
      <c r="F52" s="113"/>
      <c r="G52" s="113"/>
      <c r="H52" s="4"/>
      <c r="I52" s="538"/>
      <c r="J52" s="4"/>
      <c r="K52" s="4"/>
      <c r="L52" s="4"/>
      <c r="M52" s="4"/>
      <c r="N52" s="4"/>
      <c r="O52" s="4"/>
      <c r="P52" s="4"/>
      <c r="Q52" s="4"/>
      <c r="R52" s="4"/>
      <c r="S52" s="4"/>
      <c r="T52" s="4"/>
      <c r="U52" s="4"/>
      <c r="V52" s="4"/>
      <c r="W52" s="4"/>
      <c r="X52" s="4"/>
      <c r="Y52" s="4"/>
      <c r="Z52" s="4"/>
    </row>
    <row r="53" ht="14.25" customHeight="1">
      <c r="A53" s="86">
        <v>43.0</v>
      </c>
      <c r="B53" s="111"/>
      <c r="C53" s="546"/>
      <c r="D53" s="113"/>
      <c r="E53" s="113"/>
      <c r="F53" s="113"/>
      <c r="G53" s="113"/>
      <c r="H53" s="4"/>
      <c r="I53" s="538"/>
      <c r="J53" s="4"/>
      <c r="K53" s="4"/>
      <c r="L53" s="4"/>
      <c r="M53" s="4"/>
      <c r="N53" s="4"/>
      <c r="O53" s="4"/>
      <c r="P53" s="4"/>
      <c r="Q53" s="4"/>
      <c r="R53" s="4"/>
      <c r="S53" s="4"/>
      <c r="T53" s="4"/>
      <c r="U53" s="4"/>
      <c r="V53" s="4"/>
      <c r="W53" s="4"/>
      <c r="X53" s="4"/>
      <c r="Y53" s="4"/>
      <c r="Z53" s="4"/>
    </row>
    <row r="54" ht="14.25" customHeight="1">
      <c r="A54" s="86">
        <v>44.0</v>
      </c>
      <c r="B54" s="111"/>
      <c r="C54" s="546"/>
      <c r="D54" s="113"/>
      <c r="E54" s="113"/>
      <c r="F54" s="113"/>
      <c r="G54" s="113"/>
      <c r="H54" s="4"/>
      <c r="I54" s="538"/>
      <c r="J54" s="4"/>
      <c r="K54" s="4"/>
      <c r="L54" s="4"/>
      <c r="M54" s="4"/>
      <c r="N54" s="4"/>
      <c r="O54" s="4"/>
      <c r="P54" s="4"/>
      <c r="Q54" s="4"/>
      <c r="R54" s="4"/>
      <c r="S54" s="4"/>
      <c r="T54" s="4"/>
      <c r="U54" s="4"/>
      <c r="V54" s="4"/>
      <c r="W54" s="4"/>
      <c r="X54" s="4"/>
      <c r="Y54" s="4"/>
      <c r="Z54" s="4"/>
    </row>
    <row r="55" ht="14.25" customHeight="1">
      <c r="A55" s="86">
        <v>45.0</v>
      </c>
      <c r="B55" s="111"/>
      <c r="C55" s="546"/>
      <c r="D55" s="113"/>
      <c r="E55" s="113"/>
      <c r="F55" s="113"/>
      <c r="G55" s="113"/>
      <c r="H55" s="4"/>
      <c r="I55" s="538"/>
      <c r="J55" s="4"/>
      <c r="K55" s="4"/>
      <c r="L55" s="4"/>
      <c r="M55" s="4"/>
      <c r="N55" s="4"/>
      <c r="O55" s="4"/>
      <c r="P55" s="4"/>
      <c r="Q55" s="4"/>
      <c r="R55" s="4"/>
      <c r="S55" s="4"/>
      <c r="T55" s="4"/>
      <c r="U55" s="4"/>
      <c r="V55" s="4"/>
      <c r="W55" s="4"/>
      <c r="X55" s="4"/>
      <c r="Y55" s="4"/>
      <c r="Z55" s="4"/>
    </row>
    <row r="56" ht="14.25" customHeight="1">
      <c r="A56" s="86">
        <v>46.0</v>
      </c>
      <c r="B56" s="111"/>
      <c r="C56" s="546"/>
      <c r="D56" s="113"/>
      <c r="E56" s="113"/>
      <c r="F56" s="113"/>
      <c r="G56" s="113"/>
      <c r="H56" s="4"/>
      <c r="I56" s="538"/>
      <c r="J56" s="4"/>
      <c r="K56" s="4"/>
      <c r="L56" s="4"/>
      <c r="M56" s="4"/>
      <c r="N56" s="4"/>
      <c r="O56" s="4"/>
      <c r="P56" s="4"/>
      <c r="Q56" s="4"/>
      <c r="R56" s="4"/>
      <c r="S56" s="4"/>
      <c r="T56" s="4"/>
      <c r="U56" s="4"/>
      <c r="V56" s="4"/>
      <c r="W56" s="4"/>
      <c r="X56" s="4"/>
      <c r="Y56" s="4"/>
      <c r="Z56" s="4"/>
    </row>
    <row r="57" ht="14.25" customHeight="1">
      <c r="A57" s="86">
        <v>47.0</v>
      </c>
      <c r="B57" s="111"/>
      <c r="C57" s="546"/>
      <c r="D57" s="113"/>
      <c r="E57" s="113"/>
      <c r="F57" s="113"/>
      <c r="G57" s="113"/>
      <c r="H57" s="4"/>
      <c r="I57" s="538"/>
      <c r="J57" s="4"/>
      <c r="K57" s="4"/>
      <c r="L57" s="4"/>
      <c r="M57" s="4"/>
      <c r="N57" s="4"/>
      <c r="O57" s="4"/>
      <c r="P57" s="4"/>
      <c r="Q57" s="4"/>
      <c r="R57" s="4"/>
      <c r="S57" s="4"/>
      <c r="T57" s="4"/>
      <c r="U57" s="4"/>
      <c r="V57" s="4"/>
      <c r="W57" s="4"/>
      <c r="X57" s="4"/>
      <c r="Y57" s="4"/>
      <c r="Z57" s="4"/>
    </row>
    <row r="58" ht="14.25" customHeight="1">
      <c r="A58" s="86">
        <v>48.0</v>
      </c>
      <c r="B58" s="111"/>
      <c r="C58" s="546"/>
      <c r="D58" s="113"/>
      <c r="E58" s="113"/>
      <c r="F58" s="113"/>
      <c r="G58" s="113"/>
      <c r="H58" s="4"/>
      <c r="I58" s="538"/>
      <c r="J58" s="4"/>
      <c r="K58" s="4"/>
      <c r="L58" s="4"/>
      <c r="M58" s="4"/>
      <c r="N58" s="4"/>
      <c r="O58" s="4"/>
      <c r="P58" s="4"/>
      <c r="Q58" s="4"/>
      <c r="R58" s="4"/>
      <c r="S58" s="4"/>
      <c r="T58" s="4"/>
      <c r="U58" s="4"/>
      <c r="V58" s="4"/>
      <c r="W58" s="4"/>
      <c r="X58" s="4"/>
      <c r="Y58" s="4"/>
      <c r="Z58" s="4"/>
    </row>
    <row r="59" ht="14.25" customHeight="1">
      <c r="A59" s="86">
        <v>49.0</v>
      </c>
      <c r="B59" s="111"/>
      <c r="C59" s="546"/>
      <c r="D59" s="113"/>
      <c r="E59" s="113"/>
      <c r="F59" s="113"/>
      <c r="G59" s="113"/>
      <c r="H59" s="4"/>
      <c r="I59" s="538"/>
      <c r="J59" s="4"/>
      <c r="K59" s="4"/>
      <c r="L59" s="4"/>
      <c r="M59" s="4"/>
      <c r="N59" s="4"/>
      <c r="O59" s="4"/>
      <c r="P59" s="4"/>
      <c r="Q59" s="4"/>
      <c r="R59" s="4"/>
      <c r="S59" s="4"/>
      <c r="T59" s="4"/>
      <c r="U59" s="4"/>
      <c r="V59" s="4"/>
      <c r="W59" s="4"/>
      <c r="X59" s="4"/>
      <c r="Y59" s="4"/>
      <c r="Z59" s="4"/>
    </row>
    <row r="60" ht="14.25" customHeight="1">
      <c r="A60" s="86">
        <v>50.0</v>
      </c>
      <c r="B60" s="111"/>
      <c r="C60" s="546"/>
      <c r="D60" s="113"/>
      <c r="E60" s="113"/>
      <c r="F60" s="113"/>
      <c r="G60" s="113"/>
      <c r="H60" s="4"/>
      <c r="I60" s="538"/>
      <c r="J60" s="4"/>
      <c r="K60" s="4"/>
      <c r="L60" s="4"/>
      <c r="M60" s="4"/>
      <c r="N60" s="4"/>
      <c r="O60" s="4"/>
      <c r="P60" s="4"/>
      <c r="Q60" s="4"/>
      <c r="R60" s="4"/>
      <c r="S60" s="4"/>
      <c r="T60" s="4"/>
      <c r="U60" s="4"/>
      <c r="V60" s="4"/>
      <c r="W60" s="4"/>
      <c r="X60" s="4"/>
      <c r="Y60" s="4"/>
      <c r="Z60" s="4"/>
    </row>
    <row r="61" ht="14.25" customHeight="1">
      <c r="A61" s="86">
        <v>51.0</v>
      </c>
      <c r="B61" s="111"/>
      <c r="C61" s="546"/>
      <c r="D61" s="113"/>
      <c r="E61" s="113"/>
      <c r="F61" s="113"/>
      <c r="G61" s="113"/>
      <c r="H61" s="4"/>
      <c r="I61" s="538"/>
      <c r="J61" s="4"/>
      <c r="K61" s="4"/>
      <c r="L61" s="4"/>
      <c r="M61" s="4"/>
      <c r="N61" s="4"/>
      <c r="O61" s="4"/>
      <c r="P61" s="4"/>
      <c r="Q61" s="4"/>
      <c r="R61" s="4"/>
      <c r="S61" s="4"/>
      <c r="T61" s="4"/>
      <c r="U61" s="4"/>
      <c r="V61" s="4"/>
      <c r="W61" s="4"/>
      <c r="X61" s="4"/>
      <c r="Y61" s="4"/>
      <c r="Z61" s="4"/>
    </row>
    <row r="62" ht="14.25" customHeight="1">
      <c r="A62" s="86">
        <v>52.0</v>
      </c>
      <c r="B62" s="111"/>
      <c r="C62" s="546"/>
      <c r="D62" s="113"/>
      <c r="E62" s="113"/>
      <c r="F62" s="113"/>
      <c r="G62" s="113"/>
      <c r="H62" s="4"/>
      <c r="I62" s="538"/>
      <c r="J62" s="4"/>
      <c r="K62" s="4"/>
      <c r="L62" s="4"/>
      <c r="M62" s="4"/>
      <c r="N62" s="4"/>
      <c r="O62" s="4"/>
      <c r="P62" s="4"/>
      <c r="Q62" s="4"/>
      <c r="R62" s="4"/>
      <c r="S62" s="4"/>
      <c r="T62" s="4"/>
      <c r="U62" s="4"/>
      <c r="V62" s="4"/>
      <c r="W62" s="4"/>
      <c r="X62" s="4"/>
      <c r="Y62" s="4"/>
      <c r="Z62" s="4"/>
    </row>
    <row r="63" ht="14.25" customHeight="1">
      <c r="A63" s="86">
        <v>53.0</v>
      </c>
      <c r="B63" s="111"/>
      <c r="C63" s="546"/>
      <c r="D63" s="113"/>
      <c r="E63" s="113"/>
      <c r="F63" s="113"/>
      <c r="G63" s="113"/>
      <c r="H63" s="4"/>
      <c r="I63" s="538"/>
      <c r="J63" s="4"/>
      <c r="K63" s="4"/>
      <c r="L63" s="4"/>
      <c r="M63" s="4"/>
      <c r="N63" s="4"/>
      <c r="O63" s="4"/>
      <c r="P63" s="4"/>
      <c r="Q63" s="4"/>
      <c r="R63" s="4"/>
      <c r="S63" s="4"/>
      <c r="T63" s="4"/>
      <c r="U63" s="4"/>
      <c r="V63" s="4"/>
      <c r="W63" s="4"/>
      <c r="X63" s="4"/>
      <c r="Y63" s="4"/>
      <c r="Z63" s="4"/>
    </row>
    <row r="64" ht="14.25" customHeight="1">
      <c r="A64" s="86">
        <v>54.0</v>
      </c>
      <c r="B64" s="111"/>
      <c r="C64" s="546"/>
      <c r="D64" s="113"/>
      <c r="E64" s="113"/>
      <c r="F64" s="113"/>
      <c r="G64" s="113"/>
      <c r="H64" s="4"/>
      <c r="I64" s="538"/>
      <c r="J64" s="4"/>
      <c r="K64" s="4"/>
      <c r="L64" s="4"/>
      <c r="M64" s="4"/>
      <c r="N64" s="4"/>
      <c r="O64" s="4"/>
      <c r="P64" s="4"/>
      <c r="Q64" s="4"/>
      <c r="R64" s="4"/>
      <c r="S64" s="4"/>
      <c r="T64" s="4"/>
      <c r="U64" s="4"/>
      <c r="V64" s="4"/>
      <c r="W64" s="4"/>
      <c r="X64" s="4"/>
      <c r="Y64" s="4"/>
      <c r="Z64" s="4"/>
    </row>
    <row r="65" ht="14.25" customHeight="1">
      <c r="A65" s="86">
        <v>55.0</v>
      </c>
      <c r="B65" s="111"/>
      <c r="C65" s="546"/>
      <c r="D65" s="113"/>
      <c r="E65" s="113"/>
      <c r="F65" s="113"/>
      <c r="G65" s="113"/>
      <c r="H65" s="4"/>
      <c r="I65" s="538"/>
      <c r="J65" s="4"/>
      <c r="K65" s="4"/>
      <c r="L65" s="4"/>
      <c r="M65" s="4"/>
      <c r="N65" s="4"/>
      <c r="O65" s="4"/>
      <c r="P65" s="4"/>
      <c r="Q65" s="4"/>
      <c r="R65" s="4"/>
      <c r="S65" s="4"/>
      <c r="T65" s="4"/>
      <c r="U65" s="4"/>
      <c r="V65" s="4"/>
      <c r="W65" s="4"/>
      <c r="X65" s="4"/>
      <c r="Y65" s="4"/>
      <c r="Z65" s="4"/>
    </row>
    <row r="66" ht="14.25" customHeight="1">
      <c r="A66" s="86">
        <v>56.0</v>
      </c>
      <c r="B66" s="111"/>
      <c r="C66" s="546"/>
      <c r="D66" s="113"/>
      <c r="E66" s="113"/>
      <c r="F66" s="113"/>
      <c r="G66" s="113"/>
      <c r="H66" s="4"/>
      <c r="I66" s="538"/>
      <c r="J66" s="4"/>
      <c r="K66" s="4"/>
      <c r="L66" s="4"/>
      <c r="M66" s="4"/>
      <c r="N66" s="4"/>
      <c r="O66" s="4"/>
      <c r="P66" s="4"/>
      <c r="Q66" s="4"/>
      <c r="R66" s="4"/>
      <c r="S66" s="4"/>
      <c r="T66" s="4"/>
      <c r="U66" s="4"/>
      <c r="V66" s="4"/>
      <c r="W66" s="4"/>
      <c r="X66" s="4"/>
      <c r="Y66" s="4"/>
      <c r="Z66" s="4"/>
    </row>
    <row r="67" ht="14.25" customHeight="1">
      <c r="A67" s="86">
        <v>57.0</v>
      </c>
      <c r="B67" s="111"/>
      <c r="C67" s="546"/>
      <c r="D67" s="113"/>
      <c r="E67" s="113"/>
      <c r="F67" s="113"/>
      <c r="G67" s="113"/>
      <c r="H67" s="4"/>
      <c r="I67" s="538"/>
      <c r="J67" s="4"/>
      <c r="K67" s="4"/>
      <c r="L67" s="4"/>
      <c r="M67" s="4"/>
      <c r="N67" s="4"/>
      <c r="O67" s="4"/>
      <c r="P67" s="4"/>
      <c r="Q67" s="4"/>
      <c r="R67" s="4"/>
      <c r="S67" s="4"/>
      <c r="T67" s="4"/>
      <c r="U67" s="4"/>
      <c r="V67" s="4"/>
      <c r="W67" s="4"/>
      <c r="X67" s="4"/>
      <c r="Y67" s="4"/>
      <c r="Z67" s="4"/>
    </row>
    <row r="68" ht="14.25" customHeight="1">
      <c r="A68" s="86">
        <v>58.0</v>
      </c>
      <c r="B68" s="111"/>
      <c r="C68" s="546"/>
      <c r="D68" s="113"/>
      <c r="E68" s="113"/>
      <c r="F68" s="113"/>
      <c r="G68" s="113"/>
      <c r="H68" s="4"/>
      <c r="I68" s="538"/>
      <c r="J68" s="4"/>
      <c r="K68" s="4"/>
      <c r="L68" s="4"/>
      <c r="M68" s="4"/>
      <c r="N68" s="4"/>
      <c r="O68" s="4"/>
      <c r="P68" s="4"/>
      <c r="Q68" s="4"/>
      <c r="R68" s="4"/>
      <c r="S68" s="4"/>
      <c r="T68" s="4"/>
      <c r="U68" s="4"/>
      <c r="V68" s="4"/>
      <c r="W68" s="4"/>
      <c r="X68" s="4"/>
      <c r="Y68" s="4"/>
      <c r="Z68" s="4"/>
    </row>
    <row r="69" ht="14.25" customHeight="1">
      <c r="A69" s="86">
        <v>59.0</v>
      </c>
      <c r="B69" s="111"/>
      <c r="C69" s="546"/>
      <c r="D69" s="113"/>
      <c r="E69" s="113"/>
      <c r="F69" s="113"/>
      <c r="G69" s="113"/>
      <c r="H69" s="4"/>
      <c r="I69" s="538"/>
      <c r="J69" s="4"/>
      <c r="K69" s="4"/>
      <c r="L69" s="4"/>
      <c r="M69" s="4"/>
      <c r="N69" s="4"/>
      <c r="O69" s="4"/>
      <c r="P69" s="4"/>
      <c r="Q69" s="4"/>
      <c r="R69" s="4"/>
      <c r="S69" s="4"/>
      <c r="T69" s="4"/>
      <c r="U69" s="4"/>
      <c r="V69" s="4"/>
      <c r="W69" s="4"/>
      <c r="X69" s="4"/>
      <c r="Y69" s="4"/>
      <c r="Z69" s="4"/>
    </row>
    <row r="70" ht="14.25" customHeight="1">
      <c r="A70" s="86">
        <v>60.0</v>
      </c>
      <c r="B70" s="111"/>
      <c r="C70" s="546"/>
      <c r="D70" s="113"/>
      <c r="E70" s="113"/>
      <c r="F70" s="113"/>
      <c r="G70" s="113"/>
      <c r="H70" s="4"/>
      <c r="I70" s="538"/>
      <c r="J70" s="4"/>
      <c r="K70" s="4"/>
      <c r="L70" s="4"/>
      <c r="M70" s="4"/>
      <c r="N70" s="4"/>
      <c r="O70" s="4"/>
      <c r="P70" s="4"/>
      <c r="Q70" s="4"/>
      <c r="R70" s="4"/>
      <c r="S70" s="4"/>
      <c r="T70" s="4"/>
      <c r="U70" s="4"/>
      <c r="V70" s="4"/>
      <c r="W70" s="4"/>
      <c r="X70" s="4"/>
      <c r="Y70" s="4"/>
      <c r="Z70" s="4"/>
    </row>
    <row r="71" ht="14.25" customHeight="1">
      <c r="A71" s="86">
        <v>61.0</v>
      </c>
      <c r="B71" s="111"/>
      <c r="C71" s="546"/>
      <c r="D71" s="113"/>
      <c r="E71" s="113"/>
      <c r="F71" s="113"/>
      <c r="G71" s="113"/>
      <c r="H71" s="4"/>
      <c r="I71" s="538"/>
      <c r="J71" s="4"/>
      <c r="K71" s="4"/>
      <c r="L71" s="4"/>
      <c r="M71" s="4"/>
      <c r="N71" s="4"/>
      <c r="O71" s="4"/>
      <c r="P71" s="4"/>
      <c r="Q71" s="4"/>
      <c r="R71" s="4"/>
      <c r="S71" s="4"/>
      <c r="T71" s="4"/>
      <c r="U71" s="4"/>
      <c r="V71" s="4"/>
      <c r="W71" s="4"/>
      <c r="X71" s="4"/>
      <c r="Y71" s="4"/>
      <c r="Z71" s="4"/>
    </row>
    <row r="72" ht="14.25" customHeight="1">
      <c r="A72" s="86">
        <v>62.0</v>
      </c>
      <c r="B72" s="111"/>
      <c r="C72" s="546"/>
      <c r="D72" s="113"/>
      <c r="E72" s="113"/>
      <c r="F72" s="113"/>
      <c r="G72" s="113"/>
      <c r="H72" s="4"/>
      <c r="I72" s="538"/>
      <c r="J72" s="4"/>
      <c r="K72" s="4"/>
      <c r="L72" s="4"/>
      <c r="M72" s="4"/>
      <c r="N72" s="4"/>
      <c r="O72" s="4"/>
      <c r="P72" s="4"/>
      <c r="Q72" s="4"/>
      <c r="R72" s="4"/>
      <c r="S72" s="4"/>
      <c r="T72" s="4"/>
      <c r="U72" s="4"/>
      <c r="V72" s="4"/>
      <c r="W72" s="4"/>
      <c r="X72" s="4"/>
      <c r="Y72" s="4"/>
      <c r="Z72" s="4"/>
    </row>
    <row r="73" ht="14.25" customHeight="1">
      <c r="A73" s="86">
        <v>63.0</v>
      </c>
      <c r="B73" s="111"/>
      <c r="C73" s="546"/>
      <c r="D73" s="113"/>
      <c r="E73" s="113"/>
      <c r="F73" s="113"/>
      <c r="G73" s="113"/>
      <c r="H73" s="4"/>
      <c r="I73" s="538"/>
      <c r="J73" s="4"/>
      <c r="K73" s="4"/>
      <c r="L73" s="4"/>
      <c r="M73" s="4"/>
      <c r="N73" s="4"/>
      <c r="O73" s="4"/>
      <c r="P73" s="4"/>
      <c r="Q73" s="4"/>
      <c r="R73" s="4"/>
      <c r="S73" s="4"/>
      <c r="T73" s="4"/>
      <c r="U73" s="4"/>
      <c r="V73" s="4"/>
      <c r="W73" s="4"/>
      <c r="X73" s="4"/>
      <c r="Y73" s="4"/>
      <c r="Z73" s="4"/>
    </row>
    <row r="74" ht="14.25" customHeight="1">
      <c r="A74" s="86">
        <v>64.0</v>
      </c>
      <c r="B74" s="111"/>
      <c r="C74" s="546"/>
      <c r="D74" s="113"/>
      <c r="E74" s="113"/>
      <c r="F74" s="113"/>
      <c r="G74" s="113"/>
      <c r="H74" s="4"/>
      <c r="I74" s="538"/>
      <c r="J74" s="4"/>
      <c r="K74" s="4"/>
      <c r="L74" s="4"/>
      <c r="M74" s="4"/>
      <c r="N74" s="4"/>
      <c r="O74" s="4"/>
      <c r="P74" s="4"/>
      <c r="Q74" s="4"/>
      <c r="R74" s="4"/>
      <c r="S74" s="4"/>
      <c r="T74" s="4"/>
      <c r="U74" s="4"/>
      <c r="V74" s="4"/>
      <c r="W74" s="4"/>
      <c r="X74" s="4"/>
      <c r="Y74" s="4"/>
      <c r="Z74" s="4"/>
    </row>
    <row r="75" ht="14.25" customHeight="1">
      <c r="A75" s="86">
        <v>65.0</v>
      </c>
      <c r="B75" s="111"/>
      <c r="C75" s="546"/>
      <c r="D75" s="113"/>
      <c r="E75" s="113"/>
      <c r="F75" s="113"/>
      <c r="G75" s="113"/>
      <c r="H75" s="4"/>
      <c r="I75" s="538"/>
      <c r="J75" s="4"/>
      <c r="K75" s="4"/>
      <c r="L75" s="4"/>
      <c r="M75" s="4"/>
      <c r="N75" s="4"/>
      <c r="O75" s="4"/>
      <c r="P75" s="4"/>
      <c r="Q75" s="4"/>
      <c r="R75" s="4"/>
      <c r="S75" s="4"/>
      <c r="T75" s="4"/>
      <c r="U75" s="4"/>
      <c r="V75" s="4"/>
      <c r="W75" s="4"/>
      <c r="X75" s="4"/>
      <c r="Y75" s="4"/>
      <c r="Z75" s="4"/>
    </row>
    <row r="76" ht="14.25" customHeight="1">
      <c r="A76" s="86">
        <v>66.0</v>
      </c>
      <c r="B76" s="111"/>
      <c r="C76" s="546"/>
      <c r="D76" s="113"/>
      <c r="E76" s="113"/>
      <c r="F76" s="113"/>
      <c r="G76" s="113"/>
      <c r="H76" s="4"/>
      <c r="I76" s="538"/>
      <c r="J76" s="4"/>
      <c r="K76" s="4"/>
      <c r="L76" s="4"/>
      <c r="M76" s="4"/>
      <c r="N76" s="4"/>
      <c r="O76" s="4"/>
      <c r="P76" s="4"/>
      <c r="Q76" s="4"/>
      <c r="R76" s="4"/>
      <c r="S76" s="4"/>
      <c r="T76" s="4"/>
      <c r="U76" s="4"/>
      <c r="V76" s="4"/>
      <c r="W76" s="4"/>
      <c r="X76" s="4"/>
      <c r="Y76" s="4"/>
      <c r="Z76" s="4"/>
    </row>
    <row r="77" ht="14.25" customHeight="1">
      <c r="A77" s="86">
        <v>67.0</v>
      </c>
      <c r="B77" s="111"/>
      <c r="C77" s="546"/>
      <c r="D77" s="113"/>
      <c r="E77" s="113"/>
      <c r="F77" s="113"/>
      <c r="G77" s="113"/>
      <c r="H77" s="4"/>
      <c r="I77" s="538"/>
      <c r="J77" s="4"/>
      <c r="K77" s="4"/>
      <c r="L77" s="4"/>
      <c r="M77" s="4"/>
      <c r="N77" s="4"/>
      <c r="O77" s="4"/>
      <c r="P77" s="4"/>
      <c r="Q77" s="4"/>
      <c r="R77" s="4"/>
      <c r="S77" s="4"/>
      <c r="T77" s="4"/>
      <c r="U77" s="4"/>
      <c r="V77" s="4"/>
      <c r="W77" s="4"/>
      <c r="X77" s="4"/>
      <c r="Y77" s="4"/>
      <c r="Z77" s="4"/>
    </row>
    <row r="78" ht="14.25" customHeight="1">
      <c r="A78" s="86">
        <v>68.0</v>
      </c>
      <c r="B78" s="111"/>
      <c r="C78" s="546"/>
      <c r="D78" s="113"/>
      <c r="E78" s="113"/>
      <c r="F78" s="113"/>
      <c r="G78" s="113"/>
      <c r="H78" s="4"/>
      <c r="I78" s="538"/>
      <c r="J78" s="4"/>
      <c r="K78" s="4"/>
      <c r="L78" s="4"/>
      <c r="M78" s="4"/>
      <c r="N78" s="4"/>
      <c r="O78" s="4"/>
      <c r="P78" s="4"/>
      <c r="Q78" s="4"/>
      <c r="R78" s="4"/>
      <c r="S78" s="4"/>
      <c r="T78" s="4"/>
      <c r="U78" s="4"/>
      <c r="V78" s="4"/>
      <c r="W78" s="4"/>
      <c r="X78" s="4"/>
      <c r="Y78" s="4"/>
      <c r="Z78" s="4"/>
    </row>
    <row r="79" ht="14.25" customHeight="1">
      <c r="A79" s="86">
        <v>69.0</v>
      </c>
      <c r="B79" s="111"/>
      <c r="C79" s="546"/>
      <c r="D79" s="113"/>
      <c r="E79" s="113"/>
      <c r="F79" s="113"/>
      <c r="G79" s="113"/>
      <c r="H79" s="4"/>
      <c r="I79" s="538"/>
      <c r="J79" s="4"/>
      <c r="K79" s="4"/>
      <c r="L79" s="4"/>
      <c r="M79" s="4"/>
      <c r="N79" s="4"/>
      <c r="O79" s="4"/>
      <c r="P79" s="4"/>
      <c r="Q79" s="4"/>
      <c r="R79" s="4"/>
      <c r="S79" s="4"/>
      <c r="T79" s="4"/>
      <c r="U79" s="4"/>
      <c r="V79" s="4"/>
      <c r="W79" s="4"/>
      <c r="X79" s="4"/>
      <c r="Y79" s="4"/>
      <c r="Z79" s="4"/>
    </row>
    <row r="80" ht="14.25" customHeight="1">
      <c r="A80" s="86">
        <v>70.0</v>
      </c>
      <c r="B80" s="111"/>
      <c r="C80" s="546"/>
      <c r="D80" s="113"/>
      <c r="E80" s="113"/>
      <c r="F80" s="113"/>
      <c r="G80" s="113"/>
      <c r="H80" s="4"/>
      <c r="I80" s="538"/>
      <c r="J80" s="4"/>
      <c r="K80" s="4"/>
      <c r="L80" s="4"/>
      <c r="M80" s="4"/>
      <c r="N80" s="4"/>
      <c r="O80" s="4"/>
      <c r="P80" s="4"/>
      <c r="Q80" s="4"/>
      <c r="R80" s="4"/>
      <c r="S80" s="4"/>
      <c r="T80" s="4"/>
      <c r="U80" s="4"/>
      <c r="V80" s="4"/>
      <c r="W80" s="4"/>
      <c r="X80" s="4"/>
      <c r="Y80" s="4"/>
      <c r="Z80" s="4"/>
    </row>
    <row r="81" ht="14.25" customHeight="1">
      <c r="A81" s="86">
        <v>71.0</v>
      </c>
      <c r="B81" s="111"/>
      <c r="C81" s="546"/>
      <c r="D81" s="113"/>
      <c r="E81" s="113"/>
      <c r="F81" s="113"/>
      <c r="G81" s="113"/>
      <c r="H81" s="4"/>
      <c r="I81" s="538"/>
      <c r="J81" s="4"/>
      <c r="K81" s="4"/>
      <c r="L81" s="4"/>
      <c r="M81" s="4"/>
      <c r="N81" s="4"/>
      <c r="O81" s="4"/>
      <c r="P81" s="4"/>
      <c r="Q81" s="4"/>
      <c r="R81" s="4"/>
      <c r="S81" s="4"/>
      <c r="T81" s="4"/>
      <c r="U81" s="4"/>
      <c r="V81" s="4"/>
      <c r="W81" s="4"/>
      <c r="X81" s="4"/>
      <c r="Y81" s="4"/>
      <c r="Z81" s="4"/>
    </row>
    <row r="82" ht="14.25" customHeight="1">
      <c r="A82" s="86">
        <v>72.0</v>
      </c>
      <c r="B82" s="111"/>
      <c r="C82" s="546"/>
      <c r="D82" s="113"/>
      <c r="E82" s="113"/>
      <c r="F82" s="113"/>
      <c r="G82" s="113"/>
      <c r="H82" s="4"/>
      <c r="I82" s="538"/>
      <c r="J82" s="4"/>
      <c r="K82" s="4"/>
      <c r="L82" s="4"/>
      <c r="M82" s="4"/>
      <c r="N82" s="4"/>
      <c r="O82" s="4"/>
      <c r="P82" s="4"/>
      <c r="Q82" s="4"/>
      <c r="R82" s="4"/>
      <c r="S82" s="4"/>
      <c r="T82" s="4"/>
      <c r="U82" s="4"/>
      <c r="V82" s="4"/>
      <c r="W82" s="4"/>
      <c r="X82" s="4"/>
      <c r="Y82" s="4"/>
      <c r="Z82" s="4"/>
    </row>
    <row r="83" ht="14.25" customHeight="1">
      <c r="A83" s="86">
        <v>73.0</v>
      </c>
      <c r="B83" s="111"/>
      <c r="C83" s="546"/>
      <c r="D83" s="113"/>
      <c r="E83" s="113"/>
      <c r="F83" s="113"/>
      <c r="G83" s="113"/>
      <c r="H83" s="4"/>
      <c r="I83" s="538"/>
      <c r="J83" s="4"/>
      <c r="K83" s="4"/>
      <c r="L83" s="4"/>
      <c r="M83" s="4"/>
      <c r="N83" s="4"/>
      <c r="O83" s="4"/>
      <c r="P83" s="4"/>
      <c r="Q83" s="4"/>
      <c r="R83" s="4"/>
      <c r="S83" s="4"/>
      <c r="T83" s="4"/>
      <c r="U83" s="4"/>
      <c r="V83" s="4"/>
      <c r="W83" s="4"/>
      <c r="X83" s="4"/>
      <c r="Y83" s="4"/>
      <c r="Z83" s="4"/>
    </row>
    <row r="84" ht="14.25" customHeight="1">
      <c r="A84" s="86">
        <v>74.0</v>
      </c>
      <c r="B84" s="111"/>
      <c r="C84" s="546"/>
      <c r="D84" s="113"/>
      <c r="E84" s="113"/>
      <c r="F84" s="113"/>
      <c r="G84" s="113"/>
      <c r="H84" s="4"/>
      <c r="I84" s="538"/>
      <c r="J84" s="4"/>
      <c r="K84" s="4"/>
      <c r="L84" s="4"/>
      <c r="M84" s="4"/>
      <c r="N84" s="4"/>
      <c r="O84" s="4"/>
      <c r="P84" s="4"/>
      <c r="Q84" s="4"/>
      <c r="R84" s="4"/>
      <c r="S84" s="4"/>
      <c r="T84" s="4"/>
      <c r="U84" s="4"/>
      <c r="V84" s="4"/>
      <c r="W84" s="4"/>
      <c r="X84" s="4"/>
      <c r="Y84" s="4"/>
      <c r="Z84" s="4"/>
    </row>
    <row r="85" ht="14.25" customHeight="1">
      <c r="A85" s="86">
        <v>75.0</v>
      </c>
      <c r="B85" s="111"/>
      <c r="C85" s="546"/>
      <c r="D85" s="113"/>
      <c r="E85" s="113"/>
      <c r="F85" s="113"/>
      <c r="G85" s="113"/>
      <c r="H85" s="4"/>
      <c r="I85" s="538"/>
      <c r="J85" s="4"/>
      <c r="K85" s="4"/>
      <c r="L85" s="4"/>
      <c r="M85" s="4"/>
      <c r="N85" s="4"/>
      <c r="O85" s="4"/>
      <c r="P85" s="4"/>
      <c r="Q85" s="4"/>
      <c r="R85" s="4"/>
      <c r="S85" s="4"/>
      <c r="T85" s="4"/>
      <c r="U85" s="4"/>
      <c r="V85" s="4"/>
      <c r="W85" s="4"/>
      <c r="X85" s="4"/>
      <c r="Y85" s="4"/>
      <c r="Z85" s="4"/>
    </row>
    <row r="86" ht="14.25" customHeight="1">
      <c r="A86" s="86">
        <v>76.0</v>
      </c>
      <c r="B86" s="111"/>
      <c r="C86" s="546"/>
      <c r="D86" s="113"/>
      <c r="E86" s="113"/>
      <c r="F86" s="113"/>
      <c r="G86" s="113"/>
      <c r="H86" s="4"/>
      <c r="I86" s="538"/>
      <c r="J86" s="4"/>
      <c r="K86" s="4"/>
      <c r="L86" s="4"/>
      <c r="M86" s="4"/>
      <c r="N86" s="4"/>
      <c r="O86" s="4"/>
      <c r="P86" s="4"/>
      <c r="Q86" s="4"/>
      <c r="R86" s="4"/>
      <c r="S86" s="4"/>
      <c r="T86" s="4"/>
      <c r="U86" s="4"/>
      <c r="V86" s="4"/>
      <c r="W86" s="4"/>
      <c r="X86" s="4"/>
      <c r="Y86" s="4"/>
      <c r="Z86" s="4"/>
    </row>
    <row r="87" ht="14.25" customHeight="1">
      <c r="A87" s="86">
        <v>77.0</v>
      </c>
      <c r="B87" s="111"/>
      <c r="C87" s="546"/>
      <c r="D87" s="113"/>
      <c r="E87" s="113"/>
      <c r="F87" s="113"/>
      <c r="G87" s="113"/>
      <c r="H87" s="4"/>
      <c r="I87" s="538"/>
      <c r="J87" s="4"/>
      <c r="K87" s="4"/>
      <c r="L87" s="4"/>
      <c r="M87" s="4"/>
      <c r="N87" s="4"/>
      <c r="O87" s="4"/>
      <c r="P87" s="4"/>
      <c r="Q87" s="4"/>
      <c r="R87" s="4"/>
      <c r="S87" s="4"/>
      <c r="T87" s="4"/>
      <c r="U87" s="4"/>
      <c r="V87" s="4"/>
      <c r="W87" s="4"/>
      <c r="X87" s="4"/>
      <c r="Y87" s="4"/>
      <c r="Z87" s="4"/>
    </row>
    <row r="88" ht="14.25" customHeight="1">
      <c r="A88" s="86">
        <v>78.0</v>
      </c>
      <c r="B88" s="111"/>
      <c r="C88" s="546"/>
      <c r="D88" s="113"/>
      <c r="E88" s="113"/>
      <c r="F88" s="113"/>
      <c r="G88" s="113"/>
      <c r="H88" s="4"/>
      <c r="I88" s="538"/>
      <c r="J88" s="4"/>
      <c r="K88" s="4"/>
      <c r="L88" s="4"/>
      <c r="M88" s="4"/>
      <c r="N88" s="4"/>
      <c r="O88" s="4"/>
      <c r="P88" s="4"/>
      <c r="Q88" s="4"/>
      <c r="R88" s="4"/>
      <c r="S88" s="4"/>
      <c r="T88" s="4"/>
      <c r="U88" s="4"/>
      <c r="V88" s="4"/>
      <c r="W88" s="4"/>
      <c r="X88" s="4"/>
      <c r="Y88" s="4"/>
      <c r="Z88" s="4"/>
    </row>
    <row r="89" ht="14.25" customHeight="1">
      <c r="A89" s="86">
        <v>79.0</v>
      </c>
      <c r="B89" s="111"/>
      <c r="C89" s="546"/>
      <c r="D89" s="113"/>
      <c r="E89" s="113"/>
      <c r="F89" s="113"/>
      <c r="G89" s="113"/>
      <c r="H89" s="4"/>
      <c r="I89" s="538"/>
      <c r="J89" s="4"/>
      <c r="K89" s="4"/>
      <c r="L89" s="4"/>
      <c r="M89" s="4"/>
      <c r="N89" s="4"/>
      <c r="O89" s="4"/>
      <c r="P89" s="4"/>
      <c r="Q89" s="4"/>
      <c r="R89" s="4"/>
      <c r="S89" s="4"/>
      <c r="T89" s="4"/>
      <c r="U89" s="4"/>
      <c r="V89" s="4"/>
      <c r="W89" s="4"/>
      <c r="X89" s="4"/>
      <c r="Y89" s="4"/>
      <c r="Z89" s="4"/>
    </row>
    <row r="90" ht="14.25" customHeight="1">
      <c r="A90" s="86">
        <v>80.0</v>
      </c>
      <c r="B90" s="111"/>
      <c r="C90" s="546"/>
      <c r="D90" s="113"/>
      <c r="E90" s="113"/>
      <c r="F90" s="113"/>
      <c r="G90" s="113"/>
      <c r="H90" s="4"/>
      <c r="I90" s="538"/>
      <c r="J90" s="4"/>
      <c r="K90" s="4"/>
      <c r="L90" s="4"/>
      <c r="M90" s="4"/>
      <c r="N90" s="4"/>
      <c r="O90" s="4"/>
      <c r="P90" s="4"/>
      <c r="Q90" s="4"/>
      <c r="R90" s="4"/>
      <c r="S90" s="4"/>
      <c r="T90" s="4"/>
      <c r="U90" s="4"/>
      <c r="V90" s="4"/>
      <c r="W90" s="4"/>
      <c r="X90" s="4"/>
      <c r="Y90" s="4"/>
      <c r="Z90" s="4"/>
    </row>
    <row r="91" ht="14.25" customHeight="1">
      <c r="A91" s="86">
        <v>81.0</v>
      </c>
      <c r="B91" s="111"/>
      <c r="C91" s="546"/>
      <c r="D91" s="113"/>
      <c r="E91" s="113"/>
      <c r="F91" s="113"/>
      <c r="G91" s="113"/>
      <c r="H91" s="4"/>
      <c r="I91" s="538"/>
      <c r="J91" s="4"/>
      <c r="K91" s="4"/>
      <c r="L91" s="4"/>
      <c r="M91" s="4"/>
      <c r="N91" s="4"/>
      <c r="O91" s="4"/>
      <c r="P91" s="4"/>
      <c r="Q91" s="4"/>
      <c r="R91" s="4"/>
      <c r="S91" s="4"/>
      <c r="T91" s="4"/>
      <c r="U91" s="4"/>
      <c r="V91" s="4"/>
      <c r="W91" s="4"/>
      <c r="X91" s="4"/>
      <c r="Y91" s="4"/>
      <c r="Z91" s="4"/>
    </row>
    <row r="92" ht="14.25" customHeight="1">
      <c r="A92" s="86">
        <v>82.0</v>
      </c>
      <c r="B92" s="111"/>
      <c r="C92" s="546"/>
      <c r="D92" s="113"/>
      <c r="E92" s="113"/>
      <c r="F92" s="113"/>
      <c r="G92" s="113"/>
      <c r="H92" s="4"/>
      <c r="I92" s="538"/>
      <c r="J92" s="4"/>
      <c r="K92" s="4"/>
      <c r="L92" s="4"/>
      <c r="M92" s="4"/>
      <c r="N92" s="4"/>
      <c r="O92" s="4"/>
      <c r="P92" s="4"/>
      <c r="Q92" s="4"/>
      <c r="R92" s="4"/>
      <c r="S92" s="4"/>
      <c r="T92" s="4"/>
      <c r="U92" s="4"/>
      <c r="V92" s="4"/>
      <c r="W92" s="4"/>
      <c r="X92" s="4"/>
      <c r="Y92" s="4"/>
      <c r="Z92" s="4"/>
    </row>
    <row r="93" ht="14.25" customHeight="1">
      <c r="A93" s="86">
        <v>83.0</v>
      </c>
      <c r="B93" s="111"/>
      <c r="C93" s="546"/>
      <c r="D93" s="113"/>
      <c r="E93" s="113"/>
      <c r="F93" s="113"/>
      <c r="G93" s="113"/>
      <c r="H93" s="4"/>
      <c r="I93" s="538"/>
      <c r="J93" s="4"/>
      <c r="K93" s="4"/>
      <c r="L93" s="4"/>
      <c r="M93" s="4"/>
      <c r="N93" s="4"/>
      <c r="O93" s="4"/>
      <c r="P93" s="4"/>
      <c r="Q93" s="4"/>
      <c r="R93" s="4"/>
      <c r="S93" s="4"/>
      <c r="T93" s="4"/>
      <c r="U93" s="4"/>
      <c r="V93" s="4"/>
      <c r="W93" s="4"/>
      <c r="X93" s="4"/>
      <c r="Y93" s="4"/>
      <c r="Z93" s="4"/>
    </row>
    <row r="94" ht="14.25" customHeight="1">
      <c r="A94" s="86">
        <v>84.0</v>
      </c>
      <c r="B94" s="111"/>
      <c r="C94" s="546"/>
      <c r="D94" s="113"/>
      <c r="E94" s="113"/>
      <c r="F94" s="113"/>
      <c r="G94" s="113"/>
      <c r="H94" s="4"/>
      <c r="I94" s="538"/>
      <c r="J94" s="4"/>
      <c r="K94" s="4"/>
      <c r="L94" s="4"/>
      <c r="M94" s="4"/>
      <c r="N94" s="4"/>
      <c r="O94" s="4"/>
      <c r="P94" s="4"/>
      <c r="Q94" s="4"/>
      <c r="R94" s="4"/>
      <c r="S94" s="4"/>
      <c r="T94" s="4"/>
      <c r="U94" s="4"/>
      <c r="V94" s="4"/>
      <c r="W94" s="4"/>
      <c r="X94" s="4"/>
      <c r="Y94" s="4"/>
      <c r="Z94" s="4"/>
    </row>
    <row r="95" ht="14.25" customHeight="1">
      <c r="A95" s="86">
        <v>85.0</v>
      </c>
      <c r="B95" s="111"/>
      <c r="C95" s="546"/>
      <c r="D95" s="113"/>
      <c r="E95" s="113"/>
      <c r="F95" s="113"/>
      <c r="G95" s="113"/>
      <c r="H95" s="4"/>
      <c r="I95" s="538"/>
      <c r="J95" s="4"/>
      <c r="K95" s="4"/>
      <c r="L95" s="4"/>
      <c r="M95" s="4"/>
      <c r="N95" s="4"/>
      <c r="O95" s="4"/>
      <c r="P95" s="4"/>
      <c r="Q95" s="4"/>
      <c r="R95" s="4"/>
      <c r="S95" s="4"/>
      <c r="T95" s="4"/>
      <c r="U95" s="4"/>
      <c r="V95" s="4"/>
      <c r="W95" s="4"/>
      <c r="X95" s="4"/>
      <c r="Y95" s="4"/>
      <c r="Z95" s="4"/>
    </row>
    <row r="96" ht="14.25" customHeight="1">
      <c r="A96" s="86">
        <v>86.0</v>
      </c>
      <c r="B96" s="111"/>
      <c r="C96" s="546"/>
      <c r="D96" s="113"/>
      <c r="E96" s="113"/>
      <c r="F96" s="113"/>
      <c r="G96" s="113"/>
      <c r="H96" s="4"/>
      <c r="I96" s="538"/>
      <c r="J96" s="4"/>
      <c r="K96" s="4"/>
      <c r="L96" s="4"/>
      <c r="M96" s="4"/>
      <c r="N96" s="4"/>
      <c r="O96" s="4"/>
      <c r="P96" s="4"/>
      <c r="Q96" s="4"/>
      <c r="R96" s="4"/>
      <c r="S96" s="4"/>
      <c r="T96" s="4"/>
      <c r="U96" s="4"/>
      <c r="V96" s="4"/>
      <c r="W96" s="4"/>
      <c r="X96" s="4"/>
      <c r="Y96" s="4"/>
      <c r="Z96" s="4"/>
    </row>
    <row r="97" ht="14.25" customHeight="1">
      <c r="A97" s="86">
        <v>87.0</v>
      </c>
      <c r="B97" s="111"/>
      <c r="C97" s="546"/>
      <c r="D97" s="113"/>
      <c r="E97" s="113"/>
      <c r="F97" s="113"/>
      <c r="G97" s="113"/>
      <c r="H97" s="4"/>
      <c r="I97" s="538"/>
      <c r="J97" s="4"/>
      <c r="K97" s="4"/>
      <c r="L97" s="4"/>
      <c r="M97" s="4"/>
      <c r="N97" s="4"/>
      <c r="O97" s="4"/>
      <c r="P97" s="4"/>
      <c r="Q97" s="4"/>
      <c r="R97" s="4"/>
      <c r="S97" s="4"/>
      <c r="T97" s="4"/>
      <c r="U97" s="4"/>
      <c r="V97" s="4"/>
      <c r="W97" s="4"/>
      <c r="X97" s="4"/>
      <c r="Y97" s="4"/>
      <c r="Z97" s="4"/>
    </row>
    <row r="98" ht="14.25" customHeight="1">
      <c r="A98" s="86">
        <v>88.0</v>
      </c>
      <c r="B98" s="111"/>
      <c r="C98" s="546"/>
      <c r="D98" s="113"/>
      <c r="E98" s="113"/>
      <c r="F98" s="113"/>
      <c r="G98" s="113"/>
      <c r="H98" s="4"/>
      <c r="I98" s="538"/>
      <c r="J98" s="4"/>
      <c r="K98" s="4"/>
      <c r="L98" s="4"/>
      <c r="M98" s="4"/>
      <c r="N98" s="4"/>
      <c r="O98" s="4"/>
      <c r="P98" s="4"/>
      <c r="Q98" s="4"/>
      <c r="R98" s="4"/>
      <c r="S98" s="4"/>
      <c r="T98" s="4"/>
      <c r="U98" s="4"/>
      <c r="V98" s="4"/>
      <c r="W98" s="4"/>
      <c r="X98" s="4"/>
      <c r="Y98" s="4"/>
      <c r="Z98" s="4"/>
    </row>
    <row r="99" ht="14.25" customHeight="1">
      <c r="A99" s="86">
        <v>89.0</v>
      </c>
      <c r="B99" s="111"/>
      <c r="C99" s="546"/>
      <c r="D99" s="113"/>
      <c r="E99" s="113"/>
      <c r="F99" s="113"/>
      <c r="G99" s="113"/>
      <c r="H99" s="4"/>
      <c r="I99" s="538"/>
      <c r="J99" s="4"/>
      <c r="K99" s="4"/>
      <c r="L99" s="4"/>
      <c r="M99" s="4"/>
      <c r="N99" s="4"/>
      <c r="O99" s="4"/>
      <c r="P99" s="4"/>
      <c r="Q99" s="4"/>
      <c r="R99" s="4"/>
      <c r="S99" s="4"/>
      <c r="T99" s="4"/>
      <c r="U99" s="4"/>
      <c r="V99" s="4"/>
      <c r="W99" s="4"/>
      <c r="X99" s="4"/>
      <c r="Y99" s="4"/>
      <c r="Z99" s="4"/>
    </row>
    <row r="100" ht="14.25" customHeight="1">
      <c r="A100" s="86">
        <v>90.0</v>
      </c>
      <c r="B100" s="111"/>
      <c r="C100" s="546"/>
      <c r="D100" s="113"/>
      <c r="E100" s="113"/>
      <c r="F100" s="113"/>
      <c r="G100" s="113"/>
      <c r="H100" s="4"/>
      <c r="I100" s="538"/>
      <c r="J100" s="4"/>
      <c r="K100" s="4"/>
      <c r="L100" s="4"/>
      <c r="M100" s="4"/>
      <c r="N100" s="4"/>
      <c r="O100" s="4"/>
      <c r="P100" s="4"/>
      <c r="Q100" s="4"/>
      <c r="R100" s="4"/>
      <c r="S100" s="4"/>
      <c r="T100" s="4"/>
      <c r="U100" s="4"/>
      <c r="V100" s="4"/>
      <c r="W100" s="4"/>
      <c r="X100" s="4"/>
      <c r="Y100" s="4"/>
      <c r="Z100" s="4"/>
    </row>
    <row r="101" ht="14.25" customHeight="1">
      <c r="A101" s="86">
        <v>91.0</v>
      </c>
      <c r="B101" s="111"/>
      <c r="C101" s="546"/>
      <c r="D101" s="113"/>
      <c r="E101" s="113"/>
      <c r="F101" s="113"/>
      <c r="G101" s="113"/>
      <c r="H101" s="4"/>
      <c r="I101" s="538"/>
      <c r="J101" s="4"/>
      <c r="K101" s="4"/>
      <c r="L101" s="4"/>
      <c r="M101" s="4"/>
      <c r="N101" s="4"/>
      <c r="O101" s="4"/>
      <c r="P101" s="4"/>
      <c r="Q101" s="4"/>
      <c r="R101" s="4"/>
      <c r="S101" s="4"/>
      <c r="T101" s="4"/>
      <c r="U101" s="4"/>
      <c r="V101" s="4"/>
      <c r="W101" s="4"/>
      <c r="X101" s="4"/>
      <c r="Y101" s="4"/>
      <c r="Z101" s="4"/>
    </row>
    <row r="102" ht="14.25" customHeight="1">
      <c r="A102" s="86">
        <v>92.0</v>
      </c>
      <c r="B102" s="111"/>
      <c r="C102" s="546"/>
      <c r="D102" s="113"/>
      <c r="E102" s="113"/>
      <c r="F102" s="113"/>
      <c r="G102" s="113"/>
      <c r="H102" s="4"/>
      <c r="I102" s="538"/>
      <c r="J102" s="4"/>
      <c r="K102" s="4"/>
      <c r="L102" s="4"/>
      <c r="M102" s="4"/>
      <c r="N102" s="4"/>
      <c r="O102" s="4"/>
      <c r="P102" s="4"/>
      <c r="Q102" s="4"/>
      <c r="R102" s="4"/>
      <c r="S102" s="4"/>
      <c r="T102" s="4"/>
      <c r="U102" s="4"/>
      <c r="V102" s="4"/>
      <c r="W102" s="4"/>
      <c r="X102" s="4"/>
      <c r="Y102" s="4"/>
      <c r="Z102" s="4"/>
    </row>
    <row r="103" ht="14.25" customHeight="1">
      <c r="A103" s="86">
        <v>93.0</v>
      </c>
      <c r="B103" s="111"/>
      <c r="C103" s="546"/>
      <c r="D103" s="113"/>
      <c r="E103" s="113"/>
      <c r="F103" s="113"/>
      <c r="G103" s="113"/>
      <c r="H103" s="4"/>
      <c r="I103" s="538"/>
      <c r="J103" s="4"/>
      <c r="K103" s="4"/>
      <c r="L103" s="4"/>
      <c r="M103" s="4"/>
      <c r="N103" s="4"/>
      <c r="O103" s="4"/>
      <c r="P103" s="4"/>
      <c r="Q103" s="4"/>
      <c r="R103" s="4"/>
      <c r="S103" s="4"/>
      <c r="T103" s="4"/>
      <c r="U103" s="4"/>
      <c r="V103" s="4"/>
      <c r="W103" s="4"/>
      <c r="X103" s="4"/>
      <c r="Y103" s="4"/>
      <c r="Z103" s="4"/>
    </row>
    <row r="104" ht="14.25" customHeight="1">
      <c r="A104" s="86">
        <v>94.0</v>
      </c>
      <c r="B104" s="111"/>
      <c r="C104" s="546"/>
      <c r="D104" s="113"/>
      <c r="E104" s="113"/>
      <c r="F104" s="113"/>
      <c r="G104" s="113"/>
      <c r="H104" s="4"/>
      <c r="I104" s="538"/>
      <c r="J104" s="4"/>
      <c r="K104" s="4"/>
      <c r="L104" s="4"/>
      <c r="M104" s="4"/>
      <c r="N104" s="4"/>
      <c r="O104" s="4"/>
      <c r="P104" s="4"/>
      <c r="Q104" s="4"/>
      <c r="R104" s="4"/>
      <c r="S104" s="4"/>
      <c r="T104" s="4"/>
      <c r="U104" s="4"/>
      <c r="V104" s="4"/>
      <c r="W104" s="4"/>
      <c r="X104" s="4"/>
      <c r="Y104" s="4"/>
      <c r="Z104" s="4"/>
    </row>
    <row r="105" ht="14.25" customHeight="1">
      <c r="A105" s="86">
        <v>95.0</v>
      </c>
      <c r="B105" s="111"/>
      <c r="C105" s="546"/>
      <c r="D105" s="113"/>
      <c r="E105" s="113"/>
      <c r="F105" s="113"/>
      <c r="G105" s="113"/>
      <c r="H105" s="4"/>
      <c r="I105" s="538"/>
      <c r="J105" s="4"/>
      <c r="K105" s="4"/>
      <c r="L105" s="4"/>
      <c r="M105" s="4"/>
      <c r="N105" s="4"/>
      <c r="O105" s="4"/>
      <c r="P105" s="4"/>
      <c r="Q105" s="4"/>
      <c r="R105" s="4"/>
      <c r="S105" s="4"/>
      <c r="T105" s="4"/>
      <c r="U105" s="4"/>
      <c r="V105" s="4"/>
      <c r="W105" s="4"/>
      <c r="X105" s="4"/>
      <c r="Y105" s="4"/>
      <c r="Z105" s="4"/>
    </row>
    <row r="106" ht="14.25" customHeight="1">
      <c r="A106" s="86">
        <v>96.0</v>
      </c>
      <c r="B106" s="111"/>
      <c r="C106" s="546"/>
      <c r="D106" s="113"/>
      <c r="E106" s="113"/>
      <c r="F106" s="113"/>
      <c r="G106" s="113"/>
      <c r="H106" s="4"/>
      <c r="I106" s="538"/>
      <c r="J106" s="4"/>
      <c r="K106" s="4"/>
      <c r="L106" s="4"/>
      <c r="M106" s="4"/>
      <c r="N106" s="4"/>
      <c r="O106" s="4"/>
      <c r="P106" s="4"/>
      <c r="Q106" s="4"/>
      <c r="R106" s="4"/>
      <c r="S106" s="4"/>
      <c r="T106" s="4"/>
      <c r="U106" s="4"/>
      <c r="V106" s="4"/>
      <c r="W106" s="4"/>
      <c r="X106" s="4"/>
      <c r="Y106" s="4"/>
      <c r="Z106" s="4"/>
    </row>
    <row r="107" ht="14.25" customHeight="1">
      <c r="A107" s="86">
        <v>97.0</v>
      </c>
      <c r="B107" s="111"/>
      <c r="C107" s="546"/>
      <c r="D107" s="113"/>
      <c r="E107" s="113"/>
      <c r="F107" s="113"/>
      <c r="G107" s="113"/>
      <c r="H107" s="4"/>
      <c r="I107" s="538"/>
      <c r="J107" s="4"/>
      <c r="K107" s="4"/>
      <c r="L107" s="4"/>
      <c r="M107" s="4"/>
      <c r="N107" s="4"/>
      <c r="O107" s="4"/>
      <c r="P107" s="4"/>
      <c r="Q107" s="4"/>
      <c r="R107" s="4"/>
      <c r="S107" s="4"/>
      <c r="T107" s="4"/>
      <c r="U107" s="4"/>
      <c r="V107" s="4"/>
      <c r="W107" s="4"/>
      <c r="X107" s="4"/>
      <c r="Y107" s="4"/>
      <c r="Z107" s="4"/>
    </row>
    <row r="108" ht="14.25" customHeight="1">
      <c r="A108" s="86">
        <v>98.0</v>
      </c>
      <c r="B108" s="111"/>
      <c r="C108" s="546"/>
      <c r="D108" s="113"/>
      <c r="E108" s="113"/>
      <c r="F108" s="113"/>
      <c r="G108" s="113"/>
      <c r="H108" s="4"/>
      <c r="I108" s="538"/>
      <c r="J108" s="4"/>
      <c r="K108" s="4"/>
      <c r="L108" s="4"/>
      <c r="M108" s="4"/>
      <c r="N108" s="4"/>
      <c r="O108" s="4"/>
      <c r="P108" s="4"/>
      <c r="Q108" s="4"/>
      <c r="R108" s="4"/>
      <c r="S108" s="4"/>
      <c r="T108" s="4"/>
      <c r="U108" s="4"/>
      <c r="V108" s="4"/>
      <c r="W108" s="4"/>
      <c r="X108" s="4"/>
      <c r="Y108" s="4"/>
      <c r="Z108" s="4"/>
    </row>
    <row r="109" ht="14.25" customHeight="1">
      <c r="A109" s="86">
        <v>99.0</v>
      </c>
      <c r="B109" s="111"/>
      <c r="C109" s="546"/>
      <c r="D109" s="113"/>
      <c r="E109" s="113"/>
      <c r="F109" s="113"/>
      <c r="G109" s="113"/>
      <c r="H109" s="4"/>
      <c r="I109" s="538"/>
      <c r="J109" s="4"/>
      <c r="K109" s="4"/>
      <c r="L109" s="4"/>
      <c r="M109" s="4"/>
      <c r="N109" s="4"/>
      <c r="O109" s="4"/>
      <c r="P109" s="4"/>
      <c r="Q109" s="4"/>
      <c r="R109" s="4"/>
      <c r="S109" s="4"/>
      <c r="T109" s="4"/>
      <c r="U109" s="4"/>
      <c r="V109" s="4"/>
      <c r="W109" s="4"/>
      <c r="X109" s="4"/>
      <c r="Y109" s="4"/>
      <c r="Z109" s="4"/>
    </row>
    <row r="110" ht="14.25" customHeight="1">
      <c r="A110" s="86">
        <v>100.0</v>
      </c>
      <c r="B110" s="111"/>
      <c r="C110" s="546"/>
      <c r="D110" s="113"/>
      <c r="E110" s="113"/>
      <c r="F110" s="113"/>
      <c r="G110" s="113"/>
      <c r="H110" s="4"/>
      <c r="I110" s="538"/>
      <c r="J110" s="4"/>
      <c r="K110" s="4"/>
      <c r="L110" s="4"/>
      <c r="M110" s="4"/>
      <c r="N110" s="4"/>
      <c r="O110" s="4"/>
      <c r="P110" s="4"/>
      <c r="Q110" s="4"/>
      <c r="R110" s="4"/>
      <c r="S110" s="4"/>
      <c r="T110" s="4"/>
      <c r="U110" s="4"/>
      <c r="V110" s="4"/>
      <c r="W110" s="4"/>
      <c r="X110" s="4"/>
      <c r="Y110" s="4"/>
      <c r="Z110" s="4"/>
    </row>
    <row r="111" ht="14.25" customHeight="1">
      <c r="A111" s="4"/>
      <c r="B111" s="4"/>
      <c r="C111" s="549"/>
      <c r="D111" s="4"/>
      <c r="E111" s="4"/>
      <c r="F111" s="4"/>
      <c r="G111" s="4"/>
      <c r="H111" s="4"/>
      <c r="I111" s="538"/>
      <c r="J111" s="4"/>
      <c r="K111" s="4"/>
      <c r="L111" s="4"/>
      <c r="M111" s="4"/>
      <c r="N111" s="4"/>
      <c r="O111" s="4"/>
      <c r="P111" s="4"/>
      <c r="Q111" s="4"/>
      <c r="R111" s="4"/>
      <c r="S111" s="4"/>
      <c r="T111" s="4"/>
      <c r="U111" s="4"/>
      <c r="V111" s="4"/>
      <c r="W111" s="4"/>
      <c r="X111" s="4"/>
      <c r="Y111" s="4"/>
      <c r="Z111" s="4"/>
    </row>
    <row r="112" ht="14.25" customHeight="1">
      <c r="A112" s="4"/>
      <c r="B112" s="4"/>
      <c r="C112" s="549"/>
      <c r="D112" s="4"/>
      <c r="E112" s="4"/>
      <c r="F112" s="4"/>
      <c r="G112" s="4"/>
      <c r="H112" s="4"/>
      <c r="I112" s="538"/>
      <c r="J112" s="4"/>
      <c r="K112" s="4"/>
      <c r="L112" s="4"/>
      <c r="M112" s="4"/>
      <c r="N112" s="4"/>
      <c r="O112" s="4"/>
      <c r="P112" s="4"/>
      <c r="Q112" s="4"/>
      <c r="R112" s="4"/>
      <c r="S112" s="4"/>
      <c r="T112" s="4"/>
      <c r="U112" s="4"/>
      <c r="V112" s="4"/>
      <c r="W112" s="4"/>
      <c r="X112" s="4"/>
      <c r="Y112" s="4"/>
      <c r="Z112" s="4"/>
    </row>
    <row r="113" ht="14.25" customHeight="1">
      <c r="A113" s="4"/>
      <c r="B113" s="4"/>
      <c r="C113" s="549"/>
      <c r="D113" s="4"/>
      <c r="E113" s="4"/>
      <c r="F113" s="4"/>
      <c r="G113" s="4"/>
      <c r="H113" s="4"/>
      <c r="I113" s="538"/>
      <c r="J113" s="4"/>
      <c r="K113" s="4"/>
      <c r="L113" s="4"/>
      <c r="M113" s="4"/>
      <c r="N113" s="4"/>
      <c r="O113" s="4"/>
      <c r="P113" s="4"/>
      <c r="Q113" s="4"/>
      <c r="R113" s="4"/>
      <c r="S113" s="4"/>
      <c r="T113" s="4"/>
      <c r="U113" s="4"/>
      <c r="V113" s="4"/>
      <c r="W113" s="4"/>
      <c r="X113" s="4"/>
      <c r="Y113" s="4"/>
      <c r="Z113" s="4"/>
    </row>
    <row r="114" ht="14.25" customHeight="1">
      <c r="A114" s="4"/>
      <c r="B114" s="4"/>
      <c r="C114" s="549"/>
      <c r="D114" s="4"/>
      <c r="E114" s="4"/>
      <c r="F114" s="4"/>
      <c r="G114" s="4"/>
      <c r="H114" s="4"/>
      <c r="I114" s="538"/>
      <c r="J114" s="4"/>
      <c r="K114" s="4"/>
      <c r="L114" s="4"/>
      <c r="M114" s="4"/>
      <c r="N114" s="4"/>
      <c r="O114" s="4"/>
      <c r="P114" s="4"/>
      <c r="Q114" s="4"/>
      <c r="R114" s="4"/>
      <c r="S114" s="4"/>
      <c r="T114" s="4"/>
      <c r="U114" s="4"/>
      <c r="V114" s="4"/>
      <c r="W114" s="4"/>
      <c r="X114" s="4"/>
      <c r="Y114" s="4"/>
      <c r="Z114" s="4"/>
    </row>
    <row r="115" ht="14.25" customHeight="1">
      <c r="A115" s="4"/>
      <c r="B115" s="4"/>
      <c r="C115" s="549"/>
      <c r="D115" s="4"/>
      <c r="E115" s="4"/>
      <c r="F115" s="4"/>
      <c r="G115" s="4"/>
      <c r="H115" s="4"/>
      <c r="I115" s="538"/>
      <c r="J115" s="4"/>
      <c r="K115" s="4"/>
      <c r="L115" s="4"/>
      <c r="M115" s="4"/>
      <c r="N115" s="4"/>
      <c r="O115" s="4"/>
      <c r="P115" s="4"/>
      <c r="Q115" s="4"/>
      <c r="R115" s="4"/>
      <c r="S115" s="4"/>
      <c r="T115" s="4"/>
      <c r="U115" s="4"/>
      <c r="V115" s="4"/>
      <c r="W115" s="4"/>
      <c r="X115" s="4"/>
      <c r="Y115" s="4"/>
      <c r="Z115" s="4"/>
    </row>
    <row r="116" ht="14.25" customHeight="1">
      <c r="A116" s="4"/>
      <c r="B116" s="4"/>
      <c r="C116" s="549"/>
      <c r="D116" s="4"/>
      <c r="E116" s="4"/>
      <c r="F116" s="4"/>
      <c r="G116" s="4"/>
      <c r="H116" s="4"/>
      <c r="I116" s="538"/>
      <c r="J116" s="4"/>
      <c r="K116" s="4"/>
      <c r="L116" s="4"/>
      <c r="M116" s="4"/>
      <c r="N116" s="4"/>
      <c r="O116" s="4"/>
      <c r="P116" s="4"/>
      <c r="Q116" s="4"/>
      <c r="R116" s="4"/>
      <c r="S116" s="4"/>
      <c r="T116" s="4"/>
      <c r="U116" s="4"/>
      <c r="V116" s="4"/>
      <c r="W116" s="4"/>
      <c r="X116" s="4"/>
      <c r="Y116" s="4"/>
      <c r="Z116" s="4"/>
    </row>
    <row r="117" ht="14.25" customHeight="1">
      <c r="A117" s="4"/>
      <c r="B117" s="4"/>
      <c r="C117" s="549"/>
      <c r="D117" s="4"/>
      <c r="E117" s="4"/>
      <c r="F117" s="4"/>
      <c r="G117" s="4"/>
      <c r="H117" s="4"/>
      <c r="I117" s="538"/>
      <c r="J117" s="4"/>
      <c r="K117" s="4"/>
      <c r="L117" s="4"/>
      <c r="M117" s="4"/>
      <c r="N117" s="4"/>
      <c r="O117" s="4"/>
      <c r="P117" s="4"/>
      <c r="Q117" s="4"/>
      <c r="R117" s="4"/>
      <c r="S117" s="4"/>
      <c r="T117" s="4"/>
      <c r="U117" s="4"/>
      <c r="V117" s="4"/>
      <c r="W117" s="4"/>
      <c r="X117" s="4"/>
      <c r="Y117" s="4"/>
      <c r="Z117" s="4"/>
    </row>
    <row r="118" ht="14.25" customHeight="1">
      <c r="A118" s="4"/>
      <c r="B118" s="4"/>
      <c r="C118" s="549"/>
      <c r="D118" s="4"/>
      <c r="E118" s="4"/>
      <c r="F118" s="4"/>
      <c r="G118" s="4"/>
      <c r="H118" s="4"/>
      <c r="I118" s="538"/>
      <c r="J118" s="4"/>
      <c r="K118" s="4"/>
      <c r="L118" s="4"/>
      <c r="M118" s="4"/>
      <c r="N118" s="4"/>
      <c r="O118" s="4"/>
      <c r="P118" s="4"/>
      <c r="Q118" s="4"/>
      <c r="R118" s="4"/>
      <c r="S118" s="4"/>
      <c r="T118" s="4"/>
      <c r="U118" s="4"/>
      <c r="V118" s="4"/>
      <c r="W118" s="4"/>
      <c r="X118" s="4"/>
      <c r="Y118" s="4"/>
      <c r="Z118" s="4"/>
    </row>
    <row r="119" ht="14.25" customHeight="1">
      <c r="A119" s="4"/>
      <c r="B119" s="4"/>
      <c r="C119" s="549"/>
      <c r="D119" s="4"/>
      <c r="E119" s="4"/>
      <c r="F119" s="4"/>
      <c r="G119" s="4"/>
      <c r="H119" s="4"/>
      <c r="I119" s="538"/>
      <c r="J119" s="4"/>
      <c r="K119" s="4"/>
      <c r="L119" s="4"/>
      <c r="M119" s="4"/>
      <c r="N119" s="4"/>
      <c r="O119" s="4"/>
      <c r="P119" s="4"/>
      <c r="Q119" s="4"/>
      <c r="R119" s="4"/>
      <c r="S119" s="4"/>
      <c r="T119" s="4"/>
      <c r="U119" s="4"/>
      <c r="V119" s="4"/>
      <c r="W119" s="4"/>
      <c r="X119" s="4"/>
      <c r="Y119" s="4"/>
      <c r="Z119" s="4"/>
    </row>
    <row r="120" ht="14.25" customHeight="1">
      <c r="A120" s="4"/>
      <c r="B120" s="4"/>
      <c r="C120" s="549"/>
      <c r="D120" s="4"/>
      <c r="E120" s="4"/>
      <c r="F120" s="4"/>
      <c r="G120" s="4"/>
      <c r="H120" s="4"/>
      <c r="I120" s="538"/>
      <c r="J120" s="4"/>
      <c r="K120" s="4"/>
      <c r="L120" s="4"/>
      <c r="M120" s="4"/>
      <c r="N120" s="4"/>
      <c r="O120" s="4"/>
      <c r="P120" s="4"/>
      <c r="Q120" s="4"/>
      <c r="R120" s="4"/>
      <c r="S120" s="4"/>
      <c r="T120" s="4"/>
      <c r="U120" s="4"/>
      <c r="V120" s="4"/>
      <c r="W120" s="4"/>
      <c r="X120" s="4"/>
      <c r="Y120" s="4"/>
      <c r="Z120" s="4"/>
    </row>
    <row r="121" ht="14.25" customHeight="1">
      <c r="A121" s="4"/>
      <c r="B121" s="4"/>
      <c r="C121" s="549"/>
      <c r="D121" s="4"/>
      <c r="E121" s="4"/>
      <c r="F121" s="4"/>
      <c r="G121" s="4"/>
      <c r="H121" s="4"/>
      <c r="I121" s="538"/>
      <c r="J121" s="4"/>
      <c r="K121" s="4"/>
      <c r="L121" s="4"/>
      <c r="M121" s="4"/>
      <c r="N121" s="4"/>
      <c r="O121" s="4"/>
      <c r="P121" s="4"/>
      <c r="Q121" s="4"/>
      <c r="R121" s="4"/>
      <c r="S121" s="4"/>
      <c r="T121" s="4"/>
      <c r="U121" s="4"/>
      <c r="V121" s="4"/>
      <c r="W121" s="4"/>
      <c r="X121" s="4"/>
      <c r="Y121" s="4"/>
      <c r="Z121" s="4"/>
    </row>
    <row r="122" ht="14.25" customHeight="1">
      <c r="A122" s="4"/>
      <c r="B122" s="4"/>
      <c r="C122" s="549"/>
      <c r="D122" s="4"/>
      <c r="E122" s="4"/>
      <c r="F122" s="4"/>
      <c r="G122" s="4"/>
      <c r="H122" s="4"/>
      <c r="I122" s="538"/>
      <c r="J122" s="4"/>
      <c r="K122" s="4"/>
      <c r="L122" s="4"/>
      <c r="M122" s="4"/>
      <c r="N122" s="4"/>
      <c r="O122" s="4"/>
      <c r="P122" s="4"/>
      <c r="Q122" s="4"/>
      <c r="R122" s="4"/>
      <c r="S122" s="4"/>
      <c r="T122" s="4"/>
      <c r="U122" s="4"/>
      <c r="V122" s="4"/>
      <c r="W122" s="4"/>
      <c r="X122" s="4"/>
      <c r="Y122" s="4"/>
      <c r="Z122" s="4"/>
    </row>
    <row r="123" ht="14.25" customHeight="1">
      <c r="A123" s="4"/>
      <c r="B123" s="4"/>
      <c r="C123" s="549"/>
      <c r="D123" s="4"/>
      <c r="E123" s="4"/>
      <c r="F123" s="4"/>
      <c r="G123" s="4"/>
      <c r="H123" s="4"/>
      <c r="I123" s="538"/>
      <c r="J123" s="4"/>
      <c r="K123" s="4"/>
      <c r="L123" s="4"/>
      <c r="M123" s="4"/>
      <c r="N123" s="4"/>
      <c r="O123" s="4"/>
      <c r="P123" s="4"/>
      <c r="Q123" s="4"/>
      <c r="R123" s="4"/>
      <c r="S123" s="4"/>
      <c r="T123" s="4"/>
      <c r="U123" s="4"/>
      <c r="V123" s="4"/>
      <c r="W123" s="4"/>
      <c r="X123" s="4"/>
      <c r="Y123" s="4"/>
      <c r="Z123" s="4"/>
    </row>
    <row r="124" ht="14.25" customHeight="1">
      <c r="A124" s="4"/>
      <c r="B124" s="4"/>
      <c r="C124" s="549"/>
      <c r="D124" s="4"/>
      <c r="E124" s="4"/>
      <c r="F124" s="4"/>
      <c r="G124" s="4"/>
      <c r="H124" s="4"/>
      <c r="I124" s="538"/>
      <c r="J124" s="4"/>
      <c r="K124" s="4"/>
      <c r="L124" s="4"/>
      <c r="M124" s="4"/>
      <c r="N124" s="4"/>
      <c r="O124" s="4"/>
      <c r="P124" s="4"/>
      <c r="Q124" s="4"/>
      <c r="R124" s="4"/>
      <c r="S124" s="4"/>
      <c r="T124" s="4"/>
      <c r="U124" s="4"/>
      <c r="V124" s="4"/>
      <c r="W124" s="4"/>
      <c r="X124" s="4"/>
      <c r="Y124" s="4"/>
      <c r="Z124" s="4"/>
    </row>
    <row r="125" ht="14.25" customHeight="1">
      <c r="A125" s="4"/>
      <c r="B125" s="4"/>
      <c r="C125" s="549"/>
      <c r="D125" s="4"/>
      <c r="E125" s="4"/>
      <c r="F125" s="4"/>
      <c r="G125" s="4"/>
      <c r="H125" s="4"/>
      <c r="I125" s="538"/>
      <c r="J125" s="4"/>
      <c r="K125" s="4"/>
      <c r="L125" s="4"/>
      <c r="M125" s="4"/>
      <c r="N125" s="4"/>
      <c r="O125" s="4"/>
      <c r="P125" s="4"/>
      <c r="Q125" s="4"/>
      <c r="R125" s="4"/>
      <c r="S125" s="4"/>
      <c r="T125" s="4"/>
      <c r="U125" s="4"/>
      <c r="V125" s="4"/>
      <c r="W125" s="4"/>
      <c r="X125" s="4"/>
      <c r="Y125" s="4"/>
      <c r="Z125" s="4"/>
    </row>
    <row r="126" ht="14.25" customHeight="1">
      <c r="A126" s="4"/>
      <c r="B126" s="4"/>
      <c r="C126" s="549"/>
      <c r="D126" s="4"/>
      <c r="E126" s="4"/>
      <c r="F126" s="4"/>
      <c r="G126" s="4"/>
      <c r="H126" s="4"/>
      <c r="I126" s="538"/>
      <c r="J126" s="4"/>
      <c r="K126" s="4"/>
      <c r="L126" s="4"/>
      <c r="M126" s="4"/>
      <c r="N126" s="4"/>
      <c r="O126" s="4"/>
      <c r="P126" s="4"/>
      <c r="Q126" s="4"/>
      <c r="R126" s="4"/>
      <c r="S126" s="4"/>
      <c r="T126" s="4"/>
      <c r="U126" s="4"/>
      <c r="V126" s="4"/>
      <c r="W126" s="4"/>
      <c r="X126" s="4"/>
      <c r="Y126" s="4"/>
      <c r="Z126" s="4"/>
    </row>
    <row r="127" ht="14.25" customHeight="1">
      <c r="A127" s="4"/>
      <c r="B127" s="4"/>
      <c r="C127" s="549"/>
      <c r="D127" s="4"/>
      <c r="E127" s="4"/>
      <c r="F127" s="4"/>
      <c r="G127" s="4"/>
      <c r="H127" s="4"/>
      <c r="I127" s="538"/>
      <c r="J127" s="4"/>
      <c r="K127" s="4"/>
      <c r="L127" s="4"/>
      <c r="M127" s="4"/>
      <c r="N127" s="4"/>
      <c r="O127" s="4"/>
      <c r="P127" s="4"/>
      <c r="Q127" s="4"/>
      <c r="R127" s="4"/>
      <c r="S127" s="4"/>
      <c r="T127" s="4"/>
      <c r="U127" s="4"/>
      <c r="V127" s="4"/>
      <c r="W127" s="4"/>
      <c r="X127" s="4"/>
      <c r="Y127" s="4"/>
      <c r="Z127" s="4"/>
    </row>
    <row r="128" ht="14.25" customHeight="1">
      <c r="A128" s="4"/>
      <c r="B128" s="4"/>
      <c r="C128" s="549"/>
      <c r="D128" s="4"/>
      <c r="E128" s="4"/>
      <c r="F128" s="4"/>
      <c r="G128" s="4"/>
      <c r="H128" s="4"/>
      <c r="I128" s="538"/>
      <c r="J128" s="4"/>
      <c r="K128" s="4"/>
      <c r="L128" s="4"/>
      <c r="M128" s="4"/>
      <c r="N128" s="4"/>
      <c r="O128" s="4"/>
      <c r="P128" s="4"/>
      <c r="Q128" s="4"/>
      <c r="R128" s="4"/>
      <c r="S128" s="4"/>
      <c r="T128" s="4"/>
      <c r="U128" s="4"/>
      <c r="V128" s="4"/>
      <c r="W128" s="4"/>
      <c r="X128" s="4"/>
      <c r="Y128" s="4"/>
      <c r="Z128" s="4"/>
    </row>
    <row r="129" ht="14.25" customHeight="1">
      <c r="A129" s="4"/>
      <c r="B129" s="4"/>
      <c r="C129" s="549"/>
      <c r="D129" s="4"/>
      <c r="E129" s="4"/>
      <c r="F129" s="4"/>
      <c r="G129" s="4"/>
      <c r="H129" s="4"/>
      <c r="I129" s="538"/>
      <c r="J129" s="4"/>
      <c r="K129" s="4"/>
      <c r="L129" s="4"/>
      <c r="M129" s="4"/>
      <c r="N129" s="4"/>
      <c r="O129" s="4"/>
      <c r="P129" s="4"/>
      <c r="Q129" s="4"/>
      <c r="R129" s="4"/>
      <c r="S129" s="4"/>
      <c r="T129" s="4"/>
      <c r="U129" s="4"/>
      <c r="V129" s="4"/>
      <c r="W129" s="4"/>
      <c r="X129" s="4"/>
      <c r="Y129" s="4"/>
      <c r="Z129" s="4"/>
    </row>
    <row r="130" ht="14.25" customHeight="1">
      <c r="A130" s="4"/>
      <c r="B130" s="4"/>
      <c r="C130" s="549"/>
      <c r="D130" s="4"/>
      <c r="E130" s="4"/>
      <c r="F130" s="4"/>
      <c r="G130" s="4"/>
      <c r="H130" s="4"/>
      <c r="I130" s="538"/>
      <c r="J130" s="4"/>
      <c r="K130" s="4"/>
      <c r="L130" s="4"/>
      <c r="M130" s="4"/>
      <c r="N130" s="4"/>
      <c r="O130" s="4"/>
      <c r="P130" s="4"/>
      <c r="Q130" s="4"/>
      <c r="R130" s="4"/>
      <c r="S130" s="4"/>
      <c r="T130" s="4"/>
      <c r="U130" s="4"/>
      <c r="V130" s="4"/>
      <c r="W130" s="4"/>
      <c r="X130" s="4"/>
      <c r="Y130" s="4"/>
      <c r="Z130" s="4"/>
    </row>
    <row r="131" ht="14.25" customHeight="1">
      <c r="A131" s="4"/>
      <c r="B131" s="4"/>
      <c r="C131" s="549"/>
      <c r="D131" s="4"/>
      <c r="E131" s="4"/>
      <c r="F131" s="4"/>
      <c r="G131" s="4"/>
      <c r="H131" s="4"/>
      <c r="I131" s="538"/>
      <c r="J131" s="4"/>
      <c r="K131" s="4"/>
      <c r="L131" s="4"/>
      <c r="M131" s="4"/>
      <c r="N131" s="4"/>
      <c r="O131" s="4"/>
      <c r="P131" s="4"/>
      <c r="Q131" s="4"/>
      <c r="R131" s="4"/>
      <c r="S131" s="4"/>
      <c r="T131" s="4"/>
      <c r="U131" s="4"/>
      <c r="V131" s="4"/>
      <c r="W131" s="4"/>
      <c r="X131" s="4"/>
      <c r="Y131" s="4"/>
      <c r="Z131" s="4"/>
    </row>
    <row r="132" ht="14.25" customHeight="1">
      <c r="A132" s="4"/>
      <c r="B132" s="4"/>
      <c r="C132" s="549"/>
      <c r="D132" s="4"/>
      <c r="E132" s="4"/>
      <c r="F132" s="4"/>
      <c r="G132" s="4"/>
      <c r="H132" s="4"/>
      <c r="I132" s="538"/>
      <c r="J132" s="4"/>
      <c r="K132" s="4"/>
      <c r="L132" s="4"/>
      <c r="M132" s="4"/>
      <c r="N132" s="4"/>
      <c r="O132" s="4"/>
      <c r="P132" s="4"/>
      <c r="Q132" s="4"/>
      <c r="R132" s="4"/>
      <c r="S132" s="4"/>
      <c r="T132" s="4"/>
      <c r="U132" s="4"/>
      <c r="V132" s="4"/>
      <c r="W132" s="4"/>
      <c r="X132" s="4"/>
      <c r="Y132" s="4"/>
      <c r="Z132" s="4"/>
    </row>
    <row r="133" ht="14.25" customHeight="1">
      <c r="A133" s="4"/>
      <c r="B133" s="4"/>
      <c r="C133" s="549"/>
      <c r="D133" s="4"/>
      <c r="E133" s="4"/>
      <c r="F133" s="4"/>
      <c r="G133" s="4"/>
      <c r="H133" s="4"/>
      <c r="I133" s="538"/>
      <c r="J133" s="4"/>
      <c r="K133" s="4"/>
      <c r="L133" s="4"/>
      <c r="M133" s="4"/>
      <c r="N133" s="4"/>
      <c r="O133" s="4"/>
      <c r="P133" s="4"/>
      <c r="Q133" s="4"/>
      <c r="R133" s="4"/>
      <c r="S133" s="4"/>
      <c r="T133" s="4"/>
      <c r="U133" s="4"/>
      <c r="V133" s="4"/>
      <c r="W133" s="4"/>
      <c r="X133" s="4"/>
      <c r="Y133" s="4"/>
      <c r="Z133" s="4"/>
    </row>
    <row r="134" ht="14.25" customHeight="1">
      <c r="A134" s="4"/>
      <c r="B134" s="4"/>
      <c r="C134" s="549"/>
      <c r="D134" s="4"/>
      <c r="E134" s="4"/>
      <c r="F134" s="4"/>
      <c r="G134" s="4"/>
      <c r="H134" s="4"/>
      <c r="I134" s="538"/>
      <c r="J134" s="4"/>
      <c r="K134" s="4"/>
      <c r="L134" s="4"/>
      <c r="M134" s="4"/>
      <c r="N134" s="4"/>
      <c r="O134" s="4"/>
      <c r="P134" s="4"/>
      <c r="Q134" s="4"/>
      <c r="R134" s="4"/>
      <c r="S134" s="4"/>
      <c r="T134" s="4"/>
      <c r="U134" s="4"/>
      <c r="V134" s="4"/>
      <c r="W134" s="4"/>
      <c r="X134" s="4"/>
      <c r="Y134" s="4"/>
      <c r="Z134" s="4"/>
    </row>
    <row r="135" ht="14.25" customHeight="1">
      <c r="A135" s="4"/>
      <c r="B135" s="4"/>
      <c r="C135" s="549"/>
      <c r="D135" s="4"/>
      <c r="E135" s="4"/>
      <c r="F135" s="4"/>
      <c r="G135" s="4"/>
      <c r="H135" s="4"/>
      <c r="I135" s="538"/>
      <c r="J135" s="4"/>
      <c r="K135" s="4"/>
      <c r="L135" s="4"/>
      <c r="M135" s="4"/>
      <c r="N135" s="4"/>
      <c r="O135" s="4"/>
      <c r="P135" s="4"/>
      <c r="Q135" s="4"/>
      <c r="R135" s="4"/>
      <c r="S135" s="4"/>
      <c r="T135" s="4"/>
      <c r="U135" s="4"/>
      <c r="V135" s="4"/>
      <c r="W135" s="4"/>
      <c r="X135" s="4"/>
      <c r="Y135" s="4"/>
      <c r="Z135" s="4"/>
    </row>
    <row r="136" ht="14.25" customHeight="1">
      <c r="A136" s="4"/>
      <c r="B136" s="4"/>
      <c r="C136" s="549"/>
      <c r="D136" s="4"/>
      <c r="E136" s="4"/>
      <c r="F136" s="4"/>
      <c r="G136" s="4"/>
      <c r="H136" s="4"/>
      <c r="I136" s="538"/>
      <c r="J136" s="4"/>
      <c r="K136" s="4"/>
      <c r="L136" s="4"/>
      <c r="M136" s="4"/>
      <c r="N136" s="4"/>
      <c r="O136" s="4"/>
      <c r="P136" s="4"/>
      <c r="Q136" s="4"/>
      <c r="R136" s="4"/>
      <c r="S136" s="4"/>
      <c r="T136" s="4"/>
      <c r="U136" s="4"/>
      <c r="V136" s="4"/>
      <c r="W136" s="4"/>
      <c r="X136" s="4"/>
      <c r="Y136" s="4"/>
      <c r="Z136" s="4"/>
    </row>
    <row r="137" ht="14.25" customHeight="1">
      <c r="A137" s="4"/>
      <c r="B137" s="4"/>
      <c r="C137" s="549"/>
      <c r="D137" s="4"/>
      <c r="E137" s="4"/>
      <c r="F137" s="4"/>
      <c r="G137" s="4"/>
      <c r="H137" s="4"/>
      <c r="I137" s="538"/>
      <c r="J137" s="4"/>
      <c r="K137" s="4"/>
      <c r="L137" s="4"/>
      <c r="M137" s="4"/>
      <c r="N137" s="4"/>
      <c r="O137" s="4"/>
      <c r="P137" s="4"/>
      <c r="Q137" s="4"/>
      <c r="R137" s="4"/>
      <c r="S137" s="4"/>
      <c r="T137" s="4"/>
      <c r="U137" s="4"/>
      <c r="V137" s="4"/>
      <c r="W137" s="4"/>
      <c r="X137" s="4"/>
      <c r="Y137" s="4"/>
      <c r="Z137" s="4"/>
    </row>
    <row r="138" ht="14.25" customHeight="1">
      <c r="A138" s="4"/>
      <c r="B138" s="4"/>
      <c r="C138" s="549"/>
      <c r="D138" s="4"/>
      <c r="E138" s="4"/>
      <c r="F138" s="4"/>
      <c r="G138" s="4"/>
      <c r="H138" s="4"/>
      <c r="I138" s="538"/>
      <c r="J138" s="4"/>
      <c r="K138" s="4"/>
      <c r="L138" s="4"/>
      <c r="M138" s="4"/>
      <c r="N138" s="4"/>
      <c r="O138" s="4"/>
      <c r="P138" s="4"/>
      <c r="Q138" s="4"/>
      <c r="R138" s="4"/>
      <c r="S138" s="4"/>
      <c r="T138" s="4"/>
      <c r="U138" s="4"/>
      <c r="V138" s="4"/>
      <c r="W138" s="4"/>
      <c r="X138" s="4"/>
      <c r="Y138" s="4"/>
      <c r="Z138" s="4"/>
    </row>
    <row r="139" ht="14.25" customHeight="1">
      <c r="A139" s="4"/>
      <c r="B139" s="4"/>
      <c r="C139" s="549"/>
      <c r="D139" s="4"/>
      <c r="E139" s="4"/>
      <c r="F139" s="4"/>
      <c r="G139" s="4"/>
      <c r="H139" s="4"/>
      <c r="I139" s="538"/>
      <c r="J139" s="4"/>
      <c r="K139" s="4"/>
      <c r="L139" s="4"/>
      <c r="M139" s="4"/>
      <c r="N139" s="4"/>
      <c r="O139" s="4"/>
      <c r="P139" s="4"/>
      <c r="Q139" s="4"/>
      <c r="R139" s="4"/>
      <c r="S139" s="4"/>
      <c r="T139" s="4"/>
      <c r="U139" s="4"/>
      <c r="V139" s="4"/>
      <c r="W139" s="4"/>
      <c r="X139" s="4"/>
      <c r="Y139" s="4"/>
      <c r="Z139" s="4"/>
    </row>
    <row r="140" ht="14.25" customHeight="1">
      <c r="A140" s="4"/>
      <c r="B140" s="4"/>
      <c r="C140" s="549"/>
      <c r="D140" s="4"/>
      <c r="E140" s="4"/>
      <c r="F140" s="4"/>
      <c r="G140" s="4"/>
      <c r="H140" s="4"/>
      <c r="I140" s="538"/>
      <c r="J140" s="4"/>
      <c r="K140" s="4"/>
      <c r="L140" s="4"/>
      <c r="M140" s="4"/>
      <c r="N140" s="4"/>
      <c r="O140" s="4"/>
      <c r="P140" s="4"/>
      <c r="Q140" s="4"/>
      <c r="R140" s="4"/>
      <c r="S140" s="4"/>
      <c r="T140" s="4"/>
      <c r="U140" s="4"/>
      <c r="V140" s="4"/>
      <c r="W140" s="4"/>
      <c r="X140" s="4"/>
      <c r="Y140" s="4"/>
      <c r="Z140" s="4"/>
    </row>
    <row r="141" ht="14.25" customHeight="1">
      <c r="A141" s="4"/>
      <c r="B141" s="4"/>
      <c r="C141" s="549"/>
      <c r="D141" s="4"/>
      <c r="E141" s="4"/>
      <c r="F141" s="4"/>
      <c r="G141" s="4"/>
      <c r="H141" s="4"/>
      <c r="I141" s="538"/>
      <c r="J141" s="4"/>
      <c r="K141" s="4"/>
      <c r="L141" s="4"/>
      <c r="M141" s="4"/>
      <c r="N141" s="4"/>
      <c r="O141" s="4"/>
      <c r="P141" s="4"/>
      <c r="Q141" s="4"/>
      <c r="R141" s="4"/>
      <c r="S141" s="4"/>
      <c r="T141" s="4"/>
      <c r="U141" s="4"/>
      <c r="V141" s="4"/>
      <c r="W141" s="4"/>
      <c r="X141" s="4"/>
      <c r="Y141" s="4"/>
      <c r="Z141" s="4"/>
    </row>
    <row r="142" ht="14.25" customHeight="1">
      <c r="A142" s="4"/>
      <c r="B142" s="4"/>
      <c r="C142" s="549"/>
      <c r="D142" s="4"/>
      <c r="E142" s="4"/>
      <c r="F142" s="4"/>
      <c r="G142" s="4"/>
      <c r="H142" s="4"/>
      <c r="I142" s="538"/>
      <c r="J142" s="4"/>
      <c r="K142" s="4"/>
      <c r="L142" s="4"/>
      <c r="M142" s="4"/>
      <c r="N142" s="4"/>
      <c r="O142" s="4"/>
      <c r="P142" s="4"/>
      <c r="Q142" s="4"/>
      <c r="R142" s="4"/>
      <c r="S142" s="4"/>
      <c r="T142" s="4"/>
      <c r="U142" s="4"/>
      <c r="V142" s="4"/>
      <c r="W142" s="4"/>
      <c r="X142" s="4"/>
      <c r="Y142" s="4"/>
      <c r="Z142" s="4"/>
    </row>
    <row r="143" ht="14.25" customHeight="1">
      <c r="A143" s="4"/>
      <c r="B143" s="4"/>
      <c r="C143" s="549"/>
      <c r="D143" s="4"/>
      <c r="E143" s="4"/>
      <c r="F143" s="4"/>
      <c r="G143" s="4"/>
      <c r="H143" s="4"/>
      <c r="I143" s="538"/>
      <c r="J143" s="4"/>
      <c r="K143" s="4"/>
      <c r="L143" s="4"/>
      <c r="M143" s="4"/>
      <c r="N143" s="4"/>
      <c r="O143" s="4"/>
      <c r="P143" s="4"/>
      <c r="Q143" s="4"/>
      <c r="R143" s="4"/>
      <c r="S143" s="4"/>
      <c r="T143" s="4"/>
      <c r="U143" s="4"/>
      <c r="V143" s="4"/>
      <c r="W143" s="4"/>
      <c r="X143" s="4"/>
      <c r="Y143" s="4"/>
      <c r="Z143" s="4"/>
    </row>
    <row r="144" ht="14.25" customHeight="1">
      <c r="A144" s="4"/>
      <c r="B144" s="4"/>
      <c r="C144" s="549"/>
      <c r="D144" s="4"/>
      <c r="E144" s="4"/>
      <c r="F144" s="4"/>
      <c r="G144" s="4"/>
      <c r="H144" s="4"/>
      <c r="I144" s="538"/>
      <c r="J144" s="4"/>
      <c r="K144" s="4"/>
      <c r="L144" s="4"/>
      <c r="M144" s="4"/>
      <c r="N144" s="4"/>
      <c r="O144" s="4"/>
      <c r="P144" s="4"/>
      <c r="Q144" s="4"/>
      <c r="R144" s="4"/>
      <c r="S144" s="4"/>
      <c r="T144" s="4"/>
      <c r="U144" s="4"/>
      <c r="V144" s="4"/>
      <c r="W144" s="4"/>
      <c r="X144" s="4"/>
      <c r="Y144" s="4"/>
      <c r="Z144" s="4"/>
    </row>
    <row r="145" ht="14.25" customHeight="1">
      <c r="A145" s="4"/>
      <c r="B145" s="4"/>
      <c r="C145" s="549"/>
      <c r="D145" s="4"/>
      <c r="E145" s="4"/>
      <c r="F145" s="4"/>
      <c r="G145" s="4"/>
      <c r="H145" s="4"/>
      <c r="I145" s="538"/>
      <c r="J145" s="4"/>
      <c r="K145" s="4"/>
      <c r="L145" s="4"/>
      <c r="M145" s="4"/>
      <c r="N145" s="4"/>
      <c r="O145" s="4"/>
      <c r="P145" s="4"/>
      <c r="Q145" s="4"/>
      <c r="R145" s="4"/>
      <c r="S145" s="4"/>
      <c r="T145" s="4"/>
      <c r="U145" s="4"/>
      <c r="V145" s="4"/>
      <c r="W145" s="4"/>
      <c r="X145" s="4"/>
      <c r="Y145" s="4"/>
      <c r="Z145" s="4"/>
    </row>
    <row r="146" ht="14.25" customHeight="1">
      <c r="A146" s="4"/>
      <c r="B146" s="4"/>
      <c r="C146" s="549"/>
      <c r="D146" s="4"/>
      <c r="E146" s="4"/>
      <c r="F146" s="4"/>
      <c r="G146" s="4"/>
      <c r="H146" s="4"/>
      <c r="I146" s="538"/>
      <c r="J146" s="4"/>
      <c r="K146" s="4"/>
      <c r="L146" s="4"/>
      <c r="M146" s="4"/>
      <c r="N146" s="4"/>
      <c r="O146" s="4"/>
      <c r="P146" s="4"/>
      <c r="Q146" s="4"/>
      <c r="R146" s="4"/>
      <c r="S146" s="4"/>
      <c r="T146" s="4"/>
      <c r="U146" s="4"/>
      <c r="V146" s="4"/>
      <c r="W146" s="4"/>
      <c r="X146" s="4"/>
      <c r="Y146" s="4"/>
      <c r="Z146" s="4"/>
    </row>
    <row r="147" ht="14.25" customHeight="1">
      <c r="A147" s="4"/>
      <c r="B147" s="4"/>
      <c r="C147" s="549"/>
      <c r="D147" s="4"/>
      <c r="E147" s="4"/>
      <c r="F147" s="4"/>
      <c r="G147" s="4"/>
      <c r="H147" s="4"/>
      <c r="I147" s="538"/>
      <c r="J147" s="4"/>
      <c r="K147" s="4"/>
      <c r="L147" s="4"/>
      <c r="M147" s="4"/>
      <c r="N147" s="4"/>
      <c r="O147" s="4"/>
      <c r="P147" s="4"/>
      <c r="Q147" s="4"/>
      <c r="R147" s="4"/>
      <c r="S147" s="4"/>
      <c r="T147" s="4"/>
      <c r="U147" s="4"/>
      <c r="V147" s="4"/>
      <c r="W147" s="4"/>
      <c r="X147" s="4"/>
      <c r="Y147" s="4"/>
      <c r="Z147" s="4"/>
    </row>
    <row r="148" ht="14.25" customHeight="1">
      <c r="A148" s="4"/>
      <c r="B148" s="4"/>
      <c r="C148" s="549"/>
      <c r="D148" s="4"/>
      <c r="E148" s="4"/>
      <c r="F148" s="4"/>
      <c r="G148" s="4"/>
      <c r="H148" s="4"/>
      <c r="I148" s="538"/>
      <c r="J148" s="4"/>
      <c r="K148" s="4"/>
      <c r="L148" s="4"/>
      <c r="M148" s="4"/>
      <c r="N148" s="4"/>
      <c r="O148" s="4"/>
      <c r="P148" s="4"/>
      <c r="Q148" s="4"/>
      <c r="R148" s="4"/>
      <c r="S148" s="4"/>
      <c r="T148" s="4"/>
      <c r="U148" s="4"/>
      <c r="V148" s="4"/>
      <c r="W148" s="4"/>
      <c r="X148" s="4"/>
      <c r="Y148" s="4"/>
      <c r="Z148" s="4"/>
    </row>
    <row r="149" ht="14.25" customHeight="1">
      <c r="A149" s="4"/>
      <c r="B149" s="4"/>
      <c r="C149" s="549"/>
      <c r="D149" s="4"/>
      <c r="E149" s="4"/>
      <c r="F149" s="4"/>
      <c r="G149" s="4"/>
      <c r="H149" s="4"/>
      <c r="I149" s="538"/>
      <c r="J149" s="4"/>
      <c r="K149" s="4"/>
      <c r="L149" s="4"/>
      <c r="M149" s="4"/>
      <c r="N149" s="4"/>
      <c r="O149" s="4"/>
      <c r="P149" s="4"/>
      <c r="Q149" s="4"/>
      <c r="R149" s="4"/>
      <c r="S149" s="4"/>
      <c r="T149" s="4"/>
      <c r="U149" s="4"/>
      <c r="V149" s="4"/>
      <c r="W149" s="4"/>
      <c r="X149" s="4"/>
      <c r="Y149" s="4"/>
      <c r="Z149" s="4"/>
    </row>
    <row r="150" ht="14.25" customHeight="1">
      <c r="A150" s="4"/>
      <c r="B150" s="4"/>
      <c r="C150" s="549"/>
      <c r="D150" s="4"/>
      <c r="E150" s="4"/>
      <c r="F150" s="4"/>
      <c r="G150" s="4"/>
      <c r="H150" s="4"/>
      <c r="I150" s="538"/>
      <c r="J150" s="4"/>
      <c r="K150" s="4"/>
      <c r="L150" s="4"/>
      <c r="M150" s="4"/>
      <c r="N150" s="4"/>
      <c r="O150" s="4"/>
      <c r="P150" s="4"/>
      <c r="Q150" s="4"/>
      <c r="R150" s="4"/>
      <c r="S150" s="4"/>
      <c r="T150" s="4"/>
      <c r="U150" s="4"/>
      <c r="V150" s="4"/>
      <c r="W150" s="4"/>
      <c r="X150" s="4"/>
      <c r="Y150" s="4"/>
      <c r="Z150" s="4"/>
    </row>
    <row r="151" ht="14.25" customHeight="1">
      <c r="A151" s="4"/>
      <c r="B151" s="4"/>
      <c r="C151" s="549"/>
      <c r="D151" s="4"/>
      <c r="E151" s="4"/>
      <c r="F151" s="4"/>
      <c r="G151" s="4"/>
      <c r="H151" s="4"/>
      <c r="I151" s="538"/>
      <c r="J151" s="4"/>
      <c r="K151" s="4"/>
      <c r="L151" s="4"/>
      <c r="M151" s="4"/>
      <c r="N151" s="4"/>
      <c r="O151" s="4"/>
      <c r="P151" s="4"/>
      <c r="Q151" s="4"/>
      <c r="R151" s="4"/>
      <c r="S151" s="4"/>
      <c r="T151" s="4"/>
      <c r="U151" s="4"/>
      <c r="V151" s="4"/>
      <c r="W151" s="4"/>
      <c r="X151" s="4"/>
      <c r="Y151" s="4"/>
      <c r="Z151" s="4"/>
    </row>
    <row r="152" ht="14.25" customHeight="1">
      <c r="A152" s="4"/>
      <c r="B152" s="4"/>
      <c r="C152" s="549"/>
      <c r="D152" s="4"/>
      <c r="E152" s="4"/>
      <c r="F152" s="4"/>
      <c r="G152" s="4"/>
      <c r="H152" s="4"/>
      <c r="I152" s="538"/>
      <c r="J152" s="4"/>
      <c r="K152" s="4"/>
      <c r="L152" s="4"/>
      <c r="M152" s="4"/>
      <c r="N152" s="4"/>
      <c r="O152" s="4"/>
      <c r="P152" s="4"/>
      <c r="Q152" s="4"/>
      <c r="R152" s="4"/>
      <c r="S152" s="4"/>
      <c r="T152" s="4"/>
      <c r="U152" s="4"/>
      <c r="V152" s="4"/>
      <c r="W152" s="4"/>
      <c r="X152" s="4"/>
      <c r="Y152" s="4"/>
      <c r="Z152" s="4"/>
    </row>
    <row r="153" ht="14.25" customHeight="1">
      <c r="A153" s="4"/>
      <c r="B153" s="4"/>
      <c r="C153" s="549"/>
      <c r="D153" s="4"/>
      <c r="E153" s="4"/>
      <c r="F153" s="4"/>
      <c r="G153" s="4"/>
      <c r="H153" s="4"/>
      <c r="I153" s="538"/>
      <c r="J153" s="4"/>
      <c r="K153" s="4"/>
      <c r="L153" s="4"/>
      <c r="M153" s="4"/>
      <c r="N153" s="4"/>
      <c r="O153" s="4"/>
      <c r="P153" s="4"/>
      <c r="Q153" s="4"/>
      <c r="R153" s="4"/>
      <c r="S153" s="4"/>
      <c r="T153" s="4"/>
      <c r="U153" s="4"/>
      <c r="V153" s="4"/>
      <c r="W153" s="4"/>
      <c r="X153" s="4"/>
      <c r="Y153" s="4"/>
      <c r="Z153" s="4"/>
    </row>
    <row r="154" ht="14.25" customHeight="1">
      <c r="A154" s="4"/>
      <c r="B154" s="4"/>
      <c r="C154" s="549"/>
      <c r="D154" s="4"/>
      <c r="E154" s="4"/>
      <c r="F154" s="4"/>
      <c r="G154" s="4"/>
      <c r="H154" s="4"/>
      <c r="I154" s="538"/>
      <c r="J154" s="4"/>
      <c r="K154" s="4"/>
      <c r="L154" s="4"/>
      <c r="M154" s="4"/>
      <c r="N154" s="4"/>
      <c r="O154" s="4"/>
      <c r="P154" s="4"/>
      <c r="Q154" s="4"/>
      <c r="R154" s="4"/>
      <c r="S154" s="4"/>
      <c r="T154" s="4"/>
      <c r="U154" s="4"/>
      <c r="V154" s="4"/>
      <c r="W154" s="4"/>
      <c r="X154" s="4"/>
      <c r="Y154" s="4"/>
      <c r="Z154" s="4"/>
    </row>
    <row r="155" ht="14.25" customHeight="1">
      <c r="A155" s="4"/>
      <c r="B155" s="4"/>
      <c r="C155" s="549"/>
      <c r="D155" s="4"/>
      <c r="E155" s="4"/>
      <c r="F155" s="4"/>
      <c r="G155" s="4"/>
      <c r="H155" s="4"/>
      <c r="I155" s="538"/>
      <c r="J155" s="4"/>
      <c r="K155" s="4"/>
      <c r="L155" s="4"/>
      <c r="M155" s="4"/>
      <c r="N155" s="4"/>
      <c r="O155" s="4"/>
      <c r="P155" s="4"/>
      <c r="Q155" s="4"/>
      <c r="R155" s="4"/>
      <c r="S155" s="4"/>
      <c r="T155" s="4"/>
      <c r="U155" s="4"/>
      <c r="V155" s="4"/>
      <c r="W155" s="4"/>
      <c r="X155" s="4"/>
      <c r="Y155" s="4"/>
      <c r="Z155" s="4"/>
    </row>
    <row r="156" ht="14.25" customHeight="1">
      <c r="A156" s="4"/>
      <c r="B156" s="4"/>
      <c r="C156" s="549"/>
      <c r="D156" s="4"/>
      <c r="E156" s="4"/>
      <c r="F156" s="4"/>
      <c r="G156" s="4"/>
      <c r="H156" s="4"/>
      <c r="I156" s="538"/>
      <c r="J156" s="4"/>
      <c r="K156" s="4"/>
      <c r="L156" s="4"/>
      <c r="M156" s="4"/>
      <c r="N156" s="4"/>
      <c r="O156" s="4"/>
      <c r="P156" s="4"/>
      <c r="Q156" s="4"/>
      <c r="R156" s="4"/>
      <c r="S156" s="4"/>
      <c r="T156" s="4"/>
      <c r="U156" s="4"/>
      <c r="V156" s="4"/>
      <c r="W156" s="4"/>
      <c r="X156" s="4"/>
      <c r="Y156" s="4"/>
      <c r="Z156" s="4"/>
    </row>
    <row r="157" ht="14.25" customHeight="1">
      <c r="A157" s="4"/>
      <c r="B157" s="4"/>
      <c r="C157" s="549"/>
      <c r="D157" s="4"/>
      <c r="E157" s="4"/>
      <c r="F157" s="4"/>
      <c r="G157" s="4"/>
      <c r="H157" s="4"/>
      <c r="I157" s="538"/>
      <c r="J157" s="4"/>
      <c r="K157" s="4"/>
      <c r="L157" s="4"/>
      <c r="M157" s="4"/>
      <c r="N157" s="4"/>
      <c r="O157" s="4"/>
      <c r="P157" s="4"/>
      <c r="Q157" s="4"/>
      <c r="R157" s="4"/>
      <c r="S157" s="4"/>
      <c r="T157" s="4"/>
      <c r="U157" s="4"/>
      <c r="V157" s="4"/>
      <c r="W157" s="4"/>
      <c r="X157" s="4"/>
      <c r="Y157" s="4"/>
      <c r="Z157" s="4"/>
    </row>
    <row r="158" ht="14.25" customHeight="1">
      <c r="A158" s="4"/>
      <c r="B158" s="4"/>
      <c r="C158" s="549"/>
      <c r="D158" s="4"/>
      <c r="E158" s="4"/>
      <c r="F158" s="4"/>
      <c r="G158" s="4"/>
      <c r="H158" s="4"/>
      <c r="I158" s="538"/>
      <c r="J158" s="4"/>
      <c r="K158" s="4"/>
      <c r="L158" s="4"/>
      <c r="M158" s="4"/>
      <c r="N158" s="4"/>
      <c r="O158" s="4"/>
      <c r="P158" s="4"/>
      <c r="Q158" s="4"/>
      <c r="R158" s="4"/>
      <c r="S158" s="4"/>
      <c r="T158" s="4"/>
      <c r="U158" s="4"/>
      <c r="V158" s="4"/>
      <c r="W158" s="4"/>
      <c r="X158" s="4"/>
      <c r="Y158" s="4"/>
      <c r="Z158" s="4"/>
    </row>
    <row r="159" ht="14.25" customHeight="1">
      <c r="A159" s="4"/>
      <c r="B159" s="4"/>
      <c r="C159" s="549"/>
      <c r="D159" s="4"/>
      <c r="E159" s="4"/>
      <c r="F159" s="4"/>
      <c r="G159" s="4"/>
      <c r="H159" s="4"/>
      <c r="I159" s="538"/>
      <c r="J159" s="4"/>
      <c r="K159" s="4"/>
      <c r="L159" s="4"/>
      <c r="M159" s="4"/>
      <c r="N159" s="4"/>
      <c r="O159" s="4"/>
      <c r="P159" s="4"/>
      <c r="Q159" s="4"/>
      <c r="R159" s="4"/>
      <c r="S159" s="4"/>
      <c r="T159" s="4"/>
      <c r="U159" s="4"/>
      <c r="V159" s="4"/>
      <c r="W159" s="4"/>
      <c r="X159" s="4"/>
      <c r="Y159" s="4"/>
      <c r="Z159" s="4"/>
    </row>
    <row r="160" ht="14.25" customHeight="1">
      <c r="A160" s="4"/>
      <c r="B160" s="4"/>
      <c r="C160" s="549"/>
      <c r="D160" s="4"/>
      <c r="E160" s="4"/>
      <c r="F160" s="4"/>
      <c r="G160" s="4"/>
      <c r="H160" s="4"/>
      <c r="I160" s="538"/>
      <c r="J160" s="4"/>
      <c r="K160" s="4"/>
      <c r="L160" s="4"/>
      <c r="M160" s="4"/>
      <c r="N160" s="4"/>
      <c r="O160" s="4"/>
      <c r="P160" s="4"/>
      <c r="Q160" s="4"/>
      <c r="R160" s="4"/>
      <c r="S160" s="4"/>
      <c r="T160" s="4"/>
      <c r="U160" s="4"/>
      <c r="V160" s="4"/>
      <c r="W160" s="4"/>
      <c r="X160" s="4"/>
      <c r="Y160" s="4"/>
      <c r="Z160" s="4"/>
    </row>
    <row r="161" ht="14.25" customHeight="1">
      <c r="A161" s="4"/>
      <c r="B161" s="4"/>
      <c r="C161" s="549"/>
      <c r="D161" s="4"/>
      <c r="E161" s="4"/>
      <c r="F161" s="4"/>
      <c r="G161" s="4"/>
      <c r="H161" s="4"/>
      <c r="I161" s="538"/>
      <c r="J161" s="4"/>
      <c r="K161" s="4"/>
      <c r="L161" s="4"/>
      <c r="M161" s="4"/>
      <c r="N161" s="4"/>
      <c r="O161" s="4"/>
      <c r="P161" s="4"/>
      <c r="Q161" s="4"/>
      <c r="R161" s="4"/>
      <c r="S161" s="4"/>
      <c r="T161" s="4"/>
      <c r="U161" s="4"/>
      <c r="V161" s="4"/>
      <c r="W161" s="4"/>
      <c r="X161" s="4"/>
      <c r="Y161" s="4"/>
      <c r="Z161" s="4"/>
    </row>
    <row r="162" ht="14.25" customHeight="1">
      <c r="A162" s="4"/>
      <c r="B162" s="4"/>
      <c r="C162" s="549"/>
      <c r="D162" s="4"/>
      <c r="E162" s="4"/>
      <c r="F162" s="4"/>
      <c r="G162" s="4"/>
      <c r="H162" s="4"/>
      <c r="I162" s="538"/>
      <c r="J162" s="4"/>
      <c r="K162" s="4"/>
      <c r="L162" s="4"/>
      <c r="M162" s="4"/>
      <c r="N162" s="4"/>
      <c r="O162" s="4"/>
      <c r="P162" s="4"/>
      <c r="Q162" s="4"/>
      <c r="R162" s="4"/>
      <c r="S162" s="4"/>
      <c r="T162" s="4"/>
      <c r="U162" s="4"/>
      <c r="V162" s="4"/>
      <c r="W162" s="4"/>
      <c r="X162" s="4"/>
      <c r="Y162" s="4"/>
      <c r="Z162" s="4"/>
    </row>
    <row r="163" ht="14.25" customHeight="1">
      <c r="A163" s="4"/>
      <c r="B163" s="4"/>
      <c r="C163" s="549"/>
      <c r="D163" s="4"/>
      <c r="E163" s="4"/>
      <c r="F163" s="4"/>
      <c r="G163" s="4"/>
      <c r="H163" s="4"/>
      <c r="I163" s="538"/>
      <c r="J163" s="4"/>
      <c r="K163" s="4"/>
      <c r="L163" s="4"/>
      <c r="M163" s="4"/>
      <c r="N163" s="4"/>
      <c r="O163" s="4"/>
      <c r="P163" s="4"/>
      <c r="Q163" s="4"/>
      <c r="R163" s="4"/>
      <c r="S163" s="4"/>
      <c r="T163" s="4"/>
      <c r="U163" s="4"/>
      <c r="V163" s="4"/>
      <c r="W163" s="4"/>
      <c r="X163" s="4"/>
      <c r="Y163" s="4"/>
      <c r="Z163" s="4"/>
    </row>
    <row r="164" ht="14.25" customHeight="1">
      <c r="A164" s="4"/>
      <c r="B164" s="4"/>
      <c r="C164" s="549"/>
      <c r="D164" s="4"/>
      <c r="E164" s="4"/>
      <c r="F164" s="4"/>
      <c r="G164" s="4"/>
      <c r="H164" s="4"/>
      <c r="I164" s="538"/>
      <c r="J164" s="4"/>
      <c r="K164" s="4"/>
      <c r="L164" s="4"/>
      <c r="M164" s="4"/>
      <c r="N164" s="4"/>
      <c r="O164" s="4"/>
      <c r="P164" s="4"/>
      <c r="Q164" s="4"/>
      <c r="R164" s="4"/>
      <c r="S164" s="4"/>
      <c r="T164" s="4"/>
      <c r="U164" s="4"/>
      <c r="V164" s="4"/>
      <c r="W164" s="4"/>
      <c r="X164" s="4"/>
      <c r="Y164" s="4"/>
      <c r="Z164" s="4"/>
    </row>
    <row r="165" ht="14.25" customHeight="1">
      <c r="A165" s="4"/>
      <c r="B165" s="4"/>
      <c r="C165" s="549"/>
      <c r="D165" s="4"/>
      <c r="E165" s="4"/>
      <c r="F165" s="4"/>
      <c r="G165" s="4"/>
      <c r="H165" s="4"/>
      <c r="I165" s="538"/>
      <c r="J165" s="4"/>
      <c r="K165" s="4"/>
      <c r="L165" s="4"/>
      <c r="M165" s="4"/>
      <c r="N165" s="4"/>
      <c r="O165" s="4"/>
      <c r="P165" s="4"/>
      <c r="Q165" s="4"/>
      <c r="R165" s="4"/>
      <c r="S165" s="4"/>
      <c r="T165" s="4"/>
      <c r="U165" s="4"/>
      <c r="V165" s="4"/>
      <c r="W165" s="4"/>
      <c r="X165" s="4"/>
      <c r="Y165" s="4"/>
      <c r="Z165" s="4"/>
    </row>
    <row r="166" ht="14.25" customHeight="1">
      <c r="A166" s="4"/>
      <c r="B166" s="4"/>
      <c r="C166" s="549"/>
      <c r="D166" s="4"/>
      <c r="E166" s="4"/>
      <c r="F166" s="4"/>
      <c r="G166" s="4"/>
      <c r="H166" s="4"/>
      <c r="I166" s="538"/>
      <c r="J166" s="4"/>
      <c r="K166" s="4"/>
      <c r="L166" s="4"/>
      <c r="M166" s="4"/>
      <c r="N166" s="4"/>
      <c r="O166" s="4"/>
      <c r="P166" s="4"/>
      <c r="Q166" s="4"/>
      <c r="R166" s="4"/>
      <c r="S166" s="4"/>
      <c r="T166" s="4"/>
      <c r="U166" s="4"/>
      <c r="V166" s="4"/>
      <c r="W166" s="4"/>
      <c r="X166" s="4"/>
      <c r="Y166" s="4"/>
      <c r="Z166" s="4"/>
    </row>
    <row r="167" ht="14.25" customHeight="1">
      <c r="A167" s="4"/>
      <c r="B167" s="4"/>
      <c r="C167" s="549"/>
      <c r="D167" s="4"/>
      <c r="E167" s="4"/>
      <c r="F167" s="4"/>
      <c r="G167" s="4"/>
      <c r="H167" s="4"/>
      <c r="I167" s="538"/>
      <c r="J167" s="4"/>
      <c r="K167" s="4"/>
      <c r="L167" s="4"/>
      <c r="M167" s="4"/>
      <c r="N167" s="4"/>
      <c r="O167" s="4"/>
      <c r="P167" s="4"/>
      <c r="Q167" s="4"/>
      <c r="R167" s="4"/>
      <c r="S167" s="4"/>
      <c r="T167" s="4"/>
      <c r="U167" s="4"/>
      <c r="V167" s="4"/>
      <c r="W167" s="4"/>
      <c r="X167" s="4"/>
      <c r="Y167" s="4"/>
      <c r="Z167" s="4"/>
    </row>
    <row r="168" ht="14.25" customHeight="1">
      <c r="A168" s="4"/>
      <c r="B168" s="4"/>
      <c r="C168" s="549"/>
      <c r="D168" s="4"/>
      <c r="E168" s="4"/>
      <c r="F168" s="4"/>
      <c r="G168" s="4"/>
      <c r="H168" s="4"/>
      <c r="I168" s="538"/>
      <c r="J168" s="4"/>
      <c r="K168" s="4"/>
      <c r="L168" s="4"/>
      <c r="M168" s="4"/>
      <c r="N168" s="4"/>
      <c r="O168" s="4"/>
      <c r="P168" s="4"/>
      <c r="Q168" s="4"/>
      <c r="R168" s="4"/>
      <c r="S168" s="4"/>
      <c r="T168" s="4"/>
      <c r="U168" s="4"/>
      <c r="V168" s="4"/>
      <c r="W168" s="4"/>
      <c r="X168" s="4"/>
      <c r="Y168" s="4"/>
      <c r="Z168" s="4"/>
    </row>
    <row r="169" ht="14.25" customHeight="1">
      <c r="A169" s="4"/>
      <c r="B169" s="4"/>
      <c r="C169" s="549"/>
      <c r="D169" s="4"/>
      <c r="E169" s="4"/>
      <c r="F169" s="4"/>
      <c r="G169" s="4"/>
      <c r="H169" s="4"/>
      <c r="I169" s="538"/>
      <c r="J169" s="4"/>
      <c r="K169" s="4"/>
      <c r="L169" s="4"/>
      <c r="M169" s="4"/>
      <c r="N169" s="4"/>
      <c r="O169" s="4"/>
      <c r="P169" s="4"/>
      <c r="Q169" s="4"/>
      <c r="R169" s="4"/>
      <c r="S169" s="4"/>
      <c r="T169" s="4"/>
      <c r="U169" s="4"/>
      <c r="V169" s="4"/>
      <c r="W169" s="4"/>
      <c r="X169" s="4"/>
      <c r="Y169" s="4"/>
      <c r="Z169" s="4"/>
    </row>
    <row r="170" ht="14.25" customHeight="1">
      <c r="A170" s="4"/>
      <c r="B170" s="4"/>
      <c r="C170" s="549"/>
      <c r="D170" s="4"/>
      <c r="E170" s="4"/>
      <c r="F170" s="4"/>
      <c r="G170" s="4"/>
      <c r="H170" s="4"/>
      <c r="I170" s="538"/>
      <c r="J170" s="4"/>
      <c r="K170" s="4"/>
      <c r="L170" s="4"/>
      <c r="M170" s="4"/>
      <c r="N170" s="4"/>
      <c r="O170" s="4"/>
      <c r="P170" s="4"/>
      <c r="Q170" s="4"/>
      <c r="R170" s="4"/>
      <c r="S170" s="4"/>
      <c r="T170" s="4"/>
      <c r="U170" s="4"/>
      <c r="V170" s="4"/>
      <c r="W170" s="4"/>
      <c r="X170" s="4"/>
      <c r="Y170" s="4"/>
      <c r="Z170" s="4"/>
    </row>
    <row r="171" ht="14.25" customHeight="1">
      <c r="A171" s="4"/>
      <c r="B171" s="4"/>
      <c r="C171" s="549"/>
      <c r="D171" s="4"/>
      <c r="E171" s="4"/>
      <c r="F171" s="4"/>
      <c r="G171" s="4"/>
      <c r="H171" s="4"/>
      <c r="I171" s="538"/>
      <c r="J171" s="4"/>
      <c r="K171" s="4"/>
      <c r="L171" s="4"/>
      <c r="M171" s="4"/>
      <c r="N171" s="4"/>
      <c r="O171" s="4"/>
      <c r="P171" s="4"/>
      <c r="Q171" s="4"/>
      <c r="R171" s="4"/>
      <c r="S171" s="4"/>
      <c r="T171" s="4"/>
      <c r="U171" s="4"/>
      <c r="V171" s="4"/>
      <c r="W171" s="4"/>
      <c r="X171" s="4"/>
      <c r="Y171" s="4"/>
      <c r="Z171" s="4"/>
    </row>
    <row r="172" ht="14.25" customHeight="1">
      <c r="A172" s="4"/>
      <c r="B172" s="4"/>
      <c r="C172" s="549"/>
      <c r="D172" s="4"/>
      <c r="E172" s="4"/>
      <c r="F172" s="4"/>
      <c r="G172" s="4"/>
      <c r="H172" s="4"/>
      <c r="I172" s="538"/>
      <c r="J172" s="4"/>
      <c r="K172" s="4"/>
      <c r="L172" s="4"/>
      <c r="M172" s="4"/>
      <c r="N172" s="4"/>
      <c r="O172" s="4"/>
      <c r="P172" s="4"/>
      <c r="Q172" s="4"/>
      <c r="R172" s="4"/>
      <c r="S172" s="4"/>
      <c r="T172" s="4"/>
      <c r="U172" s="4"/>
      <c r="V172" s="4"/>
      <c r="W172" s="4"/>
      <c r="X172" s="4"/>
      <c r="Y172" s="4"/>
      <c r="Z172" s="4"/>
    </row>
    <row r="173" ht="14.25" customHeight="1">
      <c r="A173" s="4"/>
      <c r="B173" s="4"/>
      <c r="C173" s="549"/>
      <c r="D173" s="4"/>
      <c r="E173" s="4"/>
      <c r="F173" s="4"/>
      <c r="G173" s="4"/>
      <c r="H173" s="4"/>
      <c r="I173" s="538"/>
      <c r="J173" s="4"/>
      <c r="K173" s="4"/>
      <c r="L173" s="4"/>
      <c r="M173" s="4"/>
      <c r="N173" s="4"/>
      <c r="O173" s="4"/>
      <c r="P173" s="4"/>
      <c r="Q173" s="4"/>
      <c r="R173" s="4"/>
      <c r="S173" s="4"/>
      <c r="T173" s="4"/>
      <c r="U173" s="4"/>
      <c r="V173" s="4"/>
      <c r="W173" s="4"/>
      <c r="X173" s="4"/>
      <c r="Y173" s="4"/>
      <c r="Z173" s="4"/>
    </row>
    <row r="174" ht="14.25" customHeight="1">
      <c r="A174" s="4"/>
      <c r="B174" s="4"/>
      <c r="C174" s="549"/>
      <c r="D174" s="4"/>
      <c r="E174" s="4"/>
      <c r="F174" s="4"/>
      <c r="G174" s="4"/>
      <c r="H174" s="4"/>
      <c r="I174" s="538"/>
      <c r="J174" s="4"/>
      <c r="K174" s="4"/>
      <c r="L174" s="4"/>
      <c r="M174" s="4"/>
      <c r="N174" s="4"/>
      <c r="O174" s="4"/>
      <c r="P174" s="4"/>
      <c r="Q174" s="4"/>
      <c r="R174" s="4"/>
      <c r="S174" s="4"/>
      <c r="T174" s="4"/>
      <c r="U174" s="4"/>
      <c r="V174" s="4"/>
      <c r="W174" s="4"/>
      <c r="X174" s="4"/>
      <c r="Y174" s="4"/>
      <c r="Z174" s="4"/>
    </row>
    <row r="175" ht="14.25" customHeight="1">
      <c r="A175" s="4"/>
      <c r="B175" s="4"/>
      <c r="C175" s="549"/>
      <c r="D175" s="4"/>
      <c r="E175" s="4"/>
      <c r="F175" s="4"/>
      <c r="G175" s="4"/>
      <c r="H175" s="4"/>
      <c r="I175" s="538"/>
      <c r="J175" s="4"/>
      <c r="K175" s="4"/>
      <c r="L175" s="4"/>
      <c r="M175" s="4"/>
      <c r="N175" s="4"/>
      <c r="O175" s="4"/>
      <c r="P175" s="4"/>
      <c r="Q175" s="4"/>
      <c r="R175" s="4"/>
      <c r="S175" s="4"/>
      <c r="T175" s="4"/>
      <c r="U175" s="4"/>
      <c r="V175" s="4"/>
      <c r="W175" s="4"/>
      <c r="X175" s="4"/>
      <c r="Y175" s="4"/>
      <c r="Z175" s="4"/>
    </row>
    <row r="176" ht="14.25" customHeight="1">
      <c r="A176" s="4"/>
      <c r="B176" s="4"/>
      <c r="C176" s="549"/>
      <c r="D176" s="4"/>
      <c r="E176" s="4"/>
      <c r="F176" s="4"/>
      <c r="G176" s="4"/>
      <c r="H176" s="4"/>
      <c r="I176" s="538"/>
      <c r="J176" s="4"/>
      <c r="K176" s="4"/>
      <c r="L176" s="4"/>
      <c r="M176" s="4"/>
      <c r="N176" s="4"/>
      <c r="O176" s="4"/>
      <c r="P176" s="4"/>
      <c r="Q176" s="4"/>
      <c r="R176" s="4"/>
      <c r="S176" s="4"/>
      <c r="T176" s="4"/>
      <c r="U176" s="4"/>
      <c r="V176" s="4"/>
      <c r="W176" s="4"/>
      <c r="X176" s="4"/>
      <c r="Y176" s="4"/>
      <c r="Z176" s="4"/>
    </row>
    <row r="177" ht="14.25" customHeight="1">
      <c r="A177" s="4"/>
      <c r="B177" s="4"/>
      <c r="C177" s="549"/>
      <c r="D177" s="4"/>
      <c r="E177" s="4"/>
      <c r="F177" s="4"/>
      <c r="G177" s="4"/>
      <c r="H177" s="4"/>
      <c r="I177" s="538"/>
      <c r="J177" s="4"/>
      <c r="K177" s="4"/>
      <c r="L177" s="4"/>
      <c r="M177" s="4"/>
      <c r="N177" s="4"/>
      <c r="O177" s="4"/>
      <c r="P177" s="4"/>
      <c r="Q177" s="4"/>
      <c r="R177" s="4"/>
      <c r="S177" s="4"/>
      <c r="T177" s="4"/>
      <c r="U177" s="4"/>
      <c r="V177" s="4"/>
      <c r="W177" s="4"/>
      <c r="X177" s="4"/>
      <c r="Y177" s="4"/>
      <c r="Z177" s="4"/>
    </row>
    <row r="178" ht="14.25" customHeight="1">
      <c r="A178" s="4"/>
      <c r="B178" s="4"/>
      <c r="C178" s="549"/>
      <c r="D178" s="4"/>
      <c r="E178" s="4"/>
      <c r="F178" s="4"/>
      <c r="G178" s="4"/>
      <c r="H178" s="4"/>
      <c r="I178" s="538"/>
      <c r="J178" s="4"/>
      <c r="K178" s="4"/>
      <c r="L178" s="4"/>
      <c r="M178" s="4"/>
      <c r="N178" s="4"/>
      <c r="O178" s="4"/>
      <c r="P178" s="4"/>
      <c r="Q178" s="4"/>
      <c r="R178" s="4"/>
      <c r="S178" s="4"/>
      <c r="T178" s="4"/>
      <c r="U178" s="4"/>
      <c r="V178" s="4"/>
      <c r="W178" s="4"/>
      <c r="X178" s="4"/>
      <c r="Y178" s="4"/>
      <c r="Z178" s="4"/>
    </row>
    <row r="179" ht="14.25" customHeight="1">
      <c r="A179" s="4"/>
      <c r="B179" s="4"/>
      <c r="C179" s="549"/>
      <c r="D179" s="4"/>
      <c r="E179" s="4"/>
      <c r="F179" s="4"/>
      <c r="G179" s="4"/>
      <c r="H179" s="4"/>
      <c r="I179" s="538"/>
      <c r="J179" s="4"/>
      <c r="K179" s="4"/>
      <c r="L179" s="4"/>
      <c r="M179" s="4"/>
      <c r="N179" s="4"/>
      <c r="O179" s="4"/>
      <c r="P179" s="4"/>
      <c r="Q179" s="4"/>
      <c r="R179" s="4"/>
      <c r="S179" s="4"/>
      <c r="T179" s="4"/>
      <c r="U179" s="4"/>
      <c r="V179" s="4"/>
      <c r="W179" s="4"/>
      <c r="X179" s="4"/>
      <c r="Y179" s="4"/>
      <c r="Z179" s="4"/>
    </row>
    <row r="180" ht="14.25" customHeight="1">
      <c r="A180" s="4"/>
      <c r="B180" s="4"/>
      <c r="C180" s="549"/>
      <c r="D180" s="4"/>
      <c r="E180" s="4"/>
      <c r="F180" s="4"/>
      <c r="G180" s="4"/>
      <c r="H180" s="4"/>
      <c r="I180" s="538"/>
      <c r="J180" s="4"/>
      <c r="K180" s="4"/>
      <c r="L180" s="4"/>
      <c r="M180" s="4"/>
      <c r="N180" s="4"/>
      <c r="O180" s="4"/>
      <c r="P180" s="4"/>
      <c r="Q180" s="4"/>
      <c r="R180" s="4"/>
      <c r="S180" s="4"/>
      <c r="T180" s="4"/>
      <c r="U180" s="4"/>
      <c r="V180" s="4"/>
      <c r="W180" s="4"/>
      <c r="X180" s="4"/>
      <c r="Y180" s="4"/>
      <c r="Z180" s="4"/>
    </row>
    <row r="181" ht="14.25" customHeight="1">
      <c r="A181" s="4"/>
      <c r="B181" s="4"/>
      <c r="C181" s="549"/>
      <c r="D181" s="4"/>
      <c r="E181" s="4"/>
      <c r="F181" s="4"/>
      <c r="G181" s="4"/>
      <c r="H181" s="4"/>
      <c r="I181" s="538"/>
      <c r="J181" s="4"/>
      <c r="K181" s="4"/>
      <c r="L181" s="4"/>
      <c r="M181" s="4"/>
      <c r="N181" s="4"/>
      <c r="O181" s="4"/>
      <c r="P181" s="4"/>
      <c r="Q181" s="4"/>
      <c r="R181" s="4"/>
      <c r="S181" s="4"/>
      <c r="T181" s="4"/>
      <c r="U181" s="4"/>
      <c r="V181" s="4"/>
      <c r="W181" s="4"/>
      <c r="X181" s="4"/>
      <c r="Y181" s="4"/>
      <c r="Z181" s="4"/>
    </row>
    <row r="182" ht="14.25" customHeight="1">
      <c r="A182" s="4"/>
      <c r="B182" s="4"/>
      <c r="C182" s="549"/>
      <c r="D182" s="4"/>
      <c r="E182" s="4"/>
      <c r="F182" s="4"/>
      <c r="G182" s="4"/>
      <c r="H182" s="4"/>
      <c r="I182" s="538"/>
      <c r="J182" s="4"/>
      <c r="K182" s="4"/>
      <c r="L182" s="4"/>
      <c r="M182" s="4"/>
      <c r="N182" s="4"/>
      <c r="O182" s="4"/>
      <c r="P182" s="4"/>
      <c r="Q182" s="4"/>
      <c r="R182" s="4"/>
      <c r="S182" s="4"/>
      <c r="T182" s="4"/>
      <c r="U182" s="4"/>
      <c r="V182" s="4"/>
      <c r="W182" s="4"/>
      <c r="X182" s="4"/>
      <c r="Y182" s="4"/>
      <c r="Z182" s="4"/>
    </row>
    <row r="183" ht="14.25" customHeight="1">
      <c r="A183" s="4"/>
      <c r="B183" s="4"/>
      <c r="C183" s="549"/>
      <c r="D183" s="4"/>
      <c r="E183" s="4"/>
      <c r="F183" s="4"/>
      <c r="G183" s="4"/>
      <c r="H183" s="4"/>
      <c r="I183" s="538"/>
      <c r="J183" s="4"/>
      <c r="K183" s="4"/>
      <c r="L183" s="4"/>
      <c r="M183" s="4"/>
      <c r="N183" s="4"/>
      <c r="O183" s="4"/>
      <c r="P183" s="4"/>
      <c r="Q183" s="4"/>
      <c r="R183" s="4"/>
      <c r="S183" s="4"/>
      <c r="T183" s="4"/>
      <c r="U183" s="4"/>
      <c r="V183" s="4"/>
      <c r="W183" s="4"/>
      <c r="X183" s="4"/>
      <c r="Y183" s="4"/>
      <c r="Z183" s="4"/>
    </row>
    <row r="184" ht="14.25" customHeight="1">
      <c r="A184" s="4"/>
      <c r="B184" s="4"/>
      <c r="C184" s="549"/>
      <c r="D184" s="4"/>
      <c r="E184" s="4"/>
      <c r="F184" s="4"/>
      <c r="G184" s="4"/>
      <c r="H184" s="4"/>
      <c r="I184" s="538"/>
      <c r="J184" s="4"/>
      <c r="K184" s="4"/>
      <c r="L184" s="4"/>
      <c r="M184" s="4"/>
      <c r="N184" s="4"/>
      <c r="O184" s="4"/>
      <c r="P184" s="4"/>
      <c r="Q184" s="4"/>
      <c r="R184" s="4"/>
      <c r="S184" s="4"/>
      <c r="T184" s="4"/>
      <c r="U184" s="4"/>
      <c r="V184" s="4"/>
      <c r="W184" s="4"/>
      <c r="X184" s="4"/>
      <c r="Y184" s="4"/>
      <c r="Z184" s="4"/>
    </row>
    <row r="185" ht="14.25" customHeight="1">
      <c r="A185" s="4"/>
      <c r="B185" s="4"/>
      <c r="C185" s="549"/>
      <c r="D185" s="4"/>
      <c r="E185" s="4"/>
      <c r="F185" s="4"/>
      <c r="G185" s="4"/>
      <c r="H185" s="4"/>
      <c r="I185" s="538"/>
      <c r="J185" s="4"/>
      <c r="K185" s="4"/>
      <c r="L185" s="4"/>
      <c r="M185" s="4"/>
      <c r="N185" s="4"/>
      <c r="O185" s="4"/>
      <c r="P185" s="4"/>
      <c r="Q185" s="4"/>
      <c r="R185" s="4"/>
      <c r="S185" s="4"/>
      <c r="T185" s="4"/>
      <c r="U185" s="4"/>
      <c r="V185" s="4"/>
      <c r="W185" s="4"/>
      <c r="X185" s="4"/>
      <c r="Y185" s="4"/>
      <c r="Z185" s="4"/>
    </row>
    <row r="186" ht="14.25" customHeight="1">
      <c r="A186" s="4"/>
      <c r="B186" s="4"/>
      <c r="C186" s="549"/>
      <c r="D186" s="4"/>
      <c r="E186" s="4"/>
      <c r="F186" s="4"/>
      <c r="G186" s="4"/>
      <c r="H186" s="4"/>
      <c r="I186" s="538"/>
      <c r="J186" s="4"/>
      <c r="K186" s="4"/>
      <c r="L186" s="4"/>
      <c r="M186" s="4"/>
      <c r="N186" s="4"/>
      <c r="O186" s="4"/>
      <c r="P186" s="4"/>
      <c r="Q186" s="4"/>
      <c r="R186" s="4"/>
      <c r="S186" s="4"/>
      <c r="T186" s="4"/>
      <c r="U186" s="4"/>
      <c r="V186" s="4"/>
      <c r="W186" s="4"/>
      <c r="X186" s="4"/>
      <c r="Y186" s="4"/>
      <c r="Z186" s="4"/>
    </row>
    <row r="187" ht="14.25" customHeight="1">
      <c r="A187" s="4"/>
      <c r="B187" s="4"/>
      <c r="C187" s="549"/>
      <c r="D187" s="4"/>
      <c r="E187" s="4"/>
      <c r="F187" s="4"/>
      <c r="G187" s="4"/>
      <c r="H187" s="4"/>
      <c r="I187" s="538"/>
      <c r="J187" s="4"/>
      <c r="K187" s="4"/>
      <c r="L187" s="4"/>
      <c r="M187" s="4"/>
      <c r="N187" s="4"/>
      <c r="O187" s="4"/>
      <c r="P187" s="4"/>
      <c r="Q187" s="4"/>
      <c r="R187" s="4"/>
      <c r="S187" s="4"/>
      <c r="T187" s="4"/>
      <c r="U187" s="4"/>
      <c r="V187" s="4"/>
      <c r="W187" s="4"/>
      <c r="X187" s="4"/>
      <c r="Y187" s="4"/>
      <c r="Z187" s="4"/>
    </row>
    <row r="188" ht="14.25" customHeight="1">
      <c r="A188" s="4"/>
      <c r="B188" s="4"/>
      <c r="C188" s="549"/>
      <c r="D188" s="4"/>
      <c r="E188" s="4"/>
      <c r="F188" s="4"/>
      <c r="G188" s="4"/>
      <c r="H188" s="4"/>
      <c r="I188" s="538"/>
      <c r="J188" s="4"/>
      <c r="K188" s="4"/>
      <c r="L188" s="4"/>
      <c r="M188" s="4"/>
      <c r="N188" s="4"/>
      <c r="O188" s="4"/>
      <c r="P188" s="4"/>
      <c r="Q188" s="4"/>
      <c r="R188" s="4"/>
      <c r="S188" s="4"/>
      <c r="T188" s="4"/>
      <c r="U188" s="4"/>
      <c r="V188" s="4"/>
      <c r="W188" s="4"/>
      <c r="X188" s="4"/>
      <c r="Y188" s="4"/>
      <c r="Z188" s="4"/>
    </row>
    <row r="189" ht="14.25" customHeight="1">
      <c r="A189" s="4"/>
      <c r="B189" s="4"/>
      <c r="C189" s="549"/>
      <c r="D189" s="4"/>
      <c r="E189" s="4"/>
      <c r="F189" s="4"/>
      <c r="G189" s="4"/>
      <c r="H189" s="4"/>
      <c r="I189" s="538"/>
      <c r="J189" s="4"/>
      <c r="K189" s="4"/>
      <c r="L189" s="4"/>
      <c r="M189" s="4"/>
      <c r="N189" s="4"/>
      <c r="O189" s="4"/>
      <c r="P189" s="4"/>
      <c r="Q189" s="4"/>
      <c r="R189" s="4"/>
      <c r="S189" s="4"/>
      <c r="T189" s="4"/>
      <c r="U189" s="4"/>
      <c r="V189" s="4"/>
      <c r="W189" s="4"/>
      <c r="X189" s="4"/>
      <c r="Y189" s="4"/>
      <c r="Z189" s="4"/>
    </row>
    <row r="190" ht="14.25" customHeight="1">
      <c r="A190" s="4"/>
      <c r="B190" s="4"/>
      <c r="C190" s="549"/>
      <c r="D190" s="4"/>
      <c r="E190" s="4"/>
      <c r="F190" s="4"/>
      <c r="G190" s="4"/>
      <c r="H190" s="4"/>
      <c r="I190" s="538"/>
      <c r="J190" s="4"/>
      <c r="K190" s="4"/>
      <c r="L190" s="4"/>
      <c r="M190" s="4"/>
      <c r="N190" s="4"/>
      <c r="O190" s="4"/>
      <c r="P190" s="4"/>
      <c r="Q190" s="4"/>
      <c r="R190" s="4"/>
      <c r="S190" s="4"/>
      <c r="T190" s="4"/>
      <c r="U190" s="4"/>
      <c r="V190" s="4"/>
      <c r="W190" s="4"/>
      <c r="X190" s="4"/>
      <c r="Y190" s="4"/>
      <c r="Z190" s="4"/>
    </row>
    <row r="191" ht="14.25" customHeight="1">
      <c r="A191" s="4"/>
      <c r="B191" s="4"/>
      <c r="C191" s="549"/>
      <c r="D191" s="4"/>
      <c r="E191" s="4"/>
      <c r="F191" s="4"/>
      <c r="G191" s="4"/>
      <c r="H191" s="4"/>
      <c r="I191" s="538"/>
      <c r="J191" s="4"/>
      <c r="K191" s="4"/>
      <c r="L191" s="4"/>
      <c r="M191" s="4"/>
      <c r="N191" s="4"/>
      <c r="O191" s="4"/>
      <c r="P191" s="4"/>
      <c r="Q191" s="4"/>
      <c r="R191" s="4"/>
      <c r="S191" s="4"/>
      <c r="T191" s="4"/>
      <c r="U191" s="4"/>
      <c r="V191" s="4"/>
      <c r="W191" s="4"/>
      <c r="X191" s="4"/>
      <c r="Y191" s="4"/>
      <c r="Z191" s="4"/>
    </row>
    <row r="192" ht="14.25" customHeight="1">
      <c r="A192" s="4"/>
      <c r="B192" s="4"/>
      <c r="C192" s="549"/>
      <c r="D192" s="4"/>
      <c r="E192" s="4"/>
      <c r="F192" s="4"/>
      <c r="G192" s="4"/>
      <c r="H192" s="4"/>
      <c r="I192" s="538"/>
      <c r="J192" s="4"/>
      <c r="K192" s="4"/>
      <c r="L192" s="4"/>
      <c r="M192" s="4"/>
      <c r="N192" s="4"/>
      <c r="O192" s="4"/>
      <c r="P192" s="4"/>
      <c r="Q192" s="4"/>
      <c r="R192" s="4"/>
      <c r="S192" s="4"/>
      <c r="T192" s="4"/>
      <c r="U192" s="4"/>
      <c r="V192" s="4"/>
      <c r="W192" s="4"/>
      <c r="X192" s="4"/>
      <c r="Y192" s="4"/>
      <c r="Z192" s="4"/>
    </row>
    <row r="193" ht="14.25" customHeight="1">
      <c r="A193" s="4"/>
      <c r="B193" s="4"/>
      <c r="C193" s="549"/>
      <c r="D193" s="4"/>
      <c r="E193" s="4"/>
      <c r="F193" s="4"/>
      <c r="G193" s="4"/>
      <c r="H193" s="4"/>
      <c r="I193" s="538"/>
      <c r="J193" s="4"/>
      <c r="K193" s="4"/>
      <c r="L193" s="4"/>
      <c r="M193" s="4"/>
      <c r="N193" s="4"/>
      <c r="O193" s="4"/>
      <c r="P193" s="4"/>
      <c r="Q193" s="4"/>
      <c r="R193" s="4"/>
      <c r="S193" s="4"/>
      <c r="T193" s="4"/>
      <c r="U193" s="4"/>
      <c r="V193" s="4"/>
      <c r="W193" s="4"/>
      <c r="X193" s="4"/>
      <c r="Y193" s="4"/>
      <c r="Z193" s="4"/>
    </row>
    <row r="194" ht="14.25" customHeight="1">
      <c r="A194" s="4"/>
      <c r="B194" s="4"/>
      <c r="C194" s="549"/>
      <c r="D194" s="4"/>
      <c r="E194" s="4"/>
      <c r="F194" s="4"/>
      <c r="G194" s="4"/>
      <c r="H194" s="4"/>
      <c r="I194" s="538"/>
      <c r="J194" s="4"/>
      <c r="K194" s="4"/>
      <c r="L194" s="4"/>
      <c r="M194" s="4"/>
      <c r="N194" s="4"/>
      <c r="O194" s="4"/>
      <c r="P194" s="4"/>
      <c r="Q194" s="4"/>
      <c r="R194" s="4"/>
      <c r="S194" s="4"/>
      <c r="T194" s="4"/>
      <c r="U194" s="4"/>
      <c r="V194" s="4"/>
      <c r="W194" s="4"/>
      <c r="X194" s="4"/>
      <c r="Y194" s="4"/>
      <c r="Z194" s="4"/>
    </row>
    <row r="195" ht="14.25" customHeight="1">
      <c r="A195" s="4"/>
      <c r="B195" s="4"/>
      <c r="C195" s="549"/>
      <c r="D195" s="4"/>
      <c r="E195" s="4"/>
      <c r="F195" s="4"/>
      <c r="G195" s="4"/>
      <c r="H195" s="4"/>
      <c r="I195" s="538"/>
      <c r="J195" s="4"/>
      <c r="K195" s="4"/>
      <c r="L195" s="4"/>
      <c r="M195" s="4"/>
      <c r="N195" s="4"/>
      <c r="O195" s="4"/>
      <c r="P195" s="4"/>
      <c r="Q195" s="4"/>
      <c r="R195" s="4"/>
      <c r="S195" s="4"/>
      <c r="T195" s="4"/>
      <c r="U195" s="4"/>
      <c r="V195" s="4"/>
      <c r="W195" s="4"/>
      <c r="X195" s="4"/>
      <c r="Y195" s="4"/>
      <c r="Z195" s="4"/>
    </row>
    <row r="196" ht="14.25" customHeight="1">
      <c r="A196" s="4"/>
      <c r="B196" s="4"/>
      <c r="C196" s="549"/>
      <c r="D196" s="4"/>
      <c r="E196" s="4"/>
      <c r="F196" s="4"/>
      <c r="G196" s="4"/>
      <c r="H196" s="4"/>
      <c r="I196" s="538"/>
      <c r="J196" s="4"/>
      <c r="K196" s="4"/>
      <c r="L196" s="4"/>
      <c r="M196" s="4"/>
      <c r="N196" s="4"/>
      <c r="O196" s="4"/>
      <c r="P196" s="4"/>
      <c r="Q196" s="4"/>
      <c r="R196" s="4"/>
      <c r="S196" s="4"/>
      <c r="T196" s="4"/>
      <c r="U196" s="4"/>
      <c r="V196" s="4"/>
      <c r="W196" s="4"/>
      <c r="X196" s="4"/>
      <c r="Y196" s="4"/>
      <c r="Z196" s="4"/>
    </row>
    <row r="197" ht="14.25" customHeight="1">
      <c r="A197" s="4"/>
      <c r="B197" s="4"/>
      <c r="C197" s="549"/>
      <c r="D197" s="4"/>
      <c r="E197" s="4"/>
      <c r="F197" s="4"/>
      <c r="G197" s="4"/>
      <c r="H197" s="4"/>
      <c r="I197" s="538"/>
      <c r="J197" s="4"/>
      <c r="K197" s="4"/>
      <c r="L197" s="4"/>
      <c r="M197" s="4"/>
      <c r="N197" s="4"/>
      <c r="O197" s="4"/>
      <c r="P197" s="4"/>
      <c r="Q197" s="4"/>
      <c r="R197" s="4"/>
      <c r="S197" s="4"/>
      <c r="T197" s="4"/>
      <c r="U197" s="4"/>
      <c r="V197" s="4"/>
      <c r="W197" s="4"/>
      <c r="X197" s="4"/>
      <c r="Y197" s="4"/>
      <c r="Z197" s="4"/>
    </row>
    <row r="198" ht="14.25" customHeight="1">
      <c r="A198" s="4"/>
      <c r="B198" s="4"/>
      <c r="C198" s="549"/>
      <c r="D198" s="4"/>
      <c r="E198" s="4"/>
      <c r="F198" s="4"/>
      <c r="G198" s="4"/>
      <c r="H198" s="4"/>
      <c r="I198" s="538"/>
      <c r="J198" s="4"/>
      <c r="K198" s="4"/>
      <c r="L198" s="4"/>
      <c r="M198" s="4"/>
      <c r="N198" s="4"/>
      <c r="O198" s="4"/>
      <c r="P198" s="4"/>
      <c r="Q198" s="4"/>
      <c r="R198" s="4"/>
      <c r="S198" s="4"/>
      <c r="T198" s="4"/>
      <c r="U198" s="4"/>
      <c r="V198" s="4"/>
      <c r="W198" s="4"/>
      <c r="X198" s="4"/>
      <c r="Y198" s="4"/>
      <c r="Z198" s="4"/>
    </row>
    <row r="199" ht="14.25" customHeight="1">
      <c r="A199" s="4"/>
      <c r="B199" s="4"/>
      <c r="C199" s="549"/>
      <c r="D199" s="4"/>
      <c r="E199" s="4"/>
      <c r="F199" s="4"/>
      <c r="G199" s="4"/>
      <c r="H199" s="4"/>
      <c r="I199" s="538"/>
      <c r="J199" s="4"/>
      <c r="K199" s="4"/>
      <c r="L199" s="4"/>
      <c r="M199" s="4"/>
      <c r="N199" s="4"/>
      <c r="O199" s="4"/>
      <c r="P199" s="4"/>
      <c r="Q199" s="4"/>
      <c r="R199" s="4"/>
      <c r="S199" s="4"/>
      <c r="T199" s="4"/>
      <c r="U199" s="4"/>
      <c r="V199" s="4"/>
      <c r="W199" s="4"/>
      <c r="X199" s="4"/>
      <c r="Y199" s="4"/>
      <c r="Z199" s="4"/>
    </row>
    <row r="200" ht="14.25" customHeight="1">
      <c r="A200" s="4"/>
      <c r="B200" s="4"/>
      <c r="C200" s="549"/>
      <c r="D200" s="4"/>
      <c r="E200" s="4"/>
      <c r="F200" s="4"/>
      <c r="G200" s="4"/>
      <c r="H200" s="4"/>
      <c r="I200" s="538"/>
      <c r="J200" s="4"/>
      <c r="K200" s="4"/>
      <c r="L200" s="4"/>
      <c r="M200" s="4"/>
      <c r="N200" s="4"/>
      <c r="O200" s="4"/>
      <c r="P200" s="4"/>
      <c r="Q200" s="4"/>
      <c r="R200" s="4"/>
      <c r="S200" s="4"/>
      <c r="T200" s="4"/>
      <c r="U200" s="4"/>
      <c r="V200" s="4"/>
      <c r="W200" s="4"/>
      <c r="X200" s="4"/>
      <c r="Y200" s="4"/>
      <c r="Z200" s="4"/>
    </row>
    <row r="201" ht="14.25" customHeight="1">
      <c r="A201" s="4"/>
      <c r="B201" s="4"/>
      <c r="C201" s="549"/>
      <c r="D201" s="4"/>
      <c r="E201" s="4"/>
      <c r="F201" s="4"/>
      <c r="G201" s="4"/>
      <c r="H201" s="4"/>
      <c r="I201" s="538"/>
      <c r="J201" s="4"/>
      <c r="K201" s="4"/>
      <c r="L201" s="4"/>
      <c r="M201" s="4"/>
      <c r="N201" s="4"/>
      <c r="O201" s="4"/>
      <c r="P201" s="4"/>
      <c r="Q201" s="4"/>
      <c r="R201" s="4"/>
      <c r="S201" s="4"/>
      <c r="T201" s="4"/>
      <c r="U201" s="4"/>
      <c r="V201" s="4"/>
      <c r="W201" s="4"/>
      <c r="X201" s="4"/>
      <c r="Y201" s="4"/>
      <c r="Z201" s="4"/>
    </row>
    <row r="202" ht="14.25" customHeight="1">
      <c r="A202" s="4"/>
      <c r="B202" s="4"/>
      <c r="C202" s="549"/>
      <c r="D202" s="4"/>
      <c r="E202" s="4"/>
      <c r="F202" s="4"/>
      <c r="G202" s="4"/>
      <c r="H202" s="4"/>
      <c r="I202" s="538"/>
      <c r="J202" s="4"/>
      <c r="K202" s="4"/>
      <c r="L202" s="4"/>
      <c r="M202" s="4"/>
      <c r="N202" s="4"/>
      <c r="O202" s="4"/>
      <c r="P202" s="4"/>
      <c r="Q202" s="4"/>
      <c r="R202" s="4"/>
      <c r="S202" s="4"/>
      <c r="T202" s="4"/>
      <c r="U202" s="4"/>
      <c r="V202" s="4"/>
      <c r="W202" s="4"/>
      <c r="X202" s="4"/>
      <c r="Y202" s="4"/>
      <c r="Z202" s="4"/>
    </row>
    <row r="203" ht="14.25" customHeight="1">
      <c r="A203" s="4"/>
      <c r="B203" s="4"/>
      <c r="C203" s="549"/>
      <c r="D203" s="4"/>
      <c r="E203" s="4"/>
      <c r="F203" s="4"/>
      <c r="G203" s="4"/>
      <c r="H203" s="4"/>
      <c r="I203" s="538"/>
      <c r="J203" s="4"/>
      <c r="K203" s="4"/>
      <c r="L203" s="4"/>
      <c r="M203" s="4"/>
      <c r="N203" s="4"/>
      <c r="O203" s="4"/>
      <c r="P203" s="4"/>
      <c r="Q203" s="4"/>
      <c r="R203" s="4"/>
      <c r="S203" s="4"/>
      <c r="T203" s="4"/>
      <c r="U203" s="4"/>
      <c r="V203" s="4"/>
      <c r="W203" s="4"/>
      <c r="X203" s="4"/>
      <c r="Y203" s="4"/>
      <c r="Z203" s="4"/>
    </row>
    <row r="204" ht="14.25" customHeight="1">
      <c r="A204" s="4"/>
      <c r="B204" s="4"/>
      <c r="C204" s="549"/>
      <c r="D204" s="4"/>
      <c r="E204" s="4"/>
      <c r="F204" s="4"/>
      <c r="G204" s="4"/>
      <c r="H204" s="4"/>
      <c r="I204" s="538"/>
      <c r="J204" s="4"/>
      <c r="K204" s="4"/>
      <c r="L204" s="4"/>
      <c r="M204" s="4"/>
      <c r="N204" s="4"/>
      <c r="O204" s="4"/>
      <c r="P204" s="4"/>
      <c r="Q204" s="4"/>
      <c r="R204" s="4"/>
      <c r="S204" s="4"/>
      <c r="T204" s="4"/>
      <c r="U204" s="4"/>
      <c r="V204" s="4"/>
      <c r="W204" s="4"/>
      <c r="X204" s="4"/>
      <c r="Y204" s="4"/>
      <c r="Z204" s="4"/>
    </row>
    <row r="205" ht="14.25" customHeight="1">
      <c r="A205" s="4"/>
      <c r="B205" s="4"/>
      <c r="C205" s="549"/>
      <c r="D205" s="4"/>
      <c r="E205" s="4"/>
      <c r="F205" s="4"/>
      <c r="G205" s="4"/>
      <c r="H205" s="4"/>
      <c r="I205" s="538"/>
      <c r="J205" s="4"/>
      <c r="K205" s="4"/>
      <c r="L205" s="4"/>
      <c r="M205" s="4"/>
      <c r="N205" s="4"/>
      <c r="O205" s="4"/>
      <c r="P205" s="4"/>
      <c r="Q205" s="4"/>
      <c r="R205" s="4"/>
      <c r="S205" s="4"/>
      <c r="T205" s="4"/>
      <c r="U205" s="4"/>
      <c r="V205" s="4"/>
      <c r="W205" s="4"/>
      <c r="X205" s="4"/>
      <c r="Y205" s="4"/>
      <c r="Z205" s="4"/>
    </row>
    <row r="206" ht="14.25" customHeight="1">
      <c r="A206" s="4"/>
      <c r="B206" s="4"/>
      <c r="C206" s="549"/>
      <c r="D206" s="4"/>
      <c r="E206" s="4"/>
      <c r="F206" s="4"/>
      <c r="G206" s="4"/>
      <c r="H206" s="4"/>
      <c r="I206" s="538"/>
      <c r="J206" s="4"/>
      <c r="K206" s="4"/>
      <c r="L206" s="4"/>
      <c r="M206" s="4"/>
      <c r="N206" s="4"/>
      <c r="O206" s="4"/>
      <c r="P206" s="4"/>
      <c r="Q206" s="4"/>
      <c r="R206" s="4"/>
      <c r="S206" s="4"/>
      <c r="T206" s="4"/>
      <c r="U206" s="4"/>
      <c r="V206" s="4"/>
      <c r="W206" s="4"/>
      <c r="X206" s="4"/>
      <c r="Y206" s="4"/>
      <c r="Z206" s="4"/>
    </row>
    <row r="207" ht="14.25" customHeight="1">
      <c r="A207" s="4"/>
      <c r="B207" s="4"/>
      <c r="C207" s="549"/>
      <c r="D207" s="4"/>
      <c r="E207" s="4"/>
      <c r="F207" s="4"/>
      <c r="G207" s="4"/>
      <c r="H207" s="4"/>
      <c r="I207" s="538"/>
      <c r="J207" s="4"/>
      <c r="K207" s="4"/>
      <c r="L207" s="4"/>
      <c r="M207" s="4"/>
      <c r="N207" s="4"/>
      <c r="O207" s="4"/>
      <c r="P207" s="4"/>
      <c r="Q207" s="4"/>
      <c r="R207" s="4"/>
      <c r="S207" s="4"/>
      <c r="T207" s="4"/>
      <c r="U207" s="4"/>
      <c r="V207" s="4"/>
      <c r="W207" s="4"/>
      <c r="X207" s="4"/>
      <c r="Y207" s="4"/>
      <c r="Z207" s="4"/>
    </row>
    <row r="208" ht="14.25" customHeight="1">
      <c r="A208" s="4"/>
      <c r="B208" s="4"/>
      <c r="C208" s="549"/>
      <c r="D208" s="4"/>
      <c r="E208" s="4"/>
      <c r="F208" s="4"/>
      <c r="G208" s="4"/>
      <c r="H208" s="4"/>
      <c r="I208" s="538"/>
      <c r="J208" s="4"/>
      <c r="K208" s="4"/>
      <c r="L208" s="4"/>
      <c r="M208" s="4"/>
      <c r="N208" s="4"/>
      <c r="O208" s="4"/>
      <c r="P208" s="4"/>
      <c r="Q208" s="4"/>
      <c r="R208" s="4"/>
      <c r="S208" s="4"/>
      <c r="T208" s="4"/>
      <c r="U208" s="4"/>
      <c r="V208" s="4"/>
      <c r="W208" s="4"/>
      <c r="X208" s="4"/>
      <c r="Y208" s="4"/>
      <c r="Z208" s="4"/>
    </row>
    <row r="209" ht="14.25" customHeight="1">
      <c r="A209" s="4"/>
      <c r="B209" s="4"/>
      <c r="C209" s="549"/>
      <c r="D209" s="4"/>
      <c r="E209" s="4"/>
      <c r="F209" s="4"/>
      <c r="G209" s="4"/>
      <c r="H209" s="4"/>
      <c r="I209" s="538"/>
      <c r="J209" s="4"/>
      <c r="K209" s="4"/>
      <c r="L209" s="4"/>
      <c r="M209" s="4"/>
      <c r="N209" s="4"/>
      <c r="O209" s="4"/>
      <c r="P209" s="4"/>
      <c r="Q209" s="4"/>
      <c r="R209" s="4"/>
      <c r="S209" s="4"/>
      <c r="T209" s="4"/>
      <c r="U209" s="4"/>
      <c r="V209" s="4"/>
      <c r="W209" s="4"/>
      <c r="X209" s="4"/>
      <c r="Y209" s="4"/>
      <c r="Z209" s="4"/>
    </row>
    <row r="210" ht="14.25" customHeight="1">
      <c r="A210" s="4"/>
      <c r="B210" s="4"/>
      <c r="C210" s="549"/>
      <c r="D210" s="4"/>
      <c r="E210" s="4"/>
      <c r="F210" s="4"/>
      <c r="G210" s="4"/>
      <c r="H210" s="4"/>
      <c r="I210" s="538"/>
      <c r="J210" s="4"/>
      <c r="K210" s="4"/>
      <c r="L210" s="4"/>
      <c r="M210" s="4"/>
      <c r="N210" s="4"/>
      <c r="O210" s="4"/>
      <c r="P210" s="4"/>
      <c r="Q210" s="4"/>
      <c r="R210" s="4"/>
      <c r="S210" s="4"/>
      <c r="T210" s="4"/>
      <c r="U210" s="4"/>
      <c r="V210" s="4"/>
      <c r="W210" s="4"/>
      <c r="X210" s="4"/>
      <c r="Y210" s="4"/>
      <c r="Z210" s="4"/>
    </row>
    <row r="211" ht="14.25" customHeight="1">
      <c r="A211" s="4"/>
      <c r="B211" s="4"/>
      <c r="C211" s="549"/>
      <c r="D211" s="4"/>
      <c r="E211" s="4"/>
      <c r="F211" s="4"/>
      <c r="G211" s="4"/>
      <c r="H211" s="4"/>
      <c r="I211" s="538"/>
      <c r="J211" s="4"/>
      <c r="K211" s="4"/>
      <c r="L211" s="4"/>
      <c r="M211" s="4"/>
      <c r="N211" s="4"/>
      <c r="O211" s="4"/>
      <c r="P211" s="4"/>
      <c r="Q211" s="4"/>
      <c r="R211" s="4"/>
      <c r="S211" s="4"/>
      <c r="T211" s="4"/>
      <c r="U211" s="4"/>
      <c r="V211" s="4"/>
      <c r="W211" s="4"/>
      <c r="X211" s="4"/>
      <c r="Y211" s="4"/>
      <c r="Z211" s="4"/>
    </row>
    <row r="212" ht="14.25" customHeight="1">
      <c r="A212" s="4"/>
      <c r="B212" s="4"/>
      <c r="C212" s="549"/>
      <c r="D212" s="4"/>
      <c r="E212" s="4"/>
      <c r="F212" s="4"/>
      <c r="G212" s="4"/>
      <c r="H212" s="4"/>
      <c r="I212" s="538"/>
      <c r="J212" s="4"/>
      <c r="K212" s="4"/>
      <c r="L212" s="4"/>
      <c r="M212" s="4"/>
      <c r="N212" s="4"/>
      <c r="O212" s="4"/>
      <c r="P212" s="4"/>
      <c r="Q212" s="4"/>
      <c r="R212" s="4"/>
      <c r="S212" s="4"/>
      <c r="T212" s="4"/>
      <c r="U212" s="4"/>
      <c r="V212" s="4"/>
      <c r="W212" s="4"/>
      <c r="X212" s="4"/>
      <c r="Y212" s="4"/>
      <c r="Z212" s="4"/>
    </row>
    <row r="213" ht="14.25" customHeight="1">
      <c r="A213" s="4"/>
      <c r="B213" s="4"/>
      <c r="C213" s="549"/>
      <c r="D213" s="4"/>
      <c r="E213" s="4"/>
      <c r="F213" s="4"/>
      <c r="G213" s="4"/>
      <c r="H213" s="4"/>
      <c r="I213" s="538"/>
      <c r="J213" s="4"/>
      <c r="K213" s="4"/>
      <c r="L213" s="4"/>
      <c r="M213" s="4"/>
      <c r="N213" s="4"/>
      <c r="O213" s="4"/>
      <c r="P213" s="4"/>
      <c r="Q213" s="4"/>
      <c r="R213" s="4"/>
      <c r="S213" s="4"/>
      <c r="T213" s="4"/>
      <c r="U213" s="4"/>
      <c r="V213" s="4"/>
      <c r="W213" s="4"/>
      <c r="X213" s="4"/>
      <c r="Y213" s="4"/>
      <c r="Z213" s="4"/>
    </row>
    <row r="214" ht="14.25" customHeight="1">
      <c r="A214" s="4"/>
      <c r="B214" s="4"/>
      <c r="C214" s="549"/>
      <c r="D214" s="4"/>
      <c r="E214" s="4"/>
      <c r="F214" s="4"/>
      <c r="G214" s="4"/>
      <c r="H214" s="4"/>
      <c r="I214" s="538"/>
      <c r="J214" s="4"/>
      <c r="K214" s="4"/>
      <c r="L214" s="4"/>
      <c r="M214" s="4"/>
      <c r="N214" s="4"/>
      <c r="O214" s="4"/>
      <c r="P214" s="4"/>
      <c r="Q214" s="4"/>
      <c r="R214" s="4"/>
      <c r="S214" s="4"/>
      <c r="T214" s="4"/>
      <c r="U214" s="4"/>
      <c r="V214" s="4"/>
      <c r="W214" s="4"/>
      <c r="X214" s="4"/>
      <c r="Y214" s="4"/>
      <c r="Z214" s="4"/>
    </row>
    <row r="215" ht="14.25" customHeight="1">
      <c r="A215" s="4"/>
      <c r="B215" s="4"/>
      <c r="C215" s="549"/>
      <c r="D215" s="4"/>
      <c r="E215" s="4"/>
      <c r="F215" s="4"/>
      <c r="G215" s="4"/>
      <c r="H215" s="4"/>
      <c r="I215" s="538"/>
      <c r="J215" s="4"/>
      <c r="K215" s="4"/>
      <c r="L215" s="4"/>
      <c r="M215" s="4"/>
      <c r="N215" s="4"/>
      <c r="O215" s="4"/>
      <c r="P215" s="4"/>
      <c r="Q215" s="4"/>
      <c r="R215" s="4"/>
      <c r="S215" s="4"/>
      <c r="T215" s="4"/>
      <c r="U215" s="4"/>
      <c r="V215" s="4"/>
      <c r="W215" s="4"/>
      <c r="X215" s="4"/>
      <c r="Y215" s="4"/>
      <c r="Z215" s="4"/>
    </row>
    <row r="216" ht="14.25" customHeight="1">
      <c r="A216" s="4"/>
      <c r="B216" s="4"/>
      <c r="C216" s="549"/>
      <c r="D216" s="4"/>
      <c r="E216" s="4"/>
      <c r="F216" s="4"/>
      <c r="G216" s="4"/>
      <c r="H216" s="4"/>
      <c r="I216" s="538"/>
      <c r="J216" s="4"/>
      <c r="K216" s="4"/>
      <c r="L216" s="4"/>
      <c r="M216" s="4"/>
      <c r="N216" s="4"/>
      <c r="O216" s="4"/>
      <c r="P216" s="4"/>
      <c r="Q216" s="4"/>
      <c r="R216" s="4"/>
      <c r="S216" s="4"/>
      <c r="T216" s="4"/>
      <c r="U216" s="4"/>
      <c r="V216" s="4"/>
      <c r="W216" s="4"/>
      <c r="X216" s="4"/>
      <c r="Y216" s="4"/>
      <c r="Z216" s="4"/>
    </row>
    <row r="217" ht="14.25" customHeight="1">
      <c r="A217" s="4"/>
      <c r="B217" s="4"/>
      <c r="C217" s="549"/>
      <c r="D217" s="4"/>
      <c r="E217" s="4"/>
      <c r="F217" s="4"/>
      <c r="G217" s="4"/>
      <c r="H217" s="4"/>
      <c r="I217" s="538"/>
      <c r="J217" s="4"/>
      <c r="K217" s="4"/>
      <c r="L217" s="4"/>
      <c r="M217" s="4"/>
      <c r="N217" s="4"/>
      <c r="O217" s="4"/>
      <c r="P217" s="4"/>
      <c r="Q217" s="4"/>
      <c r="R217" s="4"/>
      <c r="S217" s="4"/>
      <c r="T217" s="4"/>
      <c r="U217" s="4"/>
      <c r="V217" s="4"/>
      <c r="W217" s="4"/>
      <c r="X217" s="4"/>
      <c r="Y217" s="4"/>
      <c r="Z217" s="4"/>
    </row>
    <row r="218" ht="14.25" customHeight="1">
      <c r="A218" s="4"/>
      <c r="B218" s="4"/>
      <c r="C218" s="549"/>
      <c r="D218" s="4"/>
      <c r="E218" s="4"/>
      <c r="F218" s="4"/>
      <c r="G218" s="4"/>
      <c r="H218" s="4"/>
      <c r="I218" s="538"/>
      <c r="J218" s="4"/>
      <c r="K218" s="4"/>
      <c r="L218" s="4"/>
      <c r="M218" s="4"/>
      <c r="N218" s="4"/>
      <c r="O218" s="4"/>
      <c r="P218" s="4"/>
      <c r="Q218" s="4"/>
      <c r="R218" s="4"/>
      <c r="S218" s="4"/>
      <c r="T218" s="4"/>
      <c r="U218" s="4"/>
      <c r="V218" s="4"/>
      <c r="W218" s="4"/>
      <c r="X218" s="4"/>
      <c r="Y218" s="4"/>
      <c r="Z218" s="4"/>
    </row>
    <row r="219" ht="14.25" customHeight="1">
      <c r="A219" s="4"/>
      <c r="B219" s="4"/>
      <c r="C219" s="549"/>
      <c r="D219" s="4"/>
      <c r="E219" s="4"/>
      <c r="F219" s="4"/>
      <c r="G219" s="4"/>
      <c r="H219" s="4"/>
      <c r="I219" s="538"/>
      <c r="J219" s="4"/>
      <c r="K219" s="4"/>
      <c r="L219" s="4"/>
      <c r="M219" s="4"/>
      <c r="N219" s="4"/>
      <c r="O219" s="4"/>
      <c r="P219" s="4"/>
      <c r="Q219" s="4"/>
      <c r="R219" s="4"/>
      <c r="S219" s="4"/>
      <c r="T219" s="4"/>
      <c r="U219" s="4"/>
      <c r="V219" s="4"/>
      <c r="W219" s="4"/>
      <c r="X219" s="4"/>
      <c r="Y219" s="4"/>
      <c r="Z219" s="4"/>
    </row>
    <row r="220" ht="14.25" customHeight="1">
      <c r="A220" s="4"/>
      <c r="B220" s="4"/>
      <c r="C220" s="549"/>
      <c r="D220" s="4"/>
      <c r="E220" s="4"/>
      <c r="F220" s="4"/>
      <c r="G220" s="4"/>
      <c r="H220" s="4"/>
      <c r="I220" s="538"/>
      <c r="J220" s="4"/>
      <c r="K220" s="4"/>
      <c r="L220" s="4"/>
      <c r="M220" s="4"/>
      <c r="N220" s="4"/>
      <c r="O220" s="4"/>
      <c r="P220" s="4"/>
      <c r="Q220" s="4"/>
      <c r="R220" s="4"/>
      <c r="S220" s="4"/>
      <c r="T220" s="4"/>
      <c r="U220" s="4"/>
      <c r="V220" s="4"/>
      <c r="W220" s="4"/>
      <c r="X220" s="4"/>
      <c r="Y220" s="4"/>
      <c r="Z220" s="4"/>
    </row>
    <row r="221" ht="14.25" customHeight="1">
      <c r="A221" s="4"/>
      <c r="B221" s="4"/>
      <c r="C221" s="549"/>
      <c r="D221" s="4"/>
      <c r="E221" s="4"/>
      <c r="F221" s="4"/>
      <c r="G221" s="4"/>
      <c r="H221" s="4"/>
      <c r="I221" s="538"/>
      <c r="J221" s="4"/>
      <c r="K221" s="4"/>
      <c r="L221" s="4"/>
      <c r="M221" s="4"/>
      <c r="N221" s="4"/>
      <c r="O221" s="4"/>
      <c r="P221" s="4"/>
      <c r="Q221" s="4"/>
      <c r="R221" s="4"/>
      <c r="S221" s="4"/>
      <c r="T221" s="4"/>
      <c r="U221" s="4"/>
      <c r="V221" s="4"/>
      <c r="W221" s="4"/>
      <c r="X221" s="4"/>
      <c r="Y221" s="4"/>
      <c r="Z221" s="4"/>
    </row>
    <row r="222" ht="14.25" customHeight="1">
      <c r="A222" s="4"/>
      <c r="B222" s="4"/>
      <c r="C222" s="549"/>
      <c r="D222" s="4"/>
      <c r="E222" s="4"/>
      <c r="F222" s="4"/>
      <c r="G222" s="4"/>
      <c r="H222" s="4"/>
      <c r="I222" s="538"/>
      <c r="J222" s="4"/>
      <c r="K222" s="4"/>
      <c r="L222" s="4"/>
      <c r="M222" s="4"/>
      <c r="N222" s="4"/>
      <c r="O222" s="4"/>
      <c r="P222" s="4"/>
      <c r="Q222" s="4"/>
      <c r="R222" s="4"/>
      <c r="S222" s="4"/>
      <c r="T222" s="4"/>
      <c r="U222" s="4"/>
      <c r="V222" s="4"/>
      <c r="W222" s="4"/>
      <c r="X222" s="4"/>
      <c r="Y222" s="4"/>
      <c r="Z222" s="4"/>
    </row>
    <row r="223" ht="14.25" customHeight="1">
      <c r="A223" s="4"/>
      <c r="B223" s="4"/>
      <c r="C223" s="549"/>
      <c r="D223" s="4"/>
      <c r="E223" s="4"/>
      <c r="F223" s="4"/>
      <c r="G223" s="4"/>
      <c r="H223" s="4"/>
      <c r="I223" s="538"/>
      <c r="J223" s="4"/>
      <c r="K223" s="4"/>
      <c r="L223" s="4"/>
      <c r="M223" s="4"/>
      <c r="N223" s="4"/>
      <c r="O223" s="4"/>
      <c r="P223" s="4"/>
      <c r="Q223" s="4"/>
      <c r="R223" s="4"/>
      <c r="S223" s="4"/>
      <c r="T223" s="4"/>
      <c r="U223" s="4"/>
      <c r="V223" s="4"/>
      <c r="W223" s="4"/>
      <c r="X223" s="4"/>
      <c r="Y223" s="4"/>
      <c r="Z223" s="4"/>
    </row>
    <row r="224" ht="14.25" customHeight="1">
      <c r="A224" s="4"/>
      <c r="B224" s="4"/>
      <c r="C224" s="549"/>
      <c r="D224" s="4"/>
      <c r="E224" s="4"/>
      <c r="F224" s="4"/>
      <c r="G224" s="4"/>
      <c r="H224" s="4"/>
      <c r="I224" s="538"/>
      <c r="J224" s="4"/>
      <c r="K224" s="4"/>
      <c r="L224" s="4"/>
      <c r="M224" s="4"/>
      <c r="N224" s="4"/>
      <c r="O224" s="4"/>
      <c r="P224" s="4"/>
      <c r="Q224" s="4"/>
      <c r="R224" s="4"/>
      <c r="S224" s="4"/>
      <c r="T224" s="4"/>
      <c r="U224" s="4"/>
      <c r="V224" s="4"/>
      <c r="W224" s="4"/>
      <c r="X224" s="4"/>
      <c r="Y224" s="4"/>
      <c r="Z224" s="4"/>
    </row>
    <row r="225" ht="14.25" customHeight="1">
      <c r="A225" s="4"/>
      <c r="B225" s="4"/>
      <c r="C225" s="549"/>
      <c r="D225" s="4"/>
      <c r="E225" s="4"/>
      <c r="F225" s="4"/>
      <c r="G225" s="4"/>
      <c r="H225" s="4"/>
      <c r="I225" s="538"/>
      <c r="J225" s="4"/>
      <c r="K225" s="4"/>
      <c r="L225" s="4"/>
      <c r="M225" s="4"/>
      <c r="N225" s="4"/>
      <c r="O225" s="4"/>
      <c r="P225" s="4"/>
      <c r="Q225" s="4"/>
      <c r="R225" s="4"/>
      <c r="S225" s="4"/>
      <c r="T225" s="4"/>
      <c r="U225" s="4"/>
      <c r="V225" s="4"/>
      <c r="W225" s="4"/>
      <c r="X225" s="4"/>
      <c r="Y225" s="4"/>
      <c r="Z225" s="4"/>
    </row>
    <row r="226" ht="14.25" customHeight="1">
      <c r="A226" s="4"/>
      <c r="B226" s="4"/>
      <c r="C226" s="549"/>
      <c r="D226" s="4"/>
      <c r="E226" s="4"/>
      <c r="F226" s="4"/>
      <c r="G226" s="4"/>
      <c r="H226" s="4"/>
      <c r="I226" s="538"/>
      <c r="J226" s="4"/>
      <c r="K226" s="4"/>
      <c r="L226" s="4"/>
      <c r="M226" s="4"/>
      <c r="N226" s="4"/>
      <c r="O226" s="4"/>
      <c r="P226" s="4"/>
      <c r="Q226" s="4"/>
      <c r="R226" s="4"/>
      <c r="S226" s="4"/>
      <c r="T226" s="4"/>
      <c r="U226" s="4"/>
      <c r="V226" s="4"/>
      <c r="W226" s="4"/>
      <c r="X226" s="4"/>
      <c r="Y226" s="4"/>
      <c r="Z226" s="4"/>
    </row>
    <row r="227" ht="14.25" customHeight="1">
      <c r="A227" s="4"/>
      <c r="B227" s="4"/>
      <c r="C227" s="549"/>
      <c r="D227" s="4"/>
      <c r="E227" s="4"/>
      <c r="F227" s="4"/>
      <c r="G227" s="4"/>
      <c r="H227" s="4"/>
      <c r="I227" s="538"/>
      <c r="J227" s="4"/>
      <c r="K227" s="4"/>
      <c r="L227" s="4"/>
      <c r="M227" s="4"/>
      <c r="N227" s="4"/>
      <c r="O227" s="4"/>
      <c r="P227" s="4"/>
      <c r="Q227" s="4"/>
      <c r="R227" s="4"/>
      <c r="S227" s="4"/>
      <c r="T227" s="4"/>
      <c r="U227" s="4"/>
      <c r="V227" s="4"/>
      <c r="W227" s="4"/>
      <c r="X227" s="4"/>
      <c r="Y227" s="4"/>
      <c r="Z227" s="4"/>
    </row>
    <row r="228" ht="14.25" customHeight="1">
      <c r="A228" s="4"/>
      <c r="B228" s="4"/>
      <c r="C228" s="549"/>
      <c r="D228" s="4"/>
      <c r="E228" s="4"/>
      <c r="F228" s="4"/>
      <c r="G228" s="4"/>
      <c r="H228" s="4"/>
      <c r="I228" s="538"/>
      <c r="J228" s="4"/>
      <c r="K228" s="4"/>
      <c r="L228" s="4"/>
      <c r="M228" s="4"/>
      <c r="N228" s="4"/>
      <c r="O228" s="4"/>
      <c r="P228" s="4"/>
      <c r="Q228" s="4"/>
      <c r="R228" s="4"/>
      <c r="S228" s="4"/>
      <c r="T228" s="4"/>
      <c r="U228" s="4"/>
      <c r="V228" s="4"/>
      <c r="W228" s="4"/>
      <c r="X228" s="4"/>
      <c r="Y228" s="4"/>
      <c r="Z228" s="4"/>
    </row>
    <row r="229" ht="14.25" customHeight="1">
      <c r="A229" s="4"/>
      <c r="B229" s="4"/>
      <c r="C229" s="549"/>
      <c r="D229" s="4"/>
      <c r="E229" s="4"/>
      <c r="F229" s="4"/>
      <c r="G229" s="4"/>
      <c r="H229" s="4"/>
      <c r="I229" s="538"/>
      <c r="J229" s="4"/>
      <c r="K229" s="4"/>
      <c r="L229" s="4"/>
      <c r="M229" s="4"/>
      <c r="N229" s="4"/>
      <c r="O229" s="4"/>
      <c r="P229" s="4"/>
      <c r="Q229" s="4"/>
      <c r="R229" s="4"/>
      <c r="S229" s="4"/>
      <c r="T229" s="4"/>
      <c r="U229" s="4"/>
      <c r="V229" s="4"/>
      <c r="W229" s="4"/>
      <c r="X229" s="4"/>
      <c r="Y229" s="4"/>
      <c r="Z229" s="4"/>
    </row>
    <row r="230" ht="14.25" customHeight="1">
      <c r="A230" s="4"/>
      <c r="B230" s="4"/>
      <c r="C230" s="549"/>
      <c r="D230" s="4"/>
      <c r="E230" s="4"/>
      <c r="F230" s="4"/>
      <c r="G230" s="4"/>
      <c r="H230" s="4"/>
      <c r="I230" s="538"/>
      <c r="J230" s="4"/>
      <c r="K230" s="4"/>
      <c r="L230" s="4"/>
      <c r="M230" s="4"/>
      <c r="N230" s="4"/>
      <c r="O230" s="4"/>
      <c r="P230" s="4"/>
      <c r="Q230" s="4"/>
      <c r="R230" s="4"/>
      <c r="S230" s="4"/>
      <c r="T230" s="4"/>
      <c r="U230" s="4"/>
      <c r="V230" s="4"/>
      <c r="W230" s="4"/>
      <c r="X230" s="4"/>
      <c r="Y230" s="4"/>
      <c r="Z230" s="4"/>
    </row>
    <row r="231" ht="14.25" customHeight="1">
      <c r="A231" s="4"/>
      <c r="B231" s="4"/>
      <c r="C231" s="549"/>
      <c r="D231" s="4"/>
      <c r="E231" s="4"/>
      <c r="F231" s="4"/>
      <c r="G231" s="4"/>
      <c r="H231" s="4"/>
      <c r="I231" s="538"/>
      <c r="J231" s="4"/>
      <c r="K231" s="4"/>
      <c r="L231" s="4"/>
      <c r="M231" s="4"/>
      <c r="N231" s="4"/>
      <c r="O231" s="4"/>
      <c r="P231" s="4"/>
      <c r="Q231" s="4"/>
      <c r="R231" s="4"/>
      <c r="S231" s="4"/>
      <c r="T231" s="4"/>
      <c r="U231" s="4"/>
      <c r="V231" s="4"/>
      <c r="W231" s="4"/>
      <c r="X231" s="4"/>
      <c r="Y231" s="4"/>
      <c r="Z231" s="4"/>
    </row>
    <row r="232" ht="14.25" customHeight="1">
      <c r="A232" s="4"/>
      <c r="B232" s="4"/>
      <c r="C232" s="549"/>
      <c r="D232" s="4"/>
      <c r="E232" s="4"/>
      <c r="F232" s="4"/>
      <c r="G232" s="4"/>
      <c r="H232" s="4"/>
      <c r="I232" s="538"/>
      <c r="J232" s="4"/>
      <c r="K232" s="4"/>
      <c r="L232" s="4"/>
      <c r="M232" s="4"/>
      <c r="N232" s="4"/>
      <c r="O232" s="4"/>
      <c r="P232" s="4"/>
      <c r="Q232" s="4"/>
      <c r="R232" s="4"/>
      <c r="S232" s="4"/>
      <c r="T232" s="4"/>
      <c r="U232" s="4"/>
      <c r="V232" s="4"/>
      <c r="W232" s="4"/>
      <c r="X232" s="4"/>
      <c r="Y232" s="4"/>
      <c r="Z232" s="4"/>
    </row>
    <row r="233" ht="14.25" customHeight="1">
      <c r="A233" s="4"/>
      <c r="B233" s="4"/>
      <c r="C233" s="549"/>
      <c r="D233" s="4"/>
      <c r="E233" s="4"/>
      <c r="F233" s="4"/>
      <c r="G233" s="4"/>
      <c r="H233" s="4"/>
      <c r="I233" s="538"/>
      <c r="J233" s="4"/>
      <c r="K233" s="4"/>
      <c r="L233" s="4"/>
      <c r="M233" s="4"/>
      <c r="N233" s="4"/>
      <c r="O233" s="4"/>
      <c r="P233" s="4"/>
      <c r="Q233" s="4"/>
      <c r="R233" s="4"/>
      <c r="S233" s="4"/>
      <c r="T233" s="4"/>
      <c r="U233" s="4"/>
      <c r="V233" s="4"/>
      <c r="W233" s="4"/>
      <c r="X233" s="4"/>
      <c r="Y233" s="4"/>
      <c r="Z233" s="4"/>
    </row>
    <row r="234" ht="14.25" customHeight="1">
      <c r="A234" s="4"/>
      <c r="B234" s="4"/>
      <c r="C234" s="549"/>
      <c r="D234" s="4"/>
      <c r="E234" s="4"/>
      <c r="F234" s="4"/>
      <c r="G234" s="4"/>
      <c r="H234" s="4"/>
      <c r="I234" s="538"/>
      <c r="J234" s="4"/>
      <c r="K234" s="4"/>
      <c r="L234" s="4"/>
      <c r="M234" s="4"/>
      <c r="N234" s="4"/>
      <c r="O234" s="4"/>
      <c r="P234" s="4"/>
      <c r="Q234" s="4"/>
      <c r="R234" s="4"/>
      <c r="S234" s="4"/>
      <c r="T234" s="4"/>
      <c r="U234" s="4"/>
      <c r="V234" s="4"/>
      <c r="W234" s="4"/>
      <c r="X234" s="4"/>
      <c r="Y234" s="4"/>
      <c r="Z234" s="4"/>
    </row>
    <row r="235" ht="14.25" customHeight="1">
      <c r="A235" s="4"/>
      <c r="B235" s="4"/>
      <c r="C235" s="549"/>
      <c r="D235" s="4"/>
      <c r="E235" s="4"/>
      <c r="F235" s="4"/>
      <c r="G235" s="4"/>
      <c r="H235" s="4"/>
      <c r="I235" s="538"/>
      <c r="J235" s="4"/>
      <c r="K235" s="4"/>
      <c r="L235" s="4"/>
      <c r="M235" s="4"/>
      <c r="N235" s="4"/>
      <c r="O235" s="4"/>
      <c r="P235" s="4"/>
      <c r="Q235" s="4"/>
      <c r="R235" s="4"/>
      <c r="S235" s="4"/>
      <c r="T235" s="4"/>
      <c r="U235" s="4"/>
      <c r="V235" s="4"/>
      <c r="W235" s="4"/>
      <c r="X235" s="4"/>
      <c r="Y235" s="4"/>
      <c r="Z235" s="4"/>
    </row>
    <row r="236" ht="14.25" customHeight="1">
      <c r="A236" s="4"/>
      <c r="B236" s="4"/>
      <c r="C236" s="549"/>
      <c r="D236" s="4"/>
      <c r="E236" s="4"/>
      <c r="F236" s="4"/>
      <c r="G236" s="4"/>
      <c r="H236" s="4"/>
      <c r="I236" s="538"/>
      <c r="J236" s="4"/>
      <c r="K236" s="4"/>
      <c r="L236" s="4"/>
      <c r="M236" s="4"/>
      <c r="N236" s="4"/>
      <c r="O236" s="4"/>
      <c r="P236" s="4"/>
      <c r="Q236" s="4"/>
      <c r="R236" s="4"/>
      <c r="S236" s="4"/>
      <c r="T236" s="4"/>
      <c r="U236" s="4"/>
      <c r="V236" s="4"/>
      <c r="W236" s="4"/>
      <c r="X236" s="4"/>
      <c r="Y236" s="4"/>
      <c r="Z236" s="4"/>
    </row>
    <row r="237" ht="14.25" customHeight="1">
      <c r="A237" s="4"/>
      <c r="B237" s="4"/>
      <c r="C237" s="549"/>
      <c r="D237" s="4"/>
      <c r="E237" s="4"/>
      <c r="F237" s="4"/>
      <c r="G237" s="4"/>
      <c r="H237" s="4"/>
      <c r="I237" s="538"/>
      <c r="J237" s="4"/>
      <c r="K237" s="4"/>
      <c r="L237" s="4"/>
      <c r="M237" s="4"/>
      <c r="N237" s="4"/>
      <c r="O237" s="4"/>
      <c r="P237" s="4"/>
      <c r="Q237" s="4"/>
      <c r="R237" s="4"/>
      <c r="S237" s="4"/>
      <c r="T237" s="4"/>
      <c r="U237" s="4"/>
      <c r="V237" s="4"/>
      <c r="W237" s="4"/>
      <c r="X237" s="4"/>
      <c r="Y237" s="4"/>
      <c r="Z237" s="4"/>
    </row>
    <row r="238" ht="14.25" customHeight="1">
      <c r="A238" s="4"/>
      <c r="B238" s="4"/>
      <c r="C238" s="549"/>
      <c r="D238" s="4"/>
      <c r="E238" s="4"/>
      <c r="F238" s="4"/>
      <c r="G238" s="4"/>
      <c r="H238" s="4"/>
      <c r="I238" s="538"/>
      <c r="J238" s="4"/>
      <c r="K238" s="4"/>
      <c r="L238" s="4"/>
      <c r="M238" s="4"/>
      <c r="N238" s="4"/>
      <c r="O238" s="4"/>
      <c r="P238" s="4"/>
      <c r="Q238" s="4"/>
      <c r="R238" s="4"/>
      <c r="S238" s="4"/>
      <c r="T238" s="4"/>
      <c r="U238" s="4"/>
      <c r="V238" s="4"/>
      <c r="W238" s="4"/>
      <c r="X238" s="4"/>
      <c r="Y238" s="4"/>
      <c r="Z238" s="4"/>
    </row>
    <row r="239" ht="14.25" customHeight="1">
      <c r="A239" s="4"/>
      <c r="B239" s="4"/>
      <c r="C239" s="549"/>
      <c r="D239" s="4"/>
      <c r="E239" s="4"/>
      <c r="F239" s="4"/>
      <c r="G239" s="4"/>
      <c r="H239" s="4"/>
      <c r="I239" s="538"/>
      <c r="J239" s="4"/>
      <c r="K239" s="4"/>
      <c r="L239" s="4"/>
      <c r="M239" s="4"/>
      <c r="N239" s="4"/>
      <c r="O239" s="4"/>
      <c r="P239" s="4"/>
      <c r="Q239" s="4"/>
      <c r="R239" s="4"/>
      <c r="S239" s="4"/>
      <c r="T239" s="4"/>
      <c r="U239" s="4"/>
      <c r="V239" s="4"/>
      <c r="W239" s="4"/>
      <c r="X239" s="4"/>
      <c r="Y239" s="4"/>
      <c r="Z239" s="4"/>
    </row>
    <row r="240" ht="14.25" customHeight="1">
      <c r="A240" s="4"/>
      <c r="B240" s="4"/>
      <c r="C240" s="549"/>
      <c r="D240" s="4"/>
      <c r="E240" s="4"/>
      <c r="F240" s="4"/>
      <c r="G240" s="4"/>
      <c r="H240" s="4"/>
      <c r="I240" s="538"/>
      <c r="J240" s="4"/>
      <c r="K240" s="4"/>
      <c r="L240" s="4"/>
      <c r="M240" s="4"/>
      <c r="N240" s="4"/>
      <c r="O240" s="4"/>
      <c r="P240" s="4"/>
      <c r="Q240" s="4"/>
      <c r="R240" s="4"/>
      <c r="S240" s="4"/>
      <c r="T240" s="4"/>
      <c r="U240" s="4"/>
      <c r="V240" s="4"/>
      <c r="W240" s="4"/>
      <c r="X240" s="4"/>
      <c r="Y240" s="4"/>
      <c r="Z240" s="4"/>
    </row>
    <row r="241" ht="14.25" customHeight="1">
      <c r="A241" s="4"/>
      <c r="B241" s="4"/>
      <c r="C241" s="549"/>
      <c r="D241" s="4"/>
      <c r="E241" s="4"/>
      <c r="F241" s="4"/>
      <c r="G241" s="4"/>
      <c r="H241" s="4"/>
      <c r="I241" s="538"/>
      <c r="J241" s="4"/>
      <c r="K241" s="4"/>
      <c r="L241" s="4"/>
      <c r="M241" s="4"/>
      <c r="N241" s="4"/>
      <c r="O241" s="4"/>
      <c r="P241" s="4"/>
      <c r="Q241" s="4"/>
      <c r="R241" s="4"/>
      <c r="S241" s="4"/>
      <c r="T241" s="4"/>
      <c r="U241" s="4"/>
      <c r="V241" s="4"/>
      <c r="W241" s="4"/>
      <c r="X241" s="4"/>
      <c r="Y241" s="4"/>
      <c r="Z241" s="4"/>
    </row>
    <row r="242" ht="14.25" customHeight="1">
      <c r="A242" s="4"/>
      <c r="B242" s="4"/>
      <c r="C242" s="549"/>
      <c r="D242" s="4"/>
      <c r="E242" s="4"/>
      <c r="F242" s="4"/>
      <c r="G242" s="4"/>
      <c r="H242" s="4"/>
      <c r="I242" s="538"/>
      <c r="J242" s="4"/>
      <c r="K242" s="4"/>
      <c r="L242" s="4"/>
      <c r="M242" s="4"/>
      <c r="N242" s="4"/>
      <c r="O242" s="4"/>
      <c r="P242" s="4"/>
      <c r="Q242" s="4"/>
      <c r="R242" s="4"/>
      <c r="S242" s="4"/>
      <c r="T242" s="4"/>
      <c r="U242" s="4"/>
      <c r="V242" s="4"/>
      <c r="W242" s="4"/>
      <c r="X242" s="4"/>
      <c r="Y242" s="4"/>
      <c r="Z242" s="4"/>
    </row>
    <row r="243" ht="14.25" customHeight="1">
      <c r="A243" s="4"/>
      <c r="B243" s="4"/>
      <c r="C243" s="549"/>
      <c r="D243" s="4"/>
      <c r="E243" s="4"/>
      <c r="F243" s="4"/>
      <c r="G243" s="4"/>
      <c r="H243" s="4"/>
      <c r="I243" s="538"/>
      <c r="J243" s="4"/>
      <c r="K243" s="4"/>
      <c r="L243" s="4"/>
      <c r="M243" s="4"/>
      <c r="N243" s="4"/>
      <c r="O243" s="4"/>
      <c r="P243" s="4"/>
      <c r="Q243" s="4"/>
      <c r="R243" s="4"/>
      <c r="S243" s="4"/>
      <c r="T243" s="4"/>
      <c r="U243" s="4"/>
      <c r="V243" s="4"/>
      <c r="W243" s="4"/>
      <c r="X243" s="4"/>
      <c r="Y243" s="4"/>
      <c r="Z243" s="4"/>
    </row>
    <row r="244" ht="14.25" customHeight="1">
      <c r="A244" s="4"/>
      <c r="B244" s="4"/>
      <c r="C244" s="549"/>
      <c r="D244" s="4"/>
      <c r="E244" s="4"/>
      <c r="F244" s="4"/>
      <c r="G244" s="4"/>
      <c r="H244" s="4"/>
      <c r="I244" s="538"/>
      <c r="J244" s="4"/>
      <c r="K244" s="4"/>
      <c r="L244" s="4"/>
      <c r="M244" s="4"/>
      <c r="N244" s="4"/>
      <c r="O244" s="4"/>
      <c r="P244" s="4"/>
      <c r="Q244" s="4"/>
      <c r="R244" s="4"/>
      <c r="S244" s="4"/>
      <c r="T244" s="4"/>
      <c r="U244" s="4"/>
      <c r="V244" s="4"/>
      <c r="W244" s="4"/>
      <c r="X244" s="4"/>
      <c r="Y244" s="4"/>
      <c r="Z244" s="4"/>
    </row>
    <row r="245" ht="14.25" customHeight="1">
      <c r="A245" s="4"/>
      <c r="B245" s="4"/>
      <c r="C245" s="549"/>
      <c r="D245" s="4"/>
      <c r="E245" s="4"/>
      <c r="F245" s="4"/>
      <c r="G245" s="4"/>
      <c r="H245" s="4"/>
      <c r="I245" s="538"/>
      <c r="J245" s="4"/>
      <c r="K245" s="4"/>
      <c r="L245" s="4"/>
      <c r="M245" s="4"/>
      <c r="N245" s="4"/>
      <c r="O245" s="4"/>
      <c r="P245" s="4"/>
      <c r="Q245" s="4"/>
      <c r="R245" s="4"/>
      <c r="S245" s="4"/>
      <c r="T245" s="4"/>
      <c r="U245" s="4"/>
      <c r="V245" s="4"/>
      <c r="W245" s="4"/>
      <c r="X245" s="4"/>
      <c r="Y245" s="4"/>
      <c r="Z245" s="4"/>
    </row>
    <row r="246" ht="14.25" customHeight="1">
      <c r="A246" s="4"/>
      <c r="B246" s="4"/>
      <c r="C246" s="549"/>
      <c r="D246" s="4"/>
      <c r="E246" s="4"/>
      <c r="F246" s="4"/>
      <c r="G246" s="4"/>
      <c r="H246" s="4"/>
      <c r="I246" s="538"/>
      <c r="J246" s="4"/>
      <c r="K246" s="4"/>
      <c r="L246" s="4"/>
      <c r="M246" s="4"/>
      <c r="N246" s="4"/>
      <c r="O246" s="4"/>
      <c r="P246" s="4"/>
      <c r="Q246" s="4"/>
      <c r="R246" s="4"/>
      <c r="S246" s="4"/>
      <c r="T246" s="4"/>
      <c r="U246" s="4"/>
      <c r="V246" s="4"/>
      <c r="W246" s="4"/>
      <c r="X246" s="4"/>
      <c r="Y246" s="4"/>
      <c r="Z246" s="4"/>
    </row>
    <row r="247" ht="14.25" customHeight="1">
      <c r="A247" s="4"/>
      <c r="B247" s="4"/>
      <c r="C247" s="549"/>
      <c r="D247" s="4"/>
      <c r="E247" s="4"/>
      <c r="F247" s="4"/>
      <c r="G247" s="4"/>
      <c r="H247" s="4"/>
      <c r="I247" s="538"/>
      <c r="J247" s="4"/>
      <c r="K247" s="4"/>
      <c r="L247" s="4"/>
      <c r="M247" s="4"/>
      <c r="N247" s="4"/>
      <c r="O247" s="4"/>
      <c r="P247" s="4"/>
      <c r="Q247" s="4"/>
      <c r="R247" s="4"/>
      <c r="S247" s="4"/>
      <c r="T247" s="4"/>
      <c r="U247" s="4"/>
      <c r="V247" s="4"/>
      <c r="W247" s="4"/>
      <c r="X247" s="4"/>
      <c r="Y247" s="4"/>
      <c r="Z247" s="4"/>
    </row>
    <row r="248" ht="14.25" customHeight="1">
      <c r="A248" s="4"/>
      <c r="B248" s="4"/>
      <c r="C248" s="549"/>
      <c r="D248" s="4"/>
      <c r="E248" s="4"/>
      <c r="F248" s="4"/>
      <c r="G248" s="4"/>
      <c r="H248" s="4"/>
      <c r="I248" s="538"/>
      <c r="J248" s="4"/>
      <c r="K248" s="4"/>
      <c r="L248" s="4"/>
      <c r="M248" s="4"/>
      <c r="N248" s="4"/>
      <c r="O248" s="4"/>
      <c r="P248" s="4"/>
      <c r="Q248" s="4"/>
      <c r="R248" s="4"/>
      <c r="S248" s="4"/>
      <c r="T248" s="4"/>
      <c r="U248" s="4"/>
      <c r="V248" s="4"/>
      <c r="W248" s="4"/>
      <c r="X248" s="4"/>
      <c r="Y248" s="4"/>
      <c r="Z248" s="4"/>
    </row>
    <row r="249" ht="14.25" customHeight="1">
      <c r="A249" s="4"/>
      <c r="B249" s="4"/>
      <c r="C249" s="549"/>
      <c r="D249" s="4"/>
      <c r="E249" s="4"/>
      <c r="F249" s="4"/>
      <c r="G249" s="4"/>
      <c r="H249" s="4"/>
      <c r="I249" s="538"/>
      <c r="J249" s="4"/>
      <c r="K249" s="4"/>
      <c r="L249" s="4"/>
      <c r="M249" s="4"/>
      <c r="N249" s="4"/>
      <c r="O249" s="4"/>
      <c r="P249" s="4"/>
      <c r="Q249" s="4"/>
      <c r="R249" s="4"/>
      <c r="S249" s="4"/>
      <c r="T249" s="4"/>
      <c r="U249" s="4"/>
      <c r="V249" s="4"/>
      <c r="W249" s="4"/>
      <c r="X249" s="4"/>
      <c r="Y249" s="4"/>
      <c r="Z249" s="4"/>
    </row>
    <row r="250" ht="14.25" customHeight="1">
      <c r="A250" s="4"/>
      <c r="B250" s="4"/>
      <c r="C250" s="549"/>
      <c r="D250" s="4"/>
      <c r="E250" s="4"/>
      <c r="F250" s="4"/>
      <c r="G250" s="4"/>
      <c r="H250" s="4"/>
      <c r="I250" s="538"/>
      <c r="J250" s="4"/>
      <c r="K250" s="4"/>
      <c r="L250" s="4"/>
      <c r="M250" s="4"/>
      <c r="N250" s="4"/>
      <c r="O250" s="4"/>
      <c r="P250" s="4"/>
      <c r="Q250" s="4"/>
      <c r="R250" s="4"/>
      <c r="S250" s="4"/>
      <c r="T250" s="4"/>
      <c r="U250" s="4"/>
      <c r="V250" s="4"/>
      <c r="W250" s="4"/>
      <c r="X250" s="4"/>
      <c r="Y250" s="4"/>
      <c r="Z250" s="4"/>
    </row>
    <row r="251" ht="14.25" customHeight="1">
      <c r="A251" s="4"/>
      <c r="B251" s="4"/>
      <c r="C251" s="549"/>
      <c r="D251" s="4"/>
      <c r="E251" s="4"/>
      <c r="F251" s="4"/>
      <c r="G251" s="4"/>
      <c r="H251" s="4"/>
      <c r="I251" s="538"/>
      <c r="J251" s="4"/>
      <c r="K251" s="4"/>
      <c r="L251" s="4"/>
      <c r="M251" s="4"/>
      <c r="N251" s="4"/>
      <c r="O251" s="4"/>
      <c r="P251" s="4"/>
      <c r="Q251" s="4"/>
      <c r="R251" s="4"/>
      <c r="S251" s="4"/>
      <c r="T251" s="4"/>
      <c r="U251" s="4"/>
      <c r="V251" s="4"/>
      <c r="W251" s="4"/>
      <c r="X251" s="4"/>
      <c r="Y251" s="4"/>
      <c r="Z251" s="4"/>
    </row>
    <row r="252" ht="14.25" customHeight="1">
      <c r="A252" s="4"/>
      <c r="B252" s="4"/>
      <c r="C252" s="549"/>
      <c r="D252" s="4"/>
      <c r="E252" s="4"/>
      <c r="F252" s="4"/>
      <c r="G252" s="4"/>
      <c r="H252" s="4"/>
      <c r="I252" s="538"/>
      <c r="J252" s="4"/>
      <c r="K252" s="4"/>
      <c r="L252" s="4"/>
      <c r="M252" s="4"/>
      <c r="N252" s="4"/>
      <c r="O252" s="4"/>
      <c r="P252" s="4"/>
      <c r="Q252" s="4"/>
      <c r="R252" s="4"/>
      <c r="S252" s="4"/>
      <c r="T252" s="4"/>
      <c r="U252" s="4"/>
      <c r="V252" s="4"/>
      <c r="W252" s="4"/>
      <c r="X252" s="4"/>
      <c r="Y252" s="4"/>
      <c r="Z252" s="4"/>
    </row>
    <row r="253" ht="14.25" customHeight="1">
      <c r="A253" s="4"/>
      <c r="B253" s="4"/>
      <c r="C253" s="549"/>
      <c r="D253" s="4"/>
      <c r="E253" s="4"/>
      <c r="F253" s="4"/>
      <c r="G253" s="4"/>
      <c r="H253" s="4"/>
      <c r="I253" s="538"/>
      <c r="J253" s="4"/>
      <c r="K253" s="4"/>
      <c r="L253" s="4"/>
      <c r="M253" s="4"/>
      <c r="N253" s="4"/>
      <c r="O253" s="4"/>
      <c r="P253" s="4"/>
      <c r="Q253" s="4"/>
      <c r="R253" s="4"/>
      <c r="S253" s="4"/>
      <c r="T253" s="4"/>
      <c r="U253" s="4"/>
      <c r="V253" s="4"/>
      <c r="W253" s="4"/>
      <c r="X253" s="4"/>
      <c r="Y253" s="4"/>
      <c r="Z253" s="4"/>
    </row>
    <row r="254" ht="14.25" customHeight="1">
      <c r="A254" s="4"/>
      <c r="B254" s="4"/>
      <c r="C254" s="549"/>
      <c r="D254" s="4"/>
      <c r="E254" s="4"/>
      <c r="F254" s="4"/>
      <c r="G254" s="4"/>
      <c r="H254" s="4"/>
      <c r="I254" s="538"/>
      <c r="J254" s="4"/>
      <c r="K254" s="4"/>
      <c r="L254" s="4"/>
      <c r="M254" s="4"/>
      <c r="N254" s="4"/>
      <c r="O254" s="4"/>
      <c r="P254" s="4"/>
      <c r="Q254" s="4"/>
      <c r="R254" s="4"/>
      <c r="S254" s="4"/>
      <c r="T254" s="4"/>
      <c r="U254" s="4"/>
      <c r="V254" s="4"/>
      <c r="W254" s="4"/>
      <c r="X254" s="4"/>
      <c r="Y254" s="4"/>
      <c r="Z254" s="4"/>
    </row>
    <row r="255" ht="14.25" customHeight="1">
      <c r="A255" s="4"/>
      <c r="B255" s="4"/>
      <c r="C255" s="549"/>
      <c r="D255" s="4"/>
      <c r="E255" s="4"/>
      <c r="F255" s="4"/>
      <c r="G255" s="4"/>
      <c r="H255" s="4"/>
      <c r="I255" s="538"/>
      <c r="J255" s="4"/>
      <c r="K255" s="4"/>
      <c r="L255" s="4"/>
      <c r="M255" s="4"/>
      <c r="N255" s="4"/>
      <c r="O255" s="4"/>
      <c r="P255" s="4"/>
      <c r="Q255" s="4"/>
      <c r="R255" s="4"/>
      <c r="S255" s="4"/>
      <c r="T255" s="4"/>
      <c r="U255" s="4"/>
      <c r="V255" s="4"/>
      <c r="W255" s="4"/>
      <c r="X255" s="4"/>
      <c r="Y255" s="4"/>
      <c r="Z255" s="4"/>
    </row>
    <row r="256" ht="14.25" customHeight="1">
      <c r="A256" s="4"/>
      <c r="B256" s="4"/>
      <c r="C256" s="549"/>
      <c r="D256" s="4"/>
      <c r="E256" s="4"/>
      <c r="F256" s="4"/>
      <c r="G256" s="4"/>
      <c r="H256" s="4"/>
      <c r="I256" s="538"/>
      <c r="J256" s="4"/>
      <c r="K256" s="4"/>
      <c r="L256" s="4"/>
      <c r="M256" s="4"/>
      <c r="N256" s="4"/>
      <c r="O256" s="4"/>
      <c r="P256" s="4"/>
      <c r="Q256" s="4"/>
      <c r="R256" s="4"/>
      <c r="S256" s="4"/>
      <c r="T256" s="4"/>
      <c r="U256" s="4"/>
      <c r="V256" s="4"/>
      <c r="W256" s="4"/>
      <c r="X256" s="4"/>
      <c r="Y256" s="4"/>
      <c r="Z256" s="4"/>
    </row>
    <row r="257" ht="14.25" customHeight="1">
      <c r="A257" s="4"/>
      <c r="B257" s="4"/>
      <c r="C257" s="549"/>
      <c r="D257" s="4"/>
      <c r="E257" s="4"/>
      <c r="F257" s="4"/>
      <c r="G257" s="4"/>
      <c r="H257" s="4"/>
      <c r="I257" s="538"/>
      <c r="J257" s="4"/>
      <c r="K257" s="4"/>
      <c r="L257" s="4"/>
      <c r="M257" s="4"/>
      <c r="N257" s="4"/>
      <c r="O257" s="4"/>
      <c r="P257" s="4"/>
      <c r="Q257" s="4"/>
      <c r="R257" s="4"/>
      <c r="S257" s="4"/>
      <c r="T257" s="4"/>
      <c r="U257" s="4"/>
      <c r="V257" s="4"/>
      <c r="W257" s="4"/>
      <c r="X257" s="4"/>
      <c r="Y257" s="4"/>
      <c r="Z257" s="4"/>
    </row>
    <row r="258" ht="14.25" customHeight="1">
      <c r="A258" s="4"/>
      <c r="B258" s="4"/>
      <c r="C258" s="549"/>
      <c r="D258" s="4"/>
      <c r="E258" s="4"/>
      <c r="F258" s="4"/>
      <c r="G258" s="4"/>
      <c r="H258" s="4"/>
      <c r="I258" s="538"/>
      <c r="J258" s="4"/>
      <c r="K258" s="4"/>
      <c r="L258" s="4"/>
      <c r="M258" s="4"/>
      <c r="N258" s="4"/>
      <c r="O258" s="4"/>
      <c r="P258" s="4"/>
      <c r="Q258" s="4"/>
      <c r="R258" s="4"/>
      <c r="S258" s="4"/>
      <c r="T258" s="4"/>
      <c r="U258" s="4"/>
      <c r="V258" s="4"/>
      <c r="W258" s="4"/>
      <c r="X258" s="4"/>
      <c r="Y258" s="4"/>
      <c r="Z258" s="4"/>
    </row>
    <row r="259" ht="14.25" customHeight="1">
      <c r="A259" s="4"/>
      <c r="B259" s="4"/>
      <c r="C259" s="549"/>
      <c r="D259" s="4"/>
      <c r="E259" s="4"/>
      <c r="F259" s="4"/>
      <c r="G259" s="4"/>
      <c r="H259" s="4"/>
      <c r="I259" s="538"/>
      <c r="J259" s="4"/>
      <c r="K259" s="4"/>
      <c r="L259" s="4"/>
      <c r="M259" s="4"/>
      <c r="N259" s="4"/>
      <c r="O259" s="4"/>
      <c r="P259" s="4"/>
      <c r="Q259" s="4"/>
      <c r="R259" s="4"/>
      <c r="S259" s="4"/>
      <c r="T259" s="4"/>
      <c r="U259" s="4"/>
      <c r="V259" s="4"/>
      <c r="W259" s="4"/>
      <c r="X259" s="4"/>
      <c r="Y259" s="4"/>
      <c r="Z259" s="4"/>
    </row>
    <row r="260" ht="14.25" customHeight="1">
      <c r="A260" s="4"/>
      <c r="B260" s="4"/>
      <c r="C260" s="549"/>
      <c r="D260" s="4"/>
      <c r="E260" s="4"/>
      <c r="F260" s="4"/>
      <c r="G260" s="4"/>
      <c r="H260" s="4"/>
      <c r="I260" s="538"/>
      <c r="J260" s="4"/>
      <c r="K260" s="4"/>
      <c r="L260" s="4"/>
      <c r="M260" s="4"/>
      <c r="N260" s="4"/>
      <c r="O260" s="4"/>
      <c r="P260" s="4"/>
      <c r="Q260" s="4"/>
      <c r="R260" s="4"/>
      <c r="S260" s="4"/>
      <c r="T260" s="4"/>
      <c r="U260" s="4"/>
      <c r="V260" s="4"/>
      <c r="W260" s="4"/>
      <c r="X260" s="4"/>
      <c r="Y260" s="4"/>
      <c r="Z260" s="4"/>
    </row>
    <row r="261" ht="14.25" customHeight="1">
      <c r="A261" s="4"/>
      <c r="B261" s="4"/>
      <c r="C261" s="549"/>
      <c r="D261" s="4"/>
      <c r="E261" s="4"/>
      <c r="F261" s="4"/>
      <c r="G261" s="4"/>
      <c r="H261" s="4"/>
      <c r="I261" s="538"/>
      <c r="J261" s="4"/>
      <c r="K261" s="4"/>
      <c r="L261" s="4"/>
      <c r="M261" s="4"/>
      <c r="N261" s="4"/>
      <c r="O261" s="4"/>
      <c r="P261" s="4"/>
      <c r="Q261" s="4"/>
      <c r="R261" s="4"/>
      <c r="S261" s="4"/>
      <c r="T261" s="4"/>
      <c r="U261" s="4"/>
      <c r="V261" s="4"/>
      <c r="W261" s="4"/>
      <c r="X261" s="4"/>
      <c r="Y261" s="4"/>
      <c r="Z261" s="4"/>
    </row>
    <row r="262" ht="14.25" customHeight="1">
      <c r="A262" s="4"/>
      <c r="B262" s="4"/>
      <c r="C262" s="549"/>
      <c r="D262" s="4"/>
      <c r="E262" s="4"/>
      <c r="F262" s="4"/>
      <c r="G262" s="4"/>
      <c r="H262" s="4"/>
      <c r="I262" s="538"/>
      <c r="J262" s="4"/>
      <c r="K262" s="4"/>
      <c r="L262" s="4"/>
      <c r="M262" s="4"/>
      <c r="N262" s="4"/>
      <c r="O262" s="4"/>
      <c r="P262" s="4"/>
      <c r="Q262" s="4"/>
      <c r="R262" s="4"/>
      <c r="S262" s="4"/>
      <c r="T262" s="4"/>
      <c r="U262" s="4"/>
      <c r="V262" s="4"/>
      <c r="W262" s="4"/>
      <c r="X262" s="4"/>
      <c r="Y262" s="4"/>
      <c r="Z262" s="4"/>
    </row>
    <row r="263" ht="14.25" customHeight="1">
      <c r="A263" s="4"/>
      <c r="B263" s="4"/>
      <c r="C263" s="549"/>
      <c r="D263" s="4"/>
      <c r="E263" s="4"/>
      <c r="F263" s="4"/>
      <c r="G263" s="4"/>
      <c r="H263" s="4"/>
      <c r="I263" s="538"/>
      <c r="J263" s="4"/>
      <c r="K263" s="4"/>
      <c r="L263" s="4"/>
      <c r="M263" s="4"/>
      <c r="N263" s="4"/>
      <c r="O263" s="4"/>
      <c r="P263" s="4"/>
      <c r="Q263" s="4"/>
      <c r="R263" s="4"/>
      <c r="S263" s="4"/>
      <c r="T263" s="4"/>
      <c r="U263" s="4"/>
      <c r="V263" s="4"/>
      <c r="W263" s="4"/>
      <c r="X263" s="4"/>
      <c r="Y263" s="4"/>
      <c r="Z263" s="4"/>
    </row>
    <row r="264" ht="14.25" customHeight="1">
      <c r="A264" s="4"/>
      <c r="B264" s="4"/>
      <c r="C264" s="549"/>
      <c r="D264" s="4"/>
      <c r="E264" s="4"/>
      <c r="F264" s="4"/>
      <c r="G264" s="4"/>
      <c r="H264" s="4"/>
      <c r="I264" s="538"/>
      <c r="J264" s="4"/>
      <c r="K264" s="4"/>
      <c r="L264" s="4"/>
      <c r="M264" s="4"/>
      <c r="N264" s="4"/>
      <c r="O264" s="4"/>
      <c r="P264" s="4"/>
      <c r="Q264" s="4"/>
      <c r="R264" s="4"/>
      <c r="S264" s="4"/>
      <c r="T264" s="4"/>
      <c r="U264" s="4"/>
      <c r="V264" s="4"/>
      <c r="W264" s="4"/>
      <c r="X264" s="4"/>
      <c r="Y264" s="4"/>
      <c r="Z264" s="4"/>
    </row>
    <row r="265" ht="14.25" customHeight="1">
      <c r="A265" s="4"/>
      <c r="B265" s="4"/>
      <c r="C265" s="549"/>
      <c r="D265" s="4"/>
      <c r="E265" s="4"/>
      <c r="F265" s="4"/>
      <c r="G265" s="4"/>
      <c r="H265" s="4"/>
      <c r="I265" s="538"/>
      <c r="J265" s="4"/>
      <c r="K265" s="4"/>
      <c r="L265" s="4"/>
      <c r="M265" s="4"/>
      <c r="N265" s="4"/>
      <c r="O265" s="4"/>
      <c r="P265" s="4"/>
      <c r="Q265" s="4"/>
      <c r="R265" s="4"/>
      <c r="S265" s="4"/>
      <c r="T265" s="4"/>
      <c r="U265" s="4"/>
      <c r="V265" s="4"/>
      <c r="W265" s="4"/>
      <c r="X265" s="4"/>
      <c r="Y265" s="4"/>
      <c r="Z265" s="4"/>
    </row>
    <row r="266" ht="14.25" customHeight="1">
      <c r="A266" s="4"/>
      <c r="B266" s="4"/>
      <c r="C266" s="549"/>
      <c r="D266" s="4"/>
      <c r="E266" s="4"/>
      <c r="F266" s="4"/>
      <c r="G266" s="4"/>
      <c r="H266" s="4"/>
      <c r="I266" s="538"/>
      <c r="J266" s="4"/>
      <c r="K266" s="4"/>
      <c r="L266" s="4"/>
      <c r="M266" s="4"/>
      <c r="N266" s="4"/>
      <c r="O266" s="4"/>
      <c r="P266" s="4"/>
      <c r="Q266" s="4"/>
      <c r="R266" s="4"/>
      <c r="S266" s="4"/>
      <c r="T266" s="4"/>
      <c r="U266" s="4"/>
      <c r="V266" s="4"/>
      <c r="W266" s="4"/>
      <c r="X266" s="4"/>
      <c r="Y266" s="4"/>
      <c r="Z266" s="4"/>
    </row>
    <row r="267" ht="14.25" customHeight="1">
      <c r="A267" s="4"/>
      <c r="B267" s="4"/>
      <c r="C267" s="549"/>
      <c r="D267" s="4"/>
      <c r="E267" s="4"/>
      <c r="F267" s="4"/>
      <c r="G267" s="4"/>
      <c r="H267" s="4"/>
      <c r="I267" s="538"/>
      <c r="J267" s="4"/>
      <c r="K267" s="4"/>
      <c r="L267" s="4"/>
      <c r="M267" s="4"/>
      <c r="N267" s="4"/>
      <c r="O267" s="4"/>
      <c r="P267" s="4"/>
      <c r="Q267" s="4"/>
      <c r="R267" s="4"/>
      <c r="S267" s="4"/>
      <c r="T267" s="4"/>
      <c r="U267" s="4"/>
      <c r="V267" s="4"/>
      <c r="W267" s="4"/>
      <c r="X267" s="4"/>
      <c r="Y267" s="4"/>
      <c r="Z267" s="4"/>
    </row>
    <row r="268" ht="14.25" customHeight="1">
      <c r="A268" s="4"/>
      <c r="B268" s="4"/>
      <c r="C268" s="549"/>
      <c r="D268" s="4"/>
      <c r="E268" s="4"/>
      <c r="F268" s="4"/>
      <c r="G268" s="4"/>
      <c r="H268" s="4"/>
      <c r="I268" s="538"/>
      <c r="J268" s="4"/>
      <c r="K268" s="4"/>
      <c r="L268" s="4"/>
      <c r="M268" s="4"/>
      <c r="N268" s="4"/>
      <c r="O268" s="4"/>
      <c r="P268" s="4"/>
      <c r="Q268" s="4"/>
      <c r="R268" s="4"/>
      <c r="S268" s="4"/>
      <c r="T268" s="4"/>
      <c r="U268" s="4"/>
      <c r="V268" s="4"/>
      <c r="W268" s="4"/>
      <c r="X268" s="4"/>
      <c r="Y268" s="4"/>
      <c r="Z268" s="4"/>
    </row>
    <row r="269" ht="14.25" customHeight="1">
      <c r="A269" s="4"/>
      <c r="B269" s="4"/>
      <c r="C269" s="549"/>
      <c r="D269" s="4"/>
      <c r="E269" s="4"/>
      <c r="F269" s="4"/>
      <c r="G269" s="4"/>
      <c r="H269" s="4"/>
      <c r="I269" s="538"/>
      <c r="J269" s="4"/>
      <c r="K269" s="4"/>
      <c r="L269" s="4"/>
      <c r="M269" s="4"/>
      <c r="N269" s="4"/>
      <c r="O269" s="4"/>
      <c r="P269" s="4"/>
      <c r="Q269" s="4"/>
      <c r="R269" s="4"/>
      <c r="S269" s="4"/>
      <c r="T269" s="4"/>
      <c r="U269" s="4"/>
      <c r="V269" s="4"/>
      <c r="W269" s="4"/>
      <c r="X269" s="4"/>
      <c r="Y269" s="4"/>
      <c r="Z269" s="4"/>
    </row>
    <row r="270" ht="14.25" customHeight="1">
      <c r="A270" s="4"/>
      <c r="B270" s="4"/>
      <c r="C270" s="549"/>
      <c r="D270" s="4"/>
      <c r="E270" s="4"/>
      <c r="F270" s="4"/>
      <c r="G270" s="4"/>
      <c r="H270" s="4"/>
      <c r="I270" s="538"/>
      <c r="J270" s="4"/>
      <c r="K270" s="4"/>
      <c r="L270" s="4"/>
      <c r="M270" s="4"/>
      <c r="N270" s="4"/>
      <c r="O270" s="4"/>
      <c r="P270" s="4"/>
      <c r="Q270" s="4"/>
      <c r="R270" s="4"/>
      <c r="S270" s="4"/>
      <c r="T270" s="4"/>
      <c r="U270" s="4"/>
      <c r="V270" s="4"/>
      <c r="W270" s="4"/>
      <c r="X270" s="4"/>
      <c r="Y270" s="4"/>
      <c r="Z270" s="4"/>
    </row>
    <row r="271" ht="14.25" customHeight="1">
      <c r="A271" s="4"/>
      <c r="B271" s="4"/>
      <c r="C271" s="549"/>
      <c r="D271" s="4"/>
      <c r="E271" s="4"/>
      <c r="F271" s="4"/>
      <c r="G271" s="4"/>
      <c r="H271" s="4"/>
      <c r="I271" s="538"/>
      <c r="J271" s="4"/>
      <c r="K271" s="4"/>
      <c r="L271" s="4"/>
      <c r="M271" s="4"/>
      <c r="N271" s="4"/>
      <c r="O271" s="4"/>
      <c r="P271" s="4"/>
      <c r="Q271" s="4"/>
      <c r="R271" s="4"/>
      <c r="S271" s="4"/>
      <c r="T271" s="4"/>
      <c r="U271" s="4"/>
      <c r="V271" s="4"/>
      <c r="W271" s="4"/>
      <c r="X271" s="4"/>
      <c r="Y271" s="4"/>
      <c r="Z271" s="4"/>
    </row>
    <row r="272" ht="14.25" customHeight="1">
      <c r="A272" s="4"/>
      <c r="B272" s="4"/>
      <c r="C272" s="549"/>
      <c r="D272" s="4"/>
      <c r="E272" s="4"/>
      <c r="F272" s="4"/>
      <c r="G272" s="4"/>
      <c r="H272" s="4"/>
      <c r="I272" s="538"/>
      <c r="J272" s="4"/>
      <c r="K272" s="4"/>
      <c r="L272" s="4"/>
      <c r="M272" s="4"/>
      <c r="N272" s="4"/>
      <c r="O272" s="4"/>
      <c r="P272" s="4"/>
      <c r="Q272" s="4"/>
      <c r="R272" s="4"/>
      <c r="S272" s="4"/>
      <c r="T272" s="4"/>
      <c r="U272" s="4"/>
      <c r="V272" s="4"/>
      <c r="W272" s="4"/>
      <c r="X272" s="4"/>
      <c r="Y272" s="4"/>
      <c r="Z272" s="4"/>
    </row>
    <row r="273" ht="14.25" customHeight="1">
      <c r="A273" s="4"/>
      <c r="B273" s="4"/>
      <c r="C273" s="549"/>
      <c r="D273" s="4"/>
      <c r="E273" s="4"/>
      <c r="F273" s="4"/>
      <c r="G273" s="4"/>
      <c r="H273" s="4"/>
      <c r="I273" s="538"/>
      <c r="J273" s="4"/>
      <c r="K273" s="4"/>
      <c r="L273" s="4"/>
      <c r="M273" s="4"/>
      <c r="N273" s="4"/>
      <c r="O273" s="4"/>
      <c r="P273" s="4"/>
      <c r="Q273" s="4"/>
      <c r="R273" s="4"/>
      <c r="S273" s="4"/>
      <c r="T273" s="4"/>
      <c r="U273" s="4"/>
      <c r="V273" s="4"/>
      <c r="W273" s="4"/>
      <c r="X273" s="4"/>
      <c r="Y273" s="4"/>
      <c r="Z273" s="4"/>
    </row>
    <row r="274" ht="14.25" customHeight="1">
      <c r="A274" s="4"/>
      <c r="B274" s="4"/>
      <c r="C274" s="549"/>
      <c r="D274" s="4"/>
      <c r="E274" s="4"/>
      <c r="F274" s="4"/>
      <c r="G274" s="4"/>
      <c r="H274" s="4"/>
      <c r="I274" s="538"/>
      <c r="J274" s="4"/>
      <c r="K274" s="4"/>
      <c r="L274" s="4"/>
      <c r="M274" s="4"/>
      <c r="N274" s="4"/>
      <c r="O274" s="4"/>
      <c r="P274" s="4"/>
      <c r="Q274" s="4"/>
      <c r="R274" s="4"/>
      <c r="S274" s="4"/>
      <c r="T274" s="4"/>
      <c r="U274" s="4"/>
      <c r="V274" s="4"/>
      <c r="W274" s="4"/>
      <c r="X274" s="4"/>
      <c r="Y274" s="4"/>
      <c r="Z274" s="4"/>
    </row>
    <row r="275" ht="14.25" customHeight="1">
      <c r="A275" s="4"/>
      <c r="B275" s="4"/>
      <c r="C275" s="549"/>
      <c r="D275" s="4"/>
      <c r="E275" s="4"/>
      <c r="F275" s="4"/>
      <c r="G275" s="4"/>
      <c r="H275" s="4"/>
      <c r="I275" s="538"/>
      <c r="J275" s="4"/>
      <c r="K275" s="4"/>
      <c r="L275" s="4"/>
      <c r="M275" s="4"/>
      <c r="N275" s="4"/>
      <c r="O275" s="4"/>
      <c r="P275" s="4"/>
      <c r="Q275" s="4"/>
      <c r="R275" s="4"/>
      <c r="S275" s="4"/>
      <c r="T275" s="4"/>
      <c r="U275" s="4"/>
      <c r="V275" s="4"/>
      <c r="W275" s="4"/>
      <c r="X275" s="4"/>
      <c r="Y275" s="4"/>
      <c r="Z275" s="4"/>
    </row>
    <row r="276" ht="14.25" customHeight="1">
      <c r="A276" s="4"/>
      <c r="B276" s="4"/>
      <c r="C276" s="549"/>
      <c r="D276" s="4"/>
      <c r="E276" s="4"/>
      <c r="F276" s="4"/>
      <c r="G276" s="4"/>
      <c r="H276" s="4"/>
      <c r="I276" s="538"/>
      <c r="J276" s="4"/>
      <c r="K276" s="4"/>
      <c r="L276" s="4"/>
      <c r="M276" s="4"/>
      <c r="N276" s="4"/>
      <c r="O276" s="4"/>
      <c r="P276" s="4"/>
      <c r="Q276" s="4"/>
      <c r="R276" s="4"/>
      <c r="S276" s="4"/>
      <c r="T276" s="4"/>
      <c r="U276" s="4"/>
      <c r="V276" s="4"/>
      <c r="W276" s="4"/>
      <c r="X276" s="4"/>
      <c r="Y276" s="4"/>
      <c r="Z276" s="4"/>
    </row>
    <row r="277" ht="14.25" customHeight="1">
      <c r="A277" s="4"/>
      <c r="B277" s="4"/>
      <c r="C277" s="549"/>
      <c r="D277" s="4"/>
      <c r="E277" s="4"/>
      <c r="F277" s="4"/>
      <c r="G277" s="4"/>
      <c r="H277" s="4"/>
      <c r="I277" s="538"/>
      <c r="J277" s="4"/>
      <c r="K277" s="4"/>
      <c r="L277" s="4"/>
      <c r="M277" s="4"/>
      <c r="N277" s="4"/>
      <c r="O277" s="4"/>
      <c r="P277" s="4"/>
      <c r="Q277" s="4"/>
      <c r="R277" s="4"/>
      <c r="S277" s="4"/>
      <c r="T277" s="4"/>
      <c r="U277" s="4"/>
      <c r="V277" s="4"/>
      <c r="W277" s="4"/>
      <c r="X277" s="4"/>
      <c r="Y277" s="4"/>
      <c r="Z277" s="4"/>
    </row>
    <row r="278" ht="14.25" customHeight="1">
      <c r="A278" s="4"/>
      <c r="B278" s="4"/>
      <c r="C278" s="549"/>
      <c r="D278" s="4"/>
      <c r="E278" s="4"/>
      <c r="F278" s="4"/>
      <c r="G278" s="4"/>
      <c r="H278" s="4"/>
      <c r="I278" s="538"/>
      <c r="J278" s="4"/>
      <c r="K278" s="4"/>
      <c r="L278" s="4"/>
      <c r="M278" s="4"/>
      <c r="N278" s="4"/>
      <c r="O278" s="4"/>
      <c r="P278" s="4"/>
      <c r="Q278" s="4"/>
      <c r="R278" s="4"/>
      <c r="S278" s="4"/>
      <c r="T278" s="4"/>
      <c r="U278" s="4"/>
      <c r="V278" s="4"/>
      <c r="W278" s="4"/>
      <c r="X278" s="4"/>
      <c r="Y278" s="4"/>
      <c r="Z278" s="4"/>
    </row>
    <row r="279" ht="14.25" customHeight="1">
      <c r="A279" s="4"/>
      <c r="B279" s="4"/>
      <c r="C279" s="549"/>
      <c r="D279" s="4"/>
      <c r="E279" s="4"/>
      <c r="F279" s="4"/>
      <c r="G279" s="4"/>
      <c r="H279" s="4"/>
      <c r="I279" s="538"/>
      <c r="J279" s="4"/>
      <c r="K279" s="4"/>
      <c r="L279" s="4"/>
      <c r="M279" s="4"/>
      <c r="N279" s="4"/>
      <c r="O279" s="4"/>
      <c r="P279" s="4"/>
      <c r="Q279" s="4"/>
      <c r="R279" s="4"/>
      <c r="S279" s="4"/>
      <c r="T279" s="4"/>
      <c r="U279" s="4"/>
      <c r="V279" s="4"/>
      <c r="W279" s="4"/>
      <c r="X279" s="4"/>
      <c r="Y279" s="4"/>
      <c r="Z279" s="4"/>
    </row>
    <row r="280" ht="14.25" customHeight="1">
      <c r="A280" s="4"/>
      <c r="B280" s="4"/>
      <c r="C280" s="549"/>
      <c r="D280" s="4"/>
      <c r="E280" s="4"/>
      <c r="F280" s="4"/>
      <c r="G280" s="4"/>
      <c r="H280" s="4"/>
      <c r="I280" s="538"/>
      <c r="J280" s="4"/>
      <c r="K280" s="4"/>
      <c r="L280" s="4"/>
      <c r="M280" s="4"/>
      <c r="N280" s="4"/>
      <c r="O280" s="4"/>
      <c r="P280" s="4"/>
      <c r="Q280" s="4"/>
      <c r="R280" s="4"/>
      <c r="S280" s="4"/>
      <c r="T280" s="4"/>
      <c r="U280" s="4"/>
      <c r="V280" s="4"/>
      <c r="W280" s="4"/>
      <c r="X280" s="4"/>
      <c r="Y280" s="4"/>
      <c r="Z280" s="4"/>
    </row>
    <row r="281" ht="14.25" customHeight="1">
      <c r="A281" s="4"/>
      <c r="B281" s="4"/>
      <c r="C281" s="549"/>
      <c r="D281" s="4"/>
      <c r="E281" s="4"/>
      <c r="F281" s="4"/>
      <c r="G281" s="4"/>
      <c r="H281" s="4"/>
      <c r="I281" s="538"/>
      <c r="J281" s="4"/>
      <c r="K281" s="4"/>
      <c r="L281" s="4"/>
      <c r="M281" s="4"/>
      <c r="N281" s="4"/>
      <c r="O281" s="4"/>
      <c r="P281" s="4"/>
      <c r="Q281" s="4"/>
      <c r="R281" s="4"/>
      <c r="S281" s="4"/>
      <c r="T281" s="4"/>
      <c r="U281" s="4"/>
      <c r="V281" s="4"/>
      <c r="W281" s="4"/>
      <c r="X281" s="4"/>
      <c r="Y281" s="4"/>
      <c r="Z281" s="4"/>
    </row>
    <row r="282" ht="14.25" customHeight="1">
      <c r="A282" s="4"/>
      <c r="B282" s="4"/>
      <c r="C282" s="549"/>
      <c r="D282" s="4"/>
      <c r="E282" s="4"/>
      <c r="F282" s="4"/>
      <c r="G282" s="4"/>
      <c r="H282" s="4"/>
      <c r="I282" s="538"/>
      <c r="J282" s="4"/>
      <c r="K282" s="4"/>
      <c r="L282" s="4"/>
      <c r="M282" s="4"/>
      <c r="N282" s="4"/>
      <c r="O282" s="4"/>
      <c r="P282" s="4"/>
      <c r="Q282" s="4"/>
      <c r="R282" s="4"/>
      <c r="S282" s="4"/>
      <c r="T282" s="4"/>
      <c r="U282" s="4"/>
      <c r="V282" s="4"/>
      <c r="W282" s="4"/>
      <c r="X282" s="4"/>
      <c r="Y282" s="4"/>
      <c r="Z282" s="4"/>
    </row>
    <row r="283" ht="14.25" customHeight="1">
      <c r="A283" s="4"/>
      <c r="B283" s="4"/>
      <c r="C283" s="549"/>
      <c r="D283" s="4"/>
      <c r="E283" s="4"/>
      <c r="F283" s="4"/>
      <c r="G283" s="4"/>
      <c r="H283" s="4"/>
      <c r="I283" s="538"/>
      <c r="J283" s="4"/>
      <c r="K283" s="4"/>
      <c r="L283" s="4"/>
      <c r="M283" s="4"/>
      <c r="N283" s="4"/>
      <c r="O283" s="4"/>
      <c r="P283" s="4"/>
      <c r="Q283" s="4"/>
      <c r="R283" s="4"/>
      <c r="S283" s="4"/>
      <c r="T283" s="4"/>
      <c r="U283" s="4"/>
      <c r="V283" s="4"/>
      <c r="W283" s="4"/>
      <c r="X283" s="4"/>
      <c r="Y283" s="4"/>
      <c r="Z283" s="4"/>
    </row>
    <row r="284" ht="14.25" customHeight="1">
      <c r="A284" s="4"/>
      <c r="B284" s="4"/>
      <c r="C284" s="549"/>
      <c r="D284" s="4"/>
      <c r="E284" s="4"/>
      <c r="F284" s="4"/>
      <c r="G284" s="4"/>
      <c r="H284" s="4"/>
      <c r="I284" s="538"/>
      <c r="J284" s="4"/>
      <c r="K284" s="4"/>
      <c r="L284" s="4"/>
      <c r="M284" s="4"/>
      <c r="N284" s="4"/>
      <c r="O284" s="4"/>
      <c r="P284" s="4"/>
      <c r="Q284" s="4"/>
      <c r="R284" s="4"/>
      <c r="S284" s="4"/>
      <c r="T284" s="4"/>
      <c r="U284" s="4"/>
      <c r="V284" s="4"/>
      <c r="W284" s="4"/>
      <c r="X284" s="4"/>
      <c r="Y284" s="4"/>
      <c r="Z284" s="4"/>
    </row>
    <row r="285" ht="14.25" customHeight="1">
      <c r="A285" s="4"/>
      <c r="B285" s="4"/>
      <c r="C285" s="549"/>
      <c r="D285" s="4"/>
      <c r="E285" s="4"/>
      <c r="F285" s="4"/>
      <c r="G285" s="4"/>
      <c r="H285" s="4"/>
      <c r="I285" s="538"/>
      <c r="J285" s="4"/>
      <c r="K285" s="4"/>
      <c r="L285" s="4"/>
      <c r="M285" s="4"/>
      <c r="N285" s="4"/>
      <c r="O285" s="4"/>
      <c r="P285" s="4"/>
      <c r="Q285" s="4"/>
      <c r="R285" s="4"/>
      <c r="S285" s="4"/>
      <c r="T285" s="4"/>
      <c r="U285" s="4"/>
      <c r="V285" s="4"/>
      <c r="W285" s="4"/>
      <c r="X285" s="4"/>
      <c r="Y285" s="4"/>
      <c r="Z285" s="4"/>
    </row>
    <row r="286" ht="14.25" customHeight="1">
      <c r="A286" s="4"/>
      <c r="B286" s="4"/>
      <c r="C286" s="549"/>
      <c r="D286" s="4"/>
      <c r="E286" s="4"/>
      <c r="F286" s="4"/>
      <c r="G286" s="4"/>
      <c r="H286" s="4"/>
      <c r="I286" s="538"/>
      <c r="J286" s="4"/>
      <c r="K286" s="4"/>
      <c r="L286" s="4"/>
      <c r="M286" s="4"/>
      <c r="N286" s="4"/>
      <c r="O286" s="4"/>
      <c r="P286" s="4"/>
      <c r="Q286" s="4"/>
      <c r="R286" s="4"/>
      <c r="S286" s="4"/>
      <c r="T286" s="4"/>
      <c r="U286" s="4"/>
      <c r="V286" s="4"/>
      <c r="W286" s="4"/>
      <c r="X286" s="4"/>
      <c r="Y286" s="4"/>
      <c r="Z286" s="4"/>
    </row>
    <row r="287" ht="14.25" customHeight="1">
      <c r="A287" s="4"/>
      <c r="B287" s="4"/>
      <c r="C287" s="549"/>
      <c r="D287" s="4"/>
      <c r="E287" s="4"/>
      <c r="F287" s="4"/>
      <c r="G287" s="4"/>
      <c r="H287" s="4"/>
      <c r="I287" s="538"/>
      <c r="J287" s="4"/>
      <c r="K287" s="4"/>
      <c r="L287" s="4"/>
      <c r="M287" s="4"/>
      <c r="N287" s="4"/>
      <c r="O287" s="4"/>
      <c r="P287" s="4"/>
      <c r="Q287" s="4"/>
      <c r="R287" s="4"/>
      <c r="S287" s="4"/>
      <c r="T287" s="4"/>
      <c r="U287" s="4"/>
      <c r="V287" s="4"/>
      <c r="W287" s="4"/>
      <c r="X287" s="4"/>
      <c r="Y287" s="4"/>
      <c r="Z287" s="4"/>
    </row>
    <row r="288" ht="14.25" customHeight="1">
      <c r="A288" s="4"/>
      <c r="B288" s="4"/>
      <c r="C288" s="549"/>
      <c r="D288" s="4"/>
      <c r="E288" s="4"/>
      <c r="F288" s="4"/>
      <c r="G288" s="4"/>
      <c r="H288" s="4"/>
      <c r="I288" s="538"/>
      <c r="J288" s="4"/>
      <c r="K288" s="4"/>
      <c r="L288" s="4"/>
      <c r="M288" s="4"/>
      <c r="N288" s="4"/>
      <c r="O288" s="4"/>
      <c r="P288" s="4"/>
      <c r="Q288" s="4"/>
      <c r="R288" s="4"/>
      <c r="S288" s="4"/>
      <c r="T288" s="4"/>
      <c r="U288" s="4"/>
      <c r="V288" s="4"/>
      <c r="W288" s="4"/>
      <c r="X288" s="4"/>
      <c r="Y288" s="4"/>
      <c r="Z288" s="4"/>
    </row>
    <row r="289" ht="14.25" customHeight="1">
      <c r="A289" s="4"/>
      <c r="B289" s="4"/>
      <c r="C289" s="549"/>
      <c r="D289" s="4"/>
      <c r="E289" s="4"/>
      <c r="F289" s="4"/>
      <c r="G289" s="4"/>
      <c r="H289" s="4"/>
      <c r="I289" s="538"/>
      <c r="J289" s="4"/>
      <c r="K289" s="4"/>
      <c r="L289" s="4"/>
      <c r="M289" s="4"/>
      <c r="N289" s="4"/>
      <c r="O289" s="4"/>
      <c r="P289" s="4"/>
      <c r="Q289" s="4"/>
      <c r="R289" s="4"/>
      <c r="S289" s="4"/>
      <c r="T289" s="4"/>
      <c r="U289" s="4"/>
      <c r="V289" s="4"/>
      <c r="W289" s="4"/>
      <c r="X289" s="4"/>
      <c r="Y289" s="4"/>
      <c r="Z289" s="4"/>
    </row>
    <row r="290" ht="14.25" customHeight="1">
      <c r="A290" s="4"/>
      <c r="B290" s="4"/>
      <c r="C290" s="549"/>
      <c r="D290" s="4"/>
      <c r="E290" s="4"/>
      <c r="F290" s="4"/>
      <c r="G290" s="4"/>
      <c r="H290" s="4"/>
      <c r="I290" s="538"/>
      <c r="J290" s="4"/>
      <c r="K290" s="4"/>
      <c r="L290" s="4"/>
      <c r="M290" s="4"/>
      <c r="N290" s="4"/>
      <c r="O290" s="4"/>
      <c r="P290" s="4"/>
      <c r="Q290" s="4"/>
      <c r="R290" s="4"/>
      <c r="S290" s="4"/>
      <c r="T290" s="4"/>
      <c r="U290" s="4"/>
      <c r="V290" s="4"/>
      <c r="W290" s="4"/>
      <c r="X290" s="4"/>
      <c r="Y290" s="4"/>
      <c r="Z290" s="4"/>
    </row>
    <row r="291" ht="14.25" customHeight="1">
      <c r="A291" s="4"/>
      <c r="B291" s="4"/>
      <c r="C291" s="549"/>
      <c r="D291" s="4"/>
      <c r="E291" s="4"/>
      <c r="F291" s="4"/>
      <c r="G291" s="4"/>
      <c r="H291" s="4"/>
      <c r="I291" s="538"/>
      <c r="J291" s="4"/>
      <c r="K291" s="4"/>
      <c r="L291" s="4"/>
      <c r="M291" s="4"/>
      <c r="N291" s="4"/>
      <c r="O291" s="4"/>
      <c r="P291" s="4"/>
      <c r="Q291" s="4"/>
      <c r="R291" s="4"/>
      <c r="S291" s="4"/>
      <c r="T291" s="4"/>
      <c r="U291" s="4"/>
      <c r="V291" s="4"/>
      <c r="W291" s="4"/>
      <c r="X291" s="4"/>
      <c r="Y291" s="4"/>
      <c r="Z291" s="4"/>
    </row>
    <row r="292" ht="14.25" customHeight="1">
      <c r="A292" s="4"/>
      <c r="B292" s="4"/>
      <c r="C292" s="549"/>
      <c r="D292" s="4"/>
      <c r="E292" s="4"/>
      <c r="F292" s="4"/>
      <c r="G292" s="4"/>
      <c r="H292" s="4"/>
      <c r="I292" s="538"/>
      <c r="J292" s="4"/>
      <c r="K292" s="4"/>
      <c r="L292" s="4"/>
      <c r="M292" s="4"/>
      <c r="N292" s="4"/>
      <c r="O292" s="4"/>
      <c r="P292" s="4"/>
      <c r="Q292" s="4"/>
      <c r="R292" s="4"/>
      <c r="S292" s="4"/>
      <c r="T292" s="4"/>
      <c r="U292" s="4"/>
      <c r="V292" s="4"/>
      <c r="W292" s="4"/>
      <c r="X292" s="4"/>
      <c r="Y292" s="4"/>
      <c r="Z292" s="4"/>
    </row>
    <row r="293" ht="14.25" customHeight="1">
      <c r="A293" s="4"/>
      <c r="B293" s="4"/>
      <c r="C293" s="549"/>
      <c r="D293" s="4"/>
      <c r="E293" s="4"/>
      <c r="F293" s="4"/>
      <c r="G293" s="4"/>
      <c r="H293" s="4"/>
      <c r="I293" s="538"/>
      <c r="J293" s="4"/>
      <c r="K293" s="4"/>
      <c r="L293" s="4"/>
      <c r="M293" s="4"/>
      <c r="N293" s="4"/>
      <c r="O293" s="4"/>
      <c r="P293" s="4"/>
      <c r="Q293" s="4"/>
      <c r="R293" s="4"/>
      <c r="S293" s="4"/>
      <c r="T293" s="4"/>
      <c r="U293" s="4"/>
      <c r="V293" s="4"/>
      <c r="W293" s="4"/>
      <c r="X293" s="4"/>
      <c r="Y293" s="4"/>
      <c r="Z293" s="4"/>
    </row>
    <row r="294" ht="14.25" customHeight="1">
      <c r="A294" s="4"/>
      <c r="B294" s="4"/>
      <c r="C294" s="549"/>
      <c r="D294" s="4"/>
      <c r="E294" s="4"/>
      <c r="F294" s="4"/>
      <c r="G294" s="4"/>
      <c r="H294" s="4"/>
      <c r="I294" s="538"/>
      <c r="J294" s="4"/>
      <c r="K294" s="4"/>
      <c r="L294" s="4"/>
      <c r="M294" s="4"/>
      <c r="N294" s="4"/>
      <c r="O294" s="4"/>
      <c r="P294" s="4"/>
      <c r="Q294" s="4"/>
      <c r="R294" s="4"/>
      <c r="S294" s="4"/>
      <c r="T294" s="4"/>
      <c r="U294" s="4"/>
      <c r="V294" s="4"/>
      <c r="W294" s="4"/>
      <c r="X294" s="4"/>
      <c r="Y294" s="4"/>
      <c r="Z294" s="4"/>
    </row>
    <row r="295" ht="14.25" customHeight="1">
      <c r="A295" s="4"/>
      <c r="B295" s="4"/>
      <c r="C295" s="549"/>
      <c r="D295" s="4"/>
      <c r="E295" s="4"/>
      <c r="F295" s="4"/>
      <c r="G295" s="4"/>
      <c r="H295" s="4"/>
      <c r="I295" s="538"/>
      <c r="J295" s="4"/>
      <c r="K295" s="4"/>
      <c r="L295" s="4"/>
      <c r="M295" s="4"/>
      <c r="N295" s="4"/>
      <c r="O295" s="4"/>
      <c r="P295" s="4"/>
      <c r="Q295" s="4"/>
      <c r="R295" s="4"/>
      <c r="S295" s="4"/>
      <c r="T295" s="4"/>
      <c r="U295" s="4"/>
      <c r="V295" s="4"/>
      <c r="W295" s="4"/>
      <c r="X295" s="4"/>
      <c r="Y295" s="4"/>
      <c r="Z295" s="4"/>
    </row>
    <row r="296" ht="14.25" customHeight="1">
      <c r="A296" s="4"/>
      <c r="B296" s="4"/>
      <c r="C296" s="549"/>
      <c r="D296" s="4"/>
      <c r="E296" s="4"/>
      <c r="F296" s="4"/>
      <c r="G296" s="4"/>
      <c r="H296" s="4"/>
      <c r="I296" s="538"/>
      <c r="J296" s="4"/>
      <c r="K296" s="4"/>
      <c r="L296" s="4"/>
      <c r="M296" s="4"/>
      <c r="N296" s="4"/>
      <c r="O296" s="4"/>
      <c r="P296" s="4"/>
      <c r="Q296" s="4"/>
      <c r="R296" s="4"/>
      <c r="S296" s="4"/>
      <c r="T296" s="4"/>
      <c r="U296" s="4"/>
      <c r="V296" s="4"/>
      <c r="W296" s="4"/>
      <c r="X296" s="4"/>
      <c r="Y296" s="4"/>
      <c r="Z296" s="4"/>
    </row>
    <row r="297" ht="14.25" customHeight="1">
      <c r="A297" s="4"/>
      <c r="B297" s="4"/>
      <c r="C297" s="549"/>
      <c r="D297" s="4"/>
      <c r="E297" s="4"/>
      <c r="F297" s="4"/>
      <c r="G297" s="4"/>
      <c r="H297" s="4"/>
      <c r="I297" s="538"/>
      <c r="J297" s="4"/>
      <c r="K297" s="4"/>
      <c r="L297" s="4"/>
      <c r="M297" s="4"/>
      <c r="N297" s="4"/>
      <c r="O297" s="4"/>
      <c r="P297" s="4"/>
      <c r="Q297" s="4"/>
      <c r="R297" s="4"/>
      <c r="S297" s="4"/>
      <c r="T297" s="4"/>
      <c r="U297" s="4"/>
      <c r="V297" s="4"/>
      <c r="W297" s="4"/>
      <c r="X297" s="4"/>
      <c r="Y297" s="4"/>
      <c r="Z297" s="4"/>
    </row>
    <row r="298" ht="14.25" customHeight="1">
      <c r="A298" s="4"/>
      <c r="B298" s="4"/>
      <c r="C298" s="549"/>
      <c r="D298" s="4"/>
      <c r="E298" s="4"/>
      <c r="F298" s="4"/>
      <c r="G298" s="4"/>
      <c r="H298" s="4"/>
      <c r="I298" s="538"/>
      <c r="J298" s="4"/>
      <c r="K298" s="4"/>
      <c r="L298" s="4"/>
      <c r="M298" s="4"/>
      <c r="N298" s="4"/>
      <c r="O298" s="4"/>
      <c r="P298" s="4"/>
      <c r="Q298" s="4"/>
      <c r="R298" s="4"/>
      <c r="S298" s="4"/>
      <c r="T298" s="4"/>
      <c r="U298" s="4"/>
      <c r="V298" s="4"/>
      <c r="W298" s="4"/>
      <c r="X298" s="4"/>
      <c r="Y298" s="4"/>
      <c r="Z298" s="4"/>
    </row>
    <row r="299" ht="14.25" customHeight="1">
      <c r="A299" s="4"/>
      <c r="B299" s="4"/>
      <c r="C299" s="549"/>
      <c r="D299" s="4"/>
      <c r="E299" s="4"/>
      <c r="F299" s="4"/>
      <c r="G299" s="4"/>
      <c r="H299" s="4"/>
      <c r="I299" s="538"/>
      <c r="J299" s="4"/>
      <c r="K299" s="4"/>
      <c r="L299" s="4"/>
      <c r="M299" s="4"/>
      <c r="N299" s="4"/>
      <c r="O299" s="4"/>
      <c r="P299" s="4"/>
      <c r="Q299" s="4"/>
      <c r="R299" s="4"/>
      <c r="S299" s="4"/>
      <c r="T299" s="4"/>
      <c r="U299" s="4"/>
      <c r="V299" s="4"/>
      <c r="W299" s="4"/>
      <c r="X299" s="4"/>
      <c r="Y299" s="4"/>
      <c r="Z299" s="4"/>
    </row>
    <row r="300" ht="14.25" customHeight="1">
      <c r="A300" s="4"/>
      <c r="B300" s="4"/>
      <c r="C300" s="549"/>
      <c r="D300" s="4"/>
      <c r="E300" s="4"/>
      <c r="F300" s="4"/>
      <c r="G300" s="4"/>
      <c r="H300" s="4"/>
      <c r="I300" s="538"/>
      <c r="J300" s="4"/>
      <c r="K300" s="4"/>
      <c r="L300" s="4"/>
      <c r="M300" s="4"/>
      <c r="N300" s="4"/>
      <c r="O300" s="4"/>
      <c r="P300" s="4"/>
      <c r="Q300" s="4"/>
      <c r="R300" s="4"/>
      <c r="S300" s="4"/>
      <c r="T300" s="4"/>
      <c r="U300" s="4"/>
      <c r="V300" s="4"/>
      <c r="W300" s="4"/>
      <c r="X300" s="4"/>
      <c r="Y300" s="4"/>
      <c r="Z300" s="4"/>
    </row>
    <row r="301" ht="14.25" customHeight="1">
      <c r="A301" s="4"/>
      <c r="B301" s="4"/>
      <c r="C301" s="549"/>
      <c r="D301" s="4"/>
      <c r="E301" s="4"/>
      <c r="F301" s="4"/>
      <c r="G301" s="4"/>
      <c r="H301" s="4"/>
      <c r="I301" s="538"/>
      <c r="J301" s="4"/>
      <c r="K301" s="4"/>
      <c r="L301" s="4"/>
      <c r="M301" s="4"/>
      <c r="N301" s="4"/>
      <c r="O301" s="4"/>
      <c r="P301" s="4"/>
      <c r="Q301" s="4"/>
      <c r="R301" s="4"/>
      <c r="S301" s="4"/>
      <c r="T301" s="4"/>
      <c r="U301" s="4"/>
      <c r="V301" s="4"/>
      <c r="W301" s="4"/>
      <c r="X301" s="4"/>
      <c r="Y301" s="4"/>
      <c r="Z301" s="4"/>
    </row>
    <row r="302" ht="14.25" customHeight="1">
      <c r="A302" s="4"/>
      <c r="B302" s="4"/>
      <c r="C302" s="549"/>
      <c r="D302" s="4"/>
      <c r="E302" s="4"/>
      <c r="F302" s="4"/>
      <c r="G302" s="4"/>
      <c r="H302" s="4"/>
      <c r="I302" s="538"/>
      <c r="J302" s="4"/>
      <c r="K302" s="4"/>
      <c r="L302" s="4"/>
      <c r="M302" s="4"/>
      <c r="N302" s="4"/>
      <c r="O302" s="4"/>
      <c r="P302" s="4"/>
      <c r="Q302" s="4"/>
      <c r="R302" s="4"/>
      <c r="S302" s="4"/>
      <c r="T302" s="4"/>
      <c r="U302" s="4"/>
      <c r="V302" s="4"/>
      <c r="W302" s="4"/>
      <c r="X302" s="4"/>
      <c r="Y302" s="4"/>
      <c r="Z302" s="4"/>
    </row>
    <row r="303" ht="14.25" customHeight="1">
      <c r="A303" s="4"/>
      <c r="B303" s="4"/>
      <c r="C303" s="549"/>
      <c r="D303" s="4"/>
      <c r="E303" s="4"/>
      <c r="F303" s="4"/>
      <c r="G303" s="4"/>
      <c r="H303" s="4"/>
      <c r="I303" s="538"/>
      <c r="J303" s="4"/>
      <c r="K303" s="4"/>
      <c r="L303" s="4"/>
      <c r="M303" s="4"/>
      <c r="N303" s="4"/>
      <c r="O303" s="4"/>
      <c r="P303" s="4"/>
      <c r="Q303" s="4"/>
      <c r="R303" s="4"/>
      <c r="S303" s="4"/>
      <c r="T303" s="4"/>
      <c r="U303" s="4"/>
      <c r="V303" s="4"/>
      <c r="W303" s="4"/>
      <c r="X303" s="4"/>
      <c r="Y303" s="4"/>
      <c r="Z303" s="4"/>
    </row>
    <row r="304" ht="14.25" customHeight="1">
      <c r="A304" s="4"/>
      <c r="B304" s="4"/>
      <c r="C304" s="549"/>
      <c r="D304" s="4"/>
      <c r="E304" s="4"/>
      <c r="F304" s="4"/>
      <c r="G304" s="4"/>
      <c r="H304" s="4"/>
      <c r="I304" s="538"/>
      <c r="J304" s="4"/>
      <c r="K304" s="4"/>
      <c r="L304" s="4"/>
      <c r="M304" s="4"/>
      <c r="N304" s="4"/>
      <c r="O304" s="4"/>
      <c r="P304" s="4"/>
      <c r="Q304" s="4"/>
      <c r="R304" s="4"/>
      <c r="S304" s="4"/>
      <c r="T304" s="4"/>
      <c r="U304" s="4"/>
      <c r="V304" s="4"/>
      <c r="W304" s="4"/>
      <c r="X304" s="4"/>
      <c r="Y304" s="4"/>
      <c r="Z304" s="4"/>
    </row>
    <row r="305" ht="14.25" customHeight="1">
      <c r="A305" s="4"/>
      <c r="B305" s="4"/>
      <c r="C305" s="549"/>
      <c r="D305" s="4"/>
      <c r="E305" s="4"/>
      <c r="F305" s="4"/>
      <c r="G305" s="4"/>
      <c r="H305" s="4"/>
      <c r="I305" s="538"/>
      <c r="J305" s="4"/>
      <c r="K305" s="4"/>
      <c r="L305" s="4"/>
      <c r="M305" s="4"/>
      <c r="N305" s="4"/>
      <c r="O305" s="4"/>
      <c r="P305" s="4"/>
      <c r="Q305" s="4"/>
      <c r="R305" s="4"/>
      <c r="S305" s="4"/>
      <c r="T305" s="4"/>
      <c r="U305" s="4"/>
      <c r="V305" s="4"/>
      <c r="W305" s="4"/>
      <c r="X305" s="4"/>
      <c r="Y305" s="4"/>
      <c r="Z305" s="4"/>
    </row>
    <row r="306" ht="14.25" customHeight="1">
      <c r="A306" s="4"/>
      <c r="B306" s="4"/>
      <c r="C306" s="549"/>
      <c r="D306" s="4"/>
      <c r="E306" s="4"/>
      <c r="F306" s="4"/>
      <c r="G306" s="4"/>
      <c r="H306" s="4"/>
      <c r="I306" s="538"/>
      <c r="J306" s="4"/>
      <c r="K306" s="4"/>
      <c r="L306" s="4"/>
      <c r="M306" s="4"/>
      <c r="N306" s="4"/>
      <c r="O306" s="4"/>
      <c r="P306" s="4"/>
      <c r="Q306" s="4"/>
      <c r="R306" s="4"/>
      <c r="S306" s="4"/>
      <c r="T306" s="4"/>
      <c r="U306" s="4"/>
      <c r="V306" s="4"/>
      <c r="W306" s="4"/>
      <c r="X306" s="4"/>
      <c r="Y306" s="4"/>
      <c r="Z306" s="4"/>
    </row>
    <row r="307" ht="14.25" customHeight="1">
      <c r="A307" s="4"/>
      <c r="B307" s="4"/>
      <c r="C307" s="549"/>
      <c r="D307" s="4"/>
      <c r="E307" s="4"/>
      <c r="F307" s="4"/>
      <c r="G307" s="4"/>
      <c r="H307" s="4"/>
      <c r="I307" s="538"/>
      <c r="J307" s="4"/>
      <c r="K307" s="4"/>
      <c r="L307" s="4"/>
      <c r="M307" s="4"/>
      <c r="N307" s="4"/>
      <c r="O307" s="4"/>
      <c r="P307" s="4"/>
      <c r="Q307" s="4"/>
      <c r="R307" s="4"/>
      <c r="S307" s="4"/>
      <c r="T307" s="4"/>
      <c r="U307" s="4"/>
      <c r="V307" s="4"/>
      <c r="W307" s="4"/>
      <c r="X307" s="4"/>
      <c r="Y307" s="4"/>
      <c r="Z307" s="4"/>
    </row>
    <row r="308" ht="14.25" customHeight="1">
      <c r="A308" s="4"/>
      <c r="B308" s="4"/>
      <c r="C308" s="549"/>
      <c r="D308" s="4"/>
      <c r="E308" s="4"/>
      <c r="F308" s="4"/>
      <c r="G308" s="4"/>
      <c r="H308" s="4"/>
      <c r="I308" s="538"/>
      <c r="J308" s="4"/>
      <c r="K308" s="4"/>
      <c r="L308" s="4"/>
      <c r="M308" s="4"/>
      <c r="N308" s="4"/>
      <c r="O308" s="4"/>
      <c r="P308" s="4"/>
      <c r="Q308" s="4"/>
      <c r="R308" s="4"/>
      <c r="S308" s="4"/>
      <c r="T308" s="4"/>
      <c r="U308" s="4"/>
      <c r="V308" s="4"/>
      <c r="W308" s="4"/>
      <c r="X308" s="4"/>
      <c r="Y308" s="4"/>
      <c r="Z308" s="4"/>
    </row>
    <row r="309" ht="14.25" customHeight="1">
      <c r="A309" s="4"/>
      <c r="B309" s="4"/>
      <c r="C309" s="549"/>
      <c r="D309" s="4"/>
      <c r="E309" s="4"/>
      <c r="F309" s="4"/>
      <c r="G309" s="4"/>
      <c r="H309" s="4"/>
      <c r="I309" s="538"/>
      <c r="J309" s="4"/>
      <c r="K309" s="4"/>
      <c r="L309" s="4"/>
      <c r="M309" s="4"/>
      <c r="N309" s="4"/>
      <c r="O309" s="4"/>
      <c r="P309" s="4"/>
      <c r="Q309" s="4"/>
      <c r="R309" s="4"/>
      <c r="S309" s="4"/>
      <c r="T309" s="4"/>
      <c r="U309" s="4"/>
      <c r="V309" s="4"/>
      <c r="W309" s="4"/>
      <c r="X309" s="4"/>
      <c r="Y309" s="4"/>
      <c r="Z309" s="4"/>
    </row>
    <row r="310" ht="14.25" customHeight="1">
      <c r="A310" s="4"/>
      <c r="B310" s="4"/>
      <c r="C310" s="549"/>
      <c r="D310" s="4"/>
      <c r="E310" s="4"/>
      <c r="F310" s="4"/>
      <c r="G310" s="4"/>
      <c r="H310" s="4"/>
      <c r="I310" s="538"/>
      <c r="J310" s="4"/>
      <c r="K310" s="4"/>
      <c r="L310" s="4"/>
      <c r="M310" s="4"/>
      <c r="N310" s="4"/>
      <c r="O310" s="4"/>
      <c r="P310" s="4"/>
      <c r="Q310" s="4"/>
      <c r="R310" s="4"/>
      <c r="S310" s="4"/>
      <c r="T310" s="4"/>
      <c r="U310" s="4"/>
      <c r="V310" s="4"/>
      <c r="W310" s="4"/>
      <c r="X310" s="4"/>
      <c r="Y310" s="4"/>
      <c r="Z310" s="4"/>
    </row>
    <row r="311" ht="15.75" customHeight="1">
      <c r="C311" s="90"/>
      <c r="D311" s="90"/>
      <c r="E311" s="90"/>
      <c r="F311" s="90"/>
    </row>
    <row r="312" ht="15.75" customHeight="1">
      <c r="C312" s="90"/>
      <c r="D312" s="90"/>
      <c r="E312" s="90"/>
      <c r="F312" s="90"/>
    </row>
    <row r="313" ht="15.75" customHeight="1">
      <c r="C313" s="90"/>
      <c r="D313" s="90"/>
      <c r="E313" s="90"/>
      <c r="F313" s="90"/>
    </row>
    <row r="314" ht="15.75" customHeight="1">
      <c r="C314" s="90"/>
      <c r="D314" s="90"/>
      <c r="E314" s="90"/>
      <c r="F314" s="90"/>
    </row>
    <row r="315" ht="15.75" customHeight="1">
      <c r="C315" s="90"/>
      <c r="D315" s="90"/>
      <c r="E315" s="90"/>
      <c r="F315" s="90"/>
    </row>
    <row r="316" ht="15.75" customHeight="1">
      <c r="C316" s="90"/>
      <c r="D316" s="90"/>
      <c r="E316" s="90"/>
      <c r="F316" s="90"/>
    </row>
    <row r="317" ht="15.75" customHeight="1">
      <c r="C317" s="90"/>
      <c r="D317" s="90"/>
      <c r="E317" s="90"/>
      <c r="F317" s="90"/>
    </row>
    <row r="318" ht="15.75" customHeight="1">
      <c r="C318" s="90"/>
      <c r="D318" s="90"/>
      <c r="E318" s="90"/>
      <c r="F318" s="90"/>
    </row>
    <row r="319" ht="15.75" customHeight="1">
      <c r="C319" s="90"/>
      <c r="D319" s="90"/>
      <c r="E319" s="90"/>
      <c r="F319" s="90"/>
    </row>
    <row r="320" ht="15.75" customHeight="1">
      <c r="C320" s="90"/>
      <c r="D320" s="90"/>
      <c r="E320" s="90"/>
      <c r="F320" s="90"/>
    </row>
    <row r="321" ht="15.75" customHeight="1">
      <c r="C321" s="90"/>
      <c r="D321" s="90"/>
      <c r="E321" s="90"/>
      <c r="F321" s="90"/>
    </row>
    <row r="322" ht="15.75" customHeight="1">
      <c r="C322" s="90"/>
      <c r="D322" s="90"/>
      <c r="E322" s="90"/>
      <c r="F322" s="90"/>
    </row>
    <row r="323" ht="15.75" customHeight="1">
      <c r="C323" s="90"/>
      <c r="D323" s="90"/>
      <c r="E323" s="90"/>
      <c r="F323" s="90"/>
    </row>
    <row r="324" ht="15.75" customHeight="1">
      <c r="C324" s="90"/>
      <c r="D324" s="90"/>
      <c r="E324" s="90"/>
      <c r="F324" s="90"/>
    </row>
    <row r="325" ht="15.75" customHeight="1">
      <c r="C325" s="90"/>
      <c r="D325" s="90"/>
      <c r="E325" s="90"/>
      <c r="F325" s="90"/>
    </row>
    <row r="326" ht="15.75" customHeight="1">
      <c r="C326" s="90"/>
      <c r="D326" s="90"/>
      <c r="E326" s="90"/>
      <c r="F326" s="90"/>
    </row>
    <row r="327" ht="15.75" customHeight="1">
      <c r="C327" s="90"/>
      <c r="D327" s="90"/>
      <c r="E327" s="90"/>
      <c r="F327" s="90"/>
    </row>
    <row r="328" ht="15.75" customHeight="1">
      <c r="C328" s="90"/>
      <c r="D328" s="90"/>
      <c r="E328" s="90"/>
      <c r="F328" s="90"/>
    </row>
    <row r="329" ht="15.75" customHeight="1">
      <c r="C329" s="90"/>
      <c r="D329" s="90"/>
      <c r="E329" s="90"/>
      <c r="F329" s="90"/>
    </row>
    <row r="330" ht="15.75" customHeight="1">
      <c r="C330" s="90"/>
      <c r="D330" s="90"/>
      <c r="E330" s="90"/>
      <c r="F330" s="90"/>
    </row>
    <row r="331" ht="15.75" customHeight="1">
      <c r="C331" s="90"/>
      <c r="D331" s="90"/>
      <c r="E331" s="90"/>
      <c r="F331" s="90"/>
    </row>
    <row r="332" ht="15.75" customHeight="1">
      <c r="C332" s="90"/>
      <c r="D332" s="90"/>
      <c r="E332" s="90"/>
      <c r="F332" s="90"/>
    </row>
    <row r="333" ht="15.75" customHeight="1">
      <c r="C333" s="90"/>
      <c r="D333" s="90"/>
      <c r="E333" s="90"/>
      <c r="F333" s="90"/>
    </row>
    <row r="334" ht="15.75" customHeight="1">
      <c r="C334" s="90"/>
      <c r="D334" s="90"/>
      <c r="E334" s="90"/>
      <c r="F334" s="90"/>
    </row>
    <row r="335" ht="15.75" customHeight="1">
      <c r="C335" s="90"/>
      <c r="D335" s="90"/>
      <c r="E335" s="90"/>
      <c r="F335" s="90"/>
    </row>
    <row r="336" ht="15.75" customHeight="1">
      <c r="C336" s="90"/>
      <c r="D336" s="90"/>
      <c r="E336" s="90"/>
      <c r="F336" s="90"/>
    </row>
    <row r="337" ht="15.75" customHeight="1">
      <c r="C337" s="90"/>
      <c r="D337" s="90"/>
      <c r="E337" s="90"/>
      <c r="F337" s="90"/>
    </row>
    <row r="338" ht="15.75" customHeight="1">
      <c r="C338" s="90"/>
      <c r="D338" s="90"/>
      <c r="E338" s="90"/>
      <c r="F338" s="90"/>
    </row>
    <row r="339" ht="15.75" customHeight="1">
      <c r="C339" s="90"/>
      <c r="D339" s="90"/>
      <c r="E339" s="90"/>
      <c r="F339" s="90"/>
    </row>
    <row r="340" ht="15.75" customHeight="1">
      <c r="C340" s="90"/>
      <c r="D340" s="90"/>
      <c r="E340" s="90"/>
      <c r="F340" s="90"/>
    </row>
    <row r="341" ht="15.75" customHeight="1">
      <c r="C341" s="90"/>
      <c r="D341" s="90"/>
      <c r="E341" s="90"/>
      <c r="F341" s="90"/>
    </row>
    <row r="342" ht="15.75" customHeight="1">
      <c r="C342" s="90"/>
      <c r="D342" s="90"/>
      <c r="E342" s="90"/>
      <c r="F342" s="90"/>
    </row>
    <row r="343" ht="15.75" customHeight="1">
      <c r="C343" s="90"/>
      <c r="D343" s="90"/>
      <c r="E343" s="90"/>
      <c r="F343" s="90"/>
    </row>
    <row r="344" ht="15.75" customHeight="1">
      <c r="C344" s="90"/>
      <c r="D344" s="90"/>
      <c r="E344" s="90"/>
      <c r="F344" s="90"/>
    </row>
    <row r="345" ht="15.75" customHeight="1">
      <c r="C345" s="90"/>
      <c r="D345" s="90"/>
      <c r="E345" s="90"/>
      <c r="F345" s="90"/>
    </row>
    <row r="346" ht="15.75" customHeight="1">
      <c r="C346" s="90"/>
      <c r="D346" s="90"/>
      <c r="E346" s="90"/>
      <c r="F346" s="90"/>
    </row>
    <row r="347" ht="15.75" customHeight="1">
      <c r="C347" s="90"/>
      <c r="D347" s="90"/>
      <c r="E347" s="90"/>
      <c r="F347" s="90"/>
    </row>
    <row r="348" ht="15.75" customHeight="1">
      <c r="C348" s="90"/>
      <c r="D348" s="90"/>
      <c r="E348" s="90"/>
      <c r="F348" s="90"/>
    </row>
    <row r="349" ht="15.75" customHeight="1">
      <c r="C349" s="90"/>
      <c r="D349" s="90"/>
      <c r="E349" s="90"/>
      <c r="F349" s="90"/>
    </row>
    <row r="350" ht="15.75" customHeight="1">
      <c r="C350" s="90"/>
      <c r="D350" s="90"/>
      <c r="E350" s="90"/>
      <c r="F350" s="90"/>
    </row>
    <row r="351" ht="15.75" customHeight="1">
      <c r="C351" s="90"/>
      <c r="D351" s="90"/>
      <c r="E351" s="90"/>
      <c r="F351" s="90"/>
    </row>
    <row r="352" ht="15.75" customHeight="1">
      <c r="C352" s="90"/>
      <c r="D352" s="90"/>
      <c r="E352" s="90"/>
      <c r="F352" s="90"/>
    </row>
    <row r="353" ht="15.75" customHeight="1">
      <c r="C353" s="90"/>
      <c r="D353" s="90"/>
      <c r="E353" s="90"/>
      <c r="F353" s="90"/>
    </row>
    <row r="354" ht="15.75" customHeight="1">
      <c r="C354" s="90"/>
      <c r="D354" s="90"/>
      <c r="E354" s="90"/>
      <c r="F354" s="90"/>
    </row>
    <row r="355" ht="15.75" customHeight="1">
      <c r="C355" s="90"/>
      <c r="D355" s="90"/>
      <c r="E355" s="90"/>
      <c r="F355" s="90"/>
    </row>
    <row r="356" ht="15.75" customHeight="1">
      <c r="C356" s="90"/>
      <c r="D356" s="90"/>
      <c r="E356" s="90"/>
      <c r="F356" s="90"/>
    </row>
    <row r="357" ht="15.75" customHeight="1">
      <c r="C357" s="90"/>
      <c r="D357" s="90"/>
      <c r="E357" s="90"/>
      <c r="F357" s="90"/>
    </row>
    <row r="358" ht="15.75" customHeight="1">
      <c r="C358" s="90"/>
      <c r="D358" s="90"/>
      <c r="E358" s="90"/>
      <c r="F358" s="90"/>
    </row>
    <row r="359" ht="15.75" customHeight="1">
      <c r="C359" s="90"/>
      <c r="D359" s="90"/>
      <c r="E359" s="90"/>
      <c r="F359" s="90"/>
    </row>
    <row r="360" ht="15.75" customHeight="1">
      <c r="C360" s="90"/>
      <c r="D360" s="90"/>
      <c r="E360" s="90"/>
      <c r="F360" s="90"/>
    </row>
    <row r="361" ht="15.75" customHeight="1">
      <c r="C361" s="90"/>
      <c r="D361" s="90"/>
      <c r="E361" s="90"/>
      <c r="F361" s="90"/>
    </row>
    <row r="362" ht="15.75" customHeight="1">
      <c r="C362" s="90"/>
      <c r="D362" s="90"/>
      <c r="E362" s="90"/>
      <c r="F362" s="90"/>
    </row>
    <row r="363" ht="15.75" customHeight="1">
      <c r="C363" s="90"/>
      <c r="D363" s="90"/>
      <c r="E363" s="90"/>
      <c r="F363" s="90"/>
    </row>
    <row r="364" ht="15.75" customHeight="1">
      <c r="C364" s="90"/>
      <c r="D364" s="90"/>
      <c r="E364" s="90"/>
      <c r="F364" s="90"/>
    </row>
    <row r="365" ht="15.75" customHeight="1">
      <c r="C365" s="90"/>
      <c r="D365" s="90"/>
      <c r="E365" s="90"/>
      <c r="F365" s="90"/>
    </row>
    <row r="366" ht="15.75" customHeight="1">
      <c r="C366" s="90"/>
      <c r="D366" s="90"/>
      <c r="E366" s="90"/>
      <c r="F366" s="90"/>
    </row>
    <row r="367" ht="15.75" customHeight="1">
      <c r="C367" s="90"/>
      <c r="D367" s="90"/>
      <c r="E367" s="90"/>
      <c r="F367" s="90"/>
    </row>
    <row r="368" ht="15.75" customHeight="1">
      <c r="C368" s="90"/>
      <c r="D368" s="90"/>
      <c r="E368" s="90"/>
      <c r="F368" s="90"/>
    </row>
    <row r="369" ht="15.75" customHeight="1">
      <c r="C369" s="90"/>
      <c r="D369" s="90"/>
      <c r="E369" s="90"/>
      <c r="F369" s="90"/>
    </row>
    <row r="370" ht="15.75" customHeight="1">
      <c r="C370" s="90"/>
      <c r="D370" s="90"/>
      <c r="E370" s="90"/>
      <c r="F370" s="90"/>
    </row>
    <row r="371" ht="15.75" customHeight="1">
      <c r="C371" s="90"/>
      <c r="D371" s="90"/>
      <c r="E371" s="90"/>
      <c r="F371" s="90"/>
    </row>
    <row r="372" ht="15.75" customHeight="1">
      <c r="C372" s="90"/>
      <c r="D372" s="90"/>
      <c r="E372" s="90"/>
      <c r="F372" s="90"/>
    </row>
    <row r="373" ht="15.75" customHeight="1">
      <c r="C373" s="90"/>
      <c r="D373" s="90"/>
      <c r="E373" s="90"/>
      <c r="F373" s="90"/>
    </row>
    <row r="374" ht="15.75" customHeight="1">
      <c r="C374" s="90"/>
      <c r="D374" s="90"/>
      <c r="E374" s="90"/>
      <c r="F374" s="90"/>
    </row>
    <row r="375" ht="15.75" customHeight="1">
      <c r="C375" s="90"/>
      <c r="D375" s="90"/>
      <c r="E375" s="90"/>
      <c r="F375" s="90"/>
    </row>
    <row r="376" ht="15.75" customHeight="1">
      <c r="C376" s="90"/>
      <c r="D376" s="90"/>
      <c r="E376" s="90"/>
      <c r="F376" s="90"/>
    </row>
    <row r="377" ht="15.75" customHeight="1">
      <c r="C377" s="90"/>
      <c r="D377" s="90"/>
      <c r="E377" s="90"/>
      <c r="F377" s="90"/>
    </row>
    <row r="378" ht="15.75" customHeight="1">
      <c r="C378" s="90"/>
      <c r="D378" s="90"/>
      <c r="E378" s="90"/>
      <c r="F378" s="90"/>
    </row>
    <row r="379" ht="15.75" customHeight="1">
      <c r="C379" s="90"/>
      <c r="D379" s="90"/>
      <c r="E379" s="90"/>
      <c r="F379" s="90"/>
    </row>
    <row r="380" ht="15.75" customHeight="1">
      <c r="C380" s="90"/>
      <c r="D380" s="90"/>
      <c r="E380" s="90"/>
      <c r="F380" s="90"/>
    </row>
    <row r="381" ht="15.75" customHeight="1">
      <c r="C381" s="90"/>
      <c r="D381" s="90"/>
      <c r="E381" s="90"/>
      <c r="F381" s="90"/>
    </row>
    <row r="382" ht="15.75" customHeight="1">
      <c r="C382" s="90"/>
      <c r="D382" s="90"/>
      <c r="E382" s="90"/>
      <c r="F382" s="90"/>
    </row>
    <row r="383" ht="15.75" customHeight="1">
      <c r="C383" s="90"/>
      <c r="D383" s="90"/>
      <c r="E383" s="90"/>
      <c r="F383" s="90"/>
    </row>
    <row r="384" ht="15.75" customHeight="1">
      <c r="C384" s="90"/>
      <c r="D384" s="90"/>
      <c r="E384" s="90"/>
      <c r="F384" s="90"/>
    </row>
    <row r="385" ht="15.75" customHeight="1">
      <c r="C385" s="90"/>
      <c r="D385" s="90"/>
      <c r="E385" s="90"/>
      <c r="F385" s="90"/>
    </row>
    <row r="386" ht="15.75" customHeight="1">
      <c r="C386" s="90"/>
      <c r="D386" s="90"/>
      <c r="E386" s="90"/>
      <c r="F386" s="90"/>
    </row>
    <row r="387" ht="15.75" customHeight="1">
      <c r="C387" s="90"/>
      <c r="D387" s="90"/>
      <c r="E387" s="90"/>
      <c r="F387" s="90"/>
    </row>
    <row r="388" ht="15.75" customHeight="1">
      <c r="C388" s="90"/>
      <c r="D388" s="90"/>
      <c r="E388" s="90"/>
      <c r="F388" s="90"/>
    </row>
    <row r="389" ht="15.75" customHeight="1">
      <c r="C389" s="90"/>
      <c r="D389" s="90"/>
      <c r="E389" s="90"/>
      <c r="F389" s="90"/>
    </row>
    <row r="390" ht="15.75" customHeight="1">
      <c r="C390" s="90"/>
      <c r="D390" s="90"/>
      <c r="E390" s="90"/>
      <c r="F390" s="90"/>
    </row>
    <row r="391" ht="15.75" customHeight="1">
      <c r="C391" s="90"/>
      <c r="D391" s="90"/>
      <c r="E391" s="90"/>
      <c r="F391" s="90"/>
    </row>
    <row r="392" ht="15.75" customHeight="1">
      <c r="C392" s="90"/>
      <c r="D392" s="90"/>
      <c r="E392" s="90"/>
      <c r="F392" s="90"/>
    </row>
    <row r="393" ht="15.75" customHeight="1">
      <c r="C393" s="90"/>
      <c r="D393" s="90"/>
      <c r="E393" s="90"/>
      <c r="F393" s="90"/>
    </row>
    <row r="394" ht="15.75" customHeight="1">
      <c r="C394" s="90"/>
      <c r="D394" s="90"/>
      <c r="E394" s="90"/>
      <c r="F394" s="90"/>
    </row>
    <row r="395" ht="15.75" customHeight="1">
      <c r="C395" s="90"/>
      <c r="D395" s="90"/>
      <c r="E395" s="90"/>
      <c r="F395" s="90"/>
    </row>
    <row r="396" ht="15.75" customHeight="1">
      <c r="C396" s="90"/>
      <c r="D396" s="90"/>
      <c r="E396" s="90"/>
      <c r="F396" s="90"/>
    </row>
    <row r="397" ht="15.75" customHeight="1">
      <c r="C397" s="90"/>
      <c r="D397" s="90"/>
      <c r="E397" s="90"/>
      <c r="F397" s="90"/>
    </row>
    <row r="398" ht="15.75" customHeight="1">
      <c r="C398" s="90"/>
      <c r="D398" s="90"/>
      <c r="E398" s="90"/>
      <c r="F398" s="90"/>
    </row>
    <row r="399" ht="15.75" customHeight="1">
      <c r="C399" s="90"/>
      <c r="D399" s="90"/>
      <c r="E399" s="90"/>
      <c r="F399" s="90"/>
    </row>
    <row r="400" ht="15.75" customHeight="1">
      <c r="C400" s="90"/>
      <c r="D400" s="90"/>
      <c r="E400" s="90"/>
      <c r="F400" s="90"/>
    </row>
    <row r="401" ht="15.75" customHeight="1">
      <c r="C401" s="90"/>
      <c r="D401" s="90"/>
      <c r="E401" s="90"/>
      <c r="F401" s="90"/>
    </row>
    <row r="402" ht="15.75" customHeight="1">
      <c r="C402" s="90"/>
      <c r="D402" s="90"/>
      <c r="E402" s="90"/>
      <c r="F402" s="90"/>
    </row>
    <row r="403" ht="15.75" customHeight="1">
      <c r="C403" s="90"/>
      <c r="D403" s="90"/>
      <c r="E403" s="90"/>
      <c r="F403" s="90"/>
    </row>
    <row r="404" ht="15.75" customHeight="1">
      <c r="C404" s="90"/>
      <c r="D404" s="90"/>
      <c r="E404" s="90"/>
      <c r="F404" s="90"/>
    </row>
    <row r="405" ht="15.75" customHeight="1">
      <c r="C405" s="90"/>
      <c r="D405" s="90"/>
      <c r="E405" s="90"/>
      <c r="F405" s="90"/>
    </row>
    <row r="406" ht="15.75" customHeight="1">
      <c r="C406" s="90"/>
      <c r="D406" s="90"/>
      <c r="E406" s="90"/>
      <c r="F406" s="90"/>
    </row>
    <row r="407" ht="15.75" customHeight="1">
      <c r="C407" s="90"/>
      <c r="D407" s="90"/>
      <c r="E407" s="90"/>
      <c r="F407" s="90"/>
    </row>
    <row r="408" ht="15.75" customHeight="1">
      <c r="C408" s="90"/>
      <c r="D408" s="90"/>
      <c r="E408" s="90"/>
      <c r="F408" s="90"/>
    </row>
    <row r="409" ht="15.75" customHeight="1">
      <c r="C409" s="90"/>
      <c r="D409" s="90"/>
      <c r="E409" s="90"/>
      <c r="F409" s="90"/>
    </row>
    <row r="410" ht="15.75" customHeight="1">
      <c r="C410" s="90"/>
      <c r="D410" s="90"/>
      <c r="E410" s="90"/>
      <c r="F410" s="90"/>
    </row>
    <row r="411" ht="15.75" customHeight="1">
      <c r="C411" s="90"/>
      <c r="D411" s="90"/>
      <c r="E411" s="90"/>
      <c r="F411" s="90"/>
    </row>
    <row r="412" ht="15.75" customHeight="1">
      <c r="C412" s="90"/>
      <c r="D412" s="90"/>
      <c r="E412" s="90"/>
      <c r="F412" s="90"/>
    </row>
    <row r="413" ht="15.75" customHeight="1">
      <c r="C413" s="90"/>
      <c r="D413" s="90"/>
      <c r="E413" s="90"/>
      <c r="F413" s="90"/>
    </row>
    <row r="414" ht="15.75" customHeight="1">
      <c r="C414" s="90"/>
      <c r="D414" s="90"/>
      <c r="E414" s="90"/>
      <c r="F414" s="90"/>
    </row>
    <row r="415" ht="15.75" customHeight="1">
      <c r="C415" s="90"/>
      <c r="D415" s="90"/>
      <c r="E415" s="90"/>
      <c r="F415" s="90"/>
    </row>
    <row r="416" ht="15.75" customHeight="1">
      <c r="C416" s="90"/>
      <c r="D416" s="90"/>
      <c r="E416" s="90"/>
      <c r="F416" s="90"/>
    </row>
    <row r="417" ht="15.75" customHeight="1">
      <c r="C417" s="90"/>
      <c r="D417" s="90"/>
      <c r="E417" s="90"/>
      <c r="F417" s="90"/>
    </row>
    <row r="418" ht="15.75" customHeight="1">
      <c r="C418" s="90"/>
      <c r="D418" s="90"/>
      <c r="E418" s="90"/>
      <c r="F418" s="90"/>
    </row>
    <row r="419" ht="15.75" customHeight="1">
      <c r="C419" s="90"/>
      <c r="D419" s="90"/>
      <c r="E419" s="90"/>
      <c r="F419" s="90"/>
    </row>
    <row r="420" ht="15.75" customHeight="1">
      <c r="C420" s="90"/>
      <c r="D420" s="90"/>
      <c r="E420" s="90"/>
      <c r="F420" s="90"/>
    </row>
    <row r="421" ht="15.75" customHeight="1">
      <c r="C421" s="90"/>
      <c r="D421" s="90"/>
      <c r="E421" s="90"/>
      <c r="F421" s="90"/>
    </row>
    <row r="422" ht="15.75" customHeight="1">
      <c r="C422" s="90"/>
      <c r="D422" s="90"/>
      <c r="E422" s="90"/>
      <c r="F422" s="90"/>
    </row>
    <row r="423" ht="15.75" customHeight="1">
      <c r="C423" s="90"/>
      <c r="D423" s="90"/>
      <c r="E423" s="90"/>
      <c r="F423" s="90"/>
    </row>
    <row r="424" ht="15.75" customHeight="1">
      <c r="C424" s="90"/>
      <c r="D424" s="90"/>
      <c r="E424" s="90"/>
      <c r="F424" s="90"/>
    </row>
    <row r="425" ht="15.75" customHeight="1">
      <c r="C425" s="90"/>
      <c r="D425" s="90"/>
      <c r="E425" s="90"/>
      <c r="F425" s="90"/>
    </row>
    <row r="426" ht="15.75" customHeight="1">
      <c r="C426" s="90"/>
      <c r="D426" s="90"/>
      <c r="E426" s="90"/>
      <c r="F426" s="90"/>
    </row>
    <row r="427" ht="15.75" customHeight="1">
      <c r="C427" s="90"/>
      <c r="D427" s="90"/>
      <c r="E427" s="90"/>
      <c r="F427" s="90"/>
    </row>
    <row r="428" ht="15.75" customHeight="1">
      <c r="C428" s="90"/>
      <c r="D428" s="90"/>
      <c r="E428" s="90"/>
      <c r="F428" s="90"/>
    </row>
    <row r="429" ht="15.75" customHeight="1">
      <c r="C429" s="90"/>
      <c r="D429" s="90"/>
      <c r="E429" s="90"/>
      <c r="F429" s="90"/>
    </row>
    <row r="430" ht="15.75" customHeight="1">
      <c r="C430" s="90"/>
      <c r="D430" s="90"/>
      <c r="E430" s="90"/>
      <c r="F430" s="90"/>
    </row>
    <row r="431" ht="15.75" customHeight="1">
      <c r="C431" s="90"/>
      <c r="D431" s="90"/>
      <c r="E431" s="90"/>
      <c r="F431" s="90"/>
    </row>
    <row r="432" ht="15.75" customHeight="1">
      <c r="C432" s="90"/>
      <c r="D432" s="90"/>
      <c r="E432" s="90"/>
      <c r="F432" s="90"/>
    </row>
    <row r="433" ht="15.75" customHeight="1">
      <c r="C433" s="90"/>
      <c r="D433" s="90"/>
      <c r="E433" s="90"/>
      <c r="F433" s="90"/>
    </row>
    <row r="434" ht="15.75" customHeight="1">
      <c r="C434" s="90"/>
      <c r="D434" s="90"/>
      <c r="E434" s="90"/>
      <c r="F434" s="90"/>
    </row>
    <row r="435" ht="15.75" customHeight="1">
      <c r="C435" s="90"/>
      <c r="D435" s="90"/>
      <c r="E435" s="90"/>
      <c r="F435" s="90"/>
    </row>
    <row r="436" ht="15.75" customHeight="1">
      <c r="C436" s="90"/>
      <c r="D436" s="90"/>
      <c r="E436" s="90"/>
      <c r="F436" s="90"/>
    </row>
    <row r="437" ht="15.75" customHeight="1">
      <c r="C437" s="90"/>
      <c r="D437" s="90"/>
      <c r="E437" s="90"/>
      <c r="F437" s="90"/>
    </row>
    <row r="438" ht="15.75" customHeight="1">
      <c r="C438" s="90"/>
      <c r="D438" s="90"/>
      <c r="E438" s="90"/>
      <c r="F438" s="90"/>
    </row>
    <row r="439" ht="15.75" customHeight="1">
      <c r="C439" s="90"/>
      <c r="D439" s="90"/>
      <c r="E439" s="90"/>
      <c r="F439" s="90"/>
    </row>
    <row r="440" ht="15.75" customHeight="1">
      <c r="C440" s="90"/>
      <c r="D440" s="90"/>
      <c r="E440" s="90"/>
      <c r="F440" s="90"/>
    </row>
    <row r="441" ht="15.75" customHeight="1">
      <c r="C441" s="90"/>
      <c r="D441" s="90"/>
      <c r="E441" s="90"/>
      <c r="F441" s="90"/>
    </row>
    <row r="442" ht="15.75" customHeight="1">
      <c r="C442" s="90"/>
      <c r="D442" s="90"/>
      <c r="E442" s="90"/>
      <c r="F442" s="90"/>
    </row>
    <row r="443" ht="15.75" customHeight="1">
      <c r="C443" s="90"/>
      <c r="D443" s="90"/>
      <c r="E443" s="90"/>
      <c r="F443" s="90"/>
    </row>
    <row r="444" ht="15.75" customHeight="1">
      <c r="C444" s="90"/>
      <c r="D444" s="90"/>
      <c r="E444" s="90"/>
      <c r="F444" s="90"/>
    </row>
    <row r="445" ht="15.75" customHeight="1">
      <c r="C445" s="90"/>
      <c r="D445" s="90"/>
      <c r="E445" s="90"/>
      <c r="F445" s="90"/>
    </row>
    <row r="446" ht="15.75" customHeight="1">
      <c r="C446" s="90"/>
      <c r="D446" s="90"/>
      <c r="E446" s="90"/>
      <c r="F446" s="90"/>
    </row>
    <row r="447" ht="15.75" customHeight="1">
      <c r="C447" s="90"/>
      <c r="D447" s="90"/>
      <c r="E447" s="90"/>
      <c r="F447" s="90"/>
    </row>
    <row r="448" ht="15.75" customHeight="1">
      <c r="C448" s="90"/>
      <c r="D448" s="90"/>
      <c r="E448" s="90"/>
      <c r="F448" s="90"/>
    </row>
    <row r="449" ht="15.75" customHeight="1">
      <c r="C449" s="90"/>
      <c r="D449" s="90"/>
      <c r="E449" s="90"/>
      <c r="F449" s="90"/>
    </row>
    <row r="450" ht="15.75" customHeight="1">
      <c r="C450" s="90"/>
      <c r="D450" s="90"/>
      <c r="E450" s="90"/>
      <c r="F450" s="90"/>
    </row>
    <row r="451" ht="15.75" customHeight="1">
      <c r="C451" s="90"/>
      <c r="D451" s="90"/>
      <c r="E451" s="90"/>
      <c r="F451" s="90"/>
    </row>
    <row r="452" ht="15.75" customHeight="1">
      <c r="C452" s="90"/>
      <c r="D452" s="90"/>
      <c r="E452" s="90"/>
      <c r="F452" s="90"/>
    </row>
    <row r="453" ht="15.75" customHeight="1">
      <c r="C453" s="90"/>
      <c r="D453" s="90"/>
      <c r="E453" s="90"/>
      <c r="F453" s="90"/>
    </row>
    <row r="454" ht="15.75" customHeight="1">
      <c r="C454" s="90"/>
      <c r="D454" s="90"/>
      <c r="E454" s="90"/>
      <c r="F454" s="90"/>
    </row>
    <row r="455" ht="15.75" customHeight="1">
      <c r="C455" s="90"/>
      <c r="D455" s="90"/>
      <c r="E455" s="90"/>
      <c r="F455" s="90"/>
    </row>
    <row r="456" ht="15.75" customHeight="1">
      <c r="C456" s="90"/>
      <c r="D456" s="90"/>
      <c r="E456" s="90"/>
      <c r="F456" s="90"/>
    </row>
    <row r="457" ht="15.75" customHeight="1">
      <c r="C457" s="90"/>
      <c r="D457" s="90"/>
      <c r="E457" s="90"/>
      <c r="F457" s="90"/>
    </row>
    <row r="458" ht="15.75" customHeight="1">
      <c r="C458" s="90"/>
      <c r="D458" s="90"/>
      <c r="E458" s="90"/>
      <c r="F458" s="90"/>
    </row>
    <row r="459" ht="15.75" customHeight="1">
      <c r="C459" s="90"/>
      <c r="D459" s="90"/>
      <c r="E459" s="90"/>
      <c r="F459" s="90"/>
    </row>
    <row r="460" ht="15.75" customHeight="1">
      <c r="C460" s="90"/>
      <c r="D460" s="90"/>
      <c r="E460" s="90"/>
      <c r="F460" s="90"/>
    </row>
    <row r="461" ht="15.75" customHeight="1">
      <c r="C461" s="90"/>
      <c r="D461" s="90"/>
      <c r="E461" s="90"/>
      <c r="F461" s="90"/>
    </row>
    <row r="462" ht="15.75" customHeight="1">
      <c r="C462" s="90"/>
      <c r="D462" s="90"/>
      <c r="E462" s="90"/>
      <c r="F462" s="90"/>
    </row>
    <row r="463" ht="15.75" customHeight="1">
      <c r="C463" s="90"/>
      <c r="D463" s="90"/>
      <c r="E463" s="90"/>
      <c r="F463" s="90"/>
    </row>
    <row r="464" ht="15.75" customHeight="1">
      <c r="C464" s="90"/>
      <c r="D464" s="90"/>
      <c r="E464" s="90"/>
      <c r="F464" s="90"/>
    </row>
    <row r="465" ht="15.75" customHeight="1">
      <c r="C465" s="90"/>
      <c r="D465" s="90"/>
      <c r="E465" s="90"/>
      <c r="F465" s="90"/>
    </row>
    <row r="466" ht="15.75" customHeight="1">
      <c r="C466" s="90"/>
      <c r="D466" s="90"/>
      <c r="E466" s="90"/>
      <c r="F466" s="90"/>
    </row>
    <row r="467" ht="15.75" customHeight="1">
      <c r="C467" s="90"/>
      <c r="D467" s="90"/>
      <c r="E467" s="90"/>
      <c r="F467" s="90"/>
    </row>
    <row r="468" ht="15.75" customHeight="1">
      <c r="C468" s="90"/>
      <c r="D468" s="90"/>
      <c r="E468" s="90"/>
      <c r="F468" s="90"/>
    </row>
    <row r="469" ht="15.75" customHeight="1">
      <c r="C469" s="90"/>
      <c r="D469" s="90"/>
      <c r="E469" s="90"/>
      <c r="F469" s="90"/>
    </row>
    <row r="470" ht="15.75" customHeight="1">
      <c r="C470" s="90"/>
      <c r="D470" s="90"/>
      <c r="E470" s="90"/>
      <c r="F470" s="90"/>
    </row>
    <row r="471" ht="15.75" customHeight="1">
      <c r="C471" s="90"/>
      <c r="D471" s="90"/>
      <c r="E471" s="90"/>
      <c r="F471" s="90"/>
    </row>
    <row r="472" ht="15.75" customHeight="1">
      <c r="C472" s="90"/>
      <c r="D472" s="90"/>
      <c r="E472" s="90"/>
      <c r="F472" s="90"/>
    </row>
    <row r="473" ht="15.75" customHeight="1">
      <c r="C473" s="90"/>
      <c r="D473" s="90"/>
      <c r="E473" s="90"/>
      <c r="F473" s="90"/>
    </row>
    <row r="474" ht="15.75" customHeight="1">
      <c r="C474" s="90"/>
      <c r="D474" s="90"/>
      <c r="E474" s="90"/>
      <c r="F474" s="90"/>
    </row>
    <row r="475" ht="15.75" customHeight="1">
      <c r="C475" s="90"/>
      <c r="D475" s="90"/>
      <c r="E475" s="90"/>
      <c r="F475" s="90"/>
    </row>
    <row r="476" ht="15.75" customHeight="1">
      <c r="C476" s="90"/>
      <c r="D476" s="90"/>
      <c r="E476" s="90"/>
      <c r="F476" s="90"/>
    </row>
    <row r="477" ht="15.75" customHeight="1">
      <c r="C477" s="90"/>
      <c r="D477" s="90"/>
      <c r="E477" s="90"/>
      <c r="F477" s="90"/>
    </row>
    <row r="478" ht="15.75" customHeight="1">
      <c r="C478" s="90"/>
      <c r="D478" s="90"/>
      <c r="E478" s="90"/>
      <c r="F478" s="90"/>
    </row>
    <row r="479" ht="15.75" customHeight="1">
      <c r="C479" s="90"/>
      <c r="D479" s="90"/>
      <c r="E479" s="90"/>
      <c r="F479" s="90"/>
    </row>
    <row r="480" ht="15.75" customHeight="1">
      <c r="C480" s="90"/>
      <c r="D480" s="90"/>
      <c r="E480" s="90"/>
      <c r="F480" s="90"/>
    </row>
    <row r="481" ht="15.75" customHeight="1">
      <c r="C481" s="90"/>
      <c r="D481" s="90"/>
      <c r="E481" s="90"/>
      <c r="F481" s="90"/>
    </row>
    <row r="482" ht="15.75" customHeight="1">
      <c r="C482" s="90"/>
      <c r="D482" s="90"/>
      <c r="E482" s="90"/>
      <c r="F482" s="90"/>
    </row>
    <row r="483" ht="15.75" customHeight="1">
      <c r="C483" s="90"/>
      <c r="D483" s="90"/>
      <c r="E483" s="90"/>
      <c r="F483" s="90"/>
    </row>
    <row r="484" ht="15.75" customHeight="1">
      <c r="C484" s="90"/>
      <c r="D484" s="90"/>
      <c r="E484" s="90"/>
      <c r="F484" s="90"/>
    </row>
    <row r="485" ht="15.75" customHeight="1">
      <c r="C485" s="90"/>
      <c r="D485" s="90"/>
      <c r="E485" s="90"/>
      <c r="F485" s="90"/>
    </row>
    <row r="486" ht="15.75" customHeight="1">
      <c r="C486" s="90"/>
      <c r="D486" s="90"/>
      <c r="E486" s="90"/>
      <c r="F486" s="90"/>
    </row>
    <row r="487" ht="15.75" customHeight="1">
      <c r="C487" s="90"/>
      <c r="D487" s="90"/>
      <c r="E487" s="90"/>
      <c r="F487" s="90"/>
    </row>
    <row r="488" ht="15.75" customHeight="1">
      <c r="C488" s="90"/>
      <c r="D488" s="90"/>
      <c r="E488" s="90"/>
      <c r="F488" s="90"/>
    </row>
    <row r="489" ht="15.75" customHeight="1">
      <c r="C489" s="90"/>
      <c r="D489" s="90"/>
      <c r="E489" s="90"/>
      <c r="F489" s="90"/>
    </row>
    <row r="490" ht="15.75" customHeight="1">
      <c r="C490" s="90"/>
      <c r="D490" s="90"/>
      <c r="E490" s="90"/>
      <c r="F490" s="90"/>
    </row>
    <row r="491" ht="15.75" customHeight="1">
      <c r="C491" s="90"/>
      <c r="D491" s="90"/>
      <c r="E491" s="90"/>
      <c r="F491" s="90"/>
    </row>
    <row r="492" ht="15.75" customHeight="1">
      <c r="C492" s="90"/>
      <c r="D492" s="90"/>
      <c r="E492" s="90"/>
      <c r="F492" s="90"/>
    </row>
    <row r="493" ht="15.75" customHeight="1">
      <c r="C493" s="90"/>
      <c r="D493" s="90"/>
      <c r="E493" s="90"/>
      <c r="F493" s="90"/>
    </row>
    <row r="494" ht="15.75" customHeight="1">
      <c r="C494" s="90"/>
      <c r="D494" s="90"/>
      <c r="E494" s="90"/>
      <c r="F494" s="90"/>
    </row>
    <row r="495" ht="15.75" customHeight="1">
      <c r="C495" s="90"/>
      <c r="D495" s="90"/>
      <c r="E495" s="90"/>
      <c r="F495" s="90"/>
    </row>
    <row r="496" ht="15.75" customHeight="1">
      <c r="C496" s="90"/>
      <c r="D496" s="90"/>
      <c r="E496" s="90"/>
      <c r="F496" s="90"/>
    </row>
    <row r="497" ht="15.75" customHeight="1">
      <c r="C497" s="90"/>
      <c r="D497" s="90"/>
      <c r="E497" s="90"/>
      <c r="F497" s="90"/>
    </row>
    <row r="498" ht="15.75" customHeight="1">
      <c r="C498" s="90"/>
      <c r="D498" s="90"/>
      <c r="E498" s="90"/>
      <c r="F498" s="90"/>
    </row>
    <row r="499" ht="15.75" customHeight="1">
      <c r="C499" s="90"/>
      <c r="D499" s="90"/>
      <c r="E499" s="90"/>
      <c r="F499" s="90"/>
    </row>
    <row r="500" ht="15.75" customHeight="1">
      <c r="C500" s="90"/>
      <c r="D500" s="90"/>
      <c r="E500" s="90"/>
      <c r="F500" s="90"/>
    </row>
    <row r="501" ht="15.75" customHeight="1">
      <c r="C501" s="90"/>
      <c r="D501" s="90"/>
      <c r="E501" s="90"/>
      <c r="F501" s="90"/>
    </row>
    <row r="502" ht="15.75" customHeight="1">
      <c r="C502" s="90"/>
      <c r="D502" s="90"/>
      <c r="E502" s="90"/>
      <c r="F502" s="90"/>
    </row>
    <row r="503" ht="15.75" customHeight="1">
      <c r="C503" s="90"/>
      <c r="D503" s="90"/>
      <c r="E503" s="90"/>
      <c r="F503" s="90"/>
    </row>
    <row r="504" ht="15.75" customHeight="1">
      <c r="C504" s="90"/>
      <c r="D504" s="90"/>
      <c r="E504" s="90"/>
      <c r="F504" s="90"/>
    </row>
    <row r="505" ht="15.75" customHeight="1">
      <c r="C505" s="90"/>
      <c r="D505" s="90"/>
      <c r="E505" s="90"/>
      <c r="F505" s="90"/>
    </row>
    <row r="506" ht="15.75" customHeight="1">
      <c r="C506" s="90"/>
      <c r="D506" s="90"/>
      <c r="E506" s="90"/>
      <c r="F506" s="90"/>
    </row>
    <row r="507" ht="15.75" customHeight="1">
      <c r="C507" s="90"/>
      <c r="D507" s="90"/>
      <c r="E507" s="90"/>
      <c r="F507" s="90"/>
    </row>
    <row r="508" ht="15.75" customHeight="1">
      <c r="C508" s="90"/>
      <c r="D508" s="90"/>
      <c r="E508" s="90"/>
      <c r="F508" s="90"/>
    </row>
    <row r="509" ht="15.75" customHeight="1">
      <c r="C509" s="90"/>
      <c r="D509" s="90"/>
      <c r="E509" s="90"/>
      <c r="F509" s="90"/>
    </row>
    <row r="510" ht="15.75" customHeight="1">
      <c r="C510" s="90"/>
      <c r="D510" s="90"/>
      <c r="E510" s="90"/>
      <c r="F510" s="90"/>
    </row>
    <row r="511" ht="15.75" customHeight="1">
      <c r="C511" s="90"/>
      <c r="D511" s="90"/>
      <c r="E511" s="90"/>
      <c r="F511" s="90"/>
    </row>
    <row r="512" ht="15.75" customHeight="1">
      <c r="C512" s="90"/>
      <c r="D512" s="90"/>
      <c r="E512" s="90"/>
      <c r="F512" s="90"/>
    </row>
    <row r="513" ht="15.75" customHeight="1">
      <c r="C513" s="90"/>
      <c r="D513" s="90"/>
      <c r="E513" s="90"/>
      <c r="F513" s="90"/>
    </row>
    <row r="514" ht="15.75" customHeight="1">
      <c r="C514" s="90"/>
      <c r="D514" s="90"/>
      <c r="E514" s="90"/>
      <c r="F514" s="90"/>
    </row>
    <row r="515" ht="15.75" customHeight="1">
      <c r="C515" s="90"/>
      <c r="D515" s="90"/>
      <c r="E515" s="90"/>
      <c r="F515" s="90"/>
    </row>
    <row r="516" ht="15.75" customHeight="1">
      <c r="C516" s="90"/>
      <c r="D516" s="90"/>
      <c r="E516" s="90"/>
      <c r="F516" s="90"/>
    </row>
    <row r="517" ht="15.75" customHeight="1">
      <c r="C517" s="90"/>
      <c r="D517" s="90"/>
      <c r="E517" s="90"/>
      <c r="F517" s="90"/>
    </row>
    <row r="518" ht="15.75" customHeight="1">
      <c r="C518" s="90"/>
      <c r="D518" s="90"/>
      <c r="E518" s="90"/>
      <c r="F518" s="90"/>
    </row>
    <row r="519" ht="15.75" customHeight="1">
      <c r="C519" s="90"/>
      <c r="D519" s="90"/>
      <c r="E519" s="90"/>
      <c r="F519" s="90"/>
    </row>
    <row r="520" ht="15.75" customHeight="1">
      <c r="C520" s="90"/>
      <c r="D520" s="90"/>
      <c r="E520" s="90"/>
      <c r="F520" s="90"/>
    </row>
    <row r="521" ht="15.75" customHeight="1">
      <c r="C521" s="90"/>
      <c r="D521" s="90"/>
      <c r="E521" s="90"/>
      <c r="F521" s="90"/>
    </row>
    <row r="522" ht="15.75" customHeight="1">
      <c r="C522" s="90"/>
      <c r="D522" s="90"/>
      <c r="E522" s="90"/>
      <c r="F522" s="90"/>
    </row>
    <row r="523" ht="15.75" customHeight="1">
      <c r="C523" s="90"/>
      <c r="D523" s="90"/>
      <c r="E523" s="90"/>
      <c r="F523" s="90"/>
    </row>
    <row r="524" ht="15.75" customHeight="1">
      <c r="C524" s="90"/>
      <c r="D524" s="90"/>
      <c r="E524" s="90"/>
      <c r="F524" s="90"/>
    </row>
    <row r="525" ht="15.75" customHeight="1">
      <c r="C525" s="90"/>
      <c r="D525" s="90"/>
      <c r="E525" s="90"/>
      <c r="F525" s="90"/>
    </row>
    <row r="526" ht="15.75" customHeight="1">
      <c r="C526" s="90"/>
      <c r="D526" s="90"/>
      <c r="E526" s="90"/>
      <c r="F526" s="90"/>
    </row>
    <row r="527" ht="15.75" customHeight="1">
      <c r="C527" s="90"/>
      <c r="D527" s="90"/>
      <c r="E527" s="90"/>
      <c r="F527" s="90"/>
    </row>
    <row r="528" ht="15.75" customHeight="1">
      <c r="C528" s="90"/>
      <c r="D528" s="90"/>
      <c r="E528" s="90"/>
      <c r="F528" s="90"/>
    </row>
    <row r="529" ht="15.75" customHeight="1">
      <c r="C529" s="90"/>
      <c r="D529" s="90"/>
      <c r="E529" s="90"/>
      <c r="F529" s="90"/>
    </row>
    <row r="530" ht="15.75" customHeight="1">
      <c r="C530" s="90"/>
      <c r="D530" s="90"/>
      <c r="E530" s="90"/>
      <c r="F530" s="90"/>
    </row>
    <row r="531" ht="15.75" customHeight="1">
      <c r="C531" s="90"/>
      <c r="D531" s="90"/>
      <c r="E531" s="90"/>
      <c r="F531" s="90"/>
    </row>
    <row r="532" ht="15.75" customHeight="1">
      <c r="C532" s="90"/>
      <c r="D532" s="90"/>
      <c r="E532" s="90"/>
      <c r="F532" s="90"/>
    </row>
    <row r="533" ht="15.75" customHeight="1">
      <c r="C533" s="90"/>
      <c r="D533" s="90"/>
      <c r="E533" s="90"/>
      <c r="F533" s="90"/>
    </row>
    <row r="534" ht="15.75" customHeight="1">
      <c r="C534" s="90"/>
      <c r="D534" s="90"/>
      <c r="E534" s="90"/>
      <c r="F534" s="90"/>
    </row>
    <row r="535" ht="15.75" customHeight="1">
      <c r="C535" s="90"/>
      <c r="D535" s="90"/>
      <c r="E535" s="90"/>
      <c r="F535" s="90"/>
    </row>
    <row r="536" ht="15.75" customHeight="1">
      <c r="C536" s="90"/>
      <c r="D536" s="90"/>
      <c r="E536" s="90"/>
      <c r="F536" s="90"/>
    </row>
    <row r="537" ht="15.75" customHeight="1">
      <c r="C537" s="90"/>
      <c r="D537" s="90"/>
      <c r="E537" s="90"/>
      <c r="F537" s="90"/>
    </row>
    <row r="538" ht="15.75" customHeight="1">
      <c r="C538" s="90"/>
      <c r="D538" s="90"/>
      <c r="E538" s="90"/>
      <c r="F538" s="90"/>
    </row>
    <row r="539" ht="15.75" customHeight="1">
      <c r="C539" s="90"/>
      <c r="D539" s="90"/>
      <c r="E539" s="90"/>
      <c r="F539" s="90"/>
    </row>
    <row r="540" ht="15.75" customHeight="1">
      <c r="C540" s="90"/>
      <c r="D540" s="90"/>
      <c r="E540" s="90"/>
      <c r="F540" s="90"/>
    </row>
    <row r="541" ht="15.75" customHeight="1">
      <c r="C541" s="90"/>
      <c r="D541" s="90"/>
      <c r="E541" s="90"/>
      <c r="F541" s="90"/>
    </row>
    <row r="542" ht="15.75" customHeight="1">
      <c r="C542" s="90"/>
      <c r="D542" s="90"/>
      <c r="E542" s="90"/>
      <c r="F542" s="90"/>
    </row>
    <row r="543" ht="15.75" customHeight="1">
      <c r="C543" s="90"/>
      <c r="D543" s="90"/>
      <c r="E543" s="90"/>
      <c r="F543" s="90"/>
    </row>
    <row r="544" ht="15.75" customHeight="1">
      <c r="C544" s="90"/>
      <c r="D544" s="90"/>
      <c r="E544" s="90"/>
      <c r="F544" s="90"/>
    </row>
    <row r="545" ht="15.75" customHeight="1">
      <c r="C545" s="90"/>
      <c r="D545" s="90"/>
      <c r="E545" s="90"/>
      <c r="F545" s="90"/>
    </row>
    <row r="546" ht="15.75" customHeight="1">
      <c r="C546" s="90"/>
      <c r="D546" s="90"/>
      <c r="E546" s="90"/>
      <c r="F546" s="90"/>
    </row>
    <row r="547" ht="15.75" customHeight="1">
      <c r="C547" s="90"/>
      <c r="D547" s="90"/>
      <c r="E547" s="90"/>
      <c r="F547" s="90"/>
    </row>
    <row r="548" ht="15.75" customHeight="1">
      <c r="C548" s="90"/>
      <c r="D548" s="90"/>
      <c r="E548" s="90"/>
      <c r="F548" s="90"/>
    </row>
    <row r="549" ht="15.75" customHeight="1">
      <c r="C549" s="90"/>
      <c r="D549" s="90"/>
      <c r="E549" s="90"/>
      <c r="F549" s="90"/>
    </row>
    <row r="550" ht="15.75" customHeight="1">
      <c r="C550" s="90"/>
      <c r="D550" s="90"/>
      <c r="E550" s="90"/>
      <c r="F550" s="90"/>
    </row>
    <row r="551" ht="15.75" customHeight="1">
      <c r="C551" s="90"/>
      <c r="D551" s="90"/>
      <c r="E551" s="90"/>
      <c r="F551" s="90"/>
    </row>
    <row r="552" ht="15.75" customHeight="1">
      <c r="C552" s="90"/>
      <c r="D552" s="90"/>
      <c r="E552" s="90"/>
      <c r="F552" s="90"/>
    </row>
    <row r="553" ht="15.75" customHeight="1">
      <c r="C553" s="90"/>
      <c r="D553" s="90"/>
      <c r="E553" s="90"/>
      <c r="F553" s="90"/>
    </row>
    <row r="554" ht="15.75" customHeight="1">
      <c r="C554" s="90"/>
      <c r="D554" s="90"/>
      <c r="E554" s="90"/>
      <c r="F554" s="90"/>
    </row>
    <row r="555" ht="15.75" customHeight="1">
      <c r="C555" s="90"/>
      <c r="D555" s="90"/>
      <c r="E555" s="90"/>
      <c r="F555" s="90"/>
    </row>
    <row r="556" ht="15.75" customHeight="1">
      <c r="C556" s="90"/>
      <c r="D556" s="90"/>
      <c r="E556" s="90"/>
      <c r="F556" s="90"/>
    </row>
    <row r="557" ht="15.75" customHeight="1">
      <c r="C557" s="90"/>
      <c r="D557" s="90"/>
      <c r="E557" s="90"/>
      <c r="F557" s="90"/>
    </row>
    <row r="558" ht="15.75" customHeight="1">
      <c r="C558" s="90"/>
      <c r="D558" s="90"/>
      <c r="E558" s="90"/>
      <c r="F558" s="90"/>
    </row>
    <row r="559" ht="15.75" customHeight="1">
      <c r="C559" s="90"/>
      <c r="D559" s="90"/>
      <c r="E559" s="90"/>
      <c r="F559" s="90"/>
    </row>
    <row r="560" ht="15.75" customHeight="1">
      <c r="C560" s="90"/>
      <c r="D560" s="90"/>
      <c r="E560" s="90"/>
      <c r="F560" s="90"/>
    </row>
    <row r="561" ht="15.75" customHeight="1">
      <c r="C561" s="90"/>
      <c r="D561" s="90"/>
      <c r="E561" s="90"/>
      <c r="F561" s="90"/>
    </row>
    <row r="562" ht="15.75" customHeight="1">
      <c r="C562" s="90"/>
      <c r="D562" s="90"/>
      <c r="E562" s="90"/>
      <c r="F562" s="90"/>
    </row>
    <row r="563" ht="15.75" customHeight="1">
      <c r="C563" s="90"/>
      <c r="D563" s="90"/>
      <c r="E563" s="90"/>
      <c r="F563" s="90"/>
    </row>
    <row r="564" ht="15.75" customHeight="1">
      <c r="C564" s="90"/>
      <c r="D564" s="90"/>
      <c r="E564" s="90"/>
      <c r="F564" s="90"/>
    </row>
    <row r="565" ht="15.75" customHeight="1">
      <c r="C565" s="90"/>
      <c r="D565" s="90"/>
      <c r="E565" s="90"/>
      <c r="F565" s="90"/>
    </row>
    <row r="566" ht="15.75" customHeight="1">
      <c r="C566" s="90"/>
      <c r="D566" s="90"/>
      <c r="E566" s="90"/>
      <c r="F566" s="90"/>
    </row>
    <row r="567" ht="15.75" customHeight="1">
      <c r="C567" s="90"/>
      <c r="D567" s="90"/>
      <c r="E567" s="90"/>
      <c r="F567" s="90"/>
    </row>
    <row r="568" ht="15.75" customHeight="1">
      <c r="C568" s="90"/>
      <c r="D568" s="90"/>
      <c r="E568" s="90"/>
      <c r="F568" s="90"/>
    </row>
    <row r="569" ht="15.75" customHeight="1">
      <c r="C569" s="90"/>
      <c r="D569" s="90"/>
      <c r="E569" s="90"/>
      <c r="F569" s="90"/>
    </row>
    <row r="570" ht="15.75" customHeight="1">
      <c r="C570" s="90"/>
      <c r="D570" s="90"/>
      <c r="E570" s="90"/>
      <c r="F570" s="90"/>
    </row>
    <row r="571" ht="15.75" customHeight="1">
      <c r="C571" s="90"/>
      <c r="D571" s="90"/>
      <c r="E571" s="90"/>
      <c r="F571" s="90"/>
    </row>
    <row r="572" ht="15.75" customHeight="1">
      <c r="C572" s="90"/>
      <c r="D572" s="90"/>
      <c r="E572" s="90"/>
      <c r="F572" s="90"/>
    </row>
    <row r="573" ht="15.75" customHeight="1">
      <c r="C573" s="90"/>
      <c r="D573" s="90"/>
      <c r="E573" s="90"/>
      <c r="F573" s="90"/>
    </row>
    <row r="574" ht="15.75" customHeight="1">
      <c r="C574" s="90"/>
      <c r="D574" s="90"/>
      <c r="E574" s="90"/>
      <c r="F574" s="90"/>
    </row>
    <row r="575" ht="15.75" customHeight="1">
      <c r="C575" s="90"/>
      <c r="D575" s="90"/>
      <c r="E575" s="90"/>
      <c r="F575" s="90"/>
    </row>
    <row r="576" ht="15.75" customHeight="1">
      <c r="C576" s="90"/>
      <c r="D576" s="90"/>
      <c r="E576" s="90"/>
      <c r="F576" s="90"/>
    </row>
    <row r="577" ht="15.75" customHeight="1">
      <c r="C577" s="90"/>
      <c r="D577" s="90"/>
      <c r="E577" s="90"/>
      <c r="F577" s="90"/>
    </row>
    <row r="578" ht="15.75" customHeight="1">
      <c r="C578" s="90"/>
      <c r="D578" s="90"/>
      <c r="E578" s="90"/>
      <c r="F578" s="90"/>
    </row>
    <row r="579" ht="15.75" customHeight="1">
      <c r="C579" s="90"/>
      <c r="D579" s="90"/>
      <c r="E579" s="90"/>
      <c r="F579" s="90"/>
    </row>
    <row r="580" ht="15.75" customHeight="1">
      <c r="C580" s="90"/>
      <c r="D580" s="90"/>
      <c r="E580" s="90"/>
      <c r="F580" s="90"/>
    </row>
    <row r="581" ht="15.75" customHeight="1">
      <c r="C581" s="90"/>
      <c r="D581" s="90"/>
      <c r="E581" s="90"/>
      <c r="F581" s="90"/>
    </row>
    <row r="582" ht="15.75" customHeight="1">
      <c r="C582" s="90"/>
      <c r="D582" s="90"/>
      <c r="E582" s="90"/>
      <c r="F582" s="90"/>
    </row>
    <row r="583" ht="15.75" customHeight="1">
      <c r="C583" s="90"/>
      <c r="D583" s="90"/>
      <c r="E583" s="90"/>
      <c r="F583" s="90"/>
    </row>
    <row r="584" ht="15.75" customHeight="1">
      <c r="C584" s="90"/>
      <c r="D584" s="90"/>
      <c r="E584" s="90"/>
      <c r="F584" s="90"/>
    </row>
    <row r="585" ht="15.75" customHeight="1">
      <c r="C585" s="90"/>
      <c r="D585" s="90"/>
      <c r="E585" s="90"/>
      <c r="F585" s="90"/>
    </row>
    <row r="586" ht="15.75" customHeight="1">
      <c r="C586" s="90"/>
      <c r="D586" s="90"/>
      <c r="E586" s="90"/>
      <c r="F586" s="90"/>
    </row>
    <row r="587" ht="15.75" customHeight="1">
      <c r="C587" s="90"/>
      <c r="D587" s="90"/>
      <c r="E587" s="90"/>
      <c r="F587" s="90"/>
    </row>
    <row r="588" ht="15.75" customHeight="1">
      <c r="C588" s="90"/>
      <c r="D588" s="90"/>
      <c r="E588" s="90"/>
      <c r="F588" s="90"/>
    </row>
    <row r="589" ht="15.75" customHeight="1">
      <c r="C589" s="90"/>
      <c r="D589" s="90"/>
      <c r="E589" s="90"/>
      <c r="F589" s="90"/>
    </row>
    <row r="590" ht="15.75" customHeight="1">
      <c r="C590" s="90"/>
      <c r="D590" s="90"/>
      <c r="E590" s="90"/>
      <c r="F590" s="90"/>
    </row>
    <row r="591" ht="15.75" customHeight="1">
      <c r="C591" s="90"/>
      <c r="D591" s="90"/>
      <c r="E591" s="90"/>
      <c r="F591" s="90"/>
    </row>
    <row r="592" ht="15.75" customHeight="1">
      <c r="C592" s="90"/>
      <c r="D592" s="90"/>
      <c r="E592" s="90"/>
      <c r="F592" s="90"/>
    </row>
    <row r="593" ht="15.75" customHeight="1">
      <c r="C593" s="90"/>
      <c r="D593" s="90"/>
      <c r="E593" s="90"/>
      <c r="F593" s="90"/>
    </row>
    <row r="594" ht="15.75" customHeight="1">
      <c r="C594" s="90"/>
      <c r="D594" s="90"/>
      <c r="E594" s="90"/>
      <c r="F594" s="90"/>
    </row>
    <row r="595" ht="15.75" customHeight="1">
      <c r="C595" s="90"/>
      <c r="D595" s="90"/>
      <c r="E595" s="90"/>
      <c r="F595" s="90"/>
    </row>
    <row r="596" ht="15.75" customHeight="1">
      <c r="C596" s="90"/>
      <c r="D596" s="90"/>
      <c r="E596" s="90"/>
      <c r="F596" s="90"/>
    </row>
    <row r="597" ht="15.75" customHeight="1">
      <c r="C597" s="90"/>
      <c r="D597" s="90"/>
      <c r="E597" s="90"/>
      <c r="F597" s="90"/>
    </row>
    <row r="598" ht="15.75" customHeight="1">
      <c r="C598" s="90"/>
      <c r="D598" s="90"/>
      <c r="E598" s="90"/>
      <c r="F598" s="90"/>
    </row>
    <row r="599" ht="15.75" customHeight="1">
      <c r="C599" s="90"/>
      <c r="D599" s="90"/>
      <c r="E599" s="90"/>
      <c r="F599" s="90"/>
    </row>
    <row r="600" ht="15.75" customHeight="1">
      <c r="C600" s="90"/>
      <c r="D600" s="90"/>
      <c r="E600" s="90"/>
      <c r="F600" s="90"/>
    </row>
    <row r="601" ht="15.75" customHeight="1">
      <c r="C601" s="90"/>
      <c r="D601" s="90"/>
      <c r="E601" s="90"/>
      <c r="F601" s="90"/>
    </row>
    <row r="602" ht="15.75" customHeight="1">
      <c r="C602" s="90"/>
      <c r="D602" s="90"/>
      <c r="E602" s="90"/>
      <c r="F602" s="90"/>
    </row>
    <row r="603" ht="15.75" customHeight="1">
      <c r="C603" s="90"/>
      <c r="D603" s="90"/>
      <c r="E603" s="90"/>
      <c r="F603" s="90"/>
    </row>
    <row r="604" ht="15.75" customHeight="1">
      <c r="C604" s="90"/>
      <c r="D604" s="90"/>
      <c r="E604" s="90"/>
      <c r="F604" s="90"/>
    </row>
    <row r="605" ht="15.75" customHeight="1">
      <c r="C605" s="90"/>
      <c r="D605" s="90"/>
      <c r="E605" s="90"/>
      <c r="F605" s="90"/>
    </row>
    <row r="606" ht="15.75" customHeight="1">
      <c r="C606" s="90"/>
      <c r="D606" s="90"/>
      <c r="E606" s="90"/>
      <c r="F606" s="90"/>
    </row>
    <row r="607" ht="15.75" customHeight="1">
      <c r="C607" s="90"/>
      <c r="D607" s="90"/>
      <c r="E607" s="90"/>
      <c r="F607" s="90"/>
    </row>
    <row r="608" ht="15.75" customHeight="1">
      <c r="C608" s="90"/>
      <c r="D608" s="90"/>
      <c r="E608" s="90"/>
      <c r="F608" s="90"/>
    </row>
    <row r="609" ht="15.75" customHeight="1">
      <c r="C609" s="90"/>
      <c r="D609" s="90"/>
      <c r="E609" s="90"/>
      <c r="F609" s="90"/>
    </row>
    <row r="610" ht="15.75" customHeight="1">
      <c r="C610" s="90"/>
      <c r="D610" s="90"/>
      <c r="E610" s="90"/>
      <c r="F610" s="90"/>
    </row>
    <row r="611" ht="15.75" customHeight="1">
      <c r="C611" s="90"/>
      <c r="D611" s="90"/>
      <c r="E611" s="90"/>
      <c r="F611" s="90"/>
    </row>
    <row r="612" ht="15.75" customHeight="1">
      <c r="C612" s="90"/>
      <c r="D612" s="90"/>
      <c r="E612" s="90"/>
      <c r="F612" s="90"/>
    </row>
    <row r="613" ht="15.75" customHeight="1">
      <c r="C613" s="90"/>
      <c r="D613" s="90"/>
      <c r="E613" s="90"/>
      <c r="F613" s="90"/>
    </row>
    <row r="614" ht="15.75" customHeight="1">
      <c r="C614" s="90"/>
      <c r="D614" s="90"/>
      <c r="E614" s="90"/>
      <c r="F614" s="90"/>
    </row>
    <row r="615" ht="15.75" customHeight="1">
      <c r="C615" s="90"/>
      <c r="D615" s="90"/>
      <c r="E615" s="90"/>
      <c r="F615" s="90"/>
    </row>
    <row r="616" ht="15.75" customHeight="1">
      <c r="C616" s="90"/>
      <c r="D616" s="90"/>
      <c r="E616" s="90"/>
      <c r="F616" s="90"/>
    </row>
    <row r="617" ht="15.75" customHeight="1">
      <c r="C617" s="90"/>
      <c r="D617" s="90"/>
      <c r="E617" s="90"/>
      <c r="F617" s="90"/>
    </row>
    <row r="618" ht="15.75" customHeight="1">
      <c r="C618" s="90"/>
      <c r="D618" s="90"/>
      <c r="E618" s="90"/>
      <c r="F618" s="90"/>
    </row>
    <row r="619" ht="15.75" customHeight="1">
      <c r="C619" s="90"/>
      <c r="D619" s="90"/>
      <c r="E619" s="90"/>
      <c r="F619" s="90"/>
    </row>
    <row r="620" ht="15.75" customHeight="1">
      <c r="C620" s="90"/>
      <c r="D620" s="90"/>
      <c r="E620" s="90"/>
      <c r="F620" s="90"/>
    </row>
    <row r="621" ht="15.75" customHeight="1">
      <c r="C621" s="90"/>
      <c r="D621" s="90"/>
      <c r="E621" s="90"/>
      <c r="F621" s="90"/>
    </row>
    <row r="622" ht="15.75" customHeight="1">
      <c r="C622" s="90"/>
      <c r="D622" s="90"/>
      <c r="E622" s="90"/>
      <c r="F622" s="90"/>
    </row>
    <row r="623" ht="15.75" customHeight="1">
      <c r="C623" s="90"/>
      <c r="D623" s="90"/>
      <c r="E623" s="90"/>
      <c r="F623" s="90"/>
    </row>
    <row r="624" ht="15.75" customHeight="1">
      <c r="C624" s="90"/>
      <c r="D624" s="90"/>
      <c r="E624" s="90"/>
      <c r="F624" s="90"/>
    </row>
    <row r="625" ht="15.75" customHeight="1">
      <c r="C625" s="90"/>
      <c r="D625" s="90"/>
      <c r="E625" s="90"/>
      <c r="F625" s="90"/>
    </row>
    <row r="626" ht="15.75" customHeight="1">
      <c r="C626" s="90"/>
      <c r="D626" s="90"/>
      <c r="E626" s="90"/>
      <c r="F626" s="90"/>
    </row>
    <row r="627" ht="15.75" customHeight="1">
      <c r="C627" s="90"/>
      <c r="D627" s="90"/>
      <c r="E627" s="90"/>
      <c r="F627" s="90"/>
    </row>
    <row r="628" ht="15.75" customHeight="1">
      <c r="C628" s="90"/>
      <c r="D628" s="90"/>
      <c r="E628" s="90"/>
      <c r="F628" s="90"/>
    </row>
    <row r="629" ht="15.75" customHeight="1">
      <c r="C629" s="90"/>
      <c r="D629" s="90"/>
      <c r="E629" s="90"/>
      <c r="F629" s="90"/>
    </row>
    <row r="630" ht="15.75" customHeight="1">
      <c r="C630" s="90"/>
      <c r="D630" s="90"/>
      <c r="E630" s="90"/>
      <c r="F630" s="90"/>
    </row>
    <row r="631" ht="15.75" customHeight="1">
      <c r="C631" s="90"/>
      <c r="D631" s="90"/>
      <c r="E631" s="90"/>
      <c r="F631" s="90"/>
    </row>
    <row r="632" ht="15.75" customHeight="1">
      <c r="C632" s="90"/>
      <c r="D632" s="90"/>
      <c r="E632" s="90"/>
      <c r="F632" s="90"/>
    </row>
    <row r="633" ht="15.75" customHeight="1">
      <c r="C633" s="90"/>
      <c r="D633" s="90"/>
      <c r="E633" s="90"/>
      <c r="F633" s="90"/>
    </row>
    <row r="634" ht="15.75" customHeight="1">
      <c r="C634" s="90"/>
      <c r="D634" s="90"/>
      <c r="E634" s="90"/>
      <c r="F634" s="90"/>
    </row>
    <row r="635" ht="15.75" customHeight="1">
      <c r="C635" s="90"/>
      <c r="D635" s="90"/>
      <c r="E635" s="90"/>
      <c r="F635" s="90"/>
    </row>
    <row r="636" ht="15.75" customHeight="1">
      <c r="C636" s="90"/>
      <c r="D636" s="90"/>
      <c r="E636" s="90"/>
      <c r="F636" s="90"/>
    </row>
    <row r="637" ht="15.75" customHeight="1">
      <c r="C637" s="90"/>
      <c r="D637" s="90"/>
      <c r="E637" s="90"/>
      <c r="F637" s="90"/>
    </row>
    <row r="638" ht="15.75" customHeight="1">
      <c r="C638" s="90"/>
      <c r="D638" s="90"/>
      <c r="E638" s="90"/>
      <c r="F638" s="90"/>
    </row>
    <row r="639" ht="15.75" customHeight="1">
      <c r="C639" s="90"/>
      <c r="D639" s="90"/>
      <c r="E639" s="90"/>
      <c r="F639" s="90"/>
    </row>
    <row r="640" ht="15.75" customHeight="1">
      <c r="C640" s="90"/>
      <c r="D640" s="90"/>
      <c r="E640" s="90"/>
      <c r="F640" s="90"/>
    </row>
    <row r="641" ht="15.75" customHeight="1">
      <c r="C641" s="90"/>
      <c r="D641" s="90"/>
      <c r="E641" s="90"/>
      <c r="F641" s="90"/>
    </row>
    <row r="642" ht="15.75" customHeight="1">
      <c r="C642" s="90"/>
      <c r="D642" s="90"/>
      <c r="E642" s="90"/>
      <c r="F642" s="90"/>
    </row>
    <row r="643" ht="15.75" customHeight="1">
      <c r="C643" s="90"/>
      <c r="D643" s="90"/>
      <c r="E643" s="90"/>
      <c r="F643" s="90"/>
    </row>
    <row r="644" ht="15.75" customHeight="1">
      <c r="C644" s="90"/>
      <c r="D644" s="90"/>
      <c r="E644" s="90"/>
      <c r="F644" s="90"/>
    </row>
    <row r="645" ht="15.75" customHeight="1">
      <c r="C645" s="90"/>
      <c r="D645" s="90"/>
      <c r="E645" s="90"/>
      <c r="F645" s="90"/>
    </row>
    <row r="646" ht="15.75" customHeight="1">
      <c r="C646" s="90"/>
      <c r="D646" s="90"/>
      <c r="E646" s="90"/>
      <c r="F646" s="90"/>
    </row>
    <row r="647" ht="15.75" customHeight="1">
      <c r="C647" s="90"/>
      <c r="D647" s="90"/>
      <c r="E647" s="90"/>
      <c r="F647" s="90"/>
    </row>
    <row r="648" ht="15.75" customHeight="1">
      <c r="C648" s="90"/>
      <c r="D648" s="90"/>
      <c r="E648" s="90"/>
      <c r="F648" s="90"/>
    </row>
    <row r="649" ht="15.75" customHeight="1">
      <c r="C649" s="90"/>
      <c r="D649" s="90"/>
      <c r="E649" s="90"/>
      <c r="F649" s="90"/>
    </row>
    <row r="650" ht="15.75" customHeight="1">
      <c r="C650" s="90"/>
      <c r="D650" s="90"/>
      <c r="E650" s="90"/>
      <c r="F650" s="90"/>
    </row>
    <row r="651" ht="15.75" customHeight="1">
      <c r="C651" s="90"/>
      <c r="D651" s="90"/>
      <c r="E651" s="90"/>
      <c r="F651" s="90"/>
    </row>
    <row r="652" ht="15.75" customHeight="1">
      <c r="C652" s="90"/>
      <c r="D652" s="90"/>
      <c r="E652" s="90"/>
      <c r="F652" s="90"/>
    </row>
    <row r="653" ht="15.75" customHeight="1">
      <c r="C653" s="90"/>
      <c r="D653" s="90"/>
      <c r="E653" s="90"/>
      <c r="F653" s="90"/>
    </row>
    <row r="654" ht="15.75" customHeight="1">
      <c r="C654" s="90"/>
      <c r="D654" s="90"/>
      <c r="E654" s="90"/>
      <c r="F654" s="90"/>
    </row>
    <row r="655" ht="15.75" customHeight="1">
      <c r="C655" s="90"/>
      <c r="D655" s="90"/>
      <c r="E655" s="90"/>
      <c r="F655" s="90"/>
    </row>
    <row r="656" ht="15.75" customHeight="1">
      <c r="C656" s="90"/>
      <c r="D656" s="90"/>
      <c r="E656" s="90"/>
      <c r="F656" s="90"/>
    </row>
    <row r="657" ht="15.75" customHeight="1">
      <c r="C657" s="90"/>
      <c r="D657" s="90"/>
      <c r="E657" s="90"/>
      <c r="F657" s="90"/>
    </row>
    <row r="658" ht="15.75" customHeight="1">
      <c r="C658" s="90"/>
      <c r="D658" s="90"/>
      <c r="E658" s="90"/>
      <c r="F658" s="90"/>
    </row>
    <row r="659" ht="15.75" customHeight="1">
      <c r="C659" s="90"/>
      <c r="D659" s="90"/>
      <c r="E659" s="90"/>
      <c r="F659" s="90"/>
    </row>
    <row r="660" ht="15.75" customHeight="1">
      <c r="C660" s="90"/>
      <c r="D660" s="90"/>
      <c r="E660" s="90"/>
      <c r="F660" s="90"/>
    </row>
    <row r="661" ht="15.75" customHeight="1">
      <c r="C661" s="90"/>
      <c r="D661" s="90"/>
      <c r="E661" s="90"/>
      <c r="F661" s="90"/>
    </row>
    <row r="662" ht="15.75" customHeight="1">
      <c r="C662" s="90"/>
      <c r="D662" s="90"/>
      <c r="E662" s="90"/>
      <c r="F662" s="90"/>
    </row>
    <row r="663" ht="15.75" customHeight="1">
      <c r="C663" s="90"/>
      <c r="D663" s="90"/>
      <c r="E663" s="90"/>
      <c r="F663" s="90"/>
    </row>
    <row r="664" ht="15.75" customHeight="1">
      <c r="C664" s="90"/>
      <c r="D664" s="90"/>
      <c r="E664" s="90"/>
      <c r="F664" s="90"/>
    </row>
    <row r="665" ht="15.75" customHeight="1">
      <c r="C665" s="90"/>
      <c r="D665" s="90"/>
      <c r="E665" s="90"/>
      <c r="F665" s="90"/>
    </row>
    <row r="666" ht="15.75" customHeight="1">
      <c r="C666" s="90"/>
      <c r="D666" s="90"/>
      <c r="E666" s="90"/>
      <c r="F666" s="90"/>
    </row>
    <row r="667" ht="15.75" customHeight="1">
      <c r="C667" s="90"/>
      <c r="D667" s="90"/>
      <c r="E667" s="90"/>
      <c r="F667" s="90"/>
    </row>
    <row r="668" ht="15.75" customHeight="1">
      <c r="C668" s="90"/>
      <c r="D668" s="90"/>
      <c r="E668" s="90"/>
      <c r="F668" s="90"/>
    </row>
    <row r="669" ht="15.75" customHeight="1">
      <c r="C669" s="90"/>
      <c r="D669" s="90"/>
      <c r="E669" s="90"/>
      <c r="F669" s="90"/>
    </row>
    <row r="670" ht="15.75" customHeight="1">
      <c r="C670" s="90"/>
      <c r="D670" s="90"/>
      <c r="E670" s="90"/>
      <c r="F670" s="90"/>
    </row>
    <row r="671" ht="15.75" customHeight="1">
      <c r="C671" s="90"/>
      <c r="D671" s="90"/>
      <c r="E671" s="90"/>
      <c r="F671" s="90"/>
    </row>
    <row r="672" ht="15.75" customHeight="1">
      <c r="C672" s="90"/>
      <c r="D672" s="90"/>
      <c r="E672" s="90"/>
      <c r="F672" s="90"/>
    </row>
    <row r="673" ht="15.75" customHeight="1">
      <c r="C673" s="90"/>
      <c r="D673" s="90"/>
      <c r="E673" s="90"/>
      <c r="F673" s="90"/>
    </row>
    <row r="674" ht="15.75" customHeight="1">
      <c r="C674" s="90"/>
      <c r="D674" s="90"/>
      <c r="E674" s="90"/>
      <c r="F674" s="90"/>
    </row>
    <row r="675" ht="15.75" customHeight="1">
      <c r="C675" s="90"/>
      <c r="D675" s="90"/>
      <c r="E675" s="90"/>
      <c r="F675" s="90"/>
    </row>
    <row r="676" ht="15.75" customHeight="1">
      <c r="C676" s="90"/>
      <c r="D676" s="90"/>
      <c r="E676" s="90"/>
      <c r="F676" s="90"/>
    </row>
    <row r="677" ht="15.75" customHeight="1">
      <c r="C677" s="90"/>
      <c r="D677" s="90"/>
      <c r="E677" s="90"/>
      <c r="F677" s="90"/>
    </row>
    <row r="678" ht="15.75" customHeight="1">
      <c r="C678" s="90"/>
      <c r="D678" s="90"/>
      <c r="E678" s="90"/>
      <c r="F678" s="90"/>
    </row>
    <row r="679" ht="15.75" customHeight="1">
      <c r="C679" s="90"/>
      <c r="D679" s="90"/>
      <c r="E679" s="90"/>
      <c r="F679" s="90"/>
    </row>
    <row r="680" ht="15.75" customHeight="1">
      <c r="C680" s="90"/>
      <c r="D680" s="90"/>
      <c r="E680" s="90"/>
      <c r="F680" s="90"/>
    </row>
    <row r="681" ht="15.75" customHeight="1">
      <c r="C681" s="90"/>
      <c r="D681" s="90"/>
      <c r="E681" s="90"/>
      <c r="F681" s="90"/>
    </row>
    <row r="682" ht="15.75" customHeight="1">
      <c r="C682" s="90"/>
      <c r="D682" s="90"/>
      <c r="E682" s="90"/>
      <c r="F682" s="90"/>
    </row>
    <row r="683" ht="15.75" customHeight="1">
      <c r="C683" s="90"/>
      <c r="D683" s="90"/>
      <c r="E683" s="90"/>
      <c r="F683" s="90"/>
    </row>
    <row r="684" ht="15.75" customHeight="1">
      <c r="C684" s="90"/>
      <c r="D684" s="90"/>
      <c r="E684" s="90"/>
      <c r="F684" s="90"/>
    </row>
    <row r="685" ht="15.75" customHeight="1">
      <c r="C685" s="90"/>
      <c r="D685" s="90"/>
      <c r="E685" s="90"/>
      <c r="F685" s="90"/>
    </row>
    <row r="686" ht="15.75" customHeight="1">
      <c r="C686" s="90"/>
      <c r="D686" s="90"/>
      <c r="E686" s="90"/>
      <c r="F686" s="90"/>
    </row>
    <row r="687" ht="15.75" customHeight="1">
      <c r="C687" s="90"/>
      <c r="D687" s="90"/>
      <c r="E687" s="90"/>
      <c r="F687" s="90"/>
    </row>
    <row r="688" ht="15.75" customHeight="1">
      <c r="C688" s="90"/>
      <c r="D688" s="90"/>
      <c r="E688" s="90"/>
      <c r="F688" s="90"/>
    </row>
    <row r="689" ht="15.75" customHeight="1">
      <c r="C689" s="90"/>
      <c r="D689" s="90"/>
      <c r="E689" s="90"/>
      <c r="F689" s="90"/>
    </row>
    <row r="690" ht="15.75" customHeight="1">
      <c r="C690" s="90"/>
      <c r="D690" s="90"/>
      <c r="E690" s="90"/>
      <c r="F690" s="90"/>
    </row>
    <row r="691" ht="15.75" customHeight="1">
      <c r="C691" s="90"/>
      <c r="D691" s="90"/>
      <c r="E691" s="90"/>
      <c r="F691" s="90"/>
    </row>
    <row r="692" ht="15.75" customHeight="1">
      <c r="C692" s="90"/>
      <c r="D692" s="90"/>
      <c r="E692" s="90"/>
      <c r="F692" s="90"/>
    </row>
    <row r="693" ht="15.75" customHeight="1">
      <c r="C693" s="90"/>
      <c r="D693" s="90"/>
      <c r="E693" s="90"/>
      <c r="F693" s="90"/>
    </row>
    <row r="694" ht="15.75" customHeight="1">
      <c r="C694" s="90"/>
      <c r="D694" s="90"/>
      <c r="E694" s="90"/>
      <c r="F694" s="90"/>
    </row>
    <row r="695" ht="15.75" customHeight="1">
      <c r="C695" s="90"/>
      <c r="D695" s="90"/>
      <c r="E695" s="90"/>
      <c r="F695" s="90"/>
    </row>
    <row r="696" ht="15.75" customHeight="1">
      <c r="C696" s="90"/>
      <c r="D696" s="90"/>
      <c r="E696" s="90"/>
      <c r="F696" s="90"/>
    </row>
    <row r="697" ht="15.75" customHeight="1">
      <c r="C697" s="90"/>
      <c r="D697" s="90"/>
      <c r="E697" s="90"/>
      <c r="F697" s="90"/>
    </row>
    <row r="698" ht="15.75" customHeight="1">
      <c r="C698" s="90"/>
      <c r="D698" s="90"/>
      <c r="E698" s="90"/>
      <c r="F698" s="90"/>
    </row>
    <row r="699" ht="15.75" customHeight="1">
      <c r="C699" s="90"/>
      <c r="D699" s="90"/>
      <c r="E699" s="90"/>
      <c r="F699" s="90"/>
    </row>
    <row r="700" ht="15.75" customHeight="1">
      <c r="C700" s="90"/>
      <c r="D700" s="90"/>
      <c r="E700" s="90"/>
      <c r="F700" s="90"/>
    </row>
    <row r="701" ht="15.75" customHeight="1">
      <c r="C701" s="90"/>
      <c r="D701" s="90"/>
      <c r="E701" s="90"/>
      <c r="F701" s="90"/>
    </row>
    <row r="702" ht="15.75" customHeight="1">
      <c r="C702" s="90"/>
      <c r="D702" s="90"/>
      <c r="E702" s="90"/>
      <c r="F702" s="90"/>
    </row>
    <row r="703" ht="15.75" customHeight="1">
      <c r="C703" s="90"/>
      <c r="D703" s="90"/>
      <c r="E703" s="90"/>
      <c r="F703" s="90"/>
    </row>
    <row r="704" ht="15.75" customHeight="1">
      <c r="C704" s="90"/>
      <c r="D704" s="90"/>
      <c r="E704" s="90"/>
      <c r="F704" s="90"/>
    </row>
    <row r="705" ht="15.75" customHeight="1">
      <c r="C705" s="90"/>
      <c r="D705" s="90"/>
      <c r="E705" s="90"/>
      <c r="F705" s="90"/>
    </row>
    <row r="706" ht="15.75" customHeight="1">
      <c r="C706" s="90"/>
      <c r="D706" s="90"/>
      <c r="E706" s="90"/>
      <c r="F706" s="90"/>
    </row>
    <row r="707" ht="15.75" customHeight="1">
      <c r="C707" s="90"/>
      <c r="D707" s="90"/>
      <c r="E707" s="90"/>
      <c r="F707" s="90"/>
    </row>
    <row r="708" ht="15.75" customHeight="1">
      <c r="C708" s="90"/>
      <c r="D708" s="90"/>
      <c r="E708" s="90"/>
      <c r="F708" s="90"/>
    </row>
    <row r="709" ht="15.75" customHeight="1">
      <c r="C709" s="90"/>
      <c r="D709" s="90"/>
      <c r="E709" s="90"/>
      <c r="F709" s="90"/>
    </row>
    <row r="710" ht="15.75" customHeight="1">
      <c r="C710" s="90"/>
      <c r="D710" s="90"/>
      <c r="E710" s="90"/>
      <c r="F710" s="90"/>
    </row>
    <row r="711" ht="15.75" customHeight="1">
      <c r="C711" s="90"/>
      <c r="D711" s="90"/>
      <c r="E711" s="90"/>
      <c r="F711" s="90"/>
    </row>
    <row r="712" ht="15.75" customHeight="1">
      <c r="C712" s="90"/>
      <c r="D712" s="90"/>
      <c r="E712" s="90"/>
      <c r="F712" s="90"/>
    </row>
    <row r="713" ht="15.75" customHeight="1">
      <c r="C713" s="90"/>
      <c r="D713" s="90"/>
      <c r="E713" s="90"/>
      <c r="F713" s="90"/>
    </row>
    <row r="714" ht="15.75" customHeight="1">
      <c r="C714" s="90"/>
      <c r="D714" s="90"/>
      <c r="E714" s="90"/>
      <c r="F714" s="90"/>
    </row>
    <row r="715" ht="15.75" customHeight="1">
      <c r="C715" s="90"/>
      <c r="D715" s="90"/>
      <c r="E715" s="90"/>
      <c r="F715" s="90"/>
    </row>
    <row r="716" ht="15.75" customHeight="1">
      <c r="C716" s="90"/>
      <c r="D716" s="90"/>
      <c r="E716" s="90"/>
      <c r="F716" s="90"/>
    </row>
    <row r="717" ht="15.75" customHeight="1">
      <c r="C717" s="90"/>
      <c r="D717" s="90"/>
      <c r="E717" s="90"/>
      <c r="F717" s="90"/>
    </row>
    <row r="718" ht="15.75" customHeight="1">
      <c r="C718" s="90"/>
      <c r="D718" s="90"/>
      <c r="E718" s="90"/>
      <c r="F718" s="90"/>
    </row>
    <row r="719" ht="15.75" customHeight="1">
      <c r="C719" s="90"/>
      <c r="D719" s="90"/>
      <c r="E719" s="90"/>
      <c r="F719" s="90"/>
    </row>
    <row r="720" ht="15.75" customHeight="1">
      <c r="C720" s="90"/>
      <c r="D720" s="90"/>
      <c r="E720" s="90"/>
      <c r="F720" s="90"/>
    </row>
    <row r="721" ht="15.75" customHeight="1">
      <c r="C721" s="90"/>
      <c r="D721" s="90"/>
      <c r="E721" s="90"/>
      <c r="F721" s="90"/>
    </row>
    <row r="722" ht="15.75" customHeight="1">
      <c r="C722" s="90"/>
      <c r="D722" s="90"/>
      <c r="E722" s="90"/>
      <c r="F722" s="90"/>
    </row>
    <row r="723" ht="15.75" customHeight="1">
      <c r="C723" s="90"/>
      <c r="D723" s="90"/>
      <c r="E723" s="90"/>
      <c r="F723" s="90"/>
    </row>
    <row r="724" ht="15.75" customHeight="1">
      <c r="C724" s="90"/>
      <c r="D724" s="90"/>
      <c r="E724" s="90"/>
      <c r="F724" s="90"/>
    </row>
    <row r="725" ht="15.75" customHeight="1">
      <c r="C725" s="90"/>
      <c r="D725" s="90"/>
      <c r="E725" s="90"/>
      <c r="F725" s="90"/>
    </row>
    <row r="726" ht="15.75" customHeight="1">
      <c r="C726" s="90"/>
      <c r="D726" s="90"/>
      <c r="E726" s="90"/>
      <c r="F726" s="90"/>
    </row>
    <row r="727" ht="15.75" customHeight="1">
      <c r="C727" s="90"/>
      <c r="D727" s="90"/>
      <c r="E727" s="90"/>
      <c r="F727" s="90"/>
    </row>
    <row r="728" ht="15.75" customHeight="1">
      <c r="C728" s="90"/>
      <c r="D728" s="90"/>
      <c r="E728" s="90"/>
      <c r="F728" s="90"/>
    </row>
    <row r="729" ht="15.75" customHeight="1">
      <c r="C729" s="90"/>
      <c r="D729" s="90"/>
      <c r="E729" s="90"/>
      <c r="F729" s="90"/>
    </row>
    <row r="730" ht="15.75" customHeight="1">
      <c r="C730" s="90"/>
      <c r="D730" s="90"/>
      <c r="E730" s="90"/>
      <c r="F730" s="90"/>
    </row>
    <row r="731" ht="15.75" customHeight="1">
      <c r="C731" s="90"/>
      <c r="D731" s="90"/>
      <c r="E731" s="90"/>
      <c r="F731" s="90"/>
    </row>
    <row r="732" ht="15.75" customHeight="1">
      <c r="C732" s="90"/>
      <c r="D732" s="90"/>
      <c r="E732" s="90"/>
      <c r="F732" s="90"/>
    </row>
    <row r="733" ht="15.75" customHeight="1">
      <c r="C733" s="90"/>
      <c r="D733" s="90"/>
      <c r="E733" s="90"/>
      <c r="F733" s="90"/>
    </row>
    <row r="734" ht="15.75" customHeight="1">
      <c r="C734" s="90"/>
      <c r="D734" s="90"/>
      <c r="E734" s="90"/>
      <c r="F734" s="90"/>
    </row>
    <row r="735" ht="15.75" customHeight="1">
      <c r="C735" s="90"/>
      <c r="D735" s="90"/>
      <c r="E735" s="90"/>
      <c r="F735" s="90"/>
    </row>
    <row r="736" ht="15.75" customHeight="1">
      <c r="C736" s="90"/>
      <c r="D736" s="90"/>
      <c r="E736" s="90"/>
      <c r="F736" s="90"/>
    </row>
    <row r="737" ht="15.75" customHeight="1">
      <c r="C737" s="90"/>
      <c r="D737" s="90"/>
      <c r="E737" s="90"/>
      <c r="F737" s="90"/>
    </row>
    <row r="738" ht="15.75" customHeight="1">
      <c r="C738" s="90"/>
      <c r="D738" s="90"/>
      <c r="E738" s="90"/>
      <c r="F738" s="90"/>
    </row>
    <row r="739" ht="15.75" customHeight="1">
      <c r="C739" s="90"/>
      <c r="D739" s="90"/>
      <c r="E739" s="90"/>
      <c r="F739" s="90"/>
    </row>
    <row r="740" ht="15.75" customHeight="1">
      <c r="C740" s="90"/>
      <c r="D740" s="90"/>
      <c r="E740" s="90"/>
      <c r="F740" s="90"/>
    </row>
    <row r="741" ht="15.75" customHeight="1">
      <c r="C741" s="90"/>
      <c r="D741" s="90"/>
      <c r="E741" s="90"/>
      <c r="F741" s="90"/>
    </row>
    <row r="742" ht="15.75" customHeight="1">
      <c r="C742" s="90"/>
      <c r="D742" s="90"/>
      <c r="E742" s="90"/>
      <c r="F742" s="90"/>
    </row>
    <row r="743" ht="15.75" customHeight="1">
      <c r="C743" s="90"/>
      <c r="D743" s="90"/>
      <c r="E743" s="90"/>
      <c r="F743" s="90"/>
    </row>
    <row r="744" ht="15.75" customHeight="1">
      <c r="C744" s="90"/>
      <c r="D744" s="90"/>
      <c r="E744" s="90"/>
      <c r="F744" s="90"/>
    </row>
    <row r="745" ht="15.75" customHeight="1">
      <c r="C745" s="90"/>
      <c r="D745" s="90"/>
      <c r="E745" s="90"/>
      <c r="F745" s="90"/>
    </row>
    <row r="746" ht="15.75" customHeight="1">
      <c r="C746" s="90"/>
      <c r="D746" s="90"/>
      <c r="E746" s="90"/>
      <c r="F746" s="90"/>
    </row>
    <row r="747" ht="15.75" customHeight="1">
      <c r="C747" s="90"/>
      <c r="D747" s="90"/>
      <c r="E747" s="90"/>
      <c r="F747" s="90"/>
    </row>
    <row r="748" ht="15.75" customHeight="1">
      <c r="C748" s="90"/>
      <c r="D748" s="90"/>
      <c r="E748" s="90"/>
      <c r="F748" s="90"/>
    </row>
    <row r="749" ht="15.75" customHeight="1">
      <c r="C749" s="90"/>
      <c r="D749" s="90"/>
      <c r="E749" s="90"/>
      <c r="F749" s="90"/>
    </row>
    <row r="750" ht="15.75" customHeight="1">
      <c r="C750" s="90"/>
      <c r="D750" s="90"/>
      <c r="E750" s="90"/>
      <c r="F750" s="90"/>
    </row>
    <row r="751" ht="15.75" customHeight="1">
      <c r="C751" s="90"/>
      <c r="D751" s="90"/>
      <c r="E751" s="90"/>
      <c r="F751" s="90"/>
    </row>
    <row r="752" ht="15.75" customHeight="1">
      <c r="C752" s="90"/>
      <c r="D752" s="90"/>
      <c r="E752" s="90"/>
      <c r="F752" s="90"/>
    </row>
    <row r="753" ht="15.75" customHeight="1">
      <c r="C753" s="90"/>
      <c r="D753" s="90"/>
      <c r="E753" s="90"/>
      <c r="F753" s="90"/>
    </row>
    <row r="754" ht="15.75" customHeight="1">
      <c r="C754" s="90"/>
      <c r="D754" s="90"/>
      <c r="E754" s="90"/>
      <c r="F754" s="90"/>
    </row>
    <row r="755" ht="15.75" customHeight="1">
      <c r="C755" s="90"/>
      <c r="D755" s="90"/>
      <c r="E755" s="90"/>
      <c r="F755" s="90"/>
    </row>
    <row r="756" ht="15.75" customHeight="1">
      <c r="C756" s="90"/>
      <c r="D756" s="90"/>
      <c r="E756" s="90"/>
      <c r="F756" s="90"/>
    </row>
    <row r="757" ht="15.75" customHeight="1">
      <c r="C757" s="90"/>
      <c r="D757" s="90"/>
      <c r="E757" s="90"/>
      <c r="F757" s="90"/>
    </row>
    <row r="758" ht="15.75" customHeight="1">
      <c r="C758" s="90"/>
      <c r="D758" s="90"/>
      <c r="E758" s="90"/>
      <c r="F758" s="90"/>
    </row>
    <row r="759" ht="15.75" customHeight="1">
      <c r="C759" s="90"/>
      <c r="D759" s="90"/>
      <c r="E759" s="90"/>
      <c r="F759" s="90"/>
    </row>
    <row r="760" ht="15.75" customHeight="1">
      <c r="C760" s="90"/>
      <c r="D760" s="90"/>
      <c r="E760" s="90"/>
      <c r="F760" s="90"/>
    </row>
    <row r="761" ht="15.75" customHeight="1">
      <c r="C761" s="90"/>
      <c r="D761" s="90"/>
      <c r="E761" s="90"/>
      <c r="F761" s="90"/>
    </row>
    <row r="762" ht="15.75" customHeight="1">
      <c r="C762" s="90"/>
      <c r="D762" s="90"/>
      <c r="E762" s="90"/>
      <c r="F762" s="90"/>
    </row>
    <row r="763" ht="15.75" customHeight="1">
      <c r="C763" s="90"/>
      <c r="D763" s="90"/>
      <c r="E763" s="90"/>
      <c r="F763" s="90"/>
    </row>
    <row r="764" ht="15.75" customHeight="1">
      <c r="C764" s="90"/>
      <c r="D764" s="90"/>
      <c r="E764" s="90"/>
      <c r="F764" s="90"/>
    </row>
    <row r="765" ht="15.75" customHeight="1">
      <c r="C765" s="90"/>
      <c r="D765" s="90"/>
      <c r="E765" s="90"/>
      <c r="F765" s="90"/>
    </row>
    <row r="766" ht="15.75" customHeight="1">
      <c r="C766" s="90"/>
      <c r="D766" s="90"/>
      <c r="E766" s="90"/>
      <c r="F766" s="90"/>
    </row>
    <row r="767" ht="15.75" customHeight="1">
      <c r="C767" s="90"/>
      <c r="D767" s="90"/>
      <c r="E767" s="90"/>
      <c r="F767" s="90"/>
    </row>
    <row r="768" ht="15.75" customHeight="1">
      <c r="C768" s="90"/>
      <c r="D768" s="90"/>
      <c r="E768" s="90"/>
      <c r="F768" s="90"/>
    </row>
    <row r="769" ht="15.75" customHeight="1">
      <c r="C769" s="90"/>
      <c r="D769" s="90"/>
      <c r="E769" s="90"/>
      <c r="F769" s="90"/>
    </row>
    <row r="770" ht="15.75" customHeight="1">
      <c r="C770" s="90"/>
      <c r="D770" s="90"/>
      <c r="E770" s="90"/>
      <c r="F770" s="90"/>
    </row>
    <row r="771" ht="15.75" customHeight="1">
      <c r="C771" s="90"/>
      <c r="D771" s="90"/>
      <c r="E771" s="90"/>
      <c r="F771" s="90"/>
    </row>
    <row r="772" ht="15.75" customHeight="1">
      <c r="C772" s="90"/>
      <c r="D772" s="90"/>
      <c r="E772" s="90"/>
      <c r="F772" s="90"/>
    </row>
    <row r="773" ht="15.75" customHeight="1">
      <c r="C773" s="90"/>
      <c r="D773" s="90"/>
      <c r="E773" s="90"/>
      <c r="F773" s="90"/>
    </row>
    <row r="774" ht="15.75" customHeight="1">
      <c r="C774" s="90"/>
      <c r="D774" s="90"/>
      <c r="E774" s="90"/>
      <c r="F774" s="90"/>
    </row>
    <row r="775" ht="15.75" customHeight="1">
      <c r="C775" s="90"/>
      <c r="D775" s="90"/>
      <c r="E775" s="90"/>
      <c r="F775" s="90"/>
    </row>
    <row r="776" ht="15.75" customHeight="1">
      <c r="C776" s="90"/>
      <c r="D776" s="90"/>
      <c r="E776" s="90"/>
      <c r="F776" s="90"/>
    </row>
    <row r="777" ht="15.75" customHeight="1">
      <c r="C777" s="90"/>
      <c r="D777" s="90"/>
      <c r="E777" s="90"/>
      <c r="F777" s="90"/>
    </row>
    <row r="778" ht="15.75" customHeight="1">
      <c r="C778" s="90"/>
      <c r="D778" s="90"/>
      <c r="E778" s="90"/>
      <c r="F778" s="90"/>
    </row>
    <row r="779" ht="15.75" customHeight="1">
      <c r="C779" s="90"/>
      <c r="D779" s="90"/>
      <c r="E779" s="90"/>
      <c r="F779" s="90"/>
    </row>
    <row r="780" ht="15.75" customHeight="1">
      <c r="C780" s="90"/>
      <c r="D780" s="90"/>
      <c r="E780" s="90"/>
      <c r="F780" s="90"/>
    </row>
    <row r="781" ht="15.75" customHeight="1">
      <c r="C781" s="90"/>
      <c r="D781" s="90"/>
      <c r="E781" s="90"/>
      <c r="F781" s="90"/>
    </row>
    <row r="782" ht="15.75" customHeight="1">
      <c r="C782" s="90"/>
      <c r="D782" s="90"/>
      <c r="E782" s="90"/>
      <c r="F782" s="90"/>
    </row>
    <row r="783" ht="15.75" customHeight="1">
      <c r="C783" s="90"/>
      <c r="D783" s="90"/>
      <c r="E783" s="90"/>
      <c r="F783" s="90"/>
    </row>
    <row r="784" ht="15.75" customHeight="1">
      <c r="C784" s="90"/>
      <c r="D784" s="90"/>
      <c r="E784" s="90"/>
      <c r="F784" s="90"/>
    </row>
    <row r="785" ht="15.75" customHeight="1">
      <c r="C785" s="90"/>
      <c r="D785" s="90"/>
      <c r="E785" s="90"/>
      <c r="F785" s="90"/>
    </row>
    <row r="786" ht="15.75" customHeight="1">
      <c r="C786" s="90"/>
      <c r="D786" s="90"/>
      <c r="E786" s="90"/>
      <c r="F786" s="90"/>
    </row>
    <row r="787" ht="15.75" customHeight="1">
      <c r="C787" s="90"/>
      <c r="D787" s="90"/>
      <c r="E787" s="90"/>
      <c r="F787" s="90"/>
    </row>
    <row r="788" ht="15.75" customHeight="1">
      <c r="C788" s="90"/>
      <c r="D788" s="90"/>
      <c r="E788" s="90"/>
      <c r="F788" s="90"/>
    </row>
    <row r="789" ht="15.75" customHeight="1">
      <c r="C789" s="90"/>
      <c r="D789" s="90"/>
      <c r="E789" s="90"/>
      <c r="F789" s="90"/>
    </row>
    <row r="790" ht="15.75" customHeight="1">
      <c r="C790" s="90"/>
      <c r="D790" s="90"/>
      <c r="E790" s="90"/>
      <c r="F790" s="90"/>
    </row>
    <row r="791" ht="15.75" customHeight="1">
      <c r="C791" s="90"/>
      <c r="D791" s="90"/>
      <c r="E791" s="90"/>
      <c r="F791" s="90"/>
    </row>
    <row r="792" ht="15.75" customHeight="1">
      <c r="C792" s="90"/>
      <c r="D792" s="90"/>
      <c r="E792" s="90"/>
      <c r="F792" s="90"/>
    </row>
    <row r="793" ht="15.75" customHeight="1">
      <c r="C793" s="90"/>
      <c r="D793" s="90"/>
      <c r="E793" s="90"/>
      <c r="F793" s="90"/>
    </row>
    <row r="794" ht="15.75" customHeight="1">
      <c r="C794" s="90"/>
      <c r="D794" s="90"/>
      <c r="E794" s="90"/>
      <c r="F794" s="90"/>
    </row>
    <row r="795" ht="15.75" customHeight="1">
      <c r="C795" s="90"/>
      <c r="D795" s="90"/>
      <c r="E795" s="90"/>
      <c r="F795" s="90"/>
    </row>
    <row r="796" ht="15.75" customHeight="1">
      <c r="C796" s="90"/>
      <c r="D796" s="90"/>
      <c r="E796" s="90"/>
      <c r="F796" s="90"/>
    </row>
    <row r="797" ht="15.75" customHeight="1">
      <c r="C797" s="90"/>
      <c r="D797" s="90"/>
      <c r="E797" s="90"/>
      <c r="F797" s="90"/>
    </row>
    <row r="798" ht="15.75" customHeight="1">
      <c r="C798" s="90"/>
      <c r="D798" s="90"/>
      <c r="E798" s="90"/>
      <c r="F798" s="90"/>
    </row>
    <row r="799" ht="15.75" customHeight="1">
      <c r="C799" s="90"/>
      <c r="D799" s="90"/>
      <c r="E799" s="90"/>
      <c r="F799" s="90"/>
    </row>
    <row r="800" ht="15.75" customHeight="1">
      <c r="C800" s="90"/>
      <c r="D800" s="90"/>
      <c r="E800" s="90"/>
      <c r="F800" s="90"/>
    </row>
    <row r="801" ht="15.75" customHeight="1">
      <c r="C801" s="90"/>
      <c r="D801" s="90"/>
      <c r="E801" s="90"/>
      <c r="F801" s="90"/>
    </row>
    <row r="802" ht="15.75" customHeight="1">
      <c r="C802" s="90"/>
      <c r="D802" s="90"/>
      <c r="E802" s="90"/>
      <c r="F802" s="90"/>
    </row>
    <row r="803" ht="15.75" customHeight="1">
      <c r="C803" s="90"/>
      <c r="D803" s="90"/>
      <c r="E803" s="90"/>
      <c r="F803" s="90"/>
    </row>
    <row r="804" ht="15.75" customHeight="1">
      <c r="C804" s="90"/>
      <c r="D804" s="90"/>
      <c r="E804" s="90"/>
      <c r="F804" s="90"/>
    </row>
    <row r="805" ht="15.75" customHeight="1">
      <c r="C805" s="90"/>
      <c r="D805" s="90"/>
      <c r="E805" s="90"/>
      <c r="F805" s="90"/>
    </row>
    <row r="806" ht="15.75" customHeight="1">
      <c r="C806" s="90"/>
      <c r="D806" s="90"/>
      <c r="E806" s="90"/>
      <c r="F806" s="90"/>
    </row>
    <row r="807" ht="15.75" customHeight="1">
      <c r="C807" s="90"/>
      <c r="D807" s="90"/>
      <c r="E807" s="90"/>
      <c r="F807" s="90"/>
    </row>
    <row r="808" ht="15.75" customHeight="1">
      <c r="C808" s="90"/>
      <c r="D808" s="90"/>
      <c r="E808" s="90"/>
      <c r="F808" s="90"/>
    </row>
    <row r="809" ht="15.75" customHeight="1">
      <c r="C809" s="90"/>
      <c r="D809" s="90"/>
      <c r="E809" s="90"/>
      <c r="F809" s="90"/>
    </row>
    <row r="810" ht="15.75" customHeight="1">
      <c r="C810" s="90"/>
      <c r="D810" s="90"/>
      <c r="E810" s="90"/>
      <c r="F810" s="90"/>
    </row>
    <row r="811" ht="15.75" customHeight="1">
      <c r="C811" s="90"/>
      <c r="D811" s="90"/>
      <c r="E811" s="90"/>
      <c r="F811" s="90"/>
    </row>
    <row r="812" ht="15.75" customHeight="1">
      <c r="C812" s="90"/>
      <c r="D812" s="90"/>
      <c r="E812" s="90"/>
      <c r="F812" s="90"/>
    </row>
    <row r="813" ht="15.75" customHeight="1">
      <c r="C813" s="90"/>
      <c r="D813" s="90"/>
      <c r="E813" s="90"/>
      <c r="F813" s="90"/>
    </row>
    <row r="814" ht="15.75" customHeight="1">
      <c r="C814" s="90"/>
      <c r="D814" s="90"/>
      <c r="E814" s="90"/>
      <c r="F814" s="90"/>
    </row>
    <row r="815" ht="15.75" customHeight="1">
      <c r="C815" s="90"/>
      <c r="D815" s="90"/>
      <c r="E815" s="90"/>
      <c r="F815" s="90"/>
    </row>
    <row r="816" ht="15.75" customHeight="1">
      <c r="C816" s="90"/>
      <c r="D816" s="90"/>
      <c r="E816" s="90"/>
      <c r="F816" s="90"/>
    </row>
    <row r="817" ht="15.75" customHeight="1">
      <c r="C817" s="90"/>
      <c r="D817" s="90"/>
      <c r="E817" s="90"/>
      <c r="F817" s="90"/>
    </row>
    <row r="818" ht="15.75" customHeight="1">
      <c r="C818" s="90"/>
      <c r="D818" s="90"/>
      <c r="E818" s="90"/>
      <c r="F818" s="90"/>
    </row>
    <row r="819" ht="15.75" customHeight="1">
      <c r="C819" s="90"/>
      <c r="D819" s="90"/>
      <c r="E819" s="90"/>
      <c r="F819" s="90"/>
    </row>
    <row r="820" ht="15.75" customHeight="1">
      <c r="C820" s="90"/>
      <c r="D820" s="90"/>
      <c r="E820" s="90"/>
      <c r="F820" s="90"/>
    </row>
    <row r="821" ht="15.75" customHeight="1">
      <c r="C821" s="90"/>
      <c r="D821" s="90"/>
      <c r="E821" s="90"/>
      <c r="F821" s="90"/>
    </row>
    <row r="822" ht="15.75" customHeight="1">
      <c r="C822" s="90"/>
      <c r="D822" s="90"/>
      <c r="E822" s="90"/>
      <c r="F822" s="90"/>
    </row>
    <row r="823" ht="15.75" customHeight="1">
      <c r="C823" s="90"/>
      <c r="D823" s="90"/>
      <c r="E823" s="90"/>
      <c r="F823" s="90"/>
    </row>
    <row r="824" ht="15.75" customHeight="1">
      <c r="C824" s="90"/>
      <c r="D824" s="90"/>
      <c r="E824" s="90"/>
      <c r="F824" s="90"/>
    </row>
    <row r="825" ht="15.75" customHeight="1">
      <c r="C825" s="90"/>
      <c r="D825" s="90"/>
      <c r="E825" s="90"/>
      <c r="F825" s="90"/>
    </row>
    <row r="826" ht="15.75" customHeight="1">
      <c r="C826" s="90"/>
      <c r="D826" s="90"/>
      <c r="E826" s="90"/>
      <c r="F826" s="90"/>
    </row>
    <row r="827" ht="15.75" customHeight="1">
      <c r="C827" s="90"/>
      <c r="D827" s="90"/>
      <c r="E827" s="90"/>
      <c r="F827" s="90"/>
    </row>
    <row r="828" ht="15.75" customHeight="1">
      <c r="C828" s="90"/>
      <c r="D828" s="90"/>
      <c r="E828" s="90"/>
      <c r="F828" s="90"/>
    </row>
    <row r="829" ht="15.75" customHeight="1">
      <c r="C829" s="90"/>
      <c r="D829" s="90"/>
      <c r="E829" s="90"/>
      <c r="F829" s="90"/>
    </row>
    <row r="830" ht="15.75" customHeight="1">
      <c r="C830" s="90"/>
      <c r="D830" s="90"/>
      <c r="E830" s="90"/>
      <c r="F830" s="90"/>
    </row>
    <row r="831" ht="15.75" customHeight="1">
      <c r="C831" s="90"/>
      <c r="D831" s="90"/>
      <c r="E831" s="90"/>
      <c r="F831" s="90"/>
    </row>
    <row r="832" ht="15.75" customHeight="1">
      <c r="C832" s="90"/>
      <c r="D832" s="90"/>
      <c r="E832" s="90"/>
      <c r="F832" s="90"/>
    </row>
    <row r="833" ht="15.75" customHeight="1">
      <c r="C833" s="90"/>
      <c r="D833" s="90"/>
      <c r="E833" s="90"/>
      <c r="F833" s="90"/>
    </row>
    <row r="834" ht="15.75" customHeight="1">
      <c r="C834" s="90"/>
      <c r="D834" s="90"/>
      <c r="E834" s="90"/>
      <c r="F834" s="90"/>
    </row>
    <row r="835" ht="15.75" customHeight="1">
      <c r="C835" s="90"/>
      <c r="D835" s="90"/>
      <c r="E835" s="90"/>
      <c r="F835" s="90"/>
    </row>
    <row r="836" ht="15.75" customHeight="1">
      <c r="C836" s="90"/>
      <c r="D836" s="90"/>
      <c r="E836" s="90"/>
      <c r="F836" s="90"/>
    </row>
    <row r="837" ht="15.75" customHeight="1">
      <c r="C837" s="90"/>
      <c r="D837" s="90"/>
      <c r="E837" s="90"/>
      <c r="F837" s="90"/>
    </row>
    <row r="838" ht="15.75" customHeight="1">
      <c r="C838" s="90"/>
      <c r="D838" s="90"/>
      <c r="E838" s="90"/>
      <c r="F838" s="90"/>
    </row>
    <row r="839" ht="15.75" customHeight="1">
      <c r="C839" s="90"/>
      <c r="D839" s="90"/>
      <c r="E839" s="90"/>
      <c r="F839" s="90"/>
    </row>
    <row r="840" ht="15.75" customHeight="1">
      <c r="C840" s="90"/>
      <c r="D840" s="90"/>
      <c r="E840" s="90"/>
      <c r="F840" s="90"/>
    </row>
    <row r="841" ht="15.75" customHeight="1">
      <c r="C841" s="90"/>
      <c r="D841" s="90"/>
      <c r="E841" s="90"/>
      <c r="F841" s="90"/>
    </row>
    <row r="842" ht="15.75" customHeight="1">
      <c r="C842" s="90"/>
      <c r="D842" s="90"/>
      <c r="E842" s="90"/>
      <c r="F842" s="90"/>
    </row>
    <row r="843" ht="15.75" customHeight="1">
      <c r="C843" s="90"/>
      <c r="D843" s="90"/>
      <c r="E843" s="90"/>
      <c r="F843" s="90"/>
    </row>
    <row r="844" ht="15.75" customHeight="1">
      <c r="C844" s="90"/>
      <c r="D844" s="90"/>
      <c r="E844" s="90"/>
      <c r="F844" s="90"/>
    </row>
    <row r="845" ht="15.75" customHeight="1">
      <c r="C845" s="90"/>
      <c r="D845" s="90"/>
      <c r="E845" s="90"/>
      <c r="F845" s="90"/>
    </row>
    <row r="846" ht="15.75" customHeight="1">
      <c r="C846" s="90"/>
      <c r="D846" s="90"/>
      <c r="E846" s="90"/>
      <c r="F846" s="90"/>
    </row>
    <row r="847" ht="15.75" customHeight="1">
      <c r="C847" s="90"/>
      <c r="D847" s="90"/>
      <c r="E847" s="90"/>
      <c r="F847" s="90"/>
    </row>
    <row r="848" ht="15.75" customHeight="1">
      <c r="C848" s="90"/>
      <c r="D848" s="90"/>
      <c r="E848" s="90"/>
      <c r="F848" s="90"/>
    </row>
    <row r="849" ht="15.75" customHeight="1">
      <c r="C849" s="90"/>
      <c r="D849" s="90"/>
      <c r="E849" s="90"/>
      <c r="F849" s="90"/>
    </row>
    <row r="850" ht="15.75" customHeight="1">
      <c r="C850" s="90"/>
      <c r="D850" s="90"/>
      <c r="E850" s="90"/>
      <c r="F850" s="90"/>
    </row>
    <row r="851" ht="15.75" customHeight="1">
      <c r="C851" s="90"/>
      <c r="D851" s="90"/>
      <c r="E851" s="90"/>
      <c r="F851" s="90"/>
    </row>
    <row r="852" ht="15.75" customHeight="1">
      <c r="C852" s="90"/>
      <c r="D852" s="90"/>
      <c r="E852" s="90"/>
      <c r="F852" s="90"/>
    </row>
    <row r="853" ht="15.75" customHeight="1">
      <c r="C853" s="90"/>
      <c r="D853" s="90"/>
      <c r="E853" s="90"/>
      <c r="F853" s="90"/>
    </row>
    <row r="854" ht="15.75" customHeight="1">
      <c r="C854" s="90"/>
      <c r="D854" s="90"/>
      <c r="E854" s="90"/>
      <c r="F854" s="90"/>
    </row>
    <row r="855" ht="15.75" customHeight="1">
      <c r="C855" s="90"/>
      <c r="D855" s="90"/>
      <c r="E855" s="90"/>
      <c r="F855" s="90"/>
    </row>
    <row r="856" ht="15.75" customHeight="1">
      <c r="C856" s="90"/>
      <c r="D856" s="90"/>
      <c r="E856" s="90"/>
      <c r="F856" s="90"/>
    </row>
    <row r="857" ht="15.75" customHeight="1">
      <c r="C857" s="90"/>
      <c r="D857" s="90"/>
      <c r="E857" s="90"/>
      <c r="F857" s="90"/>
    </row>
    <row r="858" ht="15.75" customHeight="1">
      <c r="C858" s="90"/>
      <c r="D858" s="90"/>
      <c r="E858" s="90"/>
      <c r="F858" s="90"/>
    </row>
    <row r="859" ht="15.75" customHeight="1">
      <c r="C859" s="90"/>
      <c r="D859" s="90"/>
      <c r="E859" s="90"/>
      <c r="F859" s="90"/>
    </row>
    <row r="860" ht="15.75" customHeight="1">
      <c r="C860" s="90"/>
      <c r="D860" s="90"/>
      <c r="E860" s="90"/>
      <c r="F860" s="90"/>
    </row>
    <row r="861" ht="15.75" customHeight="1">
      <c r="C861" s="90"/>
      <c r="D861" s="90"/>
      <c r="E861" s="90"/>
      <c r="F861" s="90"/>
    </row>
    <row r="862" ht="15.75" customHeight="1">
      <c r="C862" s="90"/>
      <c r="D862" s="90"/>
      <c r="E862" s="90"/>
      <c r="F862" s="90"/>
    </row>
    <row r="863" ht="15.75" customHeight="1">
      <c r="C863" s="90"/>
      <c r="D863" s="90"/>
      <c r="E863" s="90"/>
      <c r="F863" s="90"/>
    </row>
    <row r="864" ht="15.75" customHeight="1">
      <c r="C864" s="90"/>
      <c r="D864" s="90"/>
      <c r="E864" s="90"/>
      <c r="F864" s="90"/>
    </row>
    <row r="865" ht="15.75" customHeight="1">
      <c r="C865" s="90"/>
      <c r="D865" s="90"/>
      <c r="E865" s="90"/>
      <c r="F865" s="90"/>
    </row>
    <row r="866" ht="15.75" customHeight="1">
      <c r="C866" s="90"/>
      <c r="D866" s="90"/>
      <c r="E866" s="90"/>
      <c r="F866" s="90"/>
    </row>
    <row r="867" ht="15.75" customHeight="1">
      <c r="C867" s="90"/>
      <c r="D867" s="90"/>
      <c r="E867" s="90"/>
      <c r="F867" s="90"/>
    </row>
    <row r="868" ht="15.75" customHeight="1">
      <c r="C868" s="90"/>
      <c r="D868" s="90"/>
      <c r="E868" s="90"/>
      <c r="F868" s="90"/>
    </row>
    <row r="869" ht="15.75" customHeight="1">
      <c r="C869" s="90"/>
      <c r="D869" s="90"/>
      <c r="E869" s="90"/>
      <c r="F869" s="90"/>
    </row>
    <row r="870" ht="15.75" customHeight="1">
      <c r="C870" s="90"/>
      <c r="D870" s="90"/>
      <c r="E870" s="90"/>
      <c r="F870" s="90"/>
    </row>
    <row r="871" ht="15.75" customHeight="1">
      <c r="C871" s="90"/>
      <c r="D871" s="90"/>
      <c r="E871" s="90"/>
      <c r="F871" s="90"/>
    </row>
    <row r="872" ht="15.75" customHeight="1">
      <c r="C872" s="90"/>
      <c r="D872" s="90"/>
      <c r="E872" s="90"/>
      <c r="F872" s="90"/>
    </row>
    <row r="873" ht="15.75" customHeight="1">
      <c r="C873" s="90"/>
      <c r="D873" s="90"/>
      <c r="E873" s="90"/>
      <c r="F873" s="90"/>
    </row>
    <row r="874" ht="15.75" customHeight="1">
      <c r="C874" s="90"/>
      <c r="D874" s="90"/>
      <c r="E874" s="90"/>
      <c r="F874" s="90"/>
    </row>
    <row r="875" ht="15.75" customHeight="1">
      <c r="C875" s="90"/>
      <c r="D875" s="90"/>
      <c r="E875" s="90"/>
      <c r="F875" s="90"/>
    </row>
    <row r="876" ht="15.75" customHeight="1">
      <c r="C876" s="90"/>
      <c r="D876" s="90"/>
      <c r="E876" s="90"/>
      <c r="F876" s="90"/>
    </row>
    <row r="877" ht="15.75" customHeight="1">
      <c r="C877" s="90"/>
      <c r="D877" s="90"/>
      <c r="E877" s="90"/>
      <c r="F877" s="90"/>
    </row>
    <row r="878" ht="15.75" customHeight="1">
      <c r="C878" s="90"/>
      <c r="D878" s="90"/>
      <c r="E878" s="90"/>
      <c r="F878" s="90"/>
    </row>
    <row r="879" ht="15.75" customHeight="1">
      <c r="C879" s="90"/>
      <c r="D879" s="90"/>
      <c r="E879" s="90"/>
      <c r="F879" s="90"/>
    </row>
    <row r="880" ht="15.75" customHeight="1">
      <c r="C880" s="90"/>
      <c r="D880" s="90"/>
      <c r="E880" s="90"/>
      <c r="F880" s="90"/>
    </row>
    <row r="881" ht="15.75" customHeight="1">
      <c r="C881" s="90"/>
      <c r="D881" s="90"/>
      <c r="E881" s="90"/>
      <c r="F881" s="90"/>
    </row>
    <row r="882" ht="15.75" customHeight="1">
      <c r="C882" s="90"/>
      <c r="D882" s="90"/>
      <c r="E882" s="90"/>
      <c r="F882" s="90"/>
    </row>
    <row r="883" ht="15.75" customHeight="1">
      <c r="C883" s="90"/>
      <c r="D883" s="90"/>
      <c r="E883" s="90"/>
      <c r="F883" s="90"/>
    </row>
    <row r="884" ht="15.75" customHeight="1">
      <c r="C884" s="90"/>
      <c r="D884" s="90"/>
      <c r="E884" s="90"/>
      <c r="F884" s="90"/>
    </row>
    <row r="885" ht="15.75" customHeight="1">
      <c r="C885" s="90"/>
      <c r="D885" s="90"/>
      <c r="E885" s="90"/>
      <c r="F885" s="90"/>
    </row>
    <row r="886" ht="15.75" customHeight="1">
      <c r="C886" s="90"/>
      <c r="D886" s="90"/>
      <c r="E886" s="90"/>
      <c r="F886" s="90"/>
    </row>
    <row r="887" ht="15.75" customHeight="1">
      <c r="C887" s="90"/>
      <c r="D887" s="90"/>
      <c r="E887" s="90"/>
      <c r="F887" s="90"/>
    </row>
    <row r="888" ht="15.75" customHeight="1">
      <c r="C888" s="90"/>
      <c r="D888" s="90"/>
      <c r="E888" s="90"/>
      <c r="F888" s="90"/>
    </row>
    <row r="889" ht="15.75" customHeight="1">
      <c r="C889" s="90"/>
      <c r="D889" s="90"/>
      <c r="E889" s="90"/>
      <c r="F889" s="90"/>
    </row>
    <row r="890" ht="15.75" customHeight="1">
      <c r="C890" s="90"/>
      <c r="D890" s="90"/>
      <c r="E890" s="90"/>
      <c r="F890" s="90"/>
    </row>
    <row r="891" ht="15.75" customHeight="1">
      <c r="C891" s="90"/>
      <c r="D891" s="90"/>
      <c r="E891" s="90"/>
      <c r="F891" s="90"/>
    </row>
    <row r="892" ht="15.75" customHeight="1">
      <c r="C892" s="90"/>
      <c r="D892" s="90"/>
      <c r="E892" s="90"/>
      <c r="F892" s="90"/>
    </row>
    <row r="893" ht="15.75" customHeight="1">
      <c r="C893" s="90"/>
      <c r="D893" s="90"/>
      <c r="E893" s="90"/>
      <c r="F893" s="90"/>
    </row>
    <row r="894" ht="15.75" customHeight="1">
      <c r="C894" s="90"/>
      <c r="D894" s="90"/>
      <c r="E894" s="90"/>
      <c r="F894" s="90"/>
    </row>
    <row r="895" ht="15.75" customHeight="1">
      <c r="C895" s="90"/>
      <c r="D895" s="90"/>
      <c r="E895" s="90"/>
      <c r="F895" s="90"/>
    </row>
    <row r="896" ht="15.75" customHeight="1">
      <c r="C896" s="90"/>
      <c r="D896" s="90"/>
      <c r="E896" s="90"/>
      <c r="F896" s="90"/>
    </row>
    <row r="897" ht="15.75" customHeight="1">
      <c r="C897" s="90"/>
      <c r="D897" s="90"/>
      <c r="E897" s="90"/>
      <c r="F897" s="90"/>
    </row>
    <row r="898" ht="15.75" customHeight="1">
      <c r="C898" s="90"/>
      <c r="D898" s="90"/>
      <c r="E898" s="90"/>
      <c r="F898" s="90"/>
    </row>
    <row r="899" ht="15.75" customHeight="1">
      <c r="C899" s="90"/>
      <c r="D899" s="90"/>
      <c r="E899" s="90"/>
      <c r="F899" s="90"/>
    </row>
    <row r="900" ht="15.75" customHeight="1">
      <c r="C900" s="90"/>
      <c r="D900" s="90"/>
      <c r="E900" s="90"/>
      <c r="F900" s="90"/>
    </row>
    <row r="901" ht="15.75" customHeight="1">
      <c r="C901" s="90"/>
      <c r="D901" s="90"/>
      <c r="E901" s="90"/>
      <c r="F901" s="90"/>
    </row>
    <row r="902" ht="15.75" customHeight="1">
      <c r="C902" s="90"/>
      <c r="D902" s="90"/>
      <c r="E902" s="90"/>
      <c r="F902" s="90"/>
    </row>
    <row r="903" ht="15.75" customHeight="1">
      <c r="C903" s="90"/>
      <c r="D903" s="90"/>
      <c r="E903" s="90"/>
      <c r="F903" s="90"/>
    </row>
    <row r="904" ht="15.75" customHeight="1">
      <c r="C904" s="90"/>
      <c r="D904" s="90"/>
      <c r="E904" s="90"/>
      <c r="F904" s="90"/>
    </row>
    <row r="905" ht="15.75" customHeight="1">
      <c r="C905" s="90"/>
      <c r="D905" s="90"/>
      <c r="E905" s="90"/>
      <c r="F905" s="90"/>
    </row>
    <row r="906" ht="15.75" customHeight="1">
      <c r="C906" s="90"/>
      <c r="D906" s="90"/>
      <c r="E906" s="90"/>
      <c r="F906" s="90"/>
    </row>
    <row r="907" ht="15.75" customHeight="1">
      <c r="C907" s="90"/>
      <c r="D907" s="90"/>
      <c r="E907" s="90"/>
      <c r="F907" s="90"/>
    </row>
    <row r="908" ht="15.75" customHeight="1">
      <c r="C908" s="90"/>
      <c r="D908" s="90"/>
      <c r="E908" s="90"/>
      <c r="F908" s="90"/>
    </row>
    <row r="909" ht="15.75" customHeight="1">
      <c r="C909" s="90"/>
      <c r="D909" s="90"/>
      <c r="E909" s="90"/>
      <c r="F909" s="90"/>
    </row>
    <row r="910" ht="15.75" customHeight="1">
      <c r="C910" s="90"/>
      <c r="D910" s="90"/>
      <c r="E910" s="90"/>
      <c r="F910" s="90"/>
    </row>
    <row r="911" ht="15.75" customHeight="1">
      <c r="C911" s="90"/>
      <c r="D911" s="90"/>
      <c r="E911" s="90"/>
      <c r="F911" s="90"/>
    </row>
    <row r="912" ht="15.75" customHeight="1">
      <c r="C912" s="90"/>
      <c r="D912" s="90"/>
      <c r="E912" s="90"/>
      <c r="F912" s="90"/>
    </row>
    <row r="913" ht="15.75" customHeight="1">
      <c r="C913" s="90"/>
      <c r="D913" s="90"/>
      <c r="E913" s="90"/>
      <c r="F913" s="90"/>
    </row>
    <row r="914" ht="15.75" customHeight="1">
      <c r="C914" s="90"/>
      <c r="D914" s="90"/>
      <c r="E914" s="90"/>
      <c r="F914" s="90"/>
    </row>
    <row r="915" ht="15.75" customHeight="1">
      <c r="C915" s="90"/>
      <c r="D915" s="90"/>
      <c r="E915" s="90"/>
      <c r="F915" s="90"/>
    </row>
    <row r="916" ht="15.75" customHeight="1">
      <c r="C916" s="90"/>
      <c r="D916" s="90"/>
      <c r="E916" s="90"/>
      <c r="F916" s="90"/>
    </row>
    <row r="917" ht="15.75" customHeight="1">
      <c r="C917" s="90"/>
      <c r="D917" s="90"/>
      <c r="E917" s="90"/>
      <c r="F917" s="90"/>
    </row>
    <row r="918" ht="15.75" customHeight="1">
      <c r="C918" s="90"/>
      <c r="D918" s="90"/>
      <c r="E918" s="90"/>
      <c r="F918" s="90"/>
    </row>
    <row r="919" ht="15.75" customHeight="1">
      <c r="C919" s="90"/>
      <c r="D919" s="90"/>
      <c r="E919" s="90"/>
      <c r="F919" s="90"/>
    </row>
    <row r="920" ht="15.75" customHeight="1">
      <c r="C920" s="90"/>
      <c r="D920" s="90"/>
      <c r="E920" s="90"/>
      <c r="F920" s="90"/>
    </row>
    <row r="921" ht="15.75" customHeight="1">
      <c r="C921" s="90"/>
      <c r="D921" s="90"/>
      <c r="E921" s="90"/>
      <c r="F921" s="90"/>
    </row>
    <row r="922" ht="15.75" customHeight="1">
      <c r="C922" s="90"/>
      <c r="D922" s="90"/>
      <c r="E922" s="90"/>
      <c r="F922" s="90"/>
    </row>
    <row r="923" ht="15.75" customHeight="1">
      <c r="C923" s="90"/>
      <c r="D923" s="90"/>
      <c r="E923" s="90"/>
      <c r="F923" s="90"/>
    </row>
    <row r="924" ht="15.75" customHeight="1">
      <c r="C924" s="90"/>
      <c r="D924" s="90"/>
      <c r="E924" s="90"/>
      <c r="F924" s="90"/>
    </row>
    <row r="925" ht="15.75" customHeight="1">
      <c r="C925" s="90"/>
      <c r="D925" s="90"/>
      <c r="E925" s="90"/>
      <c r="F925" s="90"/>
    </row>
    <row r="926" ht="15.75" customHeight="1">
      <c r="C926" s="90"/>
      <c r="D926" s="90"/>
      <c r="E926" s="90"/>
      <c r="F926" s="90"/>
    </row>
    <row r="927" ht="15.75" customHeight="1">
      <c r="C927" s="90"/>
      <c r="D927" s="90"/>
      <c r="E927" s="90"/>
      <c r="F927" s="90"/>
    </row>
    <row r="928" ht="15.75" customHeight="1">
      <c r="C928" s="90"/>
      <c r="D928" s="90"/>
      <c r="E928" s="90"/>
      <c r="F928" s="90"/>
    </row>
    <row r="929" ht="15.75" customHeight="1">
      <c r="C929" s="90"/>
      <c r="D929" s="90"/>
      <c r="E929" s="90"/>
      <c r="F929" s="90"/>
    </row>
    <row r="930" ht="15.75" customHeight="1">
      <c r="C930" s="90"/>
      <c r="D930" s="90"/>
      <c r="E930" s="90"/>
      <c r="F930" s="90"/>
    </row>
    <row r="931" ht="15.75" customHeight="1">
      <c r="C931" s="90"/>
      <c r="D931" s="90"/>
      <c r="E931" s="90"/>
      <c r="F931" s="90"/>
    </row>
    <row r="932" ht="15.75" customHeight="1">
      <c r="C932" s="90"/>
      <c r="D932" s="90"/>
      <c r="E932" s="90"/>
      <c r="F932" s="90"/>
    </row>
    <row r="933" ht="15.75" customHeight="1">
      <c r="C933" s="90"/>
      <c r="D933" s="90"/>
      <c r="E933" s="90"/>
      <c r="F933" s="90"/>
    </row>
    <row r="934" ht="15.75" customHeight="1">
      <c r="C934" s="90"/>
      <c r="D934" s="90"/>
      <c r="E934" s="90"/>
      <c r="F934" s="90"/>
    </row>
    <row r="935" ht="15.75" customHeight="1">
      <c r="C935" s="90"/>
      <c r="D935" s="90"/>
      <c r="E935" s="90"/>
      <c r="F935" s="90"/>
    </row>
    <row r="936" ht="15.75" customHeight="1">
      <c r="C936" s="90"/>
      <c r="D936" s="90"/>
      <c r="E936" s="90"/>
      <c r="F936" s="90"/>
    </row>
    <row r="937" ht="15.75" customHeight="1">
      <c r="C937" s="90"/>
      <c r="D937" s="90"/>
      <c r="E937" s="90"/>
      <c r="F937" s="90"/>
    </row>
    <row r="938" ht="15.75" customHeight="1">
      <c r="C938" s="90"/>
      <c r="D938" s="90"/>
      <c r="E938" s="90"/>
      <c r="F938" s="90"/>
    </row>
    <row r="939" ht="15.75" customHeight="1">
      <c r="C939" s="90"/>
      <c r="D939" s="90"/>
      <c r="E939" s="90"/>
      <c r="F939" s="90"/>
    </row>
    <row r="940" ht="15.75" customHeight="1">
      <c r="C940" s="90"/>
      <c r="D940" s="90"/>
      <c r="E940" s="90"/>
      <c r="F940" s="90"/>
    </row>
    <row r="941" ht="15.75" customHeight="1">
      <c r="C941" s="90"/>
      <c r="D941" s="90"/>
      <c r="E941" s="90"/>
      <c r="F941" s="90"/>
    </row>
    <row r="942" ht="15.75" customHeight="1">
      <c r="C942" s="90"/>
      <c r="D942" s="90"/>
      <c r="E942" s="90"/>
      <c r="F942" s="90"/>
    </row>
    <row r="943" ht="15.75" customHeight="1">
      <c r="C943" s="90"/>
      <c r="D943" s="90"/>
      <c r="E943" s="90"/>
      <c r="F943" s="90"/>
    </row>
    <row r="944" ht="15.75" customHeight="1">
      <c r="C944" s="90"/>
      <c r="D944" s="90"/>
      <c r="E944" s="90"/>
      <c r="F944" s="90"/>
    </row>
    <row r="945" ht="15.75" customHeight="1">
      <c r="C945" s="90"/>
      <c r="D945" s="90"/>
      <c r="E945" s="90"/>
      <c r="F945" s="90"/>
    </row>
    <row r="946" ht="15.75" customHeight="1">
      <c r="C946" s="90"/>
      <c r="D946" s="90"/>
      <c r="E946" s="90"/>
      <c r="F946" s="90"/>
    </row>
    <row r="947" ht="15.75" customHeight="1">
      <c r="C947" s="90"/>
      <c r="D947" s="90"/>
      <c r="E947" s="90"/>
      <c r="F947" s="90"/>
    </row>
    <row r="948" ht="15.75" customHeight="1">
      <c r="C948" s="90"/>
      <c r="D948" s="90"/>
      <c r="E948" s="90"/>
      <c r="F948" s="90"/>
    </row>
    <row r="949" ht="15.75" customHeight="1">
      <c r="C949" s="90"/>
      <c r="D949" s="90"/>
      <c r="E949" s="90"/>
      <c r="F949" s="90"/>
    </row>
    <row r="950" ht="15.75" customHeight="1">
      <c r="C950" s="90"/>
      <c r="D950" s="90"/>
      <c r="E950" s="90"/>
      <c r="F950" s="90"/>
    </row>
    <row r="951" ht="15.75" customHeight="1">
      <c r="C951" s="90"/>
      <c r="D951" s="90"/>
      <c r="E951" s="90"/>
      <c r="F951" s="90"/>
    </row>
    <row r="952" ht="15.75" customHeight="1">
      <c r="C952" s="90"/>
      <c r="D952" s="90"/>
      <c r="E952" s="90"/>
      <c r="F952" s="90"/>
    </row>
    <row r="953" ht="15.75" customHeight="1">
      <c r="C953" s="90"/>
      <c r="D953" s="90"/>
      <c r="E953" s="90"/>
      <c r="F953" s="90"/>
    </row>
    <row r="954" ht="15.75" customHeight="1">
      <c r="C954" s="90"/>
      <c r="D954" s="90"/>
      <c r="E954" s="90"/>
      <c r="F954" s="90"/>
    </row>
    <row r="955" ht="15.75" customHeight="1">
      <c r="C955" s="90"/>
      <c r="D955" s="90"/>
      <c r="E955" s="90"/>
      <c r="F955" s="90"/>
    </row>
    <row r="956" ht="15.75" customHeight="1">
      <c r="C956" s="90"/>
      <c r="D956" s="90"/>
      <c r="E956" s="90"/>
      <c r="F956" s="90"/>
    </row>
    <row r="957" ht="15.75" customHeight="1">
      <c r="C957" s="90"/>
      <c r="D957" s="90"/>
      <c r="E957" s="90"/>
      <c r="F957" s="90"/>
    </row>
    <row r="958" ht="15.75" customHeight="1">
      <c r="C958" s="90"/>
      <c r="D958" s="90"/>
      <c r="E958" s="90"/>
      <c r="F958" s="90"/>
    </row>
    <row r="959" ht="15.75" customHeight="1">
      <c r="C959" s="90"/>
      <c r="D959" s="90"/>
      <c r="E959" s="90"/>
      <c r="F959" s="90"/>
    </row>
    <row r="960" ht="15.75" customHeight="1">
      <c r="C960" s="90"/>
      <c r="D960" s="90"/>
      <c r="E960" s="90"/>
      <c r="F960" s="90"/>
    </row>
    <row r="961" ht="15.75" customHeight="1">
      <c r="C961" s="90"/>
      <c r="D961" s="90"/>
      <c r="E961" s="90"/>
      <c r="F961" s="90"/>
    </row>
    <row r="962" ht="15.75" customHeight="1">
      <c r="C962" s="90"/>
      <c r="D962" s="90"/>
      <c r="E962" s="90"/>
      <c r="F962" s="90"/>
    </row>
    <row r="963" ht="15.75" customHeight="1">
      <c r="C963" s="90"/>
      <c r="D963" s="90"/>
      <c r="E963" s="90"/>
      <c r="F963" s="90"/>
    </row>
    <row r="964" ht="15.75" customHeight="1">
      <c r="C964" s="90"/>
      <c r="D964" s="90"/>
      <c r="E964" s="90"/>
      <c r="F964" s="90"/>
    </row>
    <row r="965" ht="15.75" customHeight="1">
      <c r="C965" s="90"/>
      <c r="D965" s="90"/>
      <c r="E965" s="90"/>
      <c r="F965" s="90"/>
    </row>
    <row r="966" ht="15.75" customHeight="1">
      <c r="C966" s="90"/>
      <c r="D966" s="90"/>
      <c r="E966" s="90"/>
      <c r="F966" s="90"/>
    </row>
    <row r="967" ht="15.75" customHeight="1">
      <c r="C967" s="90"/>
      <c r="D967" s="90"/>
      <c r="E967" s="90"/>
      <c r="F967" s="90"/>
    </row>
    <row r="968" ht="15.75" customHeight="1">
      <c r="C968" s="90"/>
      <c r="D968" s="90"/>
      <c r="E968" s="90"/>
      <c r="F968" s="90"/>
    </row>
    <row r="969" ht="15.75" customHeight="1">
      <c r="C969" s="90"/>
      <c r="D969" s="90"/>
      <c r="E969" s="90"/>
      <c r="F969" s="90"/>
    </row>
    <row r="970" ht="15.75" customHeight="1">
      <c r="C970" s="90"/>
      <c r="D970" s="90"/>
      <c r="E970" s="90"/>
      <c r="F970" s="90"/>
    </row>
    <row r="971" ht="15.75" customHeight="1">
      <c r="C971" s="90"/>
      <c r="D971" s="90"/>
      <c r="E971" s="90"/>
      <c r="F971" s="90"/>
    </row>
    <row r="972" ht="15.75" customHeight="1">
      <c r="C972" s="90"/>
      <c r="D972" s="90"/>
      <c r="E972" s="90"/>
      <c r="F972" s="90"/>
    </row>
    <row r="973" ht="15.75" customHeight="1">
      <c r="C973" s="90"/>
      <c r="D973" s="90"/>
      <c r="E973" s="90"/>
      <c r="F973" s="90"/>
    </row>
    <row r="974" ht="15.75" customHeight="1">
      <c r="C974" s="90"/>
      <c r="D974" s="90"/>
      <c r="E974" s="90"/>
      <c r="F974" s="90"/>
    </row>
    <row r="975" ht="15.75" customHeight="1">
      <c r="C975" s="90"/>
      <c r="D975" s="90"/>
      <c r="E975" s="90"/>
      <c r="F975" s="90"/>
    </row>
    <row r="976" ht="15.75" customHeight="1">
      <c r="C976" s="90"/>
      <c r="D976" s="90"/>
      <c r="E976" s="90"/>
      <c r="F976" s="90"/>
    </row>
    <row r="977" ht="15.75" customHeight="1">
      <c r="C977" s="90"/>
      <c r="D977" s="90"/>
      <c r="E977" s="90"/>
      <c r="F977" s="90"/>
    </row>
    <row r="978" ht="15.75" customHeight="1">
      <c r="C978" s="90"/>
      <c r="D978" s="90"/>
      <c r="E978" s="90"/>
      <c r="F978" s="90"/>
    </row>
    <row r="979" ht="15.75" customHeight="1">
      <c r="C979" s="90"/>
      <c r="D979" s="90"/>
      <c r="E979" s="90"/>
      <c r="F979" s="90"/>
    </row>
    <row r="980" ht="15.75" customHeight="1">
      <c r="C980" s="90"/>
      <c r="D980" s="90"/>
      <c r="E980" s="90"/>
      <c r="F980" s="90"/>
    </row>
    <row r="981" ht="15.75" customHeight="1">
      <c r="C981" s="90"/>
      <c r="D981" s="90"/>
      <c r="E981" s="90"/>
      <c r="F981" s="90"/>
    </row>
    <row r="982" ht="15.75" customHeight="1">
      <c r="C982" s="90"/>
      <c r="D982" s="90"/>
      <c r="E982" s="90"/>
      <c r="F982" s="90"/>
    </row>
    <row r="983" ht="15.75" customHeight="1">
      <c r="C983" s="90"/>
      <c r="D983" s="90"/>
      <c r="E983" s="90"/>
      <c r="F983" s="90"/>
    </row>
    <row r="984" ht="15.75" customHeight="1">
      <c r="C984" s="90"/>
      <c r="D984" s="90"/>
      <c r="E984" s="90"/>
      <c r="F984" s="90"/>
    </row>
    <row r="985" ht="15.75" customHeight="1">
      <c r="C985" s="90"/>
      <c r="D985" s="90"/>
      <c r="E985" s="90"/>
      <c r="F985" s="90"/>
    </row>
    <row r="986" ht="15.75" customHeight="1">
      <c r="C986" s="90"/>
      <c r="D986" s="90"/>
      <c r="E986" s="90"/>
      <c r="F986" s="90"/>
    </row>
    <row r="987" ht="15.75" customHeight="1">
      <c r="C987" s="90"/>
      <c r="D987" s="90"/>
      <c r="E987" s="90"/>
      <c r="F987" s="90"/>
    </row>
    <row r="988" ht="15.75" customHeight="1">
      <c r="C988" s="90"/>
      <c r="D988" s="90"/>
      <c r="E988" s="90"/>
      <c r="F988" s="90"/>
    </row>
    <row r="989" ht="15.75" customHeight="1">
      <c r="C989" s="90"/>
      <c r="D989" s="90"/>
      <c r="E989" s="90"/>
      <c r="F989" s="90"/>
    </row>
    <row r="990" ht="15.75" customHeight="1">
      <c r="C990" s="90"/>
      <c r="D990" s="90"/>
      <c r="E990" s="90"/>
      <c r="F990" s="90"/>
    </row>
    <row r="991" ht="15.75" customHeight="1">
      <c r="C991" s="90"/>
      <c r="D991" s="90"/>
      <c r="E991" s="90"/>
      <c r="F991" s="90"/>
    </row>
    <row r="992" ht="15.75" customHeight="1">
      <c r="C992" s="90"/>
      <c r="D992" s="90"/>
      <c r="E992" s="90"/>
      <c r="F992" s="90"/>
    </row>
    <row r="993" ht="15.75" customHeight="1">
      <c r="C993" s="90"/>
      <c r="D993" s="90"/>
      <c r="E993" s="90"/>
      <c r="F993" s="90"/>
    </row>
    <row r="994" ht="15.75" customHeight="1">
      <c r="C994" s="90"/>
      <c r="D994" s="90"/>
      <c r="E994" s="90"/>
      <c r="F994" s="90"/>
    </row>
    <row r="995" ht="15.75" customHeight="1">
      <c r="C995" s="90"/>
      <c r="D995" s="90"/>
      <c r="E995" s="90"/>
      <c r="F995" s="90"/>
    </row>
    <row r="996" ht="15.75" customHeight="1">
      <c r="C996" s="90"/>
      <c r="D996" s="90"/>
      <c r="E996" s="90"/>
      <c r="F996" s="90"/>
    </row>
    <row r="997" ht="15.75" customHeight="1">
      <c r="C997" s="90"/>
      <c r="D997" s="90"/>
      <c r="E997" s="90"/>
      <c r="F997" s="90"/>
    </row>
    <row r="998" ht="15.75" customHeight="1">
      <c r="C998" s="90"/>
      <c r="D998" s="90"/>
      <c r="E998" s="90"/>
      <c r="F998" s="90"/>
    </row>
    <row r="999" ht="15.75" customHeight="1">
      <c r="C999" s="90"/>
      <c r="D999" s="90"/>
      <c r="E999" s="90"/>
      <c r="F999" s="90"/>
    </row>
    <row r="1000" ht="15.75" customHeight="1"/>
  </sheetData>
  <mergeCells count="9">
    <mergeCell ref="I13:M13"/>
    <mergeCell ref="I14:M14"/>
    <mergeCell ref="A8:A9"/>
    <mergeCell ref="B8:B9"/>
    <mergeCell ref="C8:C9"/>
    <mergeCell ref="D8:F8"/>
    <mergeCell ref="G8:G9"/>
    <mergeCell ref="I11:N11"/>
    <mergeCell ref="I12:M12"/>
  </mergeCells>
  <dataValidations>
    <dataValidation type="list" allowBlank="1" showInputMessage="1" showErrorMessage="1" prompt="Cell hanya dapat diisi tanda centang (V) atau dikosongkan" sqref="D11:F999">
      <formula1>$B$5:$B$6</formula1>
    </dataValidation>
    <dataValidation type="custom" allowBlank="1" showDropDown="1" showInputMessage="1" showErrorMessage="1" prompt="Masukan data yang valid. Contoh tanggal : 29 Desember 2021, maka input yang valid adalah 29/12/2021" sqref="C11:C999">
      <formula1>OR(NOT(ISERROR(DATEVALUE(C11))), AND(ISNUMBER(C11), LEFT(CELL("format", C11))="D"))</formula1>
    </dataValidation>
  </dataValidations>
  <hyperlinks>
    <hyperlink display="&lt;&lt;&lt; Daftar Tabel" location="'Daftar Tabel'!A1" ref="H1"/>
  </hyperlinks>
  <printOptions/>
  <pageMargins bottom="0.75" footer="0.0" header="0.0" left="0.7" right="0.7" top="0.75"/>
  <pageSetup orientation="landscape"/>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1.0" topLeftCell="B12" activePane="bottomRight" state="frozen"/>
      <selection activeCell="B1" sqref="B1" pane="topRight"/>
      <selection activeCell="A12" sqref="A12" pane="bottomLeft"/>
      <selection activeCell="B12" sqref="B12" pane="bottomRight"/>
    </sheetView>
  </sheetViews>
  <sheetFormatPr customHeight="1" defaultColWidth="12.63" defaultRowHeight="15.0"/>
  <cols>
    <col customWidth="1" min="1" max="1" width="4.63"/>
    <col customWidth="1" min="2" max="2" width="47.75"/>
    <col customWidth="1" min="3" max="3" width="13.38"/>
    <col customWidth="1" min="4" max="4" width="21.38"/>
    <col customWidth="1" min="5" max="5" width="20.13"/>
    <col customWidth="1" min="6" max="10" width="7.63"/>
  </cols>
  <sheetData>
    <row r="1" ht="14.25" customHeight="1">
      <c r="A1" s="573" t="s">
        <v>2274</v>
      </c>
      <c r="C1" s="95"/>
      <c r="E1" s="68" t="s">
        <v>191</v>
      </c>
    </row>
    <row r="2">
      <c r="A2" s="222"/>
      <c r="C2" s="95"/>
      <c r="E2" s="408"/>
    </row>
    <row r="3" hidden="1">
      <c r="A3" s="222"/>
      <c r="C3" s="95"/>
      <c r="E3" s="408"/>
    </row>
    <row r="4" hidden="1">
      <c r="A4" s="222"/>
      <c r="B4" s="91" t="s">
        <v>2275</v>
      </c>
      <c r="C4" s="95"/>
      <c r="E4" s="408"/>
    </row>
    <row r="5" hidden="1">
      <c r="A5" s="222"/>
      <c r="B5" s="90" t="s">
        <v>2276</v>
      </c>
      <c r="C5" s="95"/>
      <c r="E5" s="408"/>
    </row>
    <row r="6" ht="12.75" hidden="1" customHeight="1">
      <c r="A6" s="222"/>
      <c r="B6" s="90" t="s">
        <v>2277</v>
      </c>
      <c r="C6" s="95"/>
      <c r="E6" s="408"/>
    </row>
    <row r="7" ht="14.25" customHeight="1">
      <c r="A7" s="370" t="s">
        <v>2278</v>
      </c>
      <c r="C7" s="95"/>
      <c r="E7" s="408"/>
    </row>
    <row r="8" ht="14.25" customHeight="1">
      <c r="A8" s="222" t="s">
        <v>2279</v>
      </c>
      <c r="C8" s="95"/>
    </row>
    <row r="9">
      <c r="A9" s="75" t="s">
        <v>71</v>
      </c>
      <c r="B9" s="75" t="s">
        <v>1486</v>
      </c>
      <c r="C9" s="75" t="s">
        <v>59</v>
      </c>
      <c r="D9" s="75" t="s">
        <v>2280</v>
      </c>
      <c r="E9" s="75" t="s">
        <v>2281</v>
      </c>
    </row>
    <row r="10" ht="14.25" customHeight="1">
      <c r="A10" s="372">
        <v>1.0</v>
      </c>
      <c r="B10" s="372">
        <v>2.0</v>
      </c>
      <c r="C10" s="372">
        <v>3.0</v>
      </c>
      <c r="D10" s="372">
        <v>4.0</v>
      </c>
      <c r="E10" s="372">
        <v>5.0</v>
      </c>
    </row>
    <row r="11" ht="14.25" customHeight="1">
      <c r="A11" s="409" t="s">
        <v>1312</v>
      </c>
      <c r="B11" s="574" t="s">
        <v>1313</v>
      </c>
      <c r="C11" s="299"/>
      <c r="D11" s="299"/>
      <c r="E11" s="299"/>
    </row>
    <row r="12" ht="14.25" customHeight="1">
      <c r="A12" s="376">
        <v>1.0</v>
      </c>
      <c r="B12" s="434" t="s">
        <v>1314</v>
      </c>
      <c r="C12" s="575">
        <v>44599.0</v>
      </c>
      <c r="D12" s="436" t="s">
        <v>2276</v>
      </c>
      <c r="E12" s="434" t="s">
        <v>1315</v>
      </c>
      <c r="G12" s="160" t="s">
        <v>397</v>
      </c>
      <c r="H12" s="6"/>
      <c r="I12" s="6"/>
      <c r="J12" s="7"/>
    </row>
    <row r="13" ht="14.25" customHeight="1">
      <c r="A13" s="376">
        <v>2.0</v>
      </c>
      <c r="B13" s="434" t="s">
        <v>1317</v>
      </c>
      <c r="C13" s="435" t="s">
        <v>1318</v>
      </c>
      <c r="D13" s="436" t="s">
        <v>2275</v>
      </c>
      <c r="E13" s="434" t="s">
        <v>1319</v>
      </c>
      <c r="G13" s="99" t="s">
        <v>2282</v>
      </c>
      <c r="J13" s="91">
        <f>COUNTIFS(B12:B1000,"&lt;&gt;",C12:C1000,"&lt;&gt;",E12:E1000,"&lt;&gt;")</f>
        <v>11</v>
      </c>
    </row>
    <row r="14" ht="14.25" customHeight="1">
      <c r="A14" s="376">
        <v>3.0</v>
      </c>
      <c r="B14" s="434" t="s">
        <v>1322</v>
      </c>
      <c r="C14" s="576">
        <v>44665.0</v>
      </c>
      <c r="D14" s="436" t="s">
        <v>2275</v>
      </c>
      <c r="E14" s="434" t="s">
        <v>1323</v>
      </c>
    </row>
    <row r="15" ht="14.25" customHeight="1">
      <c r="A15" s="376">
        <v>4.0</v>
      </c>
      <c r="B15" s="434" t="s">
        <v>1325</v>
      </c>
      <c r="C15" s="435" t="s">
        <v>1326</v>
      </c>
      <c r="D15" s="436" t="s">
        <v>2275</v>
      </c>
      <c r="E15" s="434" t="s">
        <v>1327</v>
      </c>
    </row>
    <row r="16" ht="14.25" customHeight="1">
      <c r="A16" s="376">
        <v>5.0</v>
      </c>
      <c r="B16" s="434" t="s">
        <v>1329</v>
      </c>
      <c r="C16" s="575">
        <v>45264.0</v>
      </c>
      <c r="D16" s="436" t="s">
        <v>2276</v>
      </c>
      <c r="E16" s="434" t="s">
        <v>1330</v>
      </c>
      <c r="G16" s="292" t="s">
        <v>2283</v>
      </c>
    </row>
    <row r="17" ht="14.25" customHeight="1">
      <c r="A17" s="376">
        <v>6.0</v>
      </c>
      <c r="B17" s="434" t="s">
        <v>1332</v>
      </c>
      <c r="C17" s="577">
        <v>45288.0</v>
      </c>
      <c r="D17" s="436" t="s">
        <v>2276</v>
      </c>
      <c r="E17" s="434" t="s">
        <v>1333</v>
      </c>
      <c r="G17" s="292" t="s">
        <v>2284</v>
      </c>
      <c r="H17" s="90">
        <f>((3*J13)+(2*('6e3-3✓'!L19+'6e3-4✓'!J8))+'6e3-2✓'!K9)/73</f>
        <v>1.931506849</v>
      </c>
      <c r="I17" s="292" t="s">
        <v>2285</v>
      </c>
      <c r="J17" s="308" t="s">
        <v>2286</v>
      </c>
    </row>
    <row r="18" ht="14.25" customHeight="1">
      <c r="A18" s="376">
        <v>7.0</v>
      </c>
      <c r="B18" s="434" t="s">
        <v>1335</v>
      </c>
      <c r="C18" s="440">
        <v>45511.0</v>
      </c>
      <c r="D18" s="436" t="s">
        <v>2276</v>
      </c>
      <c r="E18" s="434" t="s">
        <v>1336</v>
      </c>
    </row>
    <row r="19" ht="14.25" customHeight="1">
      <c r="A19" s="376">
        <v>8.0</v>
      </c>
      <c r="B19" s="434" t="s">
        <v>1339</v>
      </c>
      <c r="C19" s="440">
        <v>45680.0</v>
      </c>
      <c r="D19" s="436" t="s">
        <v>2276</v>
      </c>
      <c r="E19" s="434" t="s">
        <v>1340</v>
      </c>
      <c r="G19" s="292" t="s">
        <v>2287</v>
      </c>
      <c r="H19" s="90">
        <f>2+((2*H17)/3)</f>
        <v>3.287671233</v>
      </c>
      <c r="I19" s="578" t="s">
        <v>2288</v>
      </c>
    </row>
    <row r="20" ht="14.25" customHeight="1">
      <c r="A20" s="376">
        <v>9.0</v>
      </c>
      <c r="B20" s="434" t="s">
        <v>1342</v>
      </c>
      <c r="C20" s="440" t="s">
        <v>1343</v>
      </c>
      <c r="D20" s="436" t="s">
        <v>2276</v>
      </c>
      <c r="E20" s="434" t="s">
        <v>1344</v>
      </c>
    </row>
    <row r="21" ht="14.25" customHeight="1">
      <c r="A21" s="376">
        <v>10.0</v>
      </c>
      <c r="B21" s="434" t="s">
        <v>1346</v>
      </c>
      <c r="C21" s="440">
        <v>45510.0</v>
      </c>
      <c r="D21" s="436" t="s">
        <v>2276</v>
      </c>
      <c r="E21" s="434" t="s">
        <v>1347</v>
      </c>
    </row>
    <row r="22" ht="14.25" customHeight="1">
      <c r="A22" s="376">
        <v>11.0</v>
      </c>
      <c r="B22" s="434" t="s">
        <v>1349</v>
      </c>
      <c r="C22" s="440">
        <v>45644.0</v>
      </c>
      <c r="D22" s="436" t="s">
        <v>2275</v>
      </c>
      <c r="E22" s="434" t="s">
        <v>1350</v>
      </c>
    </row>
    <row r="23" ht="14.25" customHeight="1">
      <c r="A23" s="376">
        <v>12.0</v>
      </c>
      <c r="B23" s="324"/>
      <c r="C23" s="423"/>
      <c r="D23" s="349"/>
      <c r="E23" s="349"/>
    </row>
    <row r="24" ht="14.25" customHeight="1">
      <c r="A24" s="376">
        <v>13.0</v>
      </c>
      <c r="B24" s="324"/>
      <c r="C24" s="423"/>
      <c r="D24" s="349"/>
      <c r="E24" s="349"/>
    </row>
    <row r="25" ht="14.25" customHeight="1">
      <c r="A25" s="376">
        <v>14.0</v>
      </c>
      <c r="B25" s="324"/>
      <c r="C25" s="423"/>
      <c r="D25" s="349"/>
      <c r="E25" s="349"/>
    </row>
    <row r="26" ht="14.25" customHeight="1">
      <c r="A26" s="376">
        <v>15.0</v>
      </c>
      <c r="B26" s="324"/>
      <c r="C26" s="423"/>
      <c r="D26" s="349"/>
      <c r="E26" s="349"/>
    </row>
    <row r="27" ht="14.25" customHeight="1">
      <c r="A27" s="376">
        <v>16.0</v>
      </c>
      <c r="B27" s="324"/>
      <c r="C27" s="423"/>
      <c r="D27" s="349"/>
      <c r="E27" s="349"/>
    </row>
    <row r="28" ht="14.25" customHeight="1">
      <c r="A28" s="376">
        <v>17.0</v>
      </c>
      <c r="B28" s="324"/>
      <c r="C28" s="423"/>
      <c r="D28" s="349"/>
      <c r="E28" s="349"/>
    </row>
    <row r="29" ht="14.25" customHeight="1">
      <c r="A29" s="376">
        <v>18.0</v>
      </c>
      <c r="B29" s="324"/>
      <c r="C29" s="423"/>
      <c r="D29" s="349"/>
      <c r="E29" s="349"/>
    </row>
    <row r="30" ht="14.25" customHeight="1">
      <c r="A30" s="376">
        <v>19.0</v>
      </c>
      <c r="B30" s="324"/>
      <c r="C30" s="423"/>
      <c r="D30" s="349"/>
      <c r="E30" s="349"/>
    </row>
    <row r="31" ht="14.25" customHeight="1">
      <c r="A31" s="376">
        <v>20.0</v>
      </c>
      <c r="B31" s="324"/>
      <c r="C31" s="423"/>
      <c r="D31" s="349"/>
      <c r="E31" s="349"/>
    </row>
    <row r="32" ht="14.25" customHeight="1">
      <c r="A32" s="376">
        <v>21.0</v>
      </c>
      <c r="B32" s="324"/>
      <c r="C32" s="423"/>
      <c r="D32" s="349"/>
      <c r="E32" s="349"/>
    </row>
    <row r="33" ht="14.25" customHeight="1">
      <c r="A33" s="376">
        <v>22.0</v>
      </c>
      <c r="B33" s="324"/>
      <c r="C33" s="423"/>
      <c r="D33" s="349"/>
      <c r="E33" s="349"/>
    </row>
    <row r="34" ht="14.25" customHeight="1">
      <c r="A34" s="376">
        <v>23.0</v>
      </c>
      <c r="B34" s="324"/>
      <c r="C34" s="423"/>
      <c r="D34" s="349"/>
      <c r="E34" s="349"/>
    </row>
    <row r="35" ht="14.25" customHeight="1">
      <c r="A35" s="376">
        <v>24.0</v>
      </c>
      <c r="B35" s="324"/>
      <c r="C35" s="423"/>
      <c r="D35" s="349"/>
      <c r="E35" s="349"/>
    </row>
    <row r="36" ht="14.25" customHeight="1">
      <c r="A36" s="376">
        <v>25.0</v>
      </c>
      <c r="B36" s="324"/>
      <c r="C36" s="423"/>
      <c r="D36" s="349"/>
      <c r="E36" s="349"/>
    </row>
    <row r="37" ht="14.25" customHeight="1">
      <c r="A37" s="376">
        <v>26.0</v>
      </c>
      <c r="B37" s="324"/>
      <c r="C37" s="423"/>
      <c r="D37" s="349"/>
      <c r="E37" s="349"/>
    </row>
    <row r="38" ht="14.25" customHeight="1">
      <c r="A38" s="376">
        <v>27.0</v>
      </c>
      <c r="B38" s="324"/>
      <c r="C38" s="423"/>
      <c r="D38" s="349"/>
      <c r="E38" s="349"/>
    </row>
    <row r="39" ht="14.25" customHeight="1">
      <c r="A39" s="376">
        <v>28.0</v>
      </c>
      <c r="B39" s="324"/>
      <c r="C39" s="423"/>
      <c r="D39" s="349"/>
      <c r="E39" s="349"/>
    </row>
    <row r="40" ht="14.25" customHeight="1">
      <c r="A40" s="376">
        <v>29.0</v>
      </c>
      <c r="B40" s="324"/>
      <c r="C40" s="423"/>
      <c r="D40" s="349"/>
      <c r="E40" s="349"/>
    </row>
    <row r="41" ht="14.25" customHeight="1">
      <c r="A41" s="376">
        <v>30.0</v>
      </c>
      <c r="B41" s="324"/>
      <c r="C41" s="423"/>
      <c r="D41" s="349"/>
      <c r="E41" s="349"/>
    </row>
    <row r="42" ht="14.25" customHeight="1">
      <c r="A42" s="376">
        <v>31.0</v>
      </c>
      <c r="B42" s="324"/>
      <c r="C42" s="423"/>
      <c r="D42" s="349"/>
      <c r="E42" s="349"/>
    </row>
    <row r="43" ht="14.25" customHeight="1">
      <c r="A43" s="376">
        <v>32.0</v>
      </c>
      <c r="B43" s="324"/>
      <c r="C43" s="423"/>
      <c r="D43" s="349"/>
      <c r="E43" s="349"/>
    </row>
    <row r="44" ht="14.25" customHeight="1">
      <c r="A44" s="376">
        <v>33.0</v>
      </c>
      <c r="B44" s="324"/>
      <c r="C44" s="423"/>
      <c r="D44" s="349"/>
      <c r="E44" s="349"/>
    </row>
    <row r="45" ht="14.25" customHeight="1">
      <c r="A45" s="376">
        <v>34.0</v>
      </c>
      <c r="B45" s="324"/>
      <c r="C45" s="423"/>
      <c r="D45" s="349"/>
      <c r="E45" s="349"/>
    </row>
    <row r="46" ht="14.25" customHeight="1">
      <c r="A46" s="376">
        <v>35.0</v>
      </c>
      <c r="B46" s="324"/>
      <c r="C46" s="423"/>
      <c r="D46" s="349"/>
      <c r="E46" s="349"/>
    </row>
    <row r="47" ht="14.25" customHeight="1">
      <c r="A47" s="376">
        <v>36.0</v>
      </c>
      <c r="B47" s="324"/>
      <c r="C47" s="423"/>
      <c r="D47" s="349"/>
      <c r="E47" s="349"/>
    </row>
    <row r="48" ht="14.25" customHeight="1">
      <c r="A48" s="376">
        <v>37.0</v>
      </c>
      <c r="B48" s="324"/>
      <c r="C48" s="423"/>
      <c r="D48" s="349"/>
      <c r="E48" s="349"/>
    </row>
    <row r="49" ht="14.25" customHeight="1">
      <c r="A49" s="376">
        <v>38.0</v>
      </c>
      <c r="B49" s="324"/>
      <c r="C49" s="423"/>
      <c r="D49" s="349"/>
      <c r="E49" s="349"/>
    </row>
    <row r="50" ht="14.25" customHeight="1">
      <c r="A50" s="376">
        <v>39.0</v>
      </c>
      <c r="B50" s="324"/>
      <c r="C50" s="423"/>
      <c r="D50" s="349"/>
      <c r="E50" s="349"/>
    </row>
    <row r="51" ht="14.25" customHeight="1">
      <c r="A51" s="376">
        <v>40.0</v>
      </c>
      <c r="B51" s="324"/>
      <c r="C51" s="423"/>
      <c r="D51" s="349"/>
      <c r="E51" s="349"/>
    </row>
    <row r="52" ht="14.25" customHeight="1">
      <c r="A52" s="376">
        <v>41.0</v>
      </c>
      <c r="B52" s="324"/>
      <c r="C52" s="423"/>
      <c r="D52" s="349"/>
      <c r="E52" s="349"/>
    </row>
    <row r="53" ht="14.25" customHeight="1">
      <c r="A53" s="376">
        <v>42.0</v>
      </c>
      <c r="B53" s="324"/>
      <c r="C53" s="423"/>
      <c r="D53" s="349"/>
      <c r="E53" s="349"/>
    </row>
    <row r="54" ht="14.25" customHeight="1">
      <c r="A54" s="376">
        <v>43.0</v>
      </c>
      <c r="B54" s="324"/>
      <c r="C54" s="423"/>
      <c r="D54" s="349"/>
      <c r="E54" s="349"/>
    </row>
    <row r="55" ht="14.25" customHeight="1">
      <c r="A55" s="376">
        <v>44.0</v>
      </c>
      <c r="B55" s="324"/>
      <c r="C55" s="423"/>
      <c r="D55" s="349"/>
      <c r="E55" s="349"/>
    </row>
    <row r="56" ht="14.25" customHeight="1">
      <c r="A56" s="376">
        <v>45.0</v>
      </c>
      <c r="B56" s="324"/>
      <c r="C56" s="423"/>
      <c r="D56" s="349"/>
      <c r="E56" s="349"/>
    </row>
    <row r="57" ht="14.25" customHeight="1">
      <c r="A57" s="376">
        <v>46.0</v>
      </c>
      <c r="B57" s="324"/>
      <c r="C57" s="423"/>
      <c r="D57" s="349"/>
      <c r="E57" s="349"/>
    </row>
    <row r="58" ht="14.25" customHeight="1">
      <c r="A58" s="376">
        <v>47.0</v>
      </c>
      <c r="B58" s="324"/>
      <c r="C58" s="423"/>
      <c r="D58" s="349"/>
      <c r="E58" s="349"/>
    </row>
    <row r="59" ht="14.25" customHeight="1">
      <c r="A59" s="376">
        <v>48.0</v>
      </c>
      <c r="B59" s="324"/>
      <c r="C59" s="423"/>
      <c r="D59" s="349"/>
      <c r="E59" s="349"/>
    </row>
    <row r="60" ht="14.25" customHeight="1">
      <c r="A60" s="376">
        <v>49.0</v>
      </c>
      <c r="B60" s="324"/>
      <c r="C60" s="423"/>
      <c r="D60" s="349"/>
      <c r="E60" s="349"/>
    </row>
    <row r="61" ht="14.25" customHeight="1">
      <c r="A61" s="376">
        <v>50.0</v>
      </c>
      <c r="B61" s="324"/>
      <c r="C61" s="423"/>
      <c r="D61" s="349"/>
      <c r="E61" s="349"/>
    </row>
    <row r="62" ht="14.25" customHeight="1">
      <c r="A62" s="376">
        <v>51.0</v>
      </c>
      <c r="B62" s="324"/>
      <c r="C62" s="423"/>
      <c r="D62" s="349"/>
      <c r="E62" s="349"/>
    </row>
    <row r="63" ht="14.25" customHeight="1">
      <c r="A63" s="376">
        <v>52.0</v>
      </c>
      <c r="B63" s="324"/>
      <c r="C63" s="423"/>
      <c r="D63" s="349"/>
      <c r="E63" s="349"/>
    </row>
    <row r="64" ht="14.25" customHeight="1">
      <c r="A64" s="376">
        <v>53.0</v>
      </c>
      <c r="B64" s="324"/>
      <c r="C64" s="423"/>
      <c r="D64" s="349"/>
      <c r="E64" s="349"/>
    </row>
    <row r="65" ht="14.25" customHeight="1">
      <c r="A65" s="376">
        <v>54.0</v>
      </c>
      <c r="B65" s="324"/>
      <c r="C65" s="423"/>
      <c r="D65" s="349"/>
      <c r="E65" s="349"/>
    </row>
    <row r="66" ht="14.25" customHeight="1">
      <c r="A66" s="376">
        <v>55.0</v>
      </c>
      <c r="B66" s="324"/>
      <c r="C66" s="423"/>
      <c r="D66" s="349"/>
      <c r="E66" s="349"/>
    </row>
    <row r="67" ht="14.25" customHeight="1">
      <c r="A67" s="376">
        <v>56.0</v>
      </c>
      <c r="B67" s="324"/>
      <c r="C67" s="423"/>
      <c r="D67" s="349"/>
      <c r="E67" s="349"/>
    </row>
    <row r="68" ht="14.25" customHeight="1">
      <c r="A68" s="376">
        <v>57.0</v>
      </c>
      <c r="B68" s="324"/>
      <c r="C68" s="423"/>
      <c r="D68" s="349"/>
      <c r="E68" s="349"/>
    </row>
    <row r="69" ht="14.25" customHeight="1">
      <c r="A69" s="376">
        <v>58.0</v>
      </c>
      <c r="B69" s="324"/>
      <c r="C69" s="423"/>
      <c r="D69" s="349"/>
      <c r="E69" s="349"/>
    </row>
    <row r="70" ht="14.25" customHeight="1">
      <c r="A70" s="376">
        <v>59.0</v>
      </c>
      <c r="B70" s="324"/>
      <c r="C70" s="423"/>
      <c r="D70" s="349"/>
      <c r="E70" s="349"/>
    </row>
    <row r="71" ht="14.25" customHeight="1">
      <c r="A71" s="376">
        <v>60.0</v>
      </c>
      <c r="B71" s="324"/>
      <c r="C71" s="423"/>
      <c r="D71" s="349"/>
      <c r="E71" s="349"/>
    </row>
    <row r="72" ht="14.25" customHeight="1">
      <c r="A72" s="376">
        <v>61.0</v>
      </c>
      <c r="B72" s="324"/>
      <c r="C72" s="423"/>
      <c r="D72" s="349"/>
      <c r="E72" s="349"/>
    </row>
    <row r="73" ht="14.25" customHeight="1">
      <c r="A73" s="376">
        <v>62.0</v>
      </c>
      <c r="B73" s="324"/>
      <c r="C73" s="423"/>
      <c r="D73" s="349"/>
      <c r="E73" s="349"/>
    </row>
    <row r="74" ht="14.25" customHeight="1">
      <c r="A74" s="376">
        <v>63.0</v>
      </c>
      <c r="B74" s="324"/>
      <c r="C74" s="423"/>
      <c r="D74" s="349"/>
      <c r="E74" s="349"/>
    </row>
    <row r="75" ht="14.25" customHeight="1">
      <c r="A75" s="376">
        <v>64.0</v>
      </c>
      <c r="B75" s="324"/>
      <c r="C75" s="423"/>
      <c r="D75" s="349"/>
      <c r="E75" s="349"/>
    </row>
    <row r="76" ht="14.25" customHeight="1">
      <c r="A76" s="376">
        <v>65.0</v>
      </c>
      <c r="B76" s="324"/>
      <c r="C76" s="423"/>
      <c r="D76" s="349"/>
      <c r="E76" s="349"/>
    </row>
    <row r="77" ht="14.25" customHeight="1">
      <c r="A77" s="376">
        <v>66.0</v>
      </c>
      <c r="B77" s="324"/>
      <c r="C77" s="423"/>
      <c r="D77" s="349"/>
      <c r="E77" s="349"/>
    </row>
    <row r="78" ht="14.25" customHeight="1">
      <c r="A78" s="376">
        <v>67.0</v>
      </c>
      <c r="B78" s="324"/>
      <c r="C78" s="423"/>
      <c r="D78" s="349"/>
      <c r="E78" s="349"/>
    </row>
    <row r="79" ht="14.25" customHeight="1">
      <c r="A79" s="376">
        <v>68.0</v>
      </c>
      <c r="B79" s="324"/>
      <c r="C79" s="423"/>
      <c r="D79" s="349"/>
      <c r="E79" s="349"/>
    </row>
    <row r="80" ht="14.25" customHeight="1">
      <c r="A80" s="376">
        <v>69.0</v>
      </c>
      <c r="B80" s="324"/>
      <c r="C80" s="423"/>
      <c r="D80" s="349"/>
      <c r="E80" s="349"/>
    </row>
    <row r="81" ht="14.25" customHeight="1">
      <c r="A81" s="376">
        <v>70.0</v>
      </c>
      <c r="B81" s="324"/>
      <c r="C81" s="423"/>
      <c r="D81" s="349"/>
      <c r="E81" s="349"/>
    </row>
    <row r="82" ht="14.25" customHeight="1">
      <c r="A82" s="376">
        <v>71.0</v>
      </c>
      <c r="B82" s="324"/>
      <c r="C82" s="423"/>
      <c r="D82" s="349"/>
      <c r="E82" s="349"/>
    </row>
    <row r="83" ht="14.25" customHeight="1">
      <c r="A83" s="376">
        <v>72.0</v>
      </c>
      <c r="B83" s="324"/>
      <c r="C83" s="423"/>
      <c r="D83" s="349"/>
      <c r="E83" s="349"/>
    </row>
    <row r="84" ht="14.25" customHeight="1">
      <c r="A84" s="376">
        <v>73.0</v>
      </c>
      <c r="B84" s="324"/>
      <c r="C84" s="423"/>
      <c r="D84" s="349"/>
      <c r="E84" s="349"/>
    </row>
    <row r="85" ht="14.25" customHeight="1">
      <c r="A85" s="376">
        <v>74.0</v>
      </c>
      <c r="B85" s="324"/>
      <c r="C85" s="423"/>
      <c r="D85" s="349"/>
      <c r="E85" s="349"/>
    </row>
    <row r="86" ht="14.25" customHeight="1">
      <c r="A86" s="376">
        <v>75.0</v>
      </c>
      <c r="B86" s="324"/>
      <c r="C86" s="423"/>
      <c r="D86" s="349"/>
      <c r="E86" s="349"/>
    </row>
    <row r="87" ht="14.25" customHeight="1">
      <c r="A87" s="376">
        <v>76.0</v>
      </c>
      <c r="B87" s="324"/>
      <c r="C87" s="423"/>
      <c r="D87" s="349"/>
      <c r="E87" s="349"/>
    </row>
    <row r="88" ht="14.25" customHeight="1">
      <c r="A88" s="376">
        <v>77.0</v>
      </c>
      <c r="B88" s="324"/>
      <c r="C88" s="423"/>
      <c r="D88" s="349"/>
      <c r="E88" s="349"/>
    </row>
    <row r="89" ht="14.25" customHeight="1">
      <c r="A89" s="376">
        <v>78.0</v>
      </c>
      <c r="B89" s="324"/>
      <c r="C89" s="423"/>
      <c r="D89" s="349"/>
      <c r="E89" s="349"/>
    </row>
    <row r="90" ht="14.25" customHeight="1">
      <c r="A90" s="376">
        <v>79.0</v>
      </c>
      <c r="B90" s="324"/>
      <c r="C90" s="423"/>
      <c r="D90" s="349"/>
      <c r="E90" s="349"/>
    </row>
    <row r="91" ht="14.25" customHeight="1">
      <c r="A91" s="376">
        <v>80.0</v>
      </c>
      <c r="B91" s="324"/>
      <c r="C91" s="423"/>
      <c r="D91" s="349"/>
      <c r="E91" s="349"/>
    </row>
    <row r="92" ht="14.25" customHeight="1">
      <c r="A92" s="376">
        <v>81.0</v>
      </c>
      <c r="B92" s="324"/>
      <c r="C92" s="423"/>
      <c r="D92" s="349"/>
      <c r="E92" s="349"/>
    </row>
    <row r="93" ht="14.25" customHeight="1">
      <c r="A93" s="376">
        <v>82.0</v>
      </c>
      <c r="B93" s="324"/>
      <c r="C93" s="423"/>
      <c r="D93" s="349"/>
      <c r="E93" s="349"/>
    </row>
    <row r="94" ht="14.25" customHeight="1">
      <c r="A94" s="376">
        <v>83.0</v>
      </c>
      <c r="B94" s="324"/>
      <c r="C94" s="423"/>
      <c r="D94" s="349"/>
      <c r="E94" s="349"/>
    </row>
    <row r="95" ht="14.25" customHeight="1">
      <c r="A95" s="376">
        <v>84.0</v>
      </c>
      <c r="B95" s="324"/>
      <c r="C95" s="423"/>
      <c r="D95" s="349"/>
      <c r="E95" s="349"/>
    </row>
    <row r="96" ht="14.25" customHeight="1">
      <c r="A96" s="376">
        <v>85.0</v>
      </c>
      <c r="B96" s="324"/>
      <c r="C96" s="423"/>
      <c r="D96" s="349"/>
      <c r="E96" s="349"/>
    </row>
    <row r="97" ht="14.25" customHeight="1">
      <c r="A97" s="376">
        <v>86.0</v>
      </c>
      <c r="B97" s="324"/>
      <c r="C97" s="423"/>
      <c r="D97" s="349"/>
      <c r="E97" s="349"/>
    </row>
    <row r="98" ht="14.25" customHeight="1">
      <c r="A98" s="376">
        <v>87.0</v>
      </c>
      <c r="B98" s="324"/>
      <c r="C98" s="423"/>
      <c r="D98" s="349"/>
      <c r="E98" s="349"/>
    </row>
    <row r="99" ht="14.25" customHeight="1">
      <c r="A99" s="376">
        <v>88.0</v>
      </c>
      <c r="B99" s="324"/>
      <c r="C99" s="423"/>
      <c r="D99" s="349"/>
      <c r="E99" s="349"/>
    </row>
    <row r="100" ht="14.25" customHeight="1">
      <c r="A100" s="376">
        <v>89.0</v>
      </c>
      <c r="B100" s="324"/>
      <c r="C100" s="423"/>
      <c r="D100" s="349"/>
      <c r="E100" s="349"/>
    </row>
    <row r="101" ht="14.25" customHeight="1">
      <c r="A101" s="376">
        <v>90.0</v>
      </c>
      <c r="B101" s="324"/>
      <c r="C101" s="423"/>
      <c r="D101" s="349"/>
      <c r="E101" s="349"/>
    </row>
    <row r="102" ht="14.25" customHeight="1">
      <c r="A102" s="376">
        <v>91.0</v>
      </c>
      <c r="B102" s="324"/>
      <c r="C102" s="423"/>
      <c r="D102" s="349"/>
      <c r="E102" s="349"/>
    </row>
    <row r="103" ht="14.25" customHeight="1">
      <c r="A103" s="376">
        <v>92.0</v>
      </c>
      <c r="B103" s="324"/>
      <c r="C103" s="423"/>
      <c r="D103" s="349"/>
      <c r="E103" s="349"/>
    </row>
    <row r="104" ht="14.25" customHeight="1">
      <c r="A104" s="376">
        <v>93.0</v>
      </c>
      <c r="B104" s="324"/>
      <c r="C104" s="423"/>
      <c r="D104" s="349"/>
      <c r="E104" s="349"/>
    </row>
    <row r="105" ht="14.25" customHeight="1">
      <c r="A105" s="376">
        <v>94.0</v>
      </c>
      <c r="B105" s="324"/>
      <c r="C105" s="423"/>
      <c r="D105" s="349"/>
      <c r="E105" s="349"/>
    </row>
    <row r="106" ht="14.25" customHeight="1">
      <c r="A106" s="376">
        <v>95.0</v>
      </c>
      <c r="B106" s="324"/>
      <c r="C106" s="423"/>
      <c r="D106" s="349"/>
      <c r="E106" s="349"/>
    </row>
    <row r="107" ht="14.25" customHeight="1">
      <c r="A107" s="376">
        <v>96.0</v>
      </c>
      <c r="B107" s="324"/>
      <c r="C107" s="423"/>
      <c r="D107" s="349"/>
      <c r="E107" s="349"/>
    </row>
    <row r="108" ht="14.25" customHeight="1">
      <c r="A108" s="376">
        <v>97.0</v>
      </c>
      <c r="B108" s="324"/>
      <c r="C108" s="423"/>
      <c r="D108" s="349"/>
      <c r="E108" s="349"/>
    </row>
    <row r="109" ht="14.25" customHeight="1">
      <c r="A109" s="376">
        <v>98.0</v>
      </c>
      <c r="B109" s="324"/>
      <c r="C109" s="423"/>
      <c r="D109" s="349"/>
      <c r="E109" s="349"/>
    </row>
    <row r="110" ht="14.25" customHeight="1">
      <c r="A110" s="376">
        <v>99.0</v>
      </c>
      <c r="B110" s="324"/>
      <c r="C110" s="423"/>
      <c r="D110" s="349"/>
      <c r="E110" s="349"/>
    </row>
    <row r="111" ht="14.25" customHeight="1">
      <c r="A111" s="376">
        <v>100.0</v>
      </c>
      <c r="B111" s="324"/>
      <c r="C111" s="423"/>
      <c r="D111" s="349"/>
      <c r="E111" s="349"/>
    </row>
    <row r="112" ht="14.25" customHeight="1">
      <c r="C112" s="579"/>
      <c r="D112" s="91"/>
    </row>
    <row r="113" ht="14.25" customHeight="1">
      <c r="C113" s="579"/>
      <c r="D113" s="91"/>
    </row>
    <row r="114" ht="14.25" customHeight="1">
      <c r="C114" s="579"/>
      <c r="D114" s="91"/>
    </row>
    <row r="115" ht="14.25" customHeight="1">
      <c r="C115" s="579"/>
      <c r="D115" s="91"/>
    </row>
    <row r="116" ht="14.25" customHeight="1">
      <c r="C116" s="579"/>
      <c r="D116" s="91"/>
    </row>
    <row r="117" ht="14.25" customHeight="1">
      <c r="C117" s="579"/>
      <c r="D117" s="91"/>
    </row>
    <row r="118" ht="14.25" customHeight="1">
      <c r="C118" s="579"/>
      <c r="D118" s="91"/>
    </row>
    <row r="119" ht="14.25" customHeight="1">
      <c r="C119" s="579"/>
      <c r="D119" s="91"/>
    </row>
    <row r="120" ht="14.25" customHeight="1">
      <c r="C120" s="579"/>
      <c r="D120" s="91"/>
    </row>
    <row r="121" ht="14.25" customHeight="1">
      <c r="C121" s="579"/>
      <c r="D121" s="91"/>
    </row>
    <row r="122" ht="14.25" customHeight="1">
      <c r="C122" s="579"/>
      <c r="D122" s="91"/>
    </row>
    <row r="123" ht="14.25" customHeight="1">
      <c r="C123" s="579"/>
      <c r="D123" s="91"/>
    </row>
    <row r="124" ht="14.25" customHeight="1">
      <c r="C124" s="579"/>
      <c r="D124" s="91"/>
    </row>
    <row r="125" ht="14.25" customHeight="1">
      <c r="C125" s="579"/>
      <c r="D125" s="91"/>
    </row>
    <row r="126" ht="14.25" customHeight="1">
      <c r="C126" s="579"/>
      <c r="D126" s="91"/>
    </row>
    <row r="127" ht="14.25" customHeight="1">
      <c r="C127" s="579"/>
      <c r="D127" s="91"/>
    </row>
    <row r="128" ht="14.25" customHeight="1">
      <c r="C128" s="579"/>
      <c r="D128" s="91"/>
    </row>
    <row r="129" ht="14.25" customHeight="1">
      <c r="C129" s="579"/>
      <c r="D129" s="91"/>
    </row>
    <row r="130" ht="14.25" customHeight="1">
      <c r="C130" s="579"/>
      <c r="D130" s="91"/>
    </row>
    <row r="131" ht="14.25" customHeight="1">
      <c r="C131" s="579"/>
      <c r="D131" s="91"/>
    </row>
    <row r="132" ht="14.25" customHeight="1">
      <c r="C132" s="579"/>
      <c r="D132" s="91"/>
    </row>
    <row r="133" ht="14.25" customHeight="1">
      <c r="C133" s="579"/>
      <c r="D133" s="91"/>
    </row>
    <row r="134" ht="14.25" customHeight="1">
      <c r="C134" s="579"/>
      <c r="D134" s="91"/>
    </row>
    <row r="135" ht="14.25" customHeight="1">
      <c r="C135" s="579"/>
      <c r="D135" s="91"/>
    </row>
    <row r="136" ht="14.25" customHeight="1">
      <c r="C136" s="579"/>
      <c r="D136" s="91"/>
    </row>
    <row r="137" ht="14.25" customHeight="1">
      <c r="C137" s="579"/>
      <c r="D137" s="91"/>
    </row>
    <row r="138" ht="14.25" customHeight="1">
      <c r="C138" s="579"/>
      <c r="D138" s="91"/>
    </row>
    <row r="139" ht="14.25" customHeight="1">
      <c r="C139" s="579"/>
      <c r="D139" s="91"/>
    </row>
    <row r="140" ht="14.25" customHeight="1">
      <c r="C140" s="579"/>
      <c r="D140" s="91"/>
    </row>
    <row r="141" ht="14.25" customHeight="1">
      <c r="C141" s="579"/>
      <c r="D141" s="91"/>
    </row>
    <row r="142" ht="14.25" customHeight="1">
      <c r="C142" s="579"/>
      <c r="D142" s="91"/>
    </row>
    <row r="143" ht="14.25" customHeight="1">
      <c r="C143" s="579"/>
      <c r="D143" s="91"/>
    </row>
    <row r="144" ht="14.25" customHeight="1">
      <c r="C144" s="579"/>
      <c r="D144" s="91"/>
    </row>
    <row r="145" ht="14.25" customHeight="1">
      <c r="C145" s="579"/>
      <c r="D145" s="91"/>
    </row>
    <row r="146" ht="14.25" customHeight="1">
      <c r="C146" s="579"/>
      <c r="D146" s="91"/>
    </row>
    <row r="147" ht="14.25" customHeight="1">
      <c r="C147" s="579"/>
      <c r="D147" s="91"/>
    </row>
    <row r="148" ht="14.25" customHeight="1">
      <c r="C148" s="579"/>
      <c r="D148" s="91"/>
    </row>
    <row r="149" ht="14.25" customHeight="1">
      <c r="C149" s="579"/>
      <c r="D149" s="91"/>
    </row>
    <row r="150" ht="14.25" customHeight="1">
      <c r="C150" s="579"/>
      <c r="D150" s="91"/>
    </row>
    <row r="151" ht="14.25" customHeight="1">
      <c r="C151" s="579"/>
      <c r="D151" s="91"/>
    </row>
    <row r="152" ht="14.25" customHeight="1">
      <c r="C152" s="579"/>
      <c r="D152" s="91"/>
    </row>
    <row r="153" ht="14.25" customHeight="1">
      <c r="C153" s="579"/>
      <c r="D153" s="91"/>
    </row>
    <row r="154" ht="14.25" customHeight="1">
      <c r="C154" s="579"/>
      <c r="D154" s="91"/>
    </row>
    <row r="155" ht="14.25" customHeight="1">
      <c r="C155" s="579"/>
      <c r="D155" s="91"/>
    </row>
    <row r="156" ht="14.25" customHeight="1">
      <c r="C156" s="579"/>
      <c r="D156" s="91"/>
    </row>
    <row r="157" ht="14.25" customHeight="1">
      <c r="C157" s="579"/>
      <c r="D157" s="91"/>
    </row>
    <row r="158" ht="14.25" customHeight="1">
      <c r="C158" s="579"/>
      <c r="D158" s="91"/>
    </row>
    <row r="159" ht="14.25" customHeight="1">
      <c r="C159" s="579"/>
      <c r="D159" s="91"/>
    </row>
    <row r="160" ht="14.25" customHeight="1">
      <c r="C160" s="579"/>
      <c r="D160" s="91"/>
    </row>
    <row r="161" ht="14.25" customHeight="1">
      <c r="C161" s="579"/>
      <c r="D161" s="91"/>
    </row>
    <row r="162" ht="14.25" customHeight="1">
      <c r="C162" s="579"/>
      <c r="D162" s="91"/>
    </row>
    <row r="163" ht="14.25" customHeight="1">
      <c r="C163" s="579"/>
      <c r="D163" s="91"/>
    </row>
    <row r="164" ht="14.25" customHeight="1">
      <c r="C164" s="579"/>
      <c r="D164" s="91"/>
    </row>
    <row r="165" ht="14.25" customHeight="1">
      <c r="C165" s="579"/>
      <c r="D165" s="91"/>
    </row>
    <row r="166" ht="14.25" customHeight="1">
      <c r="C166" s="579"/>
      <c r="D166" s="91"/>
    </row>
    <row r="167" ht="14.25" customHeight="1">
      <c r="C167" s="579"/>
      <c r="D167" s="91"/>
    </row>
    <row r="168" ht="14.25" customHeight="1">
      <c r="C168" s="579"/>
      <c r="D168" s="91"/>
    </row>
    <row r="169" ht="14.25" customHeight="1">
      <c r="C169" s="579"/>
      <c r="D169" s="91"/>
    </row>
    <row r="170" ht="14.25" customHeight="1">
      <c r="C170" s="579"/>
      <c r="D170" s="91"/>
    </row>
    <row r="171" ht="14.25" customHeight="1">
      <c r="C171" s="579"/>
      <c r="D171" s="91"/>
    </row>
    <row r="172" ht="14.25" customHeight="1">
      <c r="C172" s="579"/>
      <c r="D172" s="91"/>
    </row>
    <row r="173" ht="14.25" customHeight="1">
      <c r="C173" s="579"/>
      <c r="D173" s="91"/>
    </row>
    <row r="174" ht="14.25" customHeight="1">
      <c r="C174" s="579"/>
      <c r="D174" s="91"/>
    </row>
    <row r="175" ht="14.25" customHeight="1">
      <c r="C175" s="579"/>
      <c r="D175" s="91"/>
    </row>
    <row r="176" ht="14.25" customHeight="1">
      <c r="C176" s="579"/>
      <c r="D176" s="91"/>
    </row>
    <row r="177" ht="14.25" customHeight="1">
      <c r="C177" s="579"/>
      <c r="D177" s="91"/>
    </row>
    <row r="178" ht="14.25" customHeight="1">
      <c r="C178" s="579"/>
      <c r="D178" s="91"/>
    </row>
    <row r="179" ht="14.25" customHeight="1">
      <c r="C179" s="579"/>
      <c r="D179" s="91"/>
    </row>
    <row r="180" ht="14.25" customHeight="1">
      <c r="C180" s="579"/>
      <c r="D180" s="91"/>
    </row>
    <row r="181" ht="14.25" customHeight="1">
      <c r="C181" s="579"/>
      <c r="D181" s="91"/>
    </row>
    <row r="182" ht="14.25" customHeight="1">
      <c r="C182" s="579"/>
      <c r="D182" s="91"/>
    </row>
    <row r="183" ht="14.25" customHeight="1">
      <c r="C183" s="579"/>
      <c r="D183" s="91"/>
    </row>
    <row r="184" ht="14.25" customHeight="1">
      <c r="C184" s="579"/>
      <c r="D184" s="91"/>
    </row>
    <row r="185" ht="14.25" customHeight="1">
      <c r="C185" s="579"/>
      <c r="D185" s="91"/>
    </row>
    <row r="186" ht="14.25" customHeight="1">
      <c r="C186" s="579"/>
      <c r="D186" s="91"/>
    </row>
    <row r="187" ht="14.25" customHeight="1">
      <c r="C187" s="579"/>
      <c r="D187" s="91"/>
    </row>
    <row r="188" ht="14.25" customHeight="1">
      <c r="C188" s="579"/>
      <c r="D188" s="91"/>
    </row>
    <row r="189" ht="14.25" customHeight="1">
      <c r="C189" s="579"/>
      <c r="D189" s="91"/>
    </row>
    <row r="190" ht="14.25" customHeight="1">
      <c r="C190" s="579"/>
      <c r="D190" s="91"/>
    </row>
    <row r="191" ht="14.25" customHeight="1">
      <c r="C191" s="579"/>
      <c r="D191" s="91"/>
    </row>
    <row r="192" ht="14.25" customHeight="1">
      <c r="C192" s="579"/>
      <c r="D192" s="91"/>
    </row>
    <row r="193" ht="14.25" customHeight="1">
      <c r="C193" s="579"/>
      <c r="D193" s="91"/>
    </row>
    <row r="194" ht="14.25" customHeight="1">
      <c r="C194" s="579"/>
      <c r="D194" s="91"/>
    </row>
    <row r="195" ht="14.25" customHeight="1">
      <c r="C195" s="579"/>
      <c r="D195" s="91"/>
    </row>
    <row r="196" ht="14.25" customHeight="1">
      <c r="C196" s="579"/>
      <c r="D196" s="91"/>
    </row>
    <row r="197" ht="14.25" customHeight="1">
      <c r="C197" s="579"/>
      <c r="D197" s="91"/>
    </row>
    <row r="198" ht="14.25" customHeight="1">
      <c r="C198" s="579"/>
      <c r="D198" s="91"/>
    </row>
    <row r="199" ht="14.25" customHeight="1">
      <c r="C199" s="579"/>
      <c r="D199" s="91"/>
    </row>
    <row r="200" ht="14.25" customHeight="1">
      <c r="C200" s="579"/>
      <c r="D200" s="91"/>
    </row>
    <row r="201" ht="14.25" customHeight="1">
      <c r="C201" s="579"/>
      <c r="D201" s="91"/>
    </row>
    <row r="202" ht="14.25" customHeight="1">
      <c r="C202" s="579"/>
      <c r="D202" s="91"/>
    </row>
    <row r="203" ht="14.25" customHeight="1">
      <c r="C203" s="579"/>
      <c r="D203" s="91"/>
    </row>
    <row r="204" ht="14.25" customHeight="1">
      <c r="C204" s="579"/>
      <c r="D204" s="91"/>
    </row>
    <row r="205" ht="14.25" customHeight="1">
      <c r="C205" s="579"/>
      <c r="D205" s="91"/>
    </row>
    <row r="206" ht="14.25" customHeight="1">
      <c r="C206" s="579"/>
      <c r="D206" s="91"/>
    </row>
    <row r="207" ht="14.25" customHeight="1">
      <c r="C207" s="579"/>
      <c r="D207" s="91"/>
    </row>
    <row r="208" ht="14.25" customHeight="1">
      <c r="C208" s="579"/>
      <c r="D208" s="91"/>
    </row>
    <row r="209" ht="14.25" customHeight="1">
      <c r="C209" s="579"/>
      <c r="D209" s="91"/>
    </row>
    <row r="210" ht="14.25" customHeight="1">
      <c r="C210" s="579"/>
      <c r="D210" s="91"/>
    </row>
    <row r="211" ht="14.25" customHeight="1">
      <c r="C211" s="579"/>
      <c r="D211" s="91"/>
    </row>
    <row r="212" ht="14.25" customHeight="1">
      <c r="C212" s="579"/>
      <c r="D212" s="91"/>
    </row>
    <row r="213" ht="14.25" customHeight="1">
      <c r="C213" s="579"/>
      <c r="D213" s="91"/>
    </row>
    <row r="214" ht="14.25" customHeight="1">
      <c r="C214" s="579"/>
      <c r="D214" s="91"/>
    </row>
    <row r="215" ht="14.25" customHeight="1">
      <c r="C215" s="579"/>
      <c r="D215" s="91"/>
    </row>
    <row r="216" ht="14.25" customHeight="1">
      <c r="C216" s="579"/>
      <c r="D216" s="91"/>
    </row>
    <row r="217" ht="14.25" customHeight="1">
      <c r="C217" s="579"/>
      <c r="D217" s="91"/>
    </row>
    <row r="218" ht="14.25" customHeight="1">
      <c r="C218" s="579"/>
      <c r="D218" s="91"/>
    </row>
    <row r="219" ht="14.25" customHeight="1">
      <c r="C219" s="579"/>
      <c r="D219" s="91"/>
    </row>
    <row r="220" ht="14.25" customHeight="1">
      <c r="C220" s="579"/>
      <c r="D220" s="91"/>
    </row>
    <row r="221" ht="14.25" customHeight="1">
      <c r="C221" s="579"/>
      <c r="D221" s="91"/>
    </row>
    <row r="222" ht="14.25" customHeight="1">
      <c r="C222" s="579"/>
      <c r="D222" s="91"/>
    </row>
    <row r="223" ht="14.25" customHeight="1">
      <c r="C223" s="579"/>
      <c r="D223" s="91"/>
    </row>
    <row r="224" ht="14.25" customHeight="1">
      <c r="C224" s="579"/>
      <c r="D224" s="91"/>
    </row>
    <row r="225" ht="14.25" customHeight="1">
      <c r="C225" s="579"/>
      <c r="D225" s="91"/>
    </row>
    <row r="226" ht="14.25" customHeight="1">
      <c r="C226" s="579"/>
      <c r="D226" s="91"/>
    </row>
    <row r="227" ht="14.25" customHeight="1">
      <c r="C227" s="579"/>
      <c r="D227" s="91"/>
    </row>
    <row r="228" ht="14.25" customHeight="1">
      <c r="C228" s="579"/>
      <c r="D228" s="91"/>
    </row>
    <row r="229" ht="14.25" customHeight="1">
      <c r="C229" s="579"/>
      <c r="D229" s="91"/>
    </row>
    <row r="230" ht="14.25" customHeight="1">
      <c r="C230" s="579"/>
      <c r="D230" s="91"/>
    </row>
    <row r="231" ht="14.25" customHeight="1">
      <c r="C231" s="579"/>
      <c r="D231" s="91"/>
    </row>
    <row r="232" ht="14.25" customHeight="1">
      <c r="C232" s="579"/>
      <c r="D232" s="91"/>
    </row>
    <row r="233" ht="14.25" customHeight="1">
      <c r="C233" s="579"/>
      <c r="D233" s="91"/>
    </row>
    <row r="234" ht="14.25" customHeight="1">
      <c r="C234" s="579"/>
      <c r="D234" s="91"/>
    </row>
    <row r="235" ht="14.25" customHeight="1">
      <c r="C235" s="579"/>
      <c r="D235" s="91"/>
    </row>
    <row r="236" ht="14.25" customHeight="1">
      <c r="C236" s="579"/>
      <c r="D236" s="91"/>
    </row>
    <row r="237" ht="14.25" customHeight="1">
      <c r="C237" s="579"/>
      <c r="D237" s="91"/>
    </row>
    <row r="238" ht="14.25" customHeight="1">
      <c r="C238" s="579"/>
      <c r="D238" s="91"/>
    </row>
    <row r="239" ht="14.25" customHeight="1">
      <c r="C239" s="579"/>
      <c r="D239" s="91"/>
    </row>
    <row r="240" ht="14.25" customHeight="1">
      <c r="C240" s="579"/>
      <c r="D240" s="91"/>
    </row>
    <row r="241" ht="14.25" customHeight="1">
      <c r="C241" s="579"/>
      <c r="D241" s="91"/>
    </row>
    <row r="242" ht="14.25" customHeight="1">
      <c r="C242" s="579"/>
      <c r="D242" s="91"/>
    </row>
    <row r="243" ht="14.25" customHeight="1">
      <c r="C243" s="579"/>
      <c r="D243" s="91"/>
    </row>
    <row r="244" ht="14.25" customHeight="1">
      <c r="C244" s="579"/>
      <c r="D244" s="91"/>
    </row>
    <row r="245" ht="14.25" customHeight="1">
      <c r="C245" s="579"/>
      <c r="D245" s="91"/>
    </row>
    <row r="246" ht="14.25" customHeight="1">
      <c r="C246" s="579"/>
      <c r="D246" s="91"/>
    </row>
    <row r="247" ht="14.25" customHeight="1">
      <c r="C247" s="579"/>
      <c r="D247" s="91"/>
    </row>
    <row r="248" ht="14.25" customHeight="1">
      <c r="C248" s="579"/>
      <c r="D248" s="91"/>
    </row>
    <row r="249" ht="14.25" customHeight="1">
      <c r="C249" s="579"/>
      <c r="D249" s="91"/>
    </row>
    <row r="250" ht="14.25" customHeight="1">
      <c r="C250" s="579"/>
      <c r="D250" s="91"/>
    </row>
    <row r="251" ht="14.25" customHeight="1">
      <c r="C251" s="579"/>
      <c r="D251" s="91"/>
    </row>
    <row r="252" ht="14.25" customHeight="1">
      <c r="C252" s="579"/>
      <c r="D252" s="91"/>
    </row>
    <row r="253" ht="14.25" customHeight="1">
      <c r="C253" s="579"/>
      <c r="D253" s="91"/>
    </row>
    <row r="254" ht="14.25" customHeight="1">
      <c r="C254" s="579"/>
      <c r="D254" s="91"/>
    </row>
    <row r="255" ht="14.25" customHeight="1">
      <c r="C255" s="579"/>
      <c r="D255" s="91"/>
    </row>
    <row r="256" ht="14.25" customHeight="1">
      <c r="C256" s="579"/>
      <c r="D256" s="91"/>
    </row>
    <row r="257" ht="14.25" customHeight="1">
      <c r="C257" s="579"/>
      <c r="D257" s="91"/>
    </row>
    <row r="258" ht="14.25" customHeight="1">
      <c r="C258" s="579"/>
      <c r="D258" s="91"/>
    </row>
    <row r="259" ht="14.25" customHeight="1">
      <c r="C259" s="579"/>
      <c r="D259" s="91"/>
    </row>
    <row r="260" ht="14.25" customHeight="1">
      <c r="C260" s="579"/>
      <c r="D260" s="91"/>
    </row>
    <row r="261" ht="14.25" customHeight="1">
      <c r="C261" s="579"/>
      <c r="D261" s="91"/>
    </row>
    <row r="262" ht="14.25" customHeight="1">
      <c r="C262" s="579"/>
      <c r="D262" s="91"/>
    </row>
    <row r="263" ht="14.25" customHeight="1">
      <c r="C263" s="579"/>
      <c r="D263" s="91"/>
    </row>
    <row r="264" ht="14.25" customHeight="1">
      <c r="C264" s="579"/>
      <c r="D264" s="91"/>
    </row>
    <row r="265" ht="14.25" customHeight="1">
      <c r="C265" s="579"/>
      <c r="D265" s="91"/>
    </row>
    <row r="266" ht="14.25" customHeight="1">
      <c r="C266" s="579"/>
      <c r="D266" s="91"/>
    </row>
    <row r="267" ht="14.25" customHeight="1">
      <c r="C267" s="579"/>
      <c r="D267" s="91"/>
    </row>
    <row r="268" ht="14.25" customHeight="1">
      <c r="C268" s="579"/>
      <c r="D268" s="91"/>
    </row>
    <row r="269" ht="14.25" customHeight="1">
      <c r="C269" s="579"/>
      <c r="D269" s="91"/>
    </row>
    <row r="270" ht="14.25" customHeight="1">
      <c r="C270" s="579"/>
      <c r="D270" s="91"/>
    </row>
    <row r="271" ht="14.25" customHeight="1">
      <c r="C271" s="579"/>
      <c r="D271" s="91"/>
    </row>
    <row r="272" ht="14.25" customHeight="1">
      <c r="C272" s="579"/>
      <c r="D272" s="91"/>
    </row>
    <row r="273" ht="14.25" customHeight="1">
      <c r="C273" s="579"/>
      <c r="D273" s="91"/>
    </row>
    <row r="274" ht="14.25" customHeight="1">
      <c r="C274" s="579"/>
      <c r="D274" s="91"/>
    </row>
    <row r="275" ht="14.25" customHeight="1">
      <c r="C275" s="579"/>
      <c r="D275" s="91"/>
    </row>
    <row r="276" ht="14.25" customHeight="1">
      <c r="C276" s="579"/>
      <c r="D276" s="91"/>
    </row>
    <row r="277" ht="14.25" customHeight="1">
      <c r="C277" s="579"/>
      <c r="D277" s="91"/>
    </row>
    <row r="278" ht="14.25" customHeight="1">
      <c r="C278" s="579"/>
      <c r="D278" s="91"/>
    </row>
    <row r="279" ht="14.25" customHeight="1">
      <c r="C279" s="579"/>
      <c r="D279" s="91"/>
    </row>
    <row r="280" ht="14.25" customHeight="1">
      <c r="C280" s="579"/>
      <c r="D280" s="91"/>
    </row>
    <row r="281" ht="14.25" customHeight="1">
      <c r="C281" s="579"/>
      <c r="D281" s="91"/>
    </row>
    <row r="282" ht="14.25" customHeight="1">
      <c r="C282" s="579"/>
      <c r="D282" s="91"/>
    </row>
    <row r="283" ht="14.25" customHeight="1">
      <c r="C283" s="579"/>
      <c r="D283" s="91"/>
    </row>
    <row r="284" ht="14.25" customHeight="1">
      <c r="C284" s="579"/>
      <c r="D284" s="91"/>
    </row>
    <row r="285" ht="14.25" customHeight="1">
      <c r="C285" s="579"/>
      <c r="D285" s="91"/>
    </row>
    <row r="286" ht="14.25" customHeight="1">
      <c r="C286" s="579"/>
      <c r="D286" s="91"/>
    </row>
    <row r="287" ht="14.25" customHeight="1">
      <c r="C287" s="579"/>
      <c r="D287" s="91"/>
    </row>
    <row r="288" ht="14.25" customHeight="1">
      <c r="C288" s="579"/>
      <c r="D288" s="91"/>
    </row>
    <row r="289" ht="14.25" customHeight="1">
      <c r="C289" s="579"/>
      <c r="D289" s="91"/>
    </row>
    <row r="290" ht="14.25" customHeight="1">
      <c r="C290" s="579"/>
      <c r="D290" s="91"/>
    </row>
    <row r="291" ht="14.25" customHeight="1">
      <c r="C291" s="579"/>
      <c r="D291" s="91"/>
    </row>
    <row r="292" ht="14.25" customHeight="1">
      <c r="C292" s="579"/>
      <c r="D292" s="91"/>
    </row>
    <row r="293" ht="14.25" customHeight="1">
      <c r="C293" s="579"/>
      <c r="D293" s="91"/>
    </row>
    <row r="294" ht="14.25" customHeight="1">
      <c r="C294" s="579"/>
      <c r="D294" s="91"/>
    </row>
    <row r="295" ht="14.25" customHeight="1">
      <c r="C295" s="579"/>
      <c r="D295" s="91"/>
    </row>
    <row r="296" ht="14.25" customHeight="1">
      <c r="C296" s="579"/>
      <c r="D296" s="91"/>
    </row>
    <row r="297" ht="14.25" customHeight="1">
      <c r="C297" s="579"/>
      <c r="D297" s="91"/>
    </row>
    <row r="298" ht="14.25" customHeight="1">
      <c r="C298" s="579"/>
      <c r="D298" s="91"/>
    </row>
    <row r="299" ht="14.25" customHeight="1">
      <c r="C299" s="579"/>
      <c r="D299" s="91"/>
    </row>
    <row r="300" ht="14.25" customHeight="1">
      <c r="C300" s="579"/>
      <c r="D300" s="91"/>
    </row>
    <row r="301" ht="14.25" customHeight="1">
      <c r="C301" s="579"/>
      <c r="D301" s="91"/>
    </row>
    <row r="302" ht="14.25" customHeight="1">
      <c r="C302" s="579"/>
      <c r="D302" s="91"/>
    </row>
    <row r="303" ht="14.25" customHeight="1">
      <c r="C303" s="579"/>
      <c r="D303" s="91"/>
    </row>
    <row r="304" ht="14.25" customHeight="1">
      <c r="C304" s="579"/>
      <c r="D304" s="91"/>
    </row>
    <row r="305" ht="14.25" customHeight="1">
      <c r="C305" s="579"/>
      <c r="D305" s="91"/>
    </row>
    <row r="306" ht="14.25" customHeight="1">
      <c r="C306" s="579"/>
      <c r="D306" s="91"/>
    </row>
    <row r="307" ht="14.25" customHeight="1">
      <c r="C307" s="579"/>
      <c r="D307" s="91"/>
    </row>
    <row r="308" ht="14.25" customHeight="1">
      <c r="C308" s="579"/>
      <c r="D308" s="91"/>
    </row>
    <row r="309" ht="14.25" customHeight="1">
      <c r="C309" s="579"/>
      <c r="D309" s="91"/>
    </row>
    <row r="310" ht="14.25" customHeight="1">
      <c r="C310" s="579"/>
      <c r="D310" s="91"/>
    </row>
    <row r="311" ht="14.25" customHeight="1">
      <c r="C311" s="579"/>
      <c r="D311" s="91"/>
    </row>
    <row r="312" ht="15.75" customHeight="1">
      <c r="D312" s="90"/>
    </row>
    <row r="313" ht="15.75" customHeight="1">
      <c r="D313" s="90"/>
    </row>
    <row r="314" ht="15.75" customHeight="1">
      <c r="D314" s="90"/>
    </row>
    <row r="315" ht="15.75" customHeight="1">
      <c r="D315" s="90"/>
    </row>
    <row r="316" ht="15.75" customHeight="1">
      <c r="D316" s="90"/>
    </row>
    <row r="317" ht="15.75" customHeight="1">
      <c r="D317" s="90"/>
    </row>
    <row r="318" ht="15.75" customHeight="1">
      <c r="D318" s="90"/>
    </row>
    <row r="319" ht="15.75" customHeight="1">
      <c r="D319" s="90"/>
    </row>
    <row r="320" ht="15.75" customHeight="1">
      <c r="D320" s="90"/>
    </row>
    <row r="321" ht="15.75" customHeight="1">
      <c r="D321" s="90"/>
    </row>
    <row r="322" ht="15.75" customHeight="1">
      <c r="D322" s="90"/>
    </row>
    <row r="323" ht="15.75" customHeight="1">
      <c r="D323" s="90"/>
    </row>
    <row r="324" ht="15.75" customHeight="1">
      <c r="D324" s="90"/>
    </row>
    <row r="325" ht="15.75" customHeight="1">
      <c r="D325" s="90"/>
    </row>
    <row r="326" ht="15.75" customHeight="1">
      <c r="D326" s="90"/>
    </row>
    <row r="327" ht="15.75" customHeight="1">
      <c r="D327" s="90"/>
    </row>
    <row r="328" ht="15.75" customHeight="1">
      <c r="D328" s="90"/>
    </row>
    <row r="329" ht="15.75" customHeight="1">
      <c r="D329" s="90"/>
    </row>
    <row r="330" ht="15.75" customHeight="1">
      <c r="D330" s="90"/>
    </row>
    <row r="331" ht="15.75" customHeight="1">
      <c r="D331" s="90"/>
    </row>
    <row r="332" ht="15.75" customHeight="1">
      <c r="D332" s="90"/>
    </row>
    <row r="333" ht="15.75" customHeight="1">
      <c r="D333" s="90"/>
    </row>
    <row r="334" ht="15.75" customHeight="1">
      <c r="D334" s="90"/>
    </row>
    <row r="335" ht="15.75" customHeight="1">
      <c r="D335" s="90"/>
    </row>
    <row r="336" ht="15.75" customHeight="1">
      <c r="D336" s="90"/>
    </row>
    <row r="337" ht="15.75" customHeight="1">
      <c r="D337" s="90"/>
    </row>
    <row r="338" ht="15.75" customHeight="1">
      <c r="D338" s="90"/>
    </row>
    <row r="339" ht="15.75" customHeight="1">
      <c r="D339" s="90"/>
    </row>
    <row r="340" ht="15.75" customHeight="1">
      <c r="D340" s="90"/>
    </row>
    <row r="341" ht="15.75" customHeight="1">
      <c r="D341" s="90"/>
    </row>
    <row r="342" ht="15.75" customHeight="1">
      <c r="D342" s="90"/>
    </row>
    <row r="343" ht="15.75" customHeight="1">
      <c r="D343" s="90"/>
    </row>
    <row r="344" ht="15.75" customHeight="1">
      <c r="D344" s="90"/>
    </row>
    <row r="345" ht="15.75" customHeight="1">
      <c r="D345" s="90"/>
    </row>
    <row r="346" ht="15.75" customHeight="1">
      <c r="D346" s="90"/>
    </row>
    <row r="347" ht="15.75" customHeight="1">
      <c r="D347" s="90"/>
    </row>
    <row r="348" ht="15.75" customHeight="1">
      <c r="D348" s="90"/>
    </row>
    <row r="349" ht="15.75" customHeight="1">
      <c r="D349" s="90"/>
    </row>
    <row r="350" ht="15.75" customHeight="1">
      <c r="D350" s="90"/>
    </row>
    <row r="351" ht="15.75" customHeight="1">
      <c r="D351" s="90"/>
    </row>
    <row r="352" ht="15.75" customHeight="1">
      <c r="D352" s="90"/>
    </row>
    <row r="353" ht="15.75" customHeight="1">
      <c r="D353" s="90"/>
    </row>
    <row r="354" ht="15.75" customHeight="1">
      <c r="D354" s="90"/>
    </row>
    <row r="355" ht="15.75" customHeight="1">
      <c r="D355" s="90"/>
    </row>
    <row r="356" ht="15.75" customHeight="1">
      <c r="D356" s="90"/>
    </row>
    <row r="357" ht="15.75" customHeight="1">
      <c r="D357" s="90"/>
    </row>
    <row r="358" ht="15.75" customHeight="1">
      <c r="D358" s="90"/>
    </row>
    <row r="359" ht="15.75" customHeight="1">
      <c r="D359" s="90"/>
    </row>
    <row r="360" ht="15.75" customHeight="1">
      <c r="D360" s="90"/>
    </row>
    <row r="361" ht="15.75" customHeight="1">
      <c r="D361" s="90"/>
    </row>
    <row r="362" ht="15.75" customHeight="1">
      <c r="D362" s="90"/>
    </row>
    <row r="363" ht="15.75" customHeight="1">
      <c r="D363" s="90"/>
    </row>
    <row r="364" ht="15.75" customHeight="1">
      <c r="D364" s="90"/>
    </row>
    <row r="365" ht="15.75" customHeight="1">
      <c r="D365" s="90"/>
    </row>
    <row r="366" ht="15.75" customHeight="1">
      <c r="D366" s="90"/>
    </row>
    <row r="367" ht="15.75" customHeight="1">
      <c r="D367" s="90"/>
    </row>
    <row r="368" ht="15.75" customHeight="1">
      <c r="D368" s="90"/>
    </row>
    <row r="369" ht="15.75" customHeight="1">
      <c r="D369" s="90"/>
    </row>
    <row r="370" ht="15.75" customHeight="1">
      <c r="D370" s="90"/>
    </row>
    <row r="371" ht="15.75" customHeight="1">
      <c r="D371" s="90"/>
    </row>
    <row r="372" ht="15.75" customHeight="1">
      <c r="D372" s="90"/>
    </row>
    <row r="373" ht="15.75" customHeight="1">
      <c r="D373" s="90"/>
    </row>
    <row r="374" ht="15.75" customHeight="1">
      <c r="D374" s="90"/>
    </row>
    <row r="375" ht="15.75" customHeight="1">
      <c r="D375" s="90"/>
    </row>
    <row r="376" ht="15.75" customHeight="1">
      <c r="D376" s="90"/>
    </row>
    <row r="377" ht="15.75" customHeight="1">
      <c r="D377" s="90"/>
    </row>
    <row r="378" ht="15.75" customHeight="1">
      <c r="D378" s="90"/>
    </row>
    <row r="379" ht="15.75" customHeight="1">
      <c r="D379" s="90"/>
    </row>
    <row r="380" ht="15.75" customHeight="1">
      <c r="D380" s="90"/>
    </row>
    <row r="381" ht="15.75" customHeight="1">
      <c r="D381" s="90"/>
    </row>
    <row r="382" ht="15.75" customHeight="1">
      <c r="D382" s="90"/>
    </row>
    <row r="383" ht="15.75" customHeight="1">
      <c r="D383" s="90"/>
    </row>
    <row r="384" ht="15.75" customHeight="1">
      <c r="D384" s="90"/>
    </row>
    <row r="385" ht="15.75" customHeight="1">
      <c r="D385" s="90"/>
    </row>
    <row r="386" ht="15.75" customHeight="1">
      <c r="D386" s="90"/>
    </row>
    <row r="387" ht="15.75" customHeight="1">
      <c r="D387" s="90"/>
    </row>
    <row r="388" ht="15.75" customHeight="1">
      <c r="D388" s="90"/>
    </row>
    <row r="389" ht="15.75" customHeight="1">
      <c r="D389" s="90"/>
    </row>
    <row r="390" ht="15.75" customHeight="1">
      <c r="D390" s="90"/>
    </row>
    <row r="391" ht="15.75" customHeight="1">
      <c r="D391" s="90"/>
    </row>
    <row r="392" ht="15.75" customHeight="1">
      <c r="D392" s="90"/>
    </row>
    <row r="393" ht="15.75" customHeight="1">
      <c r="D393" s="90"/>
    </row>
    <row r="394" ht="15.75" customHeight="1">
      <c r="D394" s="90"/>
    </row>
    <row r="395" ht="15.75" customHeight="1">
      <c r="D395" s="90"/>
    </row>
    <row r="396" ht="15.75" customHeight="1">
      <c r="D396" s="90"/>
    </row>
    <row r="397" ht="15.75" customHeight="1">
      <c r="D397" s="90"/>
    </row>
    <row r="398" ht="15.75" customHeight="1">
      <c r="D398" s="90"/>
    </row>
    <row r="399" ht="15.75" customHeight="1">
      <c r="D399" s="90"/>
    </row>
    <row r="400" ht="15.75" customHeight="1">
      <c r="D400" s="90"/>
    </row>
    <row r="401" ht="15.75" customHeight="1">
      <c r="D401" s="90"/>
    </row>
    <row r="402" ht="15.75" customHeight="1">
      <c r="D402" s="90"/>
    </row>
    <row r="403" ht="15.75" customHeight="1">
      <c r="D403" s="90"/>
    </row>
    <row r="404" ht="15.75" customHeight="1">
      <c r="D404" s="90"/>
    </row>
    <row r="405" ht="15.75" customHeight="1">
      <c r="D405" s="90"/>
    </row>
    <row r="406" ht="15.75" customHeight="1">
      <c r="D406" s="90"/>
    </row>
    <row r="407" ht="15.75" customHeight="1">
      <c r="D407" s="90"/>
    </row>
    <row r="408" ht="15.75" customHeight="1">
      <c r="D408" s="90"/>
    </row>
    <row r="409" ht="15.75" customHeight="1">
      <c r="D409" s="90"/>
    </row>
    <row r="410" ht="15.75" customHeight="1">
      <c r="D410" s="90"/>
    </row>
    <row r="411" ht="15.75" customHeight="1">
      <c r="D411" s="90"/>
    </row>
    <row r="412" ht="15.75" customHeight="1">
      <c r="D412" s="90"/>
    </row>
    <row r="413" ht="15.75" customHeight="1">
      <c r="D413" s="90"/>
    </row>
    <row r="414" ht="15.75" customHeight="1">
      <c r="D414" s="90"/>
    </row>
    <row r="415" ht="15.75" customHeight="1">
      <c r="D415" s="90"/>
    </row>
    <row r="416" ht="15.75" customHeight="1">
      <c r="D416" s="90"/>
    </row>
    <row r="417" ht="15.75" customHeight="1">
      <c r="D417" s="90"/>
    </row>
    <row r="418" ht="15.75" customHeight="1">
      <c r="D418" s="90"/>
    </row>
    <row r="419" ht="15.75" customHeight="1">
      <c r="D419" s="90"/>
    </row>
    <row r="420" ht="15.75" customHeight="1">
      <c r="D420" s="90"/>
    </row>
    <row r="421" ht="15.75" customHeight="1">
      <c r="D421" s="90"/>
    </row>
    <row r="422" ht="15.75" customHeight="1">
      <c r="D422" s="90"/>
    </row>
    <row r="423" ht="15.75" customHeight="1">
      <c r="D423" s="90"/>
    </row>
    <row r="424" ht="15.75" customHeight="1">
      <c r="D424" s="90"/>
    </row>
    <row r="425" ht="15.75" customHeight="1">
      <c r="D425" s="90"/>
    </row>
    <row r="426" ht="15.75" customHeight="1">
      <c r="D426" s="90"/>
    </row>
    <row r="427" ht="15.75" customHeight="1">
      <c r="D427" s="90"/>
    </row>
    <row r="428" ht="15.75" customHeight="1">
      <c r="D428" s="90"/>
    </row>
    <row r="429" ht="15.75" customHeight="1">
      <c r="D429" s="90"/>
    </row>
    <row r="430" ht="15.75" customHeight="1">
      <c r="D430" s="90"/>
    </row>
    <row r="431" ht="15.75" customHeight="1">
      <c r="D431" s="90"/>
    </row>
    <row r="432" ht="15.75" customHeight="1">
      <c r="D432" s="90"/>
    </row>
    <row r="433" ht="15.75" customHeight="1">
      <c r="D433" s="90"/>
    </row>
    <row r="434" ht="15.75" customHeight="1">
      <c r="D434" s="90"/>
    </row>
    <row r="435" ht="15.75" customHeight="1">
      <c r="D435" s="90"/>
    </row>
    <row r="436" ht="15.75" customHeight="1">
      <c r="D436" s="90"/>
    </row>
    <row r="437" ht="15.75" customHeight="1">
      <c r="D437" s="90"/>
    </row>
    <row r="438" ht="15.75" customHeight="1">
      <c r="D438" s="90"/>
    </row>
    <row r="439" ht="15.75" customHeight="1">
      <c r="D439" s="90"/>
    </row>
    <row r="440" ht="15.75" customHeight="1">
      <c r="D440" s="90"/>
    </row>
    <row r="441" ht="15.75" customHeight="1">
      <c r="D441" s="90"/>
    </row>
    <row r="442" ht="15.75" customHeight="1">
      <c r="D442" s="90"/>
    </row>
    <row r="443" ht="15.75" customHeight="1">
      <c r="D443" s="90"/>
    </row>
    <row r="444" ht="15.75" customHeight="1">
      <c r="D444" s="90"/>
    </row>
    <row r="445" ht="15.75" customHeight="1">
      <c r="D445" s="90"/>
    </row>
    <row r="446" ht="15.75" customHeight="1">
      <c r="D446" s="90"/>
    </row>
    <row r="447" ht="15.75" customHeight="1">
      <c r="D447" s="90"/>
    </row>
    <row r="448" ht="15.75" customHeight="1">
      <c r="D448" s="90"/>
    </row>
    <row r="449" ht="15.75" customHeight="1">
      <c r="D449" s="90"/>
    </row>
    <row r="450" ht="15.75" customHeight="1">
      <c r="D450" s="90"/>
    </row>
    <row r="451" ht="15.75" customHeight="1">
      <c r="D451" s="90"/>
    </row>
    <row r="452" ht="15.75" customHeight="1">
      <c r="D452" s="90"/>
    </row>
    <row r="453" ht="15.75" customHeight="1">
      <c r="D453" s="90"/>
    </row>
    <row r="454" ht="15.75" customHeight="1">
      <c r="D454" s="90"/>
    </row>
    <row r="455" ht="15.75" customHeight="1">
      <c r="D455" s="90"/>
    </row>
    <row r="456" ht="15.75" customHeight="1">
      <c r="D456" s="90"/>
    </row>
    <row r="457" ht="15.75" customHeight="1">
      <c r="D457" s="90"/>
    </row>
    <row r="458" ht="15.75" customHeight="1">
      <c r="D458" s="90"/>
    </row>
    <row r="459" ht="15.75" customHeight="1">
      <c r="D459" s="90"/>
    </row>
    <row r="460" ht="15.75" customHeight="1">
      <c r="D460" s="90"/>
    </row>
    <row r="461" ht="15.75" customHeight="1">
      <c r="D461" s="90"/>
    </row>
    <row r="462" ht="15.75" customHeight="1">
      <c r="D462" s="90"/>
    </row>
    <row r="463" ht="15.75" customHeight="1">
      <c r="D463" s="90"/>
    </row>
    <row r="464" ht="15.75" customHeight="1">
      <c r="D464" s="90"/>
    </row>
    <row r="465" ht="15.75" customHeight="1">
      <c r="D465" s="90"/>
    </row>
    <row r="466" ht="15.75" customHeight="1">
      <c r="D466" s="90"/>
    </row>
    <row r="467" ht="15.75" customHeight="1">
      <c r="D467" s="90"/>
    </row>
    <row r="468" ht="15.75" customHeight="1">
      <c r="D468" s="90"/>
    </row>
    <row r="469" ht="15.75" customHeight="1">
      <c r="D469" s="90"/>
    </row>
    <row r="470" ht="15.75" customHeight="1">
      <c r="D470" s="90"/>
    </row>
    <row r="471" ht="15.75" customHeight="1">
      <c r="D471" s="90"/>
    </row>
    <row r="472" ht="15.75" customHeight="1">
      <c r="D472" s="90"/>
    </row>
    <row r="473" ht="15.75" customHeight="1">
      <c r="D473" s="90"/>
    </row>
    <row r="474" ht="15.75" customHeight="1">
      <c r="D474" s="90"/>
    </row>
    <row r="475" ht="15.75" customHeight="1">
      <c r="D475" s="90"/>
    </row>
    <row r="476" ht="15.75" customHeight="1">
      <c r="D476" s="90"/>
    </row>
    <row r="477" ht="15.75" customHeight="1">
      <c r="D477" s="90"/>
    </row>
    <row r="478" ht="15.75" customHeight="1">
      <c r="D478" s="90"/>
    </row>
    <row r="479" ht="15.75" customHeight="1">
      <c r="D479" s="90"/>
    </row>
    <row r="480" ht="15.75" customHeight="1">
      <c r="D480" s="90"/>
    </row>
    <row r="481" ht="15.75" customHeight="1">
      <c r="D481" s="90"/>
    </row>
    <row r="482" ht="15.75" customHeight="1">
      <c r="D482" s="90"/>
    </row>
    <row r="483" ht="15.75" customHeight="1">
      <c r="D483" s="90"/>
    </row>
    <row r="484" ht="15.75" customHeight="1">
      <c r="D484" s="90"/>
    </row>
    <row r="485" ht="15.75" customHeight="1">
      <c r="D485" s="90"/>
    </row>
    <row r="486" ht="15.75" customHeight="1">
      <c r="D486" s="90"/>
    </row>
    <row r="487" ht="15.75" customHeight="1">
      <c r="D487" s="90"/>
    </row>
    <row r="488" ht="15.75" customHeight="1">
      <c r="D488" s="90"/>
    </row>
    <row r="489" ht="15.75" customHeight="1">
      <c r="D489" s="90"/>
    </row>
    <row r="490" ht="15.75" customHeight="1">
      <c r="D490" s="90"/>
    </row>
    <row r="491" ht="15.75" customHeight="1">
      <c r="D491" s="90"/>
    </row>
    <row r="492" ht="15.75" customHeight="1">
      <c r="D492" s="90"/>
    </row>
    <row r="493" ht="15.75" customHeight="1">
      <c r="D493" s="90"/>
    </row>
    <row r="494" ht="15.75" customHeight="1">
      <c r="D494" s="90"/>
    </row>
    <row r="495" ht="15.75" customHeight="1">
      <c r="D495" s="90"/>
    </row>
    <row r="496" ht="15.75" customHeight="1">
      <c r="D496" s="90"/>
    </row>
    <row r="497" ht="15.75" customHeight="1">
      <c r="D497" s="90"/>
    </row>
    <row r="498" ht="15.75" customHeight="1">
      <c r="D498" s="90"/>
    </row>
    <row r="499" ht="15.75" customHeight="1">
      <c r="D499" s="90"/>
    </row>
    <row r="500" ht="15.75" customHeight="1">
      <c r="D500" s="90"/>
    </row>
    <row r="501" ht="15.75" customHeight="1">
      <c r="D501" s="90"/>
    </row>
    <row r="502" ht="15.75" customHeight="1">
      <c r="D502" s="90"/>
    </row>
    <row r="503" ht="15.75" customHeight="1">
      <c r="D503" s="90"/>
    </row>
    <row r="504" ht="15.75" customHeight="1">
      <c r="D504" s="90"/>
    </row>
    <row r="505" ht="15.75" customHeight="1">
      <c r="D505" s="90"/>
    </row>
    <row r="506" ht="15.75" customHeight="1">
      <c r="D506" s="90"/>
    </row>
    <row r="507" ht="15.75" customHeight="1">
      <c r="D507" s="90"/>
    </row>
    <row r="508" ht="15.75" customHeight="1">
      <c r="D508" s="90"/>
    </row>
    <row r="509" ht="15.75" customHeight="1">
      <c r="D509" s="90"/>
    </row>
    <row r="510" ht="15.75" customHeight="1">
      <c r="D510" s="90"/>
    </row>
    <row r="511" ht="15.75" customHeight="1">
      <c r="D511" s="90"/>
    </row>
    <row r="512" ht="15.75" customHeight="1">
      <c r="D512" s="90"/>
    </row>
    <row r="513" ht="15.75" customHeight="1">
      <c r="D513" s="90"/>
    </row>
    <row r="514" ht="15.75" customHeight="1">
      <c r="D514" s="90"/>
    </row>
    <row r="515" ht="15.75" customHeight="1">
      <c r="D515" s="90"/>
    </row>
    <row r="516" ht="15.75" customHeight="1">
      <c r="D516" s="90"/>
    </row>
    <row r="517" ht="15.75" customHeight="1">
      <c r="D517" s="90"/>
    </row>
    <row r="518" ht="15.75" customHeight="1">
      <c r="D518" s="90"/>
    </row>
    <row r="519" ht="15.75" customHeight="1">
      <c r="D519" s="90"/>
    </row>
    <row r="520" ht="15.75" customHeight="1">
      <c r="D520" s="90"/>
    </row>
    <row r="521" ht="15.75" customHeight="1">
      <c r="D521" s="90"/>
    </row>
    <row r="522" ht="15.75" customHeight="1">
      <c r="D522" s="90"/>
    </row>
    <row r="523" ht="15.75" customHeight="1">
      <c r="D523" s="90"/>
    </row>
    <row r="524" ht="15.75" customHeight="1">
      <c r="D524" s="90"/>
    </row>
    <row r="525" ht="15.75" customHeight="1">
      <c r="D525" s="90"/>
    </row>
    <row r="526" ht="15.75" customHeight="1">
      <c r="D526" s="90"/>
    </row>
    <row r="527" ht="15.75" customHeight="1">
      <c r="D527" s="90"/>
    </row>
    <row r="528" ht="15.75" customHeight="1">
      <c r="D528" s="90"/>
    </row>
    <row r="529" ht="15.75" customHeight="1">
      <c r="D529" s="90"/>
    </row>
    <row r="530" ht="15.75" customHeight="1">
      <c r="D530" s="90"/>
    </row>
    <row r="531" ht="15.75" customHeight="1">
      <c r="D531" s="90"/>
    </row>
    <row r="532" ht="15.75" customHeight="1">
      <c r="D532" s="90"/>
    </row>
    <row r="533" ht="15.75" customHeight="1">
      <c r="D533" s="90"/>
    </row>
    <row r="534" ht="15.75" customHeight="1">
      <c r="D534" s="90"/>
    </row>
    <row r="535" ht="15.75" customHeight="1">
      <c r="D535" s="90"/>
    </row>
    <row r="536" ht="15.75" customHeight="1">
      <c r="D536" s="90"/>
    </row>
    <row r="537" ht="15.75" customHeight="1">
      <c r="D537" s="90"/>
    </row>
    <row r="538" ht="15.75" customHeight="1">
      <c r="D538" s="90"/>
    </row>
    <row r="539" ht="15.75" customHeight="1">
      <c r="D539" s="90"/>
    </row>
    <row r="540" ht="15.75" customHeight="1">
      <c r="D540" s="90"/>
    </row>
    <row r="541" ht="15.75" customHeight="1">
      <c r="D541" s="90"/>
    </row>
    <row r="542" ht="15.75" customHeight="1">
      <c r="D542" s="90"/>
    </row>
    <row r="543" ht="15.75" customHeight="1">
      <c r="D543" s="90"/>
    </row>
    <row r="544" ht="15.75" customHeight="1">
      <c r="D544" s="90"/>
    </row>
    <row r="545" ht="15.75" customHeight="1">
      <c r="D545" s="90"/>
    </row>
    <row r="546" ht="15.75" customHeight="1">
      <c r="D546" s="90"/>
    </row>
    <row r="547" ht="15.75" customHeight="1">
      <c r="D547" s="90"/>
    </row>
    <row r="548" ht="15.75" customHeight="1">
      <c r="D548" s="90"/>
    </row>
    <row r="549" ht="15.75" customHeight="1">
      <c r="D549" s="90"/>
    </row>
    <row r="550" ht="15.75" customHeight="1">
      <c r="D550" s="90"/>
    </row>
    <row r="551" ht="15.75" customHeight="1">
      <c r="D551" s="90"/>
    </row>
    <row r="552" ht="15.75" customHeight="1">
      <c r="D552" s="90"/>
    </row>
    <row r="553" ht="15.75" customHeight="1">
      <c r="D553" s="90"/>
    </row>
    <row r="554" ht="15.75" customHeight="1">
      <c r="D554" s="90"/>
    </row>
    <row r="555" ht="15.75" customHeight="1">
      <c r="D555" s="90"/>
    </row>
    <row r="556" ht="15.75" customHeight="1">
      <c r="D556" s="90"/>
    </row>
    <row r="557" ht="15.75" customHeight="1">
      <c r="D557" s="90"/>
    </row>
    <row r="558" ht="15.75" customHeight="1">
      <c r="D558" s="90"/>
    </row>
    <row r="559" ht="15.75" customHeight="1">
      <c r="D559" s="90"/>
    </row>
    <row r="560" ht="15.75" customHeight="1">
      <c r="D560" s="90"/>
    </row>
    <row r="561" ht="15.75" customHeight="1">
      <c r="D561" s="90"/>
    </row>
    <row r="562" ht="15.75" customHeight="1">
      <c r="D562" s="90"/>
    </row>
    <row r="563" ht="15.75" customHeight="1">
      <c r="D563" s="90"/>
    </row>
    <row r="564" ht="15.75" customHeight="1">
      <c r="D564" s="90"/>
    </row>
    <row r="565" ht="15.75" customHeight="1">
      <c r="D565" s="90"/>
    </row>
    <row r="566" ht="15.75" customHeight="1">
      <c r="D566" s="90"/>
    </row>
    <row r="567" ht="15.75" customHeight="1">
      <c r="D567" s="90"/>
    </row>
    <row r="568" ht="15.75" customHeight="1">
      <c r="D568" s="90"/>
    </row>
    <row r="569" ht="15.75" customHeight="1">
      <c r="D569" s="90"/>
    </row>
    <row r="570" ht="15.75" customHeight="1">
      <c r="D570" s="90"/>
    </row>
    <row r="571" ht="15.75" customHeight="1">
      <c r="D571" s="90"/>
    </row>
    <row r="572" ht="15.75" customHeight="1">
      <c r="D572" s="90"/>
    </row>
    <row r="573" ht="15.75" customHeight="1">
      <c r="D573" s="90"/>
    </row>
    <row r="574" ht="15.75" customHeight="1">
      <c r="D574" s="90"/>
    </row>
    <row r="575" ht="15.75" customHeight="1">
      <c r="D575" s="90"/>
    </row>
    <row r="576" ht="15.75" customHeight="1">
      <c r="D576" s="90"/>
    </row>
    <row r="577" ht="15.75" customHeight="1">
      <c r="D577" s="90"/>
    </row>
    <row r="578" ht="15.75" customHeight="1">
      <c r="D578" s="90"/>
    </row>
    <row r="579" ht="15.75" customHeight="1">
      <c r="D579" s="90"/>
    </row>
    <row r="580" ht="15.75" customHeight="1">
      <c r="D580" s="90"/>
    </row>
    <row r="581" ht="15.75" customHeight="1">
      <c r="D581" s="90"/>
    </row>
    <row r="582" ht="15.75" customHeight="1">
      <c r="D582" s="90"/>
    </row>
    <row r="583" ht="15.75" customHeight="1">
      <c r="D583" s="90"/>
    </row>
    <row r="584" ht="15.75" customHeight="1">
      <c r="D584" s="90"/>
    </row>
    <row r="585" ht="15.75" customHeight="1">
      <c r="D585" s="90"/>
    </row>
    <row r="586" ht="15.75" customHeight="1">
      <c r="D586" s="90"/>
    </row>
    <row r="587" ht="15.75" customHeight="1">
      <c r="D587" s="90"/>
    </row>
    <row r="588" ht="15.75" customHeight="1">
      <c r="D588" s="90"/>
    </row>
    <row r="589" ht="15.75" customHeight="1">
      <c r="D589" s="90"/>
    </row>
    <row r="590" ht="15.75" customHeight="1">
      <c r="D590" s="90"/>
    </row>
    <row r="591" ht="15.75" customHeight="1">
      <c r="D591" s="90"/>
    </row>
    <row r="592" ht="15.75" customHeight="1">
      <c r="D592" s="90"/>
    </row>
    <row r="593" ht="15.75" customHeight="1">
      <c r="D593" s="90"/>
    </row>
    <row r="594" ht="15.75" customHeight="1">
      <c r="D594" s="90"/>
    </row>
    <row r="595" ht="15.75" customHeight="1">
      <c r="D595" s="90"/>
    </row>
    <row r="596" ht="15.75" customHeight="1">
      <c r="D596" s="90"/>
    </row>
    <row r="597" ht="15.75" customHeight="1">
      <c r="D597" s="90"/>
    </row>
    <row r="598" ht="15.75" customHeight="1">
      <c r="D598" s="90"/>
    </row>
    <row r="599" ht="15.75" customHeight="1">
      <c r="D599" s="90"/>
    </row>
    <row r="600" ht="15.75" customHeight="1">
      <c r="D600" s="90"/>
    </row>
    <row r="601" ht="15.75" customHeight="1">
      <c r="D601" s="90"/>
    </row>
    <row r="602" ht="15.75" customHeight="1">
      <c r="D602" s="90"/>
    </row>
    <row r="603" ht="15.75" customHeight="1">
      <c r="D603" s="90"/>
    </row>
    <row r="604" ht="15.75" customHeight="1">
      <c r="D604" s="90"/>
    </row>
    <row r="605" ht="15.75" customHeight="1">
      <c r="D605" s="90"/>
    </row>
    <row r="606" ht="15.75" customHeight="1">
      <c r="D606" s="90"/>
    </row>
    <row r="607" ht="15.75" customHeight="1">
      <c r="D607" s="90"/>
    </row>
    <row r="608" ht="15.75" customHeight="1">
      <c r="D608" s="90"/>
    </row>
    <row r="609" ht="15.75" customHeight="1">
      <c r="D609" s="90"/>
    </row>
    <row r="610" ht="15.75" customHeight="1">
      <c r="D610" s="90"/>
    </row>
    <row r="611" ht="15.75" customHeight="1">
      <c r="D611" s="90"/>
    </row>
    <row r="612" ht="15.75" customHeight="1">
      <c r="D612" s="90"/>
    </row>
    <row r="613" ht="15.75" customHeight="1">
      <c r="D613" s="90"/>
    </row>
    <row r="614" ht="15.75" customHeight="1">
      <c r="D614" s="90"/>
    </row>
    <row r="615" ht="15.75" customHeight="1">
      <c r="D615" s="90"/>
    </row>
    <row r="616" ht="15.75" customHeight="1">
      <c r="D616" s="90"/>
    </row>
    <row r="617" ht="15.75" customHeight="1">
      <c r="D617" s="90"/>
    </row>
    <row r="618" ht="15.75" customHeight="1">
      <c r="D618" s="90"/>
    </row>
    <row r="619" ht="15.75" customHeight="1">
      <c r="D619" s="90"/>
    </row>
    <row r="620" ht="15.75" customHeight="1">
      <c r="D620" s="90"/>
    </row>
    <row r="621" ht="15.75" customHeight="1">
      <c r="D621" s="90"/>
    </row>
    <row r="622" ht="15.75" customHeight="1">
      <c r="D622" s="90"/>
    </row>
    <row r="623" ht="15.75" customHeight="1">
      <c r="D623" s="90"/>
    </row>
    <row r="624" ht="15.75" customHeight="1">
      <c r="D624" s="90"/>
    </row>
    <row r="625" ht="15.75" customHeight="1">
      <c r="D625" s="90"/>
    </row>
    <row r="626" ht="15.75" customHeight="1">
      <c r="D626" s="90"/>
    </row>
    <row r="627" ht="15.75" customHeight="1">
      <c r="D627" s="90"/>
    </row>
    <row r="628" ht="15.75" customHeight="1">
      <c r="D628" s="90"/>
    </row>
    <row r="629" ht="15.75" customHeight="1">
      <c r="D629" s="90"/>
    </row>
    <row r="630" ht="15.75" customHeight="1">
      <c r="D630" s="90"/>
    </row>
    <row r="631" ht="15.75" customHeight="1">
      <c r="D631" s="90"/>
    </row>
    <row r="632" ht="15.75" customHeight="1">
      <c r="D632" s="90"/>
    </row>
    <row r="633" ht="15.75" customHeight="1">
      <c r="D633" s="90"/>
    </row>
    <row r="634" ht="15.75" customHeight="1">
      <c r="D634" s="90"/>
    </row>
    <row r="635" ht="15.75" customHeight="1">
      <c r="D635" s="90"/>
    </row>
    <row r="636" ht="15.75" customHeight="1">
      <c r="D636" s="90"/>
    </row>
    <row r="637" ht="15.75" customHeight="1">
      <c r="D637" s="90"/>
    </row>
    <row r="638" ht="15.75" customHeight="1">
      <c r="D638" s="90"/>
    </row>
    <row r="639" ht="15.75" customHeight="1">
      <c r="D639" s="90"/>
    </row>
    <row r="640" ht="15.75" customHeight="1">
      <c r="D640" s="90"/>
    </row>
    <row r="641" ht="15.75" customHeight="1">
      <c r="D641" s="90"/>
    </row>
    <row r="642" ht="15.75" customHeight="1">
      <c r="D642" s="90"/>
    </row>
    <row r="643" ht="15.75" customHeight="1">
      <c r="D643" s="90"/>
    </row>
    <row r="644" ht="15.75" customHeight="1">
      <c r="D644" s="90"/>
    </row>
    <row r="645" ht="15.75" customHeight="1">
      <c r="D645" s="90"/>
    </row>
    <row r="646" ht="15.75" customHeight="1">
      <c r="D646" s="90"/>
    </row>
    <row r="647" ht="15.75" customHeight="1">
      <c r="D647" s="90"/>
    </row>
    <row r="648" ht="15.75" customHeight="1">
      <c r="D648" s="90"/>
    </row>
    <row r="649" ht="15.75" customHeight="1">
      <c r="D649" s="90"/>
    </row>
    <row r="650" ht="15.75" customHeight="1">
      <c r="D650" s="90"/>
    </row>
    <row r="651" ht="15.75" customHeight="1">
      <c r="D651" s="90"/>
    </row>
    <row r="652" ht="15.75" customHeight="1">
      <c r="D652" s="90"/>
    </row>
    <row r="653" ht="15.75" customHeight="1">
      <c r="D653" s="90"/>
    </row>
    <row r="654" ht="15.75" customHeight="1">
      <c r="D654" s="90"/>
    </row>
    <row r="655" ht="15.75" customHeight="1">
      <c r="D655" s="90"/>
    </row>
    <row r="656" ht="15.75" customHeight="1">
      <c r="D656" s="90"/>
    </row>
    <row r="657" ht="15.75" customHeight="1">
      <c r="D657" s="90"/>
    </row>
    <row r="658" ht="15.75" customHeight="1">
      <c r="D658" s="90"/>
    </row>
    <row r="659" ht="15.75" customHeight="1">
      <c r="D659" s="90"/>
    </row>
    <row r="660" ht="15.75" customHeight="1">
      <c r="D660" s="90"/>
    </row>
    <row r="661" ht="15.75" customHeight="1">
      <c r="D661" s="90"/>
    </row>
    <row r="662" ht="15.75" customHeight="1">
      <c r="D662" s="90"/>
    </row>
    <row r="663" ht="15.75" customHeight="1">
      <c r="D663" s="90"/>
    </row>
    <row r="664" ht="15.75" customHeight="1">
      <c r="D664" s="90"/>
    </row>
    <row r="665" ht="15.75" customHeight="1">
      <c r="D665" s="90"/>
    </row>
    <row r="666" ht="15.75" customHeight="1">
      <c r="D666" s="90"/>
    </row>
    <row r="667" ht="15.75" customHeight="1">
      <c r="D667" s="90"/>
    </row>
    <row r="668" ht="15.75" customHeight="1">
      <c r="D668" s="90"/>
    </row>
    <row r="669" ht="15.75" customHeight="1">
      <c r="D669" s="90"/>
    </row>
    <row r="670" ht="15.75" customHeight="1">
      <c r="D670" s="90"/>
    </row>
    <row r="671" ht="15.75" customHeight="1">
      <c r="D671" s="90"/>
    </row>
    <row r="672" ht="15.75" customHeight="1">
      <c r="D672" s="90"/>
    </row>
    <row r="673" ht="15.75" customHeight="1">
      <c r="D673" s="90"/>
    </row>
    <row r="674" ht="15.75" customHeight="1">
      <c r="D674" s="90"/>
    </row>
    <row r="675" ht="15.75" customHeight="1">
      <c r="D675" s="90"/>
    </row>
    <row r="676" ht="15.75" customHeight="1">
      <c r="D676" s="90"/>
    </row>
    <row r="677" ht="15.75" customHeight="1">
      <c r="D677" s="90"/>
    </row>
    <row r="678" ht="15.75" customHeight="1">
      <c r="D678" s="90"/>
    </row>
    <row r="679" ht="15.75" customHeight="1">
      <c r="D679" s="90"/>
    </row>
    <row r="680" ht="15.75" customHeight="1">
      <c r="D680" s="90"/>
    </row>
    <row r="681" ht="15.75" customHeight="1">
      <c r="D681" s="90"/>
    </row>
    <row r="682" ht="15.75" customHeight="1">
      <c r="D682" s="90"/>
    </row>
    <row r="683" ht="15.75" customHeight="1">
      <c r="D683" s="90"/>
    </row>
    <row r="684" ht="15.75" customHeight="1">
      <c r="D684" s="90"/>
    </row>
    <row r="685" ht="15.75" customHeight="1">
      <c r="D685" s="90"/>
    </row>
    <row r="686" ht="15.75" customHeight="1">
      <c r="D686" s="90"/>
    </row>
    <row r="687" ht="15.75" customHeight="1">
      <c r="D687" s="90"/>
    </row>
    <row r="688" ht="15.75" customHeight="1">
      <c r="D688" s="90"/>
    </row>
    <row r="689" ht="15.75" customHeight="1">
      <c r="D689" s="90"/>
    </row>
    <row r="690" ht="15.75" customHeight="1">
      <c r="D690" s="90"/>
    </row>
    <row r="691" ht="15.75" customHeight="1">
      <c r="D691" s="90"/>
    </row>
    <row r="692" ht="15.75" customHeight="1">
      <c r="D692" s="90"/>
    </row>
    <row r="693" ht="15.75" customHeight="1">
      <c r="D693" s="90"/>
    </row>
    <row r="694" ht="15.75" customHeight="1">
      <c r="D694" s="90"/>
    </row>
    <row r="695" ht="15.75" customHeight="1">
      <c r="D695" s="90"/>
    </row>
    <row r="696" ht="15.75" customHeight="1">
      <c r="D696" s="90"/>
    </row>
    <row r="697" ht="15.75" customHeight="1">
      <c r="D697" s="90"/>
    </row>
    <row r="698" ht="15.75" customHeight="1">
      <c r="D698" s="90"/>
    </row>
    <row r="699" ht="15.75" customHeight="1">
      <c r="D699" s="90"/>
    </row>
    <row r="700" ht="15.75" customHeight="1">
      <c r="D700" s="90"/>
    </row>
    <row r="701" ht="15.75" customHeight="1">
      <c r="D701" s="90"/>
    </row>
    <row r="702" ht="15.75" customHeight="1">
      <c r="D702" s="90"/>
    </row>
    <row r="703" ht="15.75" customHeight="1">
      <c r="D703" s="90"/>
    </row>
    <row r="704" ht="15.75" customHeight="1">
      <c r="D704" s="90"/>
    </row>
    <row r="705" ht="15.75" customHeight="1">
      <c r="D705" s="90"/>
    </row>
    <row r="706" ht="15.75" customHeight="1">
      <c r="D706" s="90"/>
    </row>
    <row r="707" ht="15.75" customHeight="1">
      <c r="D707" s="90"/>
    </row>
    <row r="708" ht="15.75" customHeight="1">
      <c r="D708" s="90"/>
    </row>
    <row r="709" ht="15.75" customHeight="1">
      <c r="D709" s="90"/>
    </row>
    <row r="710" ht="15.75" customHeight="1">
      <c r="D710" s="90"/>
    </row>
    <row r="711" ht="15.75" customHeight="1">
      <c r="D711" s="90"/>
    </row>
    <row r="712" ht="15.75" customHeight="1">
      <c r="D712" s="90"/>
    </row>
    <row r="713" ht="15.75" customHeight="1">
      <c r="D713" s="90"/>
    </row>
    <row r="714" ht="15.75" customHeight="1">
      <c r="D714" s="90"/>
    </row>
    <row r="715" ht="15.75" customHeight="1">
      <c r="D715" s="90"/>
    </row>
    <row r="716" ht="15.75" customHeight="1">
      <c r="D716" s="90"/>
    </row>
    <row r="717" ht="15.75" customHeight="1">
      <c r="D717" s="90"/>
    </row>
    <row r="718" ht="15.75" customHeight="1">
      <c r="D718" s="90"/>
    </row>
    <row r="719" ht="15.75" customHeight="1">
      <c r="D719" s="90"/>
    </row>
    <row r="720" ht="15.75" customHeight="1">
      <c r="D720" s="90"/>
    </row>
    <row r="721" ht="15.75" customHeight="1">
      <c r="D721" s="90"/>
    </row>
    <row r="722" ht="15.75" customHeight="1">
      <c r="D722" s="90"/>
    </row>
    <row r="723" ht="15.75" customHeight="1">
      <c r="D723" s="90"/>
    </row>
    <row r="724" ht="15.75" customHeight="1">
      <c r="D724" s="90"/>
    </row>
    <row r="725" ht="15.75" customHeight="1">
      <c r="D725" s="90"/>
    </row>
    <row r="726" ht="15.75" customHeight="1">
      <c r="D726" s="90"/>
    </row>
    <row r="727" ht="15.75" customHeight="1">
      <c r="D727" s="90"/>
    </row>
    <row r="728" ht="15.75" customHeight="1">
      <c r="D728" s="90"/>
    </row>
    <row r="729" ht="15.75" customHeight="1">
      <c r="D729" s="90"/>
    </row>
    <row r="730" ht="15.75" customHeight="1">
      <c r="D730" s="90"/>
    </row>
    <row r="731" ht="15.75" customHeight="1">
      <c r="D731" s="90"/>
    </row>
    <row r="732" ht="15.75" customHeight="1">
      <c r="D732" s="90"/>
    </row>
    <row r="733" ht="15.75" customHeight="1">
      <c r="D733" s="90"/>
    </row>
    <row r="734" ht="15.75" customHeight="1">
      <c r="D734" s="90"/>
    </row>
    <row r="735" ht="15.75" customHeight="1">
      <c r="D735" s="90"/>
    </row>
    <row r="736" ht="15.75" customHeight="1">
      <c r="D736" s="90"/>
    </row>
    <row r="737" ht="15.75" customHeight="1">
      <c r="D737" s="90"/>
    </row>
    <row r="738" ht="15.75" customHeight="1">
      <c r="D738" s="90"/>
    </row>
    <row r="739" ht="15.75" customHeight="1">
      <c r="D739" s="90"/>
    </row>
    <row r="740" ht="15.75" customHeight="1">
      <c r="D740" s="90"/>
    </row>
    <row r="741" ht="15.75" customHeight="1">
      <c r="D741" s="90"/>
    </row>
    <row r="742" ht="15.75" customHeight="1">
      <c r="D742" s="90"/>
    </row>
    <row r="743" ht="15.75" customHeight="1">
      <c r="D743" s="90"/>
    </row>
    <row r="744" ht="15.75" customHeight="1">
      <c r="D744" s="90"/>
    </row>
    <row r="745" ht="15.75" customHeight="1">
      <c r="D745" s="90"/>
    </row>
    <row r="746" ht="15.75" customHeight="1">
      <c r="D746" s="90"/>
    </row>
    <row r="747" ht="15.75" customHeight="1">
      <c r="D747" s="90"/>
    </row>
    <row r="748" ht="15.75" customHeight="1">
      <c r="D748" s="90"/>
    </row>
    <row r="749" ht="15.75" customHeight="1">
      <c r="D749" s="90"/>
    </row>
    <row r="750" ht="15.75" customHeight="1">
      <c r="D750" s="90"/>
    </row>
    <row r="751" ht="15.75" customHeight="1">
      <c r="D751" s="90"/>
    </row>
    <row r="752" ht="15.75" customHeight="1">
      <c r="D752" s="90"/>
    </row>
    <row r="753" ht="15.75" customHeight="1">
      <c r="D753" s="90"/>
    </row>
    <row r="754" ht="15.75" customHeight="1">
      <c r="D754" s="90"/>
    </row>
    <row r="755" ht="15.75" customHeight="1">
      <c r="D755" s="90"/>
    </row>
    <row r="756" ht="15.75" customHeight="1">
      <c r="D756" s="90"/>
    </row>
    <row r="757" ht="15.75" customHeight="1">
      <c r="D757" s="90"/>
    </row>
    <row r="758" ht="15.75" customHeight="1">
      <c r="D758" s="90"/>
    </row>
    <row r="759" ht="15.75" customHeight="1">
      <c r="D759" s="90"/>
    </row>
    <row r="760" ht="15.75" customHeight="1">
      <c r="D760" s="90"/>
    </row>
    <row r="761" ht="15.75" customHeight="1">
      <c r="D761" s="90"/>
    </row>
    <row r="762" ht="15.75" customHeight="1">
      <c r="D762" s="90"/>
    </row>
    <row r="763" ht="15.75" customHeight="1">
      <c r="D763" s="90"/>
    </row>
    <row r="764" ht="15.75" customHeight="1">
      <c r="D764" s="90"/>
    </row>
    <row r="765" ht="15.75" customHeight="1">
      <c r="D765" s="90"/>
    </row>
    <row r="766" ht="15.75" customHeight="1">
      <c r="D766" s="90"/>
    </row>
    <row r="767" ht="15.75" customHeight="1">
      <c r="D767" s="90"/>
    </row>
    <row r="768" ht="15.75" customHeight="1">
      <c r="D768" s="90"/>
    </row>
    <row r="769" ht="15.75" customHeight="1">
      <c r="D769" s="90"/>
    </row>
    <row r="770" ht="15.75" customHeight="1">
      <c r="D770" s="90"/>
    </row>
    <row r="771" ht="15.75" customHeight="1">
      <c r="D771" s="90"/>
    </row>
    <row r="772" ht="15.75" customHeight="1">
      <c r="D772" s="90"/>
    </row>
    <row r="773" ht="15.75" customHeight="1">
      <c r="D773" s="90"/>
    </row>
    <row r="774" ht="15.75" customHeight="1">
      <c r="D774" s="90"/>
    </row>
    <row r="775" ht="15.75" customHeight="1">
      <c r="D775" s="90"/>
    </row>
    <row r="776" ht="15.75" customHeight="1">
      <c r="D776" s="90"/>
    </row>
    <row r="777" ht="15.75" customHeight="1">
      <c r="D777" s="90"/>
    </row>
    <row r="778" ht="15.75" customHeight="1">
      <c r="D778" s="90"/>
    </row>
    <row r="779" ht="15.75" customHeight="1">
      <c r="D779" s="90"/>
    </row>
    <row r="780" ht="15.75" customHeight="1">
      <c r="D780" s="90"/>
    </row>
    <row r="781" ht="15.75" customHeight="1">
      <c r="D781" s="90"/>
    </row>
    <row r="782" ht="15.75" customHeight="1">
      <c r="D782" s="90"/>
    </row>
    <row r="783" ht="15.75" customHeight="1">
      <c r="D783" s="90"/>
    </row>
    <row r="784" ht="15.75" customHeight="1">
      <c r="D784" s="90"/>
    </row>
    <row r="785" ht="15.75" customHeight="1">
      <c r="D785" s="90"/>
    </row>
    <row r="786" ht="15.75" customHeight="1">
      <c r="D786" s="90"/>
    </row>
    <row r="787" ht="15.75" customHeight="1">
      <c r="D787" s="90"/>
    </row>
    <row r="788" ht="15.75" customHeight="1">
      <c r="D788" s="90"/>
    </row>
    <row r="789" ht="15.75" customHeight="1">
      <c r="D789" s="90"/>
    </row>
    <row r="790" ht="15.75" customHeight="1">
      <c r="D790" s="90"/>
    </row>
    <row r="791" ht="15.75" customHeight="1">
      <c r="D791" s="90"/>
    </row>
    <row r="792" ht="15.75" customHeight="1">
      <c r="D792" s="90"/>
    </row>
    <row r="793" ht="15.75" customHeight="1">
      <c r="D793" s="90"/>
    </row>
    <row r="794" ht="15.75" customHeight="1">
      <c r="D794" s="90"/>
    </row>
    <row r="795" ht="15.75" customHeight="1">
      <c r="D795" s="90"/>
    </row>
    <row r="796" ht="15.75" customHeight="1">
      <c r="D796" s="90"/>
    </row>
    <row r="797" ht="15.75" customHeight="1">
      <c r="D797" s="90"/>
    </row>
    <row r="798" ht="15.75" customHeight="1">
      <c r="D798" s="90"/>
    </row>
    <row r="799" ht="15.75" customHeight="1">
      <c r="D799" s="90"/>
    </row>
    <row r="800" ht="15.75" customHeight="1">
      <c r="D800" s="90"/>
    </row>
    <row r="801" ht="15.75" customHeight="1">
      <c r="D801" s="90"/>
    </row>
    <row r="802" ht="15.75" customHeight="1">
      <c r="D802" s="90"/>
    </row>
    <row r="803" ht="15.75" customHeight="1">
      <c r="D803" s="90"/>
    </row>
    <row r="804" ht="15.75" customHeight="1">
      <c r="D804" s="90"/>
    </row>
    <row r="805" ht="15.75" customHeight="1">
      <c r="D805" s="90"/>
    </row>
    <row r="806" ht="15.75" customHeight="1">
      <c r="D806" s="90"/>
    </row>
    <row r="807" ht="15.75" customHeight="1">
      <c r="D807" s="90"/>
    </row>
    <row r="808" ht="15.75" customHeight="1">
      <c r="D808" s="90"/>
    </row>
    <row r="809" ht="15.75" customHeight="1">
      <c r="D809" s="90"/>
    </row>
    <row r="810" ht="15.75" customHeight="1">
      <c r="D810" s="90"/>
    </row>
    <row r="811" ht="15.75" customHeight="1">
      <c r="D811" s="90"/>
    </row>
    <row r="812" ht="15.75" customHeight="1">
      <c r="D812" s="90"/>
    </row>
    <row r="813" ht="15.75" customHeight="1">
      <c r="D813" s="90"/>
    </row>
    <row r="814" ht="15.75" customHeight="1">
      <c r="D814" s="90"/>
    </row>
    <row r="815" ht="15.75" customHeight="1">
      <c r="D815" s="90"/>
    </row>
    <row r="816" ht="15.75" customHeight="1">
      <c r="D816" s="90"/>
    </row>
    <row r="817" ht="15.75" customHeight="1">
      <c r="D817" s="90"/>
    </row>
    <row r="818" ht="15.75" customHeight="1">
      <c r="D818" s="90"/>
    </row>
    <row r="819" ht="15.75" customHeight="1">
      <c r="D819" s="90"/>
    </row>
    <row r="820" ht="15.75" customHeight="1">
      <c r="D820" s="90"/>
    </row>
    <row r="821" ht="15.75" customHeight="1">
      <c r="D821" s="90"/>
    </row>
    <row r="822" ht="15.75" customHeight="1">
      <c r="D822" s="90"/>
    </row>
    <row r="823" ht="15.75" customHeight="1">
      <c r="D823" s="90"/>
    </row>
    <row r="824" ht="15.75" customHeight="1">
      <c r="D824" s="90"/>
    </row>
    <row r="825" ht="15.75" customHeight="1">
      <c r="D825" s="90"/>
    </row>
    <row r="826" ht="15.75" customHeight="1">
      <c r="D826" s="90"/>
    </row>
    <row r="827" ht="15.75" customHeight="1">
      <c r="D827" s="90"/>
    </row>
    <row r="828" ht="15.75" customHeight="1">
      <c r="D828" s="90"/>
    </row>
    <row r="829" ht="15.75" customHeight="1">
      <c r="D829" s="90"/>
    </row>
    <row r="830" ht="15.75" customHeight="1">
      <c r="D830" s="90"/>
    </row>
    <row r="831" ht="15.75" customHeight="1">
      <c r="D831" s="90"/>
    </row>
    <row r="832" ht="15.75" customHeight="1">
      <c r="D832" s="90"/>
    </row>
    <row r="833" ht="15.75" customHeight="1">
      <c r="D833" s="90"/>
    </row>
    <row r="834" ht="15.75" customHeight="1">
      <c r="D834" s="90"/>
    </row>
    <row r="835" ht="15.75" customHeight="1">
      <c r="D835" s="90"/>
    </row>
    <row r="836" ht="15.75" customHeight="1">
      <c r="D836" s="90"/>
    </row>
    <row r="837" ht="15.75" customHeight="1">
      <c r="D837" s="90"/>
    </row>
    <row r="838" ht="15.75" customHeight="1">
      <c r="D838" s="90"/>
    </row>
    <row r="839" ht="15.75" customHeight="1">
      <c r="D839" s="90"/>
    </row>
    <row r="840" ht="15.75" customHeight="1">
      <c r="D840" s="90"/>
    </row>
    <row r="841" ht="15.75" customHeight="1">
      <c r="D841" s="90"/>
    </row>
    <row r="842" ht="15.75" customHeight="1">
      <c r="D842" s="90"/>
    </row>
    <row r="843" ht="15.75" customHeight="1">
      <c r="D843" s="90"/>
    </row>
    <row r="844" ht="15.75" customHeight="1">
      <c r="D844" s="90"/>
    </row>
    <row r="845" ht="15.75" customHeight="1">
      <c r="D845" s="90"/>
    </row>
    <row r="846" ht="15.75" customHeight="1">
      <c r="D846" s="90"/>
    </row>
    <row r="847" ht="15.75" customHeight="1">
      <c r="D847" s="90"/>
    </row>
    <row r="848" ht="15.75" customHeight="1">
      <c r="D848" s="90"/>
    </row>
    <row r="849" ht="15.75" customHeight="1">
      <c r="D849" s="90"/>
    </row>
    <row r="850" ht="15.75" customHeight="1">
      <c r="D850" s="90"/>
    </row>
    <row r="851" ht="15.75" customHeight="1">
      <c r="D851" s="90"/>
    </row>
    <row r="852" ht="15.75" customHeight="1">
      <c r="D852" s="90"/>
    </row>
    <row r="853" ht="15.75" customHeight="1">
      <c r="D853" s="90"/>
    </row>
    <row r="854" ht="15.75" customHeight="1">
      <c r="D854" s="90"/>
    </row>
    <row r="855" ht="15.75" customHeight="1">
      <c r="D855" s="90"/>
    </row>
    <row r="856" ht="15.75" customHeight="1">
      <c r="D856" s="90"/>
    </row>
    <row r="857" ht="15.75" customHeight="1">
      <c r="D857" s="90"/>
    </row>
    <row r="858" ht="15.75" customHeight="1">
      <c r="D858" s="90"/>
    </row>
    <row r="859" ht="15.75" customHeight="1">
      <c r="D859" s="90"/>
    </row>
    <row r="860" ht="15.75" customHeight="1">
      <c r="D860" s="90"/>
    </row>
    <row r="861" ht="15.75" customHeight="1">
      <c r="D861" s="90"/>
    </row>
    <row r="862" ht="15.75" customHeight="1">
      <c r="D862" s="90"/>
    </row>
    <row r="863" ht="15.75" customHeight="1">
      <c r="D863" s="90"/>
    </row>
    <row r="864" ht="15.75" customHeight="1">
      <c r="D864" s="90"/>
    </row>
    <row r="865" ht="15.75" customHeight="1">
      <c r="D865" s="90"/>
    </row>
    <row r="866" ht="15.75" customHeight="1">
      <c r="D866" s="90"/>
    </row>
    <row r="867" ht="15.75" customHeight="1">
      <c r="D867" s="90"/>
    </row>
    <row r="868" ht="15.75" customHeight="1">
      <c r="D868" s="90"/>
    </row>
    <row r="869" ht="15.75" customHeight="1">
      <c r="D869" s="90"/>
    </row>
    <row r="870" ht="15.75" customHeight="1">
      <c r="D870" s="90"/>
    </row>
    <row r="871" ht="15.75" customHeight="1">
      <c r="D871" s="90"/>
    </row>
    <row r="872" ht="15.75" customHeight="1">
      <c r="D872" s="90"/>
    </row>
    <row r="873" ht="15.75" customHeight="1">
      <c r="D873" s="90"/>
    </row>
    <row r="874" ht="15.75" customHeight="1">
      <c r="D874" s="90"/>
    </row>
    <row r="875" ht="15.75" customHeight="1">
      <c r="D875" s="90"/>
    </row>
    <row r="876" ht="15.75" customHeight="1">
      <c r="D876" s="90"/>
    </row>
    <row r="877" ht="15.75" customHeight="1">
      <c r="D877" s="90"/>
    </row>
    <row r="878" ht="15.75" customHeight="1">
      <c r="D878" s="90"/>
    </row>
    <row r="879" ht="15.75" customHeight="1">
      <c r="D879" s="90"/>
    </row>
    <row r="880" ht="15.75" customHeight="1">
      <c r="D880" s="90"/>
    </row>
    <row r="881" ht="15.75" customHeight="1">
      <c r="D881" s="90"/>
    </row>
    <row r="882" ht="15.75" customHeight="1">
      <c r="D882" s="90"/>
    </row>
    <row r="883" ht="15.75" customHeight="1">
      <c r="D883" s="90"/>
    </row>
    <row r="884" ht="15.75" customHeight="1">
      <c r="D884" s="90"/>
    </row>
    <row r="885" ht="15.75" customHeight="1">
      <c r="D885" s="90"/>
    </row>
    <row r="886" ht="15.75" customHeight="1">
      <c r="D886" s="90"/>
    </row>
    <row r="887" ht="15.75" customHeight="1">
      <c r="D887" s="90"/>
    </row>
    <row r="888" ht="15.75" customHeight="1">
      <c r="D888" s="90"/>
    </row>
    <row r="889" ht="15.75" customHeight="1">
      <c r="D889" s="90"/>
    </row>
    <row r="890" ht="15.75" customHeight="1">
      <c r="D890" s="90"/>
    </row>
    <row r="891" ht="15.75" customHeight="1">
      <c r="D891" s="90"/>
    </row>
    <row r="892" ht="15.75" customHeight="1">
      <c r="D892" s="90"/>
    </row>
    <row r="893" ht="15.75" customHeight="1">
      <c r="D893" s="90"/>
    </row>
    <row r="894" ht="15.75" customHeight="1">
      <c r="D894" s="90"/>
    </row>
    <row r="895" ht="15.75" customHeight="1">
      <c r="D895" s="90"/>
    </row>
    <row r="896" ht="15.75" customHeight="1">
      <c r="D896" s="90"/>
    </row>
    <row r="897" ht="15.75" customHeight="1">
      <c r="D897" s="90"/>
    </row>
    <row r="898" ht="15.75" customHeight="1">
      <c r="D898" s="90"/>
    </row>
    <row r="899" ht="15.75" customHeight="1">
      <c r="D899" s="90"/>
    </row>
    <row r="900" ht="15.75" customHeight="1">
      <c r="D900" s="90"/>
    </row>
    <row r="901" ht="15.75" customHeight="1">
      <c r="D901" s="90"/>
    </row>
    <row r="902" ht="15.75" customHeight="1">
      <c r="D902" s="90"/>
    </row>
    <row r="903" ht="15.75" customHeight="1">
      <c r="D903" s="90"/>
    </row>
    <row r="904" ht="15.75" customHeight="1">
      <c r="D904" s="90"/>
    </row>
    <row r="905" ht="15.75" customHeight="1">
      <c r="D905" s="90"/>
    </row>
    <row r="906" ht="15.75" customHeight="1">
      <c r="D906" s="90"/>
    </row>
    <row r="907" ht="15.75" customHeight="1">
      <c r="D907" s="90"/>
    </row>
    <row r="908" ht="15.75" customHeight="1">
      <c r="D908" s="90"/>
    </row>
    <row r="909" ht="15.75" customHeight="1">
      <c r="D909" s="90"/>
    </row>
    <row r="910" ht="15.75" customHeight="1">
      <c r="D910" s="90"/>
    </row>
    <row r="911" ht="15.75" customHeight="1">
      <c r="D911" s="90"/>
    </row>
    <row r="912" ht="15.75" customHeight="1">
      <c r="D912" s="90"/>
    </row>
    <row r="913" ht="15.75" customHeight="1">
      <c r="D913" s="90"/>
    </row>
    <row r="914" ht="15.75" customHeight="1">
      <c r="D914" s="90"/>
    </row>
    <row r="915" ht="15.75" customHeight="1">
      <c r="D915" s="90"/>
    </row>
    <row r="916" ht="15.75" customHeight="1">
      <c r="D916" s="90"/>
    </row>
    <row r="917" ht="15.75" customHeight="1">
      <c r="D917" s="90"/>
    </row>
    <row r="918" ht="15.75" customHeight="1">
      <c r="D918" s="90"/>
    </row>
    <row r="919" ht="15.75" customHeight="1">
      <c r="D919" s="90"/>
    </row>
    <row r="920" ht="15.75" customHeight="1">
      <c r="D920" s="90"/>
    </row>
    <row r="921" ht="15.75" customHeight="1">
      <c r="D921" s="90"/>
    </row>
    <row r="922" ht="15.75" customHeight="1">
      <c r="D922" s="90"/>
    </row>
    <row r="923" ht="15.75" customHeight="1">
      <c r="D923" s="90"/>
    </row>
    <row r="924" ht="15.75" customHeight="1">
      <c r="D924" s="90"/>
    </row>
    <row r="925" ht="15.75" customHeight="1">
      <c r="D925" s="90"/>
    </row>
    <row r="926" ht="15.75" customHeight="1">
      <c r="D926" s="90"/>
    </row>
    <row r="927" ht="15.75" customHeight="1">
      <c r="D927" s="90"/>
    </row>
    <row r="928" ht="15.75" customHeight="1">
      <c r="D928" s="90"/>
    </row>
    <row r="929" ht="15.75" customHeight="1">
      <c r="D929" s="90"/>
    </row>
    <row r="930" ht="15.75" customHeight="1">
      <c r="D930" s="90"/>
    </row>
    <row r="931" ht="15.75" customHeight="1">
      <c r="D931" s="90"/>
    </row>
    <row r="932" ht="15.75" customHeight="1">
      <c r="D932" s="90"/>
    </row>
    <row r="933" ht="15.75" customHeight="1">
      <c r="D933" s="90"/>
    </row>
    <row r="934" ht="15.75" customHeight="1">
      <c r="D934" s="90"/>
    </row>
    <row r="935" ht="15.75" customHeight="1">
      <c r="D935" s="90"/>
    </row>
    <row r="936" ht="15.75" customHeight="1">
      <c r="D936" s="90"/>
    </row>
    <row r="937" ht="15.75" customHeight="1">
      <c r="D937" s="90"/>
    </row>
    <row r="938" ht="15.75" customHeight="1">
      <c r="D938" s="90"/>
    </row>
    <row r="939" ht="15.75" customHeight="1">
      <c r="D939" s="90"/>
    </row>
    <row r="940" ht="15.75" customHeight="1">
      <c r="D940" s="90"/>
    </row>
    <row r="941" ht="15.75" customHeight="1">
      <c r="D941" s="90"/>
    </row>
    <row r="942" ht="15.75" customHeight="1">
      <c r="D942" s="90"/>
    </row>
    <row r="943" ht="15.75" customHeight="1">
      <c r="D943" s="90"/>
    </row>
    <row r="944" ht="15.75" customHeight="1">
      <c r="D944" s="90"/>
    </row>
    <row r="945" ht="15.75" customHeight="1">
      <c r="D945" s="90"/>
    </row>
    <row r="946" ht="15.75" customHeight="1">
      <c r="D946" s="90"/>
    </row>
    <row r="947" ht="15.75" customHeight="1">
      <c r="D947" s="90"/>
    </row>
    <row r="948" ht="15.75" customHeight="1">
      <c r="D948" s="90"/>
    </row>
    <row r="949" ht="15.75" customHeight="1">
      <c r="D949" s="90"/>
    </row>
    <row r="950" ht="15.75" customHeight="1">
      <c r="D950" s="90"/>
    </row>
    <row r="951" ht="15.75" customHeight="1">
      <c r="D951" s="90"/>
    </row>
    <row r="952" ht="15.75" customHeight="1">
      <c r="D952" s="90"/>
    </row>
    <row r="953" ht="15.75" customHeight="1">
      <c r="D953" s="90"/>
    </row>
    <row r="954" ht="15.75" customHeight="1">
      <c r="D954" s="90"/>
    </row>
    <row r="955" ht="15.75" customHeight="1">
      <c r="D955" s="90"/>
    </row>
    <row r="956" ht="15.75" customHeight="1">
      <c r="D956" s="90"/>
    </row>
    <row r="957" ht="15.75" customHeight="1">
      <c r="D957" s="90"/>
    </row>
    <row r="958" ht="15.75" customHeight="1">
      <c r="D958" s="90"/>
    </row>
    <row r="959" ht="15.75" customHeight="1">
      <c r="D959" s="90"/>
    </row>
    <row r="960" ht="15.75" customHeight="1">
      <c r="D960" s="90"/>
    </row>
    <row r="961" ht="15.75" customHeight="1">
      <c r="D961" s="90"/>
    </row>
    <row r="962" ht="15.75" customHeight="1">
      <c r="D962" s="90"/>
    </row>
    <row r="963" ht="15.75" customHeight="1">
      <c r="D963" s="90"/>
    </row>
    <row r="964" ht="15.75" customHeight="1">
      <c r="D964" s="90"/>
    </row>
    <row r="965" ht="15.75" customHeight="1">
      <c r="D965" s="90"/>
    </row>
    <row r="966" ht="15.75" customHeight="1">
      <c r="D966" s="90"/>
    </row>
    <row r="967" ht="15.75" customHeight="1">
      <c r="D967" s="90"/>
    </row>
    <row r="968" ht="15.75" customHeight="1">
      <c r="D968" s="90"/>
    </row>
    <row r="969" ht="15.75" customHeight="1">
      <c r="D969" s="90"/>
    </row>
    <row r="970" ht="15.75" customHeight="1">
      <c r="D970" s="90"/>
    </row>
    <row r="971" ht="15.75" customHeight="1">
      <c r="D971" s="90"/>
    </row>
    <row r="972" ht="15.75" customHeight="1">
      <c r="D972" s="90"/>
    </row>
    <row r="973" ht="15.75" customHeight="1">
      <c r="D973" s="90"/>
    </row>
    <row r="974" ht="15.75" customHeight="1">
      <c r="D974" s="90"/>
    </row>
    <row r="975" ht="15.75" customHeight="1">
      <c r="D975" s="90"/>
    </row>
    <row r="976" ht="15.75" customHeight="1">
      <c r="D976" s="90"/>
    </row>
    <row r="977" ht="15.75" customHeight="1">
      <c r="D977" s="90"/>
    </row>
    <row r="978" ht="15.75" customHeight="1">
      <c r="D978" s="90"/>
    </row>
    <row r="979" ht="15.75" customHeight="1">
      <c r="D979" s="90"/>
    </row>
    <row r="980" ht="15.75" customHeight="1">
      <c r="D980" s="90"/>
    </row>
    <row r="981" ht="15.75" customHeight="1">
      <c r="D981" s="90"/>
    </row>
    <row r="982" ht="15.75" customHeight="1">
      <c r="D982" s="90"/>
    </row>
    <row r="983" ht="15.75" customHeight="1">
      <c r="D983" s="90"/>
    </row>
    <row r="984" ht="15.75" customHeight="1">
      <c r="D984" s="90"/>
    </row>
    <row r="985" ht="15.75" customHeight="1">
      <c r="D985" s="90"/>
    </row>
    <row r="986" ht="15.75" customHeight="1">
      <c r="D986" s="90"/>
    </row>
    <row r="987" ht="15.75" customHeight="1">
      <c r="D987" s="90"/>
    </row>
    <row r="988" ht="15.75" customHeight="1">
      <c r="D988" s="90"/>
    </row>
    <row r="989" ht="15.75" customHeight="1">
      <c r="D989" s="90"/>
    </row>
    <row r="990" ht="15.75" customHeight="1">
      <c r="D990" s="90"/>
    </row>
    <row r="991" ht="15.75" customHeight="1">
      <c r="D991" s="90"/>
    </row>
    <row r="992" ht="15.75" customHeight="1">
      <c r="D992" s="90"/>
    </row>
    <row r="993" ht="15.75" customHeight="1">
      <c r="D993" s="90"/>
    </row>
    <row r="994" ht="15.75" customHeight="1">
      <c r="D994" s="90"/>
    </row>
    <row r="995" ht="15.75" customHeight="1">
      <c r="D995" s="90"/>
    </row>
    <row r="996" ht="15.75" customHeight="1">
      <c r="D996" s="90"/>
    </row>
    <row r="997" ht="15.75" customHeight="1">
      <c r="D997" s="90"/>
    </row>
    <row r="998" ht="15.75" customHeight="1">
      <c r="D998" s="90"/>
    </row>
    <row r="999" ht="15.75" customHeight="1">
      <c r="D999" s="90"/>
    </row>
    <row r="1000" ht="15.75" customHeight="1">
      <c r="D1000" s="90"/>
    </row>
  </sheetData>
  <mergeCells count="2">
    <mergeCell ref="B11:E11"/>
    <mergeCell ref="G12:J12"/>
  </mergeCells>
  <dataValidations>
    <dataValidation type="list" allowBlank="1" showInputMessage="1" showErrorMessage="1" prompt="Pilih salah satu dari opsi yang tersedia" sqref="D12:E12 D13:D1000">
      <formula1>$B$3:$B$6</formula1>
    </dataValidation>
    <dataValidation type="custom" allowBlank="1" showDropDown="1" showInputMessage="1" showErrorMessage="1" prompt="Masukan data yang valid. Contoh tanggal : 29 Desember 2021, maka input yang valid adalah 29/12/2021" sqref="C14">
      <formula1>OR(NOT(ISERROR(DATEVALUE(C14))), AND(ISNUMBER(C14), LEFT(CELL("format", C14))="D"))</formula1>
    </dataValidation>
  </dataValidations>
  <hyperlinks>
    <hyperlink display="&lt;&lt;&lt; Daftar Tabel" location="'Daftar Tabel'!A1" ref="E1"/>
  </hyperlinks>
  <printOptions/>
  <pageMargins bottom="0.75" footer="0.0" header="0.0" left="0.7" right="0.7" top="0.75"/>
  <pageSetup paperSize="5" orientation="landscape"/>
  <drawing r:id="rId2"/>
  <legacyDrawing r:id="rId3"/>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2.63" defaultRowHeight="15.0"/>
  <cols>
    <col customWidth="1" min="1" max="1" width="4.63"/>
    <col customWidth="1" min="2" max="2" width="53.88"/>
    <col customWidth="1" min="3" max="3" width="15.13"/>
    <col customWidth="1" min="4" max="4" width="19.75"/>
    <col customWidth="1" min="5" max="11" width="7.63"/>
  </cols>
  <sheetData>
    <row r="1" ht="14.25" customHeight="1">
      <c r="A1" s="222" t="s">
        <v>2289</v>
      </c>
      <c r="C1" s="95"/>
      <c r="F1" s="68" t="s">
        <v>191</v>
      </c>
    </row>
    <row r="2" ht="14.25" customHeight="1">
      <c r="A2" s="222"/>
      <c r="C2" s="95"/>
      <c r="D2" s="408"/>
    </row>
    <row r="3" ht="14.25" customHeight="1">
      <c r="A3" s="370" t="s">
        <v>2278</v>
      </c>
      <c r="C3" s="95"/>
      <c r="D3" s="408"/>
    </row>
    <row r="4" ht="14.25" customHeight="1">
      <c r="A4" s="222" t="s">
        <v>2290</v>
      </c>
      <c r="C4" s="95"/>
    </row>
    <row r="5" ht="39.75" customHeight="1">
      <c r="A5" s="75" t="s">
        <v>71</v>
      </c>
      <c r="B5" s="75" t="s">
        <v>1486</v>
      </c>
      <c r="C5" s="75" t="s">
        <v>59</v>
      </c>
      <c r="D5" s="75" t="s">
        <v>2291</v>
      </c>
    </row>
    <row r="6" ht="14.25" customHeight="1">
      <c r="A6" s="372">
        <v>1.0</v>
      </c>
      <c r="B6" s="372">
        <v>2.0</v>
      </c>
      <c r="C6" s="372">
        <v>3.0</v>
      </c>
      <c r="D6" s="372">
        <v>5.0</v>
      </c>
    </row>
    <row r="7" ht="28.5" customHeight="1">
      <c r="A7" s="409" t="s">
        <v>1357</v>
      </c>
      <c r="B7" s="410" t="s">
        <v>1358</v>
      </c>
      <c r="C7" s="72"/>
      <c r="D7" s="73"/>
    </row>
    <row r="8" ht="14.25" customHeight="1">
      <c r="A8" s="376">
        <v>1.0</v>
      </c>
      <c r="B8" s="434" t="s">
        <v>1459</v>
      </c>
      <c r="C8" s="440">
        <v>45654.0</v>
      </c>
      <c r="D8" s="434" t="s">
        <v>1460</v>
      </c>
      <c r="F8" s="160" t="s">
        <v>397</v>
      </c>
      <c r="G8" s="6"/>
      <c r="H8" s="6"/>
      <c r="I8" s="6"/>
      <c r="J8" s="6"/>
      <c r="K8" s="7"/>
    </row>
    <row r="9" ht="14.25" customHeight="1">
      <c r="A9" s="376">
        <v>2.0</v>
      </c>
      <c r="B9" s="434" t="s">
        <v>1396</v>
      </c>
      <c r="C9" s="435" t="s">
        <v>1397</v>
      </c>
      <c r="D9" s="434" t="s">
        <v>1398</v>
      </c>
      <c r="F9" s="99" t="s">
        <v>2292</v>
      </c>
      <c r="K9" s="91">
        <f>COUNTIFS(B8:B999,"&lt;&gt;",C8:C999,"&lt;&gt;",D8:D999,"&lt;&gt;")</f>
        <v>24</v>
      </c>
    </row>
    <row r="10" ht="14.25" customHeight="1">
      <c r="A10" s="376">
        <v>3.0</v>
      </c>
      <c r="B10" s="434" t="s">
        <v>1428</v>
      </c>
      <c r="C10" s="440">
        <v>45404.0</v>
      </c>
      <c r="D10" s="434" t="s">
        <v>1429</v>
      </c>
    </row>
    <row r="11" ht="14.25" customHeight="1">
      <c r="A11" s="376">
        <v>4.0</v>
      </c>
      <c r="B11" s="434" t="s">
        <v>1431</v>
      </c>
      <c r="C11" s="440">
        <v>45492.0</v>
      </c>
      <c r="D11" s="434" t="s">
        <v>1432</v>
      </c>
    </row>
    <row r="12" ht="14.25" customHeight="1">
      <c r="A12" s="376">
        <v>5.0</v>
      </c>
      <c r="B12" s="434" t="s">
        <v>1359</v>
      </c>
      <c r="C12" s="435" t="s">
        <v>1360</v>
      </c>
      <c r="D12" s="434" t="s">
        <v>1361</v>
      </c>
    </row>
    <row r="13" ht="14.25" customHeight="1">
      <c r="A13" s="376">
        <v>6.0</v>
      </c>
      <c r="B13" s="434" t="s">
        <v>1363</v>
      </c>
      <c r="C13" s="435" t="s">
        <v>1360</v>
      </c>
      <c r="D13" s="434" t="s">
        <v>1364</v>
      </c>
    </row>
    <row r="14" ht="14.25" customHeight="1">
      <c r="A14" s="376">
        <v>7.0</v>
      </c>
      <c r="B14" s="434" t="s">
        <v>1367</v>
      </c>
      <c r="C14" s="435" t="s">
        <v>1360</v>
      </c>
      <c r="D14" s="434" t="s">
        <v>1368</v>
      </c>
    </row>
    <row r="15" ht="14.25" customHeight="1">
      <c r="A15" s="376">
        <v>8.0</v>
      </c>
      <c r="B15" s="434" t="s">
        <v>1372</v>
      </c>
      <c r="C15" s="440">
        <v>45335.0</v>
      </c>
      <c r="D15" s="434" t="s">
        <v>1373</v>
      </c>
    </row>
    <row r="16" ht="14.25" customHeight="1">
      <c r="A16" s="376">
        <v>9.0</v>
      </c>
      <c r="B16" s="434" t="s">
        <v>1375</v>
      </c>
      <c r="C16" s="435" t="s">
        <v>1376</v>
      </c>
      <c r="D16" s="434" t="s">
        <v>1377</v>
      </c>
    </row>
    <row r="17" ht="14.25" customHeight="1">
      <c r="A17" s="376">
        <v>10.0</v>
      </c>
      <c r="B17" s="434" t="s">
        <v>1381</v>
      </c>
      <c r="C17" s="435" t="s">
        <v>1376</v>
      </c>
      <c r="D17" s="434" t="s">
        <v>1382</v>
      </c>
    </row>
    <row r="18" ht="14.25" customHeight="1">
      <c r="A18" s="376">
        <v>11.0</v>
      </c>
      <c r="B18" s="434" t="s">
        <v>1384</v>
      </c>
      <c r="C18" s="435" t="s">
        <v>1376</v>
      </c>
      <c r="D18" s="434" t="s">
        <v>1385</v>
      </c>
    </row>
    <row r="19" ht="14.25" customHeight="1">
      <c r="A19" s="376">
        <v>12.0</v>
      </c>
      <c r="B19" s="434" t="s">
        <v>1386</v>
      </c>
      <c r="C19" s="435" t="s">
        <v>1376</v>
      </c>
      <c r="D19" s="434" t="s">
        <v>1387</v>
      </c>
    </row>
    <row r="20" ht="14.25" customHeight="1">
      <c r="A20" s="376">
        <v>13.0</v>
      </c>
      <c r="B20" s="434" t="s">
        <v>1389</v>
      </c>
      <c r="C20" s="435" t="s">
        <v>1376</v>
      </c>
      <c r="D20" s="434" t="s">
        <v>1390</v>
      </c>
    </row>
    <row r="21" ht="14.25" customHeight="1">
      <c r="A21" s="376">
        <v>14.0</v>
      </c>
      <c r="B21" s="434" t="s">
        <v>1392</v>
      </c>
      <c r="C21" s="435" t="s">
        <v>1376</v>
      </c>
      <c r="D21" s="434" t="s">
        <v>1393</v>
      </c>
    </row>
    <row r="22" ht="14.25" customHeight="1">
      <c r="A22" s="376">
        <v>15.0</v>
      </c>
      <c r="B22" s="434" t="s">
        <v>1394</v>
      </c>
      <c r="C22" s="435" t="s">
        <v>1376</v>
      </c>
      <c r="D22" s="434" t="s">
        <v>1395</v>
      </c>
    </row>
    <row r="23" ht="14.25" customHeight="1">
      <c r="A23" s="376">
        <v>16.0</v>
      </c>
      <c r="B23" s="434" t="s">
        <v>1400</v>
      </c>
      <c r="C23" s="435" t="s">
        <v>1376</v>
      </c>
      <c r="D23" s="434" t="s">
        <v>1401</v>
      </c>
    </row>
    <row r="24" ht="14.25" customHeight="1">
      <c r="A24" s="376">
        <v>17.0</v>
      </c>
      <c r="B24" s="434" t="s">
        <v>1402</v>
      </c>
      <c r="C24" s="435" t="s">
        <v>1376</v>
      </c>
      <c r="D24" s="434" t="s">
        <v>1403</v>
      </c>
    </row>
    <row r="25" ht="14.25" customHeight="1">
      <c r="A25" s="376">
        <v>18.0</v>
      </c>
      <c r="B25" s="434" t="s">
        <v>1404</v>
      </c>
      <c r="C25" s="435" t="s">
        <v>1376</v>
      </c>
      <c r="D25" s="434" t="s">
        <v>1405</v>
      </c>
    </row>
    <row r="26" ht="14.25" customHeight="1">
      <c r="A26" s="376">
        <v>19.0</v>
      </c>
      <c r="B26" s="434" t="s">
        <v>1406</v>
      </c>
      <c r="C26" s="435" t="s">
        <v>1376</v>
      </c>
      <c r="D26" s="434" t="s">
        <v>1407</v>
      </c>
    </row>
    <row r="27" ht="14.25" customHeight="1">
      <c r="A27" s="376">
        <v>20.0</v>
      </c>
      <c r="B27" s="434" t="s">
        <v>1408</v>
      </c>
      <c r="C27" s="435" t="s">
        <v>1376</v>
      </c>
      <c r="D27" s="434" t="s">
        <v>1409</v>
      </c>
    </row>
    <row r="28" ht="14.25" customHeight="1">
      <c r="A28" s="376">
        <v>21.0</v>
      </c>
      <c r="B28" s="434" t="s">
        <v>1422</v>
      </c>
      <c r="C28" s="440">
        <v>45352.0</v>
      </c>
      <c r="D28" s="434" t="s">
        <v>1423</v>
      </c>
    </row>
    <row r="29" ht="14.25" customHeight="1">
      <c r="A29" s="376">
        <v>22.0</v>
      </c>
      <c r="B29" s="324" t="s">
        <v>1425</v>
      </c>
      <c r="C29" s="416">
        <v>45434.0</v>
      </c>
      <c r="D29" s="349" t="s">
        <v>1426</v>
      </c>
    </row>
    <row r="30" ht="14.25" customHeight="1">
      <c r="A30" s="376">
        <v>23.0</v>
      </c>
      <c r="B30" s="434" t="s">
        <v>1428</v>
      </c>
      <c r="C30" s="440">
        <v>45404.0</v>
      </c>
      <c r="D30" s="434" t="s">
        <v>1429</v>
      </c>
    </row>
    <row r="31" ht="14.25" customHeight="1">
      <c r="A31" s="376">
        <v>24.0</v>
      </c>
      <c r="B31" s="434" t="s">
        <v>1441</v>
      </c>
      <c r="C31" s="440">
        <v>45883.0</v>
      </c>
      <c r="D31" s="434" t="s">
        <v>1442</v>
      </c>
    </row>
    <row r="32" ht="14.25" customHeight="1">
      <c r="A32" s="376">
        <v>25.0</v>
      </c>
      <c r="B32" s="324"/>
      <c r="C32" s="423"/>
      <c r="D32" s="349"/>
    </row>
    <row r="33" ht="14.25" customHeight="1">
      <c r="A33" s="376">
        <v>26.0</v>
      </c>
      <c r="B33" s="324"/>
      <c r="C33" s="423"/>
      <c r="D33" s="349"/>
    </row>
    <row r="34" ht="14.25" customHeight="1">
      <c r="A34" s="376">
        <v>27.0</v>
      </c>
      <c r="B34" s="324"/>
      <c r="C34" s="423"/>
      <c r="D34" s="349"/>
    </row>
    <row r="35" ht="14.25" customHeight="1">
      <c r="A35" s="376">
        <v>28.0</v>
      </c>
      <c r="B35" s="324"/>
      <c r="C35" s="423"/>
      <c r="D35" s="349"/>
    </row>
    <row r="36" ht="14.25" customHeight="1">
      <c r="A36" s="376">
        <v>29.0</v>
      </c>
      <c r="B36" s="324"/>
      <c r="C36" s="423"/>
      <c r="D36" s="349"/>
    </row>
    <row r="37" ht="14.25" customHeight="1">
      <c r="A37" s="376">
        <v>30.0</v>
      </c>
      <c r="B37" s="324"/>
      <c r="C37" s="423"/>
      <c r="D37" s="349"/>
    </row>
    <row r="38" ht="14.25" customHeight="1">
      <c r="A38" s="376">
        <v>31.0</v>
      </c>
      <c r="B38" s="324"/>
      <c r="C38" s="423"/>
      <c r="D38" s="349"/>
    </row>
    <row r="39" ht="14.25" customHeight="1">
      <c r="A39" s="376">
        <v>32.0</v>
      </c>
      <c r="B39" s="324"/>
      <c r="C39" s="423"/>
      <c r="D39" s="349"/>
    </row>
    <row r="40" ht="14.25" customHeight="1">
      <c r="A40" s="376">
        <v>33.0</v>
      </c>
      <c r="B40" s="324"/>
      <c r="C40" s="423"/>
      <c r="D40" s="349"/>
    </row>
    <row r="41" ht="14.25" customHeight="1">
      <c r="A41" s="376">
        <v>34.0</v>
      </c>
      <c r="B41" s="324"/>
      <c r="C41" s="423"/>
      <c r="D41" s="349"/>
    </row>
    <row r="42" ht="14.25" customHeight="1">
      <c r="A42" s="376">
        <v>35.0</v>
      </c>
      <c r="B42" s="324"/>
      <c r="C42" s="423"/>
      <c r="D42" s="349"/>
    </row>
    <row r="43" ht="14.25" customHeight="1">
      <c r="A43" s="376">
        <v>36.0</v>
      </c>
      <c r="B43" s="324"/>
      <c r="C43" s="423"/>
      <c r="D43" s="349"/>
    </row>
    <row r="44" ht="14.25" customHeight="1">
      <c r="A44" s="376">
        <v>37.0</v>
      </c>
      <c r="B44" s="324"/>
      <c r="C44" s="423"/>
      <c r="D44" s="349"/>
    </row>
    <row r="45" ht="14.25" customHeight="1">
      <c r="A45" s="376">
        <v>38.0</v>
      </c>
      <c r="B45" s="324"/>
      <c r="C45" s="423"/>
      <c r="D45" s="349"/>
    </row>
    <row r="46" ht="14.25" customHeight="1">
      <c r="A46" s="376">
        <v>39.0</v>
      </c>
      <c r="B46" s="324"/>
      <c r="C46" s="423"/>
      <c r="D46" s="349"/>
    </row>
    <row r="47" ht="14.25" customHeight="1">
      <c r="A47" s="376">
        <v>40.0</v>
      </c>
      <c r="B47" s="324"/>
      <c r="C47" s="423"/>
      <c r="D47" s="349"/>
    </row>
    <row r="48" ht="14.25" customHeight="1">
      <c r="A48" s="376">
        <v>41.0</v>
      </c>
      <c r="B48" s="324"/>
      <c r="C48" s="423"/>
      <c r="D48" s="349"/>
    </row>
    <row r="49" ht="14.25" customHeight="1">
      <c r="A49" s="376">
        <v>42.0</v>
      </c>
      <c r="B49" s="324"/>
      <c r="C49" s="423"/>
      <c r="D49" s="349"/>
    </row>
    <row r="50" ht="14.25" customHeight="1">
      <c r="A50" s="376">
        <v>43.0</v>
      </c>
      <c r="B50" s="324"/>
      <c r="C50" s="423"/>
      <c r="D50" s="349"/>
    </row>
    <row r="51" ht="14.25" customHeight="1">
      <c r="A51" s="376">
        <v>44.0</v>
      </c>
      <c r="B51" s="324"/>
      <c r="C51" s="423"/>
      <c r="D51" s="349"/>
    </row>
    <row r="52" ht="14.25" customHeight="1">
      <c r="A52" s="376">
        <v>45.0</v>
      </c>
      <c r="B52" s="324"/>
      <c r="C52" s="423"/>
      <c r="D52" s="349"/>
    </row>
    <row r="53" ht="14.25" customHeight="1">
      <c r="A53" s="376">
        <v>46.0</v>
      </c>
      <c r="B53" s="324"/>
      <c r="C53" s="423"/>
      <c r="D53" s="349"/>
    </row>
    <row r="54" ht="14.25" customHeight="1">
      <c r="A54" s="376">
        <v>47.0</v>
      </c>
      <c r="B54" s="324"/>
      <c r="C54" s="423"/>
      <c r="D54" s="349"/>
    </row>
    <row r="55" ht="14.25" customHeight="1">
      <c r="A55" s="376">
        <v>48.0</v>
      </c>
      <c r="B55" s="324"/>
      <c r="C55" s="423"/>
      <c r="D55" s="349"/>
    </row>
    <row r="56" ht="14.25" customHeight="1">
      <c r="A56" s="376">
        <v>49.0</v>
      </c>
      <c r="B56" s="324"/>
      <c r="C56" s="423"/>
      <c r="D56" s="349"/>
    </row>
    <row r="57" ht="14.25" customHeight="1">
      <c r="A57" s="376">
        <v>50.0</v>
      </c>
      <c r="B57" s="324"/>
      <c r="C57" s="423"/>
      <c r="D57" s="349"/>
    </row>
    <row r="58" ht="14.25" customHeight="1">
      <c r="A58" s="376">
        <v>51.0</v>
      </c>
      <c r="B58" s="324"/>
      <c r="C58" s="423"/>
      <c r="D58" s="349"/>
    </row>
    <row r="59" ht="14.25" customHeight="1">
      <c r="A59" s="376">
        <v>52.0</v>
      </c>
      <c r="B59" s="324"/>
      <c r="C59" s="423"/>
      <c r="D59" s="349"/>
    </row>
    <row r="60" ht="14.25" customHeight="1">
      <c r="A60" s="376">
        <v>53.0</v>
      </c>
      <c r="B60" s="324"/>
      <c r="C60" s="423"/>
      <c r="D60" s="349"/>
    </row>
    <row r="61" ht="14.25" customHeight="1">
      <c r="A61" s="376">
        <v>54.0</v>
      </c>
      <c r="B61" s="324"/>
      <c r="C61" s="423"/>
      <c r="D61" s="349"/>
    </row>
    <row r="62" ht="14.25" customHeight="1">
      <c r="A62" s="376">
        <v>55.0</v>
      </c>
      <c r="B62" s="324"/>
      <c r="C62" s="423"/>
      <c r="D62" s="349"/>
    </row>
    <row r="63" ht="14.25" customHeight="1">
      <c r="A63" s="376">
        <v>56.0</v>
      </c>
      <c r="B63" s="324"/>
      <c r="C63" s="423"/>
      <c r="D63" s="349"/>
    </row>
    <row r="64" ht="14.25" customHeight="1">
      <c r="A64" s="376">
        <v>57.0</v>
      </c>
      <c r="B64" s="324"/>
      <c r="C64" s="423"/>
      <c r="D64" s="349"/>
    </row>
    <row r="65" ht="14.25" customHeight="1">
      <c r="A65" s="376">
        <v>58.0</v>
      </c>
      <c r="B65" s="324"/>
      <c r="C65" s="423"/>
      <c r="D65" s="349"/>
    </row>
    <row r="66" ht="14.25" customHeight="1">
      <c r="A66" s="376">
        <v>59.0</v>
      </c>
      <c r="B66" s="324"/>
      <c r="C66" s="423"/>
      <c r="D66" s="349"/>
    </row>
    <row r="67" ht="14.25" customHeight="1">
      <c r="A67" s="376">
        <v>60.0</v>
      </c>
      <c r="B67" s="324"/>
      <c r="C67" s="423"/>
      <c r="D67" s="349"/>
    </row>
    <row r="68" ht="14.25" customHeight="1">
      <c r="A68" s="376">
        <v>61.0</v>
      </c>
      <c r="B68" s="324"/>
      <c r="C68" s="423"/>
      <c r="D68" s="349"/>
    </row>
    <row r="69" ht="14.25" customHeight="1">
      <c r="A69" s="376">
        <v>62.0</v>
      </c>
      <c r="B69" s="324"/>
      <c r="C69" s="423"/>
      <c r="D69" s="349"/>
    </row>
    <row r="70" ht="14.25" customHeight="1">
      <c r="A70" s="376">
        <v>63.0</v>
      </c>
      <c r="B70" s="324"/>
      <c r="C70" s="423"/>
      <c r="D70" s="349"/>
    </row>
    <row r="71" ht="14.25" customHeight="1">
      <c r="A71" s="376">
        <v>64.0</v>
      </c>
      <c r="B71" s="324"/>
      <c r="C71" s="423"/>
      <c r="D71" s="349"/>
    </row>
    <row r="72" ht="14.25" customHeight="1">
      <c r="A72" s="376">
        <v>65.0</v>
      </c>
      <c r="B72" s="324"/>
      <c r="C72" s="423"/>
      <c r="D72" s="349"/>
    </row>
    <row r="73" ht="14.25" customHeight="1">
      <c r="A73" s="376">
        <v>66.0</v>
      </c>
      <c r="B73" s="324"/>
      <c r="C73" s="423"/>
      <c r="D73" s="349"/>
    </row>
    <row r="74" ht="14.25" customHeight="1">
      <c r="A74" s="376">
        <v>67.0</v>
      </c>
      <c r="B74" s="324"/>
      <c r="C74" s="423"/>
      <c r="D74" s="349"/>
    </row>
    <row r="75" ht="14.25" customHeight="1">
      <c r="A75" s="376">
        <v>68.0</v>
      </c>
      <c r="B75" s="324"/>
      <c r="C75" s="423"/>
      <c r="D75" s="349"/>
    </row>
    <row r="76" ht="14.25" customHeight="1">
      <c r="A76" s="376">
        <v>69.0</v>
      </c>
      <c r="B76" s="324"/>
      <c r="C76" s="423"/>
      <c r="D76" s="349"/>
    </row>
    <row r="77" ht="14.25" customHeight="1">
      <c r="A77" s="376">
        <v>70.0</v>
      </c>
      <c r="B77" s="324"/>
      <c r="C77" s="423"/>
      <c r="D77" s="349"/>
    </row>
    <row r="78" ht="14.25" customHeight="1">
      <c r="A78" s="376">
        <v>71.0</v>
      </c>
      <c r="B78" s="324"/>
      <c r="C78" s="423"/>
      <c r="D78" s="349"/>
    </row>
    <row r="79" ht="14.25" customHeight="1">
      <c r="A79" s="376">
        <v>72.0</v>
      </c>
      <c r="B79" s="324"/>
      <c r="C79" s="423"/>
      <c r="D79" s="349"/>
    </row>
    <row r="80" ht="14.25" customHeight="1">
      <c r="A80" s="376">
        <v>73.0</v>
      </c>
      <c r="B80" s="324"/>
      <c r="C80" s="423"/>
      <c r="D80" s="349"/>
    </row>
    <row r="81" ht="14.25" customHeight="1">
      <c r="A81" s="376">
        <v>74.0</v>
      </c>
      <c r="B81" s="324"/>
      <c r="C81" s="423"/>
      <c r="D81" s="349"/>
    </row>
    <row r="82" ht="14.25" customHeight="1">
      <c r="A82" s="376">
        <v>75.0</v>
      </c>
      <c r="B82" s="324"/>
      <c r="C82" s="423"/>
      <c r="D82" s="349"/>
    </row>
    <row r="83" ht="14.25" customHeight="1">
      <c r="A83" s="376">
        <v>76.0</v>
      </c>
      <c r="B83" s="324"/>
      <c r="C83" s="423"/>
      <c r="D83" s="349"/>
    </row>
    <row r="84" ht="14.25" customHeight="1">
      <c r="A84" s="376">
        <v>77.0</v>
      </c>
      <c r="B84" s="324"/>
      <c r="C84" s="423"/>
      <c r="D84" s="349"/>
    </row>
    <row r="85" ht="14.25" customHeight="1">
      <c r="A85" s="376">
        <v>78.0</v>
      </c>
      <c r="B85" s="324"/>
      <c r="C85" s="423"/>
      <c r="D85" s="349"/>
    </row>
    <row r="86" ht="14.25" customHeight="1">
      <c r="A86" s="376">
        <v>79.0</v>
      </c>
      <c r="B86" s="324"/>
      <c r="C86" s="423"/>
      <c r="D86" s="349"/>
    </row>
    <row r="87" ht="14.25" customHeight="1">
      <c r="A87" s="376">
        <v>80.0</v>
      </c>
      <c r="B87" s="324"/>
      <c r="C87" s="423"/>
      <c r="D87" s="349"/>
    </row>
    <row r="88" ht="14.25" customHeight="1">
      <c r="A88" s="376">
        <v>81.0</v>
      </c>
      <c r="B88" s="324"/>
      <c r="C88" s="423"/>
      <c r="D88" s="349"/>
    </row>
    <row r="89" ht="14.25" customHeight="1">
      <c r="A89" s="376">
        <v>82.0</v>
      </c>
      <c r="B89" s="324"/>
      <c r="C89" s="423"/>
      <c r="D89" s="349"/>
    </row>
    <row r="90" ht="14.25" customHeight="1">
      <c r="A90" s="376">
        <v>83.0</v>
      </c>
      <c r="B90" s="324"/>
      <c r="C90" s="423"/>
      <c r="D90" s="349"/>
    </row>
    <row r="91" ht="14.25" customHeight="1">
      <c r="A91" s="376">
        <v>84.0</v>
      </c>
      <c r="B91" s="324"/>
      <c r="C91" s="423"/>
      <c r="D91" s="349"/>
    </row>
    <row r="92" ht="14.25" customHeight="1">
      <c r="A92" s="376">
        <v>85.0</v>
      </c>
      <c r="B92" s="324"/>
      <c r="C92" s="423"/>
      <c r="D92" s="349"/>
    </row>
    <row r="93" ht="14.25" customHeight="1">
      <c r="A93" s="376">
        <v>86.0</v>
      </c>
      <c r="B93" s="324"/>
      <c r="C93" s="423"/>
      <c r="D93" s="349"/>
    </row>
    <row r="94" ht="14.25" customHeight="1">
      <c r="A94" s="376">
        <v>87.0</v>
      </c>
      <c r="B94" s="324"/>
      <c r="C94" s="423"/>
      <c r="D94" s="349"/>
    </row>
    <row r="95" ht="14.25" customHeight="1">
      <c r="A95" s="376">
        <v>88.0</v>
      </c>
      <c r="B95" s="324"/>
      <c r="C95" s="423"/>
      <c r="D95" s="349"/>
    </row>
    <row r="96" ht="14.25" customHeight="1">
      <c r="A96" s="376">
        <v>89.0</v>
      </c>
      <c r="B96" s="324"/>
      <c r="C96" s="423"/>
      <c r="D96" s="349"/>
    </row>
    <row r="97" ht="14.25" customHeight="1">
      <c r="A97" s="376">
        <v>90.0</v>
      </c>
      <c r="B97" s="324"/>
      <c r="C97" s="423"/>
      <c r="D97" s="349"/>
    </row>
    <row r="98" ht="14.25" customHeight="1">
      <c r="A98" s="376">
        <v>91.0</v>
      </c>
      <c r="B98" s="324"/>
      <c r="C98" s="423"/>
      <c r="D98" s="349"/>
    </row>
    <row r="99" ht="14.25" customHeight="1">
      <c r="A99" s="376">
        <v>92.0</v>
      </c>
      <c r="B99" s="324"/>
      <c r="C99" s="423"/>
      <c r="D99" s="349"/>
    </row>
    <row r="100" ht="14.25" customHeight="1">
      <c r="A100" s="376">
        <v>93.0</v>
      </c>
      <c r="B100" s="324"/>
      <c r="C100" s="423"/>
      <c r="D100" s="349"/>
    </row>
    <row r="101" ht="14.25" customHeight="1">
      <c r="A101" s="376">
        <v>94.0</v>
      </c>
      <c r="B101" s="324"/>
      <c r="C101" s="423"/>
      <c r="D101" s="349"/>
    </row>
    <row r="102" ht="14.25" customHeight="1">
      <c r="A102" s="376">
        <v>95.0</v>
      </c>
      <c r="B102" s="324"/>
      <c r="C102" s="423"/>
      <c r="D102" s="349"/>
    </row>
    <row r="103" ht="14.25" customHeight="1">
      <c r="A103" s="376">
        <v>96.0</v>
      </c>
      <c r="B103" s="324"/>
      <c r="C103" s="423"/>
      <c r="D103" s="349"/>
    </row>
    <row r="104" ht="14.25" customHeight="1">
      <c r="A104" s="376">
        <v>97.0</v>
      </c>
      <c r="B104" s="324"/>
      <c r="C104" s="423"/>
      <c r="D104" s="349"/>
    </row>
    <row r="105" ht="14.25" customHeight="1">
      <c r="A105" s="376">
        <v>98.0</v>
      </c>
      <c r="B105" s="324"/>
      <c r="C105" s="423"/>
      <c r="D105" s="349"/>
    </row>
    <row r="106" ht="14.25" customHeight="1">
      <c r="A106" s="376">
        <v>99.0</v>
      </c>
      <c r="B106" s="324"/>
      <c r="C106" s="423"/>
      <c r="D106" s="349"/>
    </row>
    <row r="107" ht="14.25" customHeight="1">
      <c r="A107" s="376">
        <v>100.0</v>
      </c>
      <c r="B107" s="324"/>
      <c r="C107" s="423"/>
      <c r="D107" s="349"/>
    </row>
    <row r="108" ht="14.25" customHeight="1">
      <c r="C108" s="579"/>
    </row>
    <row r="109" ht="14.25" customHeight="1">
      <c r="C109" s="579"/>
    </row>
    <row r="110" ht="14.25" customHeight="1">
      <c r="C110" s="579"/>
    </row>
    <row r="111" ht="14.25" customHeight="1">
      <c r="C111" s="579"/>
    </row>
    <row r="112" ht="14.25" customHeight="1">
      <c r="C112" s="579"/>
    </row>
    <row r="113" ht="14.25" customHeight="1">
      <c r="C113" s="579"/>
    </row>
    <row r="114" ht="14.25" customHeight="1">
      <c r="C114" s="579"/>
    </row>
    <row r="115" ht="14.25" customHeight="1">
      <c r="C115" s="579"/>
    </row>
    <row r="116" ht="14.25" customHeight="1">
      <c r="C116" s="579"/>
    </row>
    <row r="117" ht="14.25" customHeight="1">
      <c r="C117" s="579"/>
    </row>
    <row r="118" ht="14.25" customHeight="1">
      <c r="C118" s="579"/>
    </row>
    <row r="119" ht="14.25" customHeight="1">
      <c r="C119" s="579"/>
    </row>
    <row r="120" ht="14.25" customHeight="1">
      <c r="C120" s="579"/>
    </row>
    <row r="121" ht="14.25" customHeight="1">
      <c r="C121" s="579"/>
    </row>
    <row r="122" ht="14.25" customHeight="1">
      <c r="C122" s="579"/>
    </row>
    <row r="123" ht="14.25" customHeight="1">
      <c r="C123" s="579"/>
    </row>
    <row r="124" ht="14.25" customHeight="1">
      <c r="C124" s="579"/>
    </row>
    <row r="125" ht="14.25" customHeight="1">
      <c r="C125" s="579"/>
    </row>
    <row r="126" ht="14.25" customHeight="1">
      <c r="C126" s="579"/>
    </row>
    <row r="127" ht="14.25" customHeight="1">
      <c r="C127" s="579"/>
    </row>
    <row r="128" ht="14.25" customHeight="1">
      <c r="C128" s="579"/>
    </row>
    <row r="129" ht="14.25" customHeight="1">
      <c r="C129" s="579"/>
    </row>
    <row r="130" ht="14.25" customHeight="1">
      <c r="C130" s="579"/>
    </row>
    <row r="131" ht="14.25" customHeight="1">
      <c r="C131" s="579"/>
    </row>
    <row r="132" ht="14.25" customHeight="1">
      <c r="C132" s="579"/>
    </row>
    <row r="133" ht="14.25" customHeight="1">
      <c r="C133" s="579"/>
    </row>
    <row r="134" ht="14.25" customHeight="1">
      <c r="C134" s="579"/>
    </row>
    <row r="135" ht="14.25" customHeight="1">
      <c r="C135" s="579"/>
    </row>
    <row r="136" ht="14.25" customHeight="1">
      <c r="C136" s="579"/>
    </row>
    <row r="137" ht="14.25" customHeight="1">
      <c r="C137" s="579"/>
    </row>
    <row r="138" ht="14.25" customHeight="1">
      <c r="C138" s="579"/>
    </row>
    <row r="139" ht="14.25" customHeight="1">
      <c r="C139" s="579"/>
    </row>
    <row r="140" ht="14.25" customHeight="1">
      <c r="C140" s="579"/>
    </row>
    <row r="141" ht="14.25" customHeight="1">
      <c r="C141" s="579"/>
    </row>
    <row r="142" ht="14.25" customHeight="1">
      <c r="C142" s="579"/>
    </row>
    <row r="143" ht="14.25" customHeight="1">
      <c r="C143" s="579"/>
    </row>
    <row r="144" ht="14.25" customHeight="1">
      <c r="C144" s="579"/>
    </row>
    <row r="145" ht="14.25" customHeight="1">
      <c r="C145" s="579"/>
    </row>
    <row r="146" ht="14.25" customHeight="1">
      <c r="C146" s="579"/>
    </row>
    <row r="147" ht="14.25" customHeight="1">
      <c r="C147" s="579"/>
    </row>
    <row r="148" ht="14.25" customHeight="1">
      <c r="C148" s="579"/>
    </row>
    <row r="149" ht="14.25" customHeight="1">
      <c r="C149" s="579"/>
    </row>
    <row r="150" ht="14.25" customHeight="1">
      <c r="C150" s="579"/>
    </row>
    <row r="151" ht="14.25" customHeight="1">
      <c r="C151" s="579"/>
    </row>
    <row r="152" ht="14.25" customHeight="1">
      <c r="C152" s="579"/>
    </row>
    <row r="153" ht="14.25" customHeight="1">
      <c r="C153" s="579"/>
    </row>
    <row r="154" ht="14.25" customHeight="1">
      <c r="C154" s="579"/>
    </row>
    <row r="155" ht="14.25" customHeight="1">
      <c r="C155" s="579"/>
    </row>
    <row r="156" ht="14.25" customHeight="1">
      <c r="C156" s="579"/>
    </row>
    <row r="157" ht="14.25" customHeight="1">
      <c r="C157" s="579"/>
    </row>
    <row r="158" ht="14.25" customHeight="1">
      <c r="C158" s="579"/>
    </row>
    <row r="159" ht="14.25" customHeight="1">
      <c r="C159" s="579"/>
    </row>
    <row r="160" ht="14.25" customHeight="1">
      <c r="C160" s="579"/>
    </row>
    <row r="161" ht="14.25" customHeight="1">
      <c r="C161" s="579"/>
    </row>
    <row r="162" ht="14.25" customHeight="1">
      <c r="C162" s="579"/>
    </row>
    <row r="163" ht="14.25" customHeight="1">
      <c r="C163" s="579"/>
    </row>
    <row r="164" ht="14.25" customHeight="1">
      <c r="C164" s="579"/>
    </row>
    <row r="165" ht="14.25" customHeight="1">
      <c r="C165" s="579"/>
    </row>
    <row r="166" ht="14.25" customHeight="1">
      <c r="C166" s="579"/>
    </row>
    <row r="167" ht="14.25" customHeight="1">
      <c r="C167" s="579"/>
    </row>
    <row r="168" ht="14.25" customHeight="1">
      <c r="C168" s="579"/>
    </row>
    <row r="169" ht="14.25" customHeight="1">
      <c r="C169" s="579"/>
    </row>
    <row r="170" ht="14.25" customHeight="1">
      <c r="C170" s="579"/>
    </row>
    <row r="171" ht="14.25" customHeight="1">
      <c r="C171" s="579"/>
    </row>
    <row r="172" ht="14.25" customHeight="1">
      <c r="C172" s="579"/>
    </row>
    <row r="173" ht="14.25" customHeight="1">
      <c r="C173" s="579"/>
    </row>
    <row r="174" ht="14.25" customHeight="1">
      <c r="C174" s="579"/>
    </row>
    <row r="175" ht="14.25" customHeight="1">
      <c r="C175" s="579"/>
    </row>
    <row r="176" ht="14.25" customHeight="1">
      <c r="C176" s="579"/>
    </row>
    <row r="177" ht="14.25" customHeight="1">
      <c r="C177" s="579"/>
    </row>
    <row r="178" ht="14.25" customHeight="1">
      <c r="C178" s="579"/>
    </row>
    <row r="179" ht="14.25" customHeight="1">
      <c r="C179" s="579"/>
    </row>
    <row r="180" ht="14.25" customHeight="1">
      <c r="C180" s="579"/>
    </row>
    <row r="181" ht="14.25" customHeight="1">
      <c r="C181" s="579"/>
    </row>
    <row r="182" ht="14.25" customHeight="1">
      <c r="C182" s="579"/>
    </row>
    <row r="183" ht="14.25" customHeight="1">
      <c r="C183" s="579"/>
    </row>
    <row r="184" ht="14.25" customHeight="1">
      <c r="C184" s="579"/>
    </row>
    <row r="185" ht="14.25" customHeight="1">
      <c r="C185" s="579"/>
    </row>
    <row r="186" ht="14.25" customHeight="1">
      <c r="C186" s="579"/>
    </row>
    <row r="187" ht="14.25" customHeight="1">
      <c r="C187" s="579"/>
    </row>
    <row r="188" ht="14.25" customHeight="1">
      <c r="C188" s="579"/>
    </row>
    <row r="189" ht="14.25" customHeight="1">
      <c r="C189" s="579"/>
    </row>
    <row r="190" ht="14.25" customHeight="1">
      <c r="C190" s="579"/>
    </row>
    <row r="191" ht="14.25" customHeight="1">
      <c r="C191" s="579"/>
    </row>
    <row r="192" ht="14.25" customHeight="1">
      <c r="C192" s="579"/>
    </row>
    <row r="193" ht="14.25" customHeight="1">
      <c r="C193" s="579"/>
    </row>
    <row r="194" ht="14.25" customHeight="1">
      <c r="C194" s="579"/>
    </row>
    <row r="195" ht="14.25" customHeight="1">
      <c r="C195" s="579"/>
    </row>
    <row r="196" ht="14.25" customHeight="1">
      <c r="C196" s="579"/>
    </row>
    <row r="197" ht="14.25" customHeight="1">
      <c r="C197" s="579"/>
    </row>
    <row r="198" ht="14.25" customHeight="1">
      <c r="C198" s="579"/>
    </row>
    <row r="199" ht="14.25" customHeight="1">
      <c r="C199" s="579"/>
    </row>
    <row r="200" ht="14.25" customHeight="1">
      <c r="C200" s="579"/>
    </row>
    <row r="201" ht="14.25" customHeight="1">
      <c r="C201" s="579"/>
    </row>
    <row r="202" ht="14.25" customHeight="1">
      <c r="C202" s="579"/>
    </row>
    <row r="203" ht="14.25" customHeight="1">
      <c r="C203" s="579"/>
    </row>
    <row r="204" ht="14.25" customHeight="1">
      <c r="C204" s="579"/>
    </row>
    <row r="205" ht="14.25" customHeight="1">
      <c r="C205" s="579"/>
    </row>
    <row r="206" ht="14.25" customHeight="1">
      <c r="C206" s="579"/>
    </row>
    <row r="207" ht="14.25" customHeight="1">
      <c r="C207" s="579"/>
    </row>
    <row r="208" ht="14.25" customHeight="1">
      <c r="C208" s="579"/>
    </row>
    <row r="209" ht="14.25" customHeight="1">
      <c r="C209" s="579"/>
    </row>
    <row r="210" ht="14.25" customHeight="1">
      <c r="C210" s="579"/>
    </row>
    <row r="211" ht="14.25" customHeight="1">
      <c r="C211" s="579"/>
    </row>
    <row r="212" ht="14.25" customHeight="1">
      <c r="C212" s="579"/>
    </row>
    <row r="213" ht="14.25" customHeight="1">
      <c r="C213" s="579"/>
    </row>
    <row r="214" ht="14.25" customHeight="1">
      <c r="C214" s="579"/>
    </row>
    <row r="215" ht="14.25" customHeight="1">
      <c r="C215" s="579"/>
    </row>
    <row r="216" ht="14.25" customHeight="1">
      <c r="C216" s="579"/>
    </row>
    <row r="217" ht="14.25" customHeight="1">
      <c r="C217" s="579"/>
    </row>
    <row r="218" ht="14.25" customHeight="1">
      <c r="C218" s="579"/>
    </row>
    <row r="219" ht="14.25" customHeight="1">
      <c r="C219" s="579"/>
    </row>
    <row r="220" ht="14.25" customHeight="1">
      <c r="C220" s="579"/>
    </row>
    <row r="221" ht="14.25" customHeight="1">
      <c r="C221" s="579"/>
    </row>
    <row r="222" ht="14.25" customHeight="1">
      <c r="C222" s="579"/>
    </row>
    <row r="223" ht="14.25" customHeight="1">
      <c r="C223" s="579"/>
    </row>
    <row r="224" ht="14.25" customHeight="1">
      <c r="C224" s="579"/>
    </row>
    <row r="225" ht="14.25" customHeight="1">
      <c r="C225" s="579"/>
    </row>
    <row r="226" ht="14.25" customHeight="1">
      <c r="C226" s="579"/>
    </row>
    <row r="227" ht="14.25" customHeight="1">
      <c r="C227" s="579"/>
    </row>
    <row r="228" ht="14.25" customHeight="1">
      <c r="C228" s="579"/>
    </row>
    <row r="229" ht="14.25" customHeight="1">
      <c r="C229" s="579"/>
    </row>
    <row r="230" ht="14.25" customHeight="1">
      <c r="C230" s="579"/>
    </row>
    <row r="231" ht="14.25" customHeight="1">
      <c r="C231" s="579"/>
    </row>
    <row r="232" ht="14.25" customHeight="1">
      <c r="C232" s="579"/>
    </row>
    <row r="233" ht="14.25" customHeight="1">
      <c r="C233" s="579"/>
    </row>
    <row r="234" ht="14.25" customHeight="1">
      <c r="C234" s="579"/>
    </row>
    <row r="235" ht="14.25" customHeight="1">
      <c r="C235" s="579"/>
    </row>
    <row r="236" ht="14.25" customHeight="1">
      <c r="C236" s="579"/>
    </row>
    <row r="237" ht="14.25" customHeight="1">
      <c r="C237" s="579"/>
    </row>
    <row r="238" ht="14.25" customHeight="1">
      <c r="C238" s="579"/>
    </row>
    <row r="239" ht="14.25" customHeight="1">
      <c r="C239" s="579"/>
    </row>
    <row r="240" ht="14.25" customHeight="1">
      <c r="C240" s="579"/>
    </row>
    <row r="241" ht="14.25" customHeight="1">
      <c r="C241" s="579"/>
    </row>
    <row r="242" ht="14.25" customHeight="1">
      <c r="C242" s="579"/>
    </row>
    <row r="243" ht="14.25" customHeight="1">
      <c r="C243" s="579"/>
    </row>
    <row r="244" ht="14.25" customHeight="1">
      <c r="C244" s="579"/>
    </row>
    <row r="245" ht="14.25" customHeight="1">
      <c r="C245" s="579"/>
    </row>
    <row r="246" ht="14.25" customHeight="1">
      <c r="C246" s="579"/>
    </row>
    <row r="247" ht="14.25" customHeight="1">
      <c r="C247" s="579"/>
    </row>
    <row r="248" ht="14.25" customHeight="1">
      <c r="C248" s="579"/>
    </row>
    <row r="249" ht="14.25" customHeight="1">
      <c r="C249" s="579"/>
    </row>
    <row r="250" ht="14.25" customHeight="1">
      <c r="C250" s="579"/>
    </row>
    <row r="251" ht="14.25" customHeight="1">
      <c r="C251" s="579"/>
    </row>
    <row r="252" ht="14.25" customHeight="1">
      <c r="C252" s="579"/>
    </row>
    <row r="253" ht="14.25" customHeight="1">
      <c r="C253" s="579"/>
    </row>
    <row r="254" ht="14.25" customHeight="1">
      <c r="C254" s="579"/>
    </row>
    <row r="255" ht="14.25" customHeight="1">
      <c r="C255" s="579"/>
    </row>
    <row r="256" ht="14.25" customHeight="1">
      <c r="C256" s="579"/>
    </row>
    <row r="257" ht="14.25" customHeight="1">
      <c r="C257" s="579"/>
    </row>
    <row r="258" ht="14.25" customHeight="1">
      <c r="C258" s="579"/>
    </row>
    <row r="259" ht="14.25" customHeight="1">
      <c r="C259" s="579"/>
    </row>
    <row r="260" ht="14.25" customHeight="1">
      <c r="C260" s="579"/>
    </row>
    <row r="261" ht="14.25" customHeight="1">
      <c r="C261" s="579"/>
    </row>
    <row r="262" ht="14.25" customHeight="1">
      <c r="C262" s="579"/>
    </row>
    <row r="263" ht="14.25" customHeight="1">
      <c r="C263" s="579"/>
    </row>
    <row r="264" ht="14.25" customHeight="1">
      <c r="C264" s="579"/>
    </row>
    <row r="265" ht="14.25" customHeight="1">
      <c r="C265" s="579"/>
    </row>
    <row r="266" ht="14.25" customHeight="1">
      <c r="C266" s="579"/>
    </row>
    <row r="267" ht="14.25" customHeight="1">
      <c r="C267" s="579"/>
    </row>
    <row r="268" ht="14.25" customHeight="1">
      <c r="C268" s="579"/>
    </row>
    <row r="269" ht="14.25" customHeight="1">
      <c r="C269" s="579"/>
    </row>
    <row r="270" ht="14.25" customHeight="1">
      <c r="C270" s="579"/>
    </row>
    <row r="271" ht="14.25" customHeight="1">
      <c r="C271" s="579"/>
    </row>
    <row r="272" ht="14.25" customHeight="1">
      <c r="C272" s="579"/>
    </row>
    <row r="273" ht="14.25" customHeight="1">
      <c r="C273" s="579"/>
    </row>
    <row r="274" ht="14.25" customHeight="1">
      <c r="C274" s="579"/>
    </row>
    <row r="275" ht="14.25" customHeight="1">
      <c r="C275" s="579"/>
    </row>
    <row r="276" ht="14.25" customHeight="1">
      <c r="C276" s="579"/>
    </row>
    <row r="277" ht="14.25" customHeight="1">
      <c r="C277" s="579"/>
    </row>
    <row r="278" ht="14.25" customHeight="1">
      <c r="C278" s="579"/>
    </row>
    <row r="279" ht="14.25" customHeight="1">
      <c r="C279" s="579"/>
    </row>
    <row r="280" ht="14.25" customHeight="1">
      <c r="C280" s="579"/>
    </row>
    <row r="281" ht="14.25" customHeight="1">
      <c r="C281" s="579"/>
    </row>
    <row r="282" ht="14.25" customHeight="1">
      <c r="C282" s="579"/>
    </row>
    <row r="283" ht="14.25" customHeight="1">
      <c r="C283" s="579"/>
    </row>
    <row r="284" ht="14.25" customHeight="1">
      <c r="C284" s="579"/>
    </row>
    <row r="285" ht="14.25" customHeight="1">
      <c r="C285" s="579"/>
    </row>
    <row r="286" ht="14.25" customHeight="1">
      <c r="C286" s="579"/>
    </row>
    <row r="287" ht="14.25" customHeight="1">
      <c r="C287" s="579"/>
    </row>
    <row r="288" ht="14.25" customHeight="1">
      <c r="C288" s="579"/>
    </row>
    <row r="289" ht="14.25" customHeight="1">
      <c r="C289" s="579"/>
    </row>
    <row r="290" ht="14.25" customHeight="1">
      <c r="C290" s="579"/>
    </row>
    <row r="291" ht="14.25" customHeight="1">
      <c r="C291" s="579"/>
    </row>
    <row r="292" ht="14.25" customHeight="1">
      <c r="C292" s="579"/>
    </row>
    <row r="293" ht="14.25" customHeight="1">
      <c r="C293" s="579"/>
    </row>
    <row r="294" ht="14.25" customHeight="1">
      <c r="C294" s="579"/>
    </row>
    <row r="295" ht="14.25" customHeight="1">
      <c r="C295" s="579"/>
    </row>
    <row r="296" ht="14.25" customHeight="1">
      <c r="C296" s="579"/>
    </row>
    <row r="297" ht="14.25" customHeight="1">
      <c r="C297" s="579"/>
    </row>
    <row r="298" ht="14.25" customHeight="1">
      <c r="C298" s="579"/>
    </row>
    <row r="299" ht="14.25" customHeight="1">
      <c r="C299" s="579"/>
    </row>
    <row r="300" ht="14.25" customHeight="1">
      <c r="C300" s="579"/>
    </row>
    <row r="301" ht="14.25" customHeight="1">
      <c r="C301" s="579"/>
    </row>
    <row r="302" ht="14.25" customHeight="1">
      <c r="C302" s="579"/>
    </row>
    <row r="303" ht="14.25" customHeight="1">
      <c r="C303" s="579"/>
    </row>
    <row r="304" ht="14.25" customHeight="1">
      <c r="C304" s="579"/>
    </row>
    <row r="305" ht="14.25" customHeight="1">
      <c r="C305" s="579"/>
    </row>
    <row r="306" ht="14.25" customHeight="1">
      <c r="C306" s="579"/>
    </row>
    <row r="307" ht="14.25" customHeight="1">
      <c r="C307" s="579"/>
    </row>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7:D7"/>
    <mergeCell ref="F8:K8"/>
  </mergeCells>
  <hyperlinks>
    <hyperlink display="&lt;&lt;&lt; Daftar Tabel" location="'Daftar Tabel'!A1" ref="F1"/>
  </hyperlinks>
  <printOptions/>
  <pageMargins bottom="0.75" footer="0.0" header="0.0" left="0.7" right="0.7" top="0.75"/>
  <pageSetup orientation="portrait"/>
  <drawing r:id="rId2"/>
  <legacyDrawing r:id="rId3"/>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7.0" topLeftCell="B18" activePane="bottomRight" state="frozen"/>
      <selection activeCell="B1" sqref="B1" pane="topRight"/>
      <selection activeCell="A18" sqref="A18" pane="bottomLeft"/>
      <selection activeCell="B18" sqref="B18" pane="bottomRight"/>
    </sheetView>
  </sheetViews>
  <sheetFormatPr customHeight="1" defaultColWidth="12.63" defaultRowHeight="15.0"/>
  <cols>
    <col customWidth="1" min="1" max="1" width="4.63"/>
    <col customWidth="1" min="2" max="2" width="28.38"/>
    <col customWidth="1" min="3" max="3" width="15.63"/>
    <col customWidth="1" min="4" max="4" width="21.38"/>
    <col customWidth="1" min="5" max="5" width="15.88"/>
    <col customWidth="1" min="6" max="10" width="7.63"/>
    <col customWidth="1" min="11" max="11" width="20.75"/>
    <col customWidth="1" min="12" max="12" width="7.63"/>
  </cols>
  <sheetData>
    <row r="1" ht="14.25" customHeight="1">
      <c r="A1" s="222" t="s">
        <v>2289</v>
      </c>
      <c r="C1" s="95"/>
      <c r="E1" s="68" t="s">
        <v>191</v>
      </c>
    </row>
    <row r="2" ht="14.25" hidden="1" customHeight="1">
      <c r="A2" s="222"/>
      <c r="C2" s="95"/>
      <c r="E2" s="68"/>
    </row>
    <row r="3" ht="14.25" hidden="1" customHeight="1">
      <c r="A3" s="222"/>
      <c r="C3" s="95" t="s">
        <v>1204</v>
      </c>
      <c r="D3" s="91" t="s">
        <v>1477</v>
      </c>
      <c r="E3" s="68"/>
    </row>
    <row r="4" ht="14.25" hidden="1" customHeight="1">
      <c r="A4" s="222"/>
      <c r="C4" s="95"/>
      <c r="D4" s="91" t="s">
        <v>1478</v>
      </c>
      <c r="E4" s="68"/>
    </row>
    <row r="5" ht="14.25" hidden="1" customHeight="1">
      <c r="A5" s="222"/>
      <c r="C5" s="95"/>
      <c r="D5" s="91" t="s">
        <v>1479</v>
      </c>
      <c r="E5" s="68"/>
    </row>
    <row r="6" ht="14.25" hidden="1" customHeight="1">
      <c r="A6" s="222"/>
      <c r="C6" s="95"/>
      <c r="D6" s="91" t="s">
        <v>1480</v>
      </c>
      <c r="E6" s="68"/>
    </row>
    <row r="7" ht="14.25" hidden="1" customHeight="1">
      <c r="A7" s="222"/>
      <c r="C7" s="95"/>
      <c r="D7" s="91" t="s">
        <v>1481</v>
      </c>
      <c r="E7" s="68"/>
    </row>
    <row r="8" ht="14.25" hidden="1" customHeight="1">
      <c r="A8" s="222"/>
      <c r="C8" s="95"/>
      <c r="D8" s="91" t="s">
        <v>1482</v>
      </c>
      <c r="E8" s="68"/>
    </row>
    <row r="9" ht="14.25" hidden="1" customHeight="1">
      <c r="A9" s="222"/>
      <c r="C9" s="95"/>
      <c r="D9" s="91" t="s">
        <v>1483</v>
      </c>
      <c r="E9" s="68"/>
    </row>
    <row r="10" ht="14.25" hidden="1" customHeight="1">
      <c r="A10" s="222"/>
      <c r="C10" s="95"/>
      <c r="D10" s="91" t="s">
        <v>1484</v>
      </c>
      <c r="E10" s="68"/>
    </row>
    <row r="11" ht="14.25" hidden="1" customHeight="1">
      <c r="A11" s="222"/>
      <c r="C11" s="95"/>
      <c r="D11" s="91" t="s">
        <v>1485</v>
      </c>
      <c r="E11" s="68"/>
    </row>
    <row r="12" ht="14.25" customHeight="1">
      <c r="A12" s="222"/>
      <c r="C12" s="95"/>
    </row>
    <row r="13" ht="14.25" customHeight="1">
      <c r="A13" s="370" t="s">
        <v>2278</v>
      </c>
      <c r="C13" s="95"/>
      <c r="E13" s="408"/>
    </row>
    <row r="14" ht="14.25" customHeight="1">
      <c r="A14" s="222" t="s">
        <v>2293</v>
      </c>
      <c r="C14" s="95"/>
    </row>
    <row r="15">
      <c r="A15" s="75" t="s">
        <v>71</v>
      </c>
      <c r="B15" s="75" t="s">
        <v>1486</v>
      </c>
      <c r="C15" s="75" t="s">
        <v>59</v>
      </c>
      <c r="D15" s="75" t="s">
        <v>1487</v>
      </c>
      <c r="E15" s="75" t="s">
        <v>2294</v>
      </c>
    </row>
    <row r="16" ht="14.25" customHeight="1">
      <c r="A16" s="372">
        <v>1.0</v>
      </c>
      <c r="B16" s="372">
        <v>2.0</v>
      </c>
      <c r="C16" s="372">
        <v>3.0</v>
      </c>
      <c r="D16" s="372">
        <v>4.0</v>
      </c>
      <c r="E16" s="372">
        <v>5.0</v>
      </c>
    </row>
    <row r="17" ht="22.5" customHeight="1">
      <c r="A17" s="409" t="s">
        <v>1489</v>
      </c>
      <c r="B17" s="574" t="s">
        <v>1490</v>
      </c>
      <c r="C17" s="299"/>
      <c r="D17" s="299"/>
      <c r="E17" s="299"/>
    </row>
    <row r="18" ht="14.25" customHeight="1">
      <c r="A18" s="376">
        <v>1.0</v>
      </c>
      <c r="B18" s="144" t="s">
        <v>1491</v>
      </c>
      <c r="C18" s="580">
        <v>44599.0</v>
      </c>
      <c r="D18" s="145" t="s">
        <v>1481</v>
      </c>
      <c r="E18" s="144" t="s">
        <v>1492</v>
      </c>
      <c r="G18" s="160" t="s">
        <v>397</v>
      </c>
      <c r="H18" s="6"/>
      <c r="I18" s="6"/>
      <c r="J18" s="6"/>
      <c r="K18" s="6"/>
      <c r="L18" s="7"/>
    </row>
    <row r="19" ht="14.25" customHeight="1">
      <c r="A19" s="376">
        <v>2.0</v>
      </c>
      <c r="B19" s="144" t="s">
        <v>1329</v>
      </c>
      <c r="C19" s="580">
        <v>45028.0</v>
      </c>
      <c r="D19" s="145" t="s">
        <v>1481</v>
      </c>
      <c r="E19" s="144" t="s">
        <v>1330</v>
      </c>
      <c r="G19" s="99" t="s">
        <v>2295</v>
      </c>
      <c r="L19" s="91">
        <f>COUNTIFS(B18:B1000,"&lt;&gt;",C18:C1000,"&lt;&gt;",D18:D1000,"&lt;&gt;",E18:E1000,"&lt;&gt;")</f>
        <v>31</v>
      </c>
    </row>
    <row r="20" ht="14.25" customHeight="1">
      <c r="A20" s="376">
        <v>3.0</v>
      </c>
      <c r="B20" s="144" t="s">
        <v>1342</v>
      </c>
      <c r="C20" s="580" t="s">
        <v>1343</v>
      </c>
      <c r="D20" s="581" t="s">
        <v>1480</v>
      </c>
      <c r="E20" s="434" t="s">
        <v>1344</v>
      </c>
    </row>
    <row r="21" ht="14.25" customHeight="1">
      <c r="A21" s="376">
        <v>4.0</v>
      </c>
      <c r="B21" s="144" t="s">
        <v>1494</v>
      </c>
      <c r="C21" s="580">
        <v>44661.0</v>
      </c>
      <c r="D21" s="145" t="s">
        <v>1481</v>
      </c>
      <c r="E21" s="144" t="s">
        <v>1333</v>
      </c>
    </row>
    <row r="22" ht="14.25" customHeight="1">
      <c r="A22" s="376">
        <v>5.0</v>
      </c>
      <c r="B22" s="144" t="s">
        <v>1335</v>
      </c>
      <c r="C22" s="582">
        <v>45511.0</v>
      </c>
      <c r="D22" s="581" t="s">
        <v>1481</v>
      </c>
      <c r="E22" s="434" t="s">
        <v>1336</v>
      </c>
    </row>
    <row r="23" ht="14.25" customHeight="1">
      <c r="A23" s="376">
        <v>6.0</v>
      </c>
      <c r="B23" s="434" t="s">
        <v>1339</v>
      </c>
      <c r="C23" s="440">
        <v>45680.0</v>
      </c>
      <c r="D23" s="145" t="s">
        <v>1480</v>
      </c>
      <c r="E23" s="434" t="s">
        <v>1340</v>
      </c>
    </row>
    <row r="24" ht="14.25" customHeight="1">
      <c r="A24" s="376">
        <v>7.0</v>
      </c>
      <c r="B24" s="434" t="s">
        <v>1346</v>
      </c>
      <c r="C24" s="440">
        <v>45510.0</v>
      </c>
      <c r="D24" s="581" t="s">
        <v>1481</v>
      </c>
      <c r="E24" s="434" t="s">
        <v>1347</v>
      </c>
    </row>
    <row r="25" ht="14.25" customHeight="1">
      <c r="A25" s="376">
        <v>8.0</v>
      </c>
      <c r="B25" s="434" t="s">
        <v>1459</v>
      </c>
      <c r="C25" s="582">
        <v>45654.0</v>
      </c>
      <c r="D25" s="148" t="s">
        <v>1484</v>
      </c>
      <c r="E25" s="144" t="s">
        <v>1460</v>
      </c>
    </row>
    <row r="26" ht="14.25" customHeight="1">
      <c r="A26" s="376">
        <v>9.0</v>
      </c>
      <c r="B26" s="434" t="s">
        <v>1396</v>
      </c>
      <c r="C26" s="580" t="s">
        <v>1397</v>
      </c>
      <c r="D26" s="148" t="s">
        <v>1482</v>
      </c>
      <c r="E26" s="144" t="s">
        <v>1398</v>
      </c>
    </row>
    <row r="27" ht="14.25" customHeight="1">
      <c r="A27" s="376">
        <v>10.0</v>
      </c>
      <c r="B27" s="144" t="s">
        <v>1428</v>
      </c>
      <c r="C27" s="580">
        <v>45404.0</v>
      </c>
      <c r="D27" s="145" t="s">
        <v>1481</v>
      </c>
      <c r="E27" s="144" t="s">
        <v>1429</v>
      </c>
    </row>
    <row r="28" ht="14.25" customHeight="1">
      <c r="A28" s="376">
        <v>11.0</v>
      </c>
      <c r="B28" s="144" t="s">
        <v>1431</v>
      </c>
      <c r="C28" s="580">
        <v>45491.0</v>
      </c>
      <c r="D28" s="583" t="s">
        <v>1480</v>
      </c>
      <c r="E28" s="144" t="s">
        <v>1432</v>
      </c>
    </row>
    <row r="29" ht="14.25" customHeight="1">
      <c r="A29" s="376">
        <v>12.0</v>
      </c>
      <c r="B29" s="144" t="s">
        <v>1359</v>
      </c>
      <c r="C29" s="580">
        <v>45192.0</v>
      </c>
      <c r="D29" s="145" t="s">
        <v>1482</v>
      </c>
      <c r="E29" s="144" t="s">
        <v>1361</v>
      </c>
    </row>
    <row r="30" ht="14.25" customHeight="1">
      <c r="A30" s="376">
        <v>13.0</v>
      </c>
      <c r="B30" s="144" t="s">
        <v>1363</v>
      </c>
      <c r="C30" s="580">
        <v>45192.0</v>
      </c>
      <c r="D30" s="145" t="s">
        <v>1481</v>
      </c>
      <c r="E30" s="144" t="s">
        <v>1364</v>
      </c>
    </row>
    <row r="31" ht="14.25" customHeight="1">
      <c r="A31" s="376">
        <v>14.0</v>
      </c>
      <c r="B31" s="144" t="s">
        <v>1367</v>
      </c>
      <c r="C31" s="580">
        <v>45192.0</v>
      </c>
      <c r="D31" s="145" t="s">
        <v>1481</v>
      </c>
      <c r="E31" s="144" t="s">
        <v>1368</v>
      </c>
    </row>
    <row r="32" ht="14.25" customHeight="1">
      <c r="A32" s="376">
        <v>15.0</v>
      </c>
      <c r="B32" s="144" t="s">
        <v>1372</v>
      </c>
      <c r="C32" s="580">
        <v>45335.0</v>
      </c>
      <c r="D32" s="145" t="s">
        <v>1481</v>
      </c>
      <c r="E32" s="144" t="s">
        <v>1373</v>
      </c>
    </row>
    <row r="33" ht="14.25" customHeight="1">
      <c r="A33" s="376">
        <v>16.0</v>
      </c>
      <c r="B33" s="434" t="s">
        <v>1375</v>
      </c>
      <c r="C33" s="435" t="s">
        <v>1376</v>
      </c>
      <c r="D33" s="148" t="s">
        <v>1483</v>
      </c>
      <c r="E33" s="434" t="s">
        <v>1377</v>
      </c>
    </row>
    <row r="34" ht="14.25" customHeight="1">
      <c r="A34" s="376">
        <v>17.0</v>
      </c>
      <c r="B34" s="434" t="s">
        <v>1381</v>
      </c>
      <c r="C34" s="580" t="s">
        <v>1376</v>
      </c>
      <c r="D34" s="148" t="s">
        <v>1483</v>
      </c>
      <c r="E34" s="144" t="s">
        <v>1382</v>
      </c>
    </row>
    <row r="35" ht="14.25" customHeight="1">
      <c r="A35" s="376">
        <v>18.0</v>
      </c>
      <c r="B35" s="434" t="s">
        <v>1384</v>
      </c>
      <c r="C35" s="580" t="s">
        <v>1376</v>
      </c>
      <c r="D35" s="148" t="s">
        <v>1483</v>
      </c>
      <c r="E35" s="144" t="s">
        <v>1385</v>
      </c>
    </row>
    <row r="36" ht="14.25" customHeight="1">
      <c r="A36" s="376">
        <v>19.0</v>
      </c>
      <c r="B36" s="434" t="s">
        <v>1386</v>
      </c>
      <c r="C36" s="580" t="s">
        <v>1376</v>
      </c>
      <c r="D36" s="148" t="s">
        <v>1483</v>
      </c>
      <c r="E36" s="144" t="s">
        <v>1387</v>
      </c>
    </row>
    <row r="37" ht="14.25" customHeight="1">
      <c r="A37" s="376">
        <v>20.0</v>
      </c>
      <c r="B37" s="434" t="s">
        <v>1389</v>
      </c>
      <c r="C37" s="580" t="s">
        <v>1376</v>
      </c>
      <c r="D37" s="148" t="s">
        <v>1483</v>
      </c>
      <c r="E37" s="144" t="s">
        <v>1390</v>
      </c>
    </row>
    <row r="38" ht="14.25" customHeight="1">
      <c r="A38" s="376">
        <v>21.0</v>
      </c>
      <c r="B38" s="434" t="s">
        <v>1392</v>
      </c>
      <c r="C38" s="580" t="s">
        <v>1376</v>
      </c>
      <c r="D38" s="148" t="s">
        <v>1483</v>
      </c>
      <c r="E38" s="144" t="s">
        <v>1393</v>
      </c>
    </row>
    <row r="39" ht="14.25" customHeight="1">
      <c r="A39" s="376">
        <v>22.0</v>
      </c>
      <c r="B39" s="434" t="s">
        <v>1394</v>
      </c>
      <c r="C39" s="580" t="s">
        <v>1376</v>
      </c>
      <c r="D39" s="148" t="s">
        <v>1483</v>
      </c>
      <c r="E39" s="144" t="s">
        <v>1395</v>
      </c>
    </row>
    <row r="40" ht="14.25" customHeight="1">
      <c r="A40" s="376">
        <v>23.0</v>
      </c>
      <c r="B40" s="434" t="s">
        <v>1400</v>
      </c>
      <c r="C40" s="580" t="s">
        <v>1376</v>
      </c>
      <c r="D40" s="148" t="s">
        <v>1484</v>
      </c>
      <c r="E40" s="144" t="s">
        <v>1401</v>
      </c>
    </row>
    <row r="41" ht="14.25" customHeight="1">
      <c r="A41" s="376">
        <v>24.0</v>
      </c>
      <c r="B41" s="434" t="s">
        <v>1402</v>
      </c>
      <c r="C41" s="580" t="s">
        <v>1376</v>
      </c>
      <c r="D41" s="148" t="s">
        <v>1484</v>
      </c>
      <c r="E41" s="144" t="s">
        <v>1403</v>
      </c>
    </row>
    <row r="42" ht="14.25" customHeight="1">
      <c r="A42" s="376">
        <v>25.0</v>
      </c>
      <c r="B42" s="434" t="s">
        <v>1404</v>
      </c>
      <c r="C42" s="580" t="s">
        <v>1376</v>
      </c>
      <c r="D42" s="148" t="s">
        <v>1484</v>
      </c>
      <c r="E42" s="144" t="s">
        <v>1405</v>
      </c>
    </row>
    <row r="43" ht="14.25" customHeight="1">
      <c r="A43" s="376">
        <v>26.0</v>
      </c>
      <c r="B43" s="434" t="s">
        <v>1406</v>
      </c>
      <c r="C43" s="580" t="s">
        <v>1376</v>
      </c>
      <c r="D43" s="148" t="s">
        <v>1484</v>
      </c>
      <c r="E43" s="144" t="s">
        <v>1407</v>
      </c>
    </row>
    <row r="44" ht="14.25" customHeight="1">
      <c r="A44" s="376">
        <v>27.0</v>
      </c>
      <c r="B44" s="434" t="s">
        <v>1408</v>
      </c>
      <c r="C44" s="580" t="s">
        <v>1376</v>
      </c>
      <c r="D44" s="148" t="s">
        <v>1484</v>
      </c>
      <c r="E44" s="144" t="s">
        <v>1409</v>
      </c>
    </row>
    <row r="45" ht="14.25" customHeight="1">
      <c r="A45" s="376">
        <v>28.0</v>
      </c>
      <c r="B45" s="144" t="s">
        <v>1422</v>
      </c>
      <c r="C45" s="580">
        <v>45352.0</v>
      </c>
      <c r="D45" s="145" t="s">
        <v>1481</v>
      </c>
      <c r="E45" s="144" t="s">
        <v>1423</v>
      </c>
    </row>
    <row r="46" ht="14.25" customHeight="1">
      <c r="A46" s="376">
        <v>29.0</v>
      </c>
      <c r="B46" s="144" t="s">
        <v>1425</v>
      </c>
      <c r="C46" s="580">
        <v>45434.0</v>
      </c>
      <c r="D46" s="145" t="s">
        <v>1482</v>
      </c>
      <c r="E46" s="144" t="s">
        <v>1426</v>
      </c>
    </row>
    <row r="47" ht="14.25" customHeight="1">
      <c r="A47" s="376">
        <v>30.0</v>
      </c>
      <c r="B47" s="144" t="s">
        <v>1428</v>
      </c>
      <c r="C47" s="580">
        <v>45404.0</v>
      </c>
      <c r="D47" s="145" t="s">
        <v>1481</v>
      </c>
      <c r="E47" s="144" t="s">
        <v>1429</v>
      </c>
    </row>
    <row r="48" ht="14.25" customHeight="1">
      <c r="A48" s="376">
        <v>31.0</v>
      </c>
      <c r="B48" s="434" t="s">
        <v>1441</v>
      </c>
      <c r="C48" s="440">
        <v>45883.0</v>
      </c>
      <c r="D48" s="583" t="s">
        <v>1480</v>
      </c>
      <c r="E48" s="434" t="s">
        <v>1442</v>
      </c>
    </row>
    <row r="49" ht="14.25" customHeight="1">
      <c r="A49" s="376">
        <v>32.0</v>
      </c>
      <c r="B49" s="324"/>
      <c r="C49" s="423"/>
      <c r="D49" s="349"/>
      <c r="E49" s="349"/>
    </row>
    <row r="50" ht="14.25" customHeight="1">
      <c r="A50" s="376">
        <v>33.0</v>
      </c>
      <c r="B50" s="324"/>
      <c r="C50" s="423"/>
      <c r="D50" s="349"/>
      <c r="E50" s="349"/>
    </row>
    <row r="51" ht="14.25" customHeight="1">
      <c r="A51" s="376">
        <v>34.0</v>
      </c>
      <c r="B51" s="324"/>
      <c r="C51" s="423"/>
      <c r="D51" s="349"/>
      <c r="E51" s="349"/>
    </row>
    <row r="52" ht="14.25" customHeight="1">
      <c r="A52" s="376">
        <v>35.0</v>
      </c>
      <c r="B52" s="324"/>
      <c r="C52" s="423"/>
      <c r="D52" s="349"/>
      <c r="E52" s="349"/>
    </row>
    <row r="53" ht="14.25" customHeight="1">
      <c r="A53" s="376">
        <v>36.0</v>
      </c>
      <c r="B53" s="324"/>
      <c r="C53" s="423"/>
      <c r="D53" s="349"/>
      <c r="E53" s="349"/>
    </row>
    <row r="54" ht="14.25" customHeight="1">
      <c r="A54" s="376">
        <v>37.0</v>
      </c>
      <c r="B54" s="324"/>
      <c r="C54" s="423"/>
      <c r="D54" s="349"/>
      <c r="E54" s="349"/>
    </row>
    <row r="55" ht="14.25" customHeight="1">
      <c r="A55" s="376">
        <v>38.0</v>
      </c>
      <c r="B55" s="324"/>
      <c r="C55" s="423"/>
      <c r="D55" s="349"/>
      <c r="E55" s="349"/>
    </row>
    <row r="56" ht="14.25" customHeight="1">
      <c r="A56" s="376">
        <v>39.0</v>
      </c>
      <c r="B56" s="324"/>
      <c r="C56" s="423"/>
      <c r="D56" s="349"/>
      <c r="E56" s="349"/>
    </row>
    <row r="57" ht="14.25" customHeight="1">
      <c r="A57" s="376">
        <v>40.0</v>
      </c>
      <c r="B57" s="324"/>
      <c r="C57" s="423"/>
      <c r="D57" s="349"/>
      <c r="E57" s="349"/>
    </row>
    <row r="58" ht="14.25" customHeight="1">
      <c r="A58" s="376">
        <v>41.0</v>
      </c>
      <c r="B58" s="324"/>
      <c r="C58" s="423"/>
      <c r="D58" s="349"/>
      <c r="E58" s="349"/>
    </row>
    <row r="59" ht="14.25" customHeight="1">
      <c r="A59" s="376">
        <v>42.0</v>
      </c>
      <c r="B59" s="324"/>
      <c r="C59" s="423"/>
      <c r="D59" s="349"/>
      <c r="E59" s="349"/>
    </row>
    <row r="60" ht="14.25" customHeight="1">
      <c r="A60" s="376">
        <v>43.0</v>
      </c>
      <c r="B60" s="324"/>
      <c r="C60" s="423"/>
      <c r="D60" s="349"/>
      <c r="E60" s="349"/>
    </row>
    <row r="61" ht="14.25" customHeight="1">
      <c r="A61" s="376">
        <v>44.0</v>
      </c>
      <c r="B61" s="324"/>
      <c r="C61" s="423"/>
      <c r="D61" s="349"/>
      <c r="E61" s="349"/>
    </row>
    <row r="62" ht="14.25" customHeight="1">
      <c r="A62" s="376">
        <v>45.0</v>
      </c>
      <c r="B62" s="324"/>
      <c r="C62" s="423"/>
      <c r="D62" s="349"/>
      <c r="E62" s="349"/>
    </row>
    <row r="63" ht="14.25" customHeight="1">
      <c r="A63" s="376">
        <v>46.0</v>
      </c>
      <c r="B63" s="324"/>
      <c r="C63" s="423"/>
      <c r="D63" s="349"/>
      <c r="E63" s="349"/>
    </row>
    <row r="64" ht="14.25" customHeight="1">
      <c r="A64" s="376">
        <v>47.0</v>
      </c>
      <c r="B64" s="324"/>
      <c r="C64" s="423"/>
      <c r="D64" s="349"/>
      <c r="E64" s="349"/>
    </row>
    <row r="65" ht="14.25" customHeight="1">
      <c r="A65" s="376">
        <v>48.0</v>
      </c>
      <c r="B65" s="324"/>
      <c r="C65" s="423"/>
      <c r="D65" s="349"/>
      <c r="E65" s="349"/>
    </row>
    <row r="66" ht="14.25" customHeight="1">
      <c r="A66" s="376">
        <v>49.0</v>
      </c>
      <c r="B66" s="324"/>
      <c r="C66" s="423"/>
      <c r="D66" s="349"/>
      <c r="E66" s="349"/>
    </row>
    <row r="67" ht="14.25" customHeight="1">
      <c r="A67" s="376">
        <v>50.0</v>
      </c>
      <c r="B67" s="324"/>
      <c r="C67" s="423"/>
      <c r="D67" s="349"/>
      <c r="E67" s="349"/>
    </row>
    <row r="68" ht="14.25" customHeight="1">
      <c r="A68" s="376">
        <v>51.0</v>
      </c>
      <c r="B68" s="324"/>
      <c r="C68" s="423"/>
      <c r="D68" s="349"/>
      <c r="E68" s="349"/>
    </row>
    <row r="69" ht="14.25" customHeight="1">
      <c r="A69" s="376">
        <v>52.0</v>
      </c>
      <c r="B69" s="324"/>
      <c r="C69" s="423"/>
      <c r="D69" s="349"/>
      <c r="E69" s="349"/>
    </row>
    <row r="70" ht="14.25" customHeight="1">
      <c r="A70" s="376">
        <v>53.0</v>
      </c>
      <c r="B70" s="324"/>
      <c r="C70" s="423"/>
      <c r="D70" s="349"/>
      <c r="E70" s="349"/>
    </row>
    <row r="71" ht="14.25" customHeight="1">
      <c r="A71" s="376">
        <v>54.0</v>
      </c>
      <c r="B71" s="324"/>
      <c r="C71" s="423"/>
      <c r="D71" s="349"/>
      <c r="E71" s="349"/>
    </row>
    <row r="72" ht="14.25" customHeight="1">
      <c r="A72" s="376">
        <v>55.0</v>
      </c>
      <c r="B72" s="324"/>
      <c r="C72" s="423"/>
      <c r="D72" s="349"/>
      <c r="E72" s="349"/>
    </row>
    <row r="73" ht="14.25" customHeight="1">
      <c r="A73" s="376">
        <v>56.0</v>
      </c>
      <c r="B73" s="324"/>
      <c r="C73" s="423"/>
      <c r="D73" s="349"/>
      <c r="E73" s="349"/>
    </row>
    <row r="74" ht="14.25" customHeight="1">
      <c r="A74" s="376">
        <v>57.0</v>
      </c>
      <c r="B74" s="324"/>
      <c r="C74" s="423"/>
      <c r="D74" s="349"/>
      <c r="E74" s="349"/>
    </row>
    <row r="75" ht="14.25" customHeight="1">
      <c r="A75" s="376">
        <v>58.0</v>
      </c>
      <c r="B75" s="324"/>
      <c r="C75" s="423"/>
      <c r="D75" s="349"/>
      <c r="E75" s="349"/>
    </row>
    <row r="76" ht="14.25" customHeight="1">
      <c r="A76" s="376">
        <v>59.0</v>
      </c>
      <c r="B76" s="324"/>
      <c r="C76" s="423"/>
      <c r="D76" s="349"/>
      <c r="E76" s="349"/>
    </row>
    <row r="77" ht="14.25" customHeight="1">
      <c r="A77" s="376">
        <v>60.0</v>
      </c>
      <c r="B77" s="324"/>
      <c r="C77" s="423"/>
      <c r="D77" s="349"/>
      <c r="E77" s="349"/>
    </row>
    <row r="78" ht="14.25" customHeight="1">
      <c r="A78" s="376">
        <v>61.0</v>
      </c>
      <c r="B78" s="324"/>
      <c r="C78" s="423"/>
      <c r="D78" s="349"/>
      <c r="E78" s="349"/>
    </row>
    <row r="79" ht="14.25" customHeight="1">
      <c r="A79" s="376">
        <v>62.0</v>
      </c>
      <c r="B79" s="324"/>
      <c r="C79" s="423"/>
      <c r="D79" s="349"/>
      <c r="E79" s="349"/>
    </row>
    <row r="80" ht="14.25" customHeight="1">
      <c r="A80" s="376">
        <v>63.0</v>
      </c>
      <c r="B80" s="324"/>
      <c r="C80" s="423"/>
      <c r="D80" s="349"/>
      <c r="E80" s="349"/>
    </row>
    <row r="81" ht="14.25" customHeight="1">
      <c r="A81" s="376">
        <v>64.0</v>
      </c>
      <c r="B81" s="324"/>
      <c r="C81" s="423"/>
      <c r="D81" s="349"/>
      <c r="E81" s="349"/>
    </row>
    <row r="82" ht="14.25" customHeight="1">
      <c r="A82" s="376">
        <v>65.0</v>
      </c>
      <c r="B82" s="324"/>
      <c r="C82" s="423"/>
      <c r="D82" s="349"/>
      <c r="E82" s="349"/>
    </row>
    <row r="83" ht="14.25" customHeight="1">
      <c r="A83" s="376">
        <v>66.0</v>
      </c>
      <c r="B83" s="324"/>
      <c r="C83" s="423"/>
      <c r="D83" s="349"/>
      <c r="E83" s="349"/>
    </row>
    <row r="84" ht="14.25" customHeight="1">
      <c r="A84" s="376">
        <v>67.0</v>
      </c>
      <c r="B84" s="324"/>
      <c r="C84" s="423"/>
      <c r="D84" s="349"/>
      <c r="E84" s="349"/>
    </row>
    <row r="85" ht="14.25" customHeight="1">
      <c r="A85" s="376">
        <v>68.0</v>
      </c>
      <c r="B85" s="324"/>
      <c r="C85" s="423"/>
      <c r="D85" s="349"/>
      <c r="E85" s="349"/>
    </row>
    <row r="86" ht="14.25" customHeight="1">
      <c r="A86" s="376">
        <v>69.0</v>
      </c>
      <c r="B86" s="324"/>
      <c r="C86" s="423"/>
      <c r="D86" s="349"/>
      <c r="E86" s="349"/>
    </row>
    <row r="87" ht="14.25" customHeight="1">
      <c r="A87" s="376">
        <v>70.0</v>
      </c>
      <c r="B87" s="324"/>
      <c r="C87" s="423"/>
      <c r="D87" s="349"/>
      <c r="E87" s="349"/>
    </row>
    <row r="88" ht="14.25" customHeight="1">
      <c r="A88" s="376">
        <v>71.0</v>
      </c>
      <c r="B88" s="324"/>
      <c r="C88" s="423"/>
      <c r="D88" s="349"/>
      <c r="E88" s="349"/>
    </row>
    <row r="89" ht="14.25" customHeight="1">
      <c r="A89" s="376">
        <v>72.0</v>
      </c>
      <c r="B89" s="324"/>
      <c r="C89" s="423"/>
      <c r="D89" s="349"/>
      <c r="E89" s="349"/>
    </row>
    <row r="90" ht="14.25" customHeight="1">
      <c r="A90" s="376">
        <v>73.0</v>
      </c>
      <c r="B90" s="324"/>
      <c r="C90" s="423"/>
      <c r="D90" s="349"/>
      <c r="E90" s="349"/>
    </row>
    <row r="91" ht="14.25" customHeight="1">
      <c r="A91" s="376">
        <v>74.0</v>
      </c>
      <c r="B91" s="324"/>
      <c r="C91" s="423"/>
      <c r="D91" s="349"/>
      <c r="E91" s="349"/>
    </row>
    <row r="92" ht="14.25" customHeight="1">
      <c r="A92" s="376">
        <v>75.0</v>
      </c>
      <c r="B92" s="324"/>
      <c r="C92" s="423"/>
      <c r="D92" s="349"/>
      <c r="E92" s="349"/>
    </row>
    <row r="93" ht="14.25" customHeight="1">
      <c r="A93" s="376">
        <v>76.0</v>
      </c>
      <c r="B93" s="324"/>
      <c r="C93" s="423"/>
      <c r="D93" s="349"/>
      <c r="E93" s="349"/>
    </row>
    <row r="94" ht="14.25" customHeight="1">
      <c r="A94" s="376">
        <v>77.0</v>
      </c>
      <c r="B94" s="324"/>
      <c r="C94" s="423"/>
      <c r="D94" s="349"/>
      <c r="E94" s="349"/>
    </row>
    <row r="95" ht="14.25" customHeight="1">
      <c r="A95" s="376">
        <v>78.0</v>
      </c>
      <c r="B95" s="324"/>
      <c r="C95" s="423"/>
      <c r="D95" s="349"/>
      <c r="E95" s="349"/>
    </row>
    <row r="96" ht="14.25" customHeight="1">
      <c r="A96" s="376">
        <v>79.0</v>
      </c>
      <c r="B96" s="324"/>
      <c r="C96" s="423"/>
      <c r="D96" s="349"/>
      <c r="E96" s="349"/>
    </row>
    <row r="97" ht="14.25" customHeight="1">
      <c r="A97" s="376">
        <v>80.0</v>
      </c>
      <c r="B97" s="324"/>
      <c r="C97" s="423"/>
      <c r="D97" s="349"/>
      <c r="E97" s="349"/>
    </row>
    <row r="98" ht="14.25" customHeight="1">
      <c r="A98" s="376">
        <v>81.0</v>
      </c>
      <c r="B98" s="324"/>
      <c r="C98" s="423"/>
      <c r="D98" s="349"/>
      <c r="E98" s="349"/>
    </row>
    <row r="99" ht="14.25" customHeight="1">
      <c r="A99" s="376">
        <v>82.0</v>
      </c>
      <c r="B99" s="324"/>
      <c r="C99" s="423"/>
      <c r="D99" s="349"/>
      <c r="E99" s="349"/>
    </row>
    <row r="100" ht="14.25" customHeight="1">
      <c r="A100" s="376">
        <v>83.0</v>
      </c>
      <c r="B100" s="324"/>
      <c r="C100" s="423"/>
      <c r="D100" s="349"/>
      <c r="E100" s="349"/>
    </row>
    <row r="101" ht="14.25" customHeight="1">
      <c r="A101" s="376">
        <v>84.0</v>
      </c>
      <c r="B101" s="324"/>
      <c r="C101" s="423"/>
      <c r="D101" s="349"/>
      <c r="E101" s="349"/>
    </row>
    <row r="102" ht="14.25" customHeight="1">
      <c r="A102" s="376">
        <v>85.0</v>
      </c>
      <c r="B102" s="324"/>
      <c r="C102" s="423"/>
      <c r="D102" s="349"/>
      <c r="E102" s="349"/>
    </row>
    <row r="103" ht="14.25" customHeight="1">
      <c r="A103" s="376">
        <v>86.0</v>
      </c>
      <c r="B103" s="324"/>
      <c r="C103" s="423"/>
      <c r="D103" s="349"/>
      <c r="E103" s="349"/>
    </row>
    <row r="104" ht="14.25" customHeight="1">
      <c r="A104" s="376">
        <v>87.0</v>
      </c>
      <c r="B104" s="324"/>
      <c r="C104" s="423"/>
      <c r="D104" s="349"/>
      <c r="E104" s="349"/>
    </row>
    <row r="105" ht="14.25" customHeight="1">
      <c r="A105" s="376">
        <v>88.0</v>
      </c>
      <c r="B105" s="324"/>
      <c r="C105" s="423"/>
      <c r="D105" s="349"/>
      <c r="E105" s="349"/>
    </row>
    <row r="106" ht="14.25" customHeight="1">
      <c r="A106" s="376">
        <v>89.0</v>
      </c>
      <c r="B106" s="324"/>
      <c r="C106" s="423"/>
      <c r="D106" s="349"/>
      <c r="E106" s="349"/>
    </row>
    <row r="107" ht="14.25" customHeight="1">
      <c r="A107" s="376">
        <v>90.0</v>
      </c>
      <c r="B107" s="324"/>
      <c r="C107" s="423"/>
      <c r="D107" s="349"/>
      <c r="E107" s="349"/>
    </row>
    <row r="108" ht="14.25" customHeight="1">
      <c r="A108" s="376">
        <v>91.0</v>
      </c>
      <c r="B108" s="324"/>
      <c r="C108" s="423"/>
      <c r="D108" s="349"/>
      <c r="E108" s="349"/>
    </row>
    <row r="109" ht="14.25" customHeight="1">
      <c r="A109" s="376">
        <v>92.0</v>
      </c>
      <c r="B109" s="324"/>
      <c r="C109" s="423"/>
      <c r="D109" s="349"/>
      <c r="E109" s="349"/>
    </row>
    <row r="110" ht="14.25" customHeight="1">
      <c r="A110" s="376">
        <v>93.0</v>
      </c>
      <c r="B110" s="324"/>
      <c r="C110" s="423"/>
      <c r="D110" s="349"/>
      <c r="E110" s="349"/>
    </row>
    <row r="111" ht="14.25" customHeight="1">
      <c r="A111" s="376">
        <v>94.0</v>
      </c>
      <c r="B111" s="324"/>
      <c r="C111" s="423"/>
      <c r="D111" s="349"/>
      <c r="E111" s="349"/>
    </row>
    <row r="112" ht="14.25" customHeight="1">
      <c r="A112" s="376">
        <v>95.0</v>
      </c>
      <c r="B112" s="324"/>
      <c r="C112" s="423"/>
      <c r="D112" s="349"/>
      <c r="E112" s="349"/>
    </row>
    <row r="113" ht="14.25" customHeight="1">
      <c r="A113" s="376">
        <v>96.0</v>
      </c>
      <c r="B113" s="324"/>
      <c r="C113" s="423"/>
      <c r="D113" s="349"/>
      <c r="E113" s="349"/>
    </row>
    <row r="114" ht="14.25" customHeight="1">
      <c r="A114" s="376">
        <v>97.0</v>
      </c>
      <c r="B114" s="324"/>
      <c r="C114" s="423"/>
      <c r="D114" s="349"/>
      <c r="E114" s="349"/>
    </row>
    <row r="115" ht="14.25" customHeight="1">
      <c r="A115" s="376">
        <v>98.0</v>
      </c>
      <c r="B115" s="324"/>
      <c r="C115" s="423"/>
      <c r="D115" s="349"/>
      <c r="E115" s="349"/>
    </row>
    <row r="116" ht="14.25" customHeight="1">
      <c r="A116" s="376">
        <v>99.0</v>
      </c>
      <c r="B116" s="324"/>
      <c r="C116" s="423"/>
      <c r="D116" s="349"/>
      <c r="E116" s="349"/>
    </row>
    <row r="117" ht="14.25" customHeight="1">
      <c r="A117" s="376">
        <v>100.0</v>
      </c>
      <c r="B117" s="324"/>
      <c r="C117" s="423"/>
      <c r="D117" s="349"/>
      <c r="E117" s="349"/>
    </row>
    <row r="118" ht="14.25" customHeight="1">
      <c r="C118" s="579"/>
      <c r="D118" s="91"/>
    </row>
    <row r="119" ht="14.25" customHeight="1">
      <c r="C119" s="579"/>
      <c r="D119" s="91"/>
    </row>
    <row r="120" ht="14.25" customHeight="1">
      <c r="C120" s="579"/>
      <c r="D120" s="91"/>
    </row>
    <row r="121" ht="14.25" customHeight="1">
      <c r="C121" s="579"/>
      <c r="D121" s="91"/>
    </row>
    <row r="122" ht="14.25" customHeight="1">
      <c r="C122" s="579"/>
      <c r="D122" s="91"/>
    </row>
    <row r="123" ht="14.25" customHeight="1">
      <c r="C123" s="579"/>
      <c r="D123" s="91"/>
    </row>
    <row r="124" ht="14.25" customHeight="1">
      <c r="C124" s="579"/>
      <c r="D124" s="91"/>
    </row>
    <row r="125" ht="14.25" customHeight="1">
      <c r="C125" s="579"/>
      <c r="D125" s="91"/>
    </row>
    <row r="126" ht="14.25" customHeight="1">
      <c r="C126" s="579"/>
      <c r="D126" s="91"/>
    </row>
    <row r="127" ht="14.25" customHeight="1">
      <c r="C127" s="579"/>
      <c r="D127" s="91"/>
    </row>
    <row r="128" ht="14.25" customHeight="1">
      <c r="C128" s="579"/>
      <c r="D128" s="91"/>
    </row>
    <row r="129" ht="14.25" customHeight="1">
      <c r="C129" s="579"/>
      <c r="D129" s="91"/>
    </row>
    <row r="130" ht="14.25" customHeight="1">
      <c r="C130" s="579"/>
      <c r="D130" s="91"/>
    </row>
    <row r="131" ht="14.25" customHeight="1">
      <c r="C131" s="579"/>
      <c r="D131" s="91"/>
    </row>
    <row r="132" ht="14.25" customHeight="1">
      <c r="C132" s="579"/>
      <c r="D132" s="91"/>
    </row>
    <row r="133" ht="14.25" customHeight="1">
      <c r="C133" s="579"/>
      <c r="D133" s="91"/>
    </row>
    <row r="134" ht="14.25" customHeight="1">
      <c r="C134" s="579"/>
      <c r="D134" s="91"/>
    </row>
    <row r="135" ht="14.25" customHeight="1">
      <c r="C135" s="579"/>
      <c r="D135" s="91"/>
    </row>
    <row r="136" ht="14.25" customHeight="1">
      <c r="C136" s="579"/>
      <c r="D136" s="91"/>
    </row>
    <row r="137" ht="14.25" customHeight="1">
      <c r="C137" s="579"/>
      <c r="D137" s="91"/>
    </row>
    <row r="138" ht="14.25" customHeight="1">
      <c r="C138" s="579"/>
      <c r="D138" s="91"/>
    </row>
    <row r="139" ht="14.25" customHeight="1">
      <c r="C139" s="579"/>
      <c r="D139" s="91"/>
    </row>
    <row r="140" ht="14.25" customHeight="1">
      <c r="C140" s="579"/>
      <c r="D140" s="91"/>
    </row>
    <row r="141" ht="14.25" customHeight="1">
      <c r="C141" s="579"/>
      <c r="D141" s="91"/>
    </row>
    <row r="142" ht="14.25" customHeight="1">
      <c r="C142" s="579"/>
      <c r="D142" s="91"/>
    </row>
    <row r="143" ht="14.25" customHeight="1">
      <c r="C143" s="579"/>
      <c r="D143" s="91"/>
    </row>
    <row r="144" ht="14.25" customHeight="1">
      <c r="C144" s="579"/>
      <c r="D144" s="91"/>
    </row>
    <row r="145" ht="14.25" customHeight="1">
      <c r="C145" s="579"/>
      <c r="D145" s="91"/>
    </row>
    <row r="146" ht="14.25" customHeight="1">
      <c r="C146" s="579"/>
      <c r="D146" s="91"/>
    </row>
    <row r="147" ht="14.25" customHeight="1">
      <c r="C147" s="579"/>
      <c r="D147" s="91"/>
    </row>
    <row r="148" ht="14.25" customHeight="1">
      <c r="C148" s="579"/>
      <c r="D148" s="91"/>
    </row>
    <row r="149" ht="14.25" customHeight="1">
      <c r="C149" s="579"/>
      <c r="D149" s="91"/>
    </row>
    <row r="150" ht="14.25" customHeight="1">
      <c r="C150" s="579"/>
      <c r="D150" s="91"/>
    </row>
    <row r="151" ht="14.25" customHeight="1">
      <c r="C151" s="579"/>
      <c r="D151" s="91"/>
    </row>
    <row r="152" ht="14.25" customHeight="1">
      <c r="C152" s="579"/>
      <c r="D152" s="91"/>
    </row>
    <row r="153" ht="14.25" customHeight="1">
      <c r="C153" s="579"/>
      <c r="D153" s="91"/>
    </row>
    <row r="154" ht="14.25" customHeight="1">
      <c r="C154" s="579"/>
      <c r="D154" s="91"/>
    </row>
    <row r="155" ht="14.25" customHeight="1">
      <c r="C155" s="579"/>
      <c r="D155" s="91"/>
    </row>
    <row r="156" ht="14.25" customHeight="1">
      <c r="C156" s="579"/>
      <c r="D156" s="91"/>
    </row>
    <row r="157" ht="14.25" customHeight="1">
      <c r="C157" s="579"/>
      <c r="D157" s="91"/>
    </row>
    <row r="158" ht="14.25" customHeight="1">
      <c r="C158" s="579"/>
      <c r="D158" s="91"/>
    </row>
    <row r="159" ht="14.25" customHeight="1">
      <c r="C159" s="579"/>
      <c r="D159" s="91"/>
    </row>
    <row r="160" ht="14.25" customHeight="1">
      <c r="C160" s="579"/>
      <c r="D160" s="91"/>
    </row>
    <row r="161" ht="14.25" customHeight="1">
      <c r="C161" s="579"/>
      <c r="D161" s="91"/>
    </row>
    <row r="162" ht="14.25" customHeight="1">
      <c r="C162" s="579"/>
      <c r="D162" s="91"/>
    </row>
    <row r="163" ht="14.25" customHeight="1">
      <c r="C163" s="579"/>
      <c r="D163" s="91"/>
    </row>
    <row r="164" ht="14.25" customHeight="1">
      <c r="C164" s="579"/>
      <c r="D164" s="91"/>
    </row>
    <row r="165" ht="14.25" customHeight="1">
      <c r="C165" s="579"/>
      <c r="D165" s="91"/>
    </row>
    <row r="166" ht="14.25" customHeight="1">
      <c r="C166" s="579"/>
      <c r="D166" s="91"/>
    </row>
    <row r="167" ht="14.25" customHeight="1">
      <c r="C167" s="579"/>
      <c r="D167" s="91"/>
    </row>
    <row r="168" ht="14.25" customHeight="1">
      <c r="C168" s="579"/>
      <c r="D168" s="91"/>
    </row>
    <row r="169" ht="14.25" customHeight="1">
      <c r="C169" s="579"/>
      <c r="D169" s="91"/>
    </row>
    <row r="170" ht="14.25" customHeight="1">
      <c r="C170" s="579"/>
      <c r="D170" s="91"/>
    </row>
    <row r="171" ht="14.25" customHeight="1">
      <c r="C171" s="579"/>
      <c r="D171" s="91"/>
    </row>
    <row r="172" ht="14.25" customHeight="1">
      <c r="C172" s="579"/>
      <c r="D172" s="91"/>
    </row>
    <row r="173" ht="14.25" customHeight="1">
      <c r="C173" s="579"/>
      <c r="D173" s="91"/>
    </row>
    <row r="174" ht="14.25" customHeight="1">
      <c r="C174" s="579"/>
      <c r="D174" s="91"/>
    </row>
    <row r="175" ht="14.25" customHeight="1">
      <c r="C175" s="579"/>
      <c r="D175" s="91"/>
    </row>
    <row r="176" ht="14.25" customHeight="1">
      <c r="C176" s="579"/>
      <c r="D176" s="91"/>
    </row>
    <row r="177" ht="14.25" customHeight="1">
      <c r="C177" s="579"/>
      <c r="D177" s="91"/>
    </row>
    <row r="178" ht="14.25" customHeight="1">
      <c r="C178" s="579"/>
      <c r="D178" s="91"/>
    </row>
    <row r="179" ht="14.25" customHeight="1">
      <c r="C179" s="579"/>
      <c r="D179" s="91"/>
    </row>
    <row r="180" ht="14.25" customHeight="1">
      <c r="C180" s="579"/>
      <c r="D180" s="91"/>
    </row>
    <row r="181" ht="14.25" customHeight="1">
      <c r="C181" s="579"/>
      <c r="D181" s="91"/>
    </row>
    <row r="182" ht="14.25" customHeight="1">
      <c r="C182" s="579"/>
      <c r="D182" s="91"/>
    </row>
    <row r="183" ht="14.25" customHeight="1">
      <c r="C183" s="579"/>
      <c r="D183" s="91"/>
    </row>
    <row r="184" ht="14.25" customHeight="1">
      <c r="C184" s="579"/>
      <c r="D184" s="91"/>
    </row>
    <row r="185" ht="14.25" customHeight="1">
      <c r="C185" s="579"/>
      <c r="D185" s="91"/>
    </row>
    <row r="186" ht="14.25" customHeight="1">
      <c r="C186" s="579"/>
      <c r="D186" s="91"/>
    </row>
    <row r="187" ht="14.25" customHeight="1">
      <c r="C187" s="579"/>
      <c r="D187" s="91"/>
    </row>
    <row r="188" ht="14.25" customHeight="1">
      <c r="C188" s="579"/>
      <c r="D188" s="91"/>
    </row>
    <row r="189" ht="14.25" customHeight="1">
      <c r="C189" s="579"/>
      <c r="D189" s="91"/>
    </row>
    <row r="190" ht="14.25" customHeight="1">
      <c r="C190" s="579"/>
      <c r="D190" s="91"/>
    </row>
    <row r="191" ht="14.25" customHeight="1">
      <c r="C191" s="579"/>
      <c r="D191" s="91"/>
    </row>
    <row r="192" ht="14.25" customHeight="1">
      <c r="C192" s="579"/>
      <c r="D192" s="91"/>
    </row>
    <row r="193" ht="14.25" customHeight="1">
      <c r="C193" s="579"/>
      <c r="D193" s="91"/>
    </row>
    <row r="194" ht="14.25" customHeight="1">
      <c r="C194" s="579"/>
      <c r="D194" s="91"/>
    </row>
    <row r="195" ht="14.25" customHeight="1">
      <c r="C195" s="579"/>
      <c r="D195" s="91"/>
    </row>
    <row r="196" ht="14.25" customHeight="1">
      <c r="C196" s="579"/>
      <c r="D196" s="91"/>
    </row>
    <row r="197" ht="14.25" customHeight="1">
      <c r="C197" s="579"/>
      <c r="D197" s="91"/>
    </row>
    <row r="198" ht="14.25" customHeight="1">
      <c r="C198" s="579"/>
      <c r="D198" s="91"/>
    </row>
    <row r="199" ht="14.25" customHeight="1">
      <c r="C199" s="579"/>
      <c r="D199" s="91"/>
    </row>
    <row r="200" ht="14.25" customHeight="1">
      <c r="C200" s="579"/>
      <c r="D200" s="91"/>
    </row>
    <row r="201" ht="14.25" customHeight="1">
      <c r="C201" s="579"/>
      <c r="D201" s="91"/>
    </row>
    <row r="202" ht="14.25" customHeight="1">
      <c r="C202" s="579"/>
      <c r="D202" s="91"/>
    </row>
    <row r="203" ht="14.25" customHeight="1">
      <c r="C203" s="579"/>
      <c r="D203" s="91"/>
    </row>
    <row r="204" ht="14.25" customHeight="1">
      <c r="C204" s="579"/>
      <c r="D204" s="91"/>
    </row>
    <row r="205" ht="14.25" customHeight="1">
      <c r="C205" s="579"/>
      <c r="D205" s="91"/>
    </row>
    <row r="206" ht="14.25" customHeight="1">
      <c r="C206" s="579"/>
      <c r="D206" s="91"/>
    </row>
    <row r="207" ht="14.25" customHeight="1">
      <c r="C207" s="579"/>
      <c r="D207" s="91"/>
    </row>
    <row r="208" ht="14.25" customHeight="1">
      <c r="C208" s="579"/>
      <c r="D208" s="91"/>
    </row>
    <row r="209" ht="14.25" customHeight="1">
      <c r="C209" s="579"/>
      <c r="D209" s="91"/>
    </row>
    <row r="210" ht="14.25" customHeight="1">
      <c r="C210" s="579"/>
      <c r="D210" s="91"/>
    </row>
    <row r="211" ht="14.25" customHeight="1">
      <c r="C211" s="579"/>
      <c r="D211" s="91"/>
    </row>
    <row r="212" ht="14.25" customHeight="1">
      <c r="C212" s="579"/>
      <c r="D212" s="91"/>
    </row>
    <row r="213" ht="14.25" customHeight="1">
      <c r="C213" s="579"/>
      <c r="D213" s="91"/>
    </row>
    <row r="214" ht="14.25" customHeight="1">
      <c r="C214" s="579"/>
      <c r="D214" s="91"/>
    </row>
    <row r="215" ht="14.25" customHeight="1">
      <c r="C215" s="579"/>
      <c r="D215" s="91"/>
    </row>
    <row r="216" ht="14.25" customHeight="1">
      <c r="C216" s="579"/>
      <c r="D216" s="91"/>
    </row>
    <row r="217" ht="14.25" customHeight="1">
      <c r="C217" s="579"/>
      <c r="D217" s="91"/>
    </row>
    <row r="218" ht="14.25" customHeight="1">
      <c r="C218" s="579"/>
      <c r="D218" s="91"/>
    </row>
    <row r="219" ht="14.25" customHeight="1">
      <c r="C219" s="579"/>
      <c r="D219" s="91"/>
    </row>
    <row r="220" ht="14.25" customHeight="1">
      <c r="C220" s="579"/>
      <c r="D220" s="91"/>
    </row>
    <row r="221" ht="14.25" customHeight="1">
      <c r="C221" s="579"/>
      <c r="D221" s="91"/>
    </row>
    <row r="222" ht="14.25" customHeight="1">
      <c r="C222" s="579"/>
      <c r="D222" s="91"/>
    </row>
    <row r="223" ht="14.25" customHeight="1">
      <c r="C223" s="579"/>
      <c r="D223" s="91"/>
    </row>
    <row r="224" ht="14.25" customHeight="1">
      <c r="C224" s="579"/>
      <c r="D224" s="91"/>
    </row>
    <row r="225" ht="14.25" customHeight="1">
      <c r="C225" s="579"/>
      <c r="D225" s="91"/>
    </row>
    <row r="226" ht="14.25" customHeight="1">
      <c r="C226" s="579"/>
      <c r="D226" s="91"/>
    </row>
    <row r="227" ht="14.25" customHeight="1">
      <c r="C227" s="579"/>
      <c r="D227" s="91"/>
    </row>
    <row r="228" ht="14.25" customHeight="1">
      <c r="C228" s="579"/>
      <c r="D228" s="91"/>
    </row>
    <row r="229" ht="14.25" customHeight="1">
      <c r="C229" s="579"/>
      <c r="D229" s="91"/>
    </row>
    <row r="230" ht="14.25" customHeight="1">
      <c r="C230" s="579"/>
      <c r="D230" s="91"/>
    </row>
    <row r="231" ht="14.25" customHeight="1">
      <c r="C231" s="579"/>
      <c r="D231" s="91"/>
    </row>
    <row r="232" ht="14.25" customHeight="1">
      <c r="C232" s="579"/>
      <c r="D232" s="91"/>
    </row>
    <row r="233" ht="14.25" customHeight="1">
      <c r="C233" s="579"/>
      <c r="D233" s="91"/>
    </row>
    <row r="234" ht="14.25" customHeight="1">
      <c r="C234" s="579"/>
      <c r="D234" s="91"/>
    </row>
    <row r="235" ht="14.25" customHeight="1">
      <c r="C235" s="579"/>
      <c r="D235" s="91"/>
    </row>
    <row r="236" ht="14.25" customHeight="1">
      <c r="C236" s="579"/>
      <c r="D236" s="91"/>
    </row>
    <row r="237" ht="14.25" customHeight="1">
      <c r="C237" s="579"/>
      <c r="D237" s="91"/>
    </row>
    <row r="238" ht="14.25" customHeight="1">
      <c r="C238" s="579"/>
      <c r="D238" s="91"/>
    </row>
    <row r="239" ht="14.25" customHeight="1">
      <c r="C239" s="579"/>
      <c r="D239" s="91"/>
    </row>
    <row r="240" ht="14.25" customHeight="1">
      <c r="C240" s="579"/>
      <c r="D240" s="91"/>
    </row>
    <row r="241" ht="14.25" customHeight="1">
      <c r="C241" s="579"/>
      <c r="D241" s="91"/>
    </row>
    <row r="242" ht="14.25" customHeight="1">
      <c r="C242" s="579"/>
      <c r="D242" s="91"/>
    </row>
    <row r="243" ht="14.25" customHeight="1">
      <c r="C243" s="579"/>
      <c r="D243" s="91"/>
    </row>
    <row r="244" ht="14.25" customHeight="1">
      <c r="C244" s="579"/>
      <c r="D244" s="91"/>
    </row>
    <row r="245" ht="14.25" customHeight="1">
      <c r="C245" s="579"/>
      <c r="D245" s="91"/>
    </row>
    <row r="246" ht="14.25" customHeight="1">
      <c r="C246" s="579"/>
      <c r="D246" s="91"/>
    </row>
    <row r="247" ht="14.25" customHeight="1">
      <c r="C247" s="579"/>
      <c r="D247" s="91"/>
    </row>
    <row r="248" ht="14.25" customHeight="1">
      <c r="C248" s="579"/>
      <c r="D248" s="91"/>
    </row>
    <row r="249" ht="14.25" customHeight="1">
      <c r="C249" s="579"/>
      <c r="D249" s="91"/>
    </row>
    <row r="250" ht="14.25" customHeight="1">
      <c r="C250" s="579"/>
      <c r="D250" s="91"/>
    </row>
    <row r="251" ht="14.25" customHeight="1">
      <c r="C251" s="579"/>
      <c r="D251" s="91"/>
    </row>
    <row r="252" ht="14.25" customHeight="1">
      <c r="C252" s="579"/>
      <c r="D252" s="91"/>
    </row>
    <row r="253" ht="14.25" customHeight="1">
      <c r="C253" s="579"/>
      <c r="D253" s="91"/>
    </row>
    <row r="254" ht="14.25" customHeight="1">
      <c r="C254" s="579"/>
      <c r="D254" s="91"/>
    </row>
    <row r="255" ht="14.25" customHeight="1">
      <c r="C255" s="579"/>
      <c r="D255" s="91"/>
    </row>
    <row r="256" ht="14.25" customHeight="1">
      <c r="C256" s="579"/>
      <c r="D256" s="91"/>
    </row>
    <row r="257" ht="14.25" customHeight="1">
      <c r="C257" s="579"/>
      <c r="D257" s="91"/>
    </row>
    <row r="258" ht="14.25" customHeight="1">
      <c r="C258" s="579"/>
      <c r="D258" s="91"/>
    </row>
    <row r="259" ht="14.25" customHeight="1">
      <c r="C259" s="579"/>
      <c r="D259" s="91"/>
    </row>
    <row r="260" ht="14.25" customHeight="1">
      <c r="C260" s="579"/>
      <c r="D260" s="91"/>
    </row>
    <row r="261" ht="14.25" customHeight="1">
      <c r="C261" s="579"/>
      <c r="D261" s="91"/>
    </row>
    <row r="262" ht="14.25" customHeight="1">
      <c r="C262" s="579"/>
      <c r="D262" s="91"/>
    </row>
    <row r="263" ht="14.25" customHeight="1">
      <c r="C263" s="579"/>
      <c r="D263" s="91"/>
    </row>
    <row r="264" ht="14.25" customHeight="1">
      <c r="C264" s="579"/>
      <c r="D264" s="91"/>
    </row>
    <row r="265" ht="14.25" customHeight="1">
      <c r="C265" s="579"/>
      <c r="D265" s="91"/>
    </row>
    <row r="266" ht="14.25" customHeight="1">
      <c r="C266" s="579"/>
      <c r="D266" s="91"/>
    </row>
    <row r="267" ht="14.25" customHeight="1">
      <c r="C267" s="579"/>
      <c r="D267" s="91"/>
    </row>
    <row r="268" ht="14.25" customHeight="1">
      <c r="C268" s="579"/>
      <c r="D268" s="91"/>
    </row>
    <row r="269" ht="14.25" customHeight="1">
      <c r="C269" s="579"/>
      <c r="D269" s="91"/>
    </row>
    <row r="270" ht="14.25" customHeight="1">
      <c r="C270" s="579"/>
      <c r="D270" s="91"/>
    </row>
    <row r="271" ht="14.25" customHeight="1">
      <c r="C271" s="579"/>
      <c r="D271" s="91"/>
    </row>
    <row r="272" ht="14.25" customHeight="1">
      <c r="C272" s="579"/>
      <c r="D272" s="91"/>
    </row>
    <row r="273" ht="14.25" customHeight="1">
      <c r="C273" s="579"/>
      <c r="D273" s="91"/>
    </row>
    <row r="274" ht="14.25" customHeight="1">
      <c r="C274" s="579"/>
      <c r="D274" s="91"/>
    </row>
    <row r="275" ht="14.25" customHeight="1">
      <c r="C275" s="579"/>
      <c r="D275" s="91"/>
    </row>
    <row r="276" ht="14.25" customHeight="1">
      <c r="C276" s="579"/>
      <c r="D276" s="91"/>
    </row>
    <row r="277" ht="14.25" customHeight="1">
      <c r="C277" s="579"/>
      <c r="D277" s="91"/>
    </row>
    <row r="278" ht="14.25" customHeight="1">
      <c r="C278" s="579"/>
      <c r="D278" s="91"/>
    </row>
    <row r="279" ht="14.25" customHeight="1">
      <c r="C279" s="579"/>
      <c r="D279" s="91"/>
    </row>
    <row r="280" ht="14.25" customHeight="1">
      <c r="C280" s="579"/>
      <c r="D280" s="91"/>
    </row>
    <row r="281" ht="14.25" customHeight="1">
      <c r="C281" s="579"/>
      <c r="D281" s="91"/>
    </row>
    <row r="282" ht="14.25" customHeight="1">
      <c r="C282" s="579"/>
      <c r="D282" s="91"/>
    </row>
    <row r="283" ht="14.25" customHeight="1">
      <c r="C283" s="579"/>
      <c r="D283" s="91"/>
    </row>
    <row r="284" ht="14.25" customHeight="1">
      <c r="C284" s="579"/>
      <c r="D284" s="91"/>
    </row>
    <row r="285" ht="14.25" customHeight="1">
      <c r="C285" s="579"/>
      <c r="D285" s="91"/>
    </row>
    <row r="286" ht="14.25" customHeight="1">
      <c r="C286" s="579"/>
      <c r="D286" s="91"/>
    </row>
    <row r="287" ht="14.25" customHeight="1">
      <c r="C287" s="579"/>
      <c r="D287" s="91"/>
    </row>
    <row r="288" ht="14.25" customHeight="1">
      <c r="C288" s="579"/>
      <c r="D288" s="91"/>
    </row>
    <row r="289" ht="14.25" customHeight="1">
      <c r="C289" s="579"/>
      <c r="D289" s="91"/>
    </row>
    <row r="290" ht="14.25" customHeight="1">
      <c r="C290" s="579"/>
      <c r="D290" s="91"/>
    </row>
    <row r="291" ht="14.25" customHeight="1">
      <c r="C291" s="579"/>
      <c r="D291" s="91"/>
    </row>
    <row r="292" ht="14.25" customHeight="1">
      <c r="C292" s="579"/>
      <c r="D292" s="91"/>
    </row>
    <row r="293" ht="14.25" customHeight="1">
      <c r="C293" s="579"/>
      <c r="D293" s="91"/>
    </row>
    <row r="294" ht="14.25" customHeight="1">
      <c r="C294" s="579"/>
      <c r="D294" s="91"/>
    </row>
    <row r="295" ht="14.25" customHeight="1">
      <c r="C295" s="579"/>
      <c r="D295" s="91"/>
    </row>
    <row r="296" ht="14.25" customHeight="1">
      <c r="C296" s="579"/>
      <c r="D296" s="91"/>
    </row>
    <row r="297" ht="14.25" customHeight="1">
      <c r="C297" s="579"/>
      <c r="D297" s="91"/>
    </row>
    <row r="298" ht="14.25" customHeight="1">
      <c r="C298" s="579"/>
      <c r="D298" s="91"/>
    </row>
    <row r="299" ht="14.25" customHeight="1">
      <c r="C299" s="579"/>
      <c r="D299" s="91"/>
    </row>
    <row r="300" ht="14.25" customHeight="1">
      <c r="C300" s="579"/>
      <c r="D300" s="91"/>
    </row>
    <row r="301" ht="14.25" customHeight="1">
      <c r="C301" s="579"/>
      <c r="D301" s="91"/>
    </row>
    <row r="302" ht="14.25" customHeight="1">
      <c r="C302" s="579"/>
      <c r="D302" s="91"/>
    </row>
    <row r="303" ht="14.25" customHeight="1">
      <c r="C303" s="579"/>
      <c r="D303" s="91"/>
    </row>
    <row r="304" ht="14.25" customHeight="1">
      <c r="C304" s="579"/>
      <c r="D304" s="91"/>
    </row>
    <row r="305" ht="14.25" customHeight="1">
      <c r="C305" s="579"/>
      <c r="D305" s="91"/>
    </row>
    <row r="306" ht="14.25" customHeight="1">
      <c r="C306" s="579"/>
      <c r="D306" s="91"/>
    </row>
    <row r="307" ht="14.25" customHeight="1">
      <c r="C307" s="579"/>
      <c r="D307" s="91"/>
    </row>
    <row r="308" ht="14.25" customHeight="1">
      <c r="C308" s="579"/>
      <c r="D308" s="91"/>
    </row>
    <row r="309" ht="14.25" customHeight="1">
      <c r="C309" s="579"/>
      <c r="D309" s="91"/>
    </row>
    <row r="310" ht="14.25" customHeight="1">
      <c r="C310" s="579"/>
      <c r="D310" s="91"/>
    </row>
    <row r="311" ht="14.25" customHeight="1">
      <c r="C311" s="579"/>
      <c r="D311" s="91"/>
    </row>
    <row r="312" ht="14.25" customHeight="1">
      <c r="C312" s="579"/>
      <c r="D312" s="91"/>
    </row>
    <row r="313" ht="14.25" customHeight="1">
      <c r="C313" s="579"/>
      <c r="D313" s="91"/>
    </row>
    <row r="314" ht="14.25" customHeight="1">
      <c r="C314" s="579"/>
      <c r="D314" s="91"/>
    </row>
    <row r="315" ht="14.25" customHeight="1">
      <c r="C315" s="579"/>
      <c r="D315" s="91"/>
    </row>
    <row r="316" ht="14.25" customHeight="1">
      <c r="C316" s="579"/>
      <c r="D316" s="91"/>
    </row>
    <row r="317" ht="14.25" customHeight="1">
      <c r="C317" s="579"/>
      <c r="D317" s="91"/>
    </row>
    <row r="318" ht="15.75" customHeight="1">
      <c r="D318" s="90"/>
    </row>
    <row r="319" ht="15.75" customHeight="1">
      <c r="D319" s="90"/>
    </row>
    <row r="320" ht="15.75" customHeight="1">
      <c r="D320" s="90"/>
    </row>
    <row r="321" ht="15.75" customHeight="1">
      <c r="D321" s="90"/>
    </row>
    <row r="322" ht="15.75" customHeight="1">
      <c r="D322" s="90"/>
    </row>
    <row r="323" ht="15.75" customHeight="1">
      <c r="D323" s="90"/>
    </row>
    <row r="324" ht="15.75" customHeight="1">
      <c r="D324" s="90"/>
    </row>
    <row r="325" ht="15.75" customHeight="1">
      <c r="D325" s="90"/>
    </row>
    <row r="326" ht="15.75" customHeight="1">
      <c r="D326" s="90"/>
    </row>
    <row r="327" ht="15.75" customHeight="1">
      <c r="D327" s="90"/>
    </row>
    <row r="328" ht="15.75" customHeight="1">
      <c r="D328" s="90"/>
    </row>
    <row r="329" ht="15.75" customHeight="1">
      <c r="D329" s="90"/>
    </row>
    <row r="330" ht="15.75" customHeight="1">
      <c r="D330" s="90"/>
    </row>
    <row r="331" ht="15.75" customHeight="1">
      <c r="D331" s="90"/>
    </row>
    <row r="332" ht="15.75" customHeight="1">
      <c r="D332" s="90"/>
    </row>
    <row r="333" ht="15.75" customHeight="1">
      <c r="D333" s="90"/>
    </row>
    <row r="334" ht="15.75" customHeight="1">
      <c r="D334" s="90"/>
    </row>
    <row r="335" ht="15.75" customHeight="1">
      <c r="D335" s="90"/>
    </row>
    <row r="336" ht="15.75" customHeight="1">
      <c r="D336" s="90"/>
    </row>
    <row r="337" ht="15.75" customHeight="1">
      <c r="D337" s="90"/>
    </row>
    <row r="338" ht="15.75" customHeight="1">
      <c r="D338" s="90"/>
    </row>
    <row r="339" ht="15.75" customHeight="1">
      <c r="D339" s="90"/>
    </row>
    <row r="340" ht="15.75" customHeight="1">
      <c r="D340" s="90"/>
    </row>
    <row r="341" ht="15.75" customHeight="1">
      <c r="D341" s="90"/>
    </row>
    <row r="342" ht="15.75" customHeight="1">
      <c r="D342" s="90"/>
    </row>
    <row r="343" ht="15.75" customHeight="1">
      <c r="D343" s="90"/>
    </row>
    <row r="344" ht="15.75" customHeight="1">
      <c r="D344" s="90"/>
    </row>
    <row r="345" ht="15.75" customHeight="1">
      <c r="D345" s="90"/>
    </row>
    <row r="346" ht="15.75" customHeight="1">
      <c r="D346" s="90"/>
    </row>
    <row r="347" ht="15.75" customHeight="1">
      <c r="D347" s="90"/>
    </row>
    <row r="348" ht="15.75" customHeight="1">
      <c r="D348" s="90"/>
    </row>
    <row r="349" ht="15.75" customHeight="1">
      <c r="D349" s="90"/>
    </row>
    <row r="350" ht="15.75" customHeight="1">
      <c r="D350" s="90"/>
    </row>
    <row r="351" ht="15.75" customHeight="1">
      <c r="D351" s="90"/>
    </row>
    <row r="352" ht="15.75" customHeight="1">
      <c r="D352" s="90"/>
    </row>
    <row r="353" ht="15.75" customHeight="1">
      <c r="D353" s="90"/>
    </row>
    <row r="354" ht="15.75" customHeight="1">
      <c r="D354" s="90"/>
    </row>
    <row r="355" ht="15.75" customHeight="1">
      <c r="D355" s="90"/>
    </row>
    <row r="356" ht="15.75" customHeight="1">
      <c r="D356" s="90"/>
    </row>
    <row r="357" ht="15.75" customHeight="1">
      <c r="D357" s="90"/>
    </row>
    <row r="358" ht="15.75" customHeight="1">
      <c r="D358" s="90"/>
    </row>
    <row r="359" ht="15.75" customHeight="1">
      <c r="D359" s="90"/>
    </row>
    <row r="360" ht="15.75" customHeight="1">
      <c r="D360" s="90"/>
    </row>
    <row r="361" ht="15.75" customHeight="1">
      <c r="D361" s="90"/>
    </row>
    <row r="362" ht="15.75" customHeight="1">
      <c r="D362" s="90"/>
    </row>
    <row r="363" ht="15.75" customHeight="1">
      <c r="D363" s="90"/>
    </row>
    <row r="364" ht="15.75" customHeight="1">
      <c r="D364" s="90"/>
    </row>
    <row r="365" ht="15.75" customHeight="1">
      <c r="D365" s="90"/>
    </row>
    <row r="366" ht="15.75" customHeight="1">
      <c r="D366" s="90"/>
    </row>
    <row r="367" ht="15.75" customHeight="1">
      <c r="D367" s="90"/>
    </row>
    <row r="368" ht="15.75" customHeight="1">
      <c r="D368" s="90"/>
    </row>
    <row r="369" ht="15.75" customHeight="1">
      <c r="D369" s="90"/>
    </row>
    <row r="370" ht="15.75" customHeight="1">
      <c r="D370" s="90"/>
    </row>
    <row r="371" ht="15.75" customHeight="1">
      <c r="D371" s="90"/>
    </row>
    <row r="372" ht="15.75" customHeight="1">
      <c r="D372" s="90"/>
    </row>
    <row r="373" ht="15.75" customHeight="1">
      <c r="D373" s="90"/>
    </row>
    <row r="374" ht="15.75" customHeight="1">
      <c r="D374" s="90"/>
    </row>
    <row r="375" ht="15.75" customHeight="1">
      <c r="D375" s="90"/>
    </row>
    <row r="376" ht="15.75" customHeight="1">
      <c r="D376" s="90"/>
    </row>
    <row r="377" ht="15.75" customHeight="1">
      <c r="D377" s="90"/>
    </row>
    <row r="378" ht="15.75" customHeight="1">
      <c r="D378" s="90"/>
    </row>
    <row r="379" ht="15.75" customHeight="1">
      <c r="D379" s="90"/>
    </row>
    <row r="380" ht="15.75" customHeight="1">
      <c r="D380" s="90"/>
    </row>
    <row r="381" ht="15.75" customHeight="1">
      <c r="D381" s="90"/>
    </row>
    <row r="382" ht="15.75" customHeight="1">
      <c r="D382" s="90"/>
    </row>
    <row r="383" ht="15.75" customHeight="1">
      <c r="D383" s="90"/>
    </row>
    <row r="384" ht="15.75" customHeight="1">
      <c r="D384" s="90"/>
    </row>
    <row r="385" ht="15.75" customHeight="1">
      <c r="D385" s="90"/>
    </row>
    <row r="386" ht="15.75" customHeight="1">
      <c r="D386" s="90"/>
    </row>
    <row r="387" ht="15.75" customHeight="1">
      <c r="D387" s="90"/>
    </row>
    <row r="388" ht="15.75" customHeight="1">
      <c r="D388" s="90"/>
    </row>
    <row r="389" ht="15.75" customHeight="1">
      <c r="D389" s="90"/>
    </row>
    <row r="390" ht="15.75" customHeight="1">
      <c r="D390" s="90"/>
    </row>
    <row r="391" ht="15.75" customHeight="1">
      <c r="D391" s="90"/>
    </row>
    <row r="392" ht="15.75" customHeight="1">
      <c r="D392" s="90"/>
    </row>
    <row r="393" ht="15.75" customHeight="1">
      <c r="D393" s="90"/>
    </row>
    <row r="394" ht="15.75" customHeight="1">
      <c r="D394" s="90"/>
    </row>
    <row r="395" ht="15.75" customHeight="1">
      <c r="D395" s="90"/>
    </row>
    <row r="396" ht="15.75" customHeight="1">
      <c r="D396" s="90"/>
    </row>
    <row r="397" ht="15.75" customHeight="1">
      <c r="D397" s="90"/>
    </row>
    <row r="398" ht="15.75" customHeight="1">
      <c r="D398" s="90"/>
    </row>
    <row r="399" ht="15.75" customHeight="1">
      <c r="D399" s="90"/>
    </row>
    <row r="400" ht="15.75" customHeight="1">
      <c r="D400" s="90"/>
    </row>
    <row r="401" ht="15.75" customHeight="1">
      <c r="D401" s="90"/>
    </row>
    <row r="402" ht="15.75" customHeight="1">
      <c r="D402" s="90"/>
    </row>
    <row r="403" ht="15.75" customHeight="1">
      <c r="D403" s="90"/>
    </row>
    <row r="404" ht="15.75" customHeight="1">
      <c r="D404" s="90"/>
    </row>
    <row r="405" ht="15.75" customHeight="1">
      <c r="D405" s="90"/>
    </row>
    <row r="406" ht="15.75" customHeight="1">
      <c r="D406" s="90"/>
    </row>
    <row r="407" ht="15.75" customHeight="1">
      <c r="D407" s="90"/>
    </row>
    <row r="408" ht="15.75" customHeight="1">
      <c r="D408" s="90"/>
    </row>
    <row r="409" ht="15.75" customHeight="1">
      <c r="D409" s="90"/>
    </row>
    <row r="410" ht="15.75" customHeight="1">
      <c r="D410" s="90"/>
    </row>
    <row r="411" ht="15.75" customHeight="1">
      <c r="D411" s="90"/>
    </row>
    <row r="412" ht="15.75" customHeight="1">
      <c r="D412" s="90"/>
    </row>
    <row r="413" ht="15.75" customHeight="1">
      <c r="D413" s="90"/>
    </row>
    <row r="414" ht="15.75" customHeight="1">
      <c r="D414" s="90"/>
    </row>
    <row r="415" ht="15.75" customHeight="1">
      <c r="D415" s="90"/>
    </row>
    <row r="416" ht="15.75" customHeight="1">
      <c r="D416" s="90"/>
    </row>
    <row r="417" ht="15.75" customHeight="1">
      <c r="D417" s="90"/>
    </row>
    <row r="418" ht="15.75" customHeight="1">
      <c r="D418" s="90"/>
    </row>
    <row r="419" ht="15.75" customHeight="1">
      <c r="D419" s="90"/>
    </row>
    <row r="420" ht="15.75" customHeight="1">
      <c r="D420" s="90"/>
    </row>
    <row r="421" ht="15.75" customHeight="1">
      <c r="D421" s="90"/>
    </row>
    <row r="422" ht="15.75" customHeight="1">
      <c r="D422" s="90"/>
    </row>
    <row r="423" ht="15.75" customHeight="1">
      <c r="D423" s="90"/>
    </row>
    <row r="424" ht="15.75" customHeight="1">
      <c r="D424" s="90"/>
    </row>
    <row r="425" ht="15.75" customHeight="1">
      <c r="D425" s="90"/>
    </row>
    <row r="426" ht="15.75" customHeight="1">
      <c r="D426" s="90"/>
    </row>
    <row r="427" ht="15.75" customHeight="1">
      <c r="D427" s="90"/>
    </row>
    <row r="428" ht="15.75" customHeight="1">
      <c r="D428" s="90"/>
    </row>
    <row r="429" ht="15.75" customHeight="1">
      <c r="D429" s="90"/>
    </row>
    <row r="430" ht="15.75" customHeight="1">
      <c r="D430" s="90"/>
    </row>
    <row r="431" ht="15.75" customHeight="1">
      <c r="D431" s="90"/>
    </row>
    <row r="432" ht="15.75" customHeight="1">
      <c r="D432" s="90"/>
    </row>
    <row r="433" ht="15.75" customHeight="1">
      <c r="D433" s="90"/>
    </row>
    <row r="434" ht="15.75" customHeight="1">
      <c r="D434" s="90"/>
    </row>
    <row r="435" ht="15.75" customHeight="1">
      <c r="D435" s="90"/>
    </row>
    <row r="436" ht="15.75" customHeight="1">
      <c r="D436" s="90"/>
    </row>
    <row r="437" ht="15.75" customHeight="1">
      <c r="D437" s="90"/>
    </row>
    <row r="438" ht="15.75" customHeight="1">
      <c r="D438" s="90"/>
    </row>
    <row r="439" ht="15.75" customHeight="1">
      <c r="D439" s="90"/>
    </row>
    <row r="440" ht="15.75" customHeight="1">
      <c r="D440" s="90"/>
    </row>
    <row r="441" ht="15.75" customHeight="1">
      <c r="D441" s="90"/>
    </row>
    <row r="442" ht="15.75" customHeight="1">
      <c r="D442" s="90"/>
    </row>
    <row r="443" ht="15.75" customHeight="1">
      <c r="D443" s="90"/>
    </row>
    <row r="444" ht="15.75" customHeight="1">
      <c r="D444" s="90"/>
    </row>
    <row r="445" ht="15.75" customHeight="1">
      <c r="D445" s="90"/>
    </row>
    <row r="446" ht="15.75" customHeight="1">
      <c r="D446" s="90"/>
    </row>
    <row r="447" ht="15.75" customHeight="1">
      <c r="D447" s="90"/>
    </row>
    <row r="448" ht="15.75" customHeight="1">
      <c r="D448" s="90"/>
    </row>
    <row r="449" ht="15.75" customHeight="1">
      <c r="D449" s="90"/>
    </row>
    <row r="450" ht="15.75" customHeight="1">
      <c r="D450" s="90"/>
    </row>
    <row r="451" ht="15.75" customHeight="1">
      <c r="D451" s="90"/>
    </row>
    <row r="452" ht="15.75" customHeight="1">
      <c r="D452" s="90"/>
    </row>
    <row r="453" ht="15.75" customHeight="1">
      <c r="D453" s="90"/>
    </row>
    <row r="454" ht="15.75" customHeight="1">
      <c r="D454" s="90"/>
    </row>
    <row r="455" ht="15.75" customHeight="1">
      <c r="D455" s="90"/>
    </row>
    <row r="456" ht="15.75" customHeight="1">
      <c r="D456" s="90"/>
    </row>
    <row r="457" ht="15.75" customHeight="1">
      <c r="D457" s="90"/>
    </row>
    <row r="458" ht="15.75" customHeight="1">
      <c r="D458" s="90"/>
    </row>
    <row r="459" ht="15.75" customHeight="1">
      <c r="D459" s="90"/>
    </row>
    <row r="460" ht="15.75" customHeight="1">
      <c r="D460" s="90"/>
    </row>
    <row r="461" ht="15.75" customHeight="1">
      <c r="D461" s="90"/>
    </row>
    <row r="462" ht="15.75" customHeight="1">
      <c r="D462" s="90"/>
    </row>
    <row r="463" ht="15.75" customHeight="1">
      <c r="D463" s="90"/>
    </row>
    <row r="464" ht="15.75" customHeight="1">
      <c r="D464" s="90"/>
    </row>
    <row r="465" ht="15.75" customHeight="1">
      <c r="D465" s="90"/>
    </row>
    <row r="466" ht="15.75" customHeight="1">
      <c r="D466" s="90"/>
    </row>
    <row r="467" ht="15.75" customHeight="1">
      <c r="D467" s="90"/>
    </row>
    <row r="468" ht="15.75" customHeight="1">
      <c r="D468" s="90"/>
    </row>
    <row r="469" ht="15.75" customHeight="1">
      <c r="D469" s="90"/>
    </row>
    <row r="470" ht="15.75" customHeight="1">
      <c r="D470" s="90"/>
    </row>
    <row r="471" ht="15.75" customHeight="1">
      <c r="D471" s="90"/>
    </row>
    <row r="472" ht="15.75" customHeight="1">
      <c r="D472" s="90"/>
    </row>
    <row r="473" ht="15.75" customHeight="1">
      <c r="D473" s="90"/>
    </row>
    <row r="474" ht="15.75" customHeight="1">
      <c r="D474" s="90"/>
    </row>
    <row r="475" ht="15.75" customHeight="1">
      <c r="D475" s="90"/>
    </row>
    <row r="476" ht="15.75" customHeight="1">
      <c r="D476" s="90"/>
    </row>
    <row r="477" ht="15.75" customHeight="1">
      <c r="D477" s="90"/>
    </row>
    <row r="478" ht="15.75" customHeight="1">
      <c r="D478" s="90"/>
    </row>
    <row r="479" ht="15.75" customHeight="1">
      <c r="D479" s="90"/>
    </row>
    <row r="480" ht="15.75" customHeight="1">
      <c r="D480" s="90"/>
    </row>
    <row r="481" ht="15.75" customHeight="1">
      <c r="D481" s="90"/>
    </row>
    <row r="482" ht="15.75" customHeight="1">
      <c r="D482" s="90"/>
    </row>
    <row r="483" ht="15.75" customHeight="1">
      <c r="D483" s="90"/>
    </row>
    <row r="484" ht="15.75" customHeight="1">
      <c r="D484" s="90"/>
    </row>
    <row r="485" ht="15.75" customHeight="1">
      <c r="D485" s="90"/>
    </row>
    <row r="486" ht="15.75" customHeight="1">
      <c r="D486" s="90"/>
    </row>
    <row r="487" ht="15.75" customHeight="1">
      <c r="D487" s="90"/>
    </row>
    <row r="488" ht="15.75" customHeight="1">
      <c r="D488" s="90"/>
    </row>
    <row r="489" ht="15.75" customHeight="1">
      <c r="D489" s="90"/>
    </row>
    <row r="490" ht="15.75" customHeight="1">
      <c r="D490" s="90"/>
    </row>
    <row r="491" ht="15.75" customHeight="1">
      <c r="D491" s="90"/>
    </row>
    <row r="492" ht="15.75" customHeight="1">
      <c r="D492" s="90"/>
    </row>
    <row r="493" ht="15.75" customHeight="1">
      <c r="D493" s="90"/>
    </row>
    <row r="494" ht="15.75" customHeight="1">
      <c r="D494" s="90"/>
    </row>
    <row r="495" ht="15.75" customHeight="1">
      <c r="D495" s="90"/>
    </row>
    <row r="496" ht="15.75" customHeight="1">
      <c r="D496" s="90"/>
    </row>
    <row r="497" ht="15.75" customHeight="1">
      <c r="D497" s="90"/>
    </row>
    <row r="498" ht="15.75" customHeight="1">
      <c r="D498" s="90"/>
    </row>
    <row r="499" ht="15.75" customHeight="1">
      <c r="D499" s="90"/>
    </row>
    <row r="500" ht="15.75" customHeight="1">
      <c r="D500" s="90"/>
    </row>
    <row r="501" ht="15.75" customHeight="1">
      <c r="D501" s="90"/>
    </row>
    <row r="502" ht="15.75" customHeight="1">
      <c r="D502" s="90"/>
    </row>
    <row r="503" ht="15.75" customHeight="1">
      <c r="D503" s="90"/>
    </row>
    <row r="504" ht="15.75" customHeight="1">
      <c r="D504" s="90"/>
    </row>
    <row r="505" ht="15.75" customHeight="1">
      <c r="D505" s="90"/>
    </row>
    <row r="506" ht="15.75" customHeight="1">
      <c r="D506" s="90"/>
    </row>
    <row r="507" ht="15.75" customHeight="1">
      <c r="D507" s="90"/>
    </row>
    <row r="508" ht="15.75" customHeight="1">
      <c r="D508" s="90"/>
    </row>
    <row r="509" ht="15.75" customHeight="1">
      <c r="D509" s="90"/>
    </row>
    <row r="510" ht="15.75" customHeight="1">
      <c r="D510" s="90"/>
    </row>
    <row r="511" ht="15.75" customHeight="1">
      <c r="D511" s="90"/>
    </row>
    <row r="512" ht="15.75" customHeight="1">
      <c r="D512" s="90"/>
    </row>
    <row r="513" ht="15.75" customHeight="1">
      <c r="D513" s="90"/>
    </row>
    <row r="514" ht="15.75" customHeight="1">
      <c r="D514" s="90"/>
    </row>
    <row r="515" ht="15.75" customHeight="1">
      <c r="D515" s="90"/>
    </row>
    <row r="516" ht="15.75" customHeight="1">
      <c r="D516" s="90"/>
    </row>
    <row r="517" ht="15.75" customHeight="1">
      <c r="D517" s="90"/>
    </row>
    <row r="518" ht="15.75" customHeight="1">
      <c r="D518" s="90"/>
    </row>
    <row r="519" ht="15.75" customHeight="1">
      <c r="D519" s="90"/>
    </row>
    <row r="520" ht="15.75" customHeight="1">
      <c r="D520" s="90"/>
    </row>
    <row r="521" ht="15.75" customHeight="1">
      <c r="D521" s="90"/>
    </row>
    <row r="522" ht="15.75" customHeight="1">
      <c r="D522" s="90"/>
    </row>
    <row r="523" ht="15.75" customHeight="1">
      <c r="D523" s="90"/>
    </row>
    <row r="524" ht="15.75" customHeight="1">
      <c r="D524" s="90"/>
    </row>
    <row r="525" ht="15.75" customHeight="1">
      <c r="D525" s="90"/>
    </row>
    <row r="526" ht="15.75" customHeight="1">
      <c r="D526" s="90"/>
    </row>
    <row r="527" ht="15.75" customHeight="1">
      <c r="D527" s="90"/>
    </row>
    <row r="528" ht="15.75" customHeight="1">
      <c r="D528" s="90"/>
    </row>
    <row r="529" ht="15.75" customHeight="1">
      <c r="D529" s="90"/>
    </row>
    <row r="530" ht="15.75" customHeight="1">
      <c r="D530" s="90"/>
    </row>
    <row r="531" ht="15.75" customHeight="1">
      <c r="D531" s="90"/>
    </row>
    <row r="532" ht="15.75" customHeight="1">
      <c r="D532" s="90"/>
    </row>
    <row r="533" ht="15.75" customHeight="1">
      <c r="D533" s="90"/>
    </row>
    <row r="534" ht="15.75" customHeight="1">
      <c r="D534" s="90"/>
    </row>
    <row r="535" ht="15.75" customHeight="1">
      <c r="D535" s="90"/>
    </row>
    <row r="536" ht="15.75" customHeight="1">
      <c r="D536" s="90"/>
    </row>
    <row r="537" ht="15.75" customHeight="1">
      <c r="D537" s="90"/>
    </row>
    <row r="538" ht="15.75" customHeight="1">
      <c r="D538" s="90"/>
    </row>
    <row r="539" ht="15.75" customHeight="1">
      <c r="D539" s="90"/>
    </row>
    <row r="540" ht="15.75" customHeight="1">
      <c r="D540" s="90"/>
    </row>
    <row r="541" ht="15.75" customHeight="1">
      <c r="D541" s="90"/>
    </row>
    <row r="542" ht="15.75" customHeight="1">
      <c r="D542" s="90"/>
    </row>
    <row r="543" ht="15.75" customHeight="1">
      <c r="D543" s="90"/>
    </row>
    <row r="544" ht="15.75" customHeight="1">
      <c r="D544" s="90"/>
    </row>
    <row r="545" ht="15.75" customHeight="1">
      <c r="D545" s="90"/>
    </row>
    <row r="546" ht="15.75" customHeight="1">
      <c r="D546" s="90"/>
    </row>
    <row r="547" ht="15.75" customHeight="1">
      <c r="D547" s="90"/>
    </row>
    <row r="548" ht="15.75" customHeight="1">
      <c r="D548" s="90"/>
    </row>
    <row r="549" ht="15.75" customHeight="1">
      <c r="D549" s="90"/>
    </row>
    <row r="550" ht="15.75" customHeight="1">
      <c r="D550" s="90"/>
    </row>
    <row r="551" ht="15.75" customHeight="1">
      <c r="D551" s="90"/>
    </row>
    <row r="552" ht="15.75" customHeight="1">
      <c r="D552" s="90"/>
    </row>
    <row r="553" ht="15.75" customHeight="1">
      <c r="D553" s="90"/>
    </row>
    <row r="554" ht="15.75" customHeight="1">
      <c r="D554" s="90"/>
    </row>
    <row r="555" ht="15.75" customHeight="1">
      <c r="D555" s="90"/>
    </row>
    <row r="556" ht="15.75" customHeight="1">
      <c r="D556" s="90"/>
    </row>
    <row r="557" ht="15.75" customHeight="1">
      <c r="D557" s="90"/>
    </row>
    <row r="558" ht="15.75" customHeight="1">
      <c r="D558" s="90"/>
    </row>
    <row r="559" ht="15.75" customHeight="1">
      <c r="D559" s="90"/>
    </row>
    <row r="560" ht="15.75" customHeight="1">
      <c r="D560" s="90"/>
    </row>
    <row r="561" ht="15.75" customHeight="1">
      <c r="D561" s="90"/>
    </row>
    <row r="562" ht="15.75" customHeight="1">
      <c r="D562" s="90"/>
    </row>
    <row r="563" ht="15.75" customHeight="1">
      <c r="D563" s="90"/>
    </row>
    <row r="564" ht="15.75" customHeight="1">
      <c r="D564" s="90"/>
    </row>
    <row r="565" ht="15.75" customHeight="1">
      <c r="D565" s="90"/>
    </row>
    <row r="566" ht="15.75" customHeight="1">
      <c r="D566" s="90"/>
    </row>
    <row r="567" ht="15.75" customHeight="1">
      <c r="D567" s="90"/>
    </row>
    <row r="568" ht="15.75" customHeight="1">
      <c r="D568" s="90"/>
    </row>
    <row r="569" ht="15.75" customHeight="1">
      <c r="D569" s="90"/>
    </row>
    <row r="570" ht="15.75" customHeight="1">
      <c r="D570" s="90"/>
    </row>
    <row r="571" ht="15.75" customHeight="1">
      <c r="D571" s="90"/>
    </row>
    <row r="572" ht="15.75" customHeight="1">
      <c r="D572" s="90"/>
    </row>
    <row r="573" ht="15.75" customHeight="1">
      <c r="D573" s="90"/>
    </row>
    <row r="574" ht="15.75" customHeight="1">
      <c r="D574" s="90"/>
    </row>
    <row r="575" ht="15.75" customHeight="1">
      <c r="D575" s="90"/>
    </row>
    <row r="576" ht="15.75" customHeight="1">
      <c r="D576" s="90"/>
    </row>
    <row r="577" ht="15.75" customHeight="1">
      <c r="D577" s="90"/>
    </row>
    <row r="578" ht="15.75" customHeight="1">
      <c r="D578" s="90"/>
    </row>
    <row r="579" ht="15.75" customHeight="1">
      <c r="D579" s="90"/>
    </row>
    <row r="580" ht="15.75" customHeight="1">
      <c r="D580" s="90"/>
    </row>
    <row r="581" ht="15.75" customHeight="1">
      <c r="D581" s="90"/>
    </row>
    <row r="582" ht="15.75" customHeight="1">
      <c r="D582" s="90"/>
    </row>
    <row r="583" ht="15.75" customHeight="1">
      <c r="D583" s="90"/>
    </row>
    <row r="584" ht="15.75" customHeight="1">
      <c r="D584" s="90"/>
    </row>
    <row r="585" ht="15.75" customHeight="1">
      <c r="D585" s="90"/>
    </row>
    <row r="586" ht="15.75" customHeight="1">
      <c r="D586" s="90"/>
    </row>
    <row r="587" ht="15.75" customHeight="1">
      <c r="D587" s="90"/>
    </row>
    <row r="588" ht="15.75" customHeight="1">
      <c r="D588" s="90"/>
    </row>
    <row r="589" ht="15.75" customHeight="1">
      <c r="D589" s="90"/>
    </row>
    <row r="590" ht="15.75" customHeight="1">
      <c r="D590" s="90"/>
    </row>
    <row r="591" ht="15.75" customHeight="1">
      <c r="D591" s="90"/>
    </row>
    <row r="592" ht="15.75" customHeight="1">
      <c r="D592" s="90"/>
    </row>
    <row r="593" ht="15.75" customHeight="1">
      <c r="D593" s="90"/>
    </row>
    <row r="594" ht="15.75" customHeight="1">
      <c r="D594" s="90"/>
    </row>
    <row r="595" ht="15.75" customHeight="1">
      <c r="D595" s="90"/>
    </row>
    <row r="596" ht="15.75" customHeight="1">
      <c r="D596" s="90"/>
    </row>
    <row r="597" ht="15.75" customHeight="1">
      <c r="D597" s="90"/>
    </row>
    <row r="598" ht="15.75" customHeight="1">
      <c r="D598" s="90"/>
    </row>
    <row r="599" ht="15.75" customHeight="1">
      <c r="D599" s="90"/>
    </row>
    <row r="600" ht="15.75" customHeight="1">
      <c r="D600" s="90"/>
    </row>
    <row r="601" ht="15.75" customHeight="1">
      <c r="D601" s="90"/>
    </row>
    <row r="602" ht="15.75" customHeight="1">
      <c r="D602" s="90"/>
    </row>
    <row r="603" ht="15.75" customHeight="1">
      <c r="D603" s="90"/>
    </row>
    <row r="604" ht="15.75" customHeight="1">
      <c r="D604" s="90"/>
    </row>
    <row r="605" ht="15.75" customHeight="1">
      <c r="D605" s="90"/>
    </row>
    <row r="606" ht="15.75" customHeight="1">
      <c r="D606" s="90"/>
    </row>
    <row r="607" ht="15.75" customHeight="1">
      <c r="D607" s="90"/>
    </row>
    <row r="608" ht="15.75" customHeight="1">
      <c r="D608" s="90"/>
    </row>
    <row r="609" ht="15.75" customHeight="1">
      <c r="D609" s="90"/>
    </row>
    <row r="610" ht="15.75" customHeight="1">
      <c r="D610" s="90"/>
    </row>
    <row r="611" ht="15.75" customHeight="1">
      <c r="D611" s="90"/>
    </row>
    <row r="612" ht="15.75" customHeight="1">
      <c r="D612" s="90"/>
    </row>
    <row r="613" ht="15.75" customHeight="1">
      <c r="D613" s="90"/>
    </row>
    <row r="614" ht="15.75" customHeight="1">
      <c r="D614" s="90"/>
    </row>
    <row r="615" ht="15.75" customHeight="1">
      <c r="D615" s="90"/>
    </row>
    <row r="616" ht="15.75" customHeight="1">
      <c r="D616" s="90"/>
    </row>
    <row r="617" ht="15.75" customHeight="1">
      <c r="D617" s="90"/>
    </row>
    <row r="618" ht="15.75" customHeight="1">
      <c r="D618" s="90"/>
    </row>
    <row r="619" ht="15.75" customHeight="1">
      <c r="D619" s="90"/>
    </row>
    <row r="620" ht="15.75" customHeight="1">
      <c r="D620" s="90"/>
    </row>
    <row r="621" ht="15.75" customHeight="1">
      <c r="D621" s="90"/>
    </row>
    <row r="622" ht="15.75" customHeight="1">
      <c r="D622" s="90"/>
    </row>
    <row r="623" ht="15.75" customHeight="1">
      <c r="D623" s="90"/>
    </row>
    <row r="624" ht="15.75" customHeight="1">
      <c r="D624" s="90"/>
    </row>
    <row r="625" ht="15.75" customHeight="1">
      <c r="D625" s="90"/>
    </row>
    <row r="626" ht="15.75" customHeight="1">
      <c r="D626" s="90"/>
    </row>
    <row r="627" ht="15.75" customHeight="1">
      <c r="D627" s="90"/>
    </row>
    <row r="628" ht="15.75" customHeight="1">
      <c r="D628" s="90"/>
    </row>
    <row r="629" ht="15.75" customHeight="1">
      <c r="D629" s="90"/>
    </row>
    <row r="630" ht="15.75" customHeight="1">
      <c r="D630" s="90"/>
    </row>
    <row r="631" ht="15.75" customHeight="1">
      <c r="D631" s="90"/>
    </row>
    <row r="632" ht="15.75" customHeight="1">
      <c r="D632" s="90"/>
    </row>
    <row r="633" ht="15.75" customHeight="1">
      <c r="D633" s="90"/>
    </row>
    <row r="634" ht="15.75" customHeight="1">
      <c r="D634" s="90"/>
    </row>
    <row r="635" ht="15.75" customHeight="1">
      <c r="D635" s="90"/>
    </row>
    <row r="636" ht="15.75" customHeight="1">
      <c r="D636" s="90"/>
    </row>
    <row r="637" ht="15.75" customHeight="1">
      <c r="D637" s="90"/>
    </row>
    <row r="638" ht="15.75" customHeight="1">
      <c r="D638" s="90"/>
    </row>
    <row r="639" ht="15.75" customHeight="1">
      <c r="D639" s="90"/>
    </row>
    <row r="640" ht="15.75" customHeight="1">
      <c r="D640" s="90"/>
    </row>
    <row r="641" ht="15.75" customHeight="1">
      <c r="D641" s="90"/>
    </row>
    <row r="642" ht="15.75" customHeight="1">
      <c r="D642" s="90"/>
    </row>
    <row r="643" ht="15.75" customHeight="1">
      <c r="D643" s="90"/>
    </row>
    <row r="644" ht="15.75" customHeight="1">
      <c r="D644" s="90"/>
    </row>
    <row r="645" ht="15.75" customHeight="1">
      <c r="D645" s="90"/>
    </row>
    <row r="646" ht="15.75" customHeight="1">
      <c r="D646" s="90"/>
    </row>
    <row r="647" ht="15.75" customHeight="1">
      <c r="D647" s="90"/>
    </row>
    <row r="648" ht="15.75" customHeight="1">
      <c r="D648" s="90"/>
    </row>
    <row r="649" ht="15.75" customHeight="1">
      <c r="D649" s="90"/>
    </row>
    <row r="650" ht="15.75" customHeight="1">
      <c r="D650" s="90"/>
    </row>
    <row r="651" ht="15.75" customHeight="1">
      <c r="D651" s="90"/>
    </row>
    <row r="652" ht="15.75" customHeight="1">
      <c r="D652" s="90"/>
    </row>
    <row r="653" ht="15.75" customHeight="1">
      <c r="D653" s="90"/>
    </row>
    <row r="654" ht="15.75" customHeight="1">
      <c r="D654" s="90"/>
    </row>
    <row r="655" ht="15.75" customHeight="1">
      <c r="D655" s="90"/>
    </row>
    <row r="656" ht="15.75" customHeight="1">
      <c r="D656" s="90"/>
    </row>
    <row r="657" ht="15.75" customHeight="1">
      <c r="D657" s="90"/>
    </row>
    <row r="658" ht="15.75" customHeight="1">
      <c r="D658" s="90"/>
    </row>
    <row r="659" ht="15.75" customHeight="1">
      <c r="D659" s="90"/>
    </row>
    <row r="660" ht="15.75" customHeight="1">
      <c r="D660" s="90"/>
    </row>
    <row r="661" ht="15.75" customHeight="1">
      <c r="D661" s="90"/>
    </row>
    <row r="662" ht="15.75" customHeight="1">
      <c r="D662" s="90"/>
    </row>
    <row r="663" ht="15.75" customHeight="1">
      <c r="D663" s="90"/>
    </row>
    <row r="664" ht="15.75" customHeight="1">
      <c r="D664" s="90"/>
    </row>
    <row r="665" ht="15.75" customHeight="1">
      <c r="D665" s="90"/>
    </row>
    <row r="666" ht="15.75" customHeight="1">
      <c r="D666" s="90"/>
    </row>
    <row r="667" ht="15.75" customHeight="1">
      <c r="D667" s="90"/>
    </row>
    <row r="668" ht="15.75" customHeight="1">
      <c r="D668" s="90"/>
    </row>
    <row r="669" ht="15.75" customHeight="1">
      <c r="D669" s="90"/>
    </row>
    <row r="670" ht="15.75" customHeight="1">
      <c r="D670" s="90"/>
    </row>
    <row r="671" ht="15.75" customHeight="1">
      <c r="D671" s="90"/>
    </row>
    <row r="672" ht="15.75" customHeight="1">
      <c r="D672" s="90"/>
    </row>
    <row r="673" ht="15.75" customHeight="1">
      <c r="D673" s="90"/>
    </row>
    <row r="674" ht="15.75" customHeight="1">
      <c r="D674" s="90"/>
    </row>
    <row r="675" ht="15.75" customHeight="1">
      <c r="D675" s="90"/>
    </row>
    <row r="676" ht="15.75" customHeight="1">
      <c r="D676" s="90"/>
    </row>
    <row r="677" ht="15.75" customHeight="1">
      <c r="D677" s="90"/>
    </row>
    <row r="678" ht="15.75" customHeight="1">
      <c r="D678" s="90"/>
    </row>
    <row r="679" ht="15.75" customHeight="1">
      <c r="D679" s="90"/>
    </row>
    <row r="680" ht="15.75" customHeight="1">
      <c r="D680" s="90"/>
    </row>
    <row r="681" ht="15.75" customHeight="1">
      <c r="D681" s="90"/>
    </row>
    <row r="682" ht="15.75" customHeight="1">
      <c r="D682" s="90"/>
    </row>
    <row r="683" ht="15.75" customHeight="1">
      <c r="D683" s="90"/>
    </row>
    <row r="684" ht="15.75" customHeight="1">
      <c r="D684" s="90"/>
    </row>
    <row r="685" ht="15.75" customHeight="1">
      <c r="D685" s="90"/>
    </row>
    <row r="686" ht="15.75" customHeight="1">
      <c r="D686" s="90"/>
    </row>
    <row r="687" ht="15.75" customHeight="1">
      <c r="D687" s="90"/>
    </row>
    <row r="688" ht="15.75" customHeight="1">
      <c r="D688" s="90"/>
    </row>
    <row r="689" ht="15.75" customHeight="1">
      <c r="D689" s="90"/>
    </row>
    <row r="690" ht="15.75" customHeight="1">
      <c r="D690" s="90"/>
    </row>
    <row r="691" ht="15.75" customHeight="1">
      <c r="D691" s="90"/>
    </row>
    <row r="692" ht="15.75" customHeight="1">
      <c r="D692" s="90"/>
    </row>
    <row r="693" ht="15.75" customHeight="1">
      <c r="D693" s="90"/>
    </row>
    <row r="694" ht="15.75" customHeight="1">
      <c r="D694" s="90"/>
    </row>
    <row r="695" ht="15.75" customHeight="1">
      <c r="D695" s="90"/>
    </row>
    <row r="696" ht="15.75" customHeight="1">
      <c r="D696" s="90"/>
    </row>
    <row r="697" ht="15.75" customHeight="1">
      <c r="D697" s="90"/>
    </row>
    <row r="698" ht="15.75" customHeight="1">
      <c r="D698" s="90"/>
    </row>
    <row r="699" ht="15.75" customHeight="1">
      <c r="D699" s="90"/>
    </row>
    <row r="700" ht="15.75" customHeight="1">
      <c r="D700" s="90"/>
    </row>
    <row r="701" ht="15.75" customHeight="1">
      <c r="D701" s="90"/>
    </row>
    <row r="702" ht="15.75" customHeight="1">
      <c r="D702" s="90"/>
    </row>
    <row r="703" ht="15.75" customHeight="1">
      <c r="D703" s="90"/>
    </row>
    <row r="704" ht="15.75" customHeight="1">
      <c r="D704" s="90"/>
    </row>
    <row r="705" ht="15.75" customHeight="1">
      <c r="D705" s="90"/>
    </row>
    <row r="706" ht="15.75" customHeight="1">
      <c r="D706" s="90"/>
    </row>
    <row r="707" ht="15.75" customHeight="1">
      <c r="D707" s="90"/>
    </row>
    <row r="708" ht="15.75" customHeight="1">
      <c r="D708" s="90"/>
    </row>
    <row r="709" ht="15.75" customHeight="1">
      <c r="D709" s="90"/>
    </row>
    <row r="710" ht="15.75" customHeight="1">
      <c r="D710" s="90"/>
    </row>
    <row r="711" ht="15.75" customHeight="1">
      <c r="D711" s="90"/>
    </row>
    <row r="712" ht="15.75" customHeight="1">
      <c r="D712" s="90"/>
    </row>
    <row r="713" ht="15.75" customHeight="1">
      <c r="D713" s="90"/>
    </row>
    <row r="714" ht="15.75" customHeight="1">
      <c r="D714" s="90"/>
    </row>
    <row r="715" ht="15.75" customHeight="1">
      <c r="D715" s="90"/>
    </row>
    <row r="716" ht="15.75" customHeight="1">
      <c r="D716" s="90"/>
    </row>
    <row r="717" ht="15.75" customHeight="1">
      <c r="D717" s="90"/>
    </row>
    <row r="718" ht="15.75" customHeight="1">
      <c r="D718" s="90"/>
    </row>
    <row r="719" ht="15.75" customHeight="1">
      <c r="D719" s="90"/>
    </row>
    <row r="720" ht="15.75" customHeight="1">
      <c r="D720" s="90"/>
    </row>
    <row r="721" ht="15.75" customHeight="1">
      <c r="D721" s="90"/>
    </row>
    <row r="722" ht="15.75" customHeight="1">
      <c r="D722" s="90"/>
    </row>
    <row r="723" ht="15.75" customHeight="1">
      <c r="D723" s="90"/>
    </row>
    <row r="724" ht="15.75" customHeight="1">
      <c r="D724" s="90"/>
    </row>
    <row r="725" ht="15.75" customHeight="1">
      <c r="D725" s="90"/>
    </row>
    <row r="726" ht="15.75" customHeight="1">
      <c r="D726" s="90"/>
    </row>
    <row r="727" ht="15.75" customHeight="1">
      <c r="D727" s="90"/>
    </row>
    <row r="728" ht="15.75" customHeight="1">
      <c r="D728" s="90"/>
    </row>
    <row r="729" ht="15.75" customHeight="1">
      <c r="D729" s="90"/>
    </row>
    <row r="730" ht="15.75" customHeight="1">
      <c r="D730" s="90"/>
    </row>
    <row r="731" ht="15.75" customHeight="1">
      <c r="D731" s="90"/>
    </row>
    <row r="732" ht="15.75" customHeight="1">
      <c r="D732" s="90"/>
    </row>
    <row r="733" ht="15.75" customHeight="1">
      <c r="D733" s="90"/>
    </row>
    <row r="734" ht="15.75" customHeight="1">
      <c r="D734" s="90"/>
    </row>
    <row r="735" ht="15.75" customHeight="1">
      <c r="D735" s="90"/>
    </row>
    <row r="736" ht="15.75" customHeight="1">
      <c r="D736" s="90"/>
    </row>
    <row r="737" ht="15.75" customHeight="1">
      <c r="D737" s="90"/>
    </row>
    <row r="738" ht="15.75" customHeight="1">
      <c r="D738" s="90"/>
    </row>
    <row r="739" ht="15.75" customHeight="1">
      <c r="D739" s="90"/>
    </row>
    <row r="740" ht="15.75" customHeight="1">
      <c r="D740" s="90"/>
    </row>
    <row r="741" ht="15.75" customHeight="1">
      <c r="D741" s="90"/>
    </row>
    <row r="742" ht="15.75" customHeight="1">
      <c r="D742" s="90"/>
    </row>
    <row r="743" ht="15.75" customHeight="1">
      <c r="D743" s="90"/>
    </row>
    <row r="744" ht="15.75" customHeight="1">
      <c r="D744" s="90"/>
    </row>
    <row r="745" ht="15.75" customHeight="1">
      <c r="D745" s="90"/>
    </row>
    <row r="746" ht="15.75" customHeight="1">
      <c r="D746" s="90"/>
    </row>
    <row r="747" ht="15.75" customHeight="1">
      <c r="D747" s="90"/>
    </row>
    <row r="748" ht="15.75" customHeight="1">
      <c r="D748" s="90"/>
    </row>
    <row r="749" ht="15.75" customHeight="1">
      <c r="D749" s="90"/>
    </row>
    <row r="750" ht="15.75" customHeight="1">
      <c r="D750" s="90"/>
    </row>
    <row r="751" ht="15.75" customHeight="1">
      <c r="D751" s="90"/>
    </row>
    <row r="752" ht="15.75" customHeight="1">
      <c r="D752" s="90"/>
    </row>
    <row r="753" ht="15.75" customHeight="1">
      <c r="D753" s="90"/>
    </row>
    <row r="754" ht="15.75" customHeight="1">
      <c r="D754" s="90"/>
    </row>
    <row r="755" ht="15.75" customHeight="1">
      <c r="D755" s="90"/>
    </row>
    <row r="756" ht="15.75" customHeight="1">
      <c r="D756" s="90"/>
    </row>
    <row r="757" ht="15.75" customHeight="1">
      <c r="D757" s="90"/>
    </row>
    <row r="758" ht="15.75" customHeight="1">
      <c r="D758" s="90"/>
    </row>
    <row r="759" ht="15.75" customHeight="1">
      <c r="D759" s="90"/>
    </row>
    <row r="760" ht="15.75" customHeight="1">
      <c r="D760" s="90"/>
    </row>
    <row r="761" ht="15.75" customHeight="1">
      <c r="D761" s="90"/>
    </row>
    <row r="762" ht="15.75" customHeight="1">
      <c r="D762" s="90"/>
    </row>
    <row r="763" ht="15.75" customHeight="1">
      <c r="D763" s="90"/>
    </row>
    <row r="764" ht="15.75" customHeight="1">
      <c r="D764" s="90"/>
    </row>
    <row r="765" ht="15.75" customHeight="1">
      <c r="D765" s="90"/>
    </row>
    <row r="766" ht="15.75" customHeight="1">
      <c r="D766" s="90"/>
    </row>
    <row r="767" ht="15.75" customHeight="1">
      <c r="D767" s="90"/>
    </row>
    <row r="768" ht="15.75" customHeight="1">
      <c r="D768" s="90"/>
    </row>
    <row r="769" ht="15.75" customHeight="1">
      <c r="D769" s="90"/>
    </row>
    <row r="770" ht="15.75" customHeight="1">
      <c r="D770" s="90"/>
    </row>
    <row r="771" ht="15.75" customHeight="1">
      <c r="D771" s="90"/>
    </row>
    <row r="772" ht="15.75" customHeight="1">
      <c r="D772" s="90"/>
    </row>
    <row r="773" ht="15.75" customHeight="1">
      <c r="D773" s="90"/>
    </row>
    <row r="774" ht="15.75" customHeight="1">
      <c r="D774" s="90"/>
    </row>
    <row r="775" ht="15.75" customHeight="1">
      <c r="D775" s="90"/>
    </row>
    <row r="776" ht="15.75" customHeight="1">
      <c r="D776" s="90"/>
    </row>
    <row r="777" ht="15.75" customHeight="1">
      <c r="D777" s="90"/>
    </row>
    <row r="778" ht="15.75" customHeight="1">
      <c r="D778" s="90"/>
    </row>
    <row r="779" ht="15.75" customHeight="1">
      <c r="D779" s="90"/>
    </row>
    <row r="780" ht="15.75" customHeight="1">
      <c r="D780" s="90"/>
    </row>
    <row r="781" ht="15.75" customHeight="1">
      <c r="D781" s="90"/>
    </row>
    <row r="782" ht="15.75" customHeight="1">
      <c r="D782" s="90"/>
    </row>
    <row r="783" ht="15.75" customHeight="1">
      <c r="D783" s="90"/>
    </row>
    <row r="784" ht="15.75" customHeight="1">
      <c r="D784" s="90"/>
    </row>
    <row r="785" ht="15.75" customHeight="1">
      <c r="D785" s="90"/>
    </row>
    <row r="786" ht="15.75" customHeight="1">
      <c r="D786" s="90"/>
    </row>
    <row r="787" ht="15.75" customHeight="1">
      <c r="D787" s="90"/>
    </row>
    <row r="788" ht="15.75" customHeight="1">
      <c r="D788" s="90"/>
    </row>
    <row r="789" ht="15.75" customHeight="1">
      <c r="D789" s="90"/>
    </row>
    <row r="790" ht="15.75" customHeight="1">
      <c r="D790" s="90"/>
    </row>
    <row r="791" ht="15.75" customHeight="1">
      <c r="D791" s="90"/>
    </row>
    <row r="792" ht="15.75" customHeight="1">
      <c r="D792" s="90"/>
    </row>
    <row r="793" ht="15.75" customHeight="1">
      <c r="D793" s="90"/>
    </row>
    <row r="794" ht="15.75" customHeight="1">
      <c r="D794" s="90"/>
    </row>
    <row r="795" ht="15.75" customHeight="1">
      <c r="D795" s="90"/>
    </row>
    <row r="796" ht="15.75" customHeight="1">
      <c r="D796" s="90"/>
    </row>
    <row r="797" ht="15.75" customHeight="1">
      <c r="D797" s="90"/>
    </row>
    <row r="798" ht="15.75" customHeight="1">
      <c r="D798" s="90"/>
    </row>
    <row r="799" ht="15.75" customHeight="1">
      <c r="D799" s="90"/>
    </row>
    <row r="800" ht="15.75" customHeight="1">
      <c r="D800" s="90"/>
    </row>
    <row r="801" ht="15.75" customHeight="1">
      <c r="D801" s="90"/>
    </row>
    <row r="802" ht="15.75" customHeight="1">
      <c r="D802" s="90"/>
    </row>
    <row r="803" ht="15.75" customHeight="1">
      <c r="D803" s="90"/>
    </row>
    <row r="804" ht="15.75" customHeight="1">
      <c r="D804" s="90"/>
    </row>
    <row r="805" ht="15.75" customHeight="1">
      <c r="D805" s="90"/>
    </row>
    <row r="806" ht="15.75" customHeight="1">
      <c r="D806" s="90"/>
    </row>
    <row r="807" ht="15.75" customHeight="1">
      <c r="D807" s="90"/>
    </row>
    <row r="808" ht="15.75" customHeight="1">
      <c r="D808" s="90"/>
    </row>
    <row r="809" ht="15.75" customHeight="1">
      <c r="D809" s="90"/>
    </row>
    <row r="810" ht="15.75" customHeight="1">
      <c r="D810" s="90"/>
    </row>
    <row r="811" ht="15.75" customHeight="1">
      <c r="D811" s="90"/>
    </row>
    <row r="812" ht="15.75" customHeight="1">
      <c r="D812" s="90"/>
    </row>
    <row r="813" ht="15.75" customHeight="1">
      <c r="D813" s="90"/>
    </row>
    <row r="814" ht="15.75" customHeight="1">
      <c r="D814" s="90"/>
    </row>
    <row r="815" ht="15.75" customHeight="1">
      <c r="D815" s="90"/>
    </row>
    <row r="816" ht="15.75" customHeight="1">
      <c r="D816" s="90"/>
    </row>
    <row r="817" ht="15.75" customHeight="1">
      <c r="D817" s="90"/>
    </row>
    <row r="818" ht="15.75" customHeight="1">
      <c r="D818" s="90"/>
    </row>
    <row r="819" ht="15.75" customHeight="1">
      <c r="D819" s="90"/>
    </row>
    <row r="820" ht="15.75" customHeight="1">
      <c r="D820" s="90"/>
    </row>
    <row r="821" ht="15.75" customHeight="1">
      <c r="D821" s="90"/>
    </row>
    <row r="822" ht="15.75" customHeight="1">
      <c r="D822" s="90"/>
    </row>
    <row r="823" ht="15.75" customHeight="1">
      <c r="D823" s="90"/>
    </row>
    <row r="824" ht="15.75" customHeight="1">
      <c r="D824" s="90"/>
    </row>
    <row r="825" ht="15.75" customHeight="1">
      <c r="D825" s="90"/>
    </row>
    <row r="826" ht="15.75" customHeight="1">
      <c r="D826" s="90"/>
    </row>
    <row r="827" ht="15.75" customHeight="1">
      <c r="D827" s="90"/>
    </row>
    <row r="828" ht="15.75" customHeight="1">
      <c r="D828" s="90"/>
    </row>
    <row r="829" ht="15.75" customHeight="1">
      <c r="D829" s="90"/>
    </row>
    <row r="830" ht="15.75" customHeight="1">
      <c r="D830" s="90"/>
    </row>
    <row r="831" ht="15.75" customHeight="1">
      <c r="D831" s="90"/>
    </row>
    <row r="832" ht="15.75" customHeight="1">
      <c r="D832" s="90"/>
    </row>
    <row r="833" ht="15.75" customHeight="1">
      <c r="D833" s="90"/>
    </row>
    <row r="834" ht="15.75" customHeight="1">
      <c r="D834" s="90"/>
    </row>
    <row r="835" ht="15.75" customHeight="1">
      <c r="D835" s="90"/>
    </row>
    <row r="836" ht="15.75" customHeight="1">
      <c r="D836" s="90"/>
    </row>
    <row r="837" ht="15.75" customHeight="1">
      <c r="D837" s="90"/>
    </row>
    <row r="838" ht="15.75" customHeight="1">
      <c r="D838" s="90"/>
    </row>
    <row r="839" ht="15.75" customHeight="1">
      <c r="D839" s="90"/>
    </row>
    <row r="840" ht="15.75" customHeight="1">
      <c r="D840" s="90"/>
    </row>
    <row r="841" ht="15.75" customHeight="1">
      <c r="D841" s="90"/>
    </row>
    <row r="842" ht="15.75" customHeight="1">
      <c r="D842" s="90"/>
    </row>
    <row r="843" ht="15.75" customHeight="1">
      <c r="D843" s="90"/>
    </row>
    <row r="844" ht="15.75" customHeight="1">
      <c r="D844" s="90"/>
    </row>
    <row r="845" ht="15.75" customHeight="1">
      <c r="D845" s="90"/>
    </row>
    <row r="846" ht="15.75" customHeight="1">
      <c r="D846" s="90"/>
    </row>
    <row r="847" ht="15.75" customHeight="1">
      <c r="D847" s="90"/>
    </row>
    <row r="848" ht="15.75" customHeight="1">
      <c r="D848" s="90"/>
    </row>
    <row r="849" ht="15.75" customHeight="1">
      <c r="D849" s="90"/>
    </row>
    <row r="850" ht="15.75" customHeight="1">
      <c r="D850" s="90"/>
    </row>
    <row r="851" ht="15.75" customHeight="1">
      <c r="D851" s="90"/>
    </row>
    <row r="852" ht="15.75" customHeight="1">
      <c r="D852" s="90"/>
    </row>
    <row r="853" ht="15.75" customHeight="1">
      <c r="D853" s="90"/>
    </row>
    <row r="854" ht="15.75" customHeight="1">
      <c r="D854" s="90"/>
    </row>
    <row r="855" ht="15.75" customHeight="1">
      <c r="D855" s="90"/>
    </row>
    <row r="856" ht="15.75" customHeight="1">
      <c r="D856" s="90"/>
    </row>
    <row r="857" ht="15.75" customHeight="1">
      <c r="D857" s="90"/>
    </row>
    <row r="858" ht="15.75" customHeight="1">
      <c r="D858" s="90"/>
    </row>
    <row r="859" ht="15.75" customHeight="1">
      <c r="D859" s="90"/>
    </row>
    <row r="860" ht="15.75" customHeight="1">
      <c r="D860" s="90"/>
    </row>
    <row r="861" ht="15.75" customHeight="1">
      <c r="D861" s="90"/>
    </row>
    <row r="862" ht="15.75" customHeight="1">
      <c r="D862" s="90"/>
    </row>
    <row r="863" ht="15.75" customHeight="1">
      <c r="D863" s="90"/>
    </row>
    <row r="864" ht="15.75" customHeight="1">
      <c r="D864" s="90"/>
    </row>
    <row r="865" ht="15.75" customHeight="1">
      <c r="D865" s="90"/>
    </row>
    <row r="866" ht="15.75" customHeight="1">
      <c r="D866" s="90"/>
    </row>
    <row r="867" ht="15.75" customHeight="1">
      <c r="D867" s="90"/>
    </row>
    <row r="868" ht="15.75" customHeight="1">
      <c r="D868" s="90"/>
    </row>
    <row r="869" ht="15.75" customHeight="1">
      <c r="D869" s="90"/>
    </row>
    <row r="870" ht="15.75" customHeight="1">
      <c r="D870" s="90"/>
    </row>
    <row r="871" ht="15.75" customHeight="1">
      <c r="D871" s="90"/>
    </row>
    <row r="872" ht="15.75" customHeight="1">
      <c r="D872" s="90"/>
    </row>
    <row r="873" ht="15.75" customHeight="1">
      <c r="D873" s="90"/>
    </row>
    <row r="874" ht="15.75" customHeight="1">
      <c r="D874" s="90"/>
    </row>
    <row r="875" ht="15.75" customHeight="1">
      <c r="D875" s="90"/>
    </row>
    <row r="876" ht="15.75" customHeight="1">
      <c r="D876" s="90"/>
    </row>
    <row r="877" ht="15.75" customHeight="1">
      <c r="D877" s="90"/>
    </row>
    <row r="878" ht="15.75" customHeight="1">
      <c r="D878" s="90"/>
    </row>
    <row r="879" ht="15.75" customHeight="1">
      <c r="D879" s="90"/>
    </row>
    <row r="880" ht="15.75" customHeight="1">
      <c r="D880" s="90"/>
    </row>
    <row r="881" ht="15.75" customHeight="1">
      <c r="D881" s="90"/>
    </row>
    <row r="882" ht="15.75" customHeight="1">
      <c r="D882" s="90"/>
    </row>
    <row r="883" ht="15.75" customHeight="1">
      <c r="D883" s="90"/>
    </row>
    <row r="884" ht="15.75" customHeight="1">
      <c r="D884" s="90"/>
    </row>
    <row r="885" ht="15.75" customHeight="1">
      <c r="D885" s="90"/>
    </row>
    <row r="886" ht="15.75" customHeight="1">
      <c r="D886" s="90"/>
    </row>
    <row r="887" ht="15.75" customHeight="1">
      <c r="D887" s="90"/>
    </row>
    <row r="888" ht="15.75" customHeight="1">
      <c r="D888" s="90"/>
    </row>
    <row r="889" ht="15.75" customHeight="1">
      <c r="D889" s="90"/>
    </row>
    <row r="890" ht="15.75" customHeight="1">
      <c r="D890" s="90"/>
    </row>
    <row r="891" ht="15.75" customHeight="1">
      <c r="D891" s="90"/>
    </row>
    <row r="892" ht="15.75" customHeight="1">
      <c r="D892" s="90"/>
    </row>
    <row r="893" ht="15.75" customHeight="1">
      <c r="D893" s="90"/>
    </row>
    <row r="894" ht="15.75" customHeight="1">
      <c r="D894" s="90"/>
    </row>
    <row r="895" ht="15.75" customHeight="1">
      <c r="D895" s="90"/>
    </row>
    <row r="896" ht="15.75" customHeight="1">
      <c r="D896" s="90"/>
    </row>
    <row r="897" ht="15.75" customHeight="1">
      <c r="D897" s="90"/>
    </row>
    <row r="898" ht="15.75" customHeight="1">
      <c r="D898" s="90"/>
    </row>
    <row r="899" ht="15.75" customHeight="1">
      <c r="D899" s="90"/>
    </row>
    <row r="900" ht="15.75" customHeight="1">
      <c r="D900" s="90"/>
    </row>
    <row r="901" ht="15.75" customHeight="1">
      <c r="D901" s="90"/>
    </row>
    <row r="902" ht="15.75" customHeight="1">
      <c r="D902" s="90"/>
    </row>
    <row r="903" ht="15.75" customHeight="1">
      <c r="D903" s="90"/>
    </row>
    <row r="904" ht="15.75" customHeight="1">
      <c r="D904" s="90"/>
    </row>
    <row r="905" ht="15.75" customHeight="1">
      <c r="D905" s="90"/>
    </row>
    <row r="906" ht="15.75" customHeight="1">
      <c r="D906" s="90"/>
    </row>
    <row r="907" ht="15.75" customHeight="1">
      <c r="D907" s="90"/>
    </row>
    <row r="908" ht="15.75" customHeight="1">
      <c r="D908" s="90"/>
    </row>
    <row r="909" ht="15.75" customHeight="1">
      <c r="D909" s="90"/>
    </row>
    <row r="910" ht="15.75" customHeight="1">
      <c r="D910" s="90"/>
    </row>
    <row r="911" ht="15.75" customHeight="1">
      <c r="D911" s="90"/>
    </row>
    <row r="912" ht="15.75" customHeight="1">
      <c r="D912" s="90"/>
    </row>
    <row r="913" ht="15.75" customHeight="1">
      <c r="D913" s="90"/>
    </row>
    <row r="914" ht="15.75" customHeight="1">
      <c r="D914" s="90"/>
    </row>
    <row r="915" ht="15.75" customHeight="1">
      <c r="D915" s="90"/>
    </row>
    <row r="916" ht="15.75" customHeight="1">
      <c r="D916" s="90"/>
    </row>
    <row r="917" ht="15.75" customHeight="1">
      <c r="D917" s="90"/>
    </row>
    <row r="918" ht="15.75" customHeight="1">
      <c r="D918" s="90"/>
    </row>
    <row r="919" ht="15.75" customHeight="1">
      <c r="D919" s="90"/>
    </row>
    <row r="920" ht="15.75" customHeight="1">
      <c r="D920" s="90"/>
    </row>
    <row r="921" ht="15.75" customHeight="1">
      <c r="D921" s="90"/>
    </row>
    <row r="922" ht="15.75" customHeight="1">
      <c r="D922" s="90"/>
    </row>
    <row r="923" ht="15.75" customHeight="1">
      <c r="D923" s="90"/>
    </row>
    <row r="924" ht="15.75" customHeight="1">
      <c r="D924" s="90"/>
    </row>
    <row r="925" ht="15.75" customHeight="1">
      <c r="D925" s="90"/>
    </row>
    <row r="926" ht="15.75" customHeight="1">
      <c r="D926" s="90"/>
    </row>
    <row r="927" ht="15.75" customHeight="1">
      <c r="D927" s="90"/>
    </row>
    <row r="928" ht="15.75" customHeight="1">
      <c r="D928" s="90"/>
    </row>
    <row r="929" ht="15.75" customHeight="1">
      <c r="D929" s="90"/>
    </row>
    <row r="930" ht="15.75" customHeight="1">
      <c r="D930" s="90"/>
    </row>
    <row r="931" ht="15.75" customHeight="1">
      <c r="D931" s="90"/>
    </row>
    <row r="932" ht="15.75" customHeight="1">
      <c r="D932" s="90"/>
    </row>
    <row r="933" ht="15.75" customHeight="1">
      <c r="D933" s="90"/>
    </row>
    <row r="934" ht="15.75" customHeight="1">
      <c r="D934" s="90"/>
    </row>
    <row r="935" ht="15.75" customHeight="1">
      <c r="D935" s="90"/>
    </row>
    <row r="936" ht="15.75" customHeight="1">
      <c r="D936" s="90"/>
    </row>
    <row r="937" ht="15.75" customHeight="1">
      <c r="D937" s="90"/>
    </row>
    <row r="938" ht="15.75" customHeight="1">
      <c r="D938" s="90"/>
    </row>
    <row r="939" ht="15.75" customHeight="1">
      <c r="D939" s="90"/>
    </row>
    <row r="940" ht="15.75" customHeight="1">
      <c r="D940" s="90"/>
    </row>
    <row r="941" ht="15.75" customHeight="1">
      <c r="D941" s="90"/>
    </row>
    <row r="942" ht="15.75" customHeight="1">
      <c r="D942" s="90"/>
    </row>
    <row r="943" ht="15.75" customHeight="1">
      <c r="D943" s="90"/>
    </row>
    <row r="944" ht="15.75" customHeight="1">
      <c r="D944" s="90"/>
    </row>
    <row r="945" ht="15.75" customHeight="1">
      <c r="D945" s="90"/>
    </row>
    <row r="946" ht="15.75" customHeight="1">
      <c r="D946" s="90"/>
    </row>
    <row r="947" ht="15.75" customHeight="1">
      <c r="D947" s="90"/>
    </row>
    <row r="948" ht="15.75" customHeight="1">
      <c r="D948" s="90"/>
    </row>
    <row r="949" ht="15.75" customHeight="1">
      <c r="D949" s="90"/>
    </row>
    <row r="950" ht="15.75" customHeight="1">
      <c r="D950" s="90"/>
    </row>
    <row r="951" ht="15.75" customHeight="1">
      <c r="D951" s="90"/>
    </row>
    <row r="952" ht="15.75" customHeight="1">
      <c r="D952" s="90"/>
    </row>
    <row r="953" ht="15.75" customHeight="1">
      <c r="D953" s="90"/>
    </row>
    <row r="954" ht="15.75" customHeight="1">
      <c r="D954" s="90"/>
    </row>
    <row r="955" ht="15.75" customHeight="1">
      <c r="D955" s="90"/>
    </row>
    <row r="956" ht="15.75" customHeight="1">
      <c r="D956" s="90"/>
    </row>
    <row r="957" ht="15.75" customHeight="1">
      <c r="D957" s="90"/>
    </row>
    <row r="958" ht="15.75" customHeight="1">
      <c r="D958" s="90"/>
    </row>
    <row r="959" ht="15.75" customHeight="1">
      <c r="D959" s="90"/>
    </row>
    <row r="960" ht="15.75" customHeight="1">
      <c r="D960" s="90"/>
    </row>
    <row r="961" ht="15.75" customHeight="1">
      <c r="D961" s="90"/>
    </row>
    <row r="962" ht="15.75" customHeight="1">
      <c r="D962" s="90"/>
    </row>
    <row r="963" ht="15.75" customHeight="1">
      <c r="D963" s="90"/>
    </row>
    <row r="964" ht="15.75" customHeight="1">
      <c r="D964" s="90"/>
    </row>
    <row r="965" ht="15.75" customHeight="1">
      <c r="D965" s="90"/>
    </row>
    <row r="966" ht="15.75" customHeight="1">
      <c r="D966" s="90"/>
    </row>
    <row r="967" ht="15.75" customHeight="1">
      <c r="D967" s="90"/>
    </row>
    <row r="968" ht="15.75" customHeight="1">
      <c r="D968" s="90"/>
    </row>
    <row r="969" ht="15.75" customHeight="1">
      <c r="D969" s="90"/>
    </row>
    <row r="970" ht="15.75" customHeight="1">
      <c r="D970" s="90"/>
    </row>
    <row r="971" ht="15.75" customHeight="1">
      <c r="D971" s="90"/>
    </row>
    <row r="972" ht="15.75" customHeight="1">
      <c r="D972" s="90"/>
    </row>
    <row r="973" ht="15.75" customHeight="1">
      <c r="D973" s="90"/>
    </row>
    <row r="974" ht="15.75" customHeight="1">
      <c r="D974" s="90"/>
    </row>
    <row r="975" ht="15.75" customHeight="1">
      <c r="D975" s="90"/>
    </row>
    <row r="976" ht="15.75" customHeight="1">
      <c r="D976" s="90"/>
    </row>
    <row r="977" ht="15.75" customHeight="1">
      <c r="D977" s="90"/>
    </row>
    <row r="978" ht="15.75" customHeight="1">
      <c r="D978" s="90"/>
    </row>
    <row r="979" ht="15.75" customHeight="1">
      <c r="D979" s="90"/>
    </row>
    <row r="980" ht="15.75" customHeight="1">
      <c r="D980" s="90"/>
    </row>
    <row r="981" ht="15.75" customHeight="1">
      <c r="D981" s="90"/>
    </row>
    <row r="982" ht="15.75" customHeight="1">
      <c r="D982" s="90"/>
    </row>
    <row r="983" ht="15.75" customHeight="1">
      <c r="D983" s="90"/>
    </row>
    <row r="984" ht="15.75" customHeight="1">
      <c r="D984" s="90"/>
    </row>
    <row r="985" ht="15.75" customHeight="1">
      <c r="D985" s="90"/>
    </row>
    <row r="986" ht="15.75" customHeight="1">
      <c r="D986" s="90"/>
    </row>
    <row r="987" ht="15.75" customHeight="1">
      <c r="D987" s="90"/>
    </row>
    <row r="988" ht="15.75" customHeight="1">
      <c r="D988" s="90"/>
    </row>
    <row r="989" ht="15.75" customHeight="1">
      <c r="D989" s="90"/>
    </row>
    <row r="990" ht="15.75" customHeight="1">
      <c r="D990" s="90"/>
    </row>
    <row r="991" ht="15.75" customHeight="1">
      <c r="D991" s="90"/>
    </row>
    <row r="992" ht="15.75" customHeight="1">
      <c r="D992" s="90"/>
    </row>
    <row r="993" ht="15.75" customHeight="1">
      <c r="D993" s="90"/>
    </row>
    <row r="994" ht="15.75" customHeight="1">
      <c r="D994" s="90"/>
    </row>
    <row r="995" ht="15.75" customHeight="1">
      <c r="D995" s="90"/>
    </row>
    <row r="996" ht="15.75" customHeight="1">
      <c r="D996" s="90"/>
    </row>
    <row r="997" ht="15.75" customHeight="1">
      <c r="D997" s="90"/>
    </row>
    <row r="998" ht="15.75" customHeight="1">
      <c r="D998" s="90"/>
    </row>
    <row r="999" ht="15.75" customHeight="1">
      <c r="D999" s="90"/>
    </row>
    <row r="1000" ht="15.75" customHeight="1">
      <c r="D1000" s="90"/>
    </row>
  </sheetData>
  <mergeCells count="2">
    <mergeCell ref="B17:E17"/>
    <mergeCell ref="G18:L18"/>
  </mergeCells>
  <dataValidations>
    <dataValidation type="list" allowBlank="1" showInputMessage="1" showErrorMessage="1" prompt="Pilih salah satu opsi" sqref="D20 D22 D24:D26 D33:D44">
      <formula1>$D$2:$D$11</formula1>
    </dataValidation>
    <dataValidation type="list" allowBlank="1" showErrorMessage="1" sqref="D18:D19 D21 D23 D27:D32 D45:D48">
      <formula1>$D$2:$D$11</formula1>
    </dataValidation>
    <dataValidation type="custom" allowBlank="1" showDropDown="1" showInputMessage="1" showErrorMessage="1" prompt="Masukan data yang valid. Contoh tanggal : 29 Desember 2021, maka input yang valid adalah 29/12/2021" sqref="C18:C19 C21 C27:C32 C45:C47">
      <formula1>OR(NOT(ISERROR(DATEVALUE(C18))), AND(ISNUMBER(C18), LEFT(CELL("format", C18))="D"))</formula1>
    </dataValidation>
    <dataValidation type="list" allowBlank="1" showInputMessage="1" showErrorMessage="1" prompt="Pilih salah satu diantara opsi yang tersedia" sqref="D49:D1000">
      <formula1>$D$2:$D$11</formula1>
    </dataValidation>
  </dataValidations>
  <hyperlinks>
    <hyperlink display="&lt;&lt;&lt; Daftar Tabel" location="'Daftar Tabel'!A1" ref="E1"/>
  </hyperlinks>
  <printOptions/>
  <pageMargins bottom="0.75" footer="0.0" header="0.0" left="0.7" right="0.7" top="0.75"/>
  <pageSetup orientation="portrait"/>
  <drawing r:id="rId2"/>
  <legacyDrawing r:id="rId3"/>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6.0" topLeftCell="A7" activePane="bottomLeft" state="frozen"/>
      <selection activeCell="B8" sqref="B8" pane="bottomLeft"/>
    </sheetView>
  </sheetViews>
  <sheetFormatPr customHeight="1" defaultColWidth="12.63" defaultRowHeight="15.0"/>
  <cols>
    <col customWidth="1" min="1" max="1" width="4.63"/>
    <col customWidth="1" min="2" max="2" width="31.88"/>
    <col customWidth="1" min="3" max="6" width="9.13"/>
    <col customWidth="1" min="8" max="26" width="7.63"/>
  </cols>
  <sheetData>
    <row r="1" ht="14.25" customHeight="1">
      <c r="A1" s="185" t="s">
        <v>161</v>
      </c>
      <c r="B1" s="4"/>
      <c r="C1" s="4"/>
      <c r="D1" s="4"/>
      <c r="E1" s="4"/>
      <c r="F1" s="4"/>
      <c r="G1" s="68" t="s">
        <v>191</v>
      </c>
      <c r="H1" s="4"/>
      <c r="I1" s="4"/>
      <c r="J1" s="4"/>
      <c r="K1" s="4"/>
      <c r="L1" s="4"/>
      <c r="M1" s="4"/>
      <c r="N1" s="4"/>
      <c r="O1" s="4"/>
      <c r="P1" s="4"/>
      <c r="Q1" s="4"/>
      <c r="R1" s="4"/>
      <c r="S1" s="4"/>
      <c r="T1" s="4"/>
      <c r="U1" s="4"/>
      <c r="V1" s="4"/>
      <c r="W1" s="4"/>
      <c r="X1" s="4"/>
      <c r="Y1" s="4"/>
      <c r="Z1" s="4"/>
    </row>
    <row r="2" ht="14.25" customHeight="1">
      <c r="A2" s="185"/>
      <c r="B2" s="4"/>
      <c r="C2" s="4"/>
      <c r="D2" s="4"/>
      <c r="E2" s="4"/>
      <c r="F2" s="4"/>
      <c r="G2" s="4"/>
      <c r="H2" s="4"/>
      <c r="I2" s="4"/>
      <c r="J2" s="4"/>
      <c r="K2" s="4"/>
      <c r="L2" s="4"/>
      <c r="M2" s="4"/>
      <c r="N2" s="4"/>
      <c r="O2" s="4"/>
      <c r="P2" s="4"/>
      <c r="Q2" s="4"/>
      <c r="R2" s="4"/>
      <c r="S2" s="4"/>
      <c r="T2" s="4"/>
      <c r="U2" s="4"/>
      <c r="V2" s="4"/>
      <c r="W2" s="4"/>
      <c r="X2" s="4"/>
      <c r="Y2" s="4"/>
      <c r="Z2" s="4"/>
    </row>
    <row r="3" ht="14.25" customHeight="1">
      <c r="A3" s="370" t="s">
        <v>2296</v>
      </c>
      <c r="B3" s="4"/>
      <c r="C3" s="4"/>
      <c r="D3" s="4"/>
      <c r="E3" s="4"/>
      <c r="F3" s="4"/>
      <c r="G3" s="4"/>
      <c r="H3" s="4"/>
      <c r="I3" s="4"/>
      <c r="J3" s="4"/>
      <c r="K3" s="4"/>
      <c r="L3" s="4"/>
      <c r="M3" s="4"/>
      <c r="N3" s="4"/>
      <c r="O3" s="4"/>
      <c r="P3" s="4"/>
      <c r="Q3" s="4"/>
      <c r="R3" s="4"/>
      <c r="S3" s="4"/>
      <c r="T3" s="4"/>
      <c r="U3" s="4"/>
      <c r="V3" s="4"/>
      <c r="W3" s="4"/>
      <c r="X3" s="4"/>
      <c r="Y3" s="4"/>
      <c r="Z3" s="4"/>
    </row>
    <row r="4" ht="14.25" customHeight="1">
      <c r="A4" s="70" t="s">
        <v>213</v>
      </c>
      <c r="B4" s="70" t="s">
        <v>1289</v>
      </c>
      <c r="C4" s="71" t="s">
        <v>1290</v>
      </c>
      <c r="D4" s="72"/>
      <c r="E4" s="73"/>
      <c r="F4" s="70" t="s">
        <v>570</v>
      </c>
      <c r="G4" s="4"/>
      <c r="H4" s="4"/>
      <c r="I4" s="4"/>
      <c r="J4" s="4"/>
      <c r="K4" s="4"/>
      <c r="L4" s="4"/>
      <c r="M4" s="4"/>
      <c r="N4" s="4"/>
      <c r="O4" s="4"/>
      <c r="P4" s="4"/>
      <c r="Q4" s="4"/>
      <c r="R4" s="4"/>
      <c r="S4" s="4"/>
      <c r="T4" s="4"/>
      <c r="U4" s="4"/>
      <c r="V4" s="4"/>
      <c r="W4" s="4"/>
      <c r="X4" s="4"/>
      <c r="Y4" s="4"/>
      <c r="Z4" s="4"/>
    </row>
    <row r="5" ht="14.25" customHeight="1">
      <c r="A5" s="74"/>
      <c r="B5" s="74"/>
      <c r="C5" s="75" t="s">
        <v>556</v>
      </c>
      <c r="D5" s="75" t="s">
        <v>557</v>
      </c>
      <c r="E5" s="75" t="s">
        <v>558</v>
      </c>
      <c r="F5" s="74"/>
      <c r="G5" s="4"/>
      <c r="H5" s="4"/>
      <c r="I5" s="4"/>
      <c r="J5" s="4"/>
      <c r="K5" s="4"/>
      <c r="L5" s="4"/>
      <c r="M5" s="4"/>
      <c r="N5" s="4"/>
      <c r="O5" s="4"/>
      <c r="P5" s="4"/>
      <c r="Q5" s="4"/>
      <c r="R5" s="4"/>
      <c r="S5" s="4"/>
      <c r="T5" s="4"/>
      <c r="U5" s="4"/>
      <c r="V5" s="4"/>
      <c r="W5" s="4"/>
      <c r="X5" s="4"/>
      <c r="Y5" s="4"/>
      <c r="Z5" s="4"/>
    </row>
    <row r="6" ht="14.25" customHeight="1">
      <c r="A6" s="123">
        <v>1.0</v>
      </c>
      <c r="B6" s="123">
        <v>2.0</v>
      </c>
      <c r="C6" s="123">
        <v>3.0</v>
      </c>
      <c r="D6" s="123">
        <v>4.0</v>
      </c>
      <c r="E6" s="123">
        <v>5.0</v>
      </c>
      <c r="F6" s="123">
        <v>6.0</v>
      </c>
      <c r="G6" s="4"/>
      <c r="H6" s="4"/>
      <c r="I6" s="4"/>
      <c r="J6" s="4"/>
      <c r="K6" s="4"/>
      <c r="L6" s="4"/>
      <c r="M6" s="4"/>
      <c r="N6" s="4"/>
      <c r="O6" s="4"/>
      <c r="P6" s="4"/>
      <c r="Q6" s="4"/>
      <c r="R6" s="4"/>
      <c r="S6" s="4"/>
      <c r="T6" s="4"/>
      <c r="U6" s="4"/>
      <c r="V6" s="4"/>
      <c r="W6" s="4"/>
      <c r="X6" s="4"/>
      <c r="Y6" s="4"/>
      <c r="Z6" s="4"/>
    </row>
    <row r="7">
      <c r="A7" s="86">
        <v>1.0</v>
      </c>
      <c r="B7" s="187" t="s">
        <v>2297</v>
      </c>
      <c r="C7" s="113"/>
      <c r="D7" s="113"/>
      <c r="E7" s="113"/>
      <c r="F7" s="86">
        <f t="shared" ref="F7:F17" si="1">SUM(C7:E7)</f>
        <v>0</v>
      </c>
      <c r="G7" s="4" t="s">
        <v>1292</v>
      </c>
      <c r="H7" s="4"/>
      <c r="I7" s="4"/>
      <c r="J7" s="4"/>
      <c r="K7" s="4"/>
      <c r="L7" s="4"/>
      <c r="M7" s="4"/>
      <c r="N7" s="4"/>
      <c r="O7" s="4"/>
      <c r="P7" s="4"/>
      <c r="Q7" s="4"/>
      <c r="R7" s="4"/>
      <c r="S7" s="4"/>
      <c r="T7" s="4"/>
      <c r="U7" s="4"/>
      <c r="V7" s="4"/>
      <c r="W7" s="4"/>
      <c r="X7" s="4"/>
      <c r="Y7" s="4"/>
      <c r="Z7" s="4"/>
    </row>
    <row r="8" ht="14.25" customHeight="1">
      <c r="A8" s="86">
        <v>2.0</v>
      </c>
      <c r="B8" s="187" t="s">
        <v>2298</v>
      </c>
      <c r="C8" s="113"/>
      <c r="D8" s="113"/>
      <c r="E8" s="113"/>
      <c r="F8" s="86">
        <f t="shared" si="1"/>
        <v>0</v>
      </c>
      <c r="G8" s="4" t="s">
        <v>1294</v>
      </c>
      <c r="H8" s="4"/>
      <c r="I8" s="4"/>
      <c r="J8" s="4"/>
      <c r="K8" s="4"/>
      <c r="L8" s="4"/>
      <c r="M8" s="4"/>
      <c r="N8" s="4"/>
      <c r="O8" s="4"/>
      <c r="P8" s="4"/>
      <c r="Q8" s="4"/>
      <c r="R8" s="4"/>
      <c r="S8" s="4"/>
      <c r="T8" s="4"/>
      <c r="U8" s="4"/>
      <c r="V8" s="4"/>
      <c r="W8" s="4"/>
      <c r="X8" s="4"/>
      <c r="Y8" s="4"/>
      <c r="Z8" s="4"/>
    </row>
    <row r="9" ht="14.25" customHeight="1">
      <c r="A9" s="86">
        <v>3.0</v>
      </c>
      <c r="B9" s="187" t="s">
        <v>2299</v>
      </c>
      <c r="C9" s="113"/>
      <c r="D9" s="113"/>
      <c r="E9" s="113"/>
      <c r="F9" s="86">
        <f t="shared" si="1"/>
        <v>0</v>
      </c>
      <c r="G9" s="4" t="s">
        <v>1297</v>
      </c>
      <c r="H9" s="4"/>
      <c r="I9" s="4"/>
      <c r="J9" s="4"/>
      <c r="K9" s="4"/>
      <c r="L9" s="4"/>
      <c r="M9" s="4"/>
      <c r="N9" s="4"/>
      <c r="O9" s="4"/>
      <c r="P9" s="4"/>
      <c r="Q9" s="4"/>
      <c r="R9" s="4"/>
      <c r="S9" s="4"/>
      <c r="T9" s="4"/>
      <c r="U9" s="4"/>
      <c r="V9" s="4"/>
      <c r="W9" s="4"/>
      <c r="X9" s="4"/>
      <c r="Y9" s="4"/>
      <c r="Z9" s="4"/>
    </row>
    <row r="10" ht="14.25" customHeight="1">
      <c r="A10" s="86">
        <v>4.0</v>
      </c>
      <c r="B10" s="404" t="s">
        <v>2300</v>
      </c>
      <c r="C10" s="113"/>
      <c r="D10" s="113"/>
      <c r="E10" s="113"/>
      <c r="F10" s="86">
        <f t="shared" si="1"/>
        <v>0</v>
      </c>
      <c r="G10" s="4" t="s">
        <v>1300</v>
      </c>
      <c r="H10" s="4"/>
      <c r="I10" s="4"/>
      <c r="J10" s="4"/>
      <c r="K10" s="4"/>
      <c r="L10" s="4"/>
      <c r="M10" s="4"/>
      <c r="N10" s="4"/>
      <c r="O10" s="4"/>
      <c r="P10" s="4"/>
      <c r="Q10" s="4"/>
      <c r="R10" s="4"/>
      <c r="S10" s="4"/>
      <c r="T10" s="4"/>
      <c r="U10" s="4"/>
      <c r="V10" s="4"/>
      <c r="W10" s="4"/>
      <c r="X10" s="4"/>
      <c r="Y10" s="4"/>
      <c r="Z10" s="4"/>
    </row>
    <row r="11">
      <c r="A11" s="305">
        <v>5.0</v>
      </c>
      <c r="B11" s="187" t="s">
        <v>1301</v>
      </c>
      <c r="C11" s="584"/>
      <c r="D11" s="113"/>
      <c r="E11" s="113"/>
      <c r="F11" s="86">
        <f t="shared" si="1"/>
        <v>0</v>
      </c>
      <c r="G11" s="4" t="s">
        <v>1302</v>
      </c>
      <c r="H11" s="4"/>
      <c r="I11" s="4"/>
      <c r="J11" s="4"/>
      <c r="K11" s="4"/>
      <c r="L11" s="4"/>
      <c r="M11" s="4"/>
      <c r="N11" s="4"/>
      <c r="O11" s="4"/>
      <c r="P11" s="4"/>
      <c r="Q11" s="4"/>
      <c r="R11" s="4"/>
      <c r="S11" s="4"/>
      <c r="T11" s="4"/>
      <c r="U11" s="4"/>
      <c r="V11" s="4"/>
      <c r="W11" s="4"/>
      <c r="X11" s="4"/>
      <c r="Y11" s="4"/>
      <c r="Z11" s="4"/>
    </row>
    <row r="12" ht="27.0" customHeight="1">
      <c r="A12" s="305">
        <v>6.0</v>
      </c>
      <c r="B12" s="187" t="s">
        <v>1468</v>
      </c>
      <c r="C12" s="584"/>
      <c r="D12" s="113"/>
      <c r="E12" s="113"/>
      <c r="F12" s="86">
        <f t="shared" si="1"/>
        <v>0</v>
      </c>
      <c r="G12" s="4" t="s">
        <v>1304</v>
      </c>
      <c r="H12" s="4"/>
      <c r="I12" s="4"/>
      <c r="J12" s="4"/>
      <c r="K12" s="4"/>
      <c r="L12" s="4"/>
      <c r="M12" s="4"/>
      <c r="N12" s="4"/>
      <c r="O12" s="4"/>
      <c r="P12" s="4"/>
      <c r="Q12" s="4"/>
      <c r="R12" s="4"/>
      <c r="S12" s="4"/>
      <c r="T12" s="4"/>
      <c r="U12" s="4"/>
      <c r="V12" s="4"/>
      <c r="W12" s="4"/>
      <c r="X12" s="4"/>
      <c r="Y12" s="4"/>
      <c r="Z12" s="4"/>
    </row>
    <row r="13" ht="27.0" customHeight="1">
      <c r="A13" s="305">
        <v>7.0</v>
      </c>
      <c r="B13" s="187" t="s">
        <v>1469</v>
      </c>
      <c r="C13" s="584"/>
      <c r="D13" s="113"/>
      <c r="E13" s="113"/>
      <c r="F13" s="86">
        <f t="shared" si="1"/>
        <v>0</v>
      </c>
      <c r="G13" s="4" t="s">
        <v>1306</v>
      </c>
      <c r="H13" s="4"/>
      <c r="I13" s="4"/>
      <c r="J13" s="4"/>
      <c r="K13" s="4"/>
      <c r="L13" s="4"/>
      <c r="M13" s="4"/>
      <c r="N13" s="4"/>
      <c r="O13" s="4"/>
      <c r="P13" s="4"/>
      <c r="Q13" s="4"/>
      <c r="R13" s="4"/>
      <c r="S13" s="4"/>
      <c r="T13" s="4"/>
      <c r="U13" s="4"/>
      <c r="V13" s="4"/>
      <c r="W13" s="4"/>
      <c r="X13" s="4"/>
      <c r="Y13" s="4"/>
      <c r="Z13" s="4"/>
    </row>
    <row r="14">
      <c r="A14" s="305">
        <v>8.0</v>
      </c>
      <c r="B14" s="187" t="s">
        <v>1470</v>
      </c>
      <c r="C14" s="584"/>
      <c r="D14" s="113"/>
      <c r="E14" s="113"/>
      <c r="F14" s="86">
        <f t="shared" si="1"/>
        <v>0</v>
      </c>
      <c r="G14" s="4" t="s">
        <v>1471</v>
      </c>
      <c r="H14" s="4"/>
      <c r="I14" s="4"/>
      <c r="J14" s="4"/>
      <c r="K14" s="4"/>
      <c r="L14" s="4"/>
      <c r="M14" s="4"/>
      <c r="N14" s="4"/>
      <c r="O14" s="4"/>
      <c r="P14" s="4"/>
      <c r="Q14" s="4"/>
      <c r="R14" s="4"/>
      <c r="S14" s="4"/>
      <c r="T14" s="4"/>
      <c r="U14" s="4"/>
      <c r="V14" s="4"/>
      <c r="W14" s="4"/>
      <c r="X14" s="4"/>
      <c r="Y14" s="4"/>
      <c r="Z14" s="4"/>
    </row>
    <row r="15">
      <c r="A15" s="305">
        <v>9.0</v>
      </c>
      <c r="B15" s="187" t="s">
        <v>1472</v>
      </c>
      <c r="C15" s="584"/>
      <c r="D15" s="113"/>
      <c r="E15" s="113"/>
      <c r="F15" s="86">
        <f t="shared" si="1"/>
        <v>0</v>
      </c>
      <c r="G15" s="4" t="s">
        <v>1473</v>
      </c>
      <c r="H15" s="4"/>
      <c r="I15" s="4"/>
      <c r="J15" s="4"/>
      <c r="K15" s="4"/>
      <c r="L15" s="4"/>
      <c r="M15" s="4"/>
      <c r="N15" s="4"/>
      <c r="O15" s="4"/>
      <c r="P15" s="4"/>
      <c r="Q15" s="4"/>
      <c r="R15" s="4"/>
      <c r="S15" s="4"/>
      <c r="T15" s="4"/>
      <c r="U15" s="4"/>
      <c r="V15" s="4"/>
      <c r="W15" s="4"/>
      <c r="X15" s="4"/>
      <c r="Y15" s="4"/>
      <c r="Z15" s="4"/>
    </row>
    <row r="16">
      <c r="A16" s="305">
        <v>10.0</v>
      </c>
      <c r="B16" s="187" t="s">
        <v>1474</v>
      </c>
      <c r="C16" s="584"/>
      <c r="D16" s="113"/>
      <c r="E16" s="113"/>
      <c r="F16" s="86">
        <f t="shared" si="1"/>
        <v>0</v>
      </c>
      <c r="G16" s="4" t="s">
        <v>1475</v>
      </c>
      <c r="H16" s="4"/>
      <c r="I16" s="4"/>
      <c r="J16" s="4"/>
      <c r="K16" s="4"/>
      <c r="L16" s="4"/>
      <c r="M16" s="4"/>
      <c r="N16" s="4"/>
      <c r="O16" s="4"/>
      <c r="P16" s="4"/>
      <c r="Q16" s="4"/>
      <c r="R16" s="4"/>
      <c r="S16" s="4"/>
      <c r="T16" s="4"/>
      <c r="U16" s="4"/>
      <c r="V16" s="4"/>
      <c r="W16" s="4"/>
      <c r="X16" s="4"/>
      <c r="Y16" s="4"/>
      <c r="Z16" s="4"/>
    </row>
    <row r="17" ht="14.25" customHeight="1">
      <c r="A17" s="295" t="s">
        <v>570</v>
      </c>
      <c r="B17" s="73"/>
      <c r="C17" s="407">
        <f t="shared" ref="C17:E17" si="2">SUM(C7:C16)</f>
        <v>0</v>
      </c>
      <c r="D17" s="407">
        <f t="shared" si="2"/>
        <v>0</v>
      </c>
      <c r="E17" s="407">
        <f t="shared" si="2"/>
        <v>0</v>
      </c>
      <c r="F17" s="407">
        <f t="shared" si="1"/>
        <v>0</v>
      </c>
      <c r="G17" s="4"/>
      <c r="H17" s="4"/>
      <c r="I17" s="4"/>
      <c r="J17" s="4"/>
      <c r="K17" s="4"/>
      <c r="L17" s="4"/>
      <c r="M17" s="4"/>
      <c r="N17" s="4"/>
      <c r="O17" s="4"/>
      <c r="P17" s="4"/>
      <c r="Q17" s="4"/>
      <c r="R17" s="4"/>
      <c r="S17" s="4"/>
      <c r="T17" s="4"/>
      <c r="U17" s="4"/>
      <c r="V17" s="4"/>
      <c r="W17" s="4"/>
      <c r="X17" s="4"/>
      <c r="Y17" s="4"/>
      <c r="Z17" s="4"/>
    </row>
    <row r="18"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4:A5"/>
    <mergeCell ref="B4:B5"/>
    <mergeCell ref="C4:E4"/>
    <mergeCell ref="F4:F5"/>
    <mergeCell ref="A17:B17"/>
  </mergeCells>
  <dataValidations>
    <dataValidation type="decimal" operator="greaterThanOrEqual" allowBlank="1" showDropDown="1" showInputMessage="1" showErrorMessage="1" prompt="Masukan data yang valid. Data yang dimasukan harus berupa angka" sqref="C7:E16">
      <formula1>0.0</formula1>
    </dataValidation>
  </dataValidations>
  <hyperlinks>
    <hyperlink display="&lt;&lt;&lt; Daftar Tabel" location="'Daftar Tabel'!A1" ref="G1"/>
  </hyperlinks>
  <printOptions/>
  <pageMargins bottom="0.75" footer="0.0" header="0.0" left="0.7" right="0.7" top="0.75"/>
  <pageSetup orientation="landscape"/>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2.63" defaultRowHeight="15.0"/>
  <cols>
    <col customWidth="1" min="1" max="1" width="4.63"/>
    <col customWidth="1" min="2" max="2" width="28.38"/>
    <col customWidth="1" min="3" max="3" width="15.88"/>
    <col customWidth="1" min="4" max="4" width="22.13"/>
    <col customWidth="1" min="5" max="11" width="7.63"/>
  </cols>
  <sheetData>
    <row r="1" ht="14.25" customHeight="1">
      <c r="A1" s="222" t="s">
        <v>2289</v>
      </c>
      <c r="C1" s="95"/>
      <c r="F1" s="68" t="s">
        <v>191</v>
      </c>
    </row>
    <row r="2" ht="14.25" customHeight="1">
      <c r="A2" s="222"/>
      <c r="C2" s="95"/>
    </row>
    <row r="3" ht="14.25" customHeight="1">
      <c r="A3" s="370" t="s">
        <v>2278</v>
      </c>
      <c r="C3" s="95"/>
      <c r="D3" s="408"/>
    </row>
    <row r="4" ht="21.0" customHeight="1">
      <c r="A4" s="222" t="s">
        <v>2301</v>
      </c>
      <c r="C4" s="95"/>
    </row>
    <row r="5" ht="36.75" customHeight="1">
      <c r="A5" s="75" t="s">
        <v>71</v>
      </c>
      <c r="B5" s="75" t="s">
        <v>1486</v>
      </c>
      <c r="C5" s="75" t="s">
        <v>59</v>
      </c>
      <c r="D5" s="75" t="s">
        <v>2302</v>
      </c>
    </row>
    <row r="6" ht="14.25" customHeight="1">
      <c r="A6" s="372">
        <v>1.0</v>
      </c>
      <c r="B6" s="372">
        <v>2.0</v>
      </c>
      <c r="C6" s="372">
        <v>3.0</v>
      </c>
      <c r="D6" s="372">
        <v>5.0</v>
      </c>
    </row>
    <row r="7" ht="14.25" customHeight="1">
      <c r="A7" s="409" t="s">
        <v>1499</v>
      </c>
      <c r="B7" s="410" t="s">
        <v>2303</v>
      </c>
      <c r="C7" s="72"/>
      <c r="D7" s="73"/>
      <c r="F7" s="160" t="s">
        <v>397</v>
      </c>
      <c r="G7" s="6"/>
      <c r="H7" s="6"/>
      <c r="I7" s="6"/>
      <c r="J7" s="7"/>
      <c r="K7" s="585"/>
    </row>
    <row r="8" ht="14.25" customHeight="1">
      <c r="A8" s="376">
        <v>1.0</v>
      </c>
      <c r="B8" s="434" t="s">
        <v>1507</v>
      </c>
      <c r="C8" s="435">
        <v>44648.0</v>
      </c>
      <c r="D8" s="448" t="s">
        <v>1508</v>
      </c>
      <c r="F8" s="99" t="s">
        <v>2304</v>
      </c>
      <c r="J8" s="91">
        <f>COUNTIFS(B8:B999,"&lt;&gt;",C8:C999,"&lt;&gt;",D8:D999,"&lt;&gt;")</f>
        <v>11</v>
      </c>
    </row>
    <row r="9" ht="14.25" customHeight="1">
      <c r="A9" s="376">
        <v>2.0</v>
      </c>
      <c r="B9" s="434" t="s">
        <v>1509</v>
      </c>
      <c r="C9" s="435">
        <v>44643.0</v>
      </c>
      <c r="D9" s="448" t="s">
        <v>1510</v>
      </c>
    </row>
    <row r="10" ht="14.25" customHeight="1">
      <c r="A10" s="376">
        <v>3.0</v>
      </c>
      <c r="B10" s="434" t="s">
        <v>1511</v>
      </c>
      <c r="C10" s="435">
        <v>44743.0</v>
      </c>
      <c r="D10" s="448" t="s">
        <v>1512</v>
      </c>
    </row>
    <row r="11" ht="14.25" customHeight="1">
      <c r="A11" s="376">
        <v>4.0</v>
      </c>
      <c r="B11" s="434" t="s">
        <v>1513</v>
      </c>
      <c r="C11" s="435">
        <v>44687.0</v>
      </c>
      <c r="D11" s="448" t="s">
        <v>1514</v>
      </c>
    </row>
    <row r="12" ht="14.25" customHeight="1">
      <c r="A12" s="376">
        <v>5.0</v>
      </c>
      <c r="B12" s="434" t="s">
        <v>1546</v>
      </c>
      <c r="C12" s="435">
        <v>44652.0</v>
      </c>
      <c r="D12" s="434" t="s">
        <v>1547</v>
      </c>
    </row>
    <row r="13" ht="14.25" customHeight="1">
      <c r="A13" s="376">
        <v>6.0</v>
      </c>
      <c r="B13" s="434" t="s">
        <v>1519</v>
      </c>
      <c r="C13" s="586">
        <v>44958.0</v>
      </c>
      <c r="D13" s="448" t="s">
        <v>1520</v>
      </c>
    </row>
    <row r="14" ht="14.25" customHeight="1">
      <c r="A14" s="376">
        <v>7.0</v>
      </c>
      <c r="B14" s="434" t="s">
        <v>1521</v>
      </c>
      <c r="C14" s="435">
        <v>44712.0</v>
      </c>
      <c r="D14" s="448" t="s">
        <v>1522</v>
      </c>
    </row>
    <row r="15" ht="14.25" customHeight="1">
      <c r="A15" s="376">
        <v>8.0</v>
      </c>
      <c r="B15" s="434" t="s">
        <v>1523</v>
      </c>
      <c r="C15" s="435">
        <v>45488.0</v>
      </c>
      <c r="D15" s="448" t="s">
        <v>1524</v>
      </c>
    </row>
    <row r="16" ht="14.25" customHeight="1">
      <c r="A16" s="376">
        <v>9.0</v>
      </c>
      <c r="B16" s="434" t="s">
        <v>1530</v>
      </c>
      <c r="C16" s="435">
        <v>45432.0</v>
      </c>
      <c r="D16" s="448" t="s">
        <v>1531</v>
      </c>
    </row>
    <row r="17" ht="14.25" customHeight="1">
      <c r="A17" s="376">
        <v>10.0</v>
      </c>
      <c r="B17" s="434" t="s">
        <v>1532</v>
      </c>
      <c r="C17" s="435">
        <v>45443.0</v>
      </c>
      <c r="D17" s="448" t="s">
        <v>1533</v>
      </c>
    </row>
    <row r="18" ht="14.25" customHeight="1">
      <c r="A18" s="376">
        <v>11.0</v>
      </c>
      <c r="B18" s="324" t="s">
        <v>1534</v>
      </c>
      <c r="C18" s="428">
        <v>45534.0</v>
      </c>
      <c r="D18" s="317" t="s">
        <v>1535</v>
      </c>
    </row>
    <row r="19" ht="14.25" customHeight="1">
      <c r="A19" s="376">
        <v>12.0</v>
      </c>
      <c r="B19" s="324"/>
      <c r="C19" s="423"/>
      <c r="D19" s="324"/>
    </row>
    <row r="20" ht="14.25" customHeight="1">
      <c r="A20" s="376">
        <v>13.0</v>
      </c>
      <c r="B20" s="324"/>
      <c r="C20" s="423"/>
      <c r="D20" s="324"/>
    </row>
    <row r="21" ht="14.25" customHeight="1">
      <c r="A21" s="376">
        <v>14.0</v>
      </c>
      <c r="B21" s="324"/>
      <c r="C21" s="423"/>
      <c r="D21" s="324"/>
    </row>
    <row r="22" ht="14.25" customHeight="1">
      <c r="A22" s="376">
        <v>15.0</v>
      </c>
      <c r="B22" s="324"/>
      <c r="C22" s="423"/>
      <c r="D22" s="324"/>
    </row>
    <row r="23" ht="14.25" customHeight="1">
      <c r="A23" s="376">
        <v>16.0</v>
      </c>
      <c r="B23" s="324"/>
      <c r="C23" s="423"/>
      <c r="D23" s="324"/>
    </row>
    <row r="24" ht="14.25" customHeight="1">
      <c r="A24" s="376">
        <v>17.0</v>
      </c>
      <c r="B24" s="324"/>
      <c r="C24" s="423"/>
      <c r="D24" s="324"/>
    </row>
    <row r="25" ht="14.25" customHeight="1">
      <c r="A25" s="376">
        <v>18.0</v>
      </c>
      <c r="B25" s="324"/>
      <c r="C25" s="423"/>
      <c r="D25" s="324"/>
    </row>
    <row r="26" ht="14.25" customHeight="1">
      <c r="A26" s="376">
        <v>19.0</v>
      </c>
      <c r="B26" s="324"/>
      <c r="C26" s="423"/>
      <c r="D26" s="324"/>
    </row>
    <row r="27" ht="14.25" customHeight="1">
      <c r="A27" s="376">
        <v>20.0</v>
      </c>
      <c r="B27" s="324"/>
      <c r="C27" s="423"/>
      <c r="D27" s="324"/>
    </row>
    <row r="28" ht="14.25" customHeight="1">
      <c r="A28" s="376">
        <v>21.0</v>
      </c>
      <c r="B28" s="324"/>
      <c r="C28" s="423"/>
      <c r="D28" s="324"/>
    </row>
    <row r="29" ht="14.25" customHeight="1">
      <c r="A29" s="376">
        <v>22.0</v>
      </c>
      <c r="B29" s="324"/>
      <c r="C29" s="423"/>
      <c r="D29" s="324"/>
    </row>
    <row r="30" ht="14.25" customHeight="1">
      <c r="A30" s="376">
        <v>23.0</v>
      </c>
      <c r="B30" s="324"/>
      <c r="C30" s="423"/>
      <c r="D30" s="324"/>
    </row>
    <row r="31" ht="14.25" customHeight="1">
      <c r="A31" s="376">
        <v>24.0</v>
      </c>
      <c r="B31" s="324"/>
      <c r="C31" s="423"/>
      <c r="D31" s="324"/>
    </row>
    <row r="32" ht="14.25" customHeight="1">
      <c r="A32" s="376">
        <v>25.0</v>
      </c>
      <c r="B32" s="324"/>
      <c r="C32" s="423"/>
      <c r="D32" s="324"/>
    </row>
    <row r="33" ht="14.25" customHeight="1">
      <c r="A33" s="376">
        <v>26.0</v>
      </c>
      <c r="B33" s="324"/>
      <c r="C33" s="423"/>
      <c r="D33" s="324"/>
    </row>
    <row r="34" ht="14.25" customHeight="1">
      <c r="A34" s="376">
        <v>27.0</v>
      </c>
      <c r="B34" s="324"/>
      <c r="C34" s="423"/>
      <c r="D34" s="324"/>
    </row>
    <row r="35" ht="14.25" customHeight="1">
      <c r="A35" s="376">
        <v>28.0</v>
      </c>
      <c r="B35" s="324"/>
      <c r="C35" s="423"/>
      <c r="D35" s="324"/>
    </row>
    <row r="36" ht="14.25" customHeight="1">
      <c r="A36" s="376">
        <v>29.0</v>
      </c>
      <c r="B36" s="324"/>
      <c r="C36" s="423"/>
      <c r="D36" s="324"/>
    </row>
    <row r="37" ht="14.25" customHeight="1">
      <c r="A37" s="376">
        <v>30.0</v>
      </c>
      <c r="B37" s="324"/>
      <c r="C37" s="423"/>
      <c r="D37" s="324"/>
    </row>
    <row r="38" ht="14.25" customHeight="1">
      <c r="A38" s="376">
        <v>31.0</v>
      </c>
      <c r="B38" s="324"/>
      <c r="C38" s="423"/>
      <c r="D38" s="324"/>
    </row>
    <row r="39" ht="14.25" customHeight="1">
      <c r="A39" s="376">
        <v>32.0</v>
      </c>
      <c r="B39" s="324"/>
      <c r="C39" s="423"/>
      <c r="D39" s="324"/>
    </row>
    <row r="40" ht="14.25" customHeight="1">
      <c r="A40" s="376">
        <v>33.0</v>
      </c>
      <c r="B40" s="324"/>
      <c r="C40" s="423"/>
      <c r="D40" s="324"/>
    </row>
    <row r="41" ht="14.25" customHeight="1">
      <c r="A41" s="376">
        <v>34.0</v>
      </c>
      <c r="B41" s="324"/>
      <c r="C41" s="423"/>
      <c r="D41" s="324"/>
    </row>
    <row r="42" ht="14.25" customHeight="1">
      <c r="A42" s="376">
        <v>35.0</v>
      </c>
      <c r="B42" s="324"/>
      <c r="C42" s="423"/>
      <c r="D42" s="324"/>
    </row>
    <row r="43" ht="14.25" customHeight="1">
      <c r="A43" s="376">
        <v>36.0</v>
      </c>
      <c r="B43" s="324"/>
      <c r="C43" s="423"/>
      <c r="D43" s="324"/>
    </row>
    <row r="44" ht="14.25" customHeight="1">
      <c r="A44" s="376">
        <v>37.0</v>
      </c>
      <c r="B44" s="324"/>
      <c r="C44" s="423"/>
      <c r="D44" s="324"/>
    </row>
    <row r="45" ht="14.25" customHeight="1">
      <c r="A45" s="376">
        <v>38.0</v>
      </c>
      <c r="B45" s="324"/>
      <c r="C45" s="423"/>
      <c r="D45" s="324"/>
    </row>
    <row r="46" ht="14.25" customHeight="1">
      <c r="A46" s="376">
        <v>39.0</v>
      </c>
      <c r="B46" s="324"/>
      <c r="C46" s="423"/>
      <c r="D46" s="324"/>
    </row>
    <row r="47" ht="14.25" customHeight="1">
      <c r="A47" s="376">
        <v>40.0</v>
      </c>
      <c r="B47" s="324"/>
      <c r="C47" s="423"/>
      <c r="D47" s="324"/>
    </row>
    <row r="48" ht="14.25" customHeight="1">
      <c r="A48" s="376">
        <v>41.0</v>
      </c>
      <c r="B48" s="324"/>
      <c r="C48" s="423"/>
      <c r="D48" s="324"/>
    </row>
    <row r="49" ht="14.25" customHeight="1">
      <c r="A49" s="376">
        <v>42.0</v>
      </c>
      <c r="B49" s="324"/>
      <c r="C49" s="423"/>
      <c r="D49" s="324"/>
    </row>
    <row r="50" ht="14.25" customHeight="1">
      <c r="A50" s="376">
        <v>43.0</v>
      </c>
      <c r="B50" s="324"/>
      <c r="C50" s="423"/>
      <c r="D50" s="324"/>
    </row>
    <row r="51" ht="14.25" customHeight="1">
      <c r="A51" s="376">
        <v>44.0</v>
      </c>
      <c r="B51" s="324"/>
      <c r="C51" s="423"/>
      <c r="D51" s="324"/>
    </row>
    <row r="52" ht="14.25" customHeight="1">
      <c r="A52" s="376">
        <v>45.0</v>
      </c>
      <c r="B52" s="324"/>
      <c r="C52" s="423"/>
      <c r="D52" s="324"/>
    </row>
    <row r="53" ht="14.25" customHeight="1">
      <c r="A53" s="376">
        <v>46.0</v>
      </c>
      <c r="B53" s="324"/>
      <c r="C53" s="423"/>
      <c r="D53" s="324"/>
    </row>
    <row r="54" ht="14.25" customHeight="1">
      <c r="A54" s="376">
        <v>47.0</v>
      </c>
      <c r="B54" s="324"/>
      <c r="C54" s="423"/>
      <c r="D54" s="324"/>
    </row>
    <row r="55" ht="14.25" customHeight="1">
      <c r="A55" s="376">
        <v>48.0</v>
      </c>
      <c r="B55" s="324"/>
      <c r="C55" s="423"/>
      <c r="D55" s="324"/>
    </row>
    <row r="56" ht="14.25" customHeight="1">
      <c r="A56" s="376">
        <v>49.0</v>
      </c>
      <c r="B56" s="324"/>
      <c r="C56" s="423"/>
      <c r="D56" s="324"/>
    </row>
    <row r="57" ht="14.25" customHeight="1">
      <c r="A57" s="376">
        <v>50.0</v>
      </c>
      <c r="B57" s="324"/>
      <c r="C57" s="423"/>
      <c r="D57" s="324"/>
    </row>
    <row r="58" ht="14.25" customHeight="1">
      <c r="A58" s="376">
        <v>51.0</v>
      </c>
      <c r="B58" s="324"/>
      <c r="C58" s="423"/>
      <c r="D58" s="324"/>
    </row>
    <row r="59" ht="14.25" customHeight="1">
      <c r="A59" s="376">
        <v>52.0</v>
      </c>
      <c r="B59" s="324"/>
      <c r="C59" s="423"/>
      <c r="D59" s="324"/>
    </row>
    <row r="60" ht="14.25" customHeight="1">
      <c r="A60" s="376">
        <v>53.0</v>
      </c>
      <c r="B60" s="324"/>
      <c r="C60" s="423"/>
      <c r="D60" s="324"/>
    </row>
    <row r="61" ht="14.25" customHeight="1">
      <c r="A61" s="376">
        <v>54.0</v>
      </c>
      <c r="B61" s="324"/>
      <c r="C61" s="423"/>
      <c r="D61" s="324"/>
    </row>
    <row r="62" ht="14.25" customHeight="1">
      <c r="A62" s="376">
        <v>55.0</v>
      </c>
      <c r="B62" s="324"/>
      <c r="C62" s="423"/>
      <c r="D62" s="324"/>
    </row>
    <row r="63" ht="14.25" customHeight="1">
      <c r="A63" s="376">
        <v>56.0</v>
      </c>
      <c r="B63" s="324"/>
      <c r="C63" s="423"/>
      <c r="D63" s="324"/>
    </row>
    <row r="64" ht="14.25" customHeight="1">
      <c r="A64" s="376">
        <v>57.0</v>
      </c>
      <c r="B64" s="324"/>
      <c r="C64" s="423"/>
      <c r="D64" s="324"/>
    </row>
    <row r="65" ht="14.25" customHeight="1">
      <c r="A65" s="376">
        <v>58.0</v>
      </c>
      <c r="B65" s="324"/>
      <c r="C65" s="423"/>
      <c r="D65" s="324"/>
    </row>
    <row r="66" ht="14.25" customHeight="1">
      <c r="A66" s="376">
        <v>59.0</v>
      </c>
      <c r="B66" s="324"/>
      <c r="C66" s="423"/>
      <c r="D66" s="324"/>
    </row>
    <row r="67" ht="14.25" customHeight="1">
      <c r="A67" s="376">
        <v>60.0</v>
      </c>
      <c r="B67" s="324"/>
      <c r="C67" s="423"/>
      <c r="D67" s="324"/>
    </row>
    <row r="68" ht="14.25" customHeight="1">
      <c r="A68" s="376">
        <v>61.0</v>
      </c>
      <c r="B68" s="324"/>
      <c r="C68" s="423"/>
      <c r="D68" s="324"/>
    </row>
    <row r="69" ht="14.25" customHeight="1">
      <c r="A69" s="376">
        <v>62.0</v>
      </c>
      <c r="B69" s="324"/>
      <c r="C69" s="423"/>
      <c r="D69" s="324"/>
    </row>
    <row r="70" ht="14.25" customHeight="1">
      <c r="A70" s="376">
        <v>63.0</v>
      </c>
      <c r="B70" s="324"/>
      <c r="C70" s="423"/>
      <c r="D70" s="324"/>
    </row>
    <row r="71" ht="14.25" customHeight="1">
      <c r="A71" s="376">
        <v>64.0</v>
      </c>
      <c r="B71" s="324"/>
      <c r="C71" s="423"/>
      <c r="D71" s="324"/>
    </row>
    <row r="72" ht="14.25" customHeight="1">
      <c r="A72" s="376">
        <v>65.0</v>
      </c>
      <c r="B72" s="324"/>
      <c r="C72" s="423"/>
      <c r="D72" s="324"/>
    </row>
    <row r="73" ht="14.25" customHeight="1">
      <c r="A73" s="376">
        <v>66.0</v>
      </c>
      <c r="B73" s="324"/>
      <c r="C73" s="423"/>
      <c r="D73" s="324"/>
    </row>
    <row r="74" ht="14.25" customHeight="1">
      <c r="A74" s="376">
        <v>67.0</v>
      </c>
      <c r="B74" s="324"/>
      <c r="C74" s="423"/>
      <c r="D74" s="324"/>
    </row>
    <row r="75" ht="14.25" customHeight="1">
      <c r="A75" s="376">
        <v>68.0</v>
      </c>
      <c r="B75" s="324"/>
      <c r="C75" s="423"/>
      <c r="D75" s="324"/>
    </row>
    <row r="76" ht="14.25" customHeight="1">
      <c r="A76" s="376">
        <v>69.0</v>
      </c>
      <c r="B76" s="324"/>
      <c r="C76" s="423"/>
      <c r="D76" s="324"/>
    </row>
    <row r="77" ht="14.25" customHeight="1">
      <c r="A77" s="376">
        <v>70.0</v>
      </c>
      <c r="B77" s="324"/>
      <c r="C77" s="423"/>
      <c r="D77" s="324"/>
    </row>
    <row r="78" ht="14.25" customHeight="1">
      <c r="A78" s="376">
        <v>71.0</v>
      </c>
      <c r="B78" s="324"/>
      <c r="C78" s="423"/>
      <c r="D78" s="324"/>
    </row>
    <row r="79" ht="14.25" customHeight="1">
      <c r="A79" s="376">
        <v>72.0</v>
      </c>
      <c r="B79" s="324"/>
      <c r="C79" s="423"/>
      <c r="D79" s="324"/>
    </row>
    <row r="80" ht="14.25" customHeight="1">
      <c r="A80" s="376">
        <v>73.0</v>
      </c>
      <c r="B80" s="324"/>
      <c r="C80" s="423"/>
      <c r="D80" s="324"/>
    </row>
    <row r="81" ht="14.25" customHeight="1">
      <c r="A81" s="376">
        <v>74.0</v>
      </c>
      <c r="B81" s="324"/>
      <c r="C81" s="423"/>
      <c r="D81" s="324"/>
    </row>
    <row r="82" ht="14.25" customHeight="1">
      <c r="A82" s="376">
        <v>75.0</v>
      </c>
      <c r="B82" s="324"/>
      <c r="C82" s="423"/>
      <c r="D82" s="324"/>
    </row>
    <row r="83" ht="14.25" customHeight="1">
      <c r="A83" s="376">
        <v>76.0</v>
      </c>
      <c r="B83" s="324"/>
      <c r="C83" s="423"/>
      <c r="D83" s="324"/>
    </row>
    <row r="84" ht="14.25" customHeight="1">
      <c r="A84" s="376">
        <v>77.0</v>
      </c>
      <c r="B84" s="324"/>
      <c r="C84" s="423"/>
      <c r="D84" s="324"/>
    </row>
    <row r="85" ht="14.25" customHeight="1">
      <c r="A85" s="376">
        <v>78.0</v>
      </c>
      <c r="B85" s="324"/>
      <c r="C85" s="423"/>
      <c r="D85" s="324"/>
    </row>
    <row r="86" ht="14.25" customHeight="1">
      <c r="A86" s="376">
        <v>79.0</v>
      </c>
      <c r="B86" s="324"/>
      <c r="C86" s="423"/>
      <c r="D86" s="324"/>
    </row>
    <row r="87" ht="14.25" customHeight="1">
      <c r="A87" s="376">
        <v>80.0</v>
      </c>
      <c r="B87" s="324"/>
      <c r="C87" s="423"/>
      <c r="D87" s="324"/>
    </row>
    <row r="88" ht="14.25" customHeight="1">
      <c r="A88" s="376">
        <v>81.0</v>
      </c>
      <c r="B88" s="324"/>
      <c r="C88" s="423"/>
      <c r="D88" s="324"/>
    </row>
    <row r="89" ht="14.25" customHeight="1">
      <c r="A89" s="376">
        <v>82.0</v>
      </c>
      <c r="B89" s="324"/>
      <c r="C89" s="423"/>
      <c r="D89" s="324"/>
    </row>
    <row r="90" ht="14.25" customHeight="1">
      <c r="A90" s="376">
        <v>83.0</v>
      </c>
      <c r="B90" s="324"/>
      <c r="C90" s="423"/>
      <c r="D90" s="324"/>
    </row>
    <row r="91" ht="14.25" customHeight="1">
      <c r="A91" s="376">
        <v>84.0</v>
      </c>
      <c r="B91" s="324"/>
      <c r="C91" s="423"/>
      <c r="D91" s="324"/>
    </row>
    <row r="92" ht="14.25" customHeight="1">
      <c r="A92" s="376">
        <v>85.0</v>
      </c>
      <c r="B92" s="324"/>
      <c r="C92" s="423"/>
      <c r="D92" s="324"/>
    </row>
    <row r="93" ht="14.25" customHeight="1">
      <c r="A93" s="376">
        <v>86.0</v>
      </c>
      <c r="B93" s="324"/>
      <c r="C93" s="423"/>
      <c r="D93" s="324"/>
    </row>
    <row r="94" ht="14.25" customHeight="1">
      <c r="A94" s="376">
        <v>87.0</v>
      </c>
      <c r="B94" s="324"/>
      <c r="C94" s="423"/>
      <c r="D94" s="324"/>
    </row>
    <row r="95" ht="14.25" customHeight="1">
      <c r="A95" s="376">
        <v>88.0</v>
      </c>
      <c r="B95" s="324"/>
      <c r="C95" s="423"/>
      <c r="D95" s="324"/>
    </row>
    <row r="96" ht="14.25" customHeight="1">
      <c r="A96" s="376">
        <v>89.0</v>
      </c>
      <c r="B96" s="324"/>
      <c r="C96" s="423"/>
      <c r="D96" s="324"/>
    </row>
    <row r="97" ht="14.25" customHeight="1">
      <c r="A97" s="376">
        <v>90.0</v>
      </c>
      <c r="B97" s="324"/>
      <c r="C97" s="423"/>
      <c r="D97" s="324"/>
    </row>
    <row r="98" ht="14.25" customHeight="1">
      <c r="A98" s="376">
        <v>91.0</v>
      </c>
      <c r="B98" s="324"/>
      <c r="C98" s="423"/>
      <c r="D98" s="324"/>
    </row>
    <row r="99" ht="14.25" customHeight="1">
      <c r="A99" s="376">
        <v>92.0</v>
      </c>
      <c r="B99" s="324"/>
      <c r="C99" s="423"/>
      <c r="D99" s="324"/>
    </row>
    <row r="100" ht="14.25" customHeight="1">
      <c r="A100" s="376">
        <v>93.0</v>
      </c>
      <c r="B100" s="324"/>
      <c r="C100" s="423"/>
      <c r="D100" s="324"/>
    </row>
    <row r="101" ht="14.25" customHeight="1">
      <c r="A101" s="376">
        <v>94.0</v>
      </c>
      <c r="B101" s="324"/>
      <c r="C101" s="423"/>
      <c r="D101" s="324"/>
    </row>
    <row r="102" ht="14.25" customHeight="1">
      <c r="A102" s="376">
        <v>95.0</v>
      </c>
      <c r="B102" s="324"/>
      <c r="C102" s="423"/>
      <c r="D102" s="324"/>
    </row>
    <row r="103" ht="14.25" customHeight="1">
      <c r="A103" s="376">
        <v>96.0</v>
      </c>
      <c r="B103" s="324"/>
      <c r="C103" s="423"/>
      <c r="D103" s="324"/>
    </row>
    <row r="104" ht="14.25" customHeight="1">
      <c r="A104" s="376">
        <v>97.0</v>
      </c>
      <c r="B104" s="324"/>
      <c r="C104" s="423"/>
      <c r="D104" s="324"/>
    </row>
    <row r="105" ht="14.25" customHeight="1">
      <c r="A105" s="376">
        <v>98.0</v>
      </c>
      <c r="B105" s="324"/>
      <c r="C105" s="423"/>
      <c r="D105" s="324"/>
    </row>
    <row r="106" ht="14.25" customHeight="1">
      <c r="A106" s="376">
        <v>99.0</v>
      </c>
      <c r="B106" s="324"/>
      <c r="C106" s="423"/>
      <c r="D106" s="324"/>
    </row>
    <row r="107" ht="14.25" customHeight="1">
      <c r="A107" s="376">
        <v>100.0</v>
      </c>
      <c r="B107" s="324"/>
      <c r="C107" s="423"/>
      <c r="D107" s="324"/>
    </row>
    <row r="108" ht="14.25" customHeight="1">
      <c r="C108" s="579"/>
    </row>
    <row r="109" ht="14.25" customHeight="1">
      <c r="C109" s="579"/>
    </row>
    <row r="110" ht="14.25" customHeight="1">
      <c r="C110" s="579"/>
    </row>
    <row r="111" ht="14.25" customHeight="1">
      <c r="C111" s="579"/>
    </row>
    <row r="112" ht="14.25" customHeight="1">
      <c r="C112" s="579"/>
    </row>
    <row r="113" ht="14.25" customHeight="1">
      <c r="C113" s="579"/>
    </row>
    <row r="114" ht="14.25" customHeight="1">
      <c r="C114" s="579"/>
    </row>
    <row r="115" ht="14.25" customHeight="1">
      <c r="C115" s="579"/>
    </row>
    <row r="116" ht="14.25" customHeight="1">
      <c r="C116" s="579"/>
    </row>
    <row r="117" ht="14.25" customHeight="1">
      <c r="C117" s="579"/>
    </row>
    <row r="118" ht="14.25" customHeight="1">
      <c r="C118" s="579"/>
    </row>
    <row r="119" ht="14.25" customHeight="1">
      <c r="C119" s="579"/>
    </row>
    <row r="120" ht="14.25" customHeight="1">
      <c r="C120" s="579"/>
    </row>
    <row r="121" ht="14.25" customHeight="1">
      <c r="C121" s="579"/>
    </row>
    <row r="122" ht="14.25" customHeight="1">
      <c r="C122" s="579"/>
    </row>
    <row r="123" ht="14.25" customHeight="1">
      <c r="C123" s="579"/>
    </row>
    <row r="124" ht="14.25" customHeight="1">
      <c r="C124" s="579"/>
    </row>
    <row r="125" ht="14.25" customHeight="1">
      <c r="C125" s="579"/>
    </row>
    <row r="126" ht="14.25" customHeight="1">
      <c r="C126" s="579"/>
    </row>
    <row r="127" ht="14.25" customHeight="1">
      <c r="C127" s="579"/>
    </row>
    <row r="128" ht="14.25" customHeight="1">
      <c r="C128" s="579"/>
    </row>
    <row r="129" ht="14.25" customHeight="1">
      <c r="C129" s="579"/>
    </row>
    <row r="130" ht="14.25" customHeight="1">
      <c r="C130" s="579"/>
    </row>
    <row r="131" ht="14.25" customHeight="1">
      <c r="C131" s="579"/>
    </row>
    <row r="132" ht="14.25" customHeight="1">
      <c r="C132" s="579"/>
    </row>
    <row r="133" ht="14.25" customHeight="1">
      <c r="C133" s="579"/>
    </row>
    <row r="134" ht="14.25" customHeight="1">
      <c r="C134" s="579"/>
    </row>
    <row r="135" ht="14.25" customHeight="1">
      <c r="C135" s="579"/>
    </row>
    <row r="136" ht="14.25" customHeight="1">
      <c r="C136" s="579"/>
    </row>
    <row r="137" ht="14.25" customHeight="1">
      <c r="C137" s="579"/>
    </row>
    <row r="138" ht="14.25" customHeight="1">
      <c r="C138" s="579"/>
    </row>
    <row r="139" ht="14.25" customHeight="1">
      <c r="C139" s="579"/>
    </row>
    <row r="140" ht="14.25" customHeight="1">
      <c r="C140" s="579"/>
    </row>
    <row r="141" ht="14.25" customHeight="1">
      <c r="C141" s="579"/>
    </row>
    <row r="142" ht="14.25" customHeight="1">
      <c r="C142" s="579"/>
    </row>
    <row r="143" ht="14.25" customHeight="1">
      <c r="C143" s="579"/>
    </row>
    <row r="144" ht="14.25" customHeight="1">
      <c r="C144" s="579"/>
    </row>
    <row r="145" ht="14.25" customHeight="1">
      <c r="C145" s="579"/>
    </row>
    <row r="146" ht="14.25" customHeight="1">
      <c r="C146" s="579"/>
    </row>
    <row r="147" ht="14.25" customHeight="1">
      <c r="C147" s="579"/>
    </row>
    <row r="148" ht="14.25" customHeight="1">
      <c r="C148" s="579"/>
    </row>
    <row r="149" ht="14.25" customHeight="1">
      <c r="C149" s="579"/>
    </row>
    <row r="150" ht="14.25" customHeight="1">
      <c r="C150" s="579"/>
    </row>
    <row r="151" ht="14.25" customHeight="1">
      <c r="C151" s="579"/>
    </row>
    <row r="152" ht="14.25" customHeight="1">
      <c r="C152" s="579"/>
    </row>
    <row r="153" ht="14.25" customHeight="1">
      <c r="C153" s="579"/>
    </row>
    <row r="154" ht="14.25" customHeight="1">
      <c r="C154" s="579"/>
    </row>
    <row r="155" ht="14.25" customHeight="1">
      <c r="C155" s="579"/>
    </row>
    <row r="156" ht="14.25" customHeight="1">
      <c r="C156" s="579"/>
    </row>
    <row r="157" ht="14.25" customHeight="1">
      <c r="C157" s="579"/>
    </row>
    <row r="158" ht="14.25" customHeight="1">
      <c r="C158" s="579"/>
    </row>
    <row r="159" ht="14.25" customHeight="1">
      <c r="C159" s="579"/>
    </row>
    <row r="160" ht="14.25" customHeight="1">
      <c r="C160" s="579"/>
    </row>
    <row r="161" ht="14.25" customHeight="1">
      <c r="C161" s="579"/>
    </row>
    <row r="162" ht="14.25" customHeight="1">
      <c r="C162" s="579"/>
    </row>
    <row r="163" ht="14.25" customHeight="1">
      <c r="C163" s="579"/>
    </row>
    <row r="164" ht="14.25" customHeight="1">
      <c r="C164" s="579"/>
    </row>
    <row r="165" ht="14.25" customHeight="1">
      <c r="C165" s="579"/>
    </row>
    <row r="166" ht="14.25" customHeight="1">
      <c r="C166" s="579"/>
    </row>
    <row r="167" ht="14.25" customHeight="1">
      <c r="C167" s="579"/>
    </row>
    <row r="168" ht="14.25" customHeight="1">
      <c r="C168" s="579"/>
    </row>
    <row r="169" ht="14.25" customHeight="1">
      <c r="C169" s="579"/>
    </row>
    <row r="170" ht="14.25" customHeight="1">
      <c r="C170" s="579"/>
    </row>
    <row r="171" ht="14.25" customHeight="1">
      <c r="C171" s="579"/>
    </row>
    <row r="172" ht="14.25" customHeight="1">
      <c r="C172" s="579"/>
    </row>
    <row r="173" ht="14.25" customHeight="1">
      <c r="C173" s="579"/>
    </row>
    <row r="174" ht="14.25" customHeight="1">
      <c r="C174" s="579"/>
    </row>
    <row r="175" ht="14.25" customHeight="1">
      <c r="C175" s="579"/>
    </row>
    <row r="176" ht="14.25" customHeight="1">
      <c r="C176" s="579"/>
    </row>
    <row r="177" ht="14.25" customHeight="1">
      <c r="C177" s="579"/>
    </row>
    <row r="178" ht="14.25" customHeight="1">
      <c r="C178" s="579"/>
    </row>
    <row r="179" ht="14.25" customHeight="1">
      <c r="C179" s="579"/>
    </row>
    <row r="180" ht="14.25" customHeight="1">
      <c r="C180" s="579"/>
    </row>
    <row r="181" ht="14.25" customHeight="1">
      <c r="C181" s="579"/>
    </row>
    <row r="182" ht="14.25" customHeight="1">
      <c r="C182" s="579"/>
    </row>
    <row r="183" ht="14.25" customHeight="1">
      <c r="C183" s="579"/>
    </row>
    <row r="184" ht="14.25" customHeight="1">
      <c r="C184" s="579"/>
    </row>
    <row r="185" ht="14.25" customHeight="1">
      <c r="C185" s="579"/>
    </row>
    <row r="186" ht="14.25" customHeight="1">
      <c r="C186" s="579"/>
    </row>
    <row r="187" ht="14.25" customHeight="1">
      <c r="C187" s="579"/>
    </row>
    <row r="188" ht="14.25" customHeight="1">
      <c r="C188" s="579"/>
    </row>
    <row r="189" ht="14.25" customHeight="1">
      <c r="C189" s="579"/>
    </row>
    <row r="190" ht="14.25" customHeight="1">
      <c r="C190" s="579"/>
    </row>
    <row r="191" ht="14.25" customHeight="1">
      <c r="C191" s="579"/>
    </row>
    <row r="192" ht="14.25" customHeight="1">
      <c r="C192" s="579"/>
    </row>
    <row r="193" ht="14.25" customHeight="1">
      <c r="C193" s="579"/>
    </row>
    <row r="194" ht="14.25" customHeight="1">
      <c r="C194" s="579"/>
    </row>
    <row r="195" ht="14.25" customHeight="1">
      <c r="C195" s="579"/>
    </row>
    <row r="196" ht="14.25" customHeight="1">
      <c r="C196" s="579"/>
    </row>
    <row r="197" ht="14.25" customHeight="1">
      <c r="C197" s="579"/>
    </row>
    <row r="198" ht="14.25" customHeight="1">
      <c r="C198" s="579"/>
    </row>
    <row r="199" ht="14.25" customHeight="1">
      <c r="C199" s="579"/>
    </row>
    <row r="200" ht="14.25" customHeight="1">
      <c r="C200" s="579"/>
    </row>
    <row r="201" ht="14.25" customHeight="1">
      <c r="C201" s="579"/>
    </row>
    <row r="202" ht="14.25" customHeight="1">
      <c r="C202" s="579"/>
    </row>
    <row r="203" ht="14.25" customHeight="1">
      <c r="C203" s="579"/>
    </row>
    <row r="204" ht="14.25" customHeight="1">
      <c r="C204" s="579"/>
    </row>
    <row r="205" ht="14.25" customHeight="1">
      <c r="C205" s="579"/>
    </row>
    <row r="206" ht="14.25" customHeight="1">
      <c r="C206" s="579"/>
    </row>
    <row r="207" ht="14.25" customHeight="1">
      <c r="C207" s="579"/>
    </row>
    <row r="208" ht="14.25" customHeight="1">
      <c r="C208" s="579"/>
    </row>
    <row r="209" ht="14.25" customHeight="1">
      <c r="C209" s="579"/>
    </row>
    <row r="210" ht="14.25" customHeight="1">
      <c r="C210" s="579"/>
    </row>
    <row r="211" ht="14.25" customHeight="1">
      <c r="C211" s="579"/>
    </row>
    <row r="212" ht="14.25" customHeight="1">
      <c r="C212" s="579"/>
    </row>
    <row r="213" ht="14.25" customHeight="1">
      <c r="C213" s="579"/>
    </row>
    <row r="214" ht="14.25" customHeight="1">
      <c r="C214" s="579"/>
    </row>
    <row r="215" ht="14.25" customHeight="1">
      <c r="C215" s="579"/>
    </row>
    <row r="216" ht="14.25" customHeight="1">
      <c r="C216" s="579"/>
    </row>
    <row r="217" ht="14.25" customHeight="1">
      <c r="C217" s="579"/>
    </row>
    <row r="218" ht="14.25" customHeight="1">
      <c r="C218" s="579"/>
    </row>
    <row r="219" ht="14.25" customHeight="1">
      <c r="C219" s="579"/>
    </row>
    <row r="220" ht="14.25" customHeight="1">
      <c r="C220" s="579"/>
    </row>
    <row r="221" ht="14.25" customHeight="1">
      <c r="C221" s="579"/>
    </row>
    <row r="222" ht="14.25" customHeight="1">
      <c r="C222" s="579"/>
    </row>
    <row r="223" ht="14.25" customHeight="1">
      <c r="C223" s="579"/>
    </row>
    <row r="224" ht="14.25" customHeight="1">
      <c r="C224" s="579"/>
    </row>
    <row r="225" ht="14.25" customHeight="1">
      <c r="C225" s="579"/>
    </row>
    <row r="226" ht="14.25" customHeight="1">
      <c r="C226" s="579"/>
    </row>
    <row r="227" ht="14.25" customHeight="1">
      <c r="C227" s="579"/>
    </row>
    <row r="228" ht="14.25" customHeight="1">
      <c r="C228" s="579"/>
    </row>
    <row r="229" ht="14.25" customHeight="1">
      <c r="C229" s="579"/>
    </row>
    <row r="230" ht="14.25" customHeight="1">
      <c r="C230" s="579"/>
    </row>
    <row r="231" ht="14.25" customHeight="1">
      <c r="C231" s="579"/>
    </row>
    <row r="232" ht="14.25" customHeight="1">
      <c r="C232" s="579"/>
    </row>
    <row r="233" ht="14.25" customHeight="1">
      <c r="C233" s="579"/>
    </row>
    <row r="234" ht="14.25" customHeight="1">
      <c r="C234" s="579"/>
    </row>
    <row r="235" ht="14.25" customHeight="1">
      <c r="C235" s="579"/>
    </row>
    <row r="236" ht="14.25" customHeight="1">
      <c r="C236" s="579"/>
    </row>
    <row r="237" ht="14.25" customHeight="1">
      <c r="C237" s="579"/>
    </row>
    <row r="238" ht="14.25" customHeight="1">
      <c r="C238" s="579"/>
    </row>
    <row r="239" ht="14.25" customHeight="1">
      <c r="C239" s="579"/>
    </row>
    <row r="240" ht="14.25" customHeight="1">
      <c r="C240" s="579"/>
    </row>
    <row r="241" ht="14.25" customHeight="1">
      <c r="C241" s="579"/>
    </row>
    <row r="242" ht="14.25" customHeight="1">
      <c r="C242" s="579"/>
    </row>
    <row r="243" ht="14.25" customHeight="1">
      <c r="C243" s="579"/>
    </row>
    <row r="244" ht="14.25" customHeight="1">
      <c r="C244" s="579"/>
    </row>
    <row r="245" ht="14.25" customHeight="1">
      <c r="C245" s="579"/>
    </row>
    <row r="246" ht="14.25" customHeight="1">
      <c r="C246" s="579"/>
    </row>
    <row r="247" ht="14.25" customHeight="1">
      <c r="C247" s="579"/>
    </row>
    <row r="248" ht="14.25" customHeight="1">
      <c r="C248" s="579"/>
    </row>
    <row r="249" ht="14.25" customHeight="1">
      <c r="C249" s="579"/>
    </row>
    <row r="250" ht="14.25" customHeight="1">
      <c r="C250" s="579"/>
    </row>
    <row r="251" ht="14.25" customHeight="1">
      <c r="C251" s="579"/>
    </row>
    <row r="252" ht="14.25" customHeight="1">
      <c r="C252" s="579"/>
    </row>
    <row r="253" ht="14.25" customHeight="1">
      <c r="C253" s="579"/>
    </row>
    <row r="254" ht="14.25" customHeight="1">
      <c r="C254" s="579"/>
    </row>
    <row r="255" ht="14.25" customHeight="1">
      <c r="C255" s="579"/>
    </row>
    <row r="256" ht="14.25" customHeight="1">
      <c r="C256" s="579"/>
    </row>
    <row r="257" ht="14.25" customHeight="1">
      <c r="C257" s="579"/>
    </row>
    <row r="258" ht="14.25" customHeight="1">
      <c r="C258" s="579"/>
    </row>
    <row r="259" ht="14.25" customHeight="1">
      <c r="C259" s="579"/>
    </row>
    <row r="260" ht="14.25" customHeight="1">
      <c r="C260" s="579"/>
    </row>
    <row r="261" ht="14.25" customHeight="1">
      <c r="C261" s="579"/>
    </row>
    <row r="262" ht="14.25" customHeight="1">
      <c r="C262" s="579"/>
    </row>
    <row r="263" ht="14.25" customHeight="1">
      <c r="C263" s="579"/>
    </row>
    <row r="264" ht="14.25" customHeight="1">
      <c r="C264" s="579"/>
    </row>
    <row r="265" ht="14.25" customHeight="1">
      <c r="C265" s="579"/>
    </row>
    <row r="266" ht="14.25" customHeight="1">
      <c r="C266" s="579"/>
    </row>
    <row r="267" ht="14.25" customHeight="1">
      <c r="C267" s="579"/>
    </row>
    <row r="268" ht="14.25" customHeight="1">
      <c r="C268" s="579"/>
    </row>
    <row r="269" ht="14.25" customHeight="1">
      <c r="C269" s="579"/>
    </row>
    <row r="270" ht="14.25" customHeight="1">
      <c r="C270" s="579"/>
    </row>
    <row r="271" ht="14.25" customHeight="1">
      <c r="C271" s="579"/>
    </row>
    <row r="272" ht="14.25" customHeight="1">
      <c r="C272" s="579"/>
    </row>
    <row r="273" ht="14.25" customHeight="1">
      <c r="C273" s="579"/>
    </row>
    <row r="274" ht="14.25" customHeight="1">
      <c r="C274" s="579"/>
    </row>
    <row r="275" ht="14.25" customHeight="1">
      <c r="C275" s="579"/>
    </row>
    <row r="276" ht="14.25" customHeight="1">
      <c r="C276" s="579"/>
    </row>
    <row r="277" ht="14.25" customHeight="1">
      <c r="C277" s="579"/>
    </row>
    <row r="278" ht="14.25" customHeight="1">
      <c r="C278" s="579"/>
    </row>
    <row r="279" ht="14.25" customHeight="1">
      <c r="C279" s="579"/>
    </row>
    <row r="280" ht="14.25" customHeight="1">
      <c r="C280" s="579"/>
    </row>
    <row r="281" ht="14.25" customHeight="1">
      <c r="C281" s="579"/>
    </row>
    <row r="282" ht="14.25" customHeight="1">
      <c r="C282" s="579"/>
    </row>
    <row r="283" ht="14.25" customHeight="1">
      <c r="C283" s="579"/>
    </row>
    <row r="284" ht="14.25" customHeight="1">
      <c r="C284" s="579"/>
    </row>
    <row r="285" ht="14.25" customHeight="1">
      <c r="C285" s="579"/>
    </row>
    <row r="286" ht="14.25" customHeight="1">
      <c r="C286" s="579"/>
    </row>
    <row r="287" ht="14.25" customHeight="1">
      <c r="C287" s="579"/>
    </row>
    <row r="288" ht="14.25" customHeight="1">
      <c r="C288" s="579"/>
    </row>
    <row r="289" ht="14.25" customHeight="1">
      <c r="C289" s="579"/>
    </row>
    <row r="290" ht="14.25" customHeight="1">
      <c r="C290" s="579"/>
    </row>
    <row r="291" ht="14.25" customHeight="1">
      <c r="C291" s="579"/>
    </row>
    <row r="292" ht="14.25" customHeight="1">
      <c r="C292" s="579"/>
    </row>
    <row r="293" ht="14.25" customHeight="1">
      <c r="C293" s="579"/>
    </row>
    <row r="294" ht="14.25" customHeight="1">
      <c r="C294" s="579"/>
    </row>
    <row r="295" ht="14.25" customHeight="1">
      <c r="C295" s="579"/>
    </row>
    <row r="296" ht="14.25" customHeight="1">
      <c r="C296" s="579"/>
    </row>
    <row r="297" ht="14.25" customHeight="1">
      <c r="C297" s="579"/>
    </row>
    <row r="298" ht="14.25" customHeight="1">
      <c r="C298" s="579"/>
    </row>
    <row r="299" ht="14.25" customHeight="1">
      <c r="C299" s="579"/>
    </row>
    <row r="300" ht="14.25" customHeight="1">
      <c r="C300" s="579"/>
    </row>
    <row r="301" ht="14.25" customHeight="1">
      <c r="C301" s="579"/>
    </row>
    <row r="302" ht="14.25" customHeight="1">
      <c r="C302" s="579"/>
    </row>
    <row r="303" ht="14.25" customHeight="1">
      <c r="C303" s="579"/>
    </row>
    <row r="304" ht="14.25" customHeight="1">
      <c r="C304" s="579"/>
    </row>
    <row r="305" ht="14.25" customHeight="1">
      <c r="C305" s="579"/>
    </row>
    <row r="306" ht="14.25" customHeight="1">
      <c r="C306" s="579"/>
    </row>
    <row r="307" ht="14.25" customHeight="1">
      <c r="C307" s="579"/>
    </row>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7:D7"/>
    <mergeCell ref="F7:J7"/>
  </mergeCells>
  <dataValidations>
    <dataValidation type="custom" allowBlank="1" showDropDown="1" showInputMessage="1" showErrorMessage="1" prompt="Masukan data yang valid. Contoh tanggal : 29 Desember 2021, maka input yang valid adalah 29/12/2021" sqref="C8:C12 C14:C17">
      <formula1>OR(NOT(ISERROR(DATEVALUE(C8))), AND(ISNUMBER(C8), LEFT(CELL("format", C8))="D"))</formula1>
    </dataValidation>
  </dataValidations>
  <hyperlinks>
    <hyperlink display="&lt;&lt;&lt; Daftar Tabel" location="'Daftar Tabel'!A1" ref="F1"/>
  </hyperlinks>
  <printOptions/>
  <pageMargins bottom="0.75" footer="0.0" header="0.0" left="0.7" right="0.7" top="0.75"/>
  <pageSetup orientation="portrait"/>
  <drawing r:id="rId2"/>
  <legacyDrawing r:id="rId3"/>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0" topLeftCell="B11" activePane="bottomRight" state="frozen"/>
      <selection activeCell="B1" sqref="B1" pane="topRight"/>
      <selection activeCell="A11" sqref="A11" pane="bottomLeft"/>
      <selection activeCell="B11" sqref="B11" pane="bottomRight"/>
    </sheetView>
  </sheetViews>
  <sheetFormatPr customHeight="1" defaultColWidth="12.63" defaultRowHeight="15.0"/>
  <cols>
    <col customWidth="1" min="1" max="1" width="4.63"/>
    <col customWidth="1" min="2" max="2" width="25.88"/>
    <col customWidth="1" min="3" max="3" width="23.5"/>
    <col customWidth="1" min="4" max="4" width="28.38"/>
    <col customWidth="1" min="5" max="5" width="96.25"/>
    <col customWidth="1" min="6" max="6" width="11.13"/>
    <col customWidth="1" min="8" max="26" width="7.63"/>
  </cols>
  <sheetData>
    <row r="1" ht="14.25" customHeight="1">
      <c r="A1" s="185" t="s">
        <v>2305</v>
      </c>
      <c r="B1" s="4"/>
      <c r="C1" s="4"/>
      <c r="D1" s="4"/>
      <c r="E1" s="4"/>
      <c r="F1" s="137"/>
      <c r="G1" s="68" t="s">
        <v>191</v>
      </c>
      <c r="H1" s="4"/>
      <c r="I1" s="4"/>
      <c r="J1" s="4"/>
      <c r="K1" s="4"/>
      <c r="L1" s="4"/>
      <c r="M1" s="4"/>
      <c r="N1" s="4"/>
      <c r="O1" s="4"/>
      <c r="P1" s="4"/>
      <c r="Q1" s="4"/>
      <c r="R1" s="4"/>
      <c r="S1" s="4"/>
      <c r="T1" s="4"/>
      <c r="U1" s="4"/>
      <c r="V1" s="4"/>
      <c r="W1" s="4"/>
      <c r="X1" s="4"/>
      <c r="Y1" s="4"/>
      <c r="Z1" s="4"/>
    </row>
    <row r="2" ht="14.25" customHeight="1">
      <c r="A2" s="185"/>
      <c r="B2" s="4"/>
      <c r="C2" s="4"/>
      <c r="D2" s="4"/>
      <c r="E2" s="4"/>
      <c r="F2" s="137"/>
      <c r="G2" s="119"/>
      <c r="H2" s="4"/>
      <c r="I2" s="4"/>
      <c r="J2" s="4"/>
      <c r="K2" s="4"/>
      <c r="L2" s="4"/>
      <c r="M2" s="4"/>
      <c r="N2" s="4"/>
      <c r="O2" s="4"/>
      <c r="P2" s="4"/>
      <c r="Q2" s="4"/>
      <c r="R2" s="4"/>
      <c r="S2" s="4"/>
      <c r="T2" s="4"/>
      <c r="U2" s="4"/>
      <c r="V2" s="4"/>
      <c r="W2" s="4"/>
      <c r="X2" s="4"/>
      <c r="Y2" s="4"/>
      <c r="Z2" s="4"/>
    </row>
    <row r="3" ht="14.25" hidden="1" customHeight="1">
      <c r="A3" s="185"/>
      <c r="B3" s="4"/>
      <c r="C3" s="4"/>
      <c r="D3" s="4"/>
      <c r="E3" s="4"/>
      <c r="F3" s="137"/>
      <c r="G3" s="68"/>
      <c r="H3" s="4"/>
      <c r="I3" s="4"/>
      <c r="J3" s="4"/>
      <c r="K3" s="4"/>
      <c r="L3" s="4"/>
      <c r="M3" s="4"/>
      <c r="N3" s="4"/>
      <c r="O3" s="4"/>
      <c r="P3" s="4"/>
      <c r="Q3" s="4"/>
      <c r="R3" s="4"/>
      <c r="S3" s="4"/>
      <c r="T3" s="4"/>
      <c r="U3" s="4"/>
      <c r="V3" s="4"/>
      <c r="W3" s="4"/>
      <c r="X3" s="4"/>
      <c r="Y3" s="4"/>
      <c r="Z3" s="4"/>
    </row>
    <row r="4" ht="14.25" hidden="1" customHeight="1">
      <c r="A4" s="185"/>
      <c r="B4" s="4"/>
      <c r="C4" s="4"/>
      <c r="D4" s="4" t="s">
        <v>2306</v>
      </c>
      <c r="E4" s="4"/>
      <c r="F4" s="137"/>
      <c r="G4" s="68"/>
      <c r="H4" s="4"/>
      <c r="I4" s="4"/>
      <c r="J4" s="4"/>
      <c r="K4" s="4"/>
      <c r="L4" s="4"/>
      <c r="M4" s="4"/>
      <c r="N4" s="4"/>
      <c r="O4" s="4"/>
      <c r="P4" s="4"/>
      <c r="Q4" s="4"/>
      <c r="R4" s="4"/>
      <c r="S4" s="4"/>
      <c r="T4" s="4"/>
      <c r="U4" s="4"/>
      <c r="V4" s="4"/>
      <c r="W4" s="4"/>
      <c r="X4" s="4"/>
      <c r="Y4" s="4"/>
      <c r="Z4" s="4"/>
    </row>
    <row r="5" ht="14.25" hidden="1" customHeight="1">
      <c r="A5" s="185"/>
      <c r="B5" s="4"/>
      <c r="C5" s="4"/>
      <c r="D5" s="4" t="s">
        <v>2307</v>
      </c>
      <c r="E5" s="4"/>
      <c r="F5" s="137"/>
      <c r="G5" s="68"/>
      <c r="H5" s="4"/>
      <c r="I5" s="4"/>
      <c r="J5" s="4"/>
      <c r="K5" s="4"/>
      <c r="L5" s="4"/>
      <c r="M5" s="4"/>
      <c r="N5" s="4"/>
      <c r="O5" s="4"/>
      <c r="P5" s="4"/>
      <c r="Q5" s="4"/>
      <c r="R5" s="4"/>
      <c r="S5" s="4"/>
      <c r="T5" s="4"/>
      <c r="U5" s="4"/>
      <c r="V5" s="4"/>
      <c r="W5" s="4"/>
      <c r="X5" s="4"/>
      <c r="Y5" s="4"/>
      <c r="Z5" s="4"/>
    </row>
    <row r="6" ht="14.25" hidden="1" customHeight="1">
      <c r="A6" s="185"/>
      <c r="B6" s="4"/>
      <c r="C6" s="4"/>
      <c r="D6" s="4" t="s">
        <v>2308</v>
      </c>
      <c r="E6" s="4"/>
      <c r="F6" s="137"/>
      <c r="G6" s="68"/>
      <c r="H6" s="4"/>
      <c r="I6" s="4"/>
      <c r="J6" s="4"/>
      <c r="K6" s="4"/>
      <c r="L6" s="4"/>
      <c r="M6" s="4"/>
      <c r="N6" s="4"/>
      <c r="O6" s="4"/>
      <c r="P6" s="4"/>
      <c r="Q6" s="4"/>
      <c r="R6" s="4"/>
      <c r="S6" s="4"/>
      <c r="T6" s="4"/>
      <c r="U6" s="4"/>
      <c r="V6" s="4"/>
      <c r="W6" s="4"/>
      <c r="X6" s="4"/>
      <c r="Y6" s="4"/>
      <c r="Z6" s="4"/>
    </row>
    <row r="7" ht="14.25" hidden="1" customHeight="1">
      <c r="A7" s="185"/>
      <c r="B7" s="4"/>
      <c r="C7" s="4"/>
      <c r="D7" s="4" t="s">
        <v>2309</v>
      </c>
      <c r="E7" s="4"/>
      <c r="F7" s="137"/>
      <c r="G7" s="4"/>
      <c r="H7" s="4"/>
      <c r="I7" s="4"/>
      <c r="J7" s="4"/>
      <c r="K7" s="4"/>
      <c r="L7" s="4"/>
      <c r="M7" s="4"/>
      <c r="N7" s="4"/>
      <c r="O7" s="4"/>
      <c r="P7" s="4"/>
      <c r="Q7" s="4"/>
      <c r="R7" s="4"/>
      <c r="S7" s="4"/>
      <c r="T7" s="4"/>
      <c r="U7" s="4"/>
      <c r="V7" s="4"/>
      <c r="W7" s="4"/>
      <c r="X7" s="4"/>
      <c r="Y7" s="4"/>
      <c r="Z7" s="4"/>
    </row>
    <row r="8" ht="14.25" customHeight="1">
      <c r="A8" s="370" t="s">
        <v>2310</v>
      </c>
      <c r="B8" s="4"/>
      <c r="C8" s="4"/>
      <c r="D8" s="4"/>
      <c r="E8" s="4"/>
      <c r="F8" s="137"/>
      <c r="G8" s="4"/>
      <c r="H8" s="4"/>
      <c r="I8" s="4"/>
      <c r="J8" s="4"/>
      <c r="K8" s="4"/>
      <c r="L8" s="4"/>
      <c r="M8" s="4"/>
      <c r="N8" s="4"/>
      <c r="O8" s="4"/>
      <c r="P8" s="4"/>
      <c r="Q8" s="4"/>
      <c r="R8" s="4"/>
      <c r="S8" s="4"/>
      <c r="T8" s="4"/>
      <c r="U8" s="4"/>
      <c r="V8" s="4"/>
      <c r="W8" s="4"/>
      <c r="X8" s="4"/>
      <c r="Y8" s="4"/>
      <c r="Z8" s="4"/>
    </row>
    <row r="9" ht="39.75" customHeight="1">
      <c r="A9" s="75" t="s">
        <v>213</v>
      </c>
      <c r="B9" s="186" t="s">
        <v>722</v>
      </c>
      <c r="C9" s="75" t="s">
        <v>2311</v>
      </c>
      <c r="D9" s="75" t="s">
        <v>2312</v>
      </c>
      <c r="E9" s="75" t="s">
        <v>2313</v>
      </c>
      <c r="F9" s="75" t="s">
        <v>2314</v>
      </c>
      <c r="G9" s="4"/>
      <c r="H9" s="4"/>
      <c r="I9" s="4"/>
      <c r="J9" s="4"/>
      <c r="K9" s="4"/>
      <c r="L9" s="4"/>
      <c r="M9" s="4"/>
      <c r="N9" s="4"/>
      <c r="O9" s="4"/>
      <c r="P9" s="4"/>
      <c r="Q9" s="4"/>
      <c r="R9" s="4"/>
      <c r="S9" s="4"/>
      <c r="T9" s="4"/>
      <c r="U9" s="4"/>
      <c r="V9" s="4"/>
      <c r="W9" s="4"/>
      <c r="X9" s="4"/>
      <c r="Y9" s="4"/>
      <c r="Z9" s="4"/>
    </row>
    <row r="10" ht="14.25" customHeight="1">
      <c r="A10" s="123">
        <v>1.0</v>
      </c>
      <c r="B10" s="123">
        <v>2.0</v>
      </c>
      <c r="C10" s="123">
        <v>3.0</v>
      </c>
      <c r="D10" s="123">
        <v>4.0</v>
      </c>
      <c r="E10" s="123">
        <v>5.0</v>
      </c>
      <c r="F10" s="123">
        <v>6.0</v>
      </c>
      <c r="G10" s="293"/>
      <c r="H10" s="4"/>
      <c r="I10" s="4"/>
      <c r="J10" s="4"/>
      <c r="K10" s="4"/>
      <c r="L10" s="4"/>
      <c r="M10" s="4"/>
      <c r="N10" s="4"/>
      <c r="O10" s="4"/>
      <c r="P10" s="4"/>
      <c r="Q10" s="4"/>
      <c r="R10" s="4"/>
      <c r="S10" s="4"/>
      <c r="T10" s="4"/>
      <c r="U10" s="4"/>
      <c r="V10" s="4"/>
      <c r="W10" s="4"/>
      <c r="X10" s="4"/>
      <c r="Y10" s="4"/>
      <c r="Z10" s="4"/>
    </row>
    <row r="11" ht="14.25" customHeight="1">
      <c r="A11" s="570">
        <v>1.0</v>
      </c>
      <c r="B11" s="587" t="s">
        <v>1643</v>
      </c>
      <c r="C11" s="588" t="s">
        <v>2315</v>
      </c>
      <c r="D11" s="587" t="s">
        <v>2316</v>
      </c>
      <c r="E11" s="587" t="s">
        <v>2317</v>
      </c>
      <c r="F11" s="588">
        <v>2022.0</v>
      </c>
      <c r="I11" s="4"/>
      <c r="J11" s="4"/>
      <c r="K11" s="4"/>
      <c r="L11" s="4"/>
      <c r="M11" s="4"/>
      <c r="N11" s="4"/>
      <c r="O11" s="4"/>
      <c r="P11" s="4"/>
      <c r="Q11" s="4"/>
      <c r="R11" s="4"/>
      <c r="S11" s="4"/>
      <c r="T11" s="4"/>
      <c r="U11" s="4"/>
      <c r="V11" s="4"/>
      <c r="W11" s="4"/>
      <c r="X11" s="4"/>
      <c r="Y11" s="4"/>
      <c r="Z11" s="4"/>
    </row>
    <row r="12" ht="14.25" customHeight="1">
      <c r="A12" s="570">
        <v>2.0</v>
      </c>
      <c r="B12" s="587" t="s">
        <v>1617</v>
      </c>
      <c r="C12" s="588" t="s">
        <v>2315</v>
      </c>
      <c r="D12" s="589" t="s">
        <v>2318</v>
      </c>
      <c r="E12" s="587" t="s">
        <v>2319</v>
      </c>
      <c r="F12" s="588">
        <v>2022.0</v>
      </c>
      <c r="I12" s="4"/>
      <c r="J12" s="4"/>
      <c r="K12" s="4"/>
      <c r="L12" s="4"/>
      <c r="M12" s="4"/>
      <c r="N12" s="4"/>
      <c r="O12" s="4"/>
      <c r="P12" s="4"/>
      <c r="Q12" s="4"/>
      <c r="R12" s="4"/>
      <c r="S12" s="4"/>
      <c r="T12" s="4"/>
      <c r="U12" s="4"/>
      <c r="V12" s="4"/>
      <c r="W12" s="4"/>
      <c r="X12" s="4"/>
      <c r="Y12" s="4"/>
      <c r="Z12" s="4"/>
    </row>
    <row r="13" ht="14.25" customHeight="1">
      <c r="A13" s="570">
        <v>3.0</v>
      </c>
      <c r="B13" s="587" t="s">
        <v>1619</v>
      </c>
      <c r="C13" s="588" t="s">
        <v>2315</v>
      </c>
      <c r="D13" s="589" t="s">
        <v>2320</v>
      </c>
      <c r="E13" s="587" t="s">
        <v>2321</v>
      </c>
      <c r="F13" s="588">
        <v>2022.0</v>
      </c>
      <c r="I13" s="4"/>
      <c r="J13" s="4"/>
      <c r="K13" s="4"/>
      <c r="L13" s="4"/>
      <c r="M13" s="4"/>
      <c r="N13" s="4"/>
      <c r="O13" s="4"/>
      <c r="P13" s="4"/>
      <c r="Q13" s="4"/>
      <c r="R13" s="4"/>
      <c r="S13" s="4"/>
      <c r="T13" s="4"/>
      <c r="U13" s="4"/>
      <c r="V13" s="4"/>
      <c r="W13" s="4"/>
      <c r="X13" s="4"/>
      <c r="Y13" s="4"/>
      <c r="Z13" s="4"/>
    </row>
    <row r="14" ht="14.25" customHeight="1">
      <c r="A14" s="570">
        <v>4.0</v>
      </c>
      <c r="B14" s="587" t="s">
        <v>2322</v>
      </c>
      <c r="C14" s="282" t="s">
        <v>2323</v>
      </c>
      <c r="D14" s="589" t="s">
        <v>2324</v>
      </c>
      <c r="E14" s="587" t="s">
        <v>2325</v>
      </c>
      <c r="F14" s="588">
        <v>2022.0</v>
      </c>
      <c r="I14" s="4"/>
      <c r="J14" s="4"/>
      <c r="K14" s="4"/>
      <c r="L14" s="4"/>
      <c r="M14" s="4"/>
      <c r="N14" s="4"/>
      <c r="O14" s="4"/>
      <c r="P14" s="4"/>
      <c r="Q14" s="4"/>
      <c r="R14" s="4"/>
      <c r="S14" s="4"/>
      <c r="T14" s="4"/>
      <c r="U14" s="4"/>
      <c r="V14" s="4"/>
      <c r="W14" s="4"/>
      <c r="X14" s="4"/>
      <c r="Y14" s="4"/>
      <c r="Z14" s="4"/>
    </row>
    <row r="15" ht="14.25" customHeight="1">
      <c r="A15" s="570">
        <v>5.0</v>
      </c>
      <c r="B15" s="587" t="s">
        <v>2326</v>
      </c>
      <c r="C15" s="588" t="s">
        <v>2315</v>
      </c>
      <c r="D15" s="589" t="s">
        <v>2327</v>
      </c>
      <c r="E15" s="587" t="s">
        <v>2328</v>
      </c>
      <c r="F15" s="588">
        <v>2022.0</v>
      </c>
      <c r="I15" s="4"/>
      <c r="J15" s="4"/>
      <c r="K15" s="4"/>
      <c r="L15" s="4"/>
      <c r="M15" s="4"/>
      <c r="N15" s="4"/>
      <c r="O15" s="4"/>
      <c r="P15" s="4"/>
      <c r="Q15" s="4"/>
      <c r="R15" s="4"/>
      <c r="S15" s="4"/>
      <c r="T15" s="4"/>
      <c r="U15" s="4"/>
      <c r="V15" s="4"/>
      <c r="W15" s="4"/>
      <c r="X15" s="4"/>
      <c r="Y15" s="4"/>
      <c r="Z15" s="4"/>
    </row>
    <row r="16" ht="14.25" customHeight="1">
      <c r="A16" s="570">
        <v>6.0</v>
      </c>
      <c r="B16" s="587" t="s">
        <v>1627</v>
      </c>
      <c r="C16" s="282" t="s">
        <v>2329</v>
      </c>
      <c r="D16" s="589" t="s">
        <v>2330</v>
      </c>
      <c r="E16" s="587" t="s">
        <v>1628</v>
      </c>
      <c r="F16" s="588">
        <v>2022.0</v>
      </c>
      <c r="I16" s="4"/>
      <c r="J16" s="4"/>
      <c r="K16" s="4"/>
      <c r="L16" s="4"/>
      <c r="M16" s="4"/>
      <c r="N16" s="4"/>
      <c r="O16" s="4"/>
      <c r="P16" s="4"/>
      <c r="Q16" s="4"/>
      <c r="R16" s="4"/>
      <c r="S16" s="4"/>
      <c r="T16" s="4"/>
      <c r="U16" s="4"/>
      <c r="V16" s="4"/>
      <c r="W16" s="4"/>
      <c r="X16" s="4"/>
      <c r="Y16" s="4"/>
      <c r="Z16" s="4"/>
    </row>
    <row r="17" ht="14.25" customHeight="1">
      <c r="A17" s="570">
        <v>7.0</v>
      </c>
      <c r="B17" s="587" t="s">
        <v>2331</v>
      </c>
      <c r="C17" s="588" t="s">
        <v>2315</v>
      </c>
      <c r="D17" s="589" t="s">
        <v>2332</v>
      </c>
      <c r="E17" s="590" t="s">
        <v>2333</v>
      </c>
      <c r="F17" s="588">
        <v>2022.0</v>
      </c>
      <c r="I17" s="4"/>
      <c r="J17" s="4"/>
      <c r="K17" s="4"/>
      <c r="L17" s="4"/>
      <c r="M17" s="4"/>
      <c r="N17" s="4"/>
      <c r="O17" s="4"/>
      <c r="P17" s="4"/>
      <c r="Q17" s="4"/>
      <c r="R17" s="4"/>
      <c r="S17" s="4"/>
      <c r="T17" s="4"/>
      <c r="U17" s="4"/>
      <c r="V17" s="4"/>
      <c r="W17" s="4"/>
      <c r="X17" s="4"/>
      <c r="Y17" s="4"/>
      <c r="Z17" s="4"/>
    </row>
    <row r="18" ht="14.25" customHeight="1">
      <c r="A18" s="570">
        <v>8.0</v>
      </c>
      <c r="B18" s="587" t="s">
        <v>1629</v>
      </c>
      <c r="C18" s="282" t="s">
        <v>2329</v>
      </c>
      <c r="D18" s="589" t="s">
        <v>2334</v>
      </c>
      <c r="E18" s="587" t="s">
        <v>2335</v>
      </c>
      <c r="F18" s="588">
        <v>2022.0</v>
      </c>
      <c r="I18" s="4"/>
      <c r="J18" s="4"/>
      <c r="K18" s="4"/>
      <c r="L18" s="4"/>
      <c r="M18" s="4"/>
      <c r="N18" s="4"/>
      <c r="O18" s="4"/>
      <c r="P18" s="4"/>
      <c r="Q18" s="4"/>
      <c r="R18" s="4"/>
      <c r="S18" s="4"/>
      <c r="T18" s="4"/>
      <c r="U18" s="4"/>
      <c r="V18" s="4"/>
      <c r="W18" s="4"/>
      <c r="X18" s="4"/>
      <c r="Y18" s="4"/>
      <c r="Z18" s="4"/>
    </row>
    <row r="19" ht="14.25" customHeight="1">
      <c r="A19" s="570">
        <v>9.0</v>
      </c>
      <c r="B19" s="587" t="s">
        <v>2326</v>
      </c>
      <c r="C19" s="588" t="s">
        <v>2315</v>
      </c>
      <c r="D19" s="589" t="s">
        <v>2327</v>
      </c>
      <c r="E19" s="587" t="s">
        <v>2336</v>
      </c>
      <c r="F19" s="588">
        <v>2022.0</v>
      </c>
      <c r="I19" s="4"/>
      <c r="J19" s="4"/>
      <c r="K19" s="4"/>
      <c r="L19" s="4"/>
      <c r="M19" s="4"/>
      <c r="N19" s="4"/>
      <c r="O19" s="4"/>
      <c r="P19" s="4"/>
      <c r="Q19" s="4"/>
      <c r="R19" s="4"/>
      <c r="S19" s="4"/>
      <c r="T19" s="4"/>
      <c r="U19" s="4"/>
      <c r="V19" s="4"/>
      <c r="W19" s="4"/>
      <c r="X19" s="4"/>
      <c r="Y19" s="4"/>
      <c r="Z19" s="4"/>
    </row>
    <row r="20" ht="14.25" customHeight="1">
      <c r="A20" s="570">
        <v>10.0</v>
      </c>
      <c r="B20" s="587" t="s">
        <v>2337</v>
      </c>
      <c r="C20" s="588" t="s">
        <v>2315</v>
      </c>
      <c r="D20" s="589" t="s">
        <v>2338</v>
      </c>
      <c r="E20" s="587" t="s">
        <v>2339</v>
      </c>
      <c r="F20" s="588">
        <v>2022.0</v>
      </c>
      <c r="I20" s="4"/>
      <c r="J20" s="4"/>
      <c r="K20" s="4"/>
      <c r="L20" s="4"/>
      <c r="M20" s="4"/>
      <c r="N20" s="4"/>
      <c r="O20" s="4"/>
      <c r="P20" s="4"/>
      <c r="Q20" s="4"/>
      <c r="R20" s="4"/>
      <c r="S20" s="4"/>
      <c r="T20" s="4"/>
      <c r="U20" s="4"/>
      <c r="V20" s="4"/>
      <c r="W20" s="4"/>
      <c r="X20" s="4"/>
      <c r="Y20" s="4"/>
      <c r="Z20" s="4"/>
    </row>
    <row r="21" ht="14.25" customHeight="1">
      <c r="A21" s="570">
        <v>11.0</v>
      </c>
      <c r="B21" s="587" t="s">
        <v>2340</v>
      </c>
      <c r="C21" s="588" t="s">
        <v>2315</v>
      </c>
      <c r="D21" s="589" t="s">
        <v>2341</v>
      </c>
      <c r="E21" s="587" t="s">
        <v>2342</v>
      </c>
      <c r="F21" s="588">
        <v>2022.0</v>
      </c>
      <c r="I21" s="4"/>
      <c r="J21" s="4"/>
      <c r="K21" s="4"/>
      <c r="L21" s="4"/>
      <c r="M21" s="4"/>
      <c r="N21" s="4"/>
      <c r="O21" s="4"/>
      <c r="P21" s="4"/>
      <c r="Q21" s="4"/>
      <c r="R21" s="4"/>
      <c r="S21" s="4"/>
      <c r="T21" s="4"/>
      <c r="U21" s="4"/>
      <c r="V21" s="4"/>
      <c r="W21" s="4"/>
      <c r="X21" s="4"/>
      <c r="Y21" s="4"/>
      <c r="Z21" s="4"/>
    </row>
    <row r="22" ht="14.25" customHeight="1">
      <c r="A22" s="570">
        <v>12.0</v>
      </c>
      <c r="B22" s="587" t="s">
        <v>2343</v>
      </c>
      <c r="C22" s="588" t="s">
        <v>2315</v>
      </c>
      <c r="D22" s="589" t="s">
        <v>2327</v>
      </c>
      <c r="E22" s="587" t="s">
        <v>2344</v>
      </c>
      <c r="F22" s="588">
        <v>2022.0</v>
      </c>
      <c r="I22" s="4"/>
      <c r="J22" s="4"/>
      <c r="K22" s="4"/>
      <c r="L22" s="4"/>
      <c r="M22" s="4"/>
      <c r="N22" s="4"/>
      <c r="O22" s="4"/>
      <c r="P22" s="4"/>
      <c r="Q22" s="4"/>
      <c r="R22" s="4"/>
      <c r="S22" s="4"/>
      <c r="T22" s="4"/>
      <c r="U22" s="4"/>
      <c r="V22" s="4"/>
      <c r="W22" s="4"/>
      <c r="X22" s="4"/>
      <c r="Y22" s="4"/>
      <c r="Z22" s="4"/>
    </row>
    <row r="23" ht="14.25" customHeight="1">
      <c r="A23" s="570">
        <v>13.0</v>
      </c>
      <c r="B23" s="587" t="s">
        <v>1634</v>
      </c>
      <c r="C23" s="588" t="s">
        <v>2315</v>
      </c>
      <c r="D23" s="589" t="s">
        <v>2345</v>
      </c>
      <c r="E23" s="587" t="s">
        <v>1635</v>
      </c>
      <c r="F23" s="588">
        <v>2022.0</v>
      </c>
      <c r="I23" s="4"/>
      <c r="J23" s="4"/>
      <c r="K23" s="4"/>
      <c r="L23" s="4"/>
      <c r="M23" s="4"/>
      <c r="N23" s="4"/>
      <c r="O23" s="4"/>
      <c r="P23" s="4"/>
      <c r="Q23" s="4"/>
      <c r="R23" s="4"/>
      <c r="S23" s="4"/>
      <c r="T23" s="4"/>
      <c r="U23" s="4"/>
      <c r="V23" s="4"/>
      <c r="W23" s="4"/>
      <c r="X23" s="4"/>
      <c r="Y23" s="4"/>
      <c r="Z23" s="4"/>
    </row>
    <row r="24" ht="14.25" customHeight="1">
      <c r="A24" s="570">
        <v>14.0</v>
      </c>
      <c r="B24" s="587" t="s">
        <v>2326</v>
      </c>
      <c r="C24" s="588" t="s">
        <v>2315</v>
      </c>
      <c r="D24" s="589" t="s">
        <v>2327</v>
      </c>
      <c r="E24" s="587" t="s">
        <v>2336</v>
      </c>
      <c r="F24" s="588">
        <v>2022.0</v>
      </c>
      <c r="I24" s="4"/>
      <c r="J24" s="4"/>
      <c r="K24" s="4"/>
      <c r="L24" s="4"/>
      <c r="M24" s="4"/>
      <c r="N24" s="4"/>
      <c r="O24" s="4"/>
      <c r="P24" s="4"/>
      <c r="Q24" s="4"/>
      <c r="R24" s="4"/>
      <c r="S24" s="4"/>
      <c r="T24" s="4"/>
      <c r="U24" s="4"/>
      <c r="V24" s="4"/>
      <c r="W24" s="4"/>
      <c r="X24" s="4"/>
      <c r="Y24" s="4"/>
      <c r="Z24" s="4"/>
    </row>
    <row r="25" ht="14.25" customHeight="1">
      <c r="A25" s="570">
        <v>15.0</v>
      </c>
      <c r="B25" s="587" t="s">
        <v>2346</v>
      </c>
      <c r="C25" s="282" t="s">
        <v>2329</v>
      </c>
      <c r="D25" s="589" t="s">
        <v>2347</v>
      </c>
      <c r="E25" s="587" t="s">
        <v>2348</v>
      </c>
      <c r="F25" s="588">
        <v>2022.0</v>
      </c>
      <c r="I25" s="4"/>
      <c r="J25" s="4"/>
      <c r="K25" s="4"/>
      <c r="L25" s="4"/>
      <c r="M25" s="4"/>
      <c r="N25" s="4"/>
      <c r="O25" s="4"/>
      <c r="P25" s="4"/>
      <c r="Q25" s="4"/>
      <c r="R25" s="4"/>
      <c r="S25" s="4"/>
      <c r="T25" s="4"/>
      <c r="U25" s="4"/>
      <c r="V25" s="4"/>
      <c r="W25" s="4"/>
      <c r="X25" s="4"/>
      <c r="Y25" s="4"/>
      <c r="Z25" s="4"/>
    </row>
    <row r="26" ht="14.25" customHeight="1">
      <c r="A26" s="570">
        <v>16.0</v>
      </c>
      <c r="B26" s="587" t="s">
        <v>842</v>
      </c>
      <c r="C26" s="282" t="s">
        <v>2329</v>
      </c>
      <c r="D26" s="587" t="s">
        <v>2349</v>
      </c>
      <c r="E26" s="587" t="s">
        <v>1639</v>
      </c>
      <c r="F26" s="588">
        <v>2022.0</v>
      </c>
      <c r="I26" s="4"/>
      <c r="J26" s="4"/>
      <c r="K26" s="4"/>
      <c r="L26" s="4"/>
      <c r="M26" s="4"/>
      <c r="N26" s="4"/>
      <c r="O26" s="4"/>
      <c r="P26" s="4"/>
      <c r="Q26" s="4"/>
      <c r="R26" s="4"/>
      <c r="S26" s="4"/>
      <c r="T26" s="4"/>
      <c r="U26" s="4"/>
      <c r="V26" s="4"/>
      <c r="W26" s="4"/>
      <c r="X26" s="4"/>
      <c r="Y26" s="4"/>
      <c r="Z26" s="4"/>
    </row>
    <row r="27" ht="14.25" customHeight="1">
      <c r="A27" s="570">
        <v>17.0</v>
      </c>
      <c r="B27" s="109" t="s">
        <v>2350</v>
      </c>
      <c r="C27" s="588" t="s">
        <v>2315</v>
      </c>
      <c r="D27" s="109" t="s">
        <v>2351</v>
      </c>
      <c r="E27" s="591" t="s">
        <v>2352</v>
      </c>
      <c r="F27" s="80">
        <v>2023.0</v>
      </c>
      <c r="G27" s="592" t="s">
        <v>2353</v>
      </c>
      <c r="H27" s="593" t="s">
        <v>1232</v>
      </c>
      <c r="I27" s="4"/>
      <c r="J27" s="4"/>
      <c r="K27" s="4"/>
      <c r="L27" s="4"/>
      <c r="M27" s="4"/>
      <c r="N27" s="4"/>
      <c r="O27" s="4"/>
      <c r="P27" s="4"/>
      <c r="Q27" s="4"/>
      <c r="R27" s="4"/>
      <c r="S27" s="4"/>
      <c r="T27" s="4"/>
      <c r="U27" s="4"/>
      <c r="V27" s="4"/>
      <c r="W27" s="4"/>
      <c r="X27" s="4"/>
      <c r="Y27" s="4"/>
      <c r="Z27" s="4"/>
    </row>
    <row r="28" ht="14.25" customHeight="1">
      <c r="A28" s="570">
        <v>18.0</v>
      </c>
      <c r="B28" s="109" t="s">
        <v>2354</v>
      </c>
      <c r="C28" s="588" t="s">
        <v>2315</v>
      </c>
      <c r="D28" s="109" t="s">
        <v>2355</v>
      </c>
      <c r="E28" s="591" t="s">
        <v>2356</v>
      </c>
      <c r="F28" s="80">
        <v>2023.0</v>
      </c>
      <c r="G28" s="592" t="s">
        <v>2357</v>
      </c>
      <c r="H28" s="593" t="s">
        <v>1232</v>
      </c>
      <c r="I28" s="4"/>
      <c r="J28" s="4"/>
      <c r="K28" s="4"/>
      <c r="L28" s="4"/>
      <c r="M28" s="4"/>
      <c r="N28" s="4"/>
      <c r="O28" s="4"/>
      <c r="P28" s="4"/>
      <c r="Q28" s="4"/>
      <c r="R28" s="4"/>
      <c r="S28" s="4"/>
      <c r="T28" s="4"/>
      <c r="U28" s="4"/>
      <c r="V28" s="4"/>
      <c r="W28" s="4"/>
      <c r="X28" s="4"/>
      <c r="Y28" s="4"/>
      <c r="Z28" s="4"/>
    </row>
    <row r="29" ht="14.25" customHeight="1">
      <c r="A29" s="570">
        <v>19.0</v>
      </c>
      <c r="B29" s="591" t="s">
        <v>2358</v>
      </c>
      <c r="C29" s="588" t="s">
        <v>2315</v>
      </c>
      <c r="D29" s="109" t="s">
        <v>2359</v>
      </c>
      <c r="E29" s="591" t="s">
        <v>2360</v>
      </c>
      <c r="F29" s="80">
        <v>2023.0</v>
      </c>
      <c r="G29" s="592" t="s">
        <v>2361</v>
      </c>
      <c r="H29" s="593" t="s">
        <v>1232</v>
      </c>
      <c r="I29" s="594"/>
      <c r="J29" s="4"/>
      <c r="K29" s="4"/>
      <c r="L29" s="4"/>
      <c r="M29" s="4"/>
      <c r="N29" s="4"/>
      <c r="O29" s="4"/>
      <c r="P29" s="4"/>
      <c r="Q29" s="4"/>
      <c r="R29" s="4"/>
      <c r="S29" s="4"/>
      <c r="T29" s="4"/>
      <c r="U29" s="4"/>
      <c r="V29" s="4"/>
      <c r="W29" s="4"/>
      <c r="X29" s="4"/>
      <c r="Y29" s="4"/>
      <c r="Z29" s="4"/>
    </row>
    <row r="30" ht="14.25" customHeight="1">
      <c r="A30" s="570">
        <v>20.0</v>
      </c>
      <c r="B30" s="109" t="s">
        <v>1063</v>
      </c>
      <c r="C30" s="282" t="s">
        <v>2329</v>
      </c>
      <c r="D30" s="109" t="s">
        <v>2362</v>
      </c>
      <c r="E30" s="591" t="s">
        <v>2363</v>
      </c>
      <c r="F30" s="595">
        <v>2023.0</v>
      </c>
      <c r="G30" s="592" t="s">
        <v>2364</v>
      </c>
      <c r="H30" s="593" t="s">
        <v>1232</v>
      </c>
      <c r="I30" s="596"/>
      <c r="J30" s="4"/>
      <c r="K30" s="4"/>
      <c r="L30" s="4"/>
      <c r="M30" s="4"/>
      <c r="N30" s="4"/>
      <c r="O30" s="4"/>
      <c r="P30" s="4"/>
      <c r="Q30" s="4"/>
      <c r="R30" s="4"/>
      <c r="S30" s="4"/>
      <c r="T30" s="4"/>
      <c r="U30" s="4"/>
      <c r="V30" s="4"/>
      <c r="W30" s="4"/>
      <c r="X30" s="4"/>
      <c r="Y30" s="4"/>
      <c r="Z30" s="4"/>
    </row>
    <row r="31" ht="14.25" customHeight="1">
      <c r="A31" s="570">
        <v>21.0</v>
      </c>
      <c r="B31" s="109" t="s">
        <v>830</v>
      </c>
      <c r="C31" s="588" t="s">
        <v>2315</v>
      </c>
      <c r="D31" s="109" t="s">
        <v>2365</v>
      </c>
      <c r="E31" s="591" t="s">
        <v>2366</v>
      </c>
      <c r="F31" s="80">
        <v>2023.0</v>
      </c>
      <c r="G31" s="592" t="s">
        <v>2367</v>
      </c>
      <c r="H31" s="593" t="s">
        <v>1232</v>
      </c>
      <c r="I31" s="596"/>
      <c r="J31" s="4"/>
      <c r="K31" s="4"/>
      <c r="L31" s="4"/>
      <c r="M31" s="4"/>
      <c r="N31" s="4"/>
      <c r="O31" s="4"/>
      <c r="P31" s="4"/>
      <c r="Q31" s="4"/>
      <c r="R31" s="4"/>
      <c r="S31" s="4"/>
      <c r="T31" s="4"/>
      <c r="U31" s="4"/>
      <c r="V31" s="4"/>
      <c r="W31" s="4"/>
      <c r="X31" s="4"/>
      <c r="Y31" s="4"/>
      <c r="Z31" s="4"/>
    </row>
    <row r="32" ht="14.25" customHeight="1">
      <c r="A32" s="570">
        <v>22.0</v>
      </c>
      <c r="B32" s="109" t="s">
        <v>2368</v>
      </c>
      <c r="C32" s="282" t="s">
        <v>2323</v>
      </c>
      <c r="D32" s="109" t="s">
        <v>2369</v>
      </c>
      <c r="E32" s="591" t="s">
        <v>2370</v>
      </c>
      <c r="F32" s="80">
        <v>2023.0</v>
      </c>
      <c r="G32" s="592" t="s">
        <v>2371</v>
      </c>
      <c r="H32" s="593" t="s">
        <v>1232</v>
      </c>
      <c r="I32" s="596"/>
      <c r="J32" s="4"/>
      <c r="K32" s="4"/>
      <c r="L32" s="4"/>
      <c r="M32" s="4"/>
      <c r="N32" s="4"/>
      <c r="O32" s="4"/>
      <c r="P32" s="4"/>
      <c r="Q32" s="4"/>
      <c r="R32" s="4"/>
      <c r="S32" s="4"/>
      <c r="T32" s="4"/>
      <c r="U32" s="4"/>
      <c r="V32" s="4"/>
      <c r="W32" s="4"/>
      <c r="X32" s="4"/>
      <c r="Y32" s="4"/>
      <c r="Z32" s="4"/>
    </row>
    <row r="33" ht="14.25" customHeight="1">
      <c r="A33" s="570">
        <v>23.0</v>
      </c>
      <c r="B33" s="597" t="s">
        <v>1283</v>
      </c>
      <c r="C33" s="588" t="s">
        <v>2315</v>
      </c>
      <c r="D33" s="597" t="s">
        <v>2372</v>
      </c>
      <c r="E33" s="598" t="s">
        <v>2373</v>
      </c>
      <c r="F33" s="599">
        <v>2023.0</v>
      </c>
      <c r="G33" s="592" t="s">
        <v>2374</v>
      </c>
      <c r="H33" s="593" t="s">
        <v>1232</v>
      </c>
      <c r="I33" s="596"/>
      <c r="J33" s="4"/>
      <c r="K33" s="4"/>
      <c r="L33" s="4"/>
      <c r="M33" s="4"/>
      <c r="N33" s="4"/>
      <c r="O33" s="4"/>
      <c r="P33" s="4"/>
      <c r="Q33" s="4"/>
      <c r="R33" s="4"/>
      <c r="S33" s="4"/>
      <c r="T33" s="4"/>
      <c r="U33" s="4"/>
      <c r="V33" s="4"/>
      <c r="W33" s="4"/>
      <c r="X33" s="4"/>
      <c r="Y33" s="4"/>
      <c r="Z33" s="4"/>
    </row>
    <row r="34" ht="14.25" customHeight="1">
      <c r="A34" s="570">
        <v>24.0</v>
      </c>
      <c r="B34" s="109" t="s">
        <v>2375</v>
      </c>
      <c r="C34" s="282" t="s">
        <v>2323</v>
      </c>
      <c r="D34" s="109" t="s">
        <v>2376</v>
      </c>
      <c r="E34" s="591" t="s">
        <v>2377</v>
      </c>
      <c r="F34" s="80">
        <v>2023.0</v>
      </c>
      <c r="G34" s="592" t="s">
        <v>2378</v>
      </c>
      <c r="H34" s="593" t="s">
        <v>1232</v>
      </c>
      <c r="I34" s="596"/>
      <c r="J34" s="4"/>
      <c r="K34" s="4"/>
      <c r="L34" s="4"/>
      <c r="M34" s="4"/>
      <c r="N34" s="4"/>
      <c r="O34" s="4"/>
      <c r="P34" s="4"/>
      <c r="Q34" s="4"/>
      <c r="R34" s="4"/>
      <c r="S34" s="4"/>
      <c r="T34" s="4"/>
      <c r="U34" s="4"/>
      <c r="V34" s="4"/>
      <c r="W34" s="4"/>
      <c r="X34" s="4"/>
      <c r="Y34" s="4"/>
      <c r="Z34" s="4"/>
    </row>
    <row r="35" ht="14.25" customHeight="1">
      <c r="A35" s="570">
        <v>25.0</v>
      </c>
      <c r="B35" s="109" t="s">
        <v>1088</v>
      </c>
      <c r="C35" s="282" t="s">
        <v>2323</v>
      </c>
      <c r="D35" s="109" t="s">
        <v>2379</v>
      </c>
      <c r="E35" s="591" t="s">
        <v>1696</v>
      </c>
      <c r="F35" s="80">
        <v>2023.0</v>
      </c>
      <c r="G35" s="592" t="s">
        <v>2380</v>
      </c>
      <c r="H35" s="593" t="s">
        <v>1232</v>
      </c>
      <c r="I35" s="596"/>
      <c r="J35" s="4"/>
      <c r="K35" s="4"/>
      <c r="L35" s="4"/>
      <c r="M35" s="4"/>
      <c r="N35" s="4"/>
      <c r="O35" s="4"/>
      <c r="P35" s="4"/>
      <c r="Q35" s="4"/>
      <c r="R35" s="4"/>
      <c r="S35" s="4"/>
      <c r="T35" s="4"/>
      <c r="U35" s="4"/>
      <c r="V35" s="4"/>
      <c r="W35" s="4"/>
      <c r="X35" s="4"/>
      <c r="Y35" s="4"/>
      <c r="Z35" s="4"/>
    </row>
    <row r="36" ht="14.25" customHeight="1">
      <c r="A36" s="570">
        <v>26.0</v>
      </c>
      <c r="B36" s="109" t="s">
        <v>796</v>
      </c>
      <c r="C36" s="600" t="s">
        <v>2381</v>
      </c>
      <c r="D36" s="591" t="s">
        <v>2382</v>
      </c>
      <c r="E36" s="591" t="s">
        <v>2383</v>
      </c>
      <c r="F36" s="80">
        <v>2023.0</v>
      </c>
      <c r="G36" s="592" t="s">
        <v>2384</v>
      </c>
      <c r="H36" s="593" t="s">
        <v>1232</v>
      </c>
      <c r="I36" s="596"/>
      <c r="J36" s="4"/>
      <c r="K36" s="4"/>
      <c r="L36" s="4"/>
      <c r="M36" s="4"/>
      <c r="N36" s="4"/>
      <c r="O36" s="4"/>
      <c r="P36" s="4"/>
      <c r="Q36" s="4"/>
      <c r="R36" s="4"/>
      <c r="S36" s="4"/>
      <c r="T36" s="4"/>
      <c r="U36" s="4"/>
      <c r="V36" s="4"/>
      <c r="W36" s="4"/>
      <c r="X36" s="4"/>
      <c r="Y36" s="4"/>
      <c r="Z36" s="4"/>
    </row>
    <row r="37" ht="14.25" customHeight="1">
      <c r="A37" s="570">
        <v>27.0</v>
      </c>
      <c r="B37" s="109" t="s">
        <v>845</v>
      </c>
      <c r="C37" s="282" t="s">
        <v>2323</v>
      </c>
      <c r="D37" s="109" t="s">
        <v>2385</v>
      </c>
      <c r="E37" s="591" t="s">
        <v>2386</v>
      </c>
      <c r="F37" s="595">
        <v>2023.0</v>
      </c>
      <c r="G37" s="592" t="s">
        <v>2387</v>
      </c>
      <c r="H37" s="593" t="s">
        <v>1232</v>
      </c>
      <c r="I37" s="596"/>
      <c r="J37" s="4"/>
      <c r="K37" s="4"/>
      <c r="L37" s="4"/>
      <c r="M37" s="4"/>
      <c r="N37" s="4"/>
      <c r="O37" s="4"/>
      <c r="P37" s="4"/>
      <c r="Q37" s="4"/>
      <c r="R37" s="4"/>
      <c r="S37" s="4"/>
      <c r="T37" s="4"/>
      <c r="U37" s="4"/>
      <c r="V37" s="4"/>
      <c r="W37" s="4"/>
      <c r="X37" s="4"/>
      <c r="Y37" s="4"/>
      <c r="Z37" s="4"/>
    </row>
    <row r="38" ht="14.25" customHeight="1">
      <c r="A38" s="570">
        <v>28.0</v>
      </c>
      <c r="B38" s="109" t="s">
        <v>2388</v>
      </c>
      <c r="C38" s="282" t="s">
        <v>2323</v>
      </c>
      <c r="D38" s="109" t="s">
        <v>2389</v>
      </c>
      <c r="E38" s="591" t="s">
        <v>1697</v>
      </c>
      <c r="F38" s="80">
        <v>2023.0</v>
      </c>
      <c r="G38" s="592" t="s">
        <v>2390</v>
      </c>
      <c r="H38" s="593" t="s">
        <v>1232</v>
      </c>
      <c r="I38" s="596"/>
      <c r="J38" s="4"/>
      <c r="K38" s="4"/>
      <c r="L38" s="4"/>
      <c r="M38" s="4"/>
      <c r="N38" s="4"/>
      <c r="O38" s="4"/>
      <c r="P38" s="4"/>
      <c r="Q38" s="4"/>
      <c r="R38" s="4"/>
      <c r="S38" s="4"/>
      <c r="T38" s="4"/>
      <c r="U38" s="4"/>
      <c r="V38" s="4"/>
      <c r="W38" s="4"/>
      <c r="X38" s="4"/>
      <c r="Y38" s="4"/>
      <c r="Z38" s="4"/>
    </row>
    <row r="39" ht="14.25" customHeight="1">
      <c r="A39" s="570">
        <v>29.0</v>
      </c>
      <c r="B39" s="109" t="s">
        <v>839</v>
      </c>
      <c r="C39" s="282" t="s">
        <v>2329</v>
      </c>
      <c r="D39" s="109" t="s">
        <v>2391</v>
      </c>
      <c r="E39" s="591" t="s">
        <v>2392</v>
      </c>
      <c r="F39" s="80">
        <v>2023.0</v>
      </c>
      <c r="G39" s="592" t="s">
        <v>2393</v>
      </c>
      <c r="H39" s="593" t="s">
        <v>1232</v>
      </c>
      <c r="I39" s="596"/>
      <c r="J39" s="4"/>
      <c r="K39" s="4"/>
      <c r="L39" s="4"/>
      <c r="M39" s="4"/>
      <c r="N39" s="4"/>
      <c r="O39" s="4"/>
      <c r="P39" s="4"/>
      <c r="Q39" s="4"/>
      <c r="R39" s="4"/>
      <c r="S39" s="4"/>
      <c r="T39" s="4"/>
      <c r="U39" s="4"/>
      <c r="V39" s="4"/>
      <c r="W39" s="4"/>
      <c r="X39" s="4"/>
      <c r="Y39" s="4"/>
      <c r="Z39" s="4"/>
    </row>
    <row r="40" ht="14.25" customHeight="1">
      <c r="A40" s="570">
        <v>30.0</v>
      </c>
      <c r="B40" s="109" t="s">
        <v>1284</v>
      </c>
      <c r="C40" s="588" t="s">
        <v>2315</v>
      </c>
      <c r="D40" s="109" t="s">
        <v>2394</v>
      </c>
      <c r="E40" s="591" t="s">
        <v>2395</v>
      </c>
      <c r="F40" s="595">
        <v>2023.0</v>
      </c>
      <c r="G40" s="592" t="s">
        <v>2396</v>
      </c>
      <c r="H40" s="593" t="s">
        <v>1232</v>
      </c>
      <c r="I40" s="596"/>
      <c r="J40" s="4"/>
      <c r="K40" s="4"/>
      <c r="L40" s="4"/>
      <c r="M40" s="4"/>
      <c r="N40" s="4"/>
      <c r="O40" s="4"/>
      <c r="P40" s="4"/>
      <c r="Q40" s="4"/>
      <c r="R40" s="4"/>
      <c r="S40" s="4"/>
      <c r="T40" s="4"/>
      <c r="U40" s="4"/>
      <c r="V40" s="4"/>
      <c r="W40" s="4"/>
      <c r="X40" s="4"/>
      <c r="Y40" s="4"/>
      <c r="Z40" s="4"/>
    </row>
    <row r="41" ht="14.25" customHeight="1">
      <c r="A41" s="570">
        <v>31.0</v>
      </c>
      <c r="B41" s="109" t="s">
        <v>830</v>
      </c>
      <c r="C41" s="588" t="s">
        <v>2315</v>
      </c>
      <c r="D41" s="109" t="s">
        <v>2397</v>
      </c>
      <c r="E41" s="591" t="s">
        <v>1672</v>
      </c>
      <c r="F41" s="80">
        <v>2023.0</v>
      </c>
      <c r="G41" s="592" t="s">
        <v>2398</v>
      </c>
      <c r="H41" s="593" t="s">
        <v>1232</v>
      </c>
      <c r="I41" s="596"/>
      <c r="J41" s="4"/>
      <c r="K41" s="4"/>
      <c r="L41" s="4"/>
      <c r="M41" s="4"/>
      <c r="N41" s="4"/>
      <c r="O41" s="4"/>
      <c r="P41" s="4"/>
      <c r="Q41" s="4"/>
      <c r="R41" s="4"/>
      <c r="S41" s="4"/>
      <c r="T41" s="4"/>
      <c r="U41" s="4"/>
      <c r="V41" s="4"/>
      <c r="W41" s="4"/>
      <c r="X41" s="4"/>
      <c r="Y41" s="4"/>
      <c r="Z41" s="4"/>
    </row>
    <row r="42" ht="14.25" customHeight="1">
      <c r="A42" s="570">
        <v>32.0</v>
      </c>
      <c r="B42" s="597" t="s">
        <v>1284</v>
      </c>
      <c r="C42" s="588" t="s">
        <v>2315</v>
      </c>
      <c r="D42" s="597" t="s">
        <v>2399</v>
      </c>
      <c r="E42" s="598" t="s">
        <v>2400</v>
      </c>
      <c r="F42" s="599">
        <v>2023.0</v>
      </c>
      <c r="G42" s="592" t="s">
        <v>2401</v>
      </c>
      <c r="H42" s="593" t="s">
        <v>1232</v>
      </c>
      <c r="I42" s="596"/>
      <c r="J42" s="4"/>
      <c r="K42" s="4"/>
      <c r="L42" s="4"/>
      <c r="M42" s="4"/>
      <c r="N42" s="4"/>
      <c r="O42" s="4"/>
      <c r="P42" s="4"/>
      <c r="Q42" s="4"/>
      <c r="R42" s="4"/>
      <c r="S42" s="4"/>
      <c r="T42" s="4"/>
      <c r="U42" s="4"/>
      <c r="V42" s="4"/>
      <c r="W42" s="4"/>
      <c r="X42" s="4"/>
      <c r="Y42" s="4"/>
      <c r="Z42" s="4"/>
    </row>
    <row r="43" ht="14.25" customHeight="1">
      <c r="A43" s="570">
        <v>33.0</v>
      </c>
      <c r="B43" s="109" t="s">
        <v>2402</v>
      </c>
      <c r="C43" s="282" t="s">
        <v>2329</v>
      </c>
      <c r="D43" s="109" t="s">
        <v>2403</v>
      </c>
      <c r="E43" s="591" t="s">
        <v>1673</v>
      </c>
      <c r="F43" s="80">
        <v>2023.0</v>
      </c>
      <c r="G43" s="592" t="s">
        <v>2404</v>
      </c>
      <c r="H43" s="593" t="s">
        <v>1232</v>
      </c>
      <c r="I43" s="596"/>
      <c r="J43" s="4"/>
      <c r="K43" s="4"/>
      <c r="L43" s="4"/>
      <c r="M43" s="4"/>
      <c r="N43" s="4"/>
      <c r="O43" s="4"/>
      <c r="P43" s="4"/>
      <c r="Q43" s="4"/>
      <c r="R43" s="4"/>
      <c r="S43" s="4"/>
      <c r="T43" s="4"/>
      <c r="U43" s="4"/>
      <c r="V43" s="4"/>
      <c r="W43" s="4"/>
      <c r="X43" s="4"/>
      <c r="Y43" s="4"/>
      <c r="Z43" s="4"/>
    </row>
    <row r="44" ht="14.25" customHeight="1">
      <c r="A44" s="570">
        <v>34.0</v>
      </c>
      <c r="B44" s="109" t="s">
        <v>2405</v>
      </c>
      <c r="C44" s="588" t="s">
        <v>2315</v>
      </c>
      <c r="D44" s="109" t="s">
        <v>2406</v>
      </c>
      <c r="E44" s="591" t="s">
        <v>2407</v>
      </c>
      <c r="F44" s="80">
        <v>2023.0</v>
      </c>
      <c r="G44" s="592" t="s">
        <v>2408</v>
      </c>
      <c r="H44" s="593" t="s">
        <v>1232</v>
      </c>
      <c r="I44" s="596"/>
      <c r="J44" s="4"/>
      <c r="K44" s="4"/>
      <c r="L44" s="4"/>
      <c r="M44" s="4"/>
      <c r="N44" s="4"/>
      <c r="O44" s="4"/>
      <c r="P44" s="4"/>
      <c r="Q44" s="4"/>
      <c r="R44" s="4"/>
      <c r="S44" s="4"/>
      <c r="T44" s="4"/>
      <c r="U44" s="4"/>
      <c r="V44" s="4"/>
      <c r="W44" s="4"/>
      <c r="X44" s="4"/>
      <c r="Y44" s="4"/>
      <c r="Z44" s="4"/>
    </row>
    <row r="45" ht="14.25" customHeight="1">
      <c r="A45" s="570">
        <v>35.0</v>
      </c>
      <c r="B45" s="109" t="s">
        <v>2409</v>
      </c>
      <c r="C45" s="282" t="s">
        <v>2323</v>
      </c>
      <c r="D45" s="109" t="s">
        <v>2369</v>
      </c>
      <c r="E45" s="591" t="s">
        <v>1701</v>
      </c>
      <c r="F45" s="595">
        <v>2023.0</v>
      </c>
      <c r="G45" s="592" t="s">
        <v>2410</v>
      </c>
      <c r="H45" s="593" t="s">
        <v>1232</v>
      </c>
      <c r="I45" s="596"/>
      <c r="J45" s="4"/>
      <c r="K45" s="4"/>
      <c r="L45" s="4"/>
      <c r="M45" s="4"/>
      <c r="N45" s="4"/>
      <c r="O45" s="4"/>
      <c r="P45" s="4"/>
      <c r="Q45" s="4"/>
      <c r="R45" s="4"/>
      <c r="S45" s="4"/>
      <c r="T45" s="4"/>
      <c r="U45" s="4"/>
      <c r="V45" s="4"/>
      <c r="W45" s="4"/>
      <c r="X45" s="4"/>
      <c r="Y45" s="4"/>
      <c r="Z45" s="4"/>
    </row>
    <row r="46" ht="14.25" customHeight="1">
      <c r="A46" s="570">
        <v>36.0</v>
      </c>
      <c r="B46" s="109" t="s">
        <v>2411</v>
      </c>
      <c r="C46" s="282" t="s">
        <v>2323</v>
      </c>
      <c r="D46" s="109" t="s">
        <v>2412</v>
      </c>
      <c r="E46" s="591" t="s">
        <v>2413</v>
      </c>
      <c r="F46" s="595">
        <v>2023.0</v>
      </c>
      <c r="G46" s="592" t="s">
        <v>2414</v>
      </c>
      <c r="H46" s="593" t="s">
        <v>2415</v>
      </c>
      <c r="I46" s="596"/>
      <c r="J46" s="4"/>
      <c r="K46" s="4"/>
      <c r="L46" s="4"/>
      <c r="M46" s="4"/>
      <c r="N46" s="4"/>
      <c r="O46" s="4"/>
      <c r="P46" s="4"/>
      <c r="Q46" s="4"/>
      <c r="R46" s="4"/>
      <c r="S46" s="4"/>
      <c r="T46" s="4"/>
      <c r="U46" s="4"/>
      <c r="V46" s="4"/>
      <c r="W46" s="4"/>
      <c r="X46" s="4"/>
      <c r="Y46" s="4"/>
      <c r="Z46" s="4"/>
    </row>
    <row r="47" ht="14.25" customHeight="1">
      <c r="A47" s="570">
        <v>37.0</v>
      </c>
      <c r="B47" s="109" t="s">
        <v>2416</v>
      </c>
      <c r="C47" s="588" t="s">
        <v>2315</v>
      </c>
      <c r="D47" s="109" t="s">
        <v>2417</v>
      </c>
      <c r="E47" s="591" t="s">
        <v>2418</v>
      </c>
      <c r="F47" s="80">
        <v>2023.0</v>
      </c>
      <c r="G47" s="592" t="s">
        <v>2419</v>
      </c>
      <c r="H47" s="593" t="s">
        <v>1232</v>
      </c>
      <c r="I47" s="596"/>
      <c r="J47" s="4"/>
      <c r="K47" s="4"/>
      <c r="L47" s="4"/>
      <c r="M47" s="4"/>
      <c r="N47" s="4"/>
      <c r="O47" s="4"/>
      <c r="P47" s="4"/>
      <c r="Q47" s="4"/>
      <c r="R47" s="4"/>
      <c r="S47" s="4"/>
      <c r="T47" s="4"/>
      <c r="U47" s="4"/>
      <c r="V47" s="4"/>
      <c r="W47" s="4"/>
      <c r="X47" s="4"/>
      <c r="Y47" s="4"/>
      <c r="Z47" s="4"/>
    </row>
    <row r="48" ht="14.25" customHeight="1">
      <c r="A48" s="570">
        <v>38.0</v>
      </c>
      <c r="B48" s="109" t="s">
        <v>1655</v>
      </c>
      <c r="C48" s="282" t="s">
        <v>2323</v>
      </c>
      <c r="D48" s="109" t="s">
        <v>2420</v>
      </c>
      <c r="E48" s="591" t="s">
        <v>2421</v>
      </c>
      <c r="F48" s="80">
        <v>2023.0</v>
      </c>
      <c r="G48" s="592" t="s">
        <v>2422</v>
      </c>
      <c r="H48" s="593" t="s">
        <v>1232</v>
      </c>
      <c r="I48" s="596"/>
      <c r="J48" s="4"/>
      <c r="K48" s="4"/>
      <c r="L48" s="4"/>
      <c r="M48" s="4"/>
      <c r="N48" s="4"/>
      <c r="O48" s="4"/>
      <c r="P48" s="4"/>
      <c r="Q48" s="4"/>
      <c r="R48" s="4"/>
      <c r="S48" s="4"/>
      <c r="T48" s="4"/>
      <c r="U48" s="4"/>
      <c r="V48" s="4"/>
      <c r="W48" s="4"/>
      <c r="X48" s="4"/>
      <c r="Y48" s="4"/>
      <c r="Z48" s="4"/>
    </row>
    <row r="49" ht="14.25" customHeight="1">
      <c r="A49" s="570">
        <v>39.0</v>
      </c>
      <c r="B49" s="109" t="s">
        <v>2416</v>
      </c>
      <c r="C49" s="588" t="s">
        <v>2315</v>
      </c>
      <c r="D49" s="109" t="s">
        <v>2417</v>
      </c>
      <c r="E49" s="591" t="s">
        <v>2423</v>
      </c>
      <c r="F49" s="80">
        <v>2023.0</v>
      </c>
      <c r="G49" s="592" t="s">
        <v>2424</v>
      </c>
      <c r="H49" s="593" t="s">
        <v>1232</v>
      </c>
      <c r="I49" s="596"/>
      <c r="J49" s="4"/>
      <c r="K49" s="4"/>
      <c r="L49" s="4"/>
      <c r="M49" s="4"/>
      <c r="N49" s="4"/>
      <c r="O49" s="4"/>
      <c r="P49" s="4"/>
      <c r="Q49" s="4"/>
      <c r="R49" s="4"/>
      <c r="S49" s="4"/>
      <c r="T49" s="4"/>
      <c r="U49" s="4"/>
      <c r="V49" s="4"/>
      <c r="W49" s="4"/>
      <c r="X49" s="4"/>
      <c r="Y49" s="4"/>
      <c r="Z49" s="4"/>
    </row>
    <row r="50" ht="14.25" customHeight="1">
      <c r="A50" s="570">
        <v>40.0</v>
      </c>
      <c r="B50" s="597" t="s">
        <v>1284</v>
      </c>
      <c r="C50" s="588" t="s">
        <v>2315</v>
      </c>
      <c r="D50" s="597" t="s">
        <v>2425</v>
      </c>
      <c r="E50" s="598" t="s">
        <v>2426</v>
      </c>
      <c r="F50" s="599">
        <v>2023.0</v>
      </c>
      <c r="G50" s="592" t="s">
        <v>2427</v>
      </c>
      <c r="H50" s="593" t="s">
        <v>1232</v>
      </c>
      <c r="I50" s="596"/>
      <c r="J50" s="4"/>
      <c r="K50" s="4"/>
      <c r="L50" s="4"/>
      <c r="M50" s="4"/>
      <c r="N50" s="4"/>
      <c r="O50" s="4"/>
      <c r="P50" s="4"/>
      <c r="Q50" s="4"/>
      <c r="R50" s="4"/>
      <c r="S50" s="4"/>
      <c r="T50" s="4"/>
      <c r="U50" s="4"/>
      <c r="V50" s="4"/>
      <c r="W50" s="4"/>
      <c r="X50" s="4"/>
      <c r="Y50" s="4"/>
      <c r="Z50" s="4"/>
    </row>
    <row r="51" ht="14.25" customHeight="1">
      <c r="A51" s="570">
        <v>41.0</v>
      </c>
      <c r="B51" s="109" t="s">
        <v>821</v>
      </c>
      <c r="C51" s="282" t="s">
        <v>2323</v>
      </c>
      <c r="D51" s="109" t="s">
        <v>2428</v>
      </c>
      <c r="E51" s="591" t="s">
        <v>2429</v>
      </c>
      <c r="F51" s="80">
        <v>2023.0</v>
      </c>
      <c r="G51" s="592" t="s">
        <v>2430</v>
      </c>
      <c r="H51" s="593" t="s">
        <v>1232</v>
      </c>
      <c r="I51" s="114"/>
      <c r="J51" s="4"/>
      <c r="K51" s="4"/>
      <c r="L51" s="4"/>
      <c r="M51" s="4"/>
      <c r="N51" s="4"/>
      <c r="O51" s="4"/>
      <c r="P51" s="4"/>
      <c r="Q51" s="4"/>
      <c r="R51" s="4"/>
      <c r="S51" s="4"/>
      <c r="T51" s="4"/>
      <c r="U51" s="4"/>
      <c r="V51" s="4"/>
      <c r="W51" s="4"/>
      <c r="X51" s="4"/>
      <c r="Y51" s="4"/>
      <c r="Z51" s="4"/>
    </row>
    <row r="52" ht="14.25" customHeight="1">
      <c r="A52" s="570">
        <v>42.0</v>
      </c>
      <c r="B52" s="109" t="s">
        <v>2431</v>
      </c>
      <c r="C52" s="282" t="s">
        <v>2329</v>
      </c>
      <c r="D52" s="109" t="s">
        <v>2432</v>
      </c>
      <c r="E52" s="591" t="s">
        <v>2433</v>
      </c>
      <c r="F52" s="80">
        <v>2023.0</v>
      </c>
      <c r="G52" s="592" t="s">
        <v>2434</v>
      </c>
      <c r="H52" s="593" t="s">
        <v>1232</v>
      </c>
      <c r="I52" s="596"/>
      <c r="J52" s="4"/>
      <c r="K52" s="4"/>
      <c r="L52" s="4"/>
      <c r="M52" s="4"/>
      <c r="N52" s="4"/>
      <c r="O52" s="4"/>
      <c r="P52" s="4"/>
      <c r="Q52" s="4"/>
      <c r="R52" s="4"/>
      <c r="S52" s="4"/>
      <c r="T52" s="4"/>
      <c r="U52" s="4"/>
      <c r="V52" s="4"/>
      <c r="W52" s="4"/>
      <c r="X52" s="4"/>
      <c r="Y52" s="4"/>
      <c r="Z52" s="4"/>
    </row>
    <row r="53" ht="14.25" customHeight="1">
      <c r="A53" s="570">
        <v>43.0</v>
      </c>
      <c r="B53" s="109" t="s">
        <v>850</v>
      </c>
      <c r="C53" s="282" t="s">
        <v>2323</v>
      </c>
      <c r="D53" s="109" t="s">
        <v>2435</v>
      </c>
      <c r="E53" s="591" t="s">
        <v>2436</v>
      </c>
      <c r="F53" s="595">
        <v>2023.0</v>
      </c>
      <c r="G53" s="592" t="s">
        <v>2437</v>
      </c>
      <c r="H53" s="593" t="s">
        <v>1232</v>
      </c>
      <c r="I53" s="596"/>
      <c r="J53" s="4"/>
      <c r="K53" s="4"/>
      <c r="L53" s="4"/>
      <c r="M53" s="4"/>
      <c r="N53" s="4"/>
      <c r="O53" s="4"/>
      <c r="P53" s="4"/>
      <c r="Q53" s="4"/>
      <c r="R53" s="4"/>
      <c r="S53" s="4"/>
      <c r="T53" s="4"/>
      <c r="U53" s="4"/>
      <c r="V53" s="4"/>
      <c r="W53" s="4"/>
      <c r="X53" s="4"/>
      <c r="Y53" s="4"/>
      <c r="Z53" s="4"/>
    </row>
    <row r="54" ht="14.25" customHeight="1">
      <c r="A54" s="570">
        <v>44.0</v>
      </c>
      <c r="B54" s="109" t="s">
        <v>2438</v>
      </c>
      <c r="C54" s="588" t="s">
        <v>2315</v>
      </c>
      <c r="D54" s="109" t="s">
        <v>2439</v>
      </c>
      <c r="E54" s="591" t="s">
        <v>1688</v>
      </c>
      <c r="F54" s="595">
        <v>2023.0</v>
      </c>
      <c r="G54" s="592" t="s">
        <v>2440</v>
      </c>
      <c r="H54" s="593" t="s">
        <v>1232</v>
      </c>
      <c r="I54" s="114"/>
      <c r="J54" s="4"/>
      <c r="K54" s="4"/>
      <c r="L54" s="4"/>
      <c r="M54" s="4"/>
      <c r="N54" s="4"/>
      <c r="O54" s="4"/>
      <c r="P54" s="4"/>
      <c r="Q54" s="4"/>
      <c r="R54" s="4"/>
      <c r="S54" s="4"/>
      <c r="T54" s="4"/>
      <c r="U54" s="4"/>
      <c r="V54" s="4"/>
      <c r="W54" s="4"/>
      <c r="X54" s="4"/>
      <c r="Y54" s="4"/>
      <c r="Z54" s="4"/>
    </row>
    <row r="55" ht="14.25" customHeight="1">
      <c r="A55" s="570">
        <v>45.0</v>
      </c>
      <c r="B55" s="109" t="s">
        <v>2441</v>
      </c>
      <c r="C55" s="282" t="s">
        <v>2329</v>
      </c>
      <c r="D55" s="109" t="s">
        <v>2442</v>
      </c>
      <c r="E55" s="591" t="s">
        <v>2443</v>
      </c>
      <c r="F55" s="80">
        <v>2023.0</v>
      </c>
      <c r="G55" s="592" t="s">
        <v>2444</v>
      </c>
      <c r="H55" s="593" t="s">
        <v>1232</v>
      </c>
      <c r="I55" s="359"/>
      <c r="J55" s="4"/>
      <c r="K55" s="4"/>
      <c r="L55" s="4"/>
      <c r="M55" s="4"/>
      <c r="N55" s="4"/>
      <c r="O55" s="4"/>
      <c r="P55" s="4"/>
      <c r="Q55" s="4"/>
      <c r="R55" s="4"/>
      <c r="S55" s="4"/>
      <c r="T55" s="4"/>
      <c r="U55" s="4"/>
      <c r="V55" s="4"/>
      <c r="W55" s="4"/>
      <c r="X55" s="4"/>
      <c r="Y55" s="4"/>
      <c r="Z55" s="4"/>
    </row>
    <row r="56" ht="14.25" customHeight="1">
      <c r="A56" s="570">
        <v>46.0</v>
      </c>
      <c r="B56" s="109" t="s">
        <v>1655</v>
      </c>
      <c r="C56" s="282" t="s">
        <v>2323</v>
      </c>
      <c r="D56" s="109" t="s">
        <v>2445</v>
      </c>
      <c r="E56" s="591" t="s">
        <v>2446</v>
      </c>
      <c r="F56" s="80">
        <v>2023.0</v>
      </c>
      <c r="G56" s="592" t="s">
        <v>2447</v>
      </c>
      <c r="H56" s="593" t="s">
        <v>1232</v>
      </c>
      <c r="I56" s="114"/>
      <c r="J56" s="4"/>
      <c r="K56" s="4"/>
      <c r="L56" s="4"/>
      <c r="M56" s="4"/>
      <c r="N56" s="4"/>
      <c r="O56" s="4"/>
      <c r="P56" s="4"/>
      <c r="Q56" s="4"/>
      <c r="R56" s="4"/>
      <c r="S56" s="4"/>
      <c r="T56" s="4"/>
      <c r="U56" s="4"/>
      <c r="V56" s="4"/>
      <c r="W56" s="4"/>
      <c r="X56" s="4"/>
      <c r="Y56" s="4"/>
      <c r="Z56" s="4"/>
    </row>
    <row r="57" ht="14.25" customHeight="1">
      <c r="A57" s="570">
        <v>47.0</v>
      </c>
      <c r="B57" s="597" t="s">
        <v>2448</v>
      </c>
      <c r="C57" s="282" t="s">
        <v>2323</v>
      </c>
      <c r="D57" s="597" t="s">
        <v>2449</v>
      </c>
      <c r="E57" s="598" t="s">
        <v>2450</v>
      </c>
      <c r="F57" s="599">
        <v>2023.0</v>
      </c>
      <c r="G57" s="592" t="s">
        <v>2451</v>
      </c>
      <c r="H57" s="593" t="s">
        <v>1232</v>
      </c>
      <c r="I57" s="601"/>
      <c r="J57" s="4"/>
      <c r="K57" s="4"/>
      <c r="L57" s="4"/>
      <c r="M57" s="4"/>
      <c r="N57" s="4"/>
      <c r="O57" s="4"/>
      <c r="P57" s="4"/>
      <c r="Q57" s="4"/>
      <c r="R57" s="4"/>
      <c r="S57" s="4"/>
      <c r="T57" s="4"/>
      <c r="U57" s="4"/>
      <c r="V57" s="4"/>
      <c r="W57" s="4"/>
      <c r="X57" s="4"/>
      <c r="Y57" s="4"/>
      <c r="Z57" s="4"/>
    </row>
    <row r="58" ht="14.25" customHeight="1">
      <c r="A58" s="570">
        <v>48.0</v>
      </c>
      <c r="B58" s="109" t="s">
        <v>2452</v>
      </c>
      <c r="C58" s="282" t="s">
        <v>2329</v>
      </c>
      <c r="D58" s="109" t="s">
        <v>2453</v>
      </c>
      <c r="E58" s="591" t="s">
        <v>2454</v>
      </c>
      <c r="F58" s="80">
        <v>2023.0</v>
      </c>
      <c r="G58" s="592" t="s">
        <v>2455</v>
      </c>
      <c r="H58" s="593" t="s">
        <v>1232</v>
      </c>
      <c r="I58" s="114"/>
      <c r="J58" s="4"/>
      <c r="K58" s="4"/>
      <c r="L58" s="4"/>
      <c r="M58" s="4"/>
      <c r="N58" s="4"/>
      <c r="O58" s="4"/>
      <c r="P58" s="4"/>
      <c r="Q58" s="4"/>
      <c r="R58" s="4"/>
      <c r="S58" s="4"/>
      <c r="T58" s="4"/>
      <c r="U58" s="4"/>
      <c r="V58" s="4"/>
      <c r="W58" s="4"/>
      <c r="X58" s="4"/>
      <c r="Y58" s="4"/>
      <c r="Z58" s="4"/>
    </row>
    <row r="59" ht="14.25" customHeight="1">
      <c r="A59" s="570">
        <v>49.0</v>
      </c>
      <c r="B59" s="109" t="s">
        <v>923</v>
      </c>
      <c r="C59" s="282" t="s">
        <v>2323</v>
      </c>
      <c r="D59" s="109" t="s">
        <v>2456</v>
      </c>
      <c r="E59" s="591" t="s">
        <v>2457</v>
      </c>
      <c r="F59" s="80">
        <v>2023.0</v>
      </c>
      <c r="G59" s="592" t="s">
        <v>2458</v>
      </c>
      <c r="H59" s="593" t="s">
        <v>1232</v>
      </c>
      <c r="I59" s="359"/>
      <c r="J59" s="4"/>
      <c r="K59" s="4"/>
      <c r="L59" s="4"/>
      <c r="M59" s="4"/>
      <c r="N59" s="4"/>
      <c r="O59" s="4"/>
      <c r="P59" s="4"/>
      <c r="Q59" s="4"/>
      <c r="R59" s="4"/>
      <c r="S59" s="4"/>
      <c r="T59" s="4"/>
      <c r="U59" s="4"/>
      <c r="V59" s="4"/>
      <c r="W59" s="4"/>
      <c r="X59" s="4"/>
      <c r="Y59" s="4"/>
      <c r="Z59" s="4"/>
    </row>
    <row r="60" ht="14.25" customHeight="1">
      <c r="A60" s="570">
        <v>50.0</v>
      </c>
      <c r="B60" s="109" t="s">
        <v>2340</v>
      </c>
      <c r="C60" s="588" t="s">
        <v>2315</v>
      </c>
      <c r="D60" s="109" t="s">
        <v>2341</v>
      </c>
      <c r="E60" s="591" t="s">
        <v>1690</v>
      </c>
      <c r="F60" s="595">
        <v>2023.0</v>
      </c>
      <c r="G60" s="592" t="s">
        <v>2459</v>
      </c>
      <c r="H60" s="593" t="s">
        <v>1232</v>
      </c>
      <c r="I60" s="359"/>
      <c r="J60" s="4"/>
      <c r="K60" s="4"/>
      <c r="L60" s="4"/>
      <c r="M60" s="4"/>
      <c r="N60" s="4"/>
      <c r="O60" s="4"/>
      <c r="P60" s="4"/>
      <c r="Q60" s="4"/>
      <c r="R60" s="4"/>
      <c r="S60" s="4"/>
      <c r="T60" s="4"/>
      <c r="U60" s="4"/>
      <c r="V60" s="4"/>
      <c r="W60" s="4"/>
      <c r="X60" s="4"/>
      <c r="Y60" s="4"/>
      <c r="Z60" s="4"/>
    </row>
    <row r="61" ht="14.25" customHeight="1">
      <c r="A61" s="570">
        <v>51.0</v>
      </c>
      <c r="B61" s="109" t="s">
        <v>821</v>
      </c>
      <c r="C61" s="588" t="s">
        <v>2315</v>
      </c>
      <c r="D61" s="109" t="s">
        <v>2460</v>
      </c>
      <c r="E61" s="591" t="s">
        <v>2461</v>
      </c>
      <c r="F61" s="595">
        <v>2023.0</v>
      </c>
      <c r="G61" s="592" t="s">
        <v>2462</v>
      </c>
      <c r="H61" s="593" t="s">
        <v>1232</v>
      </c>
      <c r="I61" s="114"/>
      <c r="J61" s="4"/>
      <c r="K61" s="4"/>
      <c r="L61" s="4"/>
      <c r="M61" s="4"/>
      <c r="N61" s="4"/>
      <c r="O61" s="4"/>
      <c r="P61" s="4"/>
      <c r="Q61" s="4"/>
      <c r="R61" s="4"/>
      <c r="S61" s="4"/>
      <c r="T61" s="4"/>
      <c r="U61" s="4"/>
      <c r="V61" s="4"/>
      <c r="W61" s="4"/>
      <c r="X61" s="4"/>
      <c r="Y61" s="4"/>
      <c r="Z61" s="4"/>
    </row>
    <row r="62" ht="14.25" customHeight="1">
      <c r="A62" s="570">
        <v>52.0</v>
      </c>
      <c r="B62" s="109" t="s">
        <v>850</v>
      </c>
      <c r="C62" s="282" t="s">
        <v>2323</v>
      </c>
      <c r="D62" s="109" t="s">
        <v>2463</v>
      </c>
      <c r="E62" s="591" t="s">
        <v>2464</v>
      </c>
      <c r="F62" s="80">
        <v>2023.0</v>
      </c>
      <c r="G62" s="592" t="s">
        <v>2465</v>
      </c>
      <c r="H62" s="593" t="s">
        <v>1232</v>
      </c>
      <c r="I62" s="601"/>
      <c r="J62" s="4"/>
      <c r="K62" s="4"/>
      <c r="L62" s="4"/>
      <c r="M62" s="4"/>
      <c r="N62" s="4"/>
      <c r="O62" s="4"/>
      <c r="P62" s="4"/>
      <c r="Q62" s="4"/>
      <c r="R62" s="4"/>
      <c r="S62" s="4"/>
      <c r="T62" s="4"/>
      <c r="U62" s="4"/>
      <c r="V62" s="4"/>
      <c r="W62" s="4"/>
      <c r="X62" s="4"/>
      <c r="Y62" s="4"/>
      <c r="Z62" s="4"/>
    </row>
    <row r="63" ht="14.25" customHeight="1">
      <c r="A63" s="570">
        <v>53.0</v>
      </c>
      <c r="B63" s="109" t="s">
        <v>2416</v>
      </c>
      <c r="C63" s="588" t="s">
        <v>2315</v>
      </c>
      <c r="D63" s="109" t="s">
        <v>2466</v>
      </c>
      <c r="E63" s="591" t="s">
        <v>2467</v>
      </c>
      <c r="F63" s="80">
        <v>2023.0</v>
      </c>
      <c r="G63" s="592" t="s">
        <v>2468</v>
      </c>
      <c r="H63" s="593" t="s">
        <v>1232</v>
      </c>
      <c r="I63" s="601"/>
      <c r="J63" s="4"/>
      <c r="K63" s="4"/>
      <c r="L63" s="4"/>
      <c r="M63" s="4"/>
      <c r="N63" s="4"/>
      <c r="O63" s="4"/>
      <c r="P63" s="4"/>
      <c r="Q63" s="4"/>
      <c r="R63" s="4"/>
      <c r="S63" s="4"/>
      <c r="T63" s="4"/>
      <c r="U63" s="4"/>
      <c r="V63" s="4"/>
      <c r="W63" s="4"/>
      <c r="X63" s="4"/>
      <c r="Y63" s="4"/>
      <c r="Z63" s="4"/>
    </row>
    <row r="64" ht="14.25" customHeight="1">
      <c r="A64" s="570">
        <v>54.0</v>
      </c>
      <c r="B64" s="109" t="s">
        <v>2469</v>
      </c>
      <c r="C64" s="282" t="s">
        <v>2323</v>
      </c>
      <c r="D64" s="109" t="s">
        <v>2470</v>
      </c>
      <c r="E64" s="591" t="s">
        <v>2471</v>
      </c>
      <c r="F64" s="80">
        <v>2023.0</v>
      </c>
      <c r="G64" s="592" t="s">
        <v>2472</v>
      </c>
      <c r="H64" s="593" t="s">
        <v>1232</v>
      </c>
      <c r="I64" s="114"/>
      <c r="J64" s="4"/>
      <c r="K64" s="4"/>
      <c r="L64" s="4"/>
      <c r="M64" s="4"/>
      <c r="N64" s="4"/>
      <c r="O64" s="4"/>
      <c r="P64" s="4"/>
      <c r="Q64" s="4"/>
      <c r="R64" s="4"/>
      <c r="S64" s="4"/>
      <c r="T64" s="4"/>
      <c r="U64" s="4"/>
      <c r="V64" s="4"/>
      <c r="W64" s="4"/>
      <c r="X64" s="4"/>
      <c r="Y64" s="4"/>
      <c r="Z64" s="4"/>
    </row>
    <row r="65" ht="14.25" customHeight="1">
      <c r="A65" s="570">
        <v>55.0</v>
      </c>
      <c r="B65" s="597" t="s">
        <v>2473</v>
      </c>
      <c r="C65" s="282" t="s">
        <v>2323</v>
      </c>
      <c r="D65" s="597" t="s">
        <v>2474</v>
      </c>
      <c r="E65" s="598" t="s">
        <v>2475</v>
      </c>
      <c r="F65" s="599">
        <v>2023.0</v>
      </c>
      <c r="G65" s="592" t="s">
        <v>2476</v>
      </c>
      <c r="H65" s="593" t="s">
        <v>1232</v>
      </c>
      <c r="I65" s="114"/>
      <c r="J65" s="4"/>
      <c r="K65" s="4"/>
      <c r="L65" s="4"/>
      <c r="M65" s="4"/>
      <c r="N65" s="4"/>
      <c r="O65" s="4"/>
      <c r="P65" s="4"/>
      <c r="Q65" s="4"/>
      <c r="R65" s="4"/>
      <c r="S65" s="4"/>
      <c r="T65" s="4"/>
      <c r="U65" s="4"/>
      <c r="V65" s="4"/>
      <c r="W65" s="4"/>
      <c r="X65" s="4"/>
      <c r="Y65" s="4"/>
      <c r="Z65" s="4"/>
    </row>
    <row r="66" ht="14.25" customHeight="1">
      <c r="A66" s="570">
        <v>56.0</v>
      </c>
      <c r="B66" s="109" t="s">
        <v>830</v>
      </c>
      <c r="C66" s="588" t="s">
        <v>2315</v>
      </c>
      <c r="D66" s="109" t="s">
        <v>2477</v>
      </c>
      <c r="E66" s="591" t="s">
        <v>2478</v>
      </c>
      <c r="F66" s="80">
        <v>2023.0</v>
      </c>
      <c r="G66" s="592" t="s">
        <v>2479</v>
      </c>
      <c r="H66" s="593" t="s">
        <v>1232</v>
      </c>
      <c r="I66" s="114"/>
      <c r="J66" s="4"/>
      <c r="K66" s="4"/>
      <c r="L66" s="4"/>
      <c r="M66" s="4"/>
      <c r="N66" s="4"/>
      <c r="O66" s="4"/>
      <c r="P66" s="4"/>
      <c r="Q66" s="4"/>
      <c r="R66" s="4"/>
      <c r="S66" s="4"/>
      <c r="T66" s="4"/>
      <c r="U66" s="4"/>
      <c r="V66" s="4"/>
      <c r="W66" s="4"/>
      <c r="X66" s="4"/>
      <c r="Y66" s="4"/>
      <c r="Z66" s="4"/>
    </row>
    <row r="67" ht="14.25" customHeight="1">
      <c r="A67" s="570">
        <v>57.0</v>
      </c>
      <c r="B67" s="105" t="s">
        <v>830</v>
      </c>
      <c r="C67" s="588" t="s">
        <v>2315</v>
      </c>
      <c r="D67" s="105" t="s">
        <v>2480</v>
      </c>
      <c r="E67" s="332" t="s">
        <v>2481</v>
      </c>
      <c r="F67" s="251">
        <v>2023.0</v>
      </c>
      <c r="G67" s="602" t="s">
        <v>2482</v>
      </c>
      <c r="H67" s="603" t="s">
        <v>1232</v>
      </c>
      <c r="I67" s="359"/>
      <c r="J67" s="4"/>
      <c r="K67" s="4"/>
      <c r="L67" s="4"/>
      <c r="M67" s="4"/>
      <c r="N67" s="4"/>
      <c r="O67" s="4"/>
      <c r="P67" s="4"/>
      <c r="Q67" s="4"/>
      <c r="R67" s="4"/>
      <c r="S67" s="4"/>
      <c r="T67" s="4"/>
      <c r="U67" s="4"/>
      <c r="V67" s="4"/>
      <c r="W67" s="4"/>
      <c r="X67" s="4"/>
      <c r="Y67" s="4"/>
      <c r="Z67" s="4"/>
    </row>
    <row r="68" ht="14.25" customHeight="1">
      <c r="A68" s="570">
        <v>58.0</v>
      </c>
      <c r="B68" s="109" t="s">
        <v>830</v>
      </c>
      <c r="C68" s="588" t="s">
        <v>2315</v>
      </c>
      <c r="D68" s="109" t="s">
        <v>2483</v>
      </c>
      <c r="E68" s="591" t="s">
        <v>2484</v>
      </c>
      <c r="F68" s="595">
        <v>2023.0</v>
      </c>
      <c r="G68" s="592" t="s">
        <v>2485</v>
      </c>
      <c r="H68" s="593" t="s">
        <v>1232</v>
      </c>
      <c r="I68" s="359"/>
      <c r="J68" s="4"/>
      <c r="K68" s="4"/>
      <c r="L68" s="4"/>
      <c r="M68" s="4"/>
      <c r="N68" s="4"/>
      <c r="O68" s="4"/>
      <c r="P68" s="4"/>
      <c r="Q68" s="4"/>
      <c r="R68" s="4"/>
      <c r="S68" s="4"/>
      <c r="T68" s="4"/>
      <c r="U68" s="4"/>
      <c r="V68" s="4"/>
      <c r="W68" s="4"/>
      <c r="X68" s="4"/>
      <c r="Y68" s="4"/>
      <c r="Z68" s="4"/>
    </row>
    <row r="69" ht="14.25" customHeight="1">
      <c r="A69" s="570">
        <v>59.0</v>
      </c>
      <c r="B69" s="109" t="s">
        <v>2486</v>
      </c>
      <c r="C69" s="282" t="s">
        <v>2329</v>
      </c>
      <c r="D69" s="109" t="s">
        <v>2487</v>
      </c>
      <c r="E69" s="591" t="s">
        <v>2488</v>
      </c>
      <c r="F69" s="80">
        <v>2023.0</v>
      </c>
      <c r="G69" s="592" t="s">
        <v>2489</v>
      </c>
      <c r="H69" s="593" t="s">
        <v>1232</v>
      </c>
      <c r="I69" s="601"/>
      <c r="J69" s="4"/>
      <c r="K69" s="4"/>
      <c r="L69" s="4"/>
      <c r="M69" s="4"/>
      <c r="N69" s="4"/>
      <c r="O69" s="4"/>
      <c r="P69" s="4"/>
      <c r="Q69" s="4"/>
      <c r="R69" s="4"/>
      <c r="S69" s="4"/>
      <c r="T69" s="4"/>
      <c r="U69" s="4"/>
      <c r="V69" s="4"/>
      <c r="W69" s="4"/>
      <c r="X69" s="4"/>
      <c r="Y69" s="4"/>
      <c r="Z69" s="4"/>
    </row>
    <row r="70" ht="14.25" customHeight="1">
      <c r="A70" s="570">
        <v>60.0</v>
      </c>
      <c r="B70" s="105" t="s">
        <v>1645</v>
      </c>
      <c r="C70" s="282" t="s">
        <v>2329</v>
      </c>
      <c r="D70" s="105" t="s">
        <v>2490</v>
      </c>
      <c r="E70" s="285" t="s">
        <v>2491</v>
      </c>
      <c r="F70" s="257">
        <v>2023.0</v>
      </c>
      <c r="G70" s="592" t="s">
        <v>2492</v>
      </c>
      <c r="H70" s="593" t="s">
        <v>1232</v>
      </c>
      <c r="I70" s="601"/>
      <c r="J70" s="4"/>
      <c r="K70" s="4"/>
      <c r="L70" s="4"/>
      <c r="M70" s="4"/>
      <c r="N70" s="4"/>
      <c r="O70" s="4"/>
      <c r="P70" s="4"/>
      <c r="Q70" s="4"/>
      <c r="R70" s="4"/>
      <c r="S70" s="4"/>
      <c r="T70" s="4"/>
      <c r="U70" s="4"/>
      <c r="V70" s="4"/>
      <c r="W70" s="4"/>
      <c r="X70" s="4"/>
      <c r="Y70" s="4"/>
      <c r="Z70" s="4"/>
    </row>
    <row r="71" ht="14.25" customHeight="1">
      <c r="A71" s="570">
        <v>61.0</v>
      </c>
      <c r="B71" s="104" t="s">
        <v>845</v>
      </c>
      <c r="C71" s="282" t="s">
        <v>2323</v>
      </c>
      <c r="D71" s="604" t="s">
        <v>2385</v>
      </c>
      <c r="E71" s="88" t="s">
        <v>2493</v>
      </c>
      <c r="F71" s="113">
        <v>2023.0</v>
      </c>
      <c r="G71" s="592" t="s">
        <v>2494</v>
      </c>
      <c r="H71" s="593" t="s">
        <v>1232</v>
      </c>
      <c r="I71" s="114"/>
      <c r="J71" s="4"/>
      <c r="K71" s="4"/>
      <c r="L71" s="4"/>
      <c r="M71" s="4"/>
      <c r="N71" s="4"/>
      <c r="O71" s="4"/>
      <c r="P71" s="4"/>
      <c r="Q71" s="4"/>
      <c r="R71" s="4"/>
      <c r="S71" s="4"/>
      <c r="T71" s="4"/>
      <c r="U71" s="4"/>
      <c r="V71" s="4"/>
      <c r="W71" s="4"/>
      <c r="X71" s="4"/>
      <c r="Y71" s="4"/>
      <c r="Z71" s="4"/>
    </row>
    <row r="72" ht="14.25" customHeight="1">
      <c r="A72" s="570">
        <v>62.0</v>
      </c>
      <c r="B72" s="605" t="s">
        <v>2495</v>
      </c>
      <c r="C72" s="282" t="s">
        <v>2329</v>
      </c>
      <c r="D72" s="606" t="s">
        <v>2496</v>
      </c>
      <c r="E72" s="607" t="s">
        <v>2497</v>
      </c>
      <c r="F72" s="608">
        <v>2023.0</v>
      </c>
      <c r="G72" s="592" t="s">
        <v>2498</v>
      </c>
      <c r="H72" s="593" t="s">
        <v>1232</v>
      </c>
      <c r="I72" s="114"/>
      <c r="J72" s="4"/>
      <c r="K72" s="4"/>
      <c r="L72" s="4"/>
      <c r="M72" s="4"/>
      <c r="N72" s="4"/>
      <c r="O72" s="4"/>
      <c r="P72" s="4"/>
      <c r="Q72" s="4"/>
      <c r="R72" s="4"/>
      <c r="S72" s="4"/>
      <c r="T72" s="4"/>
      <c r="U72" s="4"/>
      <c r="V72" s="4"/>
      <c r="W72" s="4"/>
      <c r="X72" s="4"/>
      <c r="Y72" s="4"/>
      <c r="Z72" s="4"/>
    </row>
    <row r="73" ht="14.25" customHeight="1">
      <c r="A73" s="570">
        <v>63.0</v>
      </c>
      <c r="B73" s="609" t="s">
        <v>963</v>
      </c>
      <c r="C73" s="588" t="s">
        <v>2315</v>
      </c>
      <c r="D73" s="609" t="s">
        <v>2499</v>
      </c>
      <c r="E73" s="610" t="s">
        <v>2500</v>
      </c>
      <c r="F73" s="611">
        <v>2023.0</v>
      </c>
      <c r="G73" s="592" t="s">
        <v>2501</v>
      </c>
      <c r="H73" s="593" t="s">
        <v>1232</v>
      </c>
      <c r="I73" s="114"/>
      <c r="J73" s="4"/>
      <c r="K73" s="4"/>
      <c r="L73" s="4"/>
      <c r="M73" s="4"/>
      <c r="N73" s="4"/>
      <c r="O73" s="4"/>
      <c r="P73" s="4"/>
      <c r="Q73" s="4"/>
      <c r="R73" s="4"/>
      <c r="S73" s="4"/>
      <c r="T73" s="4"/>
      <c r="U73" s="4"/>
      <c r="V73" s="4"/>
      <c r="W73" s="4"/>
      <c r="X73" s="4"/>
      <c r="Y73" s="4"/>
      <c r="Z73" s="4"/>
    </row>
    <row r="74" ht="14.25" customHeight="1">
      <c r="A74" s="570">
        <v>64.0</v>
      </c>
      <c r="B74" s="105" t="s">
        <v>850</v>
      </c>
      <c r="C74" s="282" t="s">
        <v>2323</v>
      </c>
      <c r="D74" s="105" t="s">
        <v>2502</v>
      </c>
      <c r="E74" s="285" t="s">
        <v>2503</v>
      </c>
      <c r="F74" s="257">
        <v>2023.0</v>
      </c>
      <c r="G74" s="592" t="s">
        <v>2504</v>
      </c>
      <c r="H74" s="593" t="s">
        <v>1232</v>
      </c>
      <c r="I74" s="114"/>
      <c r="J74" s="4"/>
      <c r="K74" s="4"/>
      <c r="L74" s="4"/>
      <c r="M74" s="4"/>
      <c r="N74" s="4"/>
      <c r="O74" s="4"/>
      <c r="P74" s="4"/>
      <c r="Q74" s="4"/>
      <c r="R74" s="4"/>
      <c r="S74" s="4"/>
      <c r="T74" s="4"/>
      <c r="U74" s="4"/>
      <c r="V74" s="4"/>
      <c r="W74" s="4"/>
      <c r="X74" s="4"/>
      <c r="Y74" s="4"/>
      <c r="Z74" s="4"/>
    </row>
    <row r="75" ht="14.25" customHeight="1">
      <c r="A75" s="570">
        <v>65.0</v>
      </c>
      <c r="B75" s="104" t="s">
        <v>2505</v>
      </c>
      <c r="C75" s="588" t="s">
        <v>2315</v>
      </c>
      <c r="D75" s="604" t="s">
        <v>2506</v>
      </c>
      <c r="E75" s="88" t="s">
        <v>2507</v>
      </c>
      <c r="F75" s="113">
        <v>2023.0</v>
      </c>
      <c r="G75" s="592" t="s">
        <v>2508</v>
      </c>
      <c r="H75" s="593" t="s">
        <v>1232</v>
      </c>
      <c r="I75" s="114"/>
      <c r="J75" s="4"/>
      <c r="K75" s="4"/>
      <c r="L75" s="4"/>
      <c r="M75" s="4"/>
      <c r="N75" s="4"/>
      <c r="O75" s="4"/>
      <c r="P75" s="4"/>
      <c r="Q75" s="4"/>
      <c r="R75" s="4"/>
      <c r="S75" s="4"/>
      <c r="T75" s="4"/>
      <c r="U75" s="4"/>
      <c r="V75" s="4"/>
      <c r="W75" s="4"/>
      <c r="X75" s="4"/>
      <c r="Y75" s="4"/>
      <c r="Z75" s="4"/>
    </row>
    <row r="76" ht="14.25" customHeight="1">
      <c r="A76" s="570">
        <v>66.0</v>
      </c>
      <c r="B76" s="104" t="s">
        <v>2509</v>
      </c>
      <c r="C76" s="588" t="s">
        <v>2315</v>
      </c>
      <c r="D76" s="604" t="s">
        <v>2510</v>
      </c>
      <c r="E76" s="88" t="s">
        <v>1671</v>
      </c>
      <c r="F76" s="113">
        <v>2023.0</v>
      </c>
      <c r="G76" s="612" t="s">
        <v>2511</v>
      </c>
      <c r="H76" s="593" t="s">
        <v>1232</v>
      </c>
      <c r="I76" s="114"/>
      <c r="J76" s="4"/>
      <c r="K76" s="4"/>
      <c r="L76" s="4"/>
      <c r="M76" s="4"/>
      <c r="N76" s="4"/>
      <c r="O76" s="4"/>
      <c r="P76" s="4"/>
      <c r="Q76" s="4"/>
      <c r="R76" s="4"/>
      <c r="S76" s="4"/>
      <c r="T76" s="4"/>
      <c r="U76" s="4"/>
      <c r="V76" s="4"/>
      <c r="W76" s="4"/>
      <c r="X76" s="4"/>
      <c r="Y76" s="4"/>
      <c r="Z76" s="4"/>
    </row>
    <row r="77" ht="14.25" customHeight="1">
      <c r="A77" s="570">
        <v>67.0</v>
      </c>
      <c r="B77" s="605" t="s">
        <v>2512</v>
      </c>
      <c r="C77" s="588" t="s">
        <v>2315</v>
      </c>
      <c r="D77" s="606" t="s">
        <v>2513</v>
      </c>
      <c r="E77" s="607" t="s">
        <v>1675</v>
      </c>
      <c r="F77" s="608">
        <v>2023.0</v>
      </c>
      <c r="G77" s="592" t="s">
        <v>2514</v>
      </c>
      <c r="H77" s="593" t="s">
        <v>1232</v>
      </c>
      <c r="I77" s="114"/>
      <c r="J77" s="4"/>
      <c r="K77" s="4"/>
      <c r="L77" s="4"/>
      <c r="M77" s="4"/>
      <c r="N77" s="4"/>
      <c r="O77" s="4"/>
      <c r="P77" s="4"/>
      <c r="Q77" s="4"/>
      <c r="R77" s="4"/>
      <c r="S77" s="4"/>
      <c r="T77" s="4"/>
      <c r="U77" s="4"/>
      <c r="V77" s="4"/>
      <c r="W77" s="4"/>
      <c r="X77" s="4"/>
      <c r="Y77" s="4"/>
      <c r="Z77" s="4"/>
    </row>
    <row r="78" ht="14.25" customHeight="1">
      <c r="A78" s="570">
        <v>68.0</v>
      </c>
      <c r="B78" s="609" t="s">
        <v>2512</v>
      </c>
      <c r="C78" s="588" t="s">
        <v>2315</v>
      </c>
      <c r="D78" s="609" t="s">
        <v>2513</v>
      </c>
      <c r="E78" s="610" t="s">
        <v>2515</v>
      </c>
      <c r="F78" s="611">
        <v>2023.0</v>
      </c>
      <c r="G78" s="592" t="s">
        <v>2516</v>
      </c>
      <c r="H78" s="593" t="s">
        <v>1232</v>
      </c>
      <c r="I78" s="114"/>
      <c r="J78" s="4"/>
      <c r="K78" s="4"/>
      <c r="L78" s="4"/>
      <c r="M78" s="4"/>
      <c r="N78" s="4"/>
      <c r="O78" s="4"/>
      <c r="P78" s="4"/>
      <c r="Q78" s="4"/>
      <c r="R78" s="4"/>
      <c r="S78" s="4"/>
      <c r="T78" s="4"/>
      <c r="U78" s="4"/>
      <c r="V78" s="4"/>
      <c r="W78" s="4"/>
      <c r="X78" s="4"/>
      <c r="Y78" s="4"/>
      <c r="Z78" s="4"/>
    </row>
    <row r="79" ht="14.25" customHeight="1">
      <c r="A79" s="570">
        <v>69.0</v>
      </c>
      <c r="B79" s="609" t="s">
        <v>2517</v>
      </c>
      <c r="C79" s="588" t="s">
        <v>2315</v>
      </c>
      <c r="D79" s="609" t="s">
        <v>2518</v>
      </c>
      <c r="E79" s="610" t="s">
        <v>2519</v>
      </c>
      <c r="F79" s="611">
        <v>2023.0</v>
      </c>
      <c r="G79" s="592" t="s">
        <v>2520</v>
      </c>
      <c r="H79" s="593" t="s">
        <v>1232</v>
      </c>
      <c r="I79" s="114"/>
      <c r="J79" s="4"/>
      <c r="K79" s="4"/>
      <c r="L79" s="4"/>
      <c r="M79" s="4"/>
      <c r="N79" s="4"/>
      <c r="O79" s="4"/>
      <c r="P79" s="4"/>
      <c r="Q79" s="4"/>
      <c r="R79" s="4"/>
      <c r="S79" s="4"/>
      <c r="T79" s="4"/>
      <c r="U79" s="4"/>
      <c r="V79" s="4"/>
      <c r="W79" s="4"/>
      <c r="X79" s="4"/>
      <c r="Y79" s="4"/>
      <c r="Z79" s="4"/>
    </row>
    <row r="80" ht="14.25" customHeight="1">
      <c r="A80" s="570">
        <v>70.0</v>
      </c>
      <c r="B80" s="105" t="s">
        <v>2343</v>
      </c>
      <c r="C80" s="588" t="s">
        <v>2315</v>
      </c>
      <c r="D80" s="105" t="s">
        <v>2521</v>
      </c>
      <c r="E80" s="285" t="s">
        <v>2522</v>
      </c>
      <c r="F80" s="257">
        <v>2023.0</v>
      </c>
      <c r="G80" s="592" t="s">
        <v>2523</v>
      </c>
      <c r="H80" s="593" t="s">
        <v>1232</v>
      </c>
      <c r="I80" s="114"/>
      <c r="J80" s="4"/>
      <c r="K80" s="4"/>
      <c r="L80" s="4"/>
      <c r="M80" s="4"/>
      <c r="N80" s="4"/>
      <c r="O80" s="4"/>
      <c r="P80" s="4"/>
      <c r="Q80" s="4"/>
      <c r="R80" s="4"/>
      <c r="S80" s="4"/>
      <c r="T80" s="4"/>
      <c r="U80" s="4"/>
      <c r="V80" s="4"/>
      <c r="W80" s="4"/>
      <c r="X80" s="4"/>
      <c r="Y80" s="4"/>
      <c r="Z80" s="4"/>
    </row>
    <row r="81" ht="14.25" customHeight="1">
      <c r="A81" s="570">
        <v>71.0</v>
      </c>
      <c r="B81" s="105" t="s">
        <v>2524</v>
      </c>
      <c r="C81" s="588" t="s">
        <v>2315</v>
      </c>
      <c r="D81" s="105" t="s">
        <v>2525</v>
      </c>
      <c r="E81" s="285" t="s">
        <v>2526</v>
      </c>
      <c r="F81" s="257">
        <v>2023.0</v>
      </c>
      <c r="G81" s="592" t="s">
        <v>2527</v>
      </c>
      <c r="H81" s="593" t="s">
        <v>1232</v>
      </c>
      <c r="I81" s="114"/>
      <c r="J81" s="4"/>
      <c r="K81" s="4"/>
      <c r="L81" s="4"/>
      <c r="M81" s="4"/>
      <c r="N81" s="4"/>
      <c r="O81" s="4"/>
      <c r="P81" s="4"/>
      <c r="Q81" s="4"/>
      <c r="R81" s="4"/>
      <c r="S81" s="4"/>
      <c r="T81" s="4"/>
      <c r="U81" s="4"/>
      <c r="V81" s="4"/>
      <c r="W81" s="4"/>
      <c r="X81" s="4"/>
      <c r="Y81" s="4"/>
      <c r="Z81" s="4"/>
    </row>
    <row r="82" ht="14.25" customHeight="1">
      <c r="A82" s="570">
        <v>72.0</v>
      </c>
      <c r="B82" s="105" t="s">
        <v>2528</v>
      </c>
      <c r="C82" s="588" t="s">
        <v>2315</v>
      </c>
      <c r="D82" s="105" t="s">
        <v>2529</v>
      </c>
      <c r="E82" s="285" t="s">
        <v>1707</v>
      </c>
      <c r="F82" s="257">
        <v>2023.0</v>
      </c>
      <c r="G82" s="592" t="s">
        <v>2530</v>
      </c>
      <c r="H82" s="593" t="s">
        <v>2531</v>
      </c>
      <c r="I82" s="114"/>
      <c r="J82" s="4"/>
      <c r="K82" s="4"/>
      <c r="L82" s="4"/>
      <c r="M82" s="4"/>
      <c r="N82" s="4"/>
      <c r="O82" s="4"/>
      <c r="P82" s="4"/>
      <c r="Q82" s="4"/>
      <c r="R82" s="4"/>
      <c r="S82" s="4"/>
      <c r="T82" s="4"/>
      <c r="U82" s="4"/>
      <c r="V82" s="4"/>
      <c r="W82" s="4"/>
      <c r="X82" s="4"/>
      <c r="Y82" s="4"/>
      <c r="Z82" s="4"/>
    </row>
    <row r="83" ht="14.25" customHeight="1">
      <c r="A83" s="570">
        <v>73.0</v>
      </c>
      <c r="B83" s="104" t="s">
        <v>830</v>
      </c>
      <c r="C83" s="588" t="s">
        <v>2315</v>
      </c>
      <c r="D83" s="604" t="s">
        <v>2532</v>
      </c>
      <c r="E83" s="88" t="s">
        <v>2533</v>
      </c>
      <c r="F83" s="113">
        <v>2023.0</v>
      </c>
      <c r="G83" s="592" t="s">
        <v>2534</v>
      </c>
      <c r="H83" s="593" t="s">
        <v>1232</v>
      </c>
      <c r="I83" s="114"/>
      <c r="J83" s="4"/>
      <c r="K83" s="4"/>
      <c r="L83" s="4"/>
      <c r="M83" s="4"/>
      <c r="N83" s="4"/>
      <c r="O83" s="4"/>
      <c r="P83" s="4"/>
      <c r="Q83" s="4"/>
      <c r="R83" s="4"/>
      <c r="S83" s="4"/>
      <c r="T83" s="4"/>
      <c r="U83" s="4"/>
      <c r="V83" s="4"/>
      <c r="W83" s="4"/>
      <c r="X83" s="4"/>
      <c r="Y83" s="4"/>
      <c r="Z83" s="4"/>
    </row>
    <row r="84" ht="14.25" customHeight="1">
      <c r="A84" s="570">
        <v>74.0</v>
      </c>
      <c r="B84" s="104" t="s">
        <v>805</v>
      </c>
      <c r="C84" s="282" t="s">
        <v>2323</v>
      </c>
      <c r="D84" s="604" t="s">
        <v>2535</v>
      </c>
      <c r="E84" s="88" t="s">
        <v>2536</v>
      </c>
      <c r="F84" s="113">
        <v>2023.0</v>
      </c>
      <c r="G84" s="592" t="s">
        <v>2537</v>
      </c>
      <c r="H84" s="593" t="s">
        <v>1232</v>
      </c>
      <c r="I84" s="114"/>
      <c r="J84" s="4"/>
      <c r="K84" s="4"/>
      <c r="L84" s="4"/>
      <c r="M84" s="4"/>
      <c r="N84" s="4"/>
      <c r="O84" s="4"/>
      <c r="P84" s="4"/>
      <c r="Q84" s="4"/>
      <c r="R84" s="4"/>
      <c r="S84" s="4"/>
      <c r="T84" s="4"/>
      <c r="U84" s="4"/>
      <c r="V84" s="4"/>
      <c r="W84" s="4"/>
      <c r="X84" s="4"/>
      <c r="Y84" s="4"/>
      <c r="Z84" s="4"/>
    </row>
    <row r="85" ht="14.25" customHeight="1">
      <c r="A85" s="570">
        <v>75.0</v>
      </c>
      <c r="B85" s="609" t="s">
        <v>2538</v>
      </c>
      <c r="C85" s="282" t="s">
        <v>2323</v>
      </c>
      <c r="D85" s="609" t="s">
        <v>2539</v>
      </c>
      <c r="E85" s="610" t="s">
        <v>2540</v>
      </c>
      <c r="F85" s="611">
        <v>2023.0</v>
      </c>
      <c r="G85" s="592" t="s">
        <v>2541</v>
      </c>
      <c r="H85" s="593" t="s">
        <v>1232</v>
      </c>
      <c r="I85" s="114"/>
      <c r="J85" s="4"/>
      <c r="K85" s="4"/>
      <c r="L85" s="4"/>
      <c r="M85" s="4"/>
      <c r="N85" s="4"/>
      <c r="O85" s="4"/>
      <c r="P85" s="4"/>
      <c r="Q85" s="4"/>
      <c r="R85" s="4"/>
      <c r="S85" s="4"/>
      <c r="T85" s="4"/>
      <c r="U85" s="4"/>
      <c r="V85" s="4"/>
      <c r="W85" s="4"/>
      <c r="X85" s="4"/>
      <c r="Y85" s="4"/>
      <c r="Z85" s="4"/>
    </row>
    <row r="86" ht="14.25" customHeight="1">
      <c r="A86" s="570">
        <v>76.0</v>
      </c>
      <c r="B86" s="609" t="s">
        <v>963</v>
      </c>
      <c r="C86" s="282" t="s">
        <v>2329</v>
      </c>
      <c r="D86" s="609" t="s">
        <v>2542</v>
      </c>
      <c r="E86" s="610" t="s">
        <v>1679</v>
      </c>
      <c r="F86" s="611">
        <v>2023.0</v>
      </c>
      <c r="G86" s="592" t="s">
        <v>2543</v>
      </c>
      <c r="H86" s="593" t="s">
        <v>1232</v>
      </c>
      <c r="I86" s="114"/>
      <c r="J86" s="4"/>
      <c r="K86" s="4"/>
      <c r="L86" s="4"/>
      <c r="M86" s="4"/>
      <c r="N86" s="4"/>
      <c r="O86" s="4"/>
      <c r="P86" s="4"/>
      <c r="Q86" s="4"/>
      <c r="R86" s="4"/>
      <c r="S86" s="4"/>
      <c r="T86" s="4"/>
      <c r="U86" s="4"/>
      <c r="V86" s="4"/>
      <c r="W86" s="4"/>
      <c r="X86" s="4"/>
      <c r="Y86" s="4"/>
      <c r="Z86" s="4"/>
    </row>
    <row r="87" ht="14.25" customHeight="1">
      <c r="A87" s="570">
        <v>77.0</v>
      </c>
      <c r="B87" s="105" t="s">
        <v>845</v>
      </c>
      <c r="C87" s="282" t="s">
        <v>2323</v>
      </c>
      <c r="D87" s="105" t="s">
        <v>2544</v>
      </c>
      <c r="E87" s="278" t="s">
        <v>2545</v>
      </c>
      <c r="F87" s="257">
        <v>2023.0</v>
      </c>
      <c r="G87" s="592" t="s">
        <v>2546</v>
      </c>
      <c r="H87" s="593" t="s">
        <v>1232</v>
      </c>
      <c r="I87" s="114"/>
      <c r="J87" s="4"/>
      <c r="K87" s="4"/>
      <c r="L87" s="4"/>
      <c r="M87" s="4"/>
      <c r="N87" s="4"/>
      <c r="O87" s="4"/>
      <c r="P87" s="4"/>
      <c r="Q87" s="4"/>
      <c r="R87" s="4"/>
      <c r="S87" s="4"/>
      <c r="T87" s="4"/>
      <c r="U87" s="4"/>
      <c r="V87" s="4"/>
      <c r="W87" s="4"/>
      <c r="X87" s="4"/>
      <c r="Y87" s="4"/>
      <c r="Z87" s="4"/>
    </row>
    <row r="88" ht="14.25" customHeight="1">
      <c r="A88" s="570">
        <v>78.0</v>
      </c>
      <c r="B88" s="105" t="s">
        <v>1279</v>
      </c>
      <c r="C88" s="282" t="s">
        <v>2329</v>
      </c>
      <c r="D88" s="105" t="s">
        <v>2547</v>
      </c>
      <c r="E88" s="285" t="s">
        <v>2548</v>
      </c>
      <c r="F88" s="257">
        <v>2023.0</v>
      </c>
      <c r="G88" s="592" t="s">
        <v>2549</v>
      </c>
      <c r="H88" s="593" t="s">
        <v>1232</v>
      </c>
      <c r="I88" s="114"/>
      <c r="J88" s="4"/>
      <c r="K88" s="4"/>
      <c r="L88" s="4"/>
      <c r="M88" s="4"/>
      <c r="N88" s="4"/>
      <c r="O88" s="4"/>
      <c r="P88" s="4"/>
      <c r="Q88" s="4"/>
      <c r="R88" s="4"/>
      <c r="S88" s="4"/>
      <c r="T88" s="4"/>
      <c r="U88" s="4"/>
      <c r="V88" s="4"/>
      <c r="W88" s="4"/>
      <c r="X88" s="4"/>
      <c r="Y88" s="4"/>
      <c r="Z88" s="4"/>
    </row>
    <row r="89" ht="14.25" customHeight="1">
      <c r="A89" s="570">
        <v>79.0</v>
      </c>
      <c r="B89" s="105" t="s">
        <v>821</v>
      </c>
      <c r="C89" s="282" t="s">
        <v>2323</v>
      </c>
      <c r="D89" s="105" t="s">
        <v>2550</v>
      </c>
      <c r="E89" s="285" t="s">
        <v>2551</v>
      </c>
      <c r="F89" s="257">
        <v>2023.0</v>
      </c>
      <c r="G89" s="592" t="s">
        <v>2552</v>
      </c>
      <c r="H89" s="593" t="s">
        <v>1232</v>
      </c>
      <c r="I89" s="114"/>
      <c r="J89" s="4"/>
      <c r="K89" s="4"/>
      <c r="L89" s="4"/>
      <c r="M89" s="4"/>
      <c r="N89" s="4"/>
      <c r="O89" s="4"/>
      <c r="P89" s="4"/>
      <c r="Q89" s="4"/>
      <c r="R89" s="4"/>
      <c r="S89" s="4"/>
      <c r="T89" s="4"/>
      <c r="U89" s="4"/>
      <c r="V89" s="4"/>
      <c r="W89" s="4"/>
      <c r="X89" s="4"/>
      <c r="Y89" s="4"/>
      <c r="Z89" s="4"/>
    </row>
    <row r="90" ht="14.25" customHeight="1">
      <c r="A90" s="570">
        <v>80.0</v>
      </c>
      <c r="B90" s="105" t="s">
        <v>2553</v>
      </c>
      <c r="C90" s="588" t="s">
        <v>2315</v>
      </c>
      <c r="D90" s="105" t="s">
        <v>2369</v>
      </c>
      <c r="E90" s="332" t="s">
        <v>2554</v>
      </c>
      <c r="F90" s="613">
        <v>2024.0</v>
      </c>
      <c r="H90" s="593" t="s">
        <v>1232</v>
      </c>
      <c r="I90" s="114"/>
      <c r="J90" s="4"/>
      <c r="K90" s="4"/>
      <c r="L90" s="4"/>
      <c r="M90" s="4"/>
      <c r="N90" s="4"/>
      <c r="O90" s="4"/>
      <c r="P90" s="4"/>
      <c r="Q90" s="4"/>
      <c r="R90" s="4"/>
      <c r="S90" s="4"/>
      <c r="T90" s="4"/>
      <c r="U90" s="4"/>
      <c r="V90" s="4"/>
      <c r="W90" s="4"/>
      <c r="X90" s="4"/>
      <c r="Y90" s="4"/>
      <c r="Z90" s="4"/>
    </row>
    <row r="91" ht="14.25" customHeight="1">
      <c r="A91" s="570">
        <v>81.0</v>
      </c>
      <c r="B91" s="105" t="s">
        <v>2555</v>
      </c>
      <c r="C91" s="282" t="s">
        <v>2329</v>
      </c>
      <c r="D91" s="105" t="s">
        <v>2556</v>
      </c>
      <c r="E91" s="332" t="s">
        <v>2557</v>
      </c>
      <c r="F91" s="613">
        <v>2024.0</v>
      </c>
      <c r="G91" s="592" t="s">
        <v>2558</v>
      </c>
      <c r="H91" s="593" t="s">
        <v>1232</v>
      </c>
      <c r="I91" s="114"/>
      <c r="J91" s="4"/>
      <c r="K91" s="4"/>
      <c r="L91" s="4"/>
      <c r="M91" s="4"/>
      <c r="N91" s="4"/>
      <c r="O91" s="4"/>
      <c r="P91" s="4"/>
      <c r="Q91" s="4"/>
      <c r="R91" s="4"/>
      <c r="S91" s="4"/>
      <c r="T91" s="4"/>
      <c r="U91" s="4"/>
      <c r="V91" s="4"/>
      <c r="W91" s="4"/>
      <c r="X91" s="4"/>
      <c r="Y91" s="4"/>
      <c r="Z91" s="4"/>
    </row>
    <row r="92" ht="14.25" customHeight="1">
      <c r="A92" s="570">
        <v>82.0</v>
      </c>
      <c r="B92" s="105" t="s">
        <v>2559</v>
      </c>
      <c r="C92" s="588" t="s">
        <v>2315</v>
      </c>
      <c r="D92" s="105" t="s">
        <v>2560</v>
      </c>
      <c r="E92" s="332" t="s">
        <v>2561</v>
      </c>
      <c r="F92" s="613">
        <v>2024.0</v>
      </c>
      <c r="G92" s="614" t="s">
        <v>2562</v>
      </c>
      <c r="H92" s="593" t="s">
        <v>1232</v>
      </c>
      <c r="I92" s="114"/>
      <c r="J92" s="4"/>
      <c r="K92" s="4"/>
      <c r="L92" s="4"/>
      <c r="M92" s="4"/>
      <c r="N92" s="4"/>
      <c r="O92" s="4"/>
      <c r="P92" s="4"/>
      <c r="Q92" s="4"/>
      <c r="R92" s="4"/>
      <c r="S92" s="4"/>
      <c r="T92" s="4"/>
      <c r="U92" s="4"/>
      <c r="V92" s="4"/>
      <c r="W92" s="4"/>
      <c r="X92" s="4"/>
      <c r="Y92" s="4"/>
      <c r="Z92" s="4"/>
    </row>
    <row r="93" ht="14.25" customHeight="1">
      <c r="A93" s="570">
        <v>83.0</v>
      </c>
      <c r="B93" s="105" t="s">
        <v>2563</v>
      </c>
      <c r="C93" s="282" t="s">
        <v>2329</v>
      </c>
      <c r="D93" s="105" t="s">
        <v>2564</v>
      </c>
      <c r="E93" s="332" t="s">
        <v>2565</v>
      </c>
      <c r="F93" s="613">
        <v>2024.0</v>
      </c>
      <c r="G93" s="614" t="s">
        <v>2566</v>
      </c>
      <c r="H93" s="593" t="s">
        <v>1232</v>
      </c>
      <c r="I93" s="114"/>
      <c r="J93" s="4"/>
      <c r="K93" s="4"/>
      <c r="L93" s="4"/>
      <c r="M93" s="4"/>
      <c r="N93" s="4"/>
      <c r="O93" s="4"/>
      <c r="P93" s="4"/>
      <c r="Q93" s="4"/>
      <c r="R93" s="4"/>
      <c r="S93" s="4"/>
      <c r="T93" s="4"/>
      <c r="U93" s="4"/>
      <c r="V93" s="4"/>
      <c r="W93" s="4"/>
      <c r="X93" s="4"/>
      <c r="Y93" s="4"/>
      <c r="Z93" s="4"/>
    </row>
    <row r="94" ht="14.25" customHeight="1">
      <c r="A94" s="570">
        <v>84.0</v>
      </c>
      <c r="B94" s="105" t="s">
        <v>2567</v>
      </c>
      <c r="C94" s="588" t="s">
        <v>2315</v>
      </c>
      <c r="D94" s="105" t="s">
        <v>2568</v>
      </c>
      <c r="E94" s="332" t="s">
        <v>2569</v>
      </c>
      <c r="F94" s="613">
        <v>2024.0</v>
      </c>
      <c r="G94" s="614" t="s">
        <v>2570</v>
      </c>
      <c r="H94" s="593" t="s">
        <v>2571</v>
      </c>
      <c r="I94" s="114"/>
      <c r="J94" s="4"/>
      <c r="K94" s="4"/>
      <c r="L94" s="4"/>
      <c r="M94" s="4"/>
      <c r="N94" s="4"/>
      <c r="O94" s="4"/>
      <c r="P94" s="4"/>
      <c r="Q94" s="4"/>
      <c r="R94" s="4"/>
      <c r="S94" s="4"/>
      <c r="T94" s="4"/>
      <c r="U94" s="4"/>
      <c r="V94" s="4"/>
      <c r="W94" s="4"/>
      <c r="X94" s="4"/>
      <c r="Y94" s="4"/>
      <c r="Z94" s="4"/>
    </row>
    <row r="95" ht="14.25" customHeight="1">
      <c r="A95" s="570">
        <v>85.0</v>
      </c>
      <c r="B95" s="105" t="s">
        <v>963</v>
      </c>
      <c r="C95" s="282" t="s">
        <v>2329</v>
      </c>
      <c r="D95" s="105" t="s">
        <v>2572</v>
      </c>
      <c r="E95" s="332" t="s">
        <v>1680</v>
      </c>
      <c r="F95" s="613">
        <v>2024.0</v>
      </c>
      <c r="G95" s="614" t="s">
        <v>2573</v>
      </c>
      <c r="H95" s="593" t="s">
        <v>1232</v>
      </c>
      <c r="I95" s="114"/>
      <c r="J95" s="4"/>
      <c r="K95" s="4"/>
      <c r="L95" s="4"/>
      <c r="M95" s="4"/>
      <c r="N95" s="4"/>
      <c r="O95" s="4"/>
      <c r="P95" s="4"/>
      <c r="Q95" s="4"/>
      <c r="R95" s="4"/>
      <c r="S95" s="4"/>
      <c r="T95" s="4"/>
      <c r="U95" s="4"/>
      <c r="V95" s="4"/>
      <c r="W95" s="4"/>
      <c r="X95" s="4"/>
      <c r="Y95" s="4"/>
      <c r="Z95" s="4"/>
    </row>
    <row r="96" ht="14.25" customHeight="1">
      <c r="A96" s="570">
        <v>86.0</v>
      </c>
      <c r="B96" s="105" t="s">
        <v>2574</v>
      </c>
      <c r="C96" s="282" t="s">
        <v>2329</v>
      </c>
      <c r="D96" s="105" t="s">
        <v>2575</v>
      </c>
      <c r="E96" s="332" t="s">
        <v>2576</v>
      </c>
      <c r="F96" s="613">
        <v>2024.0</v>
      </c>
      <c r="G96" s="614" t="s">
        <v>2577</v>
      </c>
      <c r="H96" s="593" t="s">
        <v>1232</v>
      </c>
      <c r="I96" s="114"/>
      <c r="J96" s="4"/>
      <c r="K96" s="4"/>
      <c r="L96" s="4"/>
      <c r="M96" s="4"/>
      <c r="N96" s="4"/>
      <c r="O96" s="4"/>
      <c r="P96" s="4"/>
      <c r="Q96" s="4"/>
      <c r="R96" s="4"/>
      <c r="S96" s="4"/>
      <c r="T96" s="4"/>
      <c r="U96" s="4"/>
      <c r="V96" s="4"/>
      <c r="W96" s="4"/>
      <c r="X96" s="4"/>
      <c r="Y96" s="4"/>
      <c r="Z96" s="4"/>
    </row>
    <row r="97" ht="14.25" customHeight="1">
      <c r="A97" s="570">
        <v>87.0</v>
      </c>
      <c r="B97" s="105" t="s">
        <v>817</v>
      </c>
      <c r="C97" s="282" t="s">
        <v>2329</v>
      </c>
      <c r="D97" s="105" t="s">
        <v>2578</v>
      </c>
      <c r="E97" s="332" t="s">
        <v>2579</v>
      </c>
      <c r="F97" s="613">
        <v>2024.0</v>
      </c>
      <c r="G97" s="614" t="s">
        <v>2580</v>
      </c>
      <c r="H97" s="593" t="s">
        <v>1232</v>
      </c>
      <c r="I97" s="114"/>
      <c r="J97" s="4"/>
      <c r="K97" s="4"/>
      <c r="L97" s="4"/>
      <c r="M97" s="4"/>
      <c r="N97" s="4"/>
      <c r="O97" s="4"/>
      <c r="P97" s="4"/>
      <c r="Q97" s="4"/>
      <c r="R97" s="4"/>
      <c r="S97" s="4"/>
      <c r="T97" s="4"/>
      <c r="U97" s="4"/>
      <c r="V97" s="4"/>
      <c r="W97" s="4"/>
      <c r="X97" s="4"/>
      <c r="Y97" s="4"/>
      <c r="Z97" s="4"/>
    </row>
    <row r="98" ht="14.25" customHeight="1">
      <c r="A98" s="570">
        <v>88.0</v>
      </c>
      <c r="B98" s="105" t="s">
        <v>2581</v>
      </c>
      <c r="C98" s="588" t="s">
        <v>2315</v>
      </c>
      <c r="D98" s="105" t="s">
        <v>2582</v>
      </c>
      <c r="E98" s="332" t="s">
        <v>2583</v>
      </c>
      <c r="F98" s="613">
        <v>2024.0</v>
      </c>
      <c r="G98" s="614" t="s">
        <v>2584</v>
      </c>
      <c r="H98" s="593" t="s">
        <v>1232</v>
      </c>
      <c r="I98" s="114"/>
      <c r="J98" s="4"/>
      <c r="K98" s="4"/>
      <c r="L98" s="4"/>
      <c r="M98" s="4"/>
      <c r="N98" s="4"/>
      <c r="O98" s="4"/>
      <c r="P98" s="4"/>
      <c r="Q98" s="4"/>
      <c r="R98" s="4"/>
      <c r="S98" s="4"/>
      <c r="T98" s="4"/>
      <c r="U98" s="4"/>
      <c r="V98" s="4"/>
      <c r="W98" s="4"/>
      <c r="X98" s="4"/>
      <c r="Y98" s="4"/>
      <c r="Z98" s="4"/>
    </row>
    <row r="99" ht="14.25" customHeight="1">
      <c r="A99" s="570">
        <v>89.0</v>
      </c>
      <c r="B99" s="105" t="s">
        <v>2585</v>
      </c>
      <c r="C99" s="282" t="s">
        <v>2323</v>
      </c>
      <c r="D99" s="105" t="s">
        <v>2586</v>
      </c>
      <c r="E99" s="332" t="s">
        <v>2587</v>
      </c>
      <c r="F99" s="613">
        <v>2024.0</v>
      </c>
      <c r="G99" s="592" t="s">
        <v>2588</v>
      </c>
      <c r="H99" s="593" t="s">
        <v>1232</v>
      </c>
      <c r="I99" s="114"/>
      <c r="J99" s="4"/>
      <c r="K99" s="4"/>
      <c r="L99" s="4"/>
      <c r="M99" s="4"/>
      <c r="N99" s="4"/>
      <c r="O99" s="4"/>
      <c r="P99" s="4"/>
      <c r="Q99" s="4"/>
      <c r="R99" s="4"/>
      <c r="S99" s="4"/>
      <c r="T99" s="4"/>
      <c r="U99" s="4"/>
      <c r="V99" s="4"/>
      <c r="W99" s="4"/>
      <c r="X99" s="4"/>
      <c r="Y99" s="4"/>
      <c r="Z99" s="4"/>
    </row>
    <row r="100" ht="14.25" customHeight="1">
      <c r="A100" s="570">
        <v>90.0</v>
      </c>
      <c r="B100" s="105" t="s">
        <v>2589</v>
      </c>
      <c r="C100" s="588" t="s">
        <v>2315</v>
      </c>
      <c r="D100" s="105" t="s">
        <v>2590</v>
      </c>
      <c r="E100" s="332" t="s">
        <v>2591</v>
      </c>
      <c r="F100" s="613">
        <v>2024.0</v>
      </c>
      <c r="G100" s="592" t="s">
        <v>2592</v>
      </c>
      <c r="H100" s="593" t="s">
        <v>1232</v>
      </c>
      <c r="I100" s="114"/>
      <c r="J100" s="4"/>
      <c r="K100" s="4"/>
      <c r="L100" s="4"/>
      <c r="M100" s="4"/>
      <c r="N100" s="4"/>
      <c r="O100" s="4"/>
      <c r="P100" s="4"/>
      <c r="Q100" s="4"/>
      <c r="R100" s="4"/>
      <c r="S100" s="4"/>
      <c r="T100" s="4"/>
      <c r="U100" s="4"/>
      <c r="V100" s="4"/>
      <c r="W100" s="4"/>
      <c r="X100" s="4"/>
      <c r="Y100" s="4"/>
      <c r="Z100" s="4"/>
    </row>
    <row r="101" ht="14.25" customHeight="1">
      <c r="A101" s="570">
        <v>91.0</v>
      </c>
      <c r="B101" s="105" t="s">
        <v>2512</v>
      </c>
      <c r="C101" s="588" t="s">
        <v>2315</v>
      </c>
      <c r="D101" s="105" t="s">
        <v>2593</v>
      </c>
      <c r="E101" s="332" t="s">
        <v>2594</v>
      </c>
      <c r="F101" s="613">
        <v>2024.0</v>
      </c>
      <c r="G101" s="592" t="s">
        <v>2595</v>
      </c>
      <c r="H101" s="593" t="s">
        <v>1232</v>
      </c>
      <c r="I101" s="114"/>
      <c r="J101" s="4"/>
      <c r="K101" s="4"/>
      <c r="L101" s="4"/>
      <c r="M101" s="4"/>
      <c r="N101" s="4"/>
      <c r="O101" s="4"/>
      <c r="P101" s="4"/>
      <c r="Q101" s="4"/>
      <c r="R101" s="4"/>
      <c r="S101" s="4"/>
      <c r="T101" s="4"/>
      <c r="U101" s="4"/>
      <c r="V101" s="4"/>
      <c r="W101" s="4"/>
      <c r="X101" s="4"/>
      <c r="Y101" s="4"/>
      <c r="Z101" s="4"/>
    </row>
    <row r="102" ht="14.25" customHeight="1">
      <c r="A102" s="570">
        <v>92.0</v>
      </c>
      <c r="B102" s="105" t="s">
        <v>2596</v>
      </c>
      <c r="C102" s="588" t="s">
        <v>2315</v>
      </c>
      <c r="D102" s="105" t="s">
        <v>2597</v>
      </c>
      <c r="E102" s="332" t="s">
        <v>852</v>
      </c>
      <c r="F102" s="613">
        <v>2024.0</v>
      </c>
      <c r="G102" s="592" t="s">
        <v>2598</v>
      </c>
      <c r="H102" s="593" t="s">
        <v>1232</v>
      </c>
      <c r="I102" s="114"/>
      <c r="J102" s="4"/>
      <c r="K102" s="4"/>
      <c r="L102" s="4"/>
      <c r="M102" s="4"/>
      <c r="N102" s="4"/>
      <c r="O102" s="4"/>
      <c r="P102" s="4"/>
      <c r="Q102" s="4"/>
      <c r="R102" s="4"/>
      <c r="S102" s="4"/>
      <c r="T102" s="4"/>
      <c r="U102" s="4"/>
      <c r="V102" s="4"/>
      <c r="W102" s="4"/>
      <c r="X102" s="4"/>
      <c r="Y102" s="4"/>
      <c r="Z102" s="4"/>
    </row>
    <row r="103" ht="14.25" customHeight="1">
      <c r="A103" s="570">
        <v>93.0</v>
      </c>
      <c r="B103" s="105" t="s">
        <v>2599</v>
      </c>
      <c r="C103" s="588" t="s">
        <v>2315</v>
      </c>
      <c r="D103" s="105" t="s">
        <v>2600</v>
      </c>
      <c r="E103" s="332" t="s">
        <v>2601</v>
      </c>
      <c r="F103" s="613">
        <v>2024.0</v>
      </c>
      <c r="G103" s="592" t="s">
        <v>2602</v>
      </c>
      <c r="H103" s="593" t="s">
        <v>1232</v>
      </c>
      <c r="I103" s="114"/>
      <c r="J103" s="4"/>
      <c r="K103" s="4"/>
      <c r="L103" s="4"/>
      <c r="M103" s="4"/>
      <c r="N103" s="4"/>
      <c r="O103" s="4"/>
      <c r="P103" s="4"/>
      <c r="Q103" s="4"/>
      <c r="R103" s="4"/>
      <c r="S103" s="4"/>
      <c r="T103" s="4"/>
      <c r="U103" s="4"/>
      <c r="V103" s="4"/>
      <c r="W103" s="4"/>
      <c r="X103" s="4"/>
      <c r="Y103" s="4"/>
      <c r="Z103" s="4"/>
    </row>
    <row r="104" ht="14.25" customHeight="1">
      <c r="A104" s="570">
        <v>94.0</v>
      </c>
      <c r="B104" s="105" t="s">
        <v>830</v>
      </c>
      <c r="C104" s="282" t="s">
        <v>2323</v>
      </c>
      <c r="D104" s="105" t="s">
        <v>2603</v>
      </c>
      <c r="E104" s="332" t="s">
        <v>2604</v>
      </c>
      <c r="F104" s="613">
        <v>2024.0</v>
      </c>
      <c r="G104" s="592" t="s">
        <v>2605</v>
      </c>
      <c r="H104" s="593" t="s">
        <v>1232</v>
      </c>
      <c r="I104" s="114"/>
      <c r="J104" s="4"/>
      <c r="K104" s="4"/>
      <c r="L104" s="4"/>
      <c r="M104" s="4"/>
      <c r="N104" s="4"/>
      <c r="O104" s="4"/>
      <c r="P104" s="4"/>
      <c r="Q104" s="4"/>
      <c r="R104" s="4"/>
      <c r="S104" s="4"/>
      <c r="T104" s="4"/>
      <c r="U104" s="4"/>
      <c r="V104" s="4"/>
      <c r="W104" s="4"/>
      <c r="X104" s="4"/>
      <c r="Y104" s="4"/>
      <c r="Z104" s="4"/>
    </row>
    <row r="105" ht="14.25" customHeight="1">
      <c r="A105" s="570">
        <v>95.0</v>
      </c>
      <c r="B105" s="105" t="s">
        <v>2606</v>
      </c>
      <c r="C105" s="588" t="s">
        <v>2315</v>
      </c>
      <c r="D105" s="105" t="s">
        <v>2607</v>
      </c>
      <c r="E105" s="332" t="s">
        <v>2608</v>
      </c>
      <c r="F105" s="613">
        <v>2024.0</v>
      </c>
      <c r="G105" s="592" t="s">
        <v>2609</v>
      </c>
      <c r="H105" s="593" t="s">
        <v>1232</v>
      </c>
      <c r="I105" s="114"/>
      <c r="J105" s="4"/>
      <c r="K105" s="4"/>
      <c r="L105" s="4"/>
      <c r="M105" s="4"/>
      <c r="N105" s="4"/>
      <c r="O105" s="4"/>
      <c r="P105" s="4"/>
      <c r="Q105" s="4"/>
      <c r="R105" s="4"/>
      <c r="S105" s="4"/>
      <c r="T105" s="4"/>
      <c r="U105" s="4"/>
      <c r="V105" s="4"/>
      <c r="W105" s="4"/>
      <c r="X105" s="4"/>
      <c r="Y105" s="4"/>
      <c r="Z105" s="4"/>
    </row>
    <row r="106" ht="14.25" customHeight="1">
      <c r="A106" s="570">
        <v>96.0</v>
      </c>
      <c r="B106" s="105" t="s">
        <v>2610</v>
      </c>
      <c r="C106" s="588" t="s">
        <v>2315</v>
      </c>
      <c r="D106" s="105" t="s">
        <v>2611</v>
      </c>
      <c r="E106" s="332" t="s">
        <v>2612</v>
      </c>
      <c r="F106" s="613">
        <v>2024.0</v>
      </c>
      <c r="G106" s="592" t="s">
        <v>2613</v>
      </c>
      <c r="H106" s="593" t="s">
        <v>1232</v>
      </c>
      <c r="I106" s="114"/>
      <c r="J106" s="4"/>
      <c r="K106" s="4"/>
      <c r="L106" s="4"/>
      <c r="M106" s="4"/>
      <c r="N106" s="4"/>
      <c r="O106" s="4"/>
      <c r="P106" s="4"/>
      <c r="Q106" s="4"/>
      <c r="R106" s="4"/>
      <c r="S106" s="4"/>
      <c r="T106" s="4"/>
      <c r="U106" s="4"/>
      <c r="V106" s="4"/>
      <c r="W106" s="4"/>
      <c r="X106" s="4"/>
      <c r="Y106" s="4"/>
      <c r="Z106" s="4"/>
    </row>
    <row r="107" ht="14.25" customHeight="1">
      <c r="A107" s="570">
        <v>97.0</v>
      </c>
      <c r="B107" s="105" t="s">
        <v>1283</v>
      </c>
      <c r="C107" s="588" t="s">
        <v>2315</v>
      </c>
      <c r="D107" s="105" t="s">
        <v>2614</v>
      </c>
      <c r="E107" s="332" t="s">
        <v>1705</v>
      </c>
      <c r="F107" s="613">
        <v>2024.0</v>
      </c>
      <c r="G107" s="592" t="s">
        <v>2615</v>
      </c>
      <c r="H107" s="593" t="s">
        <v>1232</v>
      </c>
      <c r="I107" s="114"/>
      <c r="J107" s="4"/>
      <c r="K107" s="4"/>
      <c r="L107" s="4"/>
      <c r="M107" s="4"/>
      <c r="N107" s="4"/>
      <c r="O107" s="4"/>
      <c r="P107" s="4"/>
      <c r="Q107" s="4"/>
      <c r="R107" s="4"/>
      <c r="S107" s="4"/>
      <c r="T107" s="4"/>
      <c r="U107" s="4"/>
      <c r="V107" s="4"/>
      <c r="W107" s="4"/>
      <c r="X107" s="4"/>
      <c r="Y107" s="4"/>
      <c r="Z107" s="4"/>
    </row>
    <row r="108" ht="14.25" customHeight="1">
      <c r="A108" s="570">
        <v>98.0</v>
      </c>
      <c r="B108" s="105" t="s">
        <v>2616</v>
      </c>
      <c r="C108" s="282" t="s">
        <v>2329</v>
      </c>
      <c r="D108" s="105" t="s">
        <v>2617</v>
      </c>
      <c r="E108" s="332" t="s">
        <v>2618</v>
      </c>
      <c r="F108" s="613">
        <v>2024.0</v>
      </c>
      <c r="G108" s="592" t="s">
        <v>2619</v>
      </c>
      <c r="H108" s="593" t="s">
        <v>1232</v>
      </c>
      <c r="I108" s="114"/>
      <c r="J108" s="4"/>
      <c r="K108" s="4"/>
      <c r="L108" s="4"/>
      <c r="M108" s="4"/>
      <c r="N108" s="4"/>
      <c r="O108" s="4"/>
      <c r="P108" s="4"/>
      <c r="Q108" s="4"/>
      <c r="R108" s="4"/>
      <c r="S108" s="4"/>
      <c r="T108" s="4"/>
      <c r="U108" s="4"/>
      <c r="V108" s="4"/>
      <c r="W108" s="4"/>
      <c r="X108" s="4"/>
      <c r="Y108" s="4"/>
      <c r="Z108" s="4"/>
    </row>
    <row r="109" ht="14.25" customHeight="1">
      <c r="A109" s="570">
        <v>99.0</v>
      </c>
      <c r="B109" s="105" t="s">
        <v>811</v>
      </c>
      <c r="C109" s="282" t="s">
        <v>2329</v>
      </c>
      <c r="D109" s="105" t="s">
        <v>2620</v>
      </c>
      <c r="E109" s="332" t="s">
        <v>2621</v>
      </c>
      <c r="F109" s="613">
        <v>2024.0</v>
      </c>
      <c r="G109" s="592" t="s">
        <v>2622</v>
      </c>
      <c r="H109" s="593" t="s">
        <v>1232</v>
      </c>
      <c r="I109" s="114"/>
      <c r="J109" s="4"/>
      <c r="K109" s="4"/>
      <c r="L109" s="4"/>
      <c r="M109" s="4"/>
      <c r="N109" s="4"/>
      <c r="O109" s="4"/>
      <c r="P109" s="4"/>
      <c r="Q109" s="4"/>
      <c r="R109" s="4"/>
      <c r="S109" s="4"/>
      <c r="T109" s="4"/>
      <c r="U109" s="4"/>
      <c r="V109" s="4"/>
      <c r="W109" s="4"/>
      <c r="X109" s="4"/>
      <c r="Y109" s="4"/>
      <c r="Z109" s="4"/>
    </row>
    <row r="110" ht="14.25" customHeight="1">
      <c r="A110" s="570">
        <v>100.0</v>
      </c>
      <c r="B110" s="105" t="s">
        <v>830</v>
      </c>
      <c r="C110" s="588" t="s">
        <v>2315</v>
      </c>
      <c r="D110" s="105" t="s">
        <v>2477</v>
      </c>
      <c r="E110" s="332" t="s">
        <v>2623</v>
      </c>
      <c r="F110" s="613">
        <v>2024.0</v>
      </c>
      <c r="G110" s="592" t="s">
        <v>2624</v>
      </c>
      <c r="H110" s="593" t="s">
        <v>1232</v>
      </c>
      <c r="I110" s="114"/>
      <c r="J110" s="4"/>
      <c r="K110" s="4"/>
      <c r="L110" s="4"/>
      <c r="M110" s="4"/>
      <c r="N110" s="4"/>
      <c r="O110" s="4"/>
      <c r="P110" s="4"/>
      <c r="Q110" s="4"/>
      <c r="R110" s="4"/>
      <c r="S110" s="4"/>
      <c r="T110" s="4"/>
      <c r="U110" s="4"/>
      <c r="V110" s="4"/>
      <c r="W110" s="4"/>
      <c r="X110" s="4"/>
      <c r="Y110" s="4"/>
      <c r="Z110" s="4"/>
    </row>
    <row r="111" ht="14.25" customHeight="1">
      <c r="A111" s="570">
        <v>101.0</v>
      </c>
      <c r="B111" s="105" t="s">
        <v>2495</v>
      </c>
      <c r="C111" s="282" t="s">
        <v>2329</v>
      </c>
      <c r="D111" s="105" t="s">
        <v>2496</v>
      </c>
      <c r="E111" s="332" t="s">
        <v>1682</v>
      </c>
      <c r="F111" s="613">
        <v>2024.0</v>
      </c>
      <c r="G111" s="592" t="s">
        <v>2625</v>
      </c>
      <c r="H111" s="593" t="s">
        <v>1232</v>
      </c>
      <c r="I111" s="114"/>
      <c r="J111" s="4"/>
      <c r="K111" s="4"/>
      <c r="L111" s="4"/>
      <c r="M111" s="4"/>
      <c r="N111" s="4"/>
      <c r="O111" s="4"/>
      <c r="P111" s="4"/>
      <c r="Q111" s="4"/>
      <c r="R111" s="4"/>
      <c r="S111" s="4"/>
      <c r="T111" s="4"/>
      <c r="U111" s="4"/>
      <c r="V111" s="4"/>
      <c r="W111" s="4"/>
      <c r="X111" s="4"/>
      <c r="Y111" s="4"/>
      <c r="Z111" s="4"/>
    </row>
    <row r="112" ht="14.25" customHeight="1">
      <c r="A112" s="570">
        <v>102.0</v>
      </c>
      <c r="B112" s="105" t="s">
        <v>1054</v>
      </c>
      <c r="C112" s="282" t="s">
        <v>2329</v>
      </c>
      <c r="D112" s="105" t="s">
        <v>2442</v>
      </c>
      <c r="E112" s="332" t="s">
        <v>2626</v>
      </c>
      <c r="F112" s="613">
        <v>2024.0</v>
      </c>
      <c r="G112" s="592" t="s">
        <v>2627</v>
      </c>
      <c r="H112" s="593" t="s">
        <v>1232</v>
      </c>
      <c r="I112" s="114"/>
      <c r="J112" s="4"/>
      <c r="K112" s="4"/>
      <c r="L112" s="4"/>
      <c r="M112" s="4"/>
      <c r="N112" s="4"/>
      <c r="O112" s="4"/>
      <c r="P112" s="4"/>
      <c r="Q112" s="4"/>
      <c r="R112" s="4"/>
      <c r="S112" s="4"/>
      <c r="T112" s="4"/>
      <c r="U112" s="4"/>
      <c r="V112" s="4"/>
      <c r="W112" s="4"/>
      <c r="X112" s="4"/>
      <c r="Y112" s="4"/>
      <c r="Z112" s="4"/>
    </row>
    <row r="113" ht="14.25" customHeight="1">
      <c r="A113" s="570">
        <v>103.0</v>
      </c>
      <c r="B113" s="105" t="s">
        <v>2350</v>
      </c>
      <c r="C113" s="588" t="s">
        <v>2315</v>
      </c>
      <c r="D113" s="105" t="s">
        <v>2628</v>
      </c>
      <c r="E113" s="332" t="s">
        <v>2629</v>
      </c>
      <c r="F113" s="613">
        <v>2024.0</v>
      </c>
      <c r="G113" s="592" t="s">
        <v>2630</v>
      </c>
      <c r="H113" s="593" t="s">
        <v>1232</v>
      </c>
      <c r="I113" s="114"/>
      <c r="J113" s="4"/>
      <c r="K113" s="4"/>
      <c r="L113" s="4"/>
      <c r="M113" s="4"/>
      <c r="N113" s="4"/>
      <c r="O113" s="4"/>
      <c r="P113" s="4"/>
      <c r="Q113" s="4"/>
      <c r="R113" s="4"/>
      <c r="S113" s="4"/>
      <c r="T113" s="4"/>
      <c r="U113" s="4"/>
      <c r="V113" s="4"/>
      <c r="W113" s="4"/>
      <c r="X113" s="4"/>
      <c r="Y113" s="4"/>
      <c r="Z113" s="4"/>
    </row>
    <row r="114" ht="14.25" customHeight="1">
      <c r="A114" s="570">
        <v>104.0</v>
      </c>
      <c r="B114" s="105" t="s">
        <v>1283</v>
      </c>
      <c r="C114" s="588" t="s">
        <v>2315</v>
      </c>
      <c r="D114" s="105" t="s">
        <v>2631</v>
      </c>
      <c r="E114" s="332" t="s">
        <v>2632</v>
      </c>
      <c r="F114" s="613">
        <v>2024.0</v>
      </c>
      <c r="G114" s="592" t="s">
        <v>2633</v>
      </c>
      <c r="H114" s="593" t="s">
        <v>1232</v>
      </c>
      <c r="I114" s="114"/>
      <c r="J114" s="4"/>
      <c r="K114" s="4"/>
      <c r="L114" s="4"/>
      <c r="M114" s="4"/>
      <c r="N114" s="4"/>
      <c r="O114" s="4"/>
      <c r="P114" s="4"/>
      <c r="Q114" s="4"/>
      <c r="R114" s="4"/>
      <c r="S114" s="4"/>
      <c r="T114" s="4"/>
      <c r="U114" s="4"/>
      <c r="V114" s="4"/>
      <c r="W114" s="4"/>
      <c r="X114" s="4"/>
      <c r="Y114" s="4"/>
      <c r="Z114" s="4"/>
    </row>
    <row r="115" ht="14.25" customHeight="1">
      <c r="A115" s="570">
        <v>105.0</v>
      </c>
      <c r="B115" s="105" t="s">
        <v>2634</v>
      </c>
      <c r="C115" s="588" t="s">
        <v>2315</v>
      </c>
      <c r="D115" s="105" t="s">
        <v>2635</v>
      </c>
      <c r="E115" s="105" t="s">
        <v>2636</v>
      </c>
      <c r="F115" s="613">
        <v>2024.0</v>
      </c>
      <c r="G115" s="592" t="s">
        <v>2637</v>
      </c>
      <c r="H115" s="593" t="s">
        <v>1232</v>
      </c>
      <c r="I115" s="114"/>
      <c r="J115" s="4"/>
      <c r="K115" s="4"/>
      <c r="L115" s="4"/>
      <c r="M115" s="4"/>
      <c r="N115" s="4"/>
      <c r="O115" s="4"/>
      <c r="P115" s="4"/>
      <c r="Q115" s="4"/>
      <c r="R115" s="4"/>
      <c r="S115" s="4"/>
      <c r="T115" s="4"/>
      <c r="U115" s="4"/>
      <c r="V115" s="4"/>
      <c r="W115" s="4"/>
      <c r="X115" s="4"/>
      <c r="Y115" s="4"/>
      <c r="Z115" s="4"/>
    </row>
    <row r="116" ht="14.25" customHeight="1">
      <c r="A116" s="570">
        <v>106.0</v>
      </c>
      <c r="B116" s="105" t="s">
        <v>1283</v>
      </c>
      <c r="C116" s="588" t="s">
        <v>2315</v>
      </c>
      <c r="D116" s="105" t="s">
        <v>2638</v>
      </c>
      <c r="E116" s="332" t="s">
        <v>2639</v>
      </c>
      <c r="F116" s="613">
        <v>2024.0</v>
      </c>
      <c r="G116" s="592" t="s">
        <v>2640</v>
      </c>
      <c r="H116" s="593" t="s">
        <v>1232</v>
      </c>
      <c r="I116" s="114"/>
      <c r="J116" s="4"/>
      <c r="K116" s="4"/>
      <c r="L116" s="4"/>
      <c r="M116" s="4"/>
      <c r="N116" s="4"/>
      <c r="O116" s="4"/>
      <c r="P116" s="4"/>
      <c r="Q116" s="4"/>
      <c r="R116" s="4"/>
      <c r="S116" s="4"/>
      <c r="T116" s="4"/>
      <c r="U116" s="4"/>
      <c r="V116" s="4"/>
      <c r="W116" s="4"/>
      <c r="X116" s="4"/>
      <c r="Y116" s="4"/>
      <c r="Z116" s="4"/>
    </row>
    <row r="117" ht="14.25" customHeight="1">
      <c r="A117" s="570">
        <v>107.0</v>
      </c>
      <c r="B117" s="105" t="s">
        <v>2641</v>
      </c>
      <c r="C117" s="282" t="s">
        <v>2323</v>
      </c>
      <c r="D117" s="105" t="s">
        <v>2642</v>
      </c>
      <c r="E117" s="332" t="s">
        <v>2643</v>
      </c>
      <c r="F117" s="613">
        <v>2024.0</v>
      </c>
      <c r="G117" s="592" t="s">
        <v>2644</v>
      </c>
      <c r="H117" s="593" t="s">
        <v>1232</v>
      </c>
      <c r="I117" s="114"/>
      <c r="J117" s="4"/>
      <c r="K117" s="4"/>
      <c r="L117" s="4"/>
      <c r="M117" s="4"/>
      <c r="N117" s="4"/>
      <c r="O117" s="4"/>
      <c r="P117" s="4"/>
      <c r="Q117" s="4"/>
      <c r="R117" s="4"/>
      <c r="S117" s="4"/>
      <c r="T117" s="4"/>
      <c r="U117" s="4"/>
      <c r="V117" s="4"/>
      <c r="W117" s="4"/>
      <c r="X117" s="4"/>
      <c r="Y117" s="4"/>
      <c r="Z117" s="4"/>
    </row>
    <row r="118" ht="14.25" customHeight="1">
      <c r="A118" s="570">
        <v>108.0</v>
      </c>
      <c r="B118" s="105" t="s">
        <v>2645</v>
      </c>
      <c r="C118" s="282" t="s">
        <v>2323</v>
      </c>
      <c r="D118" s="105" t="s">
        <v>2646</v>
      </c>
      <c r="E118" s="332" t="s">
        <v>2647</v>
      </c>
      <c r="F118" s="613">
        <v>2024.0</v>
      </c>
      <c r="G118" s="592" t="s">
        <v>2648</v>
      </c>
      <c r="H118" s="593" t="s">
        <v>1232</v>
      </c>
      <c r="I118" s="615"/>
      <c r="J118" s="4"/>
      <c r="K118" s="4"/>
      <c r="L118" s="4"/>
      <c r="M118" s="4"/>
      <c r="N118" s="4"/>
      <c r="O118" s="4"/>
      <c r="P118" s="4"/>
      <c r="Q118" s="4"/>
      <c r="R118" s="4"/>
      <c r="S118" s="4"/>
      <c r="T118" s="4"/>
      <c r="U118" s="4"/>
      <c r="V118" s="4"/>
      <c r="W118" s="4"/>
      <c r="X118" s="4"/>
      <c r="Y118" s="4"/>
      <c r="Z118" s="4"/>
    </row>
    <row r="119" ht="14.25" customHeight="1">
      <c r="A119" s="570">
        <v>109.0</v>
      </c>
      <c r="B119" s="105" t="s">
        <v>805</v>
      </c>
      <c r="C119" s="282" t="s">
        <v>2323</v>
      </c>
      <c r="D119" s="105" t="s">
        <v>2649</v>
      </c>
      <c r="E119" s="332" t="s">
        <v>2650</v>
      </c>
      <c r="F119" s="613">
        <v>2024.0</v>
      </c>
      <c r="G119" s="592" t="s">
        <v>2651</v>
      </c>
      <c r="H119" s="593" t="s">
        <v>1232</v>
      </c>
      <c r="I119" s="114"/>
      <c r="J119" s="4"/>
      <c r="K119" s="4"/>
      <c r="L119" s="4"/>
      <c r="M119" s="4"/>
      <c r="N119" s="4"/>
      <c r="O119" s="4"/>
      <c r="P119" s="4"/>
      <c r="Q119" s="4"/>
      <c r="R119" s="4"/>
      <c r="S119" s="4"/>
      <c r="T119" s="4"/>
      <c r="U119" s="4"/>
      <c r="V119" s="4"/>
      <c r="W119" s="4"/>
      <c r="X119" s="4"/>
      <c r="Y119" s="4"/>
      <c r="Z119" s="4"/>
    </row>
    <row r="120" ht="14.25" customHeight="1">
      <c r="A120" s="570">
        <v>110.0</v>
      </c>
      <c r="B120" s="105" t="s">
        <v>2473</v>
      </c>
      <c r="C120" s="282" t="s">
        <v>2323</v>
      </c>
      <c r="D120" s="105" t="s">
        <v>2652</v>
      </c>
      <c r="E120" s="332" t="s">
        <v>2653</v>
      </c>
      <c r="F120" s="613">
        <v>2024.0</v>
      </c>
      <c r="G120" s="592" t="s">
        <v>2654</v>
      </c>
      <c r="H120" s="593" t="s">
        <v>1232</v>
      </c>
      <c r="I120" s="114"/>
      <c r="J120" s="4"/>
      <c r="K120" s="4"/>
      <c r="L120" s="4"/>
      <c r="M120" s="4"/>
      <c r="N120" s="4"/>
      <c r="O120" s="4"/>
      <c r="P120" s="4"/>
      <c r="Q120" s="4"/>
      <c r="R120" s="4"/>
      <c r="S120" s="4"/>
      <c r="T120" s="4"/>
      <c r="U120" s="4"/>
      <c r="V120" s="4"/>
      <c r="W120" s="4"/>
      <c r="X120" s="4"/>
      <c r="Y120" s="4"/>
      <c r="Z120" s="4"/>
    </row>
    <row r="121" ht="14.25" customHeight="1">
      <c r="A121" s="570">
        <v>111.0</v>
      </c>
      <c r="B121" s="105" t="s">
        <v>2655</v>
      </c>
      <c r="C121" s="588" t="s">
        <v>2315</v>
      </c>
      <c r="D121" s="105" t="s">
        <v>2656</v>
      </c>
      <c r="E121" s="332" t="s">
        <v>2657</v>
      </c>
      <c r="F121" s="613">
        <v>2024.0</v>
      </c>
      <c r="G121" s="592" t="s">
        <v>2658</v>
      </c>
      <c r="H121" s="593" t="s">
        <v>1232</v>
      </c>
      <c r="I121" s="114"/>
      <c r="J121" s="4"/>
      <c r="K121" s="4"/>
      <c r="L121" s="4"/>
      <c r="M121" s="4"/>
      <c r="N121" s="4"/>
      <c r="O121" s="4"/>
      <c r="P121" s="4"/>
      <c r="Q121" s="4"/>
      <c r="R121" s="4"/>
      <c r="S121" s="4"/>
      <c r="T121" s="4"/>
      <c r="U121" s="4"/>
      <c r="V121" s="4"/>
      <c r="W121" s="4"/>
      <c r="X121" s="4"/>
      <c r="Y121" s="4"/>
      <c r="Z121" s="4"/>
    </row>
    <row r="122" ht="14.25" customHeight="1">
      <c r="A122" s="570">
        <v>112.0</v>
      </c>
      <c r="B122" s="105" t="s">
        <v>2486</v>
      </c>
      <c r="C122" s="282" t="s">
        <v>2329</v>
      </c>
      <c r="D122" s="105" t="s">
        <v>2487</v>
      </c>
      <c r="E122" s="332" t="s">
        <v>1686</v>
      </c>
      <c r="F122" s="613">
        <v>2024.0</v>
      </c>
      <c r="G122" s="592" t="s">
        <v>2659</v>
      </c>
      <c r="H122" s="593" t="s">
        <v>1232</v>
      </c>
      <c r="I122" s="114"/>
      <c r="J122" s="4"/>
      <c r="K122" s="4"/>
      <c r="L122" s="4"/>
      <c r="M122" s="4"/>
      <c r="N122" s="4"/>
      <c r="O122" s="4"/>
      <c r="P122" s="4"/>
      <c r="Q122" s="4"/>
      <c r="R122" s="4"/>
      <c r="S122" s="4"/>
      <c r="T122" s="4"/>
      <c r="U122" s="4"/>
      <c r="V122" s="4"/>
      <c r="W122" s="4"/>
      <c r="X122" s="4"/>
      <c r="Y122" s="4"/>
      <c r="Z122" s="4"/>
    </row>
    <row r="123" ht="14.25" customHeight="1">
      <c r="A123" s="570">
        <v>113.0</v>
      </c>
      <c r="B123" s="105" t="s">
        <v>2538</v>
      </c>
      <c r="C123" s="282" t="s">
        <v>2323</v>
      </c>
      <c r="D123" s="105" t="s">
        <v>2660</v>
      </c>
      <c r="E123" s="332" t="s">
        <v>2661</v>
      </c>
      <c r="F123" s="613">
        <v>2024.0</v>
      </c>
      <c r="G123" s="592" t="s">
        <v>2662</v>
      </c>
      <c r="H123" s="593" t="s">
        <v>1232</v>
      </c>
      <c r="I123" s="114"/>
      <c r="J123" s="4"/>
      <c r="K123" s="4"/>
      <c r="L123" s="4"/>
      <c r="M123" s="4"/>
      <c r="N123" s="4"/>
      <c r="O123" s="4"/>
      <c r="P123" s="4"/>
      <c r="Q123" s="4"/>
      <c r="R123" s="4"/>
      <c r="S123" s="4"/>
      <c r="T123" s="4"/>
      <c r="U123" s="4"/>
      <c r="V123" s="4"/>
      <c r="W123" s="4"/>
      <c r="X123" s="4"/>
      <c r="Y123" s="4"/>
      <c r="Z123" s="4"/>
    </row>
    <row r="124" ht="14.25" customHeight="1">
      <c r="A124" s="570">
        <v>114.0</v>
      </c>
      <c r="B124" s="105" t="s">
        <v>2505</v>
      </c>
      <c r="C124" s="588" t="s">
        <v>2315</v>
      </c>
      <c r="D124" s="105" t="s">
        <v>2663</v>
      </c>
      <c r="E124" s="332" t="s">
        <v>2664</v>
      </c>
      <c r="F124" s="613">
        <v>2024.0</v>
      </c>
      <c r="G124" s="592" t="s">
        <v>2665</v>
      </c>
      <c r="H124" s="593" t="s">
        <v>2415</v>
      </c>
      <c r="I124" s="114"/>
      <c r="J124" s="4"/>
      <c r="K124" s="4"/>
      <c r="L124" s="4"/>
      <c r="M124" s="4"/>
      <c r="N124" s="4"/>
      <c r="O124" s="4"/>
      <c r="P124" s="4"/>
      <c r="Q124" s="4"/>
      <c r="R124" s="4"/>
      <c r="S124" s="4"/>
      <c r="T124" s="4"/>
      <c r="U124" s="4"/>
      <c r="V124" s="4"/>
      <c r="W124" s="4"/>
      <c r="X124" s="4"/>
      <c r="Y124" s="4"/>
      <c r="Z124" s="4"/>
    </row>
    <row r="125" ht="14.25" customHeight="1">
      <c r="A125" s="570">
        <v>115.0</v>
      </c>
      <c r="B125" s="105" t="s">
        <v>836</v>
      </c>
      <c r="C125" s="282" t="s">
        <v>2323</v>
      </c>
      <c r="D125" s="105" t="s">
        <v>2666</v>
      </c>
      <c r="E125" s="332" t="s">
        <v>2667</v>
      </c>
      <c r="F125" s="613">
        <v>2024.0</v>
      </c>
      <c r="G125" s="592" t="s">
        <v>2668</v>
      </c>
      <c r="H125" s="593" t="s">
        <v>2531</v>
      </c>
      <c r="I125" s="114"/>
      <c r="J125" s="4"/>
      <c r="K125" s="4"/>
      <c r="L125" s="4"/>
      <c r="M125" s="4"/>
      <c r="N125" s="4"/>
      <c r="O125" s="4"/>
      <c r="P125" s="4"/>
      <c r="Q125" s="4"/>
      <c r="R125" s="4"/>
      <c r="S125" s="4"/>
      <c r="T125" s="4"/>
      <c r="U125" s="4"/>
      <c r="V125" s="4"/>
      <c r="W125" s="4"/>
      <c r="X125" s="4"/>
      <c r="Y125" s="4"/>
      <c r="Z125" s="4"/>
    </row>
    <row r="126" ht="14.25" customHeight="1">
      <c r="A126" s="570">
        <v>116.0</v>
      </c>
      <c r="B126" s="105" t="s">
        <v>2669</v>
      </c>
      <c r="C126" s="282" t="s">
        <v>2323</v>
      </c>
      <c r="D126" s="105" t="s">
        <v>2670</v>
      </c>
      <c r="E126" s="332" t="s">
        <v>2671</v>
      </c>
      <c r="F126" s="613">
        <v>2024.0</v>
      </c>
      <c r="G126" s="592" t="s">
        <v>2672</v>
      </c>
      <c r="H126" s="593" t="s">
        <v>1232</v>
      </c>
      <c r="I126" s="114"/>
      <c r="J126" s="4"/>
      <c r="K126" s="4"/>
      <c r="L126" s="4"/>
      <c r="M126" s="4"/>
      <c r="N126" s="4"/>
      <c r="O126" s="4"/>
      <c r="P126" s="4"/>
      <c r="Q126" s="4"/>
      <c r="R126" s="4"/>
      <c r="S126" s="4"/>
      <c r="T126" s="4"/>
      <c r="U126" s="4"/>
      <c r="V126" s="4"/>
      <c r="W126" s="4"/>
      <c r="X126" s="4"/>
      <c r="Y126" s="4"/>
      <c r="Z126" s="4"/>
    </row>
    <row r="127" ht="14.25" customHeight="1">
      <c r="A127" s="570">
        <v>117.0</v>
      </c>
      <c r="B127" s="105" t="s">
        <v>2673</v>
      </c>
      <c r="C127" s="282" t="s">
        <v>2329</v>
      </c>
      <c r="D127" s="105" t="s">
        <v>2674</v>
      </c>
      <c r="E127" s="332" t="s">
        <v>2675</v>
      </c>
      <c r="F127" s="613">
        <v>2024.0</v>
      </c>
      <c r="G127" s="592" t="s">
        <v>2676</v>
      </c>
      <c r="H127" s="593" t="s">
        <v>1232</v>
      </c>
      <c r="I127" s="114"/>
      <c r="J127" s="4"/>
      <c r="K127" s="4"/>
      <c r="L127" s="4"/>
      <c r="M127" s="4"/>
      <c r="N127" s="4"/>
      <c r="O127" s="4"/>
      <c r="P127" s="4"/>
      <c r="Q127" s="4"/>
      <c r="R127" s="4"/>
      <c r="S127" s="4"/>
      <c r="T127" s="4"/>
      <c r="U127" s="4"/>
      <c r="V127" s="4"/>
      <c r="W127" s="4"/>
      <c r="X127" s="4"/>
      <c r="Y127" s="4"/>
      <c r="Z127" s="4"/>
    </row>
    <row r="128" ht="14.25" customHeight="1">
      <c r="A128" s="570">
        <v>118.0</v>
      </c>
      <c r="B128" s="105" t="s">
        <v>2589</v>
      </c>
      <c r="C128" s="588" t="s">
        <v>2315</v>
      </c>
      <c r="D128" s="105" t="s">
        <v>2677</v>
      </c>
      <c r="E128" s="332" t="s">
        <v>2678</v>
      </c>
      <c r="F128" s="613">
        <v>2024.0</v>
      </c>
      <c r="G128" s="592" t="s">
        <v>2679</v>
      </c>
      <c r="H128" s="593" t="s">
        <v>1232</v>
      </c>
      <c r="I128" s="114"/>
      <c r="J128" s="4"/>
      <c r="K128" s="4"/>
      <c r="L128" s="4"/>
      <c r="M128" s="4"/>
      <c r="N128" s="4"/>
      <c r="O128" s="4"/>
      <c r="P128" s="4"/>
      <c r="Q128" s="4"/>
      <c r="R128" s="4"/>
      <c r="S128" s="4"/>
      <c r="T128" s="4"/>
      <c r="U128" s="4"/>
      <c r="V128" s="4"/>
      <c r="W128" s="4"/>
      <c r="X128" s="4"/>
      <c r="Y128" s="4"/>
      <c r="Z128" s="4"/>
    </row>
    <row r="129" ht="14.25" customHeight="1">
      <c r="A129" s="570">
        <v>119.0</v>
      </c>
      <c r="B129" s="105" t="s">
        <v>821</v>
      </c>
      <c r="C129" s="282" t="s">
        <v>2323</v>
      </c>
      <c r="D129" s="105" t="s">
        <v>2680</v>
      </c>
      <c r="E129" s="332" t="s">
        <v>2681</v>
      </c>
      <c r="F129" s="613">
        <v>2024.0</v>
      </c>
      <c r="G129" s="592" t="s">
        <v>2682</v>
      </c>
      <c r="H129" s="593" t="s">
        <v>1232</v>
      </c>
      <c r="I129" s="114"/>
      <c r="J129" s="4"/>
      <c r="K129" s="4"/>
      <c r="L129" s="4"/>
      <c r="M129" s="4"/>
      <c r="N129" s="4"/>
      <c r="O129" s="4"/>
      <c r="P129" s="4"/>
      <c r="Q129" s="4"/>
      <c r="R129" s="4"/>
      <c r="S129" s="4"/>
      <c r="T129" s="4"/>
      <c r="U129" s="4"/>
      <c r="V129" s="4"/>
      <c r="W129" s="4"/>
      <c r="X129" s="4"/>
      <c r="Y129" s="4"/>
      <c r="Z129" s="4"/>
    </row>
    <row r="130" ht="14.25" customHeight="1">
      <c r="A130" s="570">
        <v>120.0</v>
      </c>
      <c r="B130" s="105" t="s">
        <v>839</v>
      </c>
      <c r="C130" s="282" t="s">
        <v>2329</v>
      </c>
      <c r="D130" s="105" t="s">
        <v>2683</v>
      </c>
      <c r="E130" s="332" t="s">
        <v>2684</v>
      </c>
      <c r="F130" s="613">
        <v>2024.0</v>
      </c>
      <c r="G130" s="592" t="s">
        <v>2685</v>
      </c>
      <c r="H130" s="593" t="s">
        <v>1232</v>
      </c>
      <c r="I130" s="114"/>
      <c r="J130" s="4"/>
      <c r="K130" s="4"/>
      <c r="L130" s="4"/>
      <c r="M130" s="4"/>
      <c r="N130" s="4"/>
      <c r="O130" s="4"/>
      <c r="P130" s="4"/>
      <c r="Q130" s="4"/>
      <c r="R130" s="4"/>
      <c r="S130" s="4"/>
      <c r="T130" s="4"/>
      <c r="U130" s="4"/>
      <c r="V130" s="4"/>
      <c r="W130" s="4"/>
      <c r="X130" s="4"/>
      <c r="Y130" s="4"/>
      <c r="Z130" s="4"/>
    </row>
    <row r="131" ht="14.25" customHeight="1">
      <c r="A131" s="570">
        <v>121.0</v>
      </c>
      <c r="B131" s="105" t="s">
        <v>2686</v>
      </c>
      <c r="C131" s="588" t="s">
        <v>2315</v>
      </c>
      <c r="D131" s="105" t="s">
        <v>2687</v>
      </c>
      <c r="E131" s="332" t="s">
        <v>2688</v>
      </c>
      <c r="F131" s="613">
        <v>2024.0</v>
      </c>
      <c r="G131" s="592" t="s">
        <v>2689</v>
      </c>
      <c r="H131" s="593" t="s">
        <v>1232</v>
      </c>
      <c r="I131" s="114"/>
      <c r="J131" s="4"/>
      <c r="K131" s="4"/>
      <c r="L131" s="4"/>
      <c r="M131" s="4"/>
      <c r="N131" s="4"/>
      <c r="O131" s="4"/>
      <c r="P131" s="4"/>
      <c r="Q131" s="4"/>
      <c r="R131" s="4"/>
      <c r="S131" s="4"/>
      <c r="T131" s="4"/>
      <c r="U131" s="4"/>
      <c r="V131" s="4"/>
      <c r="W131" s="4"/>
      <c r="X131" s="4"/>
      <c r="Y131" s="4"/>
      <c r="Z131" s="4"/>
    </row>
    <row r="132" ht="14.25" customHeight="1">
      <c r="A132" s="570">
        <v>122.0</v>
      </c>
      <c r="B132" s="105" t="s">
        <v>2690</v>
      </c>
      <c r="C132" s="282" t="s">
        <v>2329</v>
      </c>
      <c r="D132" s="105" t="s">
        <v>2691</v>
      </c>
      <c r="E132" s="332" t="s">
        <v>2692</v>
      </c>
      <c r="F132" s="613">
        <v>2024.0</v>
      </c>
      <c r="G132" s="592" t="s">
        <v>2693</v>
      </c>
      <c r="H132" s="593" t="s">
        <v>2531</v>
      </c>
      <c r="I132" s="114"/>
      <c r="J132" s="4"/>
      <c r="K132" s="4"/>
      <c r="L132" s="4"/>
      <c r="M132" s="4"/>
      <c r="N132" s="4"/>
      <c r="O132" s="4"/>
      <c r="P132" s="4"/>
      <c r="Q132" s="4"/>
      <c r="R132" s="4"/>
      <c r="S132" s="4"/>
      <c r="T132" s="4"/>
      <c r="U132" s="4"/>
      <c r="V132" s="4"/>
      <c r="W132" s="4"/>
      <c r="X132" s="4"/>
      <c r="Y132" s="4"/>
      <c r="Z132" s="4"/>
    </row>
    <row r="133" ht="14.25" customHeight="1">
      <c r="A133" s="570">
        <v>123.0</v>
      </c>
      <c r="B133" s="105" t="s">
        <v>1621</v>
      </c>
      <c r="C133" s="282" t="s">
        <v>2329</v>
      </c>
      <c r="D133" s="105" t="s">
        <v>2694</v>
      </c>
      <c r="E133" s="332" t="s">
        <v>2695</v>
      </c>
      <c r="F133" s="613">
        <v>2024.0</v>
      </c>
      <c r="G133" s="592" t="s">
        <v>2696</v>
      </c>
      <c r="H133" s="593" t="s">
        <v>1232</v>
      </c>
      <c r="I133" s="4"/>
      <c r="J133" s="4"/>
      <c r="K133" s="4"/>
      <c r="L133" s="4"/>
      <c r="M133" s="4"/>
      <c r="N133" s="4"/>
      <c r="O133" s="4"/>
      <c r="P133" s="4"/>
      <c r="Q133" s="4"/>
      <c r="R133" s="4"/>
      <c r="S133" s="4"/>
      <c r="T133" s="4"/>
      <c r="U133" s="4"/>
      <c r="V133" s="4"/>
      <c r="W133" s="4"/>
      <c r="X133" s="4"/>
      <c r="Y133" s="4"/>
      <c r="Z133" s="4"/>
    </row>
    <row r="134" ht="14.25" customHeight="1">
      <c r="A134" s="570">
        <v>124.0</v>
      </c>
      <c r="B134" s="105" t="s">
        <v>923</v>
      </c>
      <c r="C134" s="282" t="s">
        <v>2323</v>
      </c>
      <c r="D134" s="105" t="s">
        <v>2697</v>
      </c>
      <c r="E134" s="105" t="s">
        <v>2698</v>
      </c>
      <c r="F134" s="534">
        <v>2024.0</v>
      </c>
      <c r="G134" s="592" t="s">
        <v>2699</v>
      </c>
      <c r="H134" s="4"/>
      <c r="I134" s="4"/>
      <c r="J134" s="4"/>
      <c r="K134" s="4"/>
      <c r="L134" s="4"/>
      <c r="M134" s="4"/>
      <c r="N134" s="4"/>
      <c r="O134" s="4"/>
      <c r="P134" s="4"/>
      <c r="Q134" s="4"/>
      <c r="R134" s="4"/>
      <c r="S134" s="4"/>
      <c r="T134" s="4"/>
      <c r="U134" s="4"/>
      <c r="V134" s="4"/>
      <c r="W134" s="4"/>
      <c r="X134" s="4"/>
      <c r="Y134" s="4"/>
      <c r="Z134" s="4"/>
    </row>
    <row r="135" ht="14.25" customHeight="1">
      <c r="A135" s="570">
        <v>125.0</v>
      </c>
      <c r="B135" s="105" t="s">
        <v>2700</v>
      </c>
      <c r="C135" s="282" t="s">
        <v>2329</v>
      </c>
      <c r="D135" s="332" t="s">
        <v>2701</v>
      </c>
      <c r="E135" s="332" t="s">
        <v>2702</v>
      </c>
      <c r="F135" s="613" t="s">
        <v>2703</v>
      </c>
      <c r="G135" s="616" t="s">
        <v>2699</v>
      </c>
      <c r="H135" s="4"/>
      <c r="I135" s="4"/>
      <c r="J135" s="4"/>
      <c r="K135" s="4"/>
      <c r="L135" s="4"/>
      <c r="M135" s="4"/>
      <c r="N135" s="4"/>
      <c r="O135" s="4"/>
      <c r="P135" s="4"/>
      <c r="Q135" s="4"/>
      <c r="R135" s="4"/>
      <c r="S135" s="4"/>
      <c r="T135" s="4"/>
      <c r="U135" s="4"/>
      <c r="V135" s="4"/>
      <c r="W135" s="4"/>
      <c r="X135" s="4"/>
      <c r="Y135" s="4"/>
      <c r="Z135" s="4"/>
    </row>
    <row r="136" ht="14.25" customHeight="1">
      <c r="A136" s="570">
        <v>126.0</v>
      </c>
      <c r="B136" s="105" t="s">
        <v>817</v>
      </c>
      <c r="C136" s="282" t="s">
        <v>2329</v>
      </c>
      <c r="D136" s="332" t="s">
        <v>2704</v>
      </c>
      <c r="E136" s="332" t="s">
        <v>2705</v>
      </c>
      <c r="F136" s="613" t="s">
        <v>2706</v>
      </c>
      <c r="G136" s="4"/>
      <c r="H136" s="4"/>
      <c r="I136" s="4"/>
      <c r="J136" s="4"/>
      <c r="K136" s="4"/>
      <c r="L136" s="4"/>
      <c r="M136" s="4"/>
      <c r="N136" s="4"/>
      <c r="O136" s="4"/>
      <c r="P136" s="4"/>
      <c r="Q136" s="4"/>
      <c r="R136" s="4"/>
      <c r="S136" s="4"/>
      <c r="T136" s="4"/>
      <c r="U136" s="4"/>
      <c r="V136" s="4"/>
      <c r="W136" s="4"/>
      <c r="X136" s="4"/>
      <c r="Y136" s="4"/>
      <c r="Z136" s="4"/>
    </row>
    <row r="137" ht="14.25" customHeight="1">
      <c r="A137" s="570">
        <v>127.0</v>
      </c>
      <c r="B137" s="105" t="s">
        <v>2707</v>
      </c>
      <c r="C137" s="282" t="s">
        <v>2329</v>
      </c>
      <c r="D137" s="332" t="s">
        <v>2708</v>
      </c>
      <c r="E137" s="332" t="s">
        <v>2709</v>
      </c>
      <c r="F137" s="613" t="s">
        <v>2710</v>
      </c>
      <c r="G137" s="4"/>
      <c r="H137" s="4"/>
      <c r="I137" s="4"/>
      <c r="J137" s="4"/>
      <c r="K137" s="4"/>
      <c r="L137" s="4"/>
      <c r="M137" s="4"/>
      <c r="N137" s="4"/>
      <c r="O137" s="4"/>
      <c r="P137" s="4"/>
      <c r="Q137" s="4"/>
      <c r="R137" s="4"/>
      <c r="S137" s="4"/>
      <c r="T137" s="4"/>
      <c r="U137" s="4"/>
      <c r="V137" s="4"/>
      <c r="W137" s="4"/>
      <c r="X137" s="4"/>
      <c r="Y137" s="4"/>
      <c r="Z137" s="4"/>
    </row>
    <row r="138" ht="14.25" customHeight="1">
      <c r="A138" s="570">
        <v>128.0</v>
      </c>
      <c r="B138" s="105" t="s">
        <v>2711</v>
      </c>
      <c r="C138" s="588" t="s">
        <v>2315</v>
      </c>
      <c r="D138" s="332" t="s">
        <v>2712</v>
      </c>
      <c r="E138" s="332" t="s">
        <v>2713</v>
      </c>
      <c r="F138" s="613" t="s">
        <v>2706</v>
      </c>
      <c r="G138" s="4"/>
      <c r="H138" s="4"/>
      <c r="I138" s="4"/>
      <c r="J138" s="4"/>
      <c r="K138" s="4"/>
      <c r="L138" s="4"/>
      <c r="M138" s="4"/>
      <c r="N138" s="4"/>
      <c r="O138" s="4"/>
      <c r="P138" s="4"/>
      <c r="Q138" s="4"/>
      <c r="R138" s="4"/>
      <c r="S138" s="4"/>
      <c r="T138" s="4"/>
      <c r="U138" s="4"/>
      <c r="V138" s="4"/>
      <c r="W138" s="4"/>
      <c r="X138" s="4"/>
      <c r="Y138" s="4"/>
      <c r="Z138" s="4"/>
    </row>
    <row r="139" ht="14.25" customHeight="1">
      <c r="A139" s="570">
        <v>129.0</v>
      </c>
      <c r="B139" s="105" t="s">
        <v>2589</v>
      </c>
      <c r="C139" s="282" t="s">
        <v>2329</v>
      </c>
      <c r="D139" s="332" t="s">
        <v>2714</v>
      </c>
      <c r="E139" s="332" t="s">
        <v>2715</v>
      </c>
      <c r="F139" s="613" t="s">
        <v>2706</v>
      </c>
      <c r="G139" s="4"/>
      <c r="H139" s="4"/>
      <c r="I139" s="4"/>
      <c r="J139" s="4"/>
      <c r="K139" s="4"/>
      <c r="L139" s="4"/>
      <c r="M139" s="4"/>
      <c r="N139" s="4"/>
      <c r="O139" s="4"/>
      <c r="P139" s="4"/>
      <c r="Q139" s="4"/>
      <c r="R139" s="4"/>
      <c r="S139" s="4"/>
      <c r="T139" s="4"/>
      <c r="U139" s="4"/>
      <c r="V139" s="4"/>
      <c r="W139" s="4"/>
      <c r="X139" s="4"/>
      <c r="Y139" s="4"/>
      <c r="Z139" s="4"/>
    </row>
    <row r="140" ht="14.25" customHeight="1">
      <c r="A140" s="570">
        <v>130.0</v>
      </c>
      <c r="B140" s="105" t="s">
        <v>2596</v>
      </c>
      <c r="C140" s="105" t="s">
        <v>2716</v>
      </c>
      <c r="D140" s="332" t="s">
        <v>2717</v>
      </c>
      <c r="E140" s="332" t="s">
        <v>822</v>
      </c>
      <c r="F140" s="613">
        <v>2023.0</v>
      </c>
      <c r="G140" s="4"/>
      <c r="H140" s="4"/>
      <c r="I140" s="4"/>
      <c r="J140" s="4"/>
      <c r="K140" s="4"/>
      <c r="L140" s="4"/>
      <c r="M140" s="4"/>
      <c r="N140" s="4"/>
      <c r="O140" s="4"/>
      <c r="P140" s="4"/>
      <c r="Q140" s="4"/>
      <c r="R140" s="4"/>
      <c r="S140" s="4"/>
      <c r="T140" s="4"/>
      <c r="U140" s="4"/>
      <c r="V140" s="4"/>
      <c r="W140" s="4"/>
      <c r="X140" s="4"/>
      <c r="Y140" s="4"/>
      <c r="Z140" s="4"/>
    </row>
    <row r="141" ht="14.25" customHeight="1">
      <c r="A141" s="570">
        <v>131.0</v>
      </c>
      <c r="B141" s="105" t="s">
        <v>2718</v>
      </c>
      <c r="C141" s="588" t="s">
        <v>2315</v>
      </c>
      <c r="D141" s="105" t="s">
        <v>2719</v>
      </c>
      <c r="E141" s="332" t="s">
        <v>809</v>
      </c>
      <c r="F141" s="613" t="s">
        <v>2720</v>
      </c>
      <c r="G141" s="4"/>
      <c r="H141" s="4"/>
      <c r="I141" s="4"/>
      <c r="J141" s="4"/>
      <c r="K141" s="4"/>
      <c r="L141" s="4"/>
      <c r="M141" s="4"/>
      <c r="N141" s="4"/>
      <c r="O141" s="4"/>
      <c r="P141" s="4"/>
      <c r="Q141" s="4"/>
      <c r="R141" s="4"/>
      <c r="S141" s="4"/>
      <c r="T141" s="4"/>
      <c r="U141" s="4"/>
      <c r="V141" s="4"/>
      <c r="W141" s="4"/>
      <c r="X141" s="4"/>
      <c r="Y141" s="4"/>
      <c r="Z141" s="4"/>
    </row>
    <row r="142" ht="14.25" customHeight="1">
      <c r="A142" s="570">
        <v>132.0</v>
      </c>
      <c r="B142" s="105" t="s">
        <v>2721</v>
      </c>
      <c r="C142" s="282" t="s">
        <v>2329</v>
      </c>
      <c r="D142" s="105" t="s">
        <v>2704</v>
      </c>
      <c r="E142" s="332" t="s">
        <v>2722</v>
      </c>
      <c r="F142" s="613">
        <v>2023.0</v>
      </c>
      <c r="G142" s="4"/>
      <c r="H142" s="4"/>
      <c r="I142" s="4"/>
      <c r="J142" s="4"/>
      <c r="K142" s="4"/>
      <c r="L142" s="4"/>
      <c r="M142" s="4"/>
      <c r="N142" s="4"/>
      <c r="O142" s="4"/>
      <c r="P142" s="4"/>
      <c r="Q142" s="4"/>
      <c r="R142" s="4"/>
      <c r="S142" s="4"/>
      <c r="T142" s="4"/>
      <c r="U142" s="4"/>
      <c r="V142" s="4"/>
      <c r="W142" s="4"/>
      <c r="X142" s="4"/>
      <c r="Y142" s="4"/>
      <c r="Z142" s="4"/>
    </row>
    <row r="143" ht="14.25" customHeight="1">
      <c r="A143" s="570">
        <v>133.0</v>
      </c>
      <c r="B143" s="105" t="s">
        <v>1621</v>
      </c>
      <c r="C143" s="282" t="s">
        <v>2329</v>
      </c>
      <c r="D143" s="105" t="s">
        <v>2708</v>
      </c>
      <c r="E143" s="332" t="s">
        <v>2709</v>
      </c>
      <c r="F143" s="613" t="s">
        <v>2723</v>
      </c>
      <c r="G143" s="4"/>
      <c r="H143" s="4"/>
      <c r="I143" s="4"/>
      <c r="J143" s="4"/>
      <c r="K143" s="4"/>
      <c r="L143" s="4"/>
      <c r="M143" s="4"/>
      <c r="N143" s="4"/>
      <c r="O143" s="4"/>
      <c r="P143" s="4"/>
      <c r="Q143" s="4"/>
      <c r="R143" s="4"/>
      <c r="S143" s="4"/>
      <c r="T143" s="4"/>
      <c r="U143" s="4"/>
      <c r="V143" s="4"/>
      <c r="W143" s="4"/>
      <c r="X143" s="4"/>
      <c r="Y143" s="4"/>
      <c r="Z143" s="4"/>
    </row>
    <row r="144" ht="14.25" customHeight="1">
      <c r="A144" s="570">
        <v>134.0</v>
      </c>
      <c r="B144" s="105" t="s">
        <v>1621</v>
      </c>
      <c r="C144" s="282" t="s">
        <v>2329</v>
      </c>
      <c r="D144" s="105" t="s">
        <v>2708</v>
      </c>
      <c r="E144" s="332" t="s">
        <v>2724</v>
      </c>
      <c r="F144" s="613">
        <v>2024.0</v>
      </c>
      <c r="G144" s="4"/>
      <c r="H144" s="4"/>
      <c r="I144" s="4"/>
      <c r="J144" s="4"/>
      <c r="K144" s="4"/>
      <c r="L144" s="4"/>
      <c r="M144" s="4"/>
      <c r="N144" s="4"/>
      <c r="O144" s="4"/>
      <c r="P144" s="4"/>
      <c r="Q144" s="4"/>
      <c r="R144" s="4"/>
      <c r="S144" s="4"/>
      <c r="T144" s="4"/>
      <c r="U144" s="4"/>
      <c r="V144" s="4"/>
      <c r="W144" s="4"/>
      <c r="X144" s="4"/>
      <c r="Y144" s="4"/>
      <c r="Z144" s="4"/>
    </row>
    <row r="145" ht="14.25" customHeight="1">
      <c r="A145" s="570">
        <v>135.0</v>
      </c>
      <c r="B145" s="105" t="s">
        <v>2725</v>
      </c>
      <c r="C145" s="588" t="s">
        <v>2315</v>
      </c>
      <c r="D145" s="105" t="s">
        <v>2726</v>
      </c>
      <c r="E145" s="332" t="s">
        <v>2727</v>
      </c>
      <c r="F145" s="613">
        <v>2024.0</v>
      </c>
      <c r="G145" s="4"/>
      <c r="H145" s="4"/>
      <c r="I145" s="4"/>
      <c r="J145" s="4"/>
      <c r="K145" s="4"/>
      <c r="L145" s="4"/>
      <c r="M145" s="4"/>
      <c r="N145" s="4"/>
      <c r="O145" s="4"/>
      <c r="P145" s="4"/>
      <c r="Q145" s="4"/>
      <c r="R145" s="4"/>
      <c r="S145" s="4"/>
      <c r="T145" s="4"/>
      <c r="U145" s="4"/>
      <c r="V145" s="4"/>
      <c r="W145" s="4"/>
      <c r="X145" s="4"/>
      <c r="Y145" s="4"/>
      <c r="Z145" s="4"/>
    </row>
    <row r="146" ht="14.25" customHeight="1">
      <c r="A146" s="570">
        <v>136.0</v>
      </c>
      <c r="B146" s="105" t="s">
        <v>2728</v>
      </c>
      <c r="C146" s="282" t="s">
        <v>2329</v>
      </c>
      <c r="D146" s="105" t="s">
        <v>2729</v>
      </c>
      <c r="E146" s="105" t="s">
        <v>2730</v>
      </c>
      <c r="F146" s="613" t="s">
        <v>2731</v>
      </c>
      <c r="G146" s="4"/>
      <c r="H146" s="4"/>
      <c r="I146" s="4"/>
      <c r="J146" s="4"/>
      <c r="K146" s="4"/>
      <c r="L146" s="4"/>
      <c r="M146" s="4"/>
      <c r="N146" s="4"/>
      <c r="O146" s="4"/>
      <c r="P146" s="4"/>
      <c r="Q146" s="4"/>
      <c r="R146" s="4"/>
      <c r="S146" s="4"/>
      <c r="T146" s="4"/>
      <c r="U146" s="4"/>
      <c r="V146" s="4"/>
      <c r="W146" s="4"/>
      <c r="X146" s="4"/>
      <c r="Y146" s="4"/>
      <c r="Z146" s="4"/>
    </row>
    <row r="147" ht="14.25" customHeight="1">
      <c r="A147" s="570">
        <v>137.0</v>
      </c>
      <c r="B147" s="105" t="s">
        <v>2354</v>
      </c>
      <c r="C147" s="588" t="s">
        <v>2315</v>
      </c>
      <c r="D147" s="105" t="s">
        <v>2717</v>
      </c>
      <c r="E147" s="332" t="s">
        <v>822</v>
      </c>
      <c r="F147" s="613">
        <v>2024.0</v>
      </c>
      <c r="G147" s="4"/>
      <c r="H147" s="4"/>
      <c r="I147" s="4"/>
      <c r="J147" s="4"/>
      <c r="K147" s="4"/>
      <c r="L147" s="4"/>
      <c r="M147" s="4"/>
      <c r="N147" s="4"/>
      <c r="O147" s="4"/>
      <c r="P147" s="4"/>
      <c r="Q147" s="4"/>
      <c r="R147" s="4"/>
      <c r="S147" s="4"/>
      <c r="T147" s="4"/>
      <c r="U147" s="4"/>
      <c r="V147" s="4"/>
      <c r="W147" s="4"/>
      <c r="X147" s="4"/>
      <c r="Y147" s="4"/>
      <c r="Z147" s="4"/>
    </row>
    <row r="148" ht="14.25" customHeight="1">
      <c r="A148" s="570">
        <v>138.0</v>
      </c>
      <c r="B148" s="105" t="s">
        <v>2732</v>
      </c>
      <c r="C148" s="588" t="s">
        <v>2315</v>
      </c>
      <c r="D148" s="105" t="s">
        <v>2733</v>
      </c>
      <c r="E148" s="332" t="s">
        <v>2734</v>
      </c>
      <c r="F148" s="613">
        <v>2024.0</v>
      </c>
      <c r="G148" s="4"/>
      <c r="H148" s="4"/>
      <c r="I148" s="4"/>
      <c r="J148" s="4"/>
      <c r="K148" s="4"/>
      <c r="L148" s="4"/>
      <c r="M148" s="4"/>
      <c r="N148" s="4"/>
      <c r="O148" s="4"/>
      <c r="P148" s="4"/>
      <c r="Q148" s="4"/>
      <c r="R148" s="4"/>
      <c r="S148" s="4"/>
      <c r="T148" s="4"/>
      <c r="U148" s="4"/>
      <c r="V148" s="4"/>
      <c r="W148" s="4"/>
      <c r="X148" s="4"/>
      <c r="Y148" s="4"/>
      <c r="Z148" s="4"/>
    </row>
    <row r="149" ht="14.25" customHeight="1">
      <c r="A149" s="570">
        <v>139.0</v>
      </c>
      <c r="B149" s="78" t="s">
        <v>2735</v>
      </c>
      <c r="C149" s="282" t="s">
        <v>2329</v>
      </c>
      <c r="D149" s="490" t="s">
        <v>2736</v>
      </c>
      <c r="E149" s="480" t="s">
        <v>2737</v>
      </c>
      <c r="F149" s="595">
        <v>2025.0</v>
      </c>
      <c r="G149" s="4"/>
      <c r="H149" s="4"/>
      <c r="I149" s="4"/>
      <c r="J149" s="4"/>
      <c r="K149" s="4"/>
      <c r="L149" s="4"/>
      <c r="M149" s="4"/>
      <c r="N149" s="4"/>
      <c r="O149" s="4"/>
      <c r="P149" s="4"/>
      <c r="Q149" s="4"/>
      <c r="R149" s="4"/>
      <c r="S149" s="4"/>
      <c r="T149" s="4"/>
      <c r="U149" s="4"/>
      <c r="V149" s="4"/>
      <c r="W149" s="4"/>
      <c r="X149" s="4"/>
      <c r="Y149" s="4"/>
      <c r="Z149" s="4"/>
    </row>
    <row r="150" ht="14.25" customHeight="1">
      <c r="A150" s="570">
        <v>140.0</v>
      </c>
      <c r="B150" s="78" t="s">
        <v>2738</v>
      </c>
      <c r="C150" s="282" t="s">
        <v>2329</v>
      </c>
      <c r="D150" s="490" t="s">
        <v>2739</v>
      </c>
      <c r="E150" s="480" t="s">
        <v>2740</v>
      </c>
      <c r="F150" s="595">
        <v>2025.0</v>
      </c>
      <c r="G150" s="4"/>
      <c r="H150" s="4"/>
      <c r="I150" s="4"/>
      <c r="J150" s="4"/>
      <c r="K150" s="4"/>
      <c r="L150" s="4"/>
      <c r="M150" s="4"/>
      <c r="N150" s="4"/>
      <c r="O150" s="4"/>
      <c r="P150" s="4"/>
      <c r="Q150" s="4"/>
      <c r="R150" s="4"/>
      <c r="S150" s="4"/>
      <c r="T150" s="4"/>
      <c r="U150" s="4"/>
      <c r="V150" s="4"/>
      <c r="W150" s="4"/>
      <c r="X150" s="4"/>
      <c r="Y150" s="4"/>
      <c r="Z150" s="4"/>
    </row>
    <row r="151" ht="14.25" customHeight="1">
      <c r="A151" s="570">
        <v>141.0</v>
      </c>
      <c r="B151" s="78" t="s">
        <v>1621</v>
      </c>
      <c r="C151" s="282" t="s">
        <v>2329</v>
      </c>
      <c r="D151" s="490" t="s">
        <v>2741</v>
      </c>
      <c r="E151" s="480" t="s">
        <v>2742</v>
      </c>
      <c r="F151" s="595">
        <v>2024.0</v>
      </c>
      <c r="G151" s="4"/>
      <c r="H151" s="4"/>
      <c r="I151" s="4"/>
      <c r="J151" s="4"/>
      <c r="K151" s="4"/>
      <c r="L151" s="4"/>
      <c r="M151" s="4"/>
      <c r="N151" s="4"/>
      <c r="O151" s="4"/>
      <c r="P151" s="4"/>
      <c r="Q151" s="4"/>
      <c r="R151" s="4"/>
      <c r="S151" s="4"/>
      <c r="T151" s="4"/>
      <c r="U151" s="4"/>
      <c r="V151" s="4"/>
      <c r="W151" s="4"/>
      <c r="X151" s="4"/>
      <c r="Y151" s="4"/>
      <c r="Z151" s="4"/>
    </row>
    <row r="152" ht="14.25" customHeight="1">
      <c r="A152" s="570">
        <v>142.0</v>
      </c>
      <c r="B152" s="78" t="s">
        <v>2375</v>
      </c>
      <c r="C152" s="282" t="s">
        <v>2323</v>
      </c>
      <c r="D152" s="490" t="s">
        <v>2743</v>
      </c>
      <c r="E152" s="480" t="s">
        <v>2744</v>
      </c>
      <c r="F152" s="595">
        <v>2025.0</v>
      </c>
      <c r="G152" s="4"/>
      <c r="H152" s="4"/>
      <c r="I152" s="4"/>
      <c r="J152" s="4"/>
      <c r="K152" s="4"/>
      <c r="L152" s="4"/>
      <c r="M152" s="4"/>
      <c r="N152" s="4"/>
      <c r="O152" s="4"/>
      <c r="P152" s="4"/>
      <c r="Q152" s="4"/>
      <c r="R152" s="4"/>
      <c r="S152" s="4"/>
      <c r="T152" s="4"/>
      <c r="U152" s="4"/>
      <c r="V152" s="4"/>
      <c r="W152" s="4"/>
      <c r="X152" s="4"/>
      <c r="Y152" s="4"/>
      <c r="Z152" s="4"/>
    </row>
    <row r="153" ht="14.25" customHeight="1">
      <c r="A153" s="570">
        <v>143.0</v>
      </c>
      <c r="B153" s="78" t="s">
        <v>2745</v>
      </c>
      <c r="C153" s="282" t="s">
        <v>2329</v>
      </c>
      <c r="D153" s="490" t="s">
        <v>2746</v>
      </c>
      <c r="E153" s="480" t="s">
        <v>2747</v>
      </c>
      <c r="F153" s="595">
        <v>2025.0</v>
      </c>
      <c r="G153" s="4"/>
      <c r="H153" s="4"/>
      <c r="I153" s="4"/>
      <c r="J153" s="4"/>
      <c r="K153" s="4"/>
      <c r="L153" s="4"/>
      <c r="M153" s="4"/>
      <c r="N153" s="4"/>
      <c r="O153" s="4"/>
      <c r="P153" s="4"/>
      <c r="Q153" s="4"/>
      <c r="R153" s="4"/>
      <c r="S153" s="4"/>
      <c r="T153" s="4"/>
      <c r="U153" s="4"/>
      <c r="V153" s="4"/>
      <c r="W153" s="4"/>
      <c r="X153" s="4"/>
      <c r="Y153" s="4"/>
      <c r="Z153" s="4"/>
    </row>
    <row r="154" ht="14.25" customHeight="1">
      <c r="A154" s="570">
        <v>144.0</v>
      </c>
      <c r="B154" s="78" t="s">
        <v>2748</v>
      </c>
      <c r="C154" s="282" t="s">
        <v>2329</v>
      </c>
      <c r="D154" s="490" t="s">
        <v>2749</v>
      </c>
      <c r="E154" s="480" t="s">
        <v>2750</v>
      </c>
      <c r="F154" s="595">
        <v>2025.0</v>
      </c>
      <c r="G154" s="4"/>
      <c r="H154" s="4"/>
      <c r="I154" s="4"/>
      <c r="J154" s="4"/>
      <c r="K154" s="4"/>
      <c r="L154" s="4"/>
      <c r="M154" s="4"/>
      <c r="N154" s="4"/>
      <c r="O154" s="4"/>
      <c r="P154" s="4"/>
      <c r="Q154" s="4"/>
      <c r="R154" s="4"/>
      <c r="S154" s="4"/>
      <c r="T154" s="4"/>
      <c r="U154" s="4"/>
      <c r="V154" s="4"/>
      <c r="W154" s="4"/>
      <c r="X154" s="4"/>
      <c r="Y154" s="4"/>
      <c r="Z154" s="4"/>
    </row>
    <row r="155" ht="14.25" customHeight="1">
      <c r="A155" s="570">
        <v>145.0</v>
      </c>
      <c r="B155" s="78" t="s">
        <v>2751</v>
      </c>
      <c r="C155" s="282" t="s">
        <v>2329</v>
      </c>
      <c r="D155" s="490" t="s">
        <v>2752</v>
      </c>
      <c r="E155" s="480" t="s">
        <v>2753</v>
      </c>
      <c r="F155" s="595">
        <v>2025.0</v>
      </c>
      <c r="G155" s="4"/>
      <c r="H155" s="4"/>
      <c r="I155" s="4"/>
      <c r="J155" s="4"/>
      <c r="K155" s="4"/>
      <c r="L155" s="4"/>
      <c r="M155" s="4"/>
      <c r="N155" s="4"/>
      <c r="O155" s="4"/>
      <c r="P155" s="4"/>
      <c r="Q155" s="4"/>
      <c r="R155" s="4"/>
      <c r="S155" s="4"/>
      <c r="T155" s="4"/>
      <c r="U155" s="4"/>
      <c r="V155" s="4"/>
      <c r="W155" s="4"/>
      <c r="X155" s="4"/>
      <c r="Y155" s="4"/>
      <c r="Z155" s="4"/>
    </row>
    <row r="156" ht="14.25" customHeight="1">
      <c r="A156" s="570">
        <v>146.0</v>
      </c>
      <c r="B156" s="78" t="s">
        <v>2754</v>
      </c>
      <c r="C156" s="282" t="s">
        <v>2329</v>
      </c>
      <c r="D156" s="490" t="s">
        <v>2755</v>
      </c>
      <c r="E156" s="480" t="s">
        <v>2756</v>
      </c>
      <c r="F156" s="595">
        <v>2025.0</v>
      </c>
      <c r="G156" s="4"/>
      <c r="H156" s="4"/>
      <c r="I156" s="4"/>
      <c r="J156" s="4"/>
      <c r="K156" s="4"/>
      <c r="L156" s="4"/>
      <c r="M156" s="4"/>
      <c r="N156" s="4"/>
      <c r="O156" s="4"/>
      <c r="P156" s="4"/>
      <c r="Q156" s="4"/>
      <c r="R156" s="4"/>
      <c r="S156" s="4"/>
      <c r="T156" s="4"/>
      <c r="U156" s="4"/>
      <c r="V156" s="4"/>
      <c r="W156" s="4"/>
      <c r="X156" s="4"/>
      <c r="Y156" s="4"/>
      <c r="Z156" s="4"/>
    </row>
    <row r="157" ht="14.25" customHeight="1">
      <c r="A157" s="570">
        <v>147.0</v>
      </c>
      <c r="B157" s="78" t="s">
        <v>2700</v>
      </c>
      <c r="C157" s="282" t="s">
        <v>2329</v>
      </c>
      <c r="D157" s="490" t="s">
        <v>2757</v>
      </c>
      <c r="E157" s="480" t="s">
        <v>2758</v>
      </c>
      <c r="F157" s="595">
        <v>2025.0</v>
      </c>
      <c r="G157" s="4"/>
      <c r="H157" s="4"/>
      <c r="I157" s="4"/>
      <c r="J157" s="4"/>
      <c r="K157" s="4"/>
      <c r="L157" s="4"/>
      <c r="M157" s="4"/>
      <c r="N157" s="4"/>
      <c r="O157" s="4"/>
      <c r="P157" s="4"/>
      <c r="Q157" s="4"/>
      <c r="R157" s="4"/>
      <c r="S157" s="4"/>
      <c r="T157" s="4"/>
      <c r="U157" s="4"/>
      <c r="V157" s="4"/>
      <c r="W157" s="4"/>
      <c r="X157" s="4"/>
      <c r="Y157" s="4"/>
      <c r="Z157" s="4"/>
    </row>
    <row r="158" ht="14.25" customHeight="1">
      <c r="A158" s="570">
        <v>148.0</v>
      </c>
      <c r="B158" s="78" t="s">
        <v>2759</v>
      </c>
      <c r="C158" s="282" t="s">
        <v>2329</v>
      </c>
      <c r="D158" s="490" t="s">
        <v>2760</v>
      </c>
      <c r="E158" s="480" t="s">
        <v>2761</v>
      </c>
      <c r="F158" s="595">
        <v>2025.0</v>
      </c>
      <c r="G158" s="4"/>
      <c r="H158" s="4"/>
      <c r="I158" s="4"/>
      <c r="J158" s="4"/>
      <c r="K158" s="4"/>
      <c r="L158" s="4"/>
      <c r="M158" s="4"/>
      <c r="N158" s="4"/>
      <c r="O158" s="4"/>
      <c r="P158" s="4"/>
      <c r="Q158" s="4"/>
      <c r="R158" s="4"/>
      <c r="S158" s="4"/>
      <c r="T158" s="4"/>
      <c r="U158" s="4"/>
      <c r="V158" s="4"/>
      <c r="W158" s="4"/>
      <c r="X158" s="4"/>
      <c r="Y158" s="4"/>
      <c r="Z158" s="4"/>
    </row>
    <row r="159" ht="14.25" customHeight="1">
      <c r="A159" s="570">
        <v>149.0</v>
      </c>
      <c r="B159" s="78" t="s">
        <v>2762</v>
      </c>
      <c r="C159" s="588" t="s">
        <v>2315</v>
      </c>
      <c r="D159" s="490" t="s">
        <v>2763</v>
      </c>
      <c r="E159" s="480" t="s">
        <v>2764</v>
      </c>
      <c r="F159" s="595">
        <v>2025.0</v>
      </c>
      <c r="G159" s="4"/>
      <c r="H159" s="4"/>
      <c r="I159" s="4"/>
      <c r="J159" s="4"/>
      <c r="K159" s="4"/>
      <c r="L159" s="4"/>
      <c r="M159" s="4"/>
      <c r="N159" s="4"/>
      <c r="O159" s="4"/>
      <c r="P159" s="4"/>
      <c r="Q159" s="4"/>
      <c r="R159" s="4"/>
      <c r="S159" s="4"/>
      <c r="T159" s="4"/>
      <c r="U159" s="4"/>
      <c r="V159" s="4"/>
      <c r="W159" s="4"/>
      <c r="X159" s="4"/>
      <c r="Y159" s="4"/>
      <c r="Z159" s="4"/>
    </row>
    <row r="160" ht="14.25" customHeight="1">
      <c r="A160" s="570">
        <v>150.0</v>
      </c>
      <c r="B160" s="78" t="s">
        <v>2765</v>
      </c>
      <c r="C160" s="282" t="s">
        <v>2323</v>
      </c>
      <c r="D160" s="490" t="s">
        <v>2766</v>
      </c>
      <c r="E160" s="480" t="s">
        <v>2767</v>
      </c>
      <c r="F160" s="595">
        <v>2025.0</v>
      </c>
      <c r="G160" s="4"/>
      <c r="H160" s="4"/>
      <c r="I160" s="4"/>
      <c r="J160" s="4"/>
      <c r="K160" s="4"/>
      <c r="L160" s="4"/>
      <c r="M160" s="4"/>
      <c r="N160" s="4"/>
      <c r="O160" s="4"/>
      <c r="P160" s="4"/>
      <c r="Q160" s="4"/>
      <c r="R160" s="4"/>
      <c r="S160" s="4"/>
      <c r="T160" s="4"/>
      <c r="U160" s="4"/>
      <c r="V160" s="4"/>
      <c r="W160" s="4"/>
      <c r="X160" s="4"/>
      <c r="Y160" s="4"/>
      <c r="Z160" s="4"/>
    </row>
    <row r="161" ht="14.25" customHeight="1">
      <c r="A161" s="4"/>
      <c r="B161" s="78"/>
      <c r="C161" s="112"/>
      <c r="D161" s="490"/>
      <c r="E161" s="480"/>
      <c r="F161" s="595"/>
      <c r="I161" s="4"/>
      <c r="J161" s="4"/>
      <c r="K161" s="4"/>
      <c r="L161" s="4"/>
      <c r="M161" s="4"/>
      <c r="N161" s="4"/>
      <c r="O161" s="4"/>
      <c r="P161" s="4"/>
      <c r="Q161" s="4"/>
      <c r="R161" s="4"/>
      <c r="S161" s="4"/>
      <c r="T161" s="4"/>
      <c r="U161" s="4"/>
      <c r="V161" s="4"/>
      <c r="W161" s="4"/>
      <c r="X161" s="4"/>
      <c r="Y161" s="4"/>
      <c r="Z161" s="4"/>
    </row>
    <row r="162" ht="14.25" customHeight="1">
      <c r="A162" s="4"/>
      <c r="B162" s="78"/>
      <c r="C162" s="112"/>
      <c r="D162" s="490"/>
      <c r="E162" s="480"/>
      <c r="F162" s="595"/>
      <c r="I162" s="4"/>
      <c r="J162" s="4"/>
      <c r="K162" s="4"/>
      <c r="L162" s="4"/>
      <c r="M162" s="4"/>
      <c r="N162" s="4"/>
      <c r="O162" s="4"/>
      <c r="P162" s="4"/>
      <c r="Q162" s="4"/>
      <c r="R162" s="4"/>
      <c r="S162" s="4"/>
      <c r="T162" s="4"/>
      <c r="U162" s="4"/>
      <c r="V162" s="4"/>
      <c r="W162" s="4"/>
      <c r="X162" s="4"/>
      <c r="Y162" s="4"/>
      <c r="Z162" s="4"/>
    </row>
    <row r="163" ht="14.25" customHeight="1">
      <c r="A163" s="4"/>
      <c r="B163" s="78"/>
      <c r="C163" s="112"/>
      <c r="D163" s="490"/>
      <c r="E163" s="480"/>
      <c r="F163" s="595"/>
      <c r="G163" s="4"/>
      <c r="H163" s="4"/>
      <c r="I163" s="4"/>
      <c r="J163" s="4"/>
      <c r="K163" s="4"/>
      <c r="L163" s="4"/>
      <c r="M163" s="4"/>
      <c r="N163" s="4"/>
      <c r="O163" s="4"/>
      <c r="P163" s="4"/>
      <c r="Q163" s="4"/>
      <c r="R163" s="4"/>
      <c r="S163" s="4"/>
      <c r="T163" s="4"/>
      <c r="U163" s="4"/>
      <c r="V163" s="4"/>
      <c r="W163" s="4"/>
      <c r="X163" s="4"/>
      <c r="Y163" s="4"/>
      <c r="Z163" s="4"/>
    </row>
    <row r="164" ht="14.25" customHeight="1">
      <c r="A164" s="4"/>
      <c r="B164" s="78"/>
      <c r="C164" s="112"/>
      <c r="D164" s="490"/>
      <c r="E164" s="480"/>
      <c r="F164" s="595"/>
      <c r="G164" s="4"/>
      <c r="H164" s="4"/>
      <c r="I164" s="4"/>
      <c r="J164" s="4"/>
      <c r="K164" s="4"/>
      <c r="L164" s="4"/>
      <c r="M164" s="4"/>
      <c r="N164" s="4"/>
      <c r="O164" s="4"/>
      <c r="P164" s="4"/>
      <c r="Q164" s="4"/>
      <c r="R164" s="4"/>
      <c r="S164" s="4"/>
      <c r="T164" s="4"/>
      <c r="U164" s="4"/>
      <c r="V164" s="4"/>
      <c r="W164" s="4"/>
      <c r="X164" s="4"/>
      <c r="Y164" s="4"/>
      <c r="Z164" s="4"/>
    </row>
    <row r="165" ht="14.25" customHeight="1">
      <c r="A165" s="4"/>
      <c r="B165" s="78"/>
      <c r="C165" s="112"/>
      <c r="D165" s="490"/>
      <c r="E165" s="480"/>
      <c r="F165" s="595"/>
      <c r="G165" s="4"/>
      <c r="H165" s="4"/>
      <c r="I165" s="4"/>
      <c r="J165" s="4"/>
      <c r="K165" s="4"/>
      <c r="L165" s="4"/>
      <c r="M165" s="4"/>
      <c r="N165" s="4"/>
      <c r="O165" s="4"/>
      <c r="P165" s="4"/>
      <c r="Q165" s="4"/>
      <c r="R165" s="4"/>
      <c r="S165" s="4"/>
      <c r="T165" s="4"/>
      <c r="U165" s="4"/>
      <c r="V165" s="4"/>
      <c r="W165" s="4"/>
      <c r="X165" s="4"/>
      <c r="Y165" s="4"/>
      <c r="Z165" s="4"/>
    </row>
    <row r="166" ht="14.25" customHeight="1">
      <c r="A166" s="4"/>
      <c r="B166" s="78"/>
      <c r="C166" s="112"/>
      <c r="D166" s="490"/>
      <c r="E166" s="480"/>
      <c r="F166" s="595"/>
      <c r="G166" s="4"/>
      <c r="H166" s="4"/>
      <c r="I166" s="4"/>
      <c r="J166" s="4"/>
      <c r="K166" s="4"/>
      <c r="L166" s="4"/>
      <c r="M166" s="4"/>
      <c r="N166" s="4"/>
      <c r="O166" s="4"/>
      <c r="P166" s="4"/>
      <c r="Q166" s="4"/>
      <c r="R166" s="4"/>
      <c r="S166" s="4"/>
      <c r="T166" s="4"/>
      <c r="U166" s="4"/>
      <c r="V166" s="4"/>
      <c r="W166" s="4"/>
      <c r="X166" s="4"/>
      <c r="Y166" s="4"/>
      <c r="Z166" s="4"/>
    </row>
    <row r="167" ht="14.25" customHeight="1">
      <c r="A167" s="4"/>
      <c r="B167" s="78"/>
      <c r="C167" s="112"/>
      <c r="D167" s="490"/>
      <c r="E167" s="480"/>
      <c r="F167" s="595"/>
      <c r="G167" s="4"/>
      <c r="H167" s="4"/>
      <c r="I167" s="4"/>
      <c r="J167" s="4"/>
      <c r="K167" s="4"/>
      <c r="L167" s="4"/>
      <c r="M167" s="4"/>
      <c r="N167" s="4"/>
      <c r="O167" s="4"/>
      <c r="P167" s="4"/>
      <c r="Q167" s="4"/>
      <c r="R167" s="4"/>
      <c r="S167" s="4"/>
      <c r="T167" s="4"/>
      <c r="U167" s="4"/>
      <c r="V167" s="4"/>
      <c r="W167" s="4"/>
      <c r="X167" s="4"/>
      <c r="Y167" s="4"/>
      <c r="Z167" s="4"/>
    </row>
    <row r="168" ht="14.25" customHeight="1">
      <c r="A168" s="4"/>
      <c r="B168" s="78"/>
      <c r="C168" s="112"/>
      <c r="D168" s="490"/>
      <c r="E168" s="480"/>
      <c r="F168" s="595"/>
      <c r="G168" s="4"/>
      <c r="H168" s="4"/>
      <c r="I168" s="4"/>
      <c r="J168" s="4"/>
      <c r="K168" s="4"/>
      <c r="L168" s="4"/>
      <c r="M168" s="4"/>
      <c r="N168" s="4"/>
      <c r="O168" s="4"/>
      <c r="P168" s="4"/>
      <c r="Q168" s="4"/>
      <c r="R168" s="4"/>
      <c r="S168" s="4"/>
      <c r="T168" s="4"/>
      <c r="U168" s="4"/>
      <c r="V168" s="4"/>
      <c r="W168" s="4"/>
      <c r="X168" s="4"/>
      <c r="Y168" s="4"/>
      <c r="Z168" s="4"/>
    </row>
    <row r="169" ht="14.25" customHeight="1">
      <c r="A169" s="4"/>
      <c r="B169" s="78"/>
      <c r="C169" s="112"/>
      <c r="D169" s="490"/>
      <c r="E169" s="480"/>
      <c r="F169" s="595"/>
      <c r="G169" s="4"/>
      <c r="H169" s="4"/>
      <c r="I169" s="4"/>
      <c r="J169" s="4"/>
      <c r="K169" s="4"/>
      <c r="L169" s="4"/>
      <c r="M169" s="4"/>
      <c r="N169" s="4"/>
      <c r="O169" s="4"/>
      <c r="P169" s="4"/>
      <c r="Q169" s="4"/>
      <c r="R169" s="4"/>
      <c r="S169" s="4"/>
      <c r="T169" s="4"/>
      <c r="U169" s="4"/>
      <c r="V169" s="4"/>
      <c r="W169" s="4"/>
      <c r="X169" s="4"/>
      <c r="Y169" s="4"/>
      <c r="Z169" s="4"/>
    </row>
    <row r="170" ht="14.25" customHeight="1">
      <c r="A170" s="4"/>
      <c r="B170" s="78"/>
      <c r="C170" s="112"/>
      <c r="D170" s="490"/>
      <c r="E170" s="480"/>
      <c r="F170" s="595"/>
      <c r="G170" s="4"/>
      <c r="H170" s="4"/>
      <c r="I170" s="4"/>
      <c r="J170" s="4"/>
      <c r="K170" s="4"/>
      <c r="L170" s="4"/>
      <c r="M170" s="4"/>
      <c r="N170" s="4"/>
      <c r="O170" s="4"/>
      <c r="P170" s="4"/>
      <c r="Q170" s="4"/>
      <c r="R170" s="4"/>
      <c r="S170" s="4"/>
      <c r="T170" s="4"/>
      <c r="U170" s="4"/>
      <c r="V170" s="4"/>
      <c r="W170" s="4"/>
      <c r="X170" s="4"/>
      <c r="Y170" s="4"/>
      <c r="Z170" s="4"/>
    </row>
    <row r="171" ht="14.25" customHeight="1">
      <c r="A171" s="4"/>
      <c r="B171" s="78"/>
      <c r="C171" s="112"/>
      <c r="D171" s="490"/>
      <c r="E171" s="480"/>
      <c r="F171" s="595"/>
      <c r="G171" s="4"/>
      <c r="H171" s="4"/>
      <c r="I171" s="4"/>
      <c r="J171" s="4"/>
      <c r="K171" s="4"/>
      <c r="L171" s="4"/>
      <c r="M171" s="4"/>
      <c r="N171" s="4"/>
      <c r="O171" s="4"/>
      <c r="P171" s="4"/>
      <c r="Q171" s="4"/>
      <c r="R171" s="4"/>
      <c r="S171" s="4"/>
      <c r="T171" s="4"/>
      <c r="U171" s="4"/>
      <c r="V171" s="4"/>
      <c r="W171" s="4"/>
      <c r="X171" s="4"/>
      <c r="Y171" s="4"/>
      <c r="Z171" s="4"/>
    </row>
    <row r="172" ht="14.25" customHeight="1">
      <c r="A172" s="4"/>
      <c r="B172" s="78"/>
      <c r="C172" s="112"/>
      <c r="D172" s="490"/>
      <c r="E172" s="480"/>
      <c r="F172" s="595"/>
      <c r="G172" s="4"/>
      <c r="H172" s="4"/>
      <c r="I172" s="4"/>
      <c r="J172" s="4"/>
      <c r="K172" s="4"/>
      <c r="L172" s="4"/>
      <c r="M172" s="4"/>
      <c r="N172" s="4"/>
      <c r="O172" s="4"/>
      <c r="P172" s="4"/>
      <c r="Q172" s="4"/>
      <c r="R172" s="4"/>
      <c r="S172" s="4"/>
      <c r="T172" s="4"/>
      <c r="U172" s="4"/>
      <c r="V172" s="4"/>
      <c r="W172" s="4"/>
      <c r="X172" s="4"/>
      <c r="Y172" s="4"/>
      <c r="Z172" s="4"/>
    </row>
    <row r="173" ht="14.25" customHeight="1">
      <c r="A173" s="4"/>
      <c r="B173" s="78"/>
      <c r="C173" s="112"/>
      <c r="D173" s="490"/>
      <c r="E173" s="480"/>
      <c r="F173" s="595"/>
      <c r="G173" s="4"/>
      <c r="H173" s="4"/>
      <c r="I173" s="4"/>
      <c r="J173" s="4"/>
      <c r="K173" s="4"/>
      <c r="L173" s="4"/>
      <c r="M173" s="4"/>
      <c r="N173" s="4"/>
      <c r="O173" s="4"/>
      <c r="P173" s="4"/>
      <c r="Q173" s="4"/>
      <c r="R173" s="4"/>
      <c r="S173" s="4"/>
      <c r="T173" s="4"/>
      <c r="U173" s="4"/>
      <c r="V173" s="4"/>
      <c r="W173" s="4"/>
      <c r="X173" s="4"/>
      <c r="Y173" s="4"/>
      <c r="Z173" s="4"/>
    </row>
    <row r="174" ht="14.25" customHeight="1">
      <c r="A174" s="4"/>
      <c r="B174" s="78"/>
      <c r="C174" s="112"/>
      <c r="D174" s="490"/>
      <c r="E174" s="480"/>
      <c r="F174" s="595"/>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137"/>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137"/>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137"/>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137"/>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137"/>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137"/>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137"/>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137"/>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137"/>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137"/>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137"/>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137"/>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137"/>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137"/>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137"/>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137"/>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137"/>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137"/>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137"/>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137"/>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137"/>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137"/>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137"/>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137"/>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137"/>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137"/>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137"/>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137"/>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137"/>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137"/>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137"/>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137"/>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137"/>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137"/>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137"/>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137"/>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137"/>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137"/>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137"/>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137"/>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137"/>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137"/>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137"/>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137"/>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137"/>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137"/>
      <c r="G220" s="4"/>
      <c r="H220" s="4"/>
      <c r="I220" s="4"/>
      <c r="J220" s="4"/>
      <c r="K220" s="4"/>
      <c r="L220" s="4"/>
      <c r="M220" s="4"/>
      <c r="N220" s="4"/>
      <c r="O220" s="4"/>
      <c r="P220" s="4"/>
      <c r="Q220" s="4"/>
      <c r="R220" s="4"/>
      <c r="S220" s="4"/>
      <c r="T220" s="4"/>
      <c r="U220" s="4"/>
      <c r="V220" s="4"/>
      <c r="W220" s="4"/>
      <c r="X220" s="4"/>
      <c r="Y220" s="4"/>
      <c r="Z220" s="4"/>
    </row>
    <row r="221" ht="14.25" customHeight="1">
      <c r="A221" s="4"/>
      <c r="B221" s="4"/>
      <c r="C221" s="4"/>
      <c r="D221" s="4"/>
      <c r="E221" s="4"/>
      <c r="F221" s="137"/>
      <c r="G221" s="4"/>
      <c r="H221" s="4"/>
      <c r="I221" s="4"/>
      <c r="J221" s="4"/>
      <c r="K221" s="4"/>
      <c r="L221" s="4"/>
      <c r="M221" s="4"/>
      <c r="N221" s="4"/>
      <c r="O221" s="4"/>
      <c r="P221" s="4"/>
      <c r="Q221" s="4"/>
      <c r="R221" s="4"/>
      <c r="S221" s="4"/>
      <c r="T221" s="4"/>
      <c r="U221" s="4"/>
      <c r="V221" s="4"/>
      <c r="W221" s="4"/>
      <c r="X221" s="4"/>
      <c r="Y221" s="4"/>
      <c r="Z221" s="4"/>
    </row>
    <row r="222" ht="14.25" customHeight="1">
      <c r="A222" s="4"/>
      <c r="B222" s="4"/>
      <c r="C222" s="4"/>
      <c r="D222" s="4"/>
      <c r="E222" s="4"/>
      <c r="F222" s="137"/>
      <c r="G222" s="4"/>
      <c r="H222" s="4"/>
      <c r="I222" s="4"/>
      <c r="J222" s="4"/>
      <c r="K222" s="4"/>
      <c r="L222" s="4"/>
      <c r="M222" s="4"/>
      <c r="N222" s="4"/>
      <c r="O222" s="4"/>
      <c r="P222" s="4"/>
      <c r="Q222" s="4"/>
      <c r="R222" s="4"/>
      <c r="S222" s="4"/>
      <c r="T222" s="4"/>
      <c r="U222" s="4"/>
      <c r="V222" s="4"/>
      <c r="W222" s="4"/>
      <c r="X222" s="4"/>
      <c r="Y222" s="4"/>
      <c r="Z222" s="4"/>
    </row>
    <row r="223" ht="14.25" customHeight="1">
      <c r="A223" s="4"/>
      <c r="B223" s="4"/>
      <c r="C223" s="4"/>
      <c r="D223" s="4"/>
      <c r="E223" s="4"/>
      <c r="F223" s="137"/>
      <c r="G223" s="4"/>
      <c r="H223" s="4"/>
      <c r="I223" s="4"/>
      <c r="J223" s="4"/>
      <c r="K223" s="4"/>
      <c r="L223" s="4"/>
      <c r="M223" s="4"/>
      <c r="N223" s="4"/>
      <c r="O223" s="4"/>
      <c r="P223" s="4"/>
      <c r="Q223" s="4"/>
      <c r="R223" s="4"/>
      <c r="S223" s="4"/>
      <c r="T223" s="4"/>
      <c r="U223" s="4"/>
      <c r="V223" s="4"/>
      <c r="W223" s="4"/>
      <c r="X223" s="4"/>
      <c r="Y223" s="4"/>
      <c r="Z223" s="4"/>
    </row>
    <row r="224" ht="14.25" customHeight="1">
      <c r="A224" s="4"/>
      <c r="B224" s="4"/>
      <c r="C224" s="4"/>
      <c r="D224" s="4"/>
      <c r="E224" s="4"/>
      <c r="F224" s="137"/>
      <c r="G224" s="4"/>
      <c r="H224" s="4"/>
      <c r="I224" s="4"/>
      <c r="J224" s="4"/>
      <c r="K224" s="4"/>
      <c r="L224" s="4"/>
      <c r="M224" s="4"/>
      <c r="N224" s="4"/>
      <c r="O224" s="4"/>
      <c r="P224" s="4"/>
      <c r="Q224" s="4"/>
      <c r="R224" s="4"/>
      <c r="S224" s="4"/>
      <c r="T224" s="4"/>
      <c r="U224" s="4"/>
      <c r="V224" s="4"/>
      <c r="W224" s="4"/>
      <c r="X224" s="4"/>
      <c r="Y224" s="4"/>
      <c r="Z224" s="4"/>
    </row>
    <row r="225" ht="14.25" customHeight="1">
      <c r="A225" s="4"/>
      <c r="B225" s="4"/>
      <c r="C225" s="4"/>
      <c r="D225" s="4"/>
      <c r="E225" s="4"/>
      <c r="F225" s="137"/>
      <c r="G225" s="4"/>
      <c r="H225" s="4"/>
      <c r="I225" s="4"/>
      <c r="J225" s="4"/>
      <c r="K225" s="4"/>
      <c r="L225" s="4"/>
      <c r="M225" s="4"/>
      <c r="N225" s="4"/>
      <c r="O225" s="4"/>
      <c r="P225" s="4"/>
      <c r="Q225" s="4"/>
      <c r="R225" s="4"/>
      <c r="S225" s="4"/>
      <c r="T225" s="4"/>
      <c r="U225" s="4"/>
      <c r="V225" s="4"/>
      <c r="W225" s="4"/>
      <c r="X225" s="4"/>
      <c r="Y225" s="4"/>
      <c r="Z225" s="4"/>
    </row>
    <row r="226" ht="15.75" customHeight="1">
      <c r="F226" s="617"/>
    </row>
    <row r="227" ht="15.75" customHeight="1">
      <c r="F227" s="617"/>
    </row>
    <row r="228" ht="15.75" customHeight="1">
      <c r="F228" s="617"/>
    </row>
    <row r="229" ht="15.75" customHeight="1">
      <c r="F229" s="617"/>
    </row>
    <row r="230" ht="15.75" customHeight="1">
      <c r="F230" s="617"/>
    </row>
    <row r="231" ht="15.75" customHeight="1">
      <c r="F231" s="617"/>
    </row>
    <row r="232" ht="15.75" customHeight="1">
      <c r="F232" s="617"/>
    </row>
    <row r="233" ht="15.75" customHeight="1">
      <c r="F233" s="617"/>
    </row>
    <row r="234" ht="15.75" customHeight="1">
      <c r="F234" s="617"/>
    </row>
    <row r="235" ht="15.75" customHeight="1">
      <c r="F235" s="617"/>
    </row>
    <row r="236" ht="15.75" customHeight="1">
      <c r="F236" s="617"/>
    </row>
    <row r="237" ht="15.75" customHeight="1">
      <c r="F237" s="617"/>
    </row>
    <row r="238" ht="15.75" customHeight="1">
      <c r="F238" s="617"/>
    </row>
    <row r="239" ht="15.75" customHeight="1">
      <c r="F239" s="617"/>
    </row>
    <row r="240" ht="15.75" customHeight="1">
      <c r="F240" s="617"/>
    </row>
    <row r="241" ht="15.75" customHeight="1">
      <c r="F241" s="617"/>
    </row>
    <row r="242" ht="15.75" customHeight="1">
      <c r="F242" s="617"/>
    </row>
    <row r="243" ht="15.75" customHeight="1">
      <c r="F243" s="617"/>
    </row>
    <row r="244" ht="15.75" customHeight="1">
      <c r="F244" s="617"/>
    </row>
    <row r="245" ht="15.75" customHeight="1">
      <c r="F245" s="617"/>
    </row>
    <row r="246" ht="15.75" customHeight="1">
      <c r="F246" s="617"/>
    </row>
    <row r="247" ht="15.75" customHeight="1">
      <c r="F247" s="617"/>
    </row>
    <row r="248" ht="15.75" customHeight="1">
      <c r="F248" s="617"/>
    </row>
    <row r="249" ht="15.75" customHeight="1">
      <c r="F249" s="617"/>
    </row>
    <row r="250" ht="15.75" customHeight="1">
      <c r="F250" s="617"/>
    </row>
    <row r="251" ht="15.75" customHeight="1">
      <c r="F251" s="617"/>
    </row>
    <row r="252" ht="15.75" customHeight="1">
      <c r="F252" s="617"/>
    </row>
    <row r="253" ht="15.75" customHeight="1">
      <c r="F253" s="617"/>
    </row>
    <row r="254" ht="15.75" customHeight="1">
      <c r="F254" s="617"/>
    </row>
    <row r="255" ht="15.75" customHeight="1">
      <c r="F255" s="617"/>
    </row>
    <row r="256" ht="15.75" customHeight="1">
      <c r="F256" s="617"/>
    </row>
    <row r="257" ht="15.75" customHeight="1">
      <c r="F257" s="617"/>
    </row>
    <row r="258" ht="15.75" customHeight="1">
      <c r="F258" s="617"/>
    </row>
    <row r="259" ht="15.75" customHeight="1">
      <c r="F259" s="617"/>
    </row>
    <row r="260" ht="15.75" customHeight="1">
      <c r="F260" s="617"/>
    </row>
    <row r="261" ht="15.75" customHeight="1">
      <c r="F261" s="617"/>
    </row>
    <row r="262" ht="15.75" customHeight="1">
      <c r="F262" s="617"/>
    </row>
    <row r="263" ht="15.75" customHeight="1">
      <c r="F263" s="617"/>
    </row>
    <row r="264" ht="15.75" customHeight="1">
      <c r="F264" s="617"/>
    </row>
    <row r="265" ht="15.75" customHeight="1">
      <c r="F265" s="617"/>
    </row>
    <row r="266" ht="15.75" customHeight="1">
      <c r="F266" s="617"/>
    </row>
    <row r="267" ht="15.75" customHeight="1">
      <c r="F267" s="617"/>
    </row>
    <row r="268" ht="15.75" customHeight="1">
      <c r="F268" s="617"/>
    </row>
    <row r="269" ht="15.75" customHeight="1">
      <c r="F269" s="617"/>
    </row>
    <row r="270" ht="15.75" customHeight="1">
      <c r="F270" s="617"/>
    </row>
    <row r="271" ht="15.75" customHeight="1">
      <c r="F271" s="617"/>
    </row>
    <row r="272" ht="15.75" customHeight="1">
      <c r="F272" s="617"/>
    </row>
    <row r="273" ht="15.75" customHeight="1">
      <c r="F273" s="617"/>
    </row>
    <row r="274" ht="15.75" customHeight="1">
      <c r="F274" s="617"/>
    </row>
    <row r="275" ht="15.75" customHeight="1">
      <c r="F275" s="617"/>
    </row>
    <row r="276" ht="15.75" customHeight="1">
      <c r="F276" s="617"/>
    </row>
    <row r="277" ht="15.75" customHeight="1">
      <c r="F277" s="617"/>
    </row>
    <row r="278" ht="15.75" customHeight="1">
      <c r="F278" s="617"/>
    </row>
    <row r="279" ht="15.75" customHeight="1">
      <c r="F279" s="617"/>
    </row>
    <row r="280" ht="15.75" customHeight="1">
      <c r="F280" s="617"/>
    </row>
    <row r="281" ht="15.75" customHeight="1">
      <c r="F281" s="617"/>
    </row>
    <row r="282" ht="15.75" customHeight="1">
      <c r="F282" s="617"/>
    </row>
    <row r="283" ht="15.75" customHeight="1">
      <c r="F283" s="617"/>
    </row>
    <row r="284" ht="15.75" customHeight="1">
      <c r="F284" s="617"/>
    </row>
    <row r="285" ht="15.75" customHeight="1">
      <c r="F285" s="617"/>
    </row>
    <row r="286" ht="15.75" customHeight="1">
      <c r="F286" s="617"/>
    </row>
    <row r="287" ht="15.75" customHeight="1">
      <c r="F287" s="617"/>
    </row>
    <row r="288" ht="15.75" customHeight="1">
      <c r="F288" s="617"/>
    </row>
    <row r="289" ht="15.75" customHeight="1">
      <c r="F289" s="617"/>
    </row>
    <row r="290" ht="15.75" customHeight="1">
      <c r="F290" s="617"/>
    </row>
    <row r="291" ht="15.75" customHeight="1">
      <c r="F291" s="617"/>
    </row>
    <row r="292" ht="15.75" customHeight="1">
      <c r="F292" s="617"/>
    </row>
    <row r="293" ht="15.75" customHeight="1">
      <c r="F293" s="617"/>
    </row>
    <row r="294" ht="15.75" customHeight="1">
      <c r="F294" s="617"/>
    </row>
    <row r="295" ht="15.75" customHeight="1">
      <c r="F295" s="617"/>
    </row>
    <row r="296" ht="15.75" customHeight="1">
      <c r="F296" s="617"/>
    </row>
    <row r="297" ht="15.75" customHeight="1">
      <c r="F297" s="617"/>
    </row>
    <row r="298" ht="15.75" customHeight="1">
      <c r="F298" s="617"/>
    </row>
    <row r="299" ht="15.75" customHeight="1">
      <c r="F299" s="617"/>
    </row>
    <row r="300" ht="15.75" customHeight="1">
      <c r="F300" s="617"/>
    </row>
    <row r="301" ht="15.75" customHeight="1">
      <c r="F301" s="617"/>
    </row>
    <row r="302" ht="15.75" customHeight="1">
      <c r="F302" s="617"/>
    </row>
    <row r="303" ht="15.75" customHeight="1">
      <c r="F303" s="617"/>
    </row>
    <row r="304" ht="15.75" customHeight="1">
      <c r="F304" s="617"/>
    </row>
    <row r="305" ht="15.75" customHeight="1">
      <c r="F305" s="617"/>
    </row>
    <row r="306" ht="15.75" customHeight="1">
      <c r="F306" s="617"/>
    </row>
    <row r="307" ht="15.75" customHeight="1">
      <c r="F307" s="617"/>
    </row>
    <row r="308" ht="15.75" customHeight="1">
      <c r="F308" s="617"/>
    </row>
    <row r="309" ht="15.75" customHeight="1">
      <c r="F309" s="617"/>
    </row>
    <row r="310" ht="15.75" customHeight="1">
      <c r="F310" s="617"/>
    </row>
    <row r="311" ht="15.75" customHeight="1">
      <c r="F311" s="617"/>
    </row>
    <row r="312" ht="15.75" customHeight="1">
      <c r="F312" s="617"/>
    </row>
    <row r="313" ht="15.75" customHeight="1">
      <c r="F313" s="617"/>
    </row>
    <row r="314" ht="15.75" customHeight="1">
      <c r="F314" s="617"/>
    </row>
    <row r="315" ht="15.75" customHeight="1">
      <c r="F315" s="617"/>
    </row>
    <row r="316" ht="15.75" customHeight="1">
      <c r="F316" s="617"/>
    </row>
    <row r="317" ht="15.75" customHeight="1">
      <c r="F317" s="617"/>
    </row>
    <row r="318" ht="15.75" customHeight="1">
      <c r="F318" s="617"/>
    </row>
    <row r="319" ht="15.75" customHeight="1">
      <c r="F319" s="617"/>
    </row>
    <row r="320" ht="15.75" customHeight="1">
      <c r="F320" s="617"/>
    </row>
    <row r="321" ht="15.75" customHeight="1">
      <c r="F321" s="617"/>
    </row>
    <row r="322" ht="15.75" customHeight="1">
      <c r="F322" s="617"/>
    </row>
    <row r="323" ht="15.75" customHeight="1">
      <c r="F323" s="617"/>
    </row>
    <row r="324" ht="15.75" customHeight="1">
      <c r="F324" s="617"/>
    </row>
    <row r="325" ht="15.75" customHeight="1">
      <c r="F325" s="617"/>
    </row>
    <row r="326" ht="15.75" customHeight="1">
      <c r="F326" s="617"/>
    </row>
    <row r="327" ht="15.75" customHeight="1">
      <c r="F327" s="617"/>
    </row>
    <row r="328" ht="15.75" customHeight="1">
      <c r="F328" s="617"/>
    </row>
    <row r="329" ht="15.75" customHeight="1">
      <c r="F329" s="617"/>
    </row>
    <row r="330" ht="15.75" customHeight="1">
      <c r="F330" s="617"/>
    </row>
    <row r="331" ht="15.75" customHeight="1">
      <c r="F331" s="617"/>
    </row>
    <row r="332" ht="15.75" customHeight="1">
      <c r="F332" s="617"/>
    </row>
    <row r="333" ht="15.75" customHeight="1">
      <c r="F333" s="617"/>
    </row>
    <row r="334" ht="15.75" customHeight="1">
      <c r="F334" s="617"/>
    </row>
    <row r="335" ht="15.75" customHeight="1">
      <c r="F335" s="617"/>
    </row>
    <row r="336" ht="15.75" customHeight="1">
      <c r="F336" s="617"/>
    </row>
    <row r="337" ht="15.75" customHeight="1">
      <c r="F337" s="617"/>
    </row>
    <row r="338" ht="15.75" customHeight="1">
      <c r="F338" s="617"/>
    </row>
    <row r="339" ht="15.75" customHeight="1">
      <c r="F339" s="617"/>
    </row>
    <row r="340" ht="15.75" customHeight="1">
      <c r="F340" s="617"/>
    </row>
    <row r="341" ht="15.75" customHeight="1">
      <c r="F341" s="617"/>
    </row>
    <row r="342" ht="15.75" customHeight="1">
      <c r="F342" s="617"/>
    </row>
    <row r="343" ht="15.75" customHeight="1">
      <c r="F343" s="617"/>
    </row>
    <row r="344" ht="15.75" customHeight="1">
      <c r="F344" s="617"/>
    </row>
    <row r="345" ht="15.75" customHeight="1">
      <c r="F345" s="617"/>
    </row>
    <row r="346" ht="15.75" customHeight="1">
      <c r="F346" s="617"/>
    </row>
    <row r="347" ht="15.75" customHeight="1">
      <c r="F347" s="617"/>
    </row>
    <row r="348" ht="15.75" customHeight="1">
      <c r="F348" s="617"/>
    </row>
    <row r="349" ht="15.75" customHeight="1">
      <c r="F349" s="617"/>
    </row>
    <row r="350" ht="15.75" customHeight="1">
      <c r="F350" s="617"/>
    </row>
    <row r="351" ht="15.75" customHeight="1">
      <c r="F351" s="617"/>
    </row>
    <row r="352" ht="15.75" customHeight="1">
      <c r="F352" s="617"/>
    </row>
    <row r="353" ht="15.75" customHeight="1">
      <c r="F353" s="617"/>
    </row>
    <row r="354" ht="15.75" customHeight="1">
      <c r="F354" s="617"/>
    </row>
    <row r="355" ht="15.75" customHeight="1">
      <c r="F355" s="617"/>
    </row>
    <row r="356" ht="15.75" customHeight="1">
      <c r="F356" s="617"/>
    </row>
    <row r="357" ht="15.75" customHeight="1">
      <c r="F357" s="617"/>
    </row>
    <row r="358" ht="15.75" customHeight="1">
      <c r="F358" s="617"/>
    </row>
    <row r="359" ht="15.75" customHeight="1">
      <c r="F359" s="617"/>
    </row>
    <row r="360" ht="15.75" customHeight="1">
      <c r="F360" s="617"/>
    </row>
    <row r="361" ht="15.75" customHeight="1">
      <c r="F361" s="617"/>
    </row>
    <row r="362" ht="15.75" customHeight="1">
      <c r="F362" s="617"/>
    </row>
    <row r="363" ht="15.75" customHeight="1">
      <c r="F363" s="617"/>
    </row>
    <row r="364" ht="15.75" customHeight="1">
      <c r="F364" s="617"/>
    </row>
    <row r="365" ht="15.75" customHeight="1">
      <c r="F365" s="617"/>
    </row>
    <row r="366" ht="15.75" customHeight="1">
      <c r="F366" s="617"/>
    </row>
    <row r="367" ht="15.75" customHeight="1">
      <c r="F367" s="617"/>
    </row>
    <row r="368" ht="15.75" customHeight="1">
      <c r="F368" s="617"/>
    </row>
    <row r="369" ht="15.75" customHeight="1">
      <c r="F369" s="617"/>
    </row>
    <row r="370" ht="15.75" customHeight="1">
      <c r="F370" s="617"/>
    </row>
    <row r="371" ht="15.75" customHeight="1">
      <c r="F371" s="617"/>
    </row>
    <row r="372" ht="15.75" customHeight="1">
      <c r="F372" s="617"/>
    </row>
    <row r="373" ht="15.75" customHeight="1">
      <c r="F373" s="617"/>
    </row>
    <row r="374" ht="15.75" customHeight="1">
      <c r="F374" s="617"/>
    </row>
    <row r="375" ht="15.75" customHeight="1">
      <c r="F375" s="617"/>
    </row>
    <row r="376" ht="15.75" customHeight="1">
      <c r="F376" s="617"/>
    </row>
    <row r="377" ht="15.75" customHeight="1">
      <c r="F377" s="617"/>
    </row>
    <row r="378" ht="15.75" customHeight="1">
      <c r="F378" s="617"/>
    </row>
    <row r="379" ht="15.75" customHeight="1">
      <c r="F379" s="617"/>
    </row>
    <row r="380" ht="15.75" customHeight="1">
      <c r="F380" s="617"/>
    </row>
    <row r="381" ht="15.75" customHeight="1">
      <c r="F381" s="617"/>
    </row>
    <row r="382" ht="15.75" customHeight="1">
      <c r="F382" s="617"/>
    </row>
    <row r="383" ht="15.75" customHeight="1">
      <c r="F383" s="617"/>
    </row>
    <row r="384" ht="15.75" customHeight="1">
      <c r="F384" s="617"/>
    </row>
    <row r="385" ht="15.75" customHeight="1">
      <c r="F385" s="617"/>
    </row>
    <row r="386" ht="15.75" customHeight="1">
      <c r="F386" s="617"/>
    </row>
    <row r="387" ht="15.75" customHeight="1">
      <c r="F387" s="617"/>
    </row>
    <row r="388" ht="15.75" customHeight="1">
      <c r="F388" s="617"/>
    </row>
    <row r="389" ht="15.75" customHeight="1">
      <c r="F389" s="617"/>
    </row>
    <row r="390" ht="15.75" customHeight="1">
      <c r="F390" s="617"/>
    </row>
    <row r="391" ht="15.75" customHeight="1">
      <c r="F391" s="617"/>
    </row>
    <row r="392" ht="15.75" customHeight="1">
      <c r="F392" s="617"/>
    </row>
    <row r="393" ht="15.75" customHeight="1">
      <c r="F393" s="617"/>
    </row>
    <row r="394" ht="15.75" customHeight="1">
      <c r="F394" s="617"/>
    </row>
    <row r="395" ht="15.75" customHeight="1">
      <c r="F395" s="617"/>
    </row>
    <row r="396" ht="15.75" customHeight="1">
      <c r="F396" s="617"/>
    </row>
    <row r="397" ht="15.75" customHeight="1">
      <c r="F397" s="617"/>
    </row>
    <row r="398" ht="15.75" customHeight="1">
      <c r="F398" s="617"/>
    </row>
    <row r="399" ht="15.75" customHeight="1">
      <c r="F399" s="617"/>
    </row>
    <row r="400" ht="15.75" customHeight="1">
      <c r="F400" s="617"/>
    </row>
    <row r="401" ht="15.75" customHeight="1">
      <c r="F401" s="617"/>
    </row>
    <row r="402" ht="15.75" customHeight="1">
      <c r="F402" s="617"/>
    </row>
    <row r="403" ht="15.75" customHeight="1">
      <c r="F403" s="617"/>
    </row>
    <row r="404" ht="15.75" customHeight="1">
      <c r="F404" s="617"/>
    </row>
    <row r="405" ht="15.75" customHeight="1">
      <c r="F405" s="617"/>
    </row>
    <row r="406" ht="15.75" customHeight="1">
      <c r="F406" s="617"/>
    </row>
    <row r="407" ht="15.75" customHeight="1">
      <c r="F407" s="617"/>
    </row>
    <row r="408" ht="15.75" customHeight="1">
      <c r="F408" s="617"/>
    </row>
    <row r="409" ht="15.75" customHeight="1">
      <c r="F409" s="617"/>
    </row>
    <row r="410" ht="15.75" customHeight="1">
      <c r="F410" s="617"/>
    </row>
    <row r="411" ht="15.75" customHeight="1">
      <c r="F411" s="617"/>
    </row>
    <row r="412" ht="15.75" customHeight="1">
      <c r="F412" s="617"/>
    </row>
    <row r="413" ht="15.75" customHeight="1">
      <c r="F413" s="617"/>
    </row>
    <row r="414" ht="15.75" customHeight="1">
      <c r="F414" s="617"/>
    </row>
    <row r="415" ht="15.75" customHeight="1">
      <c r="F415" s="617"/>
    </row>
    <row r="416" ht="15.75" customHeight="1">
      <c r="F416" s="617"/>
    </row>
    <row r="417" ht="15.75" customHeight="1">
      <c r="F417" s="617"/>
    </row>
    <row r="418" ht="15.75" customHeight="1">
      <c r="F418" s="617"/>
    </row>
    <row r="419" ht="15.75" customHeight="1">
      <c r="F419" s="617"/>
    </row>
    <row r="420" ht="15.75" customHeight="1">
      <c r="F420" s="617"/>
    </row>
    <row r="421" ht="15.75" customHeight="1">
      <c r="F421" s="617"/>
    </row>
    <row r="422" ht="15.75" customHeight="1">
      <c r="F422" s="617"/>
    </row>
    <row r="423" ht="15.75" customHeight="1">
      <c r="F423" s="617"/>
    </row>
    <row r="424" ht="15.75" customHeight="1">
      <c r="F424" s="617"/>
    </row>
    <row r="425" ht="15.75" customHeight="1">
      <c r="F425" s="617"/>
    </row>
    <row r="426" ht="15.75" customHeight="1">
      <c r="F426" s="617"/>
    </row>
    <row r="427" ht="15.75" customHeight="1">
      <c r="F427" s="617"/>
    </row>
    <row r="428" ht="15.75" customHeight="1">
      <c r="F428" s="617"/>
    </row>
    <row r="429" ht="15.75" customHeight="1">
      <c r="F429" s="617"/>
    </row>
    <row r="430" ht="15.75" customHeight="1">
      <c r="F430" s="617"/>
    </row>
    <row r="431" ht="15.75" customHeight="1">
      <c r="F431" s="617"/>
    </row>
    <row r="432" ht="15.75" customHeight="1">
      <c r="F432" s="617"/>
    </row>
    <row r="433" ht="15.75" customHeight="1">
      <c r="F433" s="617"/>
    </row>
    <row r="434" ht="15.75" customHeight="1">
      <c r="F434" s="617"/>
    </row>
    <row r="435" ht="15.75" customHeight="1">
      <c r="F435" s="617"/>
    </row>
    <row r="436" ht="15.75" customHeight="1">
      <c r="F436" s="617"/>
    </row>
    <row r="437" ht="15.75" customHeight="1">
      <c r="F437" s="617"/>
    </row>
    <row r="438" ht="15.75" customHeight="1">
      <c r="F438" s="617"/>
    </row>
    <row r="439" ht="15.75" customHeight="1">
      <c r="F439" s="617"/>
    </row>
    <row r="440" ht="15.75" customHeight="1">
      <c r="F440" s="617"/>
    </row>
    <row r="441" ht="15.75" customHeight="1">
      <c r="F441" s="617"/>
    </row>
    <row r="442" ht="15.75" customHeight="1">
      <c r="F442" s="617"/>
    </row>
    <row r="443" ht="15.75" customHeight="1">
      <c r="F443" s="617"/>
    </row>
    <row r="444" ht="15.75" customHeight="1">
      <c r="F444" s="617"/>
    </row>
    <row r="445" ht="15.75" customHeight="1">
      <c r="F445" s="617"/>
    </row>
    <row r="446" ht="15.75" customHeight="1">
      <c r="F446" s="617"/>
    </row>
    <row r="447" ht="15.75" customHeight="1">
      <c r="F447" s="617"/>
    </row>
    <row r="448" ht="15.75" customHeight="1">
      <c r="F448" s="617"/>
    </row>
    <row r="449" ht="15.75" customHeight="1">
      <c r="F449" s="617"/>
    </row>
    <row r="450" ht="15.75" customHeight="1">
      <c r="F450" s="617"/>
    </row>
    <row r="451" ht="15.75" customHeight="1">
      <c r="F451" s="617"/>
    </row>
    <row r="452" ht="15.75" customHeight="1">
      <c r="F452" s="617"/>
    </row>
    <row r="453" ht="15.75" customHeight="1">
      <c r="F453" s="617"/>
    </row>
    <row r="454" ht="15.75" customHeight="1">
      <c r="F454" s="617"/>
    </row>
    <row r="455" ht="15.75" customHeight="1">
      <c r="F455" s="617"/>
    </row>
    <row r="456" ht="15.75" customHeight="1">
      <c r="F456" s="617"/>
    </row>
    <row r="457" ht="15.75" customHeight="1">
      <c r="F457" s="617"/>
    </row>
    <row r="458" ht="15.75" customHeight="1">
      <c r="F458" s="617"/>
    </row>
    <row r="459" ht="15.75" customHeight="1">
      <c r="F459" s="617"/>
    </row>
    <row r="460" ht="15.75" customHeight="1">
      <c r="F460" s="617"/>
    </row>
    <row r="461" ht="15.75" customHeight="1">
      <c r="F461" s="617"/>
    </row>
    <row r="462" ht="15.75" customHeight="1">
      <c r="F462" s="617"/>
    </row>
    <row r="463" ht="15.75" customHeight="1">
      <c r="F463" s="617"/>
    </row>
    <row r="464" ht="15.75" customHeight="1">
      <c r="F464" s="617"/>
    </row>
    <row r="465" ht="15.75" customHeight="1">
      <c r="F465" s="617"/>
    </row>
    <row r="466" ht="15.75" customHeight="1">
      <c r="F466" s="617"/>
    </row>
    <row r="467" ht="15.75" customHeight="1">
      <c r="F467" s="617"/>
    </row>
    <row r="468" ht="15.75" customHeight="1">
      <c r="F468" s="617"/>
    </row>
    <row r="469" ht="15.75" customHeight="1">
      <c r="F469" s="617"/>
    </row>
    <row r="470" ht="15.75" customHeight="1">
      <c r="F470" s="617"/>
    </row>
    <row r="471" ht="15.75" customHeight="1">
      <c r="F471" s="617"/>
    </row>
    <row r="472" ht="15.75" customHeight="1">
      <c r="F472" s="617"/>
    </row>
    <row r="473" ht="15.75" customHeight="1">
      <c r="F473" s="617"/>
    </row>
    <row r="474" ht="15.75" customHeight="1">
      <c r="F474" s="617"/>
    </row>
    <row r="475" ht="15.75" customHeight="1">
      <c r="F475" s="617"/>
    </row>
    <row r="476" ht="15.75" customHeight="1">
      <c r="F476" s="617"/>
    </row>
    <row r="477" ht="15.75" customHeight="1">
      <c r="F477" s="617"/>
    </row>
    <row r="478" ht="15.75" customHeight="1">
      <c r="F478" s="617"/>
    </row>
    <row r="479" ht="15.75" customHeight="1">
      <c r="F479" s="617"/>
    </row>
    <row r="480" ht="15.75" customHeight="1">
      <c r="F480" s="617"/>
    </row>
    <row r="481" ht="15.75" customHeight="1">
      <c r="F481" s="617"/>
    </row>
    <row r="482" ht="15.75" customHeight="1">
      <c r="F482" s="617"/>
    </row>
    <row r="483" ht="15.75" customHeight="1">
      <c r="F483" s="617"/>
    </row>
    <row r="484" ht="15.75" customHeight="1">
      <c r="F484" s="617"/>
    </row>
    <row r="485" ht="15.75" customHeight="1">
      <c r="F485" s="617"/>
    </row>
    <row r="486" ht="15.75" customHeight="1">
      <c r="F486" s="617"/>
    </row>
    <row r="487" ht="15.75" customHeight="1">
      <c r="F487" s="617"/>
    </row>
    <row r="488" ht="15.75" customHeight="1">
      <c r="F488" s="617"/>
    </row>
    <row r="489" ht="15.75" customHeight="1">
      <c r="F489" s="617"/>
    </row>
    <row r="490" ht="15.75" customHeight="1">
      <c r="F490" s="617"/>
    </row>
    <row r="491" ht="15.75" customHeight="1">
      <c r="F491" s="617"/>
    </row>
    <row r="492" ht="15.75" customHeight="1">
      <c r="F492" s="617"/>
    </row>
    <row r="493" ht="15.75" customHeight="1">
      <c r="F493" s="617"/>
    </row>
    <row r="494" ht="15.75" customHeight="1">
      <c r="F494" s="617"/>
    </row>
    <row r="495" ht="15.75" customHeight="1">
      <c r="F495" s="617"/>
    </row>
    <row r="496" ht="15.75" customHeight="1">
      <c r="F496" s="617"/>
    </row>
    <row r="497" ht="15.75" customHeight="1">
      <c r="F497" s="617"/>
    </row>
    <row r="498" ht="15.75" customHeight="1">
      <c r="F498" s="617"/>
    </row>
    <row r="499" ht="15.75" customHeight="1">
      <c r="F499" s="617"/>
    </row>
    <row r="500" ht="15.75" customHeight="1">
      <c r="F500" s="617"/>
    </row>
    <row r="501" ht="15.75" customHeight="1">
      <c r="F501" s="617"/>
    </row>
    <row r="502" ht="15.75" customHeight="1">
      <c r="F502" s="617"/>
    </row>
    <row r="503" ht="15.75" customHeight="1">
      <c r="F503" s="617"/>
    </row>
    <row r="504" ht="15.75" customHeight="1">
      <c r="F504" s="617"/>
    </row>
    <row r="505" ht="15.75" customHeight="1">
      <c r="F505" s="617"/>
    </row>
    <row r="506" ht="15.75" customHeight="1">
      <c r="F506" s="617"/>
    </row>
    <row r="507" ht="15.75" customHeight="1">
      <c r="F507" s="617"/>
    </row>
    <row r="508" ht="15.75" customHeight="1">
      <c r="F508" s="617"/>
    </row>
    <row r="509" ht="15.75" customHeight="1">
      <c r="F509" s="617"/>
    </row>
    <row r="510" ht="15.75" customHeight="1">
      <c r="F510" s="617"/>
    </row>
    <row r="511" ht="15.75" customHeight="1">
      <c r="F511" s="617"/>
    </row>
    <row r="512" ht="15.75" customHeight="1">
      <c r="F512" s="617"/>
    </row>
    <row r="513" ht="15.75" customHeight="1">
      <c r="F513" s="617"/>
    </row>
    <row r="514" ht="15.75" customHeight="1">
      <c r="F514" s="617"/>
    </row>
    <row r="515" ht="15.75" customHeight="1">
      <c r="F515" s="617"/>
    </row>
    <row r="516" ht="15.75" customHeight="1">
      <c r="F516" s="617"/>
    </row>
    <row r="517" ht="15.75" customHeight="1">
      <c r="F517" s="617"/>
    </row>
    <row r="518" ht="15.75" customHeight="1">
      <c r="F518" s="617"/>
    </row>
    <row r="519" ht="15.75" customHeight="1">
      <c r="F519" s="617"/>
    </row>
    <row r="520" ht="15.75" customHeight="1">
      <c r="F520" s="617"/>
    </row>
    <row r="521" ht="15.75" customHeight="1">
      <c r="F521" s="617"/>
    </row>
    <row r="522" ht="15.75" customHeight="1">
      <c r="F522" s="617"/>
    </row>
    <row r="523" ht="15.75" customHeight="1">
      <c r="F523" s="617"/>
    </row>
    <row r="524" ht="15.75" customHeight="1">
      <c r="F524" s="617"/>
    </row>
    <row r="525" ht="15.75" customHeight="1">
      <c r="F525" s="617"/>
    </row>
    <row r="526" ht="15.75" customHeight="1">
      <c r="F526" s="617"/>
    </row>
    <row r="527" ht="15.75" customHeight="1">
      <c r="F527" s="617"/>
    </row>
    <row r="528" ht="15.75" customHeight="1">
      <c r="F528" s="617"/>
    </row>
    <row r="529" ht="15.75" customHeight="1">
      <c r="F529" s="617"/>
    </row>
    <row r="530" ht="15.75" customHeight="1">
      <c r="F530" s="617"/>
    </row>
    <row r="531" ht="15.75" customHeight="1">
      <c r="F531" s="617"/>
    </row>
    <row r="532" ht="15.75" customHeight="1">
      <c r="F532" s="617"/>
    </row>
    <row r="533" ht="15.75" customHeight="1">
      <c r="F533" s="617"/>
    </row>
    <row r="534" ht="15.75" customHeight="1">
      <c r="F534" s="617"/>
    </row>
    <row r="535" ht="15.75" customHeight="1">
      <c r="F535" s="617"/>
    </row>
    <row r="536" ht="15.75" customHeight="1">
      <c r="F536" s="617"/>
    </row>
    <row r="537" ht="15.75" customHeight="1">
      <c r="F537" s="617"/>
    </row>
    <row r="538" ht="15.75" customHeight="1">
      <c r="F538" s="617"/>
    </row>
    <row r="539" ht="15.75" customHeight="1">
      <c r="F539" s="617"/>
    </row>
    <row r="540" ht="15.75" customHeight="1">
      <c r="F540" s="617"/>
    </row>
    <row r="541" ht="15.75" customHeight="1">
      <c r="F541" s="617"/>
    </row>
    <row r="542" ht="15.75" customHeight="1">
      <c r="F542" s="617"/>
    </row>
    <row r="543" ht="15.75" customHeight="1">
      <c r="F543" s="617"/>
    </row>
    <row r="544" ht="15.75" customHeight="1">
      <c r="F544" s="617"/>
    </row>
    <row r="545" ht="15.75" customHeight="1">
      <c r="F545" s="617"/>
    </row>
    <row r="546" ht="15.75" customHeight="1">
      <c r="F546" s="617"/>
    </row>
    <row r="547" ht="15.75" customHeight="1">
      <c r="F547" s="617"/>
    </row>
    <row r="548" ht="15.75" customHeight="1">
      <c r="F548" s="617"/>
    </row>
    <row r="549" ht="15.75" customHeight="1">
      <c r="F549" s="617"/>
    </row>
    <row r="550" ht="15.75" customHeight="1">
      <c r="F550" s="617"/>
    </row>
    <row r="551" ht="15.75" customHeight="1">
      <c r="F551" s="617"/>
    </row>
    <row r="552" ht="15.75" customHeight="1">
      <c r="F552" s="617"/>
    </row>
    <row r="553" ht="15.75" customHeight="1">
      <c r="F553" s="617"/>
    </row>
    <row r="554" ht="15.75" customHeight="1">
      <c r="F554" s="617"/>
    </row>
    <row r="555" ht="15.75" customHeight="1">
      <c r="F555" s="617"/>
    </row>
    <row r="556" ht="15.75" customHeight="1">
      <c r="F556" s="617"/>
    </row>
    <row r="557" ht="15.75" customHeight="1">
      <c r="F557" s="617"/>
    </row>
    <row r="558" ht="15.75" customHeight="1">
      <c r="F558" s="617"/>
    </row>
    <row r="559" ht="15.75" customHeight="1">
      <c r="F559" s="617"/>
    </row>
    <row r="560" ht="15.75" customHeight="1">
      <c r="F560" s="617"/>
    </row>
    <row r="561" ht="15.75" customHeight="1">
      <c r="F561" s="617"/>
    </row>
    <row r="562" ht="15.75" customHeight="1">
      <c r="F562" s="617"/>
    </row>
    <row r="563" ht="15.75" customHeight="1">
      <c r="F563" s="617"/>
    </row>
    <row r="564" ht="15.75" customHeight="1">
      <c r="F564" s="617"/>
    </row>
    <row r="565" ht="15.75" customHeight="1">
      <c r="F565" s="617"/>
    </row>
    <row r="566" ht="15.75" customHeight="1">
      <c r="F566" s="617"/>
    </row>
    <row r="567" ht="15.75" customHeight="1">
      <c r="F567" s="617"/>
    </row>
    <row r="568" ht="15.75" customHeight="1">
      <c r="F568" s="617"/>
    </row>
    <row r="569" ht="15.75" customHeight="1">
      <c r="F569" s="617"/>
    </row>
    <row r="570" ht="15.75" customHeight="1">
      <c r="F570" s="617"/>
    </row>
    <row r="571" ht="15.75" customHeight="1">
      <c r="F571" s="617"/>
    </row>
    <row r="572" ht="15.75" customHeight="1">
      <c r="F572" s="617"/>
    </row>
    <row r="573" ht="15.75" customHeight="1">
      <c r="F573" s="617"/>
    </row>
    <row r="574" ht="15.75" customHeight="1">
      <c r="F574" s="617"/>
    </row>
    <row r="575" ht="15.75" customHeight="1">
      <c r="F575" s="617"/>
    </row>
    <row r="576" ht="15.75" customHeight="1">
      <c r="F576" s="617"/>
    </row>
    <row r="577" ht="15.75" customHeight="1">
      <c r="F577" s="617"/>
    </row>
    <row r="578" ht="15.75" customHeight="1">
      <c r="F578" s="617"/>
    </row>
    <row r="579" ht="15.75" customHeight="1">
      <c r="F579" s="617"/>
    </row>
    <row r="580" ht="15.75" customHeight="1">
      <c r="F580" s="617"/>
    </row>
    <row r="581" ht="15.75" customHeight="1">
      <c r="F581" s="617"/>
    </row>
    <row r="582" ht="15.75" customHeight="1">
      <c r="F582" s="617"/>
    </row>
    <row r="583" ht="15.75" customHeight="1">
      <c r="F583" s="617"/>
    </row>
    <row r="584" ht="15.75" customHeight="1">
      <c r="F584" s="617"/>
    </row>
    <row r="585" ht="15.75" customHeight="1">
      <c r="F585" s="617"/>
    </row>
    <row r="586" ht="15.75" customHeight="1">
      <c r="F586" s="617"/>
    </row>
    <row r="587" ht="15.75" customHeight="1">
      <c r="F587" s="617"/>
    </row>
    <row r="588" ht="15.75" customHeight="1">
      <c r="F588" s="617"/>
    </row>
    <row r="589" ht="15.75" customHeight="1">
      <c r="F589" s="617"/>
    </row>
    <row r="590" ht="15.75" customHeight="1">
      <c r="F590" s="617"/>
    </row>
    <row r="591" ht="15.75" customHeight="1">
      <c r="F591" s="617"/>
    </row>
    <row r="592" ht="15.75" customHeight="1">
      <c r="F592" s="617"/>
    </row>
    <row r="593" ht="15.75" customHeight="1">
      <c r="F593" s="617"/>
    </row>
    <row r="594" ht="15.75" customHeight="1">
      <c r="F594" s="617"/>
    </row>
    <row r="595" ht="15.75" customHeight="1">
      <c r="F595" s="617"/>
    </row>
    <row r="596" ht="15.75" customHeight="1">
      <c r="F596" s="617"/>
    </row>
    <row r="597" ht="15.75" customHeight="1">
      <c r="F597" s="617"/>
    </row>
    <row r="598" ht="15.75" customHeight="1">
      <c r="F598" s="617"/>
    </row>
    <row r="599" ht="15.75" customHeight="1">
      <c r="F599" s="617"/>
    </row>
    <row r="600" ht="15.75" customHeight="1">
      <c r="F600" s="617"/>
    </row>
    <row r="601" ht="15.75" customHeight="1">
      <c r="F601" s="617"/>
    </row>
    <row r="602" ht="15.75" customHeight="1">
      <c r="F602" s="617"/>
    </row>
    <row r="603" ht="15.75" customHeight="1">
      <c r="F603" s="617"/>
    </row>
    <row r="604" ht="15.75" customHeight="1">
      <c r="F604" s="617"/>
    </row>
    <row r="605" ht="15.75" customHeight="1">
      <c r="F605" s="617"/>
    </row>
    <row r="606" ht="15.75" customHeight="1">
      <c r="F606" s="617"/>
    </row>
    <row r="607" ht="15.75" customHeight="1">
      <c r="F607" s="617"/>
    </row>
    <row r="608" ht="15.75" customHeight="1">
      <c r="F608" s="617"/>
    </row>
    <row r="609" ht="15.75" customHeight="1">
      <c r="F609" s="617"/>
    </row>
    <row r="610" ht="15.75" customHeight="1">
      <c r="F610" s="617"/>
    </row>
    <row r="611" ht="15.75" customHeight="1">
      <c r="F611" s="617"/>
    </row>
    <row r="612" ht="15.75" customHeight="1">
      <c r="F612" s="617"/>
    </row>
    <row r="613" ht="15.75" customHeight="1">
      <c r="F613" s="617"/>
    </row>
    <row r="614" ht="15.75" customHeight="1">
      <c r="F614" s="617"/>
    </row>
    <row r="615" ht="15.75" customHeight="1">
      <c r="F615" s="617"/>
    </row>
    <row r="616" ht="15.75" customHeight="1">
      <c r="F616" s="617"/>
    </row>
    <row r="617" ht="15.75" customHeight="1">
      <c r="F617" s="617"/>
    </row>
    <row r="618" ht="15.75" customHeight="1">
      <c r="F618" s="617"/>
    </row>
    <row r="619" ht="15.75" customHeight="1">
      <c r="F619" s="617"/>
    </row>
    <row r="620" ht="15.75" customHeight="1">
      <c r="F620" s="617"/>
    </row>
    <row r="621" ht="15.75" customHeight="1">
      <c r="F621" s="617"/>
    </row>
    <row r="622" ht="15.75" customHeight="1">
      <c r="F622" s="617"/>
    </row>
    <row r="623" ht="15.75" customHeight="1">
      <c r="F623" s="617"/>
    </row>
    <row r="624" ht="15.75" customHeight="1">
      <c r="F624" s="617"/>
    </row>
    <row r="625" ht="15.75" customHeight="1">
      <c r="F625" s="617"/>
    </row>
    <row r="626" ht="15.75" customHeight="1">
      <c r="F626" s="617"/>
    </row>
    <row r="627" ht="15.75" customHeight="1">
      <c r="F627" s="617"/>
    </row>
    <row r="628" ht="15.75" customHeight="1">
      <c r="F628" s="617"/>
    </row>
    <row r="629" ht="15.75" customHeight="1">
      <c r="F629" s="617"/>
    </row>
    <row r="630" ht="15.75" customHeight="1">
      <c r="F630" s="617"/>
    </row>
    <row r="631" ht="15.75" customHeight="1">
      <c r="F631" s="617"/>
    </row>
    <row r="632" ht="15.75" customHeight="1">
      <c r="F632" s="617"/>
    </row>
    <row r="633" ht="15.75" customHeight="1">
      <c r="F633" s="617"/>
    </row>
    <row r="634" ht="15.75" customHeight="1">
      <c r="F634" s="617"/>
    </row>
    <row r="635" ht="15.75" customHeight="1">
      <c r="F635" s="617"/>
    </row>
    <row r="636" ht="15.75" customHeight="1">
      <c r="F636" s="617"/>
    </row>
    <row r="637" ht="15.75" customHeight="1">
      <c r="F637" s="617"/>
    </row>
    <row r="638" ht="15.75" customHeight="1">
      <c r="F638" s="617"/>
    </row>
    <row r="639" ht="15.75" customHeight="1">
      <c r="F639" s="617"/>
    </row>
    <row r="640" ht="15.75" customHeight="1">
      <c r="F640" s="617"/>
    </row>
    <row r="641" ht="15.75" customHeight="1">
      <c r="F641" s="617"/>
    </row>
    <row r="642" ht="15.75" customHeight="1">
      <c r="F642" s="617"/>
    </row>
    <row r="643" ht="15.75" customHeight="1">
      <c r="F643" s="617"/>
    </row>
    <row r="644" ht="15.75" customHeight="1">
      <c r="F644" s="617"/>
    </row>
    <row r="645" ht="15.75" customHeight="1">
      <c r="F645" s="617"/>
    </row>
    <row r="646" ht="15.75" customHeight="1">
      <c r="F646" s="617"/>
    </row>
    <row r="647" ht="15.75" customHeight="1">
      <c r="F647" s="617"/>
    </row>
    <row r="648" ht="15.75" customHeight="1">
      <c r="F648" s="617"/>
    </row>
    <row r="649" ht="15.75" customHeight="1">
      <c r="F649" s="617"/>
    </row>
    <row r="650" ht="15.75" customHeight="1">
      <c r="F650" s="617"/>
    </row>
    <row r="651" ht="15.75" customHeight="1">
      <c r="F651" s="617"/>
    </row>
    <row r="652" ht="15.75" customHeight="1">
      <c r="F652" s="617"/>
    </row>
    <row r="653" ht="15.75" customHeight="1">
      <c r="F653" s="617"/>
    </row>
    <row r="654" ht="15.75" customHeight="1">
      <c r="F654" s="617"/>
    </row>
    <row r="655" ht="15.75" customHeight="1">
      <c r="F655" s="617"/>
    </row>
    <row r="656" ht="15.75" customHeight="1">
      <c r="F656" s="617"/>
    </row>
    <row r="657" ht="15.75" customHeight="1">
      <c r="F657" s="617"/>
    </row>
    <row r="658" ht="15.75" customHeight="1">
      <c r="F658" s="617"/>
    </row>
    <row r="659" ht="15.75" customHeight="1">
      <c r="F659" s="617"/>
    </row>
    <row r="660" ht="15.75" customHeight="1">
      <c r="F660" s="617"/>
    </row>
    <row r="661" ht="15.75" customHeight="1">
      <c r="F661" s="617"/>
    </row>
    <row r="662" ht="15.75" customHeight="1">
      <c r="F662" s="617"/>
    </row>
    <row r="663" ht="15.75" customHeight="1">
      <c r="F663" s="617"/>
    </row>
    <row r="664" ht="15.75" customHeight="1">
      <c r="F664" s="617"/>
    </row>
    <row r="665" ht="15.75" customHeight="1">
      <c r="F665" s="617"/>
    </row>
    <row r="666" ht="15.75" customHeight="1">
      <c r="F666" s="617"/>
    </row>
    <row r="667" ht="15.75" customHeight="1">
      <c r="F667" s="617"/>
    </row>
    <row r="668" ht="15.75" customHeight="1">
      <c r="F668" s="617"/>
    </row>
    <row r="669" ht="15.75" customHeight="1">
      <c r="F669" s="617"/>
    </row>
    <row r="670" ht="15.75" customHeight="1">
      <c r="F670" s="617"/>
    </row>
    <row r="671" ht="15.75" customHeight="1">
      <c r="F671" s="617"/>
    </row>
    <row r="672" ht="15.75" customHeight="1">
      <c r="F672" s="617"/>
    </row>
    <row r="673" ht="15.75" customHeight="1">
      <c r="F673" s="617"/>
    </row>
    <row r="674" ht="15.75" customHeight="1">
      <c r="F674" s="617"/>
    </row>
    <row r="675" ht="15.75" customHeight="1">
      <c r="F675" s="617"/>
    </row>
    <row r="676" ht="15.75" customHeight="1">
      <c r="F676" s="617"/>
    </row>
    <row r="677" ht="15.75" customHeight="1">
      <c r="F677" s="617"/>
    </row>
    <row r="678" ht="15.75" customHeight="1">
      <c r="F678" s="617"/>
    </row>
    <row r="679" ht="15.75" customHeight="1">
      <c r="F679" s="617"/>
    </row>
    <row r="680" ht="15.75" customHeight="1">
      <c r="F680" s="617"/>
    </row>
    <row r="681" ht="15.75" customHeight="1">
      <c r="F681" s="617"/>
    </row>
    <row r="682" ht="15.75" customHeight="1">
      <c r="F682" s="617"/>
    </row>
    <row r="683" ht="15.75" customHeight="1">
      <c r="F683" s="617"/>
    </row>
    <row r="684" ht="15.75" customHeight="1">
      <c r="F684" s="617"/>
    </row>
    <row r="685" ht="15.75" customHeight="1">
      <c r="F685" s="617"/>
    </row>
    <row r="686" ht="15.75" customHeight="1">
      <c r="F686" s="617"/>
    </row>
    <row r="687" ht="15.75" customHeight="1">
      <c r="F687" s="617"/>
    </row>
    <row r="688" ht="15.75" customHeight="1">
      <c r="F688" s="617"/>
    </row>
    <row r="689" ht="15.75" customHeight="1">
      <c r="F689" s="617"/>
    </row>
    <row r="690" ht="15.75" customHeight="1">
      <c r="F690" s="617"/>
    </row>
    <row r="691" ht="15.75" customHeight="1">
      <c r="F691" s="617"/>
    </row>
    <row r="692" ht="15.75" customHeight="1">
      <c r="F692" s="617"/>
    </row>
    <row r="693" ht="15.75" customHeight="1">
      <c r="F693" s="617"/>
    </row>
    <row r="694" ht="15.75" customHeight="1">
      <c r="F694" s="617"/>
    </row>
    <row r="695" ht="15.75" customHeight="1">
      <c r="F695" s="617"/>
    </row>
    <row r="696" ht="15.75" customHeight="1">
      <c r="F696" s="617"/>
    </row>
    <row r="697" ht="15.75" customHeight="1">
      <c r="F697" s="617"/>
    </row>
    <row r="698" ht="15.75" customHeight="1">
      <c r="F698" s="617"/>
    </row>
    <row r="699" ht="15.75" customHeight="1">
      <c r="F699" s="617"/>
    </row>
    <row r="700" ht="15.75" customHeight="1">
      <c r="F700" s="617"/>
    </row>
    <row r="701" ht="15.75" customHeight="1">
      <c r="F701" s="617"/>
    </row>
    <row r="702" ht="15.75" customHeight="1">
      <c r="F702" s="617"/>
    </row>
    <row r="703" ht="15.75" customHeight="1">
      <c r="F703" s="617"/>
    </row>
    <row r="704" ht="15.75" customHeight="1">
      <c r="F704" s="617"/>
    </row>
    <row r="705" ht="15.75" customHeight="1">
      <c r="F705" s="617"/>
    </row>
    <row r="706" ht="15.75" customHeight="1">
      <c r="F706" s="617"/>
    </row>
    <row r="707" ht="15.75" customHeight="1">
      <c r="F707" s="617"/>
    </row>
    <row r="708" ht="15.75" customHeight="1">
      <c r="F708" s="617"/>
    </row>
    <row r="709" ht="15.75" customHeight="1">
      <c r="F709" s="617"/>
    </row>
    <row r="710" ht="15.75" customHeight="1">
      <c r="F710" s="617"/>
    </row>
    <row r="711" ht="15.75" customHeight="1">
      <c r="F711" s="617"/>
    </row>
    <row r="712" ht="15.75" customHeight="1">
      <c r="F712" s="617"/>
    </row>
    <row r="713" ht="15.75" customHeight="1">
      <c r="F713" s="617"/>
    </row>
    <row r="714" ht="15.75" customHeight="1">
      <c r="F714" s="617"/>
    </row>
    <row r="715" ht="15.75" customHeight="1">
      <c r="F715" s="617"/>
    </row>
    <row r="716" ht="15.75" customHeight="1">
      <c r="F716" s="617"/>
    </row>
    <row r="717" ht="15.75" customHeight="1">
      <c r="F717" s="617"/>
    </row>
    <row r="718" ht="15.75" customHeight="1">
      <c r="F718" s="617"/>
    </row>
    <row r="719" ht="15.75" customHeight="1">
      <c r="F719" s="617"/>
    </row>
    <row r="720" ht="15.75" customHeight="1">
      <c r="F720" s="617"/>
    </row>
    <row r="721" ht="15.75" customHeight="1">
      <c r="F721" s="617"/>
    </row>
    <row r="722" ht="15.75" customHeight="1">
      <c r="F722" s="617"/>
    </row>
    <row r="723" ht="15.75" customHeight="1">
      <c r="F723" s="617"/>
    </row>
    <row r="724" ht="15.75" customHeight="1">
      <c r="F724" s="617"/>
    </row>
    <row r="725" ht="15.75" customHeight="1">
      <c r="F725" s="617"/>
    </row>
    <row r="726" ht="15.75" customHeight="1">
      <c r="F726" s="617"/>
    </row>
    <row r="727" ht="15.75" customHeight="1">
      <c r="F727" s="617"/>
    </row>
    <row r="728" ht="15.75" customHeight="1">
      <c r="F728" s="617"/>
    </row>
    <row r="729" ht="15.75" customHeight="1">
      <c r="F729" s="617"/>
    </row>
    <row r="730" ht="15.75" customHeight="1">
      <c r="F730" s="617"/>
    </row>
    <row r="731" ht="15.75" customHeight="1">
      <c r="F731" s="617"/>
    </row>
    <row r="732" ht="15.75" customHeight="1">
      <c r="F732" s="617"/>
    </row>
    <row r="733" ht="15.75" customHeight="1">
      <c r="F733" s="617"/>
    </row>
    <row r="734" ht="15.75" customHeight="1">
      <c r="F734" s="617"/>
    </row>
    <row r="735" ht="15.75" customHeight="1">
      <c r="F735" s="617"/>
    </row>
    <row r="736" ht="15.75" customHeight="1">
      <c r="F736" s="617"/>
    </row>
    <row r="737" ht="15.75" customHeight="1">
      <c r="F737" s="617"/>
    </row>
    <row r="738" ht="15.75" customHeight="1">
      <c r="F738" s="617"/>
    </row>
    <row r="739" ht="15.75" customHeight="1">
      <c r="F739" s="617"/>
    </row>
    <row r="740" ht="15.75" customHeight="1">
      <c r="F740" s="617"/>
    </row>
    <row r="741" ht="15.75" customHeight="1">
      <c r="F741" s="617"/>
    </row>
    <row r="742" ht="15.75" customHeight="1">
      <c r="F742" s="617"/>
    </row>
    <row r="743" ht="15.75" customHeight="1">
      <c r="F743" s="617"/>
    </row>
    <row r="744" ht="15.75" customHeight="1">
      <c r="F744" s="617"/>
    </row>
    <row r="745" ht="15.75" customHeight="1">
      <c r="F745" s="617"/>
    </row>
    <row r="746" ht="15.75" customHeight="1">
      <c r="F746" s="617"/>
    </row>
    <row r="747" ht="15.75" customHeight="1">
      <c r="F747" s="617"/>
    </row>
    <row r="748" ht="15.75" customHeight="1">
      <c r="F748" s="617"/>
    </row>
    <row r="749" ht="15.75" customHeight="1">
      <c r="F749" s="617"/>
    </row>
    <row r="750" ht="15.75" customHeight="1">
      <c r="F750" s="617"/>
    </row>
    <row r="751" ht="15.75" customHeight="1">
      <c r="F751" s="617"/>
    </row>
    <row r="752" ht="15.75" customHeight="1">
      <c r="F752" s="617"/>
    </row>
    <row r="753" ht="15.75" customHeight="1">
      <c r="F753" s="617"/>
    </row>
    <row r="754" ht="15.75" customHeight="1">
      <c r="F754" s="617"/>
    </row>
    <row r="755" ht="15.75" customHeight="1">
      <c r="F755" s="617"/>
    </row>
    <row r="756" ht="15.75" customHeight="1">
      <c r="F756" s="617"/>
    </row>
    <row r="757" ht="15.75" customHeight="1">
      <c r="F757" s="617"/>
    </row>
    <row r="758" ht="15.75" customHeight="1">
      <c r="F758" s="617"/>
    </row>
    <row r="759" ht="15.75" customHeight="1">
      <c r="F759" s="617"/>
    </row>
    <row r="760" ht="15.75" customHeight="1">
      <c r="F760" s="617"/>
    </row>
    <row r="761" ht="15.75" customHeight="1">
      <c r="F761" s="617"/>
    </row>
    <row r="762" ht="15.75" customHeight="1">
      <c r="F762" s="617"/>
    </row>
    <row r="763" ht="15.75" customHeight="1">
      <c r="F763" s="617"/>
    </row>
    <row r="764" ht="15.75" customHeight="1">
      <c r="F764" s="617"/>
    </row>
    <row r="765" ht="15.75" customHeight="1">
      <c r="F765" s="617"/>
    </row>
    <row r="766" ht="15.75" customHeight="1">
      <c r="F766" s="617"/>
    </row>
    <row r="767" ht="15.75" customHeight="1">
      <c r="F767" s="617"/>
    </row>
    <row r="768" ht="15.75" customHeight="1">
      <c r="F768" s="617"/>
    </row>
    <row r="769" ht="15.75" customHeight="1">
      <c r="F769" s="617"/>
    </row>
    <row r="770" ht="15.75" customHeight="1">
      <c r="F770" s="617"/>
    </row>
    <row r="771" ht="15.75" customHeight="1">
      <c r="F771" s="617"/>
    </row>
    <row r="772" ht="15.75" customHeight="1">
      <c r="F772" s="617"/>
    </row>
    <row r="773" ht="15.75" customHeight="1">
      <c r="F773" s="617"/>
    </row>
    <row r="774" ht="15.75" customHeight="1">
      <c r="F774" s="617"/>
    </row>
    <row r="775" ht="15.75" customHeight="1">
      <c r="F775" s="617"/>
    </row>
    <row r="776" ht="15.75" customHeight="1">
      <c r="F776" s="617"/>
    </row>
    <row r="777" ht="15.75" customHeight="1">
      <c r="F777" s="617"/>
    </row>
    <row r="778" ht="15.75" customHeight="1">
      <c r="F778" s="617"/>
    </row>
    <row r="779" ht="15.75" customHeight="1">
      <c r="F779" s="617"/>
    </row>
    <row r="780" ht="15.75" customHeight="1">
      <c r="F780" s="617"/>
    </row>
    <row r="781" ht="15.75" customHeight="1">
      <c r="F781" s="617"/>
    </row>
    <row r="782" ht="15.75" customHeight="1">
      <c r="F782" s="617"/>
    </row>
    <row r="783" ht="15.75" customHeight="1">
      <c r="F783" s="617"/>
    </row>
    <row r="784" ht="15.75" customHeight="1">
      <c r="F784" s="617"/>
    </row>
    <row r="785" ht="15.75" customHeight="1">
      <c r="F785" s="617"/>
    </row>
    <row r="786" ht="15.75" customHeight="1">
      <c r="F786" s="617"/>
    </row>
    <row r="787" ht="15.75" customHeight="1">
      <c r="F787" s="617"/>
    </row>
    <row r="788" ht="15.75" customHeight="1">
      <c r="F788" s="617"/>
    </row>
    <row r="789" ht="15.75" customHeight="1">
      <c r="F789" s="617"/>
    </row>
    <row r="790" ht="15.75" customHeight="1">
      <c r="F790" s="617"/>
    </row>
    <row r="791" ht="15.75" customHeight="1">
      <c r="F791" s="617"/>
    </row>
    <row r="792" ht="15.75" customHeight="1">
      <c r="F792" s="617"/>
    </row>
    <row r="793" ht="15.75" customHeight="1">
      <c r="F793" s="617"/>
    </row>
    <row r="794" ht="15.75" customHeight="1">
      <c r="F794" s="617"/>
    </row>
    <row r="795" ht="15.75" customHeight="1">
      <c r="F795" s="617"/>
    </row>
    <row r="796" ht="15.75" customHeight="1">
      <c r="F796" s="617"/>
    </row>
    <row r="797" ht="15.75" customHeight="1">
      <c r="F797" s="617"/>
    </row>
    <row r="798" ht="15.75" customHeight="1">
      <c r="F798" s="617"/>
    </row>
    <row r="799" ht="15.75" customHeight="1">
      <c r="F799" s="617"/>
    </row>
    <row r="800" ht="15.75" customHeight="1">
      <c r="F800" s="617"/>
    </row>
    <row r="801" ht="15.75" customHeight="1">
      <c r="F801" s="617"/>
    </row>
    <row r="802" ht="15.75" customHeight="1">
      <c r="F802" s="617"/>
    </row>
    <row r="803" ht="15.75" customHeight="1">
      <c r="F803" s="617"/>
    </row>
    <row r="804" ht="15.75" customHeight="1">
      <c r="F804" s="617"/>
    </row>
    <row r="805" ht="15.75" customHeight="1">
      <c r="F805" s="617"/>
    </row>
    <row r="806" ht="15.75" customHeight="1">
      <c r="F806" s="617"/>
    </row>
    <row r="807" ht="15.75" customHeight="1">
      <c r="F807" s="617"/>
    </row>
    <row r="808" ht="15.75" customHeight="1">
      <c r="F808" s="617"/>
    </row>
    <row r="809" ht="15.75" customHeight="1">
      <c r="F809" s="617"/>
    </row>
    <row r="810" ht="15.75" customHeight="1">
      <c r="F810" s="617"/>
    </row>
    <row r="811" ht="15.75" customHeight="1">
      <c r="F811" s="617"/>
    </row>
    <row r="812" ht="15.75" customHeight="1">
      <c r="F812" s="617"/>
    </row>
    <row r="813" ht="15.75" customHeight="1">
      <c r="F813" s="617"/>
    </row>
    <row r="814" ht="15.75" customHeight="1">
      <c r="F814" s="617"/>
    </row>
    <row r="815" ht="15.75" customHeight="1">
      <c r="F815" s="617"/>
    </row>
    <row r="816" ht="15.75" customHeight="1">
      <c r="F816" s="617"/>
    </row>
    <row r="817" ht="15.75" customHeight="1">
      <c r="F817" s="617"/>
    </row>
    <row r="818" ht="15.75" customHeight="1">
      <c r="F818" s="617"/>
    </row>
    <row r="819" ht="15.75" customHeight="1">
      <c r="F819" s="617"/>
    </row>
    <row r="820" ht="15.75" customHeight="1">
      <c r="F820" s="617"/>
    </row>
    <row r="821" ht="15.75" customHeight="1">
      <c r="F821" s="617"/>
    </row>
    <row r="822" ht="15.75" customHeight="1">
      <c r="F822" s="617"/>
    </row>
    <row r="823" ht="15.75" customHeight="1">
      <c r="F823" s="617"/>
    </row>
    <row r="824" ht="15.75" customHeight="1">
      <c r="F824" s="617"/>
    </row>
    <row r="825" ht="15.75" customHeight="1">
      <c r="F825" s="617"/>
    </row>
    <row r="826" ht="15.75" customHeight="1">
      <c r="F826" s="617"/>
    </row>
    <row r="827" ht="15.75" customHeight="1">
      <c r="F827" s="617"/>
    </row>
    <row r="828" ht="15.75" customHeight="1">
      <c r="F828" s="617"/>
    </row>
    <row r="829" ht="15.75" customHeight="1">
      <c r="F829" s="617"/>
    </row>
    <row r="830" ht="15.75" customHeight="1">
      <c r="F830" s="617"/>
    </row>
    <row r="831" ht="15.75" customHeight="1">
      <c r="F831" s="617"/>
    </row>
    <row r="832" ht="15.75" customHeight="1">
      <c r="F832" s="617"/>
    </row>
    <row r="833" ht="15.75" customHeight="1">
      <c r="F833" s="617"/>
    </row>
    <row r="834" ht="15.75" customHeight="1">
      <c r="F834" s="617"/>
    </row>
    <row r="835" ht="15.75" customHeight="1">
      <c r="F835" s="617"/>
    </row>
    <row r="836" ht="15.75" customHeight="1">
      <c r="F836" s="617"/>
    </row>
    <row r="837" ht="15.75" customHeight="1">
      <c r="F837" s="617"/>
    </row>
    <row r="838" ht="15.75" customHeight="1">
      <c r="F838" s="617"/>
    </row>
    <row r="839" ht="15.75" customHeight="1">
      <c r="F839" s="617"/>
    </row>
    <row r="840" ht="15.75" customHeight="1">
      <c r="F840" s="617"/>
    </row>
    <row r="841" ht="15.75" customHeight="1">
      <c r="F841" s="617"/>
    </row>
    <row r="842" ht="15.75" customHeight="1">
      <c r="F842" s="617"/>
    </row>
    <row r="843" ht="15.75" customHeight="1">
      <c r="F843" s="617"/>
    </row>
    <row r="844" ht="15.75" customHeight="1">
      <c r="F844" s="617"/>
    </row>
    <row r="845" ht="15.75" customHeight="1">
      <c r="F845" s="617"/>
    </row>
    <row r="846" ht="15.75" customHeight="1">
      <c r="F846" s="617"/>
    </row>
    <row r="847" ht="15.75" customHeight="1">
      <c r="F847" s="617"/>
    </row>
    <row r="848" ht="15.75" customHeight="1">
      <c r="F848" s="617"/>
    </row>
    <row r="849" ht="15.75" customHeight="1">
      <c r="F849" s="617"/>
    </row>
    <row r="850" ht="15.75" customHeight="1">
      <c r="F850" s="617"/>
    </row>
    <row r="851" ht="15.75" customHeight="1">
      <c r="F851" s="617"/>
    </row>
    <row r="852" ht="15.75" customHeight="1">
      <c r="F852" s="617"/>
    </row>
    <row r="853" ht="15.75" customHeight="1">
      <c r="F853" s="617"/>
    </row>
    <row r="854" ht="15.75" customHeight="1">
      <c r="F854" s="617"/>
    </row>
    <row r="855" ht="15.75" customHeight="1">
      <c r="F855" s="617"/>
    </row>
    <row r="856" ht="15.75" customHeight="1">
      <c r="F856" s="617"/>
    </row>
    <row r="857" ht="15.75" customHeight="1">
      <c r="F857" s="617"/>
    </row>
    <row r="858" ht="15.75" customHeight="1">
      <c r="F858" s="617"/>
    </row>
    <row r="859" ht="15.75" customHeight="1">
      <c r="F859" s="617"/>
    </row>
    <row r="860" ht="15.75" customHeight="1">
      <c r="F860" s="617"/>
    </row>
    <row r="861" ht="15.75" customHeight="1">
      <c r="F861" s="617"/>
    </row>
    <row r="862" ht="15.75" customHeight="1">
      <c r="F862" s="617"/>
    </row>
    <row r="863" ht="15.75" customHeight="1">
      <c r="F863" s="617"/>
    </row>
    <row r="864" ht="15.75" customHeight="1">
      <c r="F864" s="617"/>
    </row>
    <row r="865" ht="15.75" customHeight="1">
      <c r="F865" s="617"/>
    </row>
    <row r="866" ht="15.75" customHeight="1">
      <c r="F866" s="617"/>
    </row>
    <row r="867" ht="15.75" customHeight="1">
      <c r="F867" s="617"/>
    </row>
    <row r="868" ht="15.75" customHeight="1">
      <c r="F868" s="617"/>
    </row>
    <row r="869" ht="15.75" customHeight="1">
      <c r="F869" s="617"/>
    </row>
    <row r="870" ht="15.75" customHeight="1">
      <c r="F870" s="617"/>
    </row>
    <row r="871" ht="15.75" customHeight="1">
      <c r="F871" s="617"/>
    </row>
    <row r="872" ht="15.75" customHeight="1">
      <c r="F872" s="617"/>
    </row>
    <row r="873" ht="15.75" customHeight="1">
      <c r="F873" s="617"/>
    </row>
    <row r="874" ht="15.75" customHeight="1">
      <c r="F874" s="617"/>
    </row>
    <row r="875" ht="15.75" customHeight="1">
      <c r="F875" s="617"/>
    </row>
    <row r="876" ht="15.75" customHeight="1">
      <c r="F876" s="617"/>
    </row>
    <row r="877" ht="15.75" customHeight="1">
      <c r="F877" s="617"/>
    </row>
    <row r="878" ht="15.75" customHeight="1">
      <c r="F878" s="617"/>
    </row>
    <row r="879" ht="15.75" customHeight="1">
      <c r="F879" s="617"/>
    </row>
    <row r="880" ht="15.75" customHeight="1">
      <c r="F880" s="617"/>
    </row>
    <row r="881" ht="15.75" customHeight="1">
      <c r="F881" s="617"/>
    </row>
    <row r="882" ht="15.75" customHeight="1">
      <c r="F882" s="617"/>
    </row>
    <row r="883" ht="15.75" customHeight="1">
      <c r="F883" s="617"/>
    </row>
    <row r="884" ht="15.75" customHeight="1">
      <c r="F884" s="617"/>
    </row>
    <row r="885" ht="15.75" customHeight="1">
      <c r="F885" s="617"/>
    </row>
    <row r="886" ht="15.75" customHeight="1">
      <c r="F886" s="617"/>
    </row>
    <row r="887" ht="15.75" customHeight="1">
      <c r="F887" s="617"/>
    </row>
    <row r="888" ht="15.75" customHeight="1">
      <c r="F888" s="617"/>
    </row>
    <row r="889" ht="15.75" customHeight="1">
      <c r="F889" s="617"/>
    </row>
    <row r="890" ht="15.75" customHeight="1">
      <c r="F890" s="617"/>
    </row>
    <row r="891" ht="15.75" customHeight="1">
      <c r="F891" s="617"/>
    </row>
    <row r="892" ht="15.75" customHeight="1">
      <c r="F892" s="617"/>
    </row>
    <row r="893" ht="15.75" customHeight="1">
      <c r="F893" s="617"/>
    </row>
    <row r="894" ht="15.75" customHeight="1">
      <c r="F894" s="617"/>
    </row>
    <row r="895" ht="15.75" customHeight="1">
      <c r="F895" s="617"/>
    </row>
    <row r="896" ht="15.75" customHeight="1">
      <c r="F896" s="617"/>
    </row>
    <row r="897" ht="15.75" customHeight="1">
      <c r="F897" s="617"/>
    </row>
    <row r="898" ht="15.75" customHeight="1">
      <c r="F898" s="617"/>
    </row>
    <row r="899" ht="15.75" customHeight="1">
      <c r="F899" s="617"/>
    </row>
    <row r="900" ht="15.75" customHeight="1">
      <c r="F900" s="617"/>
    </row>
    <row r="901" ht="15.75" customHeight="1">
      <c r="F901" s="617"/>
    </row>
    <row r="902" ht="15.75" customHeight="1">
      <c r="F902" s="617"/>
    </row>
    <row r="903" ht="15.75" customHeight="1">
      <c r="F903" s="617"/>
    </row>
    <row r="904" ht="15.75" customHeight="1">
      <c r="F904" s="617"/>
    </row>
    <row r="905" ht="15.75" customHeight="1">
      <c r="F905" s="617"/>
    </row>
    <row r="906" ht="15.75" customHeight="1">
      <c r="F906" s="617"/>
    </row>
    <row r="907" ht="15.75" customHeight="1">
      <c r="F907" s="617"/>
    </row>
    <row r="908" ht="15.75" customHeight="1">
      <c r="F908" s="617"/>
    </row>
    <row r="909" ht="15.75" customHeight="1">
      <c r="F909" s="617"/>
    </row>
    <row r="910" ht="15.75" customHeight="1">
      <c r="F910" s="617"/>
    </row>
    <row r="911" ht="15.75" customHeight="1">
      <c r="F911" s="617"/>
    </row>
    <row r="912" ht="15.75" customHeight="1">
      <c r="F912" s="617"/>
    </row>
    <row r="913" ht="15.75" customHeight="1">
      <c r="F913" s="617"/>
    </row>
    <row r="914" ht="15.75" customHeight="1">
      <c r="F914" s="617"/>
    </row>
    <row r="915" ht="15.75" customHeight="1">
      <c r="F915" s="617"/>
    </row>
  </sheetData>
  <hyperlinks>
    <hyperlink display="&lt;&lt;&lt; Daftar Tabel" location="'Daftar Tabel'!A1" ref="G1"/>
    <hyperlink r:id="rId2" ref="G27"/>
    <hyperlink r:id="rId3" ref="G28"/>
    <hyperlink r:id="rId4" ref="G29"/>
    <hyperlink r:id="rId5" ref="G30"/>
    <hyperlink r:id="rId6" ref="G31"/>
    <hyperlink r:id="rId7" ref="G32"/>
    <hyperlink r:id="rId8" ref="G33"/>
    <hyperlink r:id="rId9" ref="G34"/>
    <hyperlink r:id="rId10" ref="G35"/>
    <hyperlink r:id="rId11" ref="G36"/>
    <hyperlink r:id="rId12" ref="G37"/>
    <hyperlink r:id="rId13" ref="G38"/>
    <hyperlink r:id="rId14" ref="G39"/>
    <hyperlink r:id="rId15" ref="G40"/>
    <hyperlink r:id="rId16" ref="G41"/>
    <hyperlink r:id="rId17" ref="G42"/>
    <hyperlink r:id="rId18" ref="G43"/>
    <hyperlink r:id="rId19" ref="G44"/>
    <hyperlink r:id="rId20" ref="G45"/>
    <hyperlink r:id="rId21" ref="G46"/>
    <hyperlink r:id="rId22" ref="G47"/>
    <hyperlink r:id="rId23" ref="G48"/>
    <hyperlink r:id="rId24" ref="G49"/>
    <hyperlink r:id="rId25" ref="G50"/>
    <hyperlink r:id="rId26" ref="G51"/>
    <hyperlink r:id="rId27" ref="G52"/>
    <hyperlink r:id="rId28" ref="G53"/>
    <hyperlink r:id="rId29" ref="G54"/>
    <hyperlink r:id="rId30" ref="G55"/>
    <hyperlink r:id="rId31" ref="G56"/>
    <hyperlink r:id="rId32" ref="G57"/>
    <hyperlink r:id="rId33" ref="G58"/>
    <hyperlink r:id="rId34" ref="G59"/>
    <hyperlink r:id="rId35" ref="G60"/>
    <hyperlink r:id="rId36" ref="G61"/>
    <hyperlink r:id="rId37" ref="G62"/>
    <hyperlink r:id="rId38" ref="G63"/>
    <hyperlink r:id="rId39" ref="G64"/>
    <hyperlink r:id="rId40" ref="G65"/>
    <hyperlink r:id="rId41" ref="G66"/>
    <hyperlink r:id="rId42" ref="G67"/>
    <hyperlink r:id="rId43" ref="G68"/>
    <hyperlink r:id="rId44" ref="G69"/>
    <hyperlink r:id="rId45" ref="G70"/>
    <hyperlink r:id="rId46" ref="G71"/>
    <hyperlink r:id="rId47" ref="G72"/>
    <hyperlink r:id="rId48" ref="G73"/>
    <hyperlink r:id="rId49" ref="G74"/>
    <hyperlink r:id="rId50" ref="G75"/>
    <hyperlink r:id="rId51" ref="G76"/>
    <hyperlink r:id="rId52" ref="G77"/>
    <hyperlink r:id="rId53" ref="G78"/>
    <hyperlink r:id="rId54" ref="G79"/>
    <hyperlink r:id="rId55" ref="G80"/>
    <hyperlink r:id="rId56" ref="G81"/>
    <hyperlink r:id="rId57" ref="G82"/>
    <hyperlink r:id="rId58" ref="G83"/>
    <hyperlink r:id="rId59" ref="G84"/>
    <hyperlink r:id="rId60" ref="G85"/>
    <hyperlink r:id="rId61" ref="G86"/>
    <hyperlink r:id="rId62" ref="G87"/>
    <hyperlink r:id="rId63" ref="G88"/>
    <hyperlink r:id="rId64" ref="G89"/>
    <hyperlink r:id="rId65" ref="G91"/>
    <hyperlink r:id="rId66" ref="G92"/>
    <hyperlink r:id="rId67" ref="G93"/>
    <hyperlink r:id="rId68" ref="G94"/>
    <hyperlink r:id="rId69" ref="G95"/>
    <hyperlink r:id="rId70" ref="G96"/>
    <hyperlink r:id="rId71" ref="G97"/>
    <hyperlink r:id="rId72" ref="G98"/>
    <hyperlink r:id="rId73" ref="G99"/>
    <hyperlink r:id="rId74" ref="G100"/>
    <hyperlink r:id="rId75" ref="G101"/>
    <hyperlink r:id="rId76" ref="G102"/>
    <hyperlink r:id="rId77" ref="G103"/>
    <hyperlink r:id="rId78" ref="G104"/>
    <hyperlink r:id="rId79" ref="G105"/>
    <hyperlink r:id="rId80" ref="G106"/>
    <hyperlink r:id="rId81" ref="G107"/>
    <hyperlink r:id="rId82" ref="G108"/>
    <hyperlink r:id="rId83" ref="G109"/>
    <hyperlink r:id="rId84" ref="G110"/>
    <hyperlink r:id="rId85" ref="G111"/>
    <hyperlink r:id="rId86" ref="G112"/>
    <hyperlink r:id="rId87" ref="G113"/>
    <hyperlink r:id="rId88" ref="G114"/>
    <hyperlink r:id="rId89" ref="G115"/>
    <hyperlink r:id="rId90" ref="G116"/>
    <hyperlink r:id="rId91" ref="G117"/>
    <hyperlink r:id="rId92" ref="G118"/>
    <hyperlink r:id="rId93" ref="G119"/>
    <hyperlink r:id="rId94" ref="G120"/>
    <hyperlink r:id="rId95" ref="G121"/>
    <hyperlink r:id="rId96" ref="G122"/>
    <hyperlink r:id="rId97" ref="G123"/>
    <hyperlink r:id="rId98" ref="G124"/>
    <hyperlink r:id="rId99" ref="G125"/>
    <hyperlink r:id="rId100" ref="G126"/>
    <hyperlink r:id="rId101" ref="G127"/>
    <hyperlink r:id="rId102" ref="G128"/>
    <hyperlink r:id="rId103" ref="G129"/>
    <hyperlink r:id="rId104" ref="G130"/>
    <hyperlink r:id="rId105" ref="G131"/>
    <hyperlink r:id="rId106" ref="G132"/>
    <hyperlink r:id="rId107" ref="G133"/>
    <hyperlink r:id="rId108" ref="G134"/>
    <hyperlink r:id="rId109" ref="G135"/>
  </hyperlinks>
  <printOptions/>
  <pageMargins bottom="0.75" footer="0.0" header="0.0" left="0.7" right="0.7" top="0.75"/>
  <pageSetup orientation="landscape"/>
  <drawing r:id="rId110"/>
  <legacyDrawing r:id="rId11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2.63" defaultRowHeight="15.0"/>
  <cols>
    <col customWidth="1" min="1" max="1" width="4.63"/>
    <col customWidth="1" min="2" max="2" width="27.0"/>
    <col customWidth="1" min="3" max="3" width="12.38"/>
    <col customWidth="1" min="4" max="4" width="14.13"/>
    <col customWidth="1" min="5" max="5" width="47.13"/>
    <col customWidth="1" min="6" max="6" width="11.13"/>
    <col customWidth="1" min="8" max="26" width="7.63"/>
  </cols>
  <sheetData>
    <row r="1" ht="14.25" customHeight="1">
      <c r="A1" s="185" t="s">
        <v>2768</v>
      </c>
      <c r="B1" s="4"/>
      <c r="C1" s="4"/>
      <c r="D1" s="4"/>
      <c r="E1" s="4"/>
      <c r="F1" s="137"/>
      <c r="G1" s="68" t="s">
        <v>191</v>
      </c>
      <c r="H1" s="4"/>
      <c r="I1" s="4"/>
      <c r="J1" s="4"/>
      <c r="K1" s="4"/>
      <c r="L1" s="4"/>
      <c r="M1" s="4"/>
      <c r="N1" s="4"/>
      <c r="O1" s="4"/>
      <c r="P1" s="4"/>
      <c r="Q1" s="4"/>
      <c r="R1" s="4"/>
      <c r="S1" s="4"/>
      <c r="T1" s="4"/>
      <c r="U1" s="4"/>
      <c r="V1" s="4"/>
      <c r="W1" s="4"/>
      <c r="X1" s="4"/>
      <c r="Y1" s="4"/>
      <c r="Z1" s="4"/>
    </row>
    <row r="2" ht="14.25" customHeight="1">
      <c r="A2" s="185"/>
      <c r="B2" s="4"/>
      <c r="C2" s="4"/>
      <c r="D2" s="4"/>
      <c r="E2" s="4"/>
      <c r="F2" s="137"/>
      <c r="G2" s="4"/>
      <c r="H2" s="4"/>
      <c r="I2" s="4"/>
      <c r="J2" s="4"/>
      <c r="K2" s="4"/>
      <c r="L2" s="4"/>
      <c r="M2" s="4"/>
      <c r="N2" s="4"/>
      <c r="O2" s="4"/>
      <c r="P2" s="4"/>
      <c r="Q2" s="4"/>
      <c r="R2" s="4"/>
      <c r="S2" s="4"/>
      <c r="T2" s="4"/>
      <c r="U2" s="4"/>
      <c r="V2" s="4"/>
      <c r="W2" s="4"/>
      <c r="X2" s="4"/>
      <c r="Y2" s="4"/>
      <c r="Z2" s="4"/>
    </row>
    <row r="3" ht="14.25" customHeight="1">
      <c r="A3" s="370" t="s">
        <v>2769</v>
      </c>
      <c r="B3" s="4"/>
      <c r="C3" s="4"/>
      <c r="D3" s="4"/>
      <c r="E3" s="4"/>
      <c r="F3" s="137"/>
      <c r="G3" s="4"/>
      <c r="H3" s="4"/>
      <c r="I3" s="4"/>
      <c r="J3" s="4"/>
      <c r="K3" s="4"/>
      <c r="L3" s="4"/>
      <c r="M3" s="4"/>
      <c r="N3" s="4"/>
      <c r="O3" s="4"/>
      <c r="P3" s="4"/>
      <c r="Q3" s="4"/>
      <c r="R3" s="4"/>
      <c r="S3" s="4"/>
      <c r="T3" s="4"/>
      <c r="U3" s="4"/>
      <c r="V3" s="4"/>
      <c r="W3" s="4"/>
      <c r="X3" s="4"/>
      <c r="Y3" s="4"/>
      <c r="Z3" s="4"/>
    </row>
    <row r="4" ht="44.25" customHeight="1">
      <c r="A4" s="75" t="s">
        <v>213</v>
      </c>
      <c r="B4" s="186" t="s">
        <v>722</v>
      </c>
      <c r="C4" s="75" t="s">
        <v>2770</v>
      </c>
      <c r="D4" s="75" t="s">
        <v>2312</v>
      </c>
      <c r="E4" s="75" t="s">
        <v>2771</v>
      </c>
      <c r="F4" s="75" t="s">
        <v>2314</v>
      </c>
      <c r="G4" s="4"/>
      <c r="H4" s="4"/>
      <c r="I4" s="4"/>
      <c r="J4" s="4"/>
      <c r="K4" s="4"/>
      <c r="L4" s="4"/>
      <c r="M4" s="4"/>
      <c r="N4" s="4"/>
      <c r="O4" s="4"/>
      <c r="P4" s="4"/>
      <c r="Q4" s="4"/>
      <c r="R4" s="4"/>
      <c r="S4" s="4"/>
      <c r="T4" s="4"/>
      <c r="U4" s="4"/>
      <c r="V4" s="4"/>
      <c r="W4" s="4"/>
      <c r="X4" s="4"/>
      <c r="Y4" s="4"/>
      <c r="Z4" s="4"/>
    </row>
    <row r="5" ht="14.25" customHeight="1">
      <c r="A5" s="123">
        <v>1.0</v>
      </c>
      <c r="B5" s="123">
        <v>2.0</v>
      </c>
      <c r="C5" s="123">
        <v>3.0</v>
      </c>
      <c r="D5" s="123">
        <v>4.0</v>
      </c>
      <c r="E5" s="123">
        <v>5.0</v>
      </c>
      <c r="F5" s="123">
        <v>6.0</v>
      </c>
      <c r="G5" s="293" t="s">
        <v>2772</v>
      </c>
      <c r="H5" s="4"/>
      <c r="I5" s="4"/>
      <c r="J5" s="4"/>
      <c r="K5" s="4"/>
      <c r="L5" s="4"/>
      <c r="M5" s="4"/>
      <c r="N5" s="4"/>
      <c r="O5" s="4"/>
      <c r="P5" s="4"/>
      <c r="Q5" s="4"/>
      <c r="R5" s="4"/>
      <c r="S5" s="4"/>
      <c r="T5" s="4"/>
      <c r="U5" s="4"/>
      <c r="V5" s="4"/>
      <c r="W5" s="4"/>
      <c r="X5" s="4"/>
      <c r="Y5" s="4"/>
      <c r="Z5" s="4"/>
    </row>
    <row r="6" ht="14.25" customHeight="1">
      <c r="A6" s="86">
        <v>1.0</v>
      </c>
      <c r="B6" s="111" t="s">
        <v>973</v>
      </c>
      <c r="C6" s="104" t="s">
        <v>2329</v>
      </c>
      <c r="D6" s="111" t="s">
        <v>2773</v>
      </c>
      <c r="E6" s="111" t="s">
        <v>2774</v>
      </c>
      <c r="F6" s="113">
        <v>2022.0</v>
      </c>
      <c r="G6" s="4"/>
      <c r="H6" s="277" t="s">
        <v>733</v>
      </c>
      <c r="I6" s="7"/>
      <c r="J6" s="4"/>
      <c r="K6" s="4"/>
      <c r="L6" s="4"/>
      <c r="M6" s="4"/>
      <c r="N6" s="4"/>
      <c r="O6" s="4"/>
      <c r="P6" s="4"/>
      <c r="Q6" s="4"/>
      <c r="R6" s="4"/>
      <c r="S6" s="4"/>
      <c r="T6" s="4"/>
      <c r="U6" s="4"/>
      <c r="V6" s="4"/>
      <c r="W6" s="4"/>
      <c r="X6" s="4"/>
      <c r="Y6" s="4"/>
      <c r="Z6" s="4"/>
    </row>
    <row r="7" ht="14.25" customHeight="1">
      <c r="A7" s="86">
        <v>2.0</v>
      </c>
      <c r="B7" s="111" t="s">
        <v>808</v>
      </c>
      <c r="C7" s="102" t="s">
        <v>2315</v>
      </c>
      <c r="D7" s="88" t="s">
        <v>2775</v>
      </c>
      <c r="E7" s="113" t="s">
        <v>2776</v>
      </c>
      <c r="F7" s="113">
        <v>2022.0</v>
      </c>
      <c r="G7" s="4"/>
      <c r="H7" s="179" t="s">
        <v>859</v>
      </c>
      <c r="I7" s="4">
        <f>COUNTIFS(B6:B999,"&lt;&gt;",D6:D999,"&lt;&gt;",F6:F999,"&lt;&gt;",E6:E999,"&lt;&gt;")</f>
        <v>48</v>
      </c>
      <c r="J7" s="4"/>
      <c r="K7" s="4"/>
      <c r="L7" s="4"/>
      <c r="M7" s="4"/>
      <c r="N7" s="4"/>
      <c r="O7" s="4"/>
      <c r="P7" s="4"/>
      <c r="Q7" s="4"/>
      <c r="R7" s="4"/>
      <c r="S7" s="4"/>
      <c r="T7" s="4"/>
      <c r="U7" s="4"/>
      <c r="V7" s="4"/>
      <c r="W7" s="4"/>
      <c r="X7" s="4"/>
      <c r="Y7" s="4"/>
      <c r="Z7" s="4"/>
    </row>
    <row r="8" ht="14.25" customHeight="1">
      <c r="A8" s="86">
        <v>3.0</v>
      </c>
      <c r="B8" s="111" t="s">
        <v>808</v>
      </c>
      <c r="C8" s="102" t="s">
        <v>2315</v>
      </c>
      <c r="D8" s="88" t="s">
        <v>2777</v>
      </c>
      <c r="E8" s="113" t="s">
        <v>2778</v>
      </c>
      <c r="F8" s="113">
        <v>2022.0</v>
      </c>
      <c r="G8" s="4"/>
      <c r="H8" s="4"/>
      <c r="I8" s="4"/>
      <c r="J8" s="4"/>
      <c r="K8" s="4"/>
      <c r="L8" s="4"/>
      <c r="M8" s="4"/>
      <c r="N8" s="4"/>
      <c r="O8" s="4"/>
      <c r="P8" s="4"/>
      <c r="Q8" s="4"/>
      <c r="R8" s="4"/>
      <c r="S8" s="4"/>
      <c r="T8" s="4"/>
      <c r="U8" s="4"/>
      <c r="V8" s="4"/>
      <c r="W8" s="4"/>
      <c r="X8" s="4"/>
      <c r="Y8" s="4"/>
      <c r="Z8" s="4"/>
    </row>
    <row r="9" ht="14.25" customHeight="1">
      <c r="A9" s="86">
        <v>4.0</v>
      </c>
      <c r="B9" s="111" t="s">
        <v>821</v>
      </c>
      <c r="C9" s="102" t="s">
        <v>2315</v>
      </c>
      <c r="D9" s="88" t="s">
        <v>2779</v>
      </c>
      <c r="E9" s="113" t="s">
        <v>2780</v>
      </c>
      <c r="F9" s="113">
        <v>2022.0</v>
      </c>
      <c r="G9" s="4"/>
      <c r="H9" s="4"/>
      <c r="I9" s="4"/>
      <c r="J9" s="4"/>
      <c r="K9" s="4"/>
      <c r="L9" s="4"/>
      <c r="M9" s="4"/>
      <c r="N9" s="4"/>
      <c r="O9" s="4"/>
      <c r="P9" s="4"/>
      <c r="Q9" s="4"/>
      <c r="R9" s="4"/>
      <c r="S9" s="4"/>
      <c r="T9" s="4"/>
      <c r="U9" s="4"/>
      <c r="V9" s="4"/>
      <c r="W9" s="4"/>
      <c r="X9" s="4"/>
      <c r="Y9" s="4"/>
      <c r="Z9" s="4"/>
    </row>
    <row r="10" ht="14.25" customHeight="1">
      <c r="A10" s="86">
        <v>5.0</v>
      </c>
      <c r="B10" s="111" t="s">
        <v>842</v>
      </c>
      <c r="C10" s="102" t="s">
        <v>2329</v>
      </c>
      <c r="D10" s="88" t="s">
        <v>2781</v>
      </c>
      <c r="E10" s="113" t="s">
        <v>2782</v>
      </c>
      <c r="F10" s="113">
        <v>2022.0</v>
      </c>
      <c r="G10" s="4"/>
      <c r="H10" s="4"/>
      <c r="I10" s="4"/>
      <c r="J10" s="4"/>
      <c r="K10" s="4"/>
      <c r="L10" s="4"/>
      <c r="M10" s="4"/>
      <c r="N10" s="4"/>
      <c r="O10" s="4"/>
      <c r="P10" s="4"/>
      <c r="Q10" s="4"/>
      <c r="R10" s="4"/>
      <c r="S10" s="4"/>
      <c r="T10" s="4"/>
      <c r="U10" s="4"/>
      <c r="V10" s="4"/>
      <c r="W10" s="4"/>
      <c r="X10" s="4"/>
      <c r="Y10" s="4"/>
      <c r="Z10" s="4"/>
    </row>
    <row r="11" ht="14.25" customHeight="1">
      <c r="A11" s="86">
        <v>6.0</v>
      </c>
      <c r="B11" s="111" t="s">
        <v>817</v>
      </c>
      <c r="C11" s="102" t="s">
        <v>2329</v>
      </c>
      <c r="D11" s="88" t="s">
        <v>2783</v>
      </c>
      <c r="E11" s="113" t="s">
        <v>2784</v>
      </c>
      <c r="F11" s="113">
        <v>2022.0</v>
      </c>
      <c r="G11" s="4"/>
      <c r="H11" s="4"/>
      <c r="I11" s="4"/>
      <c r="J11" s="4"/>
      <c r="K11" s="4"/>
      <c r="L11" s="4"/>
      <c r="M11" s="4"/>
      <c r="N11" s="4"/>
      <c r="O11" s="4"/>
      <c r="P11" s="4"/>
      <c r="Q11" s="4"/>
      <c r="R11" s="4"/>
      <c r="S11" s="4"/>
      <c r="T11" s="4"/>
      <c r="U11" s="4"/>
      <c r="V11" s="4"/>
      <c r="W11" s="4"/>
      <c r="X11" s="4"/>
      <c r="Y11" s="4"/>
      <c r="Z11" s="4"/>
    </row>
    <row r="12" ht="14.25" customHeight="1">
      <c r="A12" s="86">
        <v>7.0</v>
      </c>
      <c r="B12" s="111" t="s">
        <v>963</v>
      </c>
      <c r="C12" s="102" t="s">
        <v>2329</v>
      </c>
      <c r="D12" s="88" t="s">
        <v>2785</v>
      </c>
      <c r="E12" s="113" t="s">
        <v>2786</v>
      </c>
      <c r="F12" s="113">
        <v>2022.0</v>
      </c>
      <c r="G12" s="4"/>
      <c r="H12" s="4"/>
      <c r="I12" s="4"/>
      <c r="J12" s="4"/>
      <c r="K12" s="4"/>
      <c r="L12" s="4"/>
      <c r="M12" s="4"/>
      <c r="N12" s="4"/>
      <c r="O12" s="4"/>
      <c r="P12" s="4"/>
      <c r="Q12" s="4"/>
      <c r="R12" s="4"/>
      <c r="S12" s="4"/>
      <c r="T12" s="4"/>
      <c r="U12" s="4"/>
      <c r="V12" s="4"/>
      <c r="W12" s="4"/>
      <c r="X12" s="4"/>
      <c r="Y12" s="4"/>
      <c r="Z12" s="4"/>
    </row>
    <row r="13" ht="14.25" customHeight="1">
      <c r="A13" s="86">
        <v>8.0</v>
      </c>
      <c r="B13" s="111" t="s">
        <v>2787</v>
      </c>
      <c r="C13" s="102" t="s">
        <v>2329</v>
      </c>
      <c r="D13" s="88" t="s">
        <v>2788</v>
      </c>
      <c r="E13" s="113" t="s">
        <v>2789</v>
      </c>
      <c r="F13" s="113">
        <v>2023.0</v>
      </c>
      <c r="G13" s="4"/>
      <c r="H13" s="4"/>
      <c r="I13" s="4"/>
      <c r="J13" s="4"/>
      <c r="K13" s="4"/>
      <c r="L13" s="4"/>
      <c r="M13" s="4"/>
      <c r="N13" s="4"/>
      <c r="O13" s="4"/>
      <c r="P13" s="4"/>
      <c r="Q13" s="4"/>
      <c r="R13" s="4"/>
      <c r="S13" s="4"/>
      <c r="T13" s="4"/>
      <c r="U13" s="4"/>
      <c r="V13" s="4"/>
      <c r="W13" s="4"/>
      <c r="X13" s="4"/>
      <c r="Y13" s="4"/>
      <c r="Z13" s="4"/>
    </row>
    <row r="14" ht="14.25" customHeight="1">
      <c r="A14" s="86">
        <v>9.0</v>
      </c>
      <c r="B14" s="111" t="s">
        <v>2790</v>
      </c>
      <c r="C14" s="102" t="s">
        <v>2323</v>
      </c>
      <c r="D14" s="88" t="s">
        <v>2791</v>
      </c>
      <c r="E14" s="113" t="s">
        <v>2792</v>
      </c>
      <c r="F14" s="113">
        <v>2023.0</v>
      </c>
      <c r="G14" s="4"/>
      <c r="H14" s="4"/>
      <c r="I14" s="4"/>
      <c r="J14" s="4"/>
      <c r="K14" s="4"/>
      <c r="L14" s="4"/>
      <c r="M14" s="4"/>
      <c r="N14" s="4"/>
      <c r="O14" s="4"/>
      <c r="P14" s="4"/>
      <c r="Q14" s="4"/>
      <c r="R14" s="4"/>
      <c r="S14" s="4"/>
      <c r="T14" s="4"/>
      <c r="U14" s="4"/>
      <c r="V14" s="4"/>
      <c r="W14" s="4"/>
      <c r="X14" s="4"/>
      <c r="Y14" s="4"/>
      <c r="Z14" s="4"/>
    </row>
    <row r="15" ht="14.25" customHeight="1">
      <c r="A15" s="86">
        <v>10.0</v>
      </c>
      <c r="B15" s="111" t="s">
        <v>2793</v>
      </c>
      <c r="C15" s="102" t="s">
        <v>2329</v>
      </c>
      <c r="D15" s="88" t="s">
        <v>2794</v>
      </c>
      <c r="E15" s="113" t="s">
        <v>2795</v>
      </c>
      <c r="F15" s="113">
        <v>2023.0</v>
      </c>
      <c r="G15" s="4"/>
      <c r="H15" s="4"/>
      <c r="I15" s="4"/>
      <c r="J15" s="4"/>
      <c r="K15" s="4"/>
      <c r="L15" s="4"/>
      <c r="M15" s="4"/>
      <c r="N15" s="4"/>
      <c r="O15" s="4"/>
      <c r="P15" s="4"/>
      <c r="Q15" s="4"/>
      <c r="R15" s="4"/>
      <c r="S15" s="4"/>
      <c r="T15" s="4"/>
      <c r="U15" s="4"/>
      <c r="V15" s="4"/>
      <c r="W15" s="4"/>
      <c r="X15" s="4"/>
      <c r="Y15" s="4"/>
      <c r="Z15" s="4"/>
    </row>
    <row r="16" ht="14.25" customHeight="1">
      <c r="A16" s="86">
        <v>11.0</v>
      </c>
      <c r="B16" s="111" t="s">
        <v>2796</v>
      </c>
      <c r="C16" s="102" t="s">
        <v>2329</v>
      </c>
      <c r="D16" s="88" t="s">
        <v>2797</v>
      </c>
      <c r="E16" s="113" t="s">
        <v>2798</v>
      </c>
      <c r="F16" s="113">
        <v>2023.0</v>
      </c>
      <c r="G16" s="4"/>
      <c r="H16" s="4"/>
      <c r="I16" s="4"/>
      <c r="J16" s="4"/>
      <c r="K16" s="4"/>
      <c r="L16" s="4"/>
      <c r="M16" s="4"/>
      <c r="N16" s="4"/>
      <c r="O16" s="4"/>
      <c r="P16" s="4"/>
      <c r="Q16" s="4"/>
      <c r="R16" s="4"/>
      <c r="S16" s="4"/>
      <c r="T16" s="4"/>
      <c r="U16" s="4"/>
      <c r="V16" s="4"/>
      <c r="W16" s="4"/>
      <c r="X16" s="4"/>
      <c r="Y16" s="4"/>
      <c r="Z16" s="4"/>
    </row>
    <row r="17" ht="14.25" customHeight="1">
      <c r="A17" s="86">
        <v>12.0</v>
      </c>
      <c r="B17" s="111" t="s">
        <v>2799</v>
      </c>
      <c r="C17" s="102" t="s">
        <v>2329</v>
      </c>
      <c r="D17" s="88" t="s">
        <v>2800</v>
      </c>
      <c r="E17" s="113" t="s">
        <v>2801</v>
      </c>
      <c r="F17" s="113">
        <v>2023.0</v>
      </c>
      <c r="G17" s="4"/>
      <c r="H17" s="4"/>
      <c r="I17" s="4"/>
      <c r="J17" s="4"/>
      <c r="K17" s="4"/>
      <c r="L17" s="4"/>
      <c r="M17" s="4"/>
      <c r="N17" s="4"/>
      <c r="O17" s="4"/>
      <c r="P17" s="4"/>
      <c r="Q17" s="4"/>
      <c r="R17" s="4"/>
      <c r="S17" s="4"/>
      <c r="T17" s="4"/>
      <c r="U17" s="4"/>
      <c r="V17" s="4"/>
      <c r="W17" s="4"/>
      <c r="X17" s="4"/>
      <c r="Y17" s="4"/>
      <c r="Z17" s="4"/>
    </row>
    <row r="18" ht="14.25" customHeight="1">
      <c r="A18" s="86">
        <v>13.0</v>
      </c>
      <c r="B18" s="111" t="s">
        <v>2802</v>
      </c>
      <c r="C18" s="102" t="s">
        <v>2329</v>
      </c>
      <c r="D18" s="88" t="s">
        <v>2803</v>
      </c>
      <c r="E18" s="113" t="s">
        <v>2804</v>
      </c>
      <c r="F18" s="113">
        <v>2023.0</v>
      </c>
      <c r="G18" s="4"/>
      <c r="H18" s="4"/>
      <c r="I18" s="4"/>
      <c r="J18" s="4"/>
      <c r="K18" s="4"/>
      <c r="L18" s="4"/>
      <c r="M18" s="4"/>
      <c r="N18" s="4"/>
      <c r="O18" s="4"/>
      <c r="P18" s="4"/>
      <c r="Q18" s="4"/>
      <c r="R18" s="4"/>
      <c r="S18" s="4"/>
      <c r="T18" s="4"/>
      <c r="U18" s="4"/>
      <c r="V18" s="4"/>
      <c r="W18" s="4"/>
      <c r="X18" s="4"/>
      <c r="Y18" s="4"/>
      <c r="Z18" s="4"/>
    </row>
    <row r="19" ht="14.25" customHeight="1">
      <c r="A19" s="86">
        <v>14.0</v>
      </c>
      <c r="B19" s="111" t="s">
        <v>2805</v>
      </c>
      <c r="C19" s="104" t="s">
        <v>2323</v>
      </c>
      <c r="D19" s="111" t="s">
        <v>2806</v>
      </c>
      <c r="E19" s="111" t="s">
        <v>2807</v>
      </c>
      <c r="F19" s="113">
        <v>2023.0</v>
      </c>
      <c r="G19" s="4"/>
      <c r="H19" s="4"/>
      <c r="I19" s="4"/>
      <c r="J19" s="4"/>
      <c r="K19" s="4"/>
      <c r="L19" s="4"/>
      <c r="M19" s="4"/>
      <c r="N19" s="4"/>
      <c r="O19" s="4"/>
      <c r="P19" s="4"/>
      <c r="Q19" s="4"/>
      <c r="R19" s="4"/>
      <c r="S19" s="4"/>
      <c r="T19" s="4"/>
      <c r="U19" s="4"/>
      <c r="V19" s="4"/>
      <c r="W19" s="4"/>
      <c r="X19" s="4"/>
      <c r="Y19" s="4"/>
      <c r="Z19" s="4"/>
    </row>
    <row r="20" ht="14.25" customHeight="1">
      <c r="A20" s="86">
        <v>15.0</v>
      </c>
      <c r="B20" s="111" t="s">
        <v>2808</v>
      </c>
      <c r="C20" s="102" t="s">
        <v>2329</v>
      </c>
      <c r="D20" s="88" t="s">
        <v>2809</v>
      </c>
      <c r="E20" s="113" t="s">
        <v>2810</v>
      </c>
      <c r="F20" s="113">
        <v>2023.0</v>
      </c>
      <c r="G20" s="4"/>
      <c r="H20" s="4"/>
      <c r="I20" s="4"/>
      <c r="J20" s="4"/>
      <c r="K20" s="4"/>
      <c r="L20" s="4"/>
      <c r="M20" s="4"/>
      <c r="N20" s="4"/>
      <c r="O20" s="4"/>
      <c r="P20" s="4"/>
      <c r="Q20" s="4"/>
      <c r="R20" s="4"/>
      <c r="S20" s="4"/>
      <c r="T20" s="4"/>
      <c r="U20" s="4"/>
      <c r="V20" s="4"/>
      <c r="W20" s="4"/>
      <c r="X20" s="4"/>
      <c r="Y20" s="4"/>
      <c r="Z20" s="4"/>
    </row>
    <row r="21" ht="14.25" customHeight="1">
      <c r="A21" s="86">
        <v>16.0</v>
      </c>
      <c r="B21" s="111" t="s">
        <v>2811</v>
      </c>
      <c r="C21" s="102" t="s">
        <v>2315</v>
      </c>
      <c r="D21" s="88" t="s">
        <v>2812</v>
      </c>
      <c r="E21" s="113" t="s">
        <v>2813</v>
      </c>
      <c r="F21" s="113">
        <v>2023.0</v>
      </c>
      <c r="G21" s="4"/>
      <c r="H21" s="4"/>
      <c r="I21" s="4"/>
      <c r="J21" s="4"/>
      <c r="K21" s="4"/>
      <c r="L21" s="4"/>
      <c r="M21" s="4"/>
      <c r="N21" s="4"/>
      <c r="O21" s="4"/>
      <c r="P21" s="4"/>
      <c r="Q21" s="4"/>
      <c r="R21" s="4"/>
      <c r="S21" s="4"/>
      <c r="T21" s="4"/>
      <c r="U21" s="4"/>
      <c r="V21" s="4"/>
      <c r="W21" s="4"/>
      <c r="X21" s="4"/>
      <c r="Y21" s="4"/>
      <c r="Z21" s="4"/>
    </row>
    <row r="22" ht="14.25" customHeight="1">
      <c r="A22" s="86">
        <v>17.0</v>
      </c>
      <c r="B22" s="111" t="s">
        <v>2814</v>
      </c>
      <c r="C22" s="102" t="s">
        <v>2315</v>
      </c>
      <c r="D22" s="88" t="s">
        <v>2815</v>
      </c>
      <c r="E22" s="113" t="s">
        <v>2816</v>
      </c>
      <c r="F22" s="113">
        <v>2023.0</v>
      </c>
      <c r="G22" s="4"/>
      <c r="H22" s="4"/>
      <c r="I22" s="4"/>
      <c r="J22" s="4"/>
      <c r="K22" s="4"/>
      <c r="L22" s="4"/>
      <c r="M22" s="4"/>
      <c r="N22" s="4"/>
      <c r="O22" s="4"/>
      <c r="P22" s="4"/>
      <c r="Q22" s="4"/>
      <c r="R22" s="4"/>
      <c r="S22" s="4"/>
      <c r="T22" s="4"/>
      <c r="U22" s="4"/>
      <c r="V22" s="4"/>
      <c r="W22" s="4"/>
      <c r="X22" s="4"/>
      <c r="Y22" s="4"/>
      <c r="Z22" s="4"/>
    </row>
    <row r="23" ht="14.25" customHeight="1">
      <c r="A23" s="86">
        <v>18.0</v>
      </c>
      <c r="B23" s="111" t="s">
        <v>2817</v>
      </c>
      <c r="C23" s="102" t="s">
        <v>2329</v>
      </c>
      <c r="D23" s="88" t="s">
        <v>2818</v>
      </c>
      <c r="E23" s="113" t="s">
        <v>2819</v>
      </c>
      <c r="F23" s="113">
        <v>2023.0</v>
      </c>
      <c r="G23" s="4"/>
      <c r="H23" s="4"/>
      <c r="I23" s="4"/>
      <c r="J23" s="4"/>
      <c r="K23" s="4"/>
      <c r="L23" s="4"/>
      <c r="M23" s="4"/>
      <c r="N23" s="4"/>
      <c r="O23" s="4"/>
      <c r="P23" s="4"/>
      <c r="Q23" s="4"/>
      <c r="R23" s="4"/>
      <c r="S23" s="4"/>
      <c r="T23" s="4"/>
      <c r="U23" s="4"/>
      <c r="V23" s="4"/>
      <c r="W23" s="4"/>
      <c r="X23" s="4"/>
      <c r="Y23" s="4"/>
      <c r="Z23" s="4"/>
    </row>
    <row r="24" ht="14.25" customHeight="1">
      <c r="A24" s="86">
        <v>19.0</v>
      </c>
      <c r="B24" s="111" t="s">
        <v>2820</v>
      </c>
      <c r="C24" s="102" t="s">
        <v>2329</v>
      </c>
      <c r="D24" s="88" t="s">
        <v>2821</v>
      </c>
      <c r="E24" s="113" t="s">
        <v>2822</v>
      </c>
      <c r="F24" s="113">
        <v>2023.0</v>
      </c>
      <c r="G24" s="4"/>
      <c r="H24" s="4"/>
      <c r="I24" s="4"/>
      <c r="J24" s="4"/>
      <c r="K24" s="4"/>
      <c r="L24" s="4"/>
      <c r="M24" s="4"/>
      <c r="N24" s="4"/>
      <c r="O24" s="4"/>
      <c r="P24" s="4"/>
      <c r="Q24" s="4"/>
      <c r="R24" s="4"/>
      <c r="S24" s="4"/>
      <c r="T24" s="4"/>
      <c r="U24" s="4"/>
      <c r="V24" s="4"/>
      <c r="W24" s="4"/>
      <c r="X24" s="4"/>
      <c r="Y24" s="4"/>
      <c r="Z24" s="4"/>
    </row>
    <row r="25" ht="14.25" customHeight="1">
      <c r="A25" s="86">
        <v>20.0</v>
      </c>
      <c r="B25" s="111" t="s">
        <v>2823</v>
      </c>
      <c r="C25" s="102" t="s">
        <v>2329</v>
      </c>
      <c r="D25" s="88" t="s">
        <v>2824</v>
      </c>
      <c r="E25" s="113" t="s">
        <v>2825</v>
      </c>
      <c r="F25" s="113">
        <v>2023.0</v>
      </c>
      <c r="G25" s="4"/>
      <c r="H25" s="4"/>
      <c r="I25" s="4"/>
      <c r="J25" s="4"/>
      <c r="K25" s="4"/>
      <c r="L25" s="4"/>
      <c r="M25" s="4"/>
      <c r="N25" s="4"/>
      <c r="O25" s="4"/>
      <c r="P25" s="4"/>
      <c r="Q25" s="4"/>
      <c r="R25" s="4"/>
      <c r="S25" s="4"/>
      <c r="T25" s="4"/>
      <c r="U25" s="4"/>
      <c r="V25" s="4"/>
      <c r="W25" s="4"/>
      <c r="X25" s="4"/>
      <c r="Y25" s="4"/>
      <c r="Z25" s="4"/>
    </row>
    <row r="26" ht="14.25" customHeight="1">
      <c r="A26" s="86">
        <v>21.0</v>
      </c>
      <c r="B26" s="111" t="s">
        <v>2826</v>
      </c>
      <c r="C26" s="102" t="s">
        <v>2329</v>
      </c>
      <c r="D26" s="88" t="s">
        <v>2827</v>
      </c>
      <c r="E26" s="113" t="s">
        <v>2828</v>
      </c>
      <c r="F26" s="113">
        <v>2023.0</v>
      </c>
      <c r="G26" s="4"/>
      <c r="H26" s="4"/>
      <c r="I26" s="4"/>
      <c r="J26" s="4"/>
      <c r="K26" s="4"/>
      <c r="L26" s="4"/>
      <c r="M26" s="4"/>
      <c r="N26" s="4"/>
      <c r="O26" s="4"/>
      <c r="P26" s="4"/>
      <c r="Q26" s="4"/>
      <c r="R26" s="4"/>
      <c r="S26" s="4"/>
      <c r="T26" s="4"/>
      <c r="U26" s="4"/>
      <c r="V26" s="4"/>
      <c r="W26" s="4"/>
      <c r="X26" s="4"/>
      <c r="Y26" s="4"/>
      <c r="Z26" s="4"/>
    </row>
    <row r="27" ht="14.25" customHeight="1">
      <c r="A27" s="86">
        <v>22.0</v>
      </c>
      <c r="B27" s="111" t="s">
        <v>2829</v>
      </c>
      <c r="C27" s="102" t="s">
        <v>2830</v>
      </c>
      <c r="D27" s="88" t="s">
        <v>2831</v>
      </c>
      <c r="E27" s="113" t="s">
        <v>2832</v>
      </c>
      <c r="F27" s="113">
        <v>2023.0</v>
      </c>
      <c r="G27" s="4"/>
      <c r="H27" s="4"/>
      <c r="I27" s="4"/>
      <c r="J27" s="4"/>
      <c r="K27" s="4"/>
      <c r="L27" s="4"/>
      <c r="M27" s="4"/>
      <c r="N27" s="4"/>
      <c r="O27" s="4"/>
      <c r="P27" s="4"/>
      <c r="Q27" s="4"/>
      <c r="R27" s="4"/>
      <c r="S27" s="4"/>
      <c r="T27" s="4"/>
      <c r="U27" s="4"/>
      <c r="V27" s="4"/>
      <c r="W27" s="4"/>
      <c r="X27" s="4"/>
      <c r="Y27" s="4"/>
      <c r="Z27" s="4"/>
    </row>
    <row r="28" ht="14.25" customHeight="1">
      <c r="A28" s="86">
        <v>23.0</v>
      </c>
      <c r="B28" s="111" t="s">
        <v>2833</v>
      </c>
      <c r="C28" s="102" t="s">
        <v>2329</v>
      </c>
      <c r="D28" s="88" t="s">
        <v>2834</v>
      </c>
      <c r="E28" s="113" t="s">
        <v>2835</v>
      </c>
      <c r="F28" s="113">
        <v>2023.0</v>
      </c>
      <c r="G28" s="4"/>
      <c r="H28" s="4"/>
      <c r="I28" s="4"/>
      <c r="J28" s="4"/>
      <c r="K28" s="4"/>
      <c r="L28" s="4"/>
      <c r="M28" s="4"/>
      <c r="N28" s="4"/>
      <c r="O28" s="4"/>
      <c r="P28" s="4"/>
      <c r="Q28" s="4"/>
      <c r="R28" s="4"/>
      <c r="S28" s="4"/>
      <c r="T28" s="4"/>
      <c r="U28" s="4"/>
      <c r="V28" s="4"/>
      <c r="W28" s="4"/>
      <c r="X28" s="4"/>
      <c r="Y28" s="4"/>
      <c r="Z28" s="4"/>
    </row>
    <row r="29" ht="14.25" customHeight="1">
      <c r="A29" s="86">
        <v>24.0</v>
      </c>
      <c r="B29" s="111" t="s">
        <v>2836</v>
      </c>
      <c r="C29" s="102" t="s">
        <v>2329</v>
      </c>
      <c r="D29" s="88" t="s">
        <v>2837</v>
      </c>
      <c r="E29" s="113" t="s">
        <v>2838</v>
      </c>
      <c r="F29" s="113">
        <v>2023.0</v>
      </c>
      <c r="G29" s="4"/>
      <c r="H29" s="4"/>
      <c r="I29" s="4"/>
      <c r="J29" s="4"/>
      <c r="K29" s="4"/>
      <c r="L29" s="4"/>
      <c r="M29" s="4"/>
      <c r="N29" s="4"/>
      <c r="O29" s="4"/>
      <c r="P29" s="4"/>
      <c r="Q29" s="4"/>
      <c r="R29" s="4"/>
      <c r="S29" s="4"/>
      <c r="T29" s="4"/>
      <c r="U29" s="4"/>
      <c r="V29" s="4"/>
      <c r="W29" s="4"/>
      <c r="X29" s="4"/>
      <c r="Y29" s="4"/>
      <c r="Z29" s="4"/>
    </row>
    <row r="30" ht="14.25" customHeight="1">
      <c r="A30" s="86">
        <v>25.0</v>
      </c>
      <c r="B30" s="111" t="s">
        <v>2839</v>
      </c>
      <c r="C30" s="102" t="s">
        <v>2830</v>
      </c>
      <c r="D30" s="88" t="s">
        <v>2840</v>
      </c>
      <c r="E30" s="113" t="s">
        <v>2841</v>
      </c>
      <c r="F30" s="113">
        <v>2023.0</v>
      </c>
      <c r="G30" s="4"/>
      <c r="H30" s="4"/>
      <c r="I30" s="4"/>
      <c r="J30" s="4"/>
      <c r="K30" s="4"/>
      <c r="L30" s="4"/>
      <c r="M30" s="4"/>
      <c r="N30" s="4"/>
      <c r="O30" s="4"/>
      <c r="P30" s="4"/>
      <c r="Q30" s="4"/>
      <c r="R30" s="4"/>
      <c r="S30" s="4"/>
      <c r="T30" s="4"/>
      <c r="U30" s="4"/>
      <c r="V30" s="4"/>
      <c r="W30" s="4"/>
      <c r="X30" s="4"/>
      <c r="Y30" s="4"/>
      <c r="Z30" s="4"/>
    </row>
    <row r="31" ht="14.25" customHeight="1">
      <c r="A31" s="86">
        <v>26.0</v>
      </c>
      <c r="B31" s="111" t="s">
        <v>2842</v>
      </c>
      <c r="C31" s="102" t="s">
        <v>2329</v>
      </c>
      <c r="D31" s="88" t="s">
        <v>2843</v>
      </c>
      <c r="E31" s="113" t="s">
        <v>2844</v>
      </c>
      <c r="F31" s="113">
        <v>2024.0</v>
      </c>
      <c r="G31" s="4"/>
      <c r="H31" s="4"/>
      <c r="I31" s="4"/>
      <c r="J31" s="4"/>
      <c r="K31" s="4"/>
      <c r="L31" s="4"/>
      <c r="M31" s="4"/>
      <c r="N31" s="4"/>
      <c r="O31" s="4"/>
      <c r="P31" s="4"/>
      <c r="Q31" s="4"/>
      <c r="R31" s="4"/>
      <c r="S31" s="4"/>
      <c r="T31" s="4"/>
      <c r="U31" s="4"/>
      <c r="V31" s="4"/>
      <c r="W31" s="4"/>
      <c r="X31" s="4"/>
      <c r="Y31" s="4"/>
      <c r="Z31" s="4"/>
    </row>
    <row r="32" ht="14.25" customHeight="1">
      <c r="A32" s="86">
        <v>27.0</v>
      </c>
      <c r="B32" s="111" t="s">
        <v>2845</v>
      </c>
      <c r="C32" s="104" t="s">
        <v>2329</v>
      </c>
      <c r="D32" s="111" t="s">
        <v>2846</v>
      </c>
      <c r="E32" s="111" t="s">
        <v>2847</v>
      </c>
      <c r="F32" s="113">
        <v>2024.0</v>
      </c>
      <c r="G32" s="4"/>
      <c r="H32" s="4"/>
      <c r="I32" s="4"/>
      <c r="J32" s="4"/>
      <c r="K32" s="4"/>
      <c r="L32" s="4"/>
      <c r="M32" s="4"/>
      <c r="N32" s="4"/>
      <c r="O32" s="4"/>
      <c r="P32" s="4"/>
      <c r="Q32" s="4"/>
      <c r="R32" s="4"/>
      <c r="S32" s="4"/>
      <c r="T32" s="4"/>
      <c r="U32" s="4"/>
      <c r="V32" s="4"/>
      <c r="W32" s="4"/>
      <c r="X32" s="4"/>
      <c r="Y32" s="4"/>
      <c r="Z32" s="4"/>
    </row>
    <row r="33" ht="14.25" customHeight="1">
      <c r="A33" s="86">
        <v>28.0</v>
      </c>
      <c r="B33" s="111" t="s">
        <v>2848</v>
      </c>
      <c r="C33" s="102" t="s">
        <v>2315</v>
      </c>
      <c r="D33" s="88" t="s">
        <v>2849</v>
      </c>
      <c r="E33" s="113" t="s">
        <v>2850</v>
      </c>
      <c r="F33" s="113">
        <v>2024.0</v>
      </c>
      <c r="G33" s="4"/>
      <c r="H33" s="4"/>
      <c r="I33" s="4"/>
      <c r="J33" s="4"/>
      <c r="K33" s="4"/>
      <c r="L33" s="4"/>
      <c r="M33" s="4"/>
      <c r="N33" s="4"/>
      <c r="O33" s="4"/>
      <c r="P33" s="4"/>
      <c r="Q33" s="4"/>
      <c r="R33" s="4"/>
      <c r="S33" s="4"/>
      <c r="T33" s="4"/>
      <c r="U33" s="4"/>
      <c r="V33" s="4"/>
      <c r="W33" s="4"/>
      <c r="X33" s="4"/>
      <c r="Y33" s="4"/>
      <c r="Z33" s="4"/>
    </row>
    <row r="34" ht="14.25" customHeight="1">
      <c r="A34" s="86">
        <v>29.0</v>
      </c>
      <c r="B34" s="111" t="s">
        <v>2851</v>
      </c>
      <c r="C34" s="102" t="s">
        <v>2315</v>
      </c>
      <c r="D34" s="88" t="s">
        <v>2852</v>
      </c>
      <c r="E34" s="113" t="s">
        <v>2853</v>
      </c>
      <c r="F34" s="113">
        <v>2024.0</v>
      </c>
      <c r="G34" s="4"/>
      <c r="H34" s="4"/>
      <c r="I34" s="4"/>
      <c r="J34" s="4"/>
      <c r="K34" s="4"/>
      <c r="L34" s="4"/>
      <c r="M34" s="4"/>
      <c r="N34" s="4"/>
      <c r="O34" s="4"/>
      <c r="P34" s="4"/>
      <c r="Q34" s="4"/>
      <c r="R34" s="4"/>
      <c r="S34" s="4"/>
      <c r="T34" s="4"/>
      <c r="U34" s="4"/>
      <c r="V34" s="4"/>
      <c r="W34" s="4"/>
      <c r="X34" s="4"/>
      <c r="Y34" s="4"/>
      <c r="Z34" s="4"/>
    </row>
    <row r="35" ht="14.25" customHeight="1">
      <c r="A35" s="86">
        <v>30.0</v>
      </c>
      <c r="B35" s="111" t="s">
        <v>2796</v>
      </c>
      <c r="C35" s="102" t="s">
        <v>2329</v>
      </c>
      <c r="D35" s="88" t="s">
        <v>2854</v>
      </c>
      <c r="E35" s="113" t="s">
        <v>2855</v>
      </c>
      <c r="F35" s="113">
        <v>2024.0</v>
      </c>
      <c r="G35" s="4"/>
      <c r="H35" s="4"/>
      <c r="I35" s="4"/>
      <c r="J35" s="4"/>
      <c r="K35" s="4"/>
      <c r="L35" s="4"/>
      <c r="M35" s="4"/>
      <c r="N35" s="4"/>
      <c r="O35" s="4"/>
      <c r="P35" s="4"/>
      <c r="Q35" s="4"/>
      <c r="R35" s="4"/>
      <c r="S35" s="4"/>
      <c r="T35" s="4"/>
      <c r="U35" s="4"/>
      <c r="V35" s="4"/>
      <c r="W35" s="4"/>
      <c r="X35" s="4"/>
      <c r="Y35" s="4"/>
      <c r="Z35" s="4"/>
    </row>
    <row r="36" ht="14.25" customHeight="1">
      <c r="A36" s="86">
        <v>31.0</v>
      </c>
      <c r="B36" s="111" t="s">
        <v>2856</v>
      </c>
      <c r="C36" s="102" t="s">
        <v>2329</v>
      </c>
      <c r="D36" s="88" t="s">
        <v>2857</v>
      </c>
      <c r="E36" s="113" t="s">
        <v>2858</v>
      </c>
      <c r="F36" s="113">
        <v>2024.0</v>
      </c>
      <c r="G36" s="4"/>
      <c r="H36" s="4"/>
      <c r="I36" s="4"/>
      <c r="J36" s="4"/>
      <c r="K36" s="4"/>
      <c r="L36" s="4"/>
      <c r="M36" s="4"/>
      <c r="N36" s="4"/>
      <c r="O36" s="4"/>
      <c r="P36" s="4"/>
      <c r="Q36" s="4"/>
      <c r="R36" s="4"/>
      <c r="S36" s="4"/>
      <c r="T36" s="4"/>
      <c r="U36" s="4"/>
      <c r="V36" s="4"/>
      <c r="W36" s="4"/>
      <c r="X36" s="4"/>
      <c r="Y36" s="4"/>
      <c r="Z36" s="4"/>
    </row>
    <row r="37" ht="14.25" customHeight="1">
      <c r="A37" s="86">
        <v>32.0</v>
      </c>
      <c r="B37" s="111" t="s">
        <v>2814</v>
      </c>
      <c r="C37" s="102" t="s">
        <v>2315</v>
      </c>
      <c r="D37" s="88" t="s">
        <v>2859</v>
      </c>
      <c r="E37" s="113" t="s">
        <v>2860</v>
      </c>
      <c r="F37" s="113">
        <v>2024.0</v>
      </c>
      <c r="G37" s="4"/>
      <c r="H37" s="4"/>
      <c r="I37" s="4"/>
      <c r="J37" s="4"/>
      <c r="K37" s="4"/>
      <c r="L37" s="4"/>
      <c r="M37" s="4"/>
      <c r="N37" s="4"/>
      <c r="O37" s="4"/>
      <c r="P37" s="4"/>
      <c r="Q37" s="4"/>
      <c r="R37" s="4"/>
      <c r="S37" s="4"/>
      <c r="T37" s="4"/>
      <c r="U37" s="4"/>
      <c r="V37" s="4"/>
      <c r="W37" s="4"/>
      <c r="X37" s="4"/>
      <c r="Y37" s="4"/>
      <c r="Z37" s="4"/>
    </row>
    <row r="38" ht="14.25" customHeight="1">
      <c r="A38" s="86">
        <v>33.0</v>
      </c>
      <c r="B38" s="111" t="s">
        <v>2861</v>
      </c>
      <c r="C38" s="102" t="s">
        <v>2830</v>
      </c>
      <c r="D38" s="88" t="s">
        <v>2862</v>
      </c>
      <c r="E38" s="113" t="s">
        <v>2863</v>
      </c>
      <c r="F38" s="113">
        <v>2024.0</v>
      </c>
      <c r="G38" s="4"/>
      <c r="H38" s="4"/>
      <c r="I38" s="4"/>
      <c r="J38" s="4"/>
      <c r="K38" s="4"/>
      <c r="L38" s="4"/>
      <c r="M38" s="4"/>
      <c r="N38" s="4"/>
      <c r="O38" s="4"/>
      <c r="P38" s="4"/>
      <c r="Q38" s="4"/>
      <c r="R38" s="4"/>
      <c r="S38" s="4"/>
      <c r="T38" s="4"/>
      <c r="U38" s="4"/>
      <c r="V38" s="4"/>
      <c r="W38" s="4"/>
      <c r="X38" s="4"/>
      <c r="Y38" s="4"/>
      <c r="Z38" s="4"/>
    </row>
    <row r="39" ht="14.25" customHeight="1">
      <c r="A39" s="86">
        <v>34.0</v>
      </c>
      <c r="B39" s="111" t="s">
        <v>2864</v>
      </c>
      <c r="C39" s="102" t="s">
        <v>2315</v>
      </c>
      <c r="D39" s="88" t="s">
        <v>2865</v>
      </c>
      <c r="E39" s="113" t="s">
        <v>2866</v>
      </c>
      <c r="F39" s="113">
        <v>2024.0</v>
      </c>
      <c r="G39" s="4"/>
      <c r="H39" s="4"/>
      <c r="I39" s="4"/>
      <c r="J39" s="4"/>
      <c r="K39" s="4"/>
      <c r="L39" s="4"/>
      <c r="M39" s="4"/>
      <c r="N39" s="4"/>
      <c r="O39" s="4"/>
      <c r="P39" s="4"/>
      <c r="Q39" s="4"/>
      <c r="R39" s="4"/>
      <c r="S39" s="4"/>
      <c r="T39" s="4"/>
      <c r="U39" s="4"/>
      <c r="V39" s="4"/>
      <c r="W39" s="4"/>
      <c r="X39" s="4"/>
      <c r="Y39" s="4"/>
      <c r="Z39" s="4"/>
    </row>
    <row r="40" ht="14.25" customHeight="1">
      <c r="A40" s="86">
        <v>35.0</v>
      </c>
      <c r="B40" s="111" t="s">
        <v>2861</v>
      </c>
      <c r="C40" s="102" t="s">
        <v>2830</v>
      </c>
      <c r="D40" s="88" t="s">
        <v>2867</v>
      </c>
      <c r="E40" s="113" t="s">
        <v>2868</v>
      </c>
      <c r="F40" s="113">
        <v>2024.0</v>
      </c>
      <c r="G40" s="4"/>
      <c r="H40" s="4"/>
      <c r="I40" s="4"/>
      <c r="J40" s="4"/>
      <c r="K40" s="4"/>
      <c r="L40" s="4"/>
      <c r="M40" s="4"/>
      <c r="N40" s="4"/>
      <c r="O40" s="4"/>
      <c r="P40" s="4"/>
      <c r="Q40" s="4"/>
      <c r="R40" s="4"/>
      <c r="S40" s="4"/>
      <c r="T40" s="4"/>
      <c r="U40" s="4"/>
      <c r="V40" s="4"/>
      <c r="W40" s="4"/>
      <c r="X40" s="4"/>
      <c r="Y40" s="4"/>
      <c r="Z40" s="4"/>
    </row>
    <row r="41" ht="14.25" customHeight="1">
      <c r="A41" s="86">
        <v>36.0</v>
      </c>
      <c r="B41" s="111" t="s">
        <v>2869</v>
      </c>
      <c r="C41" s="102" t="s">
        <v>2329</v>
      </c>
      <c r="D41" s="88" t="s">
        <v>2870</v>
      </c>
      <c r="E41" s="113" t="s">
        <v>2871</v>
      </c>
      <c r="F41" s="113">
        <v>2024.0</v>
      </c>
      <c r="G41" s="4"/>
      <c r="H41" s="4"/>
      <c r="I41" s="4"/>
      <c r="J41" s="4"/>
      <c r="K41" s="4"/>
      <c r="L41" s="4"/>
      <c r="M41" s="4"/>
      <c r="N41" s="4"/>
      <c r="O41" s="4"/>
      <c r="P41" s="4"/>
      <c r="Q41" s="4"/>
      <c r="R41" s="4"/>
      <c r="S41" s="4"/>
      <c r="T41" s="4"/>
      <c r="U41" s="4"/>
      <c r="V41" s="4"/>
      <c r="W41" s="4"/>
      <c r="X41" s="4"/>
      <c r="Y41" s="4"/>
      <c r="Z41" s="4"/>
    </row>
    <row r="42" ht="14.25" customHeight="1">
      <c r="A42" s="86">
        <v>37.0</v>
      </c>
      <c r="B42" s="111" t="s">
        <v>2872</v>
      </c>
      <c r="C42" s="102" t="s">
        <v>2315</v>
      </c>
      <c r="D42" s="88" t="s">
        <v>2663</v>
      </c>
      <c r="E42" s="113" t="s">
        <v>2873</v>
      </c>
      <c r="F42" s="113">
        <v>2024.0</v>
      </c>
      <c r="G42" s="4"/>
      <c r="H42" s="4"/>
      <c r="I42" s="4"/>
      <c r="J42" s="4"/>
      <c r="K42" s="4"/>
      <c r="L42" s="4"/>
      <c r="M42" s="4"/>
      <c r="N42" s="4"/>
      <c r="O42" s="4"/>
      <c r="P42" s="4"/>
      <c r="Q42" s="4"/>
      <c r="R42" s="4"/>
      <c r="S42" s="4"/>
      <c r="T42" s="4"/>
      <c r="U42" s="4"/>
      <c r="V42" s="4"/>
      <c r="W42" s="4"/>
      <c r="X42" s="4"/>
      <c r="Y42" s="4"/>
      <c r="Z42" s="4"/>
    </row>
    <row r="43" ht="14.25" customHeight="1">
      <c r="A43" s="86">
        <v>38.0</v>
      </c>
      <c r="B43" s="111" t="s">
        <v>2874</v>
      </c>
      <c r="C43" s="102" t="s">
        <v>2329</v>
      </c>
      <c r="D43" s="88" t="s">
        <v>2875</v>
      </c>
      <c r="E43" s="113" t="s">
        <v>2876</v>
      </c>
      <c r="F43" s="113">
        <v>2024.0</v>
      </c>
      <c r="G43" s="4"/>
      <c r="H43" s="4"/>
      <c r="I43" s="4"/>
      <c r="J43" s="4"/>
      <c r="K43" s="4"/>
      <c r="L43" s="4"/>
      <c r="M43" s="4"/>
      <c r="N43" s="4"/>
      <c r="O43" s="4"/>
      <c r="P43" s="4"/>
      <c r="Q43" s="4"/>
      <c r="R43" s="4"/>
      <c r="S43" s="4"/>
      <c r="T43" s="4"/>
      <c r="U43" s="4"/>
      <c r="V43" s="4"/>
      <c r="W43" s="4"/>
      <c r="X43" s="4"/>
      <c r="Y43" s="4"/>
      <c r="Z43" s="4"/>
    </row>
    <row r="44" ht="14.25" customHeight="1">
      <c r="A44" s="86">
        <v>39.0</v>
      </c>
      <c r="B44" s="111" t="s">
        <v>2790</v>
      </c>
      <c r="C44" s="102" t="s">
        <v>2830</v>
      </c>
      <c r="D44" s="88" t="s">
        <v>2877</v>
      </c>
      <c r="E44" s="113" t="s">
        <v>2878</v>
      </c>
      <c r="F44" s="113">
        <v>2024.0</v>
      </c>
      <c r="G44" s="4"/>
      <c r="H44" s="4"/>
      <c r="I44" s="4"/>
      <c r="J44" s="4"/>
      <c r="K44" s="4"/>
      <c r="L44" s="4"/>
      <c r="M44" s="4"/>
      <c r="N44" s="4"/>
      <c r="O44" s="4"/>
      <c r="P44" s="4"/>
      <c r="Q44" s="4"/>
      <c r="R44" s="4"/>
      <c r="S44" s="4"/>
      <c r="T44" s="4"/>
      <c r="U44" s="4"/>
      <c r="V44" s="4"/>
      <c r="W44" s="4"/>
      <c r="X44" s="4"/>
      <c r="Y44" s="4"/>
      <c r="Z44" s="4"/>
    </row>
    <row r="45" ht="14.25" customHeight="1">
      <c r="A45" s="86">
        <v>40.0</v>
      </c>
      <c r="B45" s="111" t="s">
        <v>2879</v>
      </c>
      <c r="C45" s="104" t="s">
        <v>2329</v>
      </c>
      <c r="D45" s="111" t="s">
        <v>2880</v>
      </c>
      <c r="E45" s="111" t="s">
        <v>2881</v>
      </c>
      <c r="F45" s="113">
        <v>2024.0</v>
      </c>
      <c r="G45" s="4"/>
      <c r="H45" s="4"/>
      <c r="I45" s="4"/>
      <c r="J45" s="4"/>
      <c r="K45" s="4"/>
      <c r="L45" s="4"/>
      <c r="M45" s="4"/>
      <c r="N45" s="4"/>
      <c r="O45" s="4"/>
      <c r="P45" s="4"/>
      <c r="Q45" s="4"/>
      <c r="R45" s="4"/>
      <c r="S45" s="4"/>
      <c r="T45" s="4"/>
      <c r="U45" s="4"/>
      <c r="V45" s="4"/>
      <c r="W45" s="4"/>
      <c r="X45" s="4"/>
      <c r="Y45" s="4"/>
      <c r="Z45" s="4"/>
    </row>
    <row r="46" ht="14.25" customHeight="1">
      <c r="A46" s="86">
        <v>41.0</v>
      </c>
      <c r="B46" s="111" t="s">
        <v>2805</v>
      </c>
      <c r="C46" s="102" t="s">
        <v>2830</v>
      </c>
      <c r="D46" s="88" t="s">
        <v>2882</v>
      </c>
      <c r="E46" s="113" t="s">
        <v>2883</v>
      </c>
      <c r="F46" s="113">
        <v>2024.0</v>
      </c>
      <c r="G46" s="4"/>
      <c r="H46" s="4"/>
      <c r="I46" s="4"/>
      <c r="J46" s="4"/>
      <c r="K46" s="4"/>
      <c r="L46" s="4"/>
      <c r="M46" s="4"/>
      <c r="N46" s="4"/>
      <c r="O46" s="4"/>
      <c r="P46" s="4"/>
      <c r="Q46" s="4"/>
      <c r="R46" s="4"/>
      <c r="S46" s="4"/>
      <c r="T46" s="4"/>
      <c r="U46" s="4"/>
      <c r="V46" s="4"/>
      <c r="W46" s="4"/>
      <c r="X46" s="4"/>
      <c r="Y46" s="4"/>
      <c r="Z46" s="4"/>
    </row>
    <row r="47" ht="14.25" customHeight="1">
      <c r="A47" s="86">
        <v>42.0</v>
      </c>
      <c r="B47" s="111" t="s">
        <v>2884</v>
      </c>
      <c r="C47" s="102" t="s">
        <v>2329</v>
      </c>
      <c r="D47" s="88" t="s">
        <v>2885</v>
      </c>
      <c r="E47" s="113" t="s">
        <v>2886</v>
      </c>
      <c r="F47" s="113">
        <v>2024.0</v>
      </c>
      <c r="G47" s="4"/>
      <c r="H47" s="4"/>
      <c r="I47" s="4"/>
      <c r="J47" s="4"/>
      <c r="K47" s="4"/>
      <c r="L47" s="4"/>
      <c r="M47" s="4"/>
      <c r="N47" s="4"/>
      <c r="O47" s="4"/>
      <c r="P47" s="4"/>
      <c r="Q47" s="4"/>
      <c r="R47" s="4"/>
      <c r="S47" s="4"/>
      <c r="T47" s="4"/>
      <c r="U47" s="4"/>
      <c r="V47" s="4"/>
      <c r="W47" s="4"/>
      <c r="X47" s="4"/>
      <c r="Y47" s="4"/>
      <c r="Z47" s="4"/>
    </row>
    <row r="48" ht="14.25" customHeight="1">
      <c r="A48" s="86">
        <v>43.0</v>
      </c>
      <c r="B48" s="111" t="s">
        <v>2805</v>
      </c>
      <c r="C48" s="102" t="s">
        <v>2830</v>
      </c>
      <c r="D48" s="88" t="s">
        <v>2887</v>
      </c>
      <c r="E48" s="113" t="s">
        <v>2888</v>
      </c>
      <c r="F48" s="113">
        <v>2024.0</v>
      </c>
      <c r="G48" s="4"/>
      <c r="H48" s="4"/>
      <c r="I48" s="4"/>
      <c r="J48" s="4"/>
      <c r="K48" s="4"/>
      <c r="L48" s="4"/>
      <c r="M48" s="4"/>
      <c r="N48" s="4"/>
      <c r="O48" s="4"/>
      <c r="P48" s="4"/>
      <c r="Q48" s="4"/>
      <c r="R48" s="4"/>
      <c r="S48" s="4"/>
      <c r="T48" s="4"/>
      <c r="U48" s="4"/>
      <c r="V48" s="4"/>
      <c r="W48" s="4"/>
      <c r="X48" s="4"/>
      <c r="Y48" s="4"/>
      <c r="Z48" s="4"/>
    </row>
    <row r="49" ht="14.25" customHeight="1">
      <c r="A49" s="86">
        <v>44.0</v>
      </c>
      <c r="B49" s="111" t="s">
        <v>2889</v>
      </c>
      <c r="C49" s="102" t="s">
        <v>2329</v>
      </c>
      <c r="D49" s="88" t="s">
        <v>2890</v>
      </c>
      <c r="E49" s="113" t="s">
        <v>2891</v>
      </c>
      <c r="F49" s="113">
        <v>2024.0</v>
      </c>
      <c r="G49" s="4"/>
      <c r="H49" s="4"/>
      <c r="I49" s="4"/>
      <c r="J49" s="4"/>
      <c r="K49" s="4"/>
      <c r="L49" s="4"/>
      <c r="M49" s="4"/>
      <c r="N49" s="4"/>
      <c r="O49" s="4"/>
      <c r="P49" s="4"/>
      <c r="Q49" s="4"/>
      <c r="R49" s="4"/>
      <c r="S49" s="4"/>
      <c r="T49" s="4"/>
      <c r="U49" s="4"/>
      <c r="V49" s="4"/>
      <c r="W49" s="4"/>
      <c r="X49" s="4"/>
      <c r="Y49" s="4"/>
      <c r="Z49" s="4"/>
    </row>
    <row r="50" ht="14.25" customHeight="1">
      <c r="A50" s="86">
        <v>45.0</v>
      </c>
      <c r="B50" s="111" t="s">
        <v>2892</v>
      </c>
      <c r="C50" s="102" t="s">
        <v>2830</v>
      </c>
      <c r="D50" s="88" t="s">
        <v>2893</v>
      </c>
      <c r="E50" s="113" t="s">
        <v>2894</v>
      </c>
      <c r="F50" s="113">
        <v>2024.0</v>
      </c>
      <c r="G50" s="4"/>
      <c r="H50" s="4"/>
      <c r="I50" s="4"/>
      <c r="J50" s="4"/>
      <c r="K50" s="4"/>
      <c r="L50" s="4"/>
      <c r="M50" s="4"/>
      <c r="N50" s="4"/>
      <c r="O50" s="4"/>
      <c r="P50" s="4"/>
      <c r="Q50" s="4"/>
      <c r="R50" s="4"/>
      <c r="S50" s="4"/>
      <c r="T50" s="4"/>
      <c r="U50" s="4"/>
      <c r="V50" s="4"/>
      <c r="W50" s="4"/>
      <c r="X50" s="4"/>
      <c r="Y50" s="4"/>
      <c r="Z50" s="4"/>
    </row>
    <row r="51" ht="14.25" customHeight="1">
      <c r="A51" s="86">
        <v>46.0</v>
      </c>
      <c r="B51" s="111" t="s">
        <v>2895</v>
      </c>
      <c r="C51" s="102" t="s">
        <v>2329</v>
      </c>
      <c r="D51" s="88" t="s">
        <v>2896</v>
      </c>
      <c r="E51" s="113" t="s">
        <v>2897</v>
      </c>
      <c r="F51" s="113">
        <v>2024.0</v>
      </c>
      <c r="G51" s="4"/>
      <c r="H51" s="4"/>
      <c r="I51" s="4"/>
      <c r="J51" s="4"/>
      <c r="K51" s="4"/>
      <c r="L51" s="4"/>
      <c r="M51" s="4"/>
      <c r="N51" s="4"/>
      <c r="O51" s="4"/>
      <c r="P51" s="4"/>
      <c r="Q51" s="4"/>
      <c r="R51" s="4"/>
      <c r="S51" s="4"/>
      <c r="T51" s="4"/>
      <c r="U51" s="4"/>
      <c r="V51" s="4"/>
      <c r="W51" s="4"/>
      <c r="X51" s="4"/>
      <c r="Y51" s="4"/>
      <c r="Z51" s="4"/>
    </row>
    <row r="52" ht="14.25" customHeight="1">
      <c r="A52" s="86">
        <v>47.0</v>
      </c>
      <c r="B52" s="111" t="s">
        <v>2898</v>
      </c>
      <c r="C52" s="102" t="s">
        <v>2830</v>
      </c>
      <c r="D52" s="88" t="s">
        <v>2899</v>
      </c>
      <c r="E52" s="113" t="s">
        <v>2900</v>
      </c>
      <c r="F52" s="113">
        <v>2024.0</v>
      </c>
      <c r="G52" s="4"/>
      <c r="H52" s="4"/>
      <c r="I52" s="4"/>
      <c r="J52" s="4"/>
      <c r="K52" s="4"/>
      <c r="L52" s="4"/>
      <c r="M52" s="4"/>
      <c r="N52" s="4"/>
      <c r="O52" s="4"/>
      <c r="P52" s="4"/>
      <c r="Q52" s="4"/>
      <c r="R52" s="4"/>
      <c r="S52" s="4"/>
      <c r="T52" s="4"/>
      <c r="U52" s="4"/>
      <c r="V52" s="4"/>
      <c r="W52" s="4"/>
      <c r="X52" s="4"/>
      <c r="Y52" s="4"/>
      <c r="Z52" s="4"/>
    </row>
    <row r="53" ht="14.25" customHeight="1">
      <c r="A53" s="86">
        <v>48.0</v>
      </c>
      <c r="B53" s="111" t="s">
        <v>2901</v>
      </c>
      <c r="C53" s="102" t="s">
        <v>2902</v>
      </c>
      <c r="D53" s="88" t="s">
        <v>2903</v>
      </c>
      <c r="E53" s="113" t="s">
        <v>2904</v>
      </c>
      <c r="F53" s="113">
        <v>2024.0</v>
      </c>
      <c r="G53" s="4"/>
      <c r="H53" s="4"/>
      <c r="I53" s="4"/>
      <c r="J53" s="4"/>
      <c r="K53" s="4"/>
      <c r="L53" s="4"/>
      <c r="M53" s="4"/>
      <c r="N53" s="4"/>
      <c r="O53" s="4"/>
      <c r="P53" s="4"/>
      <c r="Q53" s="4"/>
      <c r="R53" s="4"/>
      <c r="S53" s="4"/>
      <c r="T53" s="4"/>
      <c r="U53" s="4"/>
      <c r="V53" s="4"/>
      <c r="W53" s="4"/>
      <c r="X53" s="4"/>
      <c r="Y53" s="4"/>
      <c r="Z53" s="4"/>
    </row>
    <row r="54" ht="14.25" customHeight="1">
      <c r="A54" s="86">
        <v>49.0</v>
      </c>
      <c r="B54" s="111"/>
      <c r="C54" s="113"/>
      <c r="D54" s="88"/>
      <c r="E54" s="113"/>
      <c r="F54" s="113"/>
      <c r="G54" s="4"/>
      <c r="H54" s="4"/>
      <c r="I54" s="4"/>
      <c r="J54" s="4"/>
      <c r="K54" s="4"/>
      <c r="L54" s="4"/>
      <c r="M54" s="4"/>
      <c r="N54" s="4"/>
      <c r="O54" s="4"/>
      <c r="P54" s="4"/>
      <c r="Q54" s="4"/>
      <c r="R54" s="4"/>
      <c r="S54" s="4"/>
      <c r="T54" s="4"/>
      <c r="U54" s="4"/>
      <c r="V54" s="4"/>
      <c r="W54" s="4"/>
      <c r="X54" s="4"/>
      <c r="Y54" s="4"/>
      <c r="Z54" s="4"/>
    </row>
    <row r="55" ht="14.25" customHeight="1">
      <c r="A55" s="86">
        <v>50.0</v>
      </c>
      <c r="B55" s="111"/>
      <c r="C55" s="113"/>
      <c r="D55" s="88"/>
      <c r="E55" s="113"/>
      <c r="F55" s="113"/>
      <c r="G55" s="4"/>
      <c r="H55" s="4"/>
      <c r="I55" s="4"/>
      <c r="J55" s="4"/>
      <c r="K55" s="4"/>
      <c r="L55" s="4"/>
      <c r="M55" s="4"/>
      <c r="N55" s="4"/>
      <c r="O55" s="4"/>
      <c r="P55" s="4"/>
      <c r="Q55" s="4"/>
      <c r="R55" s="4"/>
      <c r="S55" s="4"/>
      <c r="T55" s="4"/>
      <c r="U55" s="4"/>
      <c r="V55" s="4"/>
      <c r="W55" s="4"/>
      <c r="X55" s="4"/>
      <c r="Y55" s="4"/>
      <c r="Z55" s="4"/>
    </row>
    <row r="56" ht="14.25" customHeight="1">
      <c r="A56" s="86">
        <v>51.0</v>
      </c>
      <c r="B56" s="111"/>
      <c r="C56" s="113"/>
      <c r="D56" s="88"/>
      <c r="E56" s="113"/>
      <c r="F56" s="113"/>
      <c r="G56" s="4"/>
      <c r="H56" s="4"/>
      <c r="I56" s="4"/>
      <c r="J56" s="4"/>
      <c r="K56" s="4"/>
      <c r="L56" s="4"/>
      <c r="M56" s="4"/>
      <c r="N56" s="4"/>
      <c r="O56" s="4"/>
      <c r="P56" s="4"/>
      <c r="Q56" s="4"/>
      <c r="R56" s="4"/>
      <c r="S56" s="4"/>
      <c r="T56" s="4"/>
      <c r="U56" s="4"/>
      <c r="V56" s="4"/>
      <c r="W56" s="4"/>
      <c r="X56" s="4"/>
      <c r="Y56" s="4"/>
      <c r="Z56" s="4"/>
    </row>
    <row r="57" ht="14.25" customHeight="1">
      <c r="A57" s="86">
        <v>52.0</v>
      </c>
      <c r="B57" s="111"/>
      <c r="C57" s="113"/>
      <c r="D57" s="88"/>
      <c r="E57" s="113"/>
      <c r="F57" s="113"/>
      <c r="G57" s="4"/>
      <c r="H57" s="4"/>
      <c r="I57" s="4"/>
      <c r="J57" s="4"/>
      <c r="K57" s="4"/>
      <c r="L57" s="4"/>
      <c r="M57" s="4"/>
      <c r="N57" s="4"/>
      <c r="O57" s="4"/>
      <c r="P57" s="4"/>
      <c r="Q57" s="4"/>
      <c r="R57" s="4"/>
      <c r="S57" s="4"/>
      <c r="T57" s="4"/>
      <c r="U57" s="4"/>
      <c r="V57" s="4"/>
      <c r="W57" s="4"/>
      <c r="X57" s="4"/>
      <c r="Y57" s="4"/>
      <c r="Z57" s="4"/>
    </row>
    <row r="58" ht="14.25" customHeight="1">
      <c r="A58" s="86">
        <v>53.0</v>
      </c>
      <c r="B58" s="111"/>
      <c r="C58" s="111"/>
      <c r="D58" s="111"/>
      <c r="E58" s="111"/>
      <c r="F58" s="113"/>
      <c r="G58" s="4"/>
      <c r="H58" s="4"/>
      <c r="I58" s="4"/>
      <c r="J58" s="4"/>
      <c r="K58" s="4"/>
      <c r="L58" s="4"/>
      <c r="M58" s="4"/>
      <c r="N58" s="4"/>
      <c r="O58" s="4"/>
      <c r="P58" s="4"/>
      <c r="Q58" s="4"/>
      <c r="R58" s="4"/>
      <c r="S58" s="4"/>
      <c r="T58" s="4"/>
      <c r="U58" s="4"/>
      <c r="V58" s="4"/>
      <c r="W58" s="4"/>
      <c r="X58" s="4"/>
      <c r="Y58" s="4"/>
      <c r="Z58" s="4"/>
    </row>
    <row r="59" ht="14.25" customHeight="1">
      <c r="A59" s="86">
        <v>54.0</v>
      </c>
      <c r="B59" s="111"/>
      <c r="C59" s="113"/>
      <c r="D59" s="88"/>
      <c r="E59" s="113"/>
      <c r="F59" s="113"/>
      <c r="G59" s="4"/>
      <c r="H59" s="4"/>
      <c r="I59" s="4"/>
      <c r="J59" s="4"/>
      <c r="K59" s="4"/>
      <c r="L59" s="4"/>
      <c r="M59" s="4"/>
      <c r="N59" s="4"/>
      <c r="O59" s="4"/>
      <c r="P59" s="4"/>
      <c r="Q59" s="4"/>
      <c r="R59" s="4"/>
      <c r="S59" s="4"/>
      <c r="T59" s="4"/>
      <c r="U59" s="4"/>
      <c r="V59" s="4"/>
      <c r="W59" s="4"/>
      <c r="X59" s="4"/>
      <c r="Y59" s="4"/>
      <c r="Z59" s="4"/>
    </row>
    <row r="60" ht="14.25" customHeight="1">
      <c r="A60" s="86">
        <v>55.0</v>
      </c>
      <c r="B60" s="111"/>
      <c r="C60" s="113"/>
      <c r="D60" s="88"/>
      <c r="E60" s="113"/>
      <c r="F60" s="113"/>
      <c r="G60" s="4"/>
      <c r="H60" s="4"/>
      <c r="I60" s="4"/>
      <c r="J60" s="4"/>
      <c r="K60" s="4"/>
      <c r="L60" s="4"/>
      <c r="M60" s="4"/>
      <c r="N60" s="4"/>
      <c r="O60" s="4"/>
      <c r="P60" s="4"/>
      <c r="Q60" s="4"/>
      <c r="R60" s="4"/>
      <c r="S60" s="4"/>
      <c r="T60" s="4"/>
      <c r="U60" s="4"/>
      <c r="V60" s="4"/>
      <c r="W60" s="4"/>
      <c r="X60" s="4"/>
      <c r="Y60" s="4"/>
      <c r="Z60" s="4"/>
    </row>
    <row r="61" ht="14.25" customHeight="1">
      <c r="A61" s="86">
        <v>56.0</v>
      </c>
      <c r="B61" s="111"/>
      <c r="C61" s="113"/>
      <c r="D61" s="88"/>
      <c r="E61" s="113"/>
      <c r="F61" s="113"/>
      <c r="G61" s="4"/>
      <c r="H61" s="4"/>
      <c r="I61" s="4"/>
      <c r="J61" s="4"/>
      <c r="K61" s="4"/>
      <c r="L61" s="4"/>
      <c r="M61" s="4"/>
      <c r="N61" s="4"/>
      <c r="O61" s="4"/>
      <c r="P61" s="4"/>
      <c r="Q61" s="4"/>
      <c r="R61" s="4"/>
      <c r="S61" s="4"/>
      <c r="T61" s="4"/>
      <c r="U61" s="4"/>
      <c r="V61" s="4"/>
      <c r="W61" s="4"/>
      <c r="X61" s="4"/>
      <c r="Y61" s="4"/>
      <c r="Z61" s="4"/>
    </row>
    <row r="62" ht="14.25" customHeight="1">
      <c r="A62" s="86">
        <v>57.0</v>
      </c>
      <c r="B62" s="111"/>
      <c r="C62" s="113"/>
      <c r="D62" s="88"/>
      <c r="E62" s="113"/>
      <c r="F62" s="113"/>
      <c r="G62" s="4"/>
      <c r="H62" s="4"/>
      <c r="I62" s="4"/>
      <c r="J62" s="4"/>
      <c r="K62" s="4"/>
      <c r="L62" s="4"/>
      <c r="M62" s="4"/>
      <c r="N62" s="4"/>
      <c r="O62" s="4"/>
      <c r="P62" s="4"/>
      <c r="Q62" s="4"/>
      <c r="R62" s="4"/>
      <c r="S62" s="4"/>
      <c r="T62" s="4"/>
      <c r="U62" s="4"/>
      <c r="V62" s="4"/>
      <c r="W62" s="4"/>
      <c r="X62" s="4"/>
      <c r="Y62" s="4"/>
      <c r="Z62" s="4"/>
    </row>
    <row r="63" ht="14.25" customHeight="1">
      <c r="A63" s="86">
        <v>58.0</v>
      </c>
      <c r="B63" s="111"/>
      <c r="C63" s="113"/>
      <c r="D63" s="88"/>
      <c r="E63" s="113"/>
      <c r="F63" s="113"/>
      <c r="G63" s="4"/>
      <c r="H63" s="4"/>
      <c r="I63" s="4"/>
      <c r="J63" s="4"/>
      <c r="K63" s="4"/>
      <c r="L63" s="4"/>
      <c r="M63" s="4"/>
      <c r="N63" s="4"/>
      <c r="O63" s="4"/>
      <c r="P63" s="4"/>
      <c r="Q63" s="4"/>
      <c r="R63" s="4"/>
      <c r="S63" s="4"/>
      <c r="T63" s="4"/>
      <c r="U63" s="4"/>
      <c r="V63" s="4"/>
      <c r="W63" s="4"/>
      <c r="X63" s="4"/>
      <c r="Y63" s="4"/>
      <c r="Z63" s="4"/>
    </row>
    <row r="64" ht="14.25" customHeight="1">
      <c r="A64" s="86">
        <v>59.0</v>
      </c>
      <c r="B64" s="111"/>
      <c r="C64" s="113"/>
      <c r="D64" s="88"/>
      <c r="E64" s="113"/>
      <c r="F64" s="113"/>
      <c r="G64" s="4"/>
      <c r="H64" s="4"/>
      <c r="I64" s="4"/>
      <c r="J64" s="4"/>
      <c r="K64" s="4"/>
      <c r="L64" s="4"/>
      <c r="M64" s="4"/>
      <c r="N64" s="4"/>
      <c r="O64" s="4"/>
      <c r="P64" s="4"/>
      <c r="Q64" s="4"/>
      <c r="R64" s="4"/>
      <c r="S64" s="4"/>
      <c r="T64" s="4"/>
      <c r="U64" s="4"/>
      <c r="V64" s="4"/>
      <c r="W64" s="4"/>
      <c r="X64" s="4"/>
      <c r="Y64" s="4"/>
      <c r="Z64" s="4"/>
    </row>
    <row r="65" ht="14.25" customHeight="1">
      <c r="A65" s="86">
        <v>60.0</v>
      </c>
      <c r="B65" s="111"/>
      <c r="C65" s="113"/>
      <c r="D65" s="88"/>
      <c r="E65" s="113"/>
      <c r="F65" s="113"/>
      <c r="G65" s="4"/>
      <c r="H65" s="4"/>
      <c r="I65" s="4"/>
      <c r="J65" s="4"/>
      <c r="K65" s="4"/>
      <c r="L65" s="4"/>
      <c r="M65" s="4"/>
      <c r="N65" s="4"/>
      <c r="O65" s="4"/>
      <c r="P65" s="4"/>
      <c r="Q65" s="4"/>
      <c r="R65" s="4"/>
      <c r="S65" s="4"/>
      <c r="T65" s="4"/>
      <c r="U65" s="4"/>
      <c r="V65" s="4"/>
      <c r="W65" s="4"/>
      <c r="X65" s="4"/>
      <c r="Y65" s="4"/>
      <c r="Z65" s="4"/>
    </row>
    <row r="66" ht="14.25" customHeight="1">
      <c r="A66" s="86">
        <v>61.0</v>
      </c>
      <c r="B66" s="111"/>
      <c r="C66" s="113"/>
      <c r="D66" s="88"/>
      <c r="E66" s="113"/>
      <c r="F66" s="113"/>
      <c r="G66" s="4"/>
      <c r="H66" s="4"/>
      <c r="I66" s="4"/>
      <c r="J66" s="4"/>
      <c r="K66" s="4"/>
      <c r="L66" s="4"/>
      <c r="M66" s="4"/>
      <c r="N66" s="4"/>
      <c r="O66" s="4"/>
      <c r="P66" s="4"/>
      <c r="Q66" s="4"/>
      <c r="R66" s="4"/>
      <c r="S66" s="4"/>
      <c r="T66" s="4"/>
      <c r="U66" s="4"/>
      <c r="V66" s="4"/>
      <c r="W66" s="4"/>
      <c r="X66" s="4"/>
      <c r="Y66" s="4"/>
      <c r="Z66" s="4"/>
    </row>
    <row r="67" ht="14.25" customHeight="1">
      <c r="A67" s="86">
        <v>62.0</v>
      </c>
      <c r="B67" s="111"/>
      <c r="C67" s="113"/>
      <c r="D67" s="88"/>
      <c r="E67" s="113"/>
      <c r="F67" s="113"/>
      <c r="G67" s="4"/>
      <c r="H67" s="4"/>
      <c r="I67" s="4"/>
      <c r="J67" s="4"/>
      <c r="K67" s="4"/>
      <c r="L67" s="4"/>
      <c r="M67" s="4"/>
      <c r="N67" s="4"/>
      <c r="O67" s="4"/>
      <c r="P67" s="4"/>
      <c r="Q67" s="4"/>
      <c r="R67" s="4"/>
      <c r="S67" s="4"/>
      <c r="T67" s="4"/>
      <c r="U67" s="4"/>
      <c r="V67" s="4"/>
      <c r="W67" s="4"/>
      <c r="X67" s="4"/>
      <c r="Y67" s="4"/>
      <c r="Z67" s="4"/>
    </row>
    <row r="68" ht="14.25" customHeight="1">
      <c r="A68" s="86">
        <v>63.0</v>
      </c>
      <c r="B68" s="111"/>
      <c r="C68" s="113"/>
      <c r="D68" s="88"/>
      <c r="E68" s="113"/>
      <c r="F68" s="113"/>
      <c r="G68" s="4"/>
      <c r="H68" s="4"/>
      <c r="I68" s="4"/>
      <c r="J68" s="4"/>
      <c r="K68" s="4"/>
      <c r="L68" s="4"/>
      <c r="M68" s="4"/>
      <c r="N68" s="4"/>
      <c r="O68" s="4"/>
      <c r="P68" s="4"/>
      <c r="Q68" s="4"/>
      <c r="R68" s="4"/>
      <c r="S68" s="4"/>
      <c r="T68" s="4"/>
      <c r="U68" s="4"/>
      <c r="V68" s="4"/>
      <c r="W68" s="4"/>
      <c r="X68" s="4"/>
      <c r="Y68" s="4"/>
      <c r="Z68" s="4"/>
    </row>
    <row r="69" ht="14.25" customHeight="1">
      <c r="A69" s="86">
        <v>64.0</v>
      </c>
      <c r="B69" s="111"/>
      <c r="C69" s="113"/>
      <c r="D69" s="88"/>
      <c r="E69" s="113"/>
      <c r="F69" s="113"/>
      <c r="G69" s="4"/>
      <c r="H69" s="4"/>
      <c r="I69" s="4"/>
      <c r="J69" s="4"/>
      <c r="K69" s="4"/>
      <c r="L69" s="4"/>
      <c r="M69" s="4"/>
      <c r="N69" s="4"/>
      <c r="O69" s="4"/>
      <c r="P69" s="4"/>
      <c r="Q69" s="4"/>
      <c r="R69" s="4"/>
      <c r="S69" s="4"/>
      <c r="T69" s="4"/>
      <c r="U69" s="4"/>
      <c r="V69" s="4"/>
      <c r="W69" s="4"/>
      <c r="X69" s="4"/>
      <c r="Y69" s="4"/>
      <c r="Z69" s="4"/>
    </row>
    <row r="70" ht="14.25" customHeight="1">
      <c r="A70" s="86">
        <v>65.0</v>
      </c>
      <c r="B70" s="111"/>
      <c r="C70" s="113"/>
      <c r="D70" s="88"/>
      <c r="E70" s="113"/>
      <c r="F70" s="113"/>
      <c r="G70" s="4"/>
      <c r="H70" s="4"/>
      <c r="I70" s="4"/>
      <c r="J70" s="4"/>
      <c r="K70" s="4"/>
      <c r="L70" s="4"/>
      <c r="M70" s="4"/>
      <c r="N70" s="4"/>
      <c r="O70" s="4"/>
      <c r="P70" s="4"/>
      <c r="Q70" s="4"/>
      <c r="R70" s="4"/>
      <c r="S70" s="4"/>
      <c r="T70" s="4"/>
      <c r="U70" s="4"/>
      <c r="V70" s="4"/>
      <c r="W70" s="4"/>
      <c r="X70" s="4"/>
      <c r="Y70" s="4"/>
      <c r="Z70" s="4"/>
    </row>
    <row r="71" ht="14.25" customHeight="1">
      <c r="A71" s="86">
        <v>66.0</v>
      </c>
      <c r="B71" s="111"/>
      <c r="C71" s="111"/>
      <c r="D71" s="111"/>
      <c r="E71" s="111"/>
      <c r="F71" s="113"/>
      <c r="G71" s="4"/>
      <c r="H71" s="4"/>
      <c r="I71" s="4"/>
      <c r="J71" s="4"/>
      <c r="K71" s="4"/>
      <c r="L71" s="4"/>
      <c r="M71" s="4"/>
      <c r="N71" s="4"/>
      <c r="O71" s="4"/>
      <c r="P71" s="4"/>
      <c r="Q71" s="4"/>
      <c r="R71" s="4"/>
      <c r="S71" s="4"/>
      <c r="T71" s="4"/>
      <c r="U71" s="4"/>
      <c r="V71" s="4"/>
      <c r="W71" s="4"/>
      <c r="X71" s="4"/>
      <c r="Y71" s="4"/>
      <c r="Z71" s="4"/>
    </row>
    <row r="72" ht="14.25" customHeight="1">
      <c r="A72" s="86">
        <v>67.0</v>
      </c>
      <c r="B72" s="111"/>
      <c r="C72" s="113"/>
      <c r="D72" s="88"/>
      <c r="E72" s="113"/>
      <c r="F72" s="113"/>
      <c r="G72" s="4"/>
      <c r="H72" s="4"/>
      <c r="I72" s="4"/>
      <c r="J72" s="4"/>
      <c r="K72" s="4"/>
      <c r="L72" s="4"/>
      <c r="M72" s="4"/>
      <c r="N72" s="4"/>
      <c r="O72" s="4"/>
      <c r="P72" s="4"/>
      <c r="Q72" s="4"/>
      <c r="R72" s="4"/>
      <c r="S72" s="4"/>
      <c r="T72" s="4"/>
      <c r="U72" s="4"/>
      <c r="V72" s="4"/>
      <c r="W72" s="4"/>
      <c r="X72" s="4"/>
      <c r="Y72" s="4"/>
      <c r="Z72" s="4"/>
    </row>
    <row r="73" ht="14.25" customHeight="1">
      <c r="A73" s="86">
        <v>68.0</v>
      </c>
      <c r="B73" s="111"/>
      <c r="C73" s="113"/>
      <c r="D73" s="88"/>
      <c r="E73" s="113"/>
      <c r="F73" s="113"/>
      <c r="G73" s="4"/>
      <c r="H73" s="4"/>
      <c r="I73" s="4"/>
      <c r="J73" s="4"/>
      <c r="K73" s="4"/>
      <c r="L73" s="4"/>
      <c r="M73" s="4"/>
      <c r="N73" s="4"/>
      <c r="O73" s="4"/>
      <c r="P73" s="4"/>
      <c r="Q73" s="4"/>
      <c r="R73" s="4"/>
      <c r="S73" s="4"/>
      <c r="T73" s="4"/>
      <c r="U73" s="4"/>
      <c r="V73" s="4"/>
      <c r="W73" s="4"/>
      <c r="X73" s="4"/>
      <c r="Y73" s="4"/>
      <c r="Z73" s="4"/>
    </row>
    <row r="74" ht="14.25" customHeight="1">
      <c r="A74" s="86">
        <v>69.0</v>
      </c>
      <c r="B74" s="111"/>
      <c r="C74" s="113"/>
      <c r="D74" s="88"/>
      <c r="E74" s="113"/>
      <c r="F74" s="113"/>
      <c r="G74" s="4"/>
      <c r="H74" s="4"/>
      <c r="I74" s="4"/>
      <c r="J74" s="4"/>
      <c r="K74" s="4"/>
      <c r="L74" s="4"/>
      <c r="M74" s="4"/>
      <c r="N74" s="4"/>
      <c r="O74" s="4"/>
      <c r="P74" s="4"/>
      <c r="Q74" s="4"/>
      <c r="R74" s="4"/>
      <c r="S74" s="4"/>
      <c r="T74" s="4"/>
      <c r="U74" s="4"/>
      <c r="V74" s="4"/>
      <c r="W74" s="4"/>
      <c r="X74" s="4"/>
      <c r="Y74" s="4"/>
      <c r="Z74" s="4"/>
    </row>
    <row r="75" ht="14.25" customHeight="1">
      <c r="A75" s="86">
        <v>70.0</v>
      </c>
      <c r="B75" s="111"/>
      <c r="C75" s="113"/>
      <c r="D75" s="88"/>
      <c r="E75" s="113"/>
      <c r="F75" s="113"/>
      <c r="G75" s="4"/>
      <c r="H75" s="4"/>
      <c r="I75" s="4"/>
      <c r="J75" s="4"/>
      <c r="K75" s="4"/>
      <c r="L75" s="4"/>
      <c r="M75" s="4"/>
      <c r="N75" s="4"/>
      <c r="O75" s="4"/>
      <c r="P75" s="4"/>
      <c r="Q75" s="4"/>
      <c r="R75" s="4"/>
      <c r="S75" s="4"/>
      <c r="T75" s="4"/>
      <c r="U75" s="4"/>
      <c r="V75" s="4"/>
      <c r="W75" s="4"/>
      <c r="X75" s="4"/>
      <c r="Y75" s="4"/>
      <c r="Z75" s="4"/>
    </row>
    <row r="76" ht="14.25" customHeight="1">
      <c r="A76" s="86">
        <v>71.0</v>
      </c>
      <c r="B76" s="111"/>
      <c r="C76" s="113"/>
      <c r="D76" s="88"/>
      <c r="E76" s="113"/>
      <c r="F76" s="113"/>
      <c r="G76" s="4"/>
      <c r="H76" s="4"/>
      <c r="I76" s="4"/>
      <c r="J76" s="4"/>
      <c r="K76" s="4"/>
      <c r="L76" s="4"/>
      <c r="M76" s="4"/>
      <c r="N76" s="4"/>
      <c r="O76" s="4"/>
      <c r="P76" s="4"/>
      <c r="Q76" s="4"/>
      <c r="R76" s="4"/>
      <c r="S76" s="4"/>
      <c r="T76" s="4"/>
      <c r="U76" s="4"/>
      <c r="V76" s="4"/>
      <c r="W76" s="4"/>
      <c r="X76" s="4"/>
      <c r="Y76" s="4"/>
      <c r="Z76" s="4"/>
    </row>
    <row r="77" ht="14.25" customHeight="1">
      <c r="A77" s="86">
        <v>72.0</v>
      </c>
      <c r="B77" s="111"/>
      <c r="C77" s="113"/>
      <c r="D77" s="88"/>
      <c r="E77" s="113"/>
      <c r="F77" s="113"/>
      <c r="G77" s="4"/>
      <c r="H77" s="4"/>
      <c r="I77" s="4"/>
      <c r="J77" s="4"/>
      <c r="K77" s="4"/>
      <c r="L77" s="4"/>
      <c r="M77" s="4"/>
      <c r="N77" s="4"/>
      <c r="O77" s="4"/>
      <c r="P77" s="4"/>
      <c r="Q77" s="4"/>
      <c r="R77" s="4"/>
      <c r="S77" s="4"/>
      <c r="T77" s="4"/>
      <c r="U77" s="4"/>
      <c r="V77" s="4"/>
      <c r="W77" s="4"/>
      <c r="X77" s="4"/>
      <c r="Y77" s="4"/>
      <c r="Z77" s="4"/>
    </row>
    <row r="78" ht="14.25" customHeight="1">
      <c r="A78" s="86">
        <v>73.0</v>
      </c>
      <c r="B78" s="111"/>
      <c r="C78" s="113"/>
      <c r="D78" s="88"/>
      <c r="E78" s="113"/>
      <c r="F78" s="113"/>
      <c r="G78" s="4"/>
      <c r="H78" s="4"/>
      <c r="I78" s="4"/>
      <c r="J78" s="4"/>
      <c r="K78" s="4"/>
      <c r="L78" s="4"/>
      <c r="M78" s="4"/>
      <c r="N78" s="4"/>
      <c r="O78" s="4"/>
      <c r="P78" s="4"/>
      <c r="Q78" s="4"/>
      <c r="R78" s="4"/>
      <c r="S78" s="4"/>
      <c r="T78" s="4"/>
      <c r="U78" s="4"/>
      <c r="V78" s="4"/>
      <c r="W78" s="4"/>
      <c r="X78" s="4"/>
      <c r="Y78" s="4"/>
      <c r="Z78" s="4"/>
    </row>
    <row r="79" ht="14.25" customHeight="1">
      <c r="A79" s="86">
        <v>74.0</v>
      </c>
      <c r="B79" s="111"/>
      <c r="C79" s="113"/>
      <c r="D79" s="88"/>
      <c r="E79" s="113"/>
      <c r="F79" s="113"/>
      <c r="G79" s="4"/>
      <c r="H79" s="4"/>
      <c r="I79" s="4"/>
      <c r="J79" s="4"/>
      <c r="K79" s="4"/>
      <c r="L79" s="4"/>
      <c r="M79" s="4"/>
      <c r="N79" s="4"/>
      <c r="O79" s="4"/>
      <c r="P79" s="4"/>
      <c r="Q79" s="4"/>
      <c r="R79" s="4"/>
      <c r="S79" s="4"/>
      <c r="T79" s="4"/>
      <c r="U79" s="4"/>
      <c r="V79" s="4"/>
      <c r="W79" s="4"/>
      <c r="X79" s="4"/>
      <c r="Y79" s="4"/>
      <c r="Z79" s="4"/>
    </row>
    <row r="80" ht="14.25" customHeight="1">
      <c r="A80" s="86">
        <v>75.0</v>
      </c>
      <c r="B80" s="111"/>
      <c r="C80" s="113"/>
      <c r="D80" s="88"/>
      <c r="E80" s="113"/>
      <c r="F80" s="113"/>
      <c r="G80" s="4"/>
      <c r="H80" s="4"/>
      <c r="I80" s="4"/>
      <c r="J80" s="4"/>
      <c r="K80" s="4"/>
      <c r="L80" s="4"/>
      <c r="M80" s="4"/>
      <c r="N80" s="4"/>
      <c r="O80" s="4"/>
      <c r="P80" s="4"/>
      <c r="Q80" s="4"/>
      <c r="R80" s="4"/>
      <c r="S80" s="4"/>
      <c r="T80" s="4"/>
      <c r="U80" s="4"/>
      <c r="V80" s="4"/>
      <c r="W80" s="4"/>
      <c r="X80" s="4"/>
      <c r="Y80" s="4"/>
      <c r="Z80" s="4"/>
    </row>
    <row r="81" ht="14.25" customHeight="1">
      <c r="A81" s="86">
        <v>76.0</v>
      </c>
      <c r="B81" s="111"/>
      <c r="C81" s="113"/>
      <c r="D81" s="88"/>
      <c r="E81" s="113"/>
      <c r="F81" s="113"/>
      <c r="G81" s="4"/>
      <c r="H81" s="4"/>
      <c r="I81" s="4"/>
      <c r="J81" s="4"/>
      <c r="K81" s="4"/>
      <c r="L81" s="4"/>
      <c r="M81" s="4"/>
      <c r="N81" s="4"/>
      <c r="O81" s="4"/>
      <c r="P81" s="4"/>
      <c r="Q81" s="4"/>
      <c r="R81" s="4"/>
      <c r="S81" s="4"/>
      <c r="T81" s="4"/>
      <c r="U81" s="4"/>
      <c r="V81" s="4"/>
      <c r="W81" s="4"/>
      <c r="X81" s="4"/>
      <c r="Y81" s="4"/>
      <c r="Z81" s="4"/>
    </row>
    <row r="82" ht="14.25" customHeight="1">
      <c r="A82" s="86">
        <v>77.0</v>
      </c>
      <c r="B82" s="111"/>
      <c r="C82" s="113"/>
      <c r="D82" s="88"/>
      <c r="E82" s="113"/>
      <c r="F82" s="113"/>
      <c r="G82" s="4"/>
      <c r="H82" s="4"/>
      <c r="I82" s="4"/>
      <c r="J82" s="4"/>
      <c r="K82" s="4"/>
      <c r="L82" s="4"/>
      <c r="M82" s="4"/>
      <c r="N82" s="4"/>
      <c r="O82" s="4"/>
      <c r="P82" s="4"/>
      <c r="Q82" s="4"/>
      <c r="R82" s="4"/>
      <c r="S82" s="4"/>
      <c r="T82" s="4"/>
      <c r="U82" s="4"/>
      <c r="V82" s="4"/>
      <c r="W82" s="4"/>
      <c r="X82" s="4"/>
      <c r="Y82" s="4"/>
      <c r="Z82" s="4"/>
    </row>
    <row r="83" ht="14.25" customHeight="1">
      <c r="A83" s="86">
        <v>78.0</v>
      </c>
      <c r="B83" s="111"/>
      <c r="C83" s="113"/>
      <c r="D83" s="88"/>
      <c r="E83" s="113"/>
      <c r="F83" s="113"/>
      <c r="G83" s="4"/>
      <c r="H83" s="4"/>
      <c r="I83" s="4"/>
      <c r="J83" s="4"/>
      <c r="K83" s="4"/>
      <c r="L83" s="4"/>
      <c r="M83" s="4"/>
      <c r="N83" s="4"/>
      <c r="O83" s="4"/>
      <c r="P83" s="4"/>
      <c r="Q83" s="4"/>
      <c r="R83" s="4"/>
      <c r="S83" s="4"/>
      <c r="T83" s="4"/>
      <c r="U83" s="4"/>
      <c r="V83" s="4"/>
      <c r="W83" s="4"/>
      <c r="X83" s="4"/>
      <c r="Y83" s="4"/>
      <c r="Z83" s="4"/>
    </row>
    <row r="84" ht="14.25" customHeight="1">
      <c r="A84" s="86">
        <v>79.0</v>
      </c>
      <c r="B84" s="111"/>
      <c r="C84" s="111"/>
      <c r="D84" s="111"/>
      <c r="E84" s="111"/>
      <c r="F84" s="113"/>
      <c r="G84" s="4"/>
      <c r="H84" s="4"/>
      <c r="I84" s="4"/>
      <c r="J84" s="4"/>
      <c r="K84" s="4"/>
      <c r="L84" s="4"/>
      <c r="M84" s="4"/>
      <c r="N84" s="4"/>
      <c r="O84" s="4"/>
      <c r="P84" s="4"/>
      <c r="Q84" s="4"/>
      <c r="R84" s="4"/>
      <c r="S84" s="4"/>
      <c r="T84" s="4"/>
      <c r="U84" s="4"/>
      <c r="V84" s="4"/>
      <c r="W84" s="4"/>
      <c r="X84" s="4"/>
      <c r="Y84" s="4"/>
      <c r="Z84" s="4"/>
    </row>
    <row r="85" ht="14.25" customHeight="1">
      <c r="A85" s="86">
        <v>80.0</v>
      </c>
      <c r="B85" s="111"/>
      <c r="C85" s="113"/>
      <c r="D85" s="88"/>
      <c r="E85" s="113"/>
      <c r="F85" s="113"/>
      <c r="G85" s="4"/>
      <c r="H85" s="4"/>
      <c r="I85" s="4"/>
      <c r="J85" s="4"/>
      <c r="K85" s="4"/>
      <c r="L85" s="4"/>
      <c r="M85" s="4"/>
      <c r="N85" s="4"/>
      <c r="O85" s="4"/>
      <c r="P85" s="4"/>
      <c r="Q85" s="4"/>
      <c r="R85" s="4"/>
      <c r="S85" s="4"/>
      <c r="T85" s="4"/>
      <c r="U85" s="4"/>
      <c r="V85" s="4"/>
      <c r="W85" s="4"/>
      <c r="X85" s="4"/>
      <c r="Y85" s="4"/>
      <c r="Z85" s="4"/>
    </row>
    <row r="86" ht="14.25" customHeight="1">
      <c r="A86" s="86">
        <v>81.0</v>
      </c>
      <c r="B86" s="111"/>
      <c r="C86" s="113"/>
      <c r="D86" s="88"/>
      <c r="E86" s="113"/>
      <c r="F86" s="113"/>
      <c r="G86" s="4"/>
      <c r="H86" s="4"/>
      <c r="I86" s="4"/>
      <c r="J86" s="4"/>
      <c r="K86" s="4"/>
      <c r="L86" s="4"/>
      <c r="M86" s="4"/>
      <c r="N86" s="4"/>
      <c r="O86" s="4"/>
      <c r="P86" s="4"/>
      <c r="Q86" s="4"/>
      <c r="R86" s="4"/>
      <c r="S86" s="4"/>
      <c r="T86" s="4"/>
      <c r="U86" s="4"/>
      <c r="V86" s="4"/>
      <c r="W86" s="4"/>
      <c r="X86" s="4"/>
      <c r="Y86" s="4"/>
      <c r="Z86" s="4"/>
    </row>
    <row r="87" ht="14.25" customHeight="1">
      <c r="A87" s="86">
        <v>82.0</v>
      </c>
      <c r="B87" s="111"/>
      <c r="C87" s="113"/>
      <c r="D87" s="88"/>
      <c r="E87" s="113"/>
      <c r="F87" s="113"/>
      <c r="G87" s="4"/>
      <c r="H87" s="4"/>
      <c r="I87" s="4"/>
      <c r="J87" s="4"/>
      <c r="K87" s="4"/>
      <c r="L87" s="4"/>
      <c r="M87" s="4"/>
      <c r="N87" s="4"/>
      <c r="O87" s="4"/>
      <c r="P87" s="4"/>
      <c r="Q87" s="4"/>
      <c r="R87" s="4"/>
      <c r="S87" s="4"/>
      <c r="T87" s="4"/>
      <c r="U87" s="4"/>
      <c r="V87" s="4"/>
      <c r="W87" s="4"/>
      <c r="X87" s="4"/>
      <c r="Y87" s="4"/>
      <c r="Z87" s="4"/>
    </row>
    <row r="88" ht="14.25" customHeight="1">
      <c r="A88" s="86">
        <v>83.0</v>
      </c>
      <c r="B88" s="111"/>
      <c r="C88" s="113"/>
      <c r="D88" s="88"/>
      <c r="E88" s="113"/>
      <c r="F88" s="113"/>
      <c r="G88" s="4"/>
      <c r="H88" s="4"/>
      <c r="I88" s="4"/>
      <c r="J88" s="4"/>
      <c r="K88" s="4"/>
      <c r="L88" s="4"/>
      <c r="M88" s="4"/>
      <c r="N88" s="4"/>
      <c r="O88" s="4"/>
      <c r="P88" s="4"/>
      <c r="Q88" s="4"/>
      <c r="R88" s="4"/>
      <c r="S88" s="4"/>
      <c r="T88" s="4"/>
      <c r="U88" s="4"/>
      <c r="V88" s="4"/>
      <c r="W88" s="4"/>
      <c r="X88" s="4"/>
      <c r="Y88" s="4"/>
      <c r="Z88" s="4"/>
    </row>
    <row r="89" ht="14.25" customHeight="1">
      <c r="A89" s="86">
        <v>84.0</v>
      </c>
      <c r="B89" s="111"/>
      <c r="C89" s="113"/>
      <c r="D89" s="88"/>
      <c r="E89" s="113"/>
      <c r="F89" s="113"/>
      <c r="G89" s="4"/>
      <c r="H89" s="4"/>
      <c r="I89" s="4"/>
      <c r="J89" s="4"/>
      <c r="K89" s="4"/>
      <c r="L89" s="4"/>
      <c r="M89" s="4"/>
      <c r="N89" s="4"/>
      <c r="O89" s="4"/>
      <c r="P89" s="4"/>
      <c r="Q89" s="4"/>
      <c r="R89" s="4"/>
      <c r="S89" s="4"/>
      <c r="T89" s="4"/>
      <c r="U89" s="4"/>
      <c r="V89" s="4"/>
      <c r="W89" s="4"/>
      <c r="X89" s="4"/>
      <c r="Y89" s="4"/>
      <c r="Z89" s="4"/>
    </row>
    <row r="90" ht="14.25" customHeight="1">
      <c r="A90" s="86">
        <v>85.0</v>
      </c>
      <c r="B90" s="111"/>
      <c r="C90" s="113"/>
      <c r="D90" s="88"/>
      <c r="E90" s="113"/>
      <c r="F90" s="113"/>
      <c r="G90" s="4"/>
      <c r="H90" s="4"/>
      <c r="I90" s="4"/>
      <c r="J90" s="4"/>
      <c r="K90" s="4"/>
      <c r="L90" s="4"/>
      <c r="M90" s="4"/>
      <c r="N90" s="4"/>
      <c r="O90" s="4"/>
      <c r="P90" s="4"/>
      <c r="Q90" s="4"/>
      <c r="R90" s="4"/>
      <c r="S90" s="4"/>
      <c r="T90" s="4"/>
      <c r="U90" s="4"/>
      <c r="V90" s="4"/>
      <c r="W90" s="4"/>
      <c r="X90" s="4"/>
      <c r="Y90" s="4"/>
      <c r="Z90" s="4"/>
    </row>
    <row r="91" ht="14.25" customHeight="1">
      <c r="A91" s="86">
        <v>86.0</v>
      </c>
      <c r="B91" s="111"/>
      <c r="C91" s="113"/>
      <c r="D91" s="88"/>
      <c r="E91" s="113"/>
      <c r="F91" s="113"/>
      <c r="G91" s="4"/>
      <c r="H91" s="4"/>
      <c r="I91" s="4"/>
      <c r="J91" s="4"/>
      <c r="K91" s="4"/>
      <c r="L91" s="4"/>
      <c r="M91" s="4"/>
      <c r="N91" s="4"/>
      <c r="O91" s="4"/>
      <c r="P91" s="4"/>
      <c r="Q91" s="4"/>
      <c r="R91" s="4"/>
      <c r="S91" s="4"/>
      <c r="T91" s="4"/>
      <c r="U91" s="4"/>
      <c r="V91" s="4"/>
      <c r="W91" s="4"/>
      <c r="X91" s="4"/>
      <c r="Y91" s="4"/>
      <c r="Z91" s="4"/>
    </row>
    <row r="92" ht="14.25" customHeight="1">
      <c r="A92" s="86">
        <v>87.0</v>
      </c>
      <c r="B92" s="111"/>
      <c r="C92" s="113"/>
      <c r="D92" s="88"/>
      <c r="E92" s="113"/>
      <c r="F92" s="113"/>
      <c r="G92" s="4"/>
      <c r="H92" s="4"/>
      <c r="I92" s="4"/>
      <c r="J92" s="4"/>
      <c r="K92" s="4"/>
      <c r="L92" s="4"/>
      <c r="M92" s="4"/>
      <c r="N92" s="4"/>
      <c r="O92" s="4"/>
      <c r="P92" s="4"/>
      <c r="Q92" s="4"/>
      <c r="R92" s="4"/>
      <c r="S92" s="4"/>
      <c r="T92" s="4"/>
      <c r="U92" s="4"/>
      <c r="V92" s="4"/>
      <c r="W92" s="4"/>
      <c r="X92" s="4"/>
      <c r="Y92" s="4"/>
      <c r="Z92" s="4"/>
    </row>
    <row r="93" ht="14.25" customHeight="1">
      <c r="A93" s="86">
        <v>88.0</v>
      </c>
      <c r="B93" s="111"/>
      <c r="C93" s="113"/>
      <c r="D93" s="88"/>
      <c r="E93" s="113"/>
      <c r="F93" s="113"/>
      <c r="G93" s="4"/>
      <c r="H93" s="4"/>
      <c r="I93" s="4"/>
      <c r="J93" s="4"/>
      <c r="K93" s="4"/>
      <c r="L93" s="4"/>
      <c r="M93" s="4"/>
      <c r="N93" s="4"/>
      <c r="O93" s="4"/>
      <c r="P93" s="4"/>
      <c r="Q93" s="4"/>
      <c r="R93" s="4"/>
      <c r="S93" s="4"/>
      <c r="T93" s="4"/>
      <c r="U93" s="4"/>
      <c r="V93" s="4"/>
      <c r="W93" s="4"/>
      <c r="X93" s="4"/>
      <c r="Y93" s="4"/>
      <c r="Z93" s="4"/>
    </row>
    <row r="94" ht="14.25" customHeight="1">
      <c r="A94" s="86">
        <v>89.0</v>
      </c>
      <c r="B94" s="111"/>
      <c r="C94" s="113"/>
      <c r="D94" s="88"/>
      <c r="E94" s="113"/>
      <c r="F94" s="113"/>
      <c r="G94" s="4"/>
      <c r="H94" s="4"/>
      <c r="I94" s="4"/>
      <c r="J94" s="4"/>
      <c r="K94" s="4"/>
      <c r="L94" s="4"/>
      <c r="M94" s="4"/>
      <c r="N94" s="4"/>
      <c r="O94" s="4"/>
      <c r="P94" s="4"/>
      <c r="Q94" s="4"/>
      <c r="R94" s="4"/>
      <c r="S94" s="4"/>
      <c r="T94" s="4"/>
      <c r="U94" s="4"/>
      <c r="V94" s="4"/>
      <c r="W94" s="4"/>
      <c r="X94" s="4"/>
      <c r="Y94" s="4"/>
      <c r="Z94" s="4"/>
    </row>
    <row r="95" ht="14.25" customHeight="1">
      <c r="A95" s="86">
        <v>90.0</v>
      </c>
      <c r="B95" s="111"/>
      <c r="C95" s="113"/>
      <c r="D95" s="88"/>
      <c r="E95" s="113"/>
      <c r="F95" s="113"/>
      <c r="G95" s="4"/>
      <c r="H95" s="4"/>
      <c r="I95" s="4"/>
      <c r="J95" s="4"/>
      <c r="K95" s="4"/>
      <c r="L95" s="4"/>
      <c r="M95" s="4"/>
      <c r="N95" s="4"/>
      <c r="O95" s="4"/>
      <c r="P95" s="4"/>
      <c r="Q95" s="4"/>
      <c r="R95" s="4"/>
      <c r="S95" s="4"/>
      <c r="T95" s="4"/>
      <c r="U95" s="4"/>
      <c r="V95" s="4"/>
      <c r="W95" s="4"/>
      <c r="X95" s="4"/>
      <c r="Y95" s="4"/>
      <c r="Z95" s="4"/>
    </row>
    <row r="96" ht="14.25" customHeight="1">
      <c r="A96" s="86">
        <v>91.0</v>
      </c>
      <c r="B96" s="111"/>
      <c r="C96" s="113"/>
      <c r="D96" s="88"/>
      <c r="E96" s="113"/>
      <c r="F96" s="113"/>
      <c r="G96" s="4"/>
      <c r="H96" s="4"/>
      <c r="I96" s="4"/>
      <c r="J96" s="4"/>
      <c r="K96" s="4"/>
      <c r="L96" s="4"/>
      <c r="M96" s="4"/>
      <c r="N96" s="4"/>
      <c r="O96" s="4"/>
      <c r="P96" s="4"/>
      <c r="Q96" s="4"/>
      <c r="R96" s="4"/>
      <c r="S96" s="4"/>
      <c r="T96" s="4"/>
      <c r="U96" s="4"/>
      <c r="V96" s="4"/>
      <c r="W96" s="4"/>
      <c r="X96" s="4"/>
      <c r="Y96" s="4"/>
      <c r="Z96" s="4"/>
    </row>
    <row r="97" ht="14.25" customHeight="1">
      <c r="A97" s="86">
        <v>92.0</v>
      </c>
      <c r="B97" s="111"/>
      <c r="C97" s="111"/>
      <c r="D97" s="111"/>
      <c r="E97" s="111"/>
      <c r="F97" s="113"/>
      <c r="G97" s="4"/>
      <c r="H97" s="4"/>
      <c r="I97" s="4"/>
      <c r="J97" s="4"/>
      <c r="K97" s="4"/>
      <c r="L97" s="4"/>
      <c r="M97" s="4"/>
      <c r="N97" s="4"/>
      <c r="O97" s="4"/>
      <c r="P97" s="4"/>
      <c r="Q97" s="4"/>
      <c r="R97" s="4"/>
      <c r="S97" s="4"/>
      <c r="T97" s="4"/>
      <c r="U97" s="4"/>
      <c r="V97" s="4"/>
      <c r="W97" s="4"/>
      <c r="X97" s="4"/>
      <c r="Y97" s="4"/>
      <c r="Z97" s="4"/>
    </row>
    <row r="98" ht="14.25" customHeight="1">
      <c r="A98" s="86">
        <v>93.0</v>
      </c>
      <c r="B98" s="111"/>
      <c r="C98" s="113"/>
      <c r="D98" s="88"/>
      <c r="E98" s="113"/>
      <c r="F98" s="113"/>
      <c r="G98" s="4"/>
      <c r="H98" s="4"/>
      <c r="I98" s="4"/>
      <c r="J98" s="4"/>
      <c r="K98" s="4"/>
      <c r="L98" s="4"/>
      <c r="M98" s="4"/>
      <c r="N98" s="4"/>
      <c r="O98" s="4"/>
      <c r="P98" s="4"/>
      <c r="Q98" s="4"/>
      <c r="R98" s="4"/>
      <c r="S98" s="4"/>
      <c r="T98" s="4"/>
      <c r="U98" s="4"/>
      <c r="V98" s="4"/>
      <c r="W98" s="4"/>
      <c r="X98" s="4"/>
      <c r="Y98" s="4"/>
      <c r="Z98" s="4"/>
    </row>
    <row r="99" ht="14.25" customHeight="1">
      <c r="A99" s="86">
        <v>94.0</v>
      </c>
      <c r="B99" s="111"/>
      <c r="C99" s="113"/>
      <c r="D99" s="88"/>
      <c r="E99" s="113"/>
      <c r="F99" s="113"/>
      <c r="G99" s="4"/>
      <c r="H99" s="4"/>
      <c r="I99" s="4"/>
      <c r="J99" s="4"/>
      <c r="K99" s="4"/>
      <c r="L99" s="4"/>
      <c r="M99" s="4"/>
      <c r="N99" s="4"/>
      <c r="O99" s="4"/>
      <c r="P99" s="4"/>
      <c r="Q99" s="4"/>
      <c r="R99" s="4"/>
      <c r="S99" s="4"/>
      <c r="T99" s="4"/>
      <c r="U99" s="4"/>
      <c r="V99" s="4"/>
      <c r="W99" s="4"/>
      <c r="X99" s="4"/>
      <c r="Y99" s="4"/>
      <c r="Z99" s="4"/>
    </row>
    <row r="100" ht="14.25" customHeight="1">
      <c r="A100" s="86">
        <v>95.0</v>
      </c>
      <c r="B100" s="111"/>
      <c r="C100" s="113"/>
      <c r="D100" s="88"/>
      <c r="E100" s="113"/>
      <c r="F100" s="113"/>
      <c r="G100" s="4"/>
      <c r="H100" s="4"/>
      <c r="I100" s="4"/>
      <c r="J100" s="4"/>
      <c r="K100" s="4"/>
      <c r="L100" s="4"/>
      <c r="M100" s="4"/>
      <c r="N100" s="4"/>
      <c r="O100" s="4"/>
      <c r="P100" s="4"/>
      <c r="Q100" s="4"/>
      <c r="R100" s="4"/>
      <c r="S100" s="4"/>
      <c r="T100" s="4"/>
      <c r="U100" s="4"/>
      <c r="V100" s="4"/>
      <c r="W100" s="4"/>
      <c r="X100" s="4"/>
      <c r="Y100" s="4"/>
      <c r="Z100" s="4"/>
    </row>
    <row r="101" ht="14.25" customHeight="1">
      <c r="A101" s="86">
        <v>96.0</v>
      </c>
      <c r="B101" s="111"/>
      <c r="C101" s="113"/>
      <c r="D101" s="88"/>
      <c r="E101" s="113"/>
      <c r="F101" s="113"/>
      <c r="G101" s="4"/>
      <c r="H101" s="4"/>
      <c r="I101" s="4"/>
      <c r="J101" s="4"/>
      <c r="K101" s="4"/>
      <c r="L101" s="4"/>
      <c r="M101" s="4"/>
      <c r="N101" s="4"/>
      <c r="O101" s="4"/>
      <c r="P101" s="4"/>
      <c r="Q101" s="4"/>
      <c r="R101" s="4"/>
      <c r="S101" s="4"/>
      <c r="T101" s="4"/>
      <c r="U101" s="4"/>
      <c r="V101" s="4"/>
      <c r="W101" s="4"/>
      <c r="X101" s="4"/>
      <c r="Y101" s="4"/>
      <c r="Z101" s="4"/>
    </row>
    <row r="102" ht="14.25" customHeight="1">
      <c r="A102" s="86">
        <v>97.0</v>
      </c>
      <c r="B102" s="111"/>
      <c r="C102" s="113"/>
      <c r="D102" s="88"/>
      <c r="E102" s="113"/>
      <c r="F102" s="113"/>
      <c r="G102" s="4"/>
      <c r="H102" s="4"/>
      <c r="I102" s="4"/>
      <c r="J102" s="4"/>
      <c r="K102" s="4"/>
      <c r="L102" s="4"/>
      <c r="M102" s="4"/>
      <c r="N102" s="4"/>
      <c r="O102" s="4"/>
      <c r="P102" s="4"/>
      <c r="Q102" s="4"/>
      <c r="R102" s="4"/>
      <c r="S102" s="4"/>
      <c r="T102" s="4"/>
      <c r="U102" s="4"/>
      <c r="V102" s="4"/>
      <c r="W102" s="4"/>
      <c r="X102" s="4"/>
      <c r="Y102" s="4"/>
      <c r="Z102" s="4"/>
    </row>
    <row r="103" ht="14.25" customHeight="1">
      <c r="A103" s="86">
        <v>98.0</v>
      </c>
      <c r="B103" s="111"/>
      <c r="C103" s="113"/>
      <c r="D103" s="88"/>
      <c r="E103" s="113"/>
      <c r="F103" s="113"/>
      <c r="G103" s="4"/>
      <c r="H103" s="4"/>
      <c r="I103" s="4"/>
      <c r="J103" s="4"/>
      <c r="K103" s="4"/>
      <c r="L103" s="4"/>
      <c r="M103" s="4"/>
      <c r="N103" s="4"/>
      <c r="O103" s="4"/>
      <c r="P103" s="4"/>
      <c r="Q103" s="4"/>
      <c r="R103" s="4"/>
      <c r="S103" s="4"/>
      <c r="T103" s="4"/>
      <c r="U103" s="4"/>
      <c r="V103" s="4"/>
      <c r="W103" s="4"/>
      <c r="X103" s="4"/>
      <c r="Y103" s="4"/>
      <c r="Z103" s="4"/>
    </row>
    <row r="104" ht="14.25" customHeight="1">
      <c r="A104" s="86">
        <v>99.0</v>
      </c>
      <c r="B104" s="111"/>
      <c r="C104" s="113"/>
      <c r="D104" s="88"/>
      <c r="E104" s="113"/>
      <c r="F104" s="113"/>
      <c r="G104" s="4"/>
      <c r="H104" s="4"/>
      <c r="I104" s="4"/>
      <c r="J104" s="4"/>
      <c r="K104" s="4"/>
      <c r="L104" s="4"/>
      <c r="M104" s="4"/>
      <c r="N104" s="4"/>
      <c r="O104" s="4"/>
      <c r="P104" s="4"/>
      <c r="Q104" s="4"/>
      <c r="R104" s="4"/>
      <c r="S104" s="4"/>
      <c r="T104" s="4"/>
      <c r="U104" s="4"/>
      <c r="V104" s="4"/>
      <c r="W104" s="4"/>
      <c r="X104" s="4"/>
      <c r="Y104" s="4"/>
      <c r="Z104" s="4"/>
    </row>
    <row r="105" ht="14.25" customHeight="1">
      <c r="A105" s="86">
        <v>100.0</v>
      </c>
      <c r="B105" s="111"/>
      <c r="C105" s="113"/>
      <c r="D105" s="88"/>
      <c r="E105" s="113"/>
      <c r="F105" s="113"/>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137"/>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137"/>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137"/>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137"/>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137"/>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137"/>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137"/>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137"/>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137"/>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137"/>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137"/>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137"/>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137"/>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137"/>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137"/>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137"/>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137"/>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137"/>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137"/>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137"/>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137"/>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137"/>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137"/>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137"/>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137"/>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137"/>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137"/>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137"/>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137"/>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137"/>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137"/>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137"/>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137"/>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137"/>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137"/>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137"/>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137"/>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137"/>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137"/>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137"/>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137"/>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137"/>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137"/>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137"/>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137"/>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137"/>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137"/>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137"/>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137"/>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137"/>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137"/>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137"/>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137"/>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137"/>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137"/>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137"/>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137"/>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137"/>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137"/>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137"/>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137"/>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137"/>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137"/>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137"/>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137"/>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137"/>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137"/>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137"/>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137"/>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137"/>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137"/>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137"/>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137"/>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137"/>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137"/>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137"/>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137"/>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137"/>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137"/>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137"/>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137"/>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137"/>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137"/>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137"/>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137"/>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137"/>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137"/>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137"/>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137"/>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137"/>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137"/>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137"/>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137"/>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137"/>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137"/>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137"/>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137"/>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137"/>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137"/>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137"/>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137"/>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137"/>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137"/>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137"/>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137"/>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137"/>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137"/>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137"/>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137"/>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137"/>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137"/>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137"/>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137"/>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137"/>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137"/>
      <c r="G220" s="4"/>
      <c r="H220" s="4"/>
      <c r="I220" s="4"/>
      <c r="J220" s="4"/>
      <c r="K220" s="4"/>
      <c r="L220" s="4"/>
      <c r="M220" s="4"/>
      <c r="N220" s="4"/>
      <c r="O220" s="4"/>
      <c r="P220" s="4"/>
      <c r="Q220" s="4"/>
      <c r="R220" s="4"/>
      <c r="S220" s="4"/>
      <c r="T220" s="4"/>
      <c r="U220" s="4"/>
      <c r="V220" s="4"/>
      <c r="W220" s="4"/>
      <c r="X220" s="4"/>
      <c r="Y220" s="4"/>
      <c r="Z220" s="4"/>
    </row>
    <row r="221" ht="14.25" customHeight="1">
      <c r="A221" s="4"/>
      <c r="B221" s="4"/>
      <c r="C221" s="4"/>
      <c r="D221" s="4"/>
      <c r="E221" s="4"/>
      <c r="F221" s="137"/>
      <c r="G221" s="4"/>
      <c r="H221" s="4"/>
      <c r="I221" s="4"/>
      <c r="J221" s="4"/>
      <c r="K221" s="4"/>
      <c r="L221" s="4"/>
      <c r="M221" s="4"/>
      <c r="N221" s="4"/>
      <c r="O221" s="4"/>
      <c r="P221" s="4"/>
      <c r="Q221" s="4"/>
      <c r="R221" s="4"/>
      <c r="S221" s="4"/>
      <c r="T221" s="4"/>
      <c r="U221" s="4"/>
      <c r="V221" s="4"/>
      <c r="W221" s="4"/>
      <c r="X221" s="4"/>
      <c r="Y221" s="4"/>
      <c r="Z221" s="4"/>
    </row>
    <row r="222" ht="14.25" customHeight="1">
      <c r="A222" s="4"/>
      <c r="B222" s="4"/>
      <c r="C222" s="4"/>
      <c r="D222" s="4"/>
      <c r="E222" s="4"/>
      <c r="F222" s="137"/>
      <c r="G222" s="4"/>
      <c r="H222" s="4"/>
      <c r="I222" s="4"/>
      <c r="J222" s="4"/>
      <c r="K222" s="4"/>
      <c r="L222" s="4"/>
      <c r="M222" s="4"/>
      <c r="N222" s="4"/>
      <c r="O222" s="4"/>
      <c r="P222" s="4"/>
      <c r="Q222" s="4"/>
      <c r="R222" s="4"/>
      <c r="S222" s="4"/>
      <c r="T222" s="4"/>
      <c r="U222" s="4"/>
      <c r="V222" s="4"/>
      <c r="W222" s="4"/>
      <c r="X222" s="4"/>
      <c r="Y222" s="4"/>
      <c r="Z222" s="4"/>
    </row>
    <row r="223" ht="14.25" customHeight="1">
      <c r="A223" s="4"/>
      <c r="B223" s="4"/>
      <c r="C223" s="4"/>
      <c r="D223" s="4"/>
      <c r="E223" s="4"/>
      <c r="F223" s="137"/>
      <c r="G223" s="4"/>
      <c r="H223" s="4"/>
      <c r="I223" s="4"/>
      <c r="J223" s="4"/>
      <c r="K223" s="4"/>
      <c r="L223" s="4"/>
      <c r="M223" s="4"/>
      <c r="N223" s="4"/>
      <c r="O223" s="4"/>
      <c r="P223" s="4"/>
      <c r="Q223" s="4"/>
      <c r="R223" s="4"/>
      <c r="S223" s="4"/>
      <c r="T223" s="4"/>
      <c r="U223" s="4"/>
      <c r="V223" s="4"/>
      <c r="W223" s="4"/>
      <c r="X223" s="4"/>
      <c r="Y223" s="4"/>
      <c r="Z223" s="4"/>
    </row>
    <row r="224" ht="14.25" customHeight="1">
      <c r="A224" s="4"/>
      <c r="B224" s="4"/>
      <c r="C224" s="4"/>
      <c r="D224" s="4"/>
      <c r="E224" s="4"/>
      <c r="F224" s="137"/>
      <c r="G224" s="4"/>
      <c r="H224" s="4"/>
      <c r="I224" s="4"/>
      <c r="J224" s="4"/>
      <c r="K224" s="4"/>
      <c r="L224" s="4"/>
      <c r="M224" s="4"/>
      <c r="N224" s="4"/>
      <c r="O224" s="4"/>
      <c r="P224" s="4"/>
      <c r="Q224" s="4"/>
      <c r="R224" s="4"/>
      <c r="S224" s="4"/>
      <c r="T224" s="4"/>
      <c r="U224" s="4"/>
      <c r="V224" s="4"/>
      <c r="W224" s="4"/>
      <c r="X224" s="4"/>
      <c r="Y224" s="4"/>
      <c r="Z224" s="4"/>
    </row>
    <row r="225" ht="14.25" customHeight="1">
      <c r="A225" s="4"/>
      <c r="B225" s="4"/>
      <c r="C225" s="4"/>
      <c r="D225" s="4"/>
      <c r="E225" s="4"/>
      <c r="F225" s="137"/>
      <c r="G225" s="4"/>
      <c r="H225" s="4"/>
      <c r="I225" s="4"/>
      <c r="J225" s="4"/>
      <c r="K225" s="4"/>
      <c r="L225" s="4"/>
      <c r="M225" s="4"/>
      <c r="N225" s="4"/>
      <c r="O225" s="4"/>
      <c r="P225" s="4"/>
      <c r="Q225" s="4"/>
      <c r="R225" s="4"/>
      <c r="S225" s="4"/>
      <c r="T225" s="4"/>
      <c r="U225" s="4"/>
      <c r="V225" s="4"/>
      <c r="W225" s="4"/>
      <c r="X225" s="4"/>
      <c r="Y225" s="4"/>
      <c r="Z225" s="4"/>
    </row>
    <row r="226" ht="14.25" customHeight="1">
      <c r="A226" s="4"/>
      <c r="B226" s="4"/>
      <c r="C226" s="4"/>
      <c r="D226" s="4"/>
      <c r="E226" s="4"/>
      <c r="F226" s="137"/>
      <c r="G226" s="4"/>
      <c r="H226" s="4"/>
      <c r="I226" s="4"/>
      <c r="J226" s="4"/>
      <c r="K226" s="4"/>
      <c r="L226" s="4"/>
      <c r="M226" s="4"/>
      <c r="N226" s="4"/>
      <c r="O226" s="4"/>
      <c r="P226" s="4"/>
      <c r="Q226" s="4"/>
      <c r="R226" s="4"/>
      <c r="S226" s="4"/>
      <c r="T226" s="4"/>
      <c r="U226" s="4"/>
      <c r="V226" s="4"/>
      <c r="W226" s="4"/>
      <c r="X226" s="4"/>
      <c r="Y226" s="4"/>
      <c r="Z226" s="4"/>
    </row>
    <row r="227" ht="14.25" customHeight="1">
      <c r="A227" s="4"/>
      <c r="B227" s="4"/>
      <c r="C227" s="4"/>
      <c r="D227" s="4"/>
      <c r="E227" s="4"/>
      <c r="F227" s="137"/>
      <c r="G227" s="4"/>
      <c r="H227" s="4"/>
      <c r="I227" s="4"/>
      <c r="J227" s="4"/>
      <c r="K227" s="4"/>
      <c r="L227" s="4"/>
      <c r="M227" s="4"/>
      <c r="N227" s="4"/>
      <c r="O227" s="4"/>
      <c r="P227" s="4"/>
      <c r="Q227" s="4"/>
      <c r="R227" s="4"/>
      <c r="S227" s="4"/>
      <c r="T227" s="4"/>
      <c r="U227" s="4"/>
      <c r="V227" s="4"/>
      <c r="W227" s="4"/>
      <c r="X227" s="4"/>
      <c r="Y227" s="4"/>
      <c r="Z227" s="4"/>
    </row>
    <row r="228" ht="14.25" customHeight="1">
      <c r="A228" s="4"/>
      <c r="B228" s="4"/>
      <c r="C228" s="4"/>
      <c r="D228" s="4"/>
      <c r="E228" s="4"/>
      <c r="F228" s="137"/>
      <c r="G228" s="4"/>
      <c r="H228" s="4"/>
      <c r="I228" s="4"/>
      <c r="J228" s="4"/>
      <c r="K228" s="4"/>
      <c r="L228" s="4"/>
      <c r="M228" s="4"/>
      <c r="N228" s="4"/>
      <c r="O228" s="4"/>
      <c r="P228" s="4"/>
      <c r="Q228" s="4"/>
      <c r="R228" s="4"/>
      <c r="S228" s="4"/>
      <c r="T228" s="4"/>
      <c r="U228" s="4"/>
      <c r="V228" s="4"/>
      <c r="W228" s="4"/>
      <c r="X228" s="4"/>
      <c r="Y228" s="4"/>
      <c r="Z228" s="4"/>
    </row>
    <row r="229" ht="14.25" customHeight="1">
      <c r="A229" s="4"/>
      <c r="B229" s="4"/>
      <c r="C229" s="4"/>
      <c r="D229" s="4"/>
      <c r="E229" s="4"/>
      <c r="F229" s="137"/>
      <c r="G229" s="4"/>
      <c r="H229" s="4"/>
      <c r="I229" s="4"/>
      <c r="J229" s="4"/>
      <c r="K229" s="4"/>
      <c r="L229" s="4"/>
      <c r="M229" s="4"/>
      <c r="N229" s="4"/>
      <c r="O229" s="4"/>
      <c r="P229" s="4"/>
      <c r="Q229" s="4"/>
      <c r="R229" s="4"/>
      <c r="S229" s="4"/>
      <c r="T229" s="4"/>
      <c r="U229" s="4"/>
      <c r="V229" s="4"/>
      <c r="W229" s="4"/>
      <c r="X229" s="4"/>
      <c r="Y229" s="4"/>
      <c r="Z229" s="4"/>
    </row>
    <row r="230" ht="14.25" customHeight="1">
      <c r="A230" s="4"/>
      <c r="B230" s="4"/>
      <c r="C230" s="4"/>
      <c r="D230" s="4"/>
      <c r="E230" s="4"/>
      <c r="F230" s="137"/>
      <c r="G230" s="4"/>
      <c r="H230" s="4"/>
      <c r="I230" s="4"/>
      <c r="J230" s="4"/>
      <c r="K230" s="4"/>
      <c r="L230" s="4"/>
      <c r="M230" s="4"/>
      <c r="N230" s="4"/>
      <c r="O230" s="4"/>
      <c r="P230" s="4"/>
      <c r="Q230" s="4"/>
      <c r="R230" s="4"/>
      <c r="S230" s="4"/>
      <c r="T230" s="4"/>
      <c r="U230" s="4"/>
      <c r="V230" s="4"/>
      <c r="W230" s="4"/>
      <c r="X230" s="4"/>
      <c r="Y230" s="4"/>
      <c r="Z230" s="4"/>
    </row>
    <row r="231" ht="14.25" customHeight="1">
      <c r="A231" s="4"/>
      <c r="B231" s="4"/>
      <c r="C231" s="4"/>
      <c r="D231" s="4"/>
      <c r="E231" s="4"/>
      <c r="F231" s="137"/>
      <c r="G231" s="4"/>
      <c r="H231" s="4"/>
      <c r="I231" s="4"/>
      <c r="J231" s="4"/>
      <c r="K231" s="4"/>
      <c r="L231" s="4"/>
      <c r="M231" s="4"/>
      <c r="N231" s="4"/>
      <c r="O231" s="4"/>
      <c r="P231" s="4"/>
      <c r="Q231" s="4"/>
      <c r="R231" s="4"/>
      <c r="S231" s="4"/>
      <c r="T231" s="4"/>
      <c r="U231" s="4"/>
      <c r="V231" s="4"/>
      <c r="W231" s="4"/>
      <c r="X231" s="4"/>
      <c r="Y231" s="4"/>
      <c r="Z231" s="4"/>
    </row>
    <row r="232" ht="14.25" customHeight="1">
      <c r="A232" s="4"/>
      <c r="B232" s="4"/>
      <c r="C232" s="4"/>
      <c r="D232" s="4"/>
      <c r="E232" s="4"/>
      <c r="F232" s="137"/>
      <c r="G232" s="4"/>
      <c r="H232" s="4"/>
      <c r="I232" s="4"/>
      <c r="J232" s="4"/>
      <c r="K232" s="4"/>
      <c r="L232" s="4"/>
      <c r="M232" s="4"/>
      <c r="N232" s="4"/>
      <c r="O232" s="4"/>
      <c r="P232" s="4"/>
      <c r="Q232" s="4"/>
      <c r="R232" s="4"/>
      <c r="S232" s="4"/>
      <c r="T232" s="4"/>
      <c r="U232" s="4"/>
      <c r="V232" s="4"/>
      <c r="W232" s="4"/>
      <c r="X232" s="4"/>
      <c r="Y232" s="4"/>
      <c r="Z232" s="4"/>
    </row>
    <row r="233" ht="14.25" customHeight="1">
      <c r="A233" s="4"/>
      <c r="B233" s="4"/>
      <c r="C233" s="4"/>
      <c r="D233" s="4"/>
      <c r="E233" s="4"/>
      <c r="F233" s="137"/>
      <c r="G233" s="4"/>
      <c r="H233" s="4"/>
      <c r="I233" s="4"/>
      <c r="J233" s="4"/>
      <c r="K233" s="4"/>
      <c r="L233" s="4"/>
      <c r="M233" s="4"/>
      <c r="N233" s="4"/>
      <c r="O233" s="4"/>
      <c r="P233" s="4"/>
      <c r="Q233" s="4"/>
      <c r="R233" s="4"/>
      <c r="S233" s="4"/>
      <c r="T233" s="4"/>
      <c r="U233" s="4"/>
      <c r="V233" s="4"/>
      <c r="W233" s="4"/>
      <c r="X233" s="4"/>
      <c r="Y233" s="4"/>
      <c r="Z233" s="4"/>
    </row>
    <row r="234" ht="14.25" customHeight="1">
      <c r="A234" s="4"/>
      <c r="B234" s="4"/>
      <c r="C234" s="4"/>
      <c r="D234" s="4"/>
      <c r="E234" s="4"/>
      <c r="F234" s="137"/>
      <c r="G234" s="4"/>
      <c r="H234" s="4"/>
      <c r="I234" s="4"/>
      <c r="J234" s="4"/>
      <c r="K234" s="4"/>
      <c r="L234" s="4"/>
      <c r="M234" s="4"/>
      <c r="N234" s="4"/>
      <c r="O234" s="4"/>
      <c r="P234" s="4"/>
      <c r="Q234" s="4"/>
      <c r="R234" s="4"/>
      <c r="S234" s="4"/>
      <c r="T234" s="4"/>
      <c r="U234" s="4"/>
      <c r="V234" s="4"/>
      <c r="W234" s="4"/>
      <c r="X234" s="4"/>
      <c r="Y234" s="4"/>
      <c r="Z234" s="4"/>
    </row>
    <row r="235" ht="14.25" customHeight="1">
      <c r="A235" s="4"/>
      <c r="B235" s="4"/>
      <c r="C235" s="4"/>
      <c r="D235" s="4"/>
      <c r="E235" s="4"/>
      <c r="F235" s="137"/>
      <c r="G235" s="4"/>
      <c r="H235" s="4"/>
      <c r="I235" s="4"/>
      <c r="J235" s="4"/>
      <c r="K235" s="4"/>
      <c r="L235" s="4"/>
      <c r="M235" s="4"/>
      <c r="N235" s="4"/>
      <c r="O235" s="4"/>
      <c r="P235" s="4"/>
      <c r="Q235" s="4"/>
      <c r="R235" s="4"/>
      <c r="S235" s="4"/>
      <c r="T235" s="4"/>
      <c r="U235" s="4"/>
      <c r="V235" s="4"/>
      <c r="W235" s="4"/>
      <c r="X235" s="4"/>
      <c r="Y235" s="4"/>
      <c r="Z235" s="4"/>
    </row>
    <row r="236" ht="14.25" customHeight="1">
      <c r="A236" s="4"/>
      <c r="B236" s="4"/>
      <c r="C236" s="4"/>
      <c r="D236" s="4"/>
      <c r="E236" s="4"/>
      <c r="F236" s="137"/>
      <c r="G236" s="4"/>
      <c r="H236" s="4"/>
      <c r="I236" s="4"/>
      <c r="J236" s="4"/>
      <c r="K236" s="4"/>
      <c r="L236" s="4"/>
      <c r="M236" s="4"/>
      <c r="N236" s="4"/>
      <c r="O236" s="4"/>
      <c r="P236" s="4"/>
      <c r="Q236" s="4"/>
      <c r="R236" s="4"/>
      <c r="S236" s="4"/>
      <c r="T236" s="4"/>
      <c r="U236" s="4"/>
      <c r="V236" s="4"/>
      <c r="W236" s="4"/>
      <c r="X236" s="4"/>
      <c r="Y236" s="4"/>
      <c r="Z236" s="4"/>
    </row>
    <row r="237" ht="14.25" customHeight="1">
      <c r="A237" s="4"/>
      <c r="B237" s="4"/>
      <c r="C237" s="4"/>
      <c r="D237" s="4"/>
      <c r="E237" s="4"/>
      <c r="F237" s="137"/>
      <c r="G237" s="4"/>
      <c r="H237" s="4"/>
      <c r="I237" s="4"/>
      <c r="J237" s="4"/>
      <c r="K237" s="4"/>
      <c r="L237" s="4"/>
      <c r="M237" s="4"/>
      <c r="N237" s="4"/>
      <c r="O237" s="4"/>
      <c r="P237" s="4"/>
      <c r="Q237" s="4"/>
      <c r="R237" s="4"/>
      <c r="S237" s="4"/>
      <c r="T237" s="4"/>
      <c r="U237" s="4"/>
      <c r="V237" s="4"/>
      <c r="W237" s="4"/>
      <c r="X237" s="4"/>
      <c r="Y237" s="4"/>
      <c r="Z237" s="4"/>
    </row>
    <row r="238" ht="14.25" customHeight="1">
      <c r="A238" s="4"/>
      <c r="B238" s="4"/>
      <c r="C238" s="4"/>
      <c r="D238" s="4"/>
      <c r="E238" s="4"/>
      <c r="F238" s="137"/>
      <c r="G238" s="4"/>
      <c r="H238" s="4"/>
      <c r="I238" s="4"/>
      <c r="J238" s="4"/>
      <c r="K238" s="4"/>
      <c r="L238" s="4"/>
      <c r="M238" s="4"/>
      <c r="N238" s="4"/>
      <c r="O238" s="4"/>
      <c r="P238" s="4"/>
      <c r="Q238" s="4"/>
      <c r="R238" s="4"/>
      <c r="S238" s="4"/>
      <c r="T238" s="4"/>
      <c r="U238" s="4"/>
      <c r="V238" s="4"/>
      <c r="W238" s="4"/>
      <c r="X238" s="4"/>
      <c r="Y238" s="4"/>
      <c r="Z238" s="4"/>
    </row>
    <row r="239" ht="14.25" customHeight="1">
      <c r="A239" s="4"/>
      <c r="B239" s="4"/>
      <c r="C239" s="4"/>
      <c r="D239" s="4"/>
      <c r="E239" s="4"/>
      <c r="F239" s="137"/>
      <c r="G239" s="4"/>
      <c r="H239" s="4"/>
      <c r="I239" s="4"/>
      <c r="J239" s="4"/>
      <c r="K239" s="4"/>
      <c r="L239" s="4"/>
      <c r="M239" s="4"/>
      <c r="N239" s="4"/>
      <c r="O239" s="4"/>
      <c r="P239" s="4"/>
      <c r="Q239" s="4"/>
      <c r="R239" s="4"/>
      <c r="S239" s="4"/>
      <c r="T239" s="4"/>
      <c r="U239" s="4"/>
      <c r="V239" s="4"/>
      <c r="W239" s="4"/>
      <c r="X239" s="4"/>
      <c r="Y239" s="4"/>
      <c r="Z239" s="4"/>
    </row>
    <row r="240" ht="14.25" customHeight="1">
      <c r="A240" s="4"/>
      <c r="B240" s="4"/>
      <c r="C240" s="4"/>
      <c r="D240" s="4"/>
      <c r="E240" s="4"/>
      <c r="F240" s="137"/>
      <c r="G240" s="4"/>
      <c r="H240" s="4"/>
      <c r="I240" s="4"/>
      <c r="J240" s="4"/>
      <c r="K240" s="4"/>
      <c r="L240" s="4"/>
      <c r="M240" s="4"/>
      <c r="N240" s="4"/>
      <c r="O240" s="4"/>
      <c r="P240" s="4"/>
      <c r="Q240" s="4"/>
      <c r="R240" s="4"/>
      <c r="S240" s="4"/>
      <c r="T240" s="4"/>
      <c r="U240" s="4"/>
      <c r="V240" s="4"/>
      <c r="W240" s="4"/>
      <c r="X240" s="4"/>
      <c r="Y240" s="4"/>
      <c r="Z240" s="4"/>
    </row>
    <row r="241" ht="14.25" customHeight="1">
      <c r="A241" s="4"/>
      <c r="B241" s="4"/>
      <c r="C241" s="4"/>
      <c r="D241" s="4"/>
      <c r="E241" s="4"/>
      <c r="F241" s="137"/>
      <c r="G241" s="4"/>
      <c r="H241" s="4"/>
      <c r="I241" s="4"/>
      <c r="J241" s="4"/>
      <c r="K241" s="4"/>
      <c r="L241" s="4"/>
      <c r="M241" s="4"/>
      <c r="N241" s="4"/>
      <c r="O241" s="4"/>
      <c r="P241" s="4"/>
      <c r="Q241" s="4"/>
      <c r="R241" s="4"/>
      <c r="S241" s="4"/>
      <c r="T241" s="4"/>
      <c r="U241" s="4"/>
      <c r="V241" s="4"/>
      <c r="W241" s="4"/>
      <c r="X241" s="4"/>
      <c r="Y241" s="4"/>
      <c r="Z241" s="4"/>
    </row>
    <row r="242" ht="14.25" customHeight="1">
      <c r="A242" s="4"/>
      <c r="B242" s="4"/>
      <c r="C242" s="4"/>
      <c r="D242" s="4"/>
      <c r="E242" s="4"/>
      <c r="F242" s="137"/>
      <c r="G242" s="4"/>
      <c r="H242" s="4"/>
      <c r="I242" s="4"/>
      <c r="J242" s="4"/>
      <c r="K242" s="4"/>
      <c r="L242" s="4"/>
      <c r="M242" s="4"/>
      <c r="N242" s="4"/>
      <c r="O242" s="4"/>
      <c r="P242" s="4"/>
      <c r="Q242" s="4"/>
      <c r="R242" s="4"/>
      <c r="S242" s="4"/>
      <c r="T242" s="4"/>
      <c r="U242" s="4"/>
      <c r="V242" s="4"/>
      <c r="W242" s="4"/>
      <c r="X242" s="4"/>
      <c r="Y242" s="4"/>
      <c r="Z242" s="4"/>
    </row>
    <row r="243" ht="14.25" customHeight="1">
      <c r="A243" s="4"/>
      <c r="B243" s="4"/>
      <c r="C243" s="4"/>
      <c r="D243" s="4"/>
      <c r="E243" s="4"/>
      <c r="F243" s="137"/>
      <c r="G243" s="4"/>
      <c r="H243" s="4"/>
      <c r="I243" s="4"/>
      <c r="J243" s="4"/>
      <c r="K243" s="4"/>
      <c r="L243" s="4"/>
      <c r="M243" s="4"/>
      <c r="N243" s="4"/>
      <c r="O243" s="4"/>
      <c r="P243" s="4"/>
      <c r="Q243" s="4"/>
      <c r="R243" s="4"/>
      <c r="S243" s="4"/>
      <c r="T243" s="4"/>
      <c r="U243" s="4"/>
      <c r="V243" s="4"/>
      <c r="W243" s="4"/>
      <c r="X243" s="4"/>
      <c r="Y243" s="4"/>
      <c r="Z243" s="4"/>
    </row>
    <row r="244" ht="14.25" customHeight="1">
      <c r="A244" s="4"/>
      <c r="B244" s="4"/>
      <c r="C244" s="4"/>
      <c r="D244" s="4"/>
      <c r="E244" s="4"/>
      <c r="F244" s="137"/>
      <c r="G244" s="4"/>
      <c r="H244" s="4"/>
      <c r="I244" s="4"/>
      <c r="J244" s="4"/>
      <c r="K244" s="4"/>
      <c r="L244" s="4"/>
      <c r="M244" s="4"/>
      <c r="N244" s="4"/>
      <c r="O244" s="4"/>
      <c r="P244" s="4"/>
      <c r="Q244" s="4"/>
      <c r="R244" s="4"/>
      <c r="S244" s="4"/>
      <c r="T244" s="4"/>
      <c r="U244" s="4"/>
      <c r="V244" s="4"/>
      <c r="W244" s="4"/>
      <c r="X244" s="4"/>
      <c r="Y244" s="4"/>
      <c r="Z244" s="4"/>
    </row>
    <row r="245" ht="14.25" customHeight="1">
      <c r="A245" s="4"/>
      <c r="B245" s="4"/>
      <c r="C245" s="4"/>
      <c r="D245" s="4"/>
      <c r="E245" s="4"/>
      <c r="F245" s="137"/>
      <c r="G245" s="4"/>
      <c r="H245" s="4"/>
      <c r="I245" s="4"/>
      <c r="J245" s="4"/>
      <c r="K245" s="4"/>
      <c r="L245" s="4"/>
      <c r="M245" s="4"/>
      <c r="N245" s="4"/>
      <c r="O245" s="4"/>
      <c r="P245" s="4"/>
      <c r="Q245" s="4"/>
      <c r="R245" s="4"/>
      <c r="S245" s="4"/>
      <c r="T245" s="4"/>
      <c r="U245" s="4"/>
      <c r="V245" s="4"/>
      <c r="W245" s="4"/>
      <c r="X245" s="4"/>
      <c r="Y245" s="4"/>
      <c r="Z245" s="4"/>
    </row>
    <row r="246" ht="14.25" customHeight="1">
      <c r="A246" s="4"/>
      <c r="B246" s="4"/>
      <c r="C246" s="4"/>
      <c r="D246" s="4"/>
      <c r="E246" s="4"/>
      <c r="F246" s="137"/>
      <c r="G246" s="4"/>
      <c r="H246" s="4"/>
      <c r="I246" s="4"/>
      <c r="J246" s="4"/>
      <c r="K246" s="4"/>
      <c r="L246" s="4"/>
      <c r="M246" s="4"/>
      <c r="N246" s="4"/>
      <c r="O246" s="4"/>
      <c r="P246" s="4"/>
      <c r="Q246" s="4"/>
      <c r="R246" s="4"/>
      <c r="S246" s="4"/>
      <c r="T246" s="4"/>
      <c r="U246" s="4"/>
      <c r="V246" s="4"/>
      <c r="W246" s="4"/>
      <c r="X246" s="4"/>
      <c r="Y246" s="4"/>
      <c r="Z246" s="4"/>
    </row>
    <row r="247" ht="14.25" customHeight="1">
      <c r="A247" s="4"/>
      <c r="B247" s="4"/>
      <c r="C247" s="4"/>
      <c r="D247" s="4"/>
      <c r="E247" s="4"/>
      <c r="F247" s="137"/>
      <c r="G247" s="4"/>
      <c r="H247" s="4"/>
      <c r="I247" s="4"/>
      <c r="J247" s="4"/>
      <c r="K247" s="4"/>
      <c r="L247" s="4"/>
      <c r="M247" s="4"/>
      <c r="N247" s="4"/>
      <c r="O247" s="4"/>
      <c r="P247" s="4"/>
      <c r="Q247" s="4"/>
      <c r="R247" s="4"/>
      <c r="S247" s="4"/>
      <c r="T247" s="4"/>
      <c r="U247" s="4"/>
      <c r="V247" s="4"/>
      <c r="W247" s="4"/>
      <c r="X247" s="4"/>
      <c r="Y247" s="4"/>
      <c r="Z247" s="4"/>
    </row>
    <row r="248" ht="14.25" customHeight="1">
      <c r="A248" s="4"/>
      <c r="B248" s="4"/>
      <c r="C248" s="4"/>
      <c r="D248" s="4"/>
      <c r="E248" s="4"/>
      <c r="F248" s="137"/>
      <c r="G248" s="4"/>
      <c r="H248" s="4"/>
      <c r="I248" s="4"/>
      <c r="J248" s="4"/>
      <c r="K248" s="4"/>
      <c r="L248" s="4"/>
      <c r="M248" s="4"/>
      <c r="N248" s="4"/>
      <c r="O248" s="4"/>
      <c r="P248" s="4"/>
      <c r="Q248" s="4"/>
      <c r="R248" s="4"/>
      <c r="S248" s="4"/>
      <c r="T248" s="4"/>
      <c r="U248" s="4"/>
      <c r="V248" s="4"/>
      <c r="W248" s="4"/>
      <c r="X248" s="4"/>
      <c r="Y248" s="4"/>
      <c r="Z248" s="4"/>
    </row>
    <row r="249" ht="14.25" customHeight="1">
      <c r="A249" s="4"/>
      <c r="B249" s="4"/>
      <c r="C249" s="4"/>
      <c r="D249" s="4"/>
      <c r="E249" s="4"/>
      <c r="F249" s="137"/>
      <c r="G249" s="4"/>
      <c r="H249" s="4"/>
      <c r="I249" s="4"/>
      <c r="J249" s="4"/>
      <c r="K249" s="4"/>
      <c r="L249" s="4"/>
      <c r="M249" s="4"/>
      <c r="N249" s="4"/>
      <c r="O249" s="4"/>
      <c r="P249" s="4"/>
      <c r="Q249" s="4"/>
      <c r="R249" s="4"/>
      <c r="S249" s="4"/>
      <c r="T249" s="4"/>
      <c r="U249" s="4"/>
      <c r="V249" s="4"/>
      <c r="W249" s="4"/>
      <c r="X249" s="4"/>
      <c r="Y249" s="4"/>
      <c r="Z249" s="4"/>
    </row>
    <row r="250" ht="14.25" customHeight="1">
      <c r="A250" s="4"/>
      <c r="B250" s="4"/>
      <c r="C250" s="4"/>
      <c r="D250" s="4"/>
      <c r="E250" s="4"/>
      <c r="F250" s="137"/>
      <c r="G250" s="4"/>
      <c r="H250" s="4"/>
      <c r="I250" s="4"/>
      <c r="J250" s="4"/>
      <c r="K250" s="4"/>
      <c r="L250" s="4"/>
      <c r="M250" s="4"/>
      <c r="N250" s="4"/>
      <c r="O250" s="4"/>
      <c r="P250" s="4"/>
      <c r="Q250" s="4"/>
      <c r="R250" s="4"/>
      <c r="S250" s="4"/>
      <c r="T250" s="4"/>
      <c r="U250" s="4"/>
      <c r="V250" s="4"/>
      <c r="W250" s="4"/>
      <c r="X250" s="4"/>
      <c r="Y250" s="4"/>
      <c r="Z250" s="4"/>
    </row>
    <row r="251" ht="14.25" customHeight="1">
      <c r="A251" s="4"/>
      <c r="B251" s="4"/>
      <c r="C251" s="4"/>
      <c r="D251" s="4"/>
      <c r="E251" s="4"/>
      <c r="F251" s="137"/>
      <c r="G251" s="4"/>
      <c r="H251" s="4"/>
      <c r="I251" s="4"/>
      <c r="J251" s="4"/>
      <c r="K251" s="4"/>
      <c r="L251" s="4"/>
      <c r="M251" s="4"/>
      <c r="N251" s="4"/>
      <c r="O251" s="4"/>
      <c r="P251" s="4"/>
      <c r="Q251" s="4"/>
      <c r="R251" s="4"/>
      <c r="S251" s="4"/>
      <c r="T251" s="4"/>
      <c r="U251" s="4"/>
      <c r="V251" s="4"/>
      <c r="W251" s="4"/>
      <c r="X251" s="4"/>
      <c r="Y251" s="4"/>
      <c r="Z251" s="4"/>
    </row>
    <row r="252" ht="14.25" customHeight="1">
      <c r="A252" s="4"/>
      <c r="B252" s="4"/>
      <c r="C252" s="4"/>
      <c r="D252" s="4"/>
      <c r="E252" s="4"/>
      <c r="F252" s="137"/>
      <c r="G252" s="4"/>
      <c r="H252" s="4"/>
      <c r="I252" s="4"/>
      <c r="J252" s="4"/>
      <c r="K252" s="4"/>
      <c r="L252" s="4"/>
      <c r="M252" s="4"/>
      <c r="N252" s="4"/>
      <c r="O252" s="4"/>
      <c r="P252" s="4"/>
      <c r="Q252" s="4"/>
      <c r="R252" s="4"/>
      <c r="S252" s="4"/>
      <c r="T252" s="4"/>
      <c r="U252" s="4"/>
      <c r="V252" s="4"/>
      <c r="W252" s="4"/>
      <c r="X252" s="4"/>
      <c r="Y252" s="4"/>
      <c r="Z252" s="4"/>
    </row>
    <row r="253" ht="14.25" customHeight="1">
      <c r="A253" s="4"/>
      <c r="B253" s="4"/>
      <c r="C253" s="4"/>
      <c r="D253" s="4"/>
      <c r="E253" s="4"/>
      <c r="F253" s="137"/>
      <c r="G253" s="4"/>
      <c r="H253" s="4"/>
      <c r="I253" s="4"/>
      <c r="J253" s="4"/>
      <c r="K253" s="4"/>
      <c r="L253" s="4"/>
      <c r="M253" s="4"/>
      <c r="N253" s="4"/>
      <c r="O253" s="4"/>
      <c r="P253" s="4"/>
      <c r="Q253" s="4"/>
      <c r="R253" s="4"/>
      <c r="S253" s="4"/>
      <c r="T253" s="4"/>
      <c r="U253" s="4"/>
      <c r="V253" s="4"/>
      <c r="W253" s="4"/>
      <c r="X253" s="4"/>
      <c r="Y253" s="4"/>
      <c r="Z253" s="4"/>
    </row>
    <row r="254" ht="14.25" customHeight="1">
      <c r="A254" s="4"/>
      <c r="B254" s="4"/>
      <c r="C254" s="4"/>
      <c r="D254" s="4"/>
      <c r="E254" s="4"/>
      <c r="F254" s="137"/>
      <c r="G254" s="4"/>
      <c r="H254" s="4"/>
      <c r="I254" s="4"/>
      <c r="J254" s="4"/>
      <c r="K254" s="4"/>
      <c r="L254" s="4"/>
      <c r="M254" s="4"/>
      <c r="N254" s="4"/>
      <c r="O254" s="4"/>
      <c r="P254" s="4"/>
      <c r="Q254" s="4"/>
      <c r="R254" s="4"/>
      <c r="S254" s="4"/>
      <c r="T254" s="4"/>
      <c r="U254" s="4"/>
      <c r="V254" s="4"/>
      <c r="W254" s="4"/>
      <c r="X254" s="4"/>
      <c r="Y254" s="4"/>
      <c r="Z254" s="4"/>
    </row>
    <row r="255" ht="14.25" customHeight="1">
      <c r="A255" s="4"/>
      <c r="B255" s="4"/>
      <c r="C255" s="4"/>
      <c r="D255" s="4"/>
      <c r="E255" s="4"/>
      <c r="F255" s="137"/>
      <c r="G255" s="4"/>
      <c r="H255" s="4"/>
      <c r="I255" s="4"/>
      <c r="J255" s="4"/>
      <c r="K255" s="4"/>
      <c r="L255" s="4"/>
      <c r="M255" s="4"/>
      <c r="N255" s="4"/>
      <c r="O255" s="4"/>
      <c r="P255" s="4"/>
      <c r="Q255" s="4"/>
      <c r="R255" s="4"/>
      <c r="S255" s="4"/>
      <c r="T255" s="4"/>
      <c r="U255" s="4"/>
      <c r="V255" s="4"/>
      <c r="W255" s="4"/>
      <c r="X255" s="4"/>
      <c r="Y255" s="4"/>
      <c r="Z255" s="4"/>
    </row>
    <row r="256" ht="14.25" customHeight="1">
      <c r="A256" s="4"/>
      <c r="B256" s="4"/>
      <c r="C256" s="4"/>
      <c r="D256" s="4"/>
      <c r="E256" s="4"/>
      <c r="F256" s="137"/>
      <c r="G256" s="4"/>
      <c r="H256" s="4"/>
      <c r="I256" s="4"/>
      <c r="J256" s="4"/>
      <c r="K256" s="4"/>
      <c r="L256" s="4"/>
      <c r="M256" s="4"/>
      <c r="N256" s="4"/>
      <c r="O256" s="4"/>
      <c r="P256" s="4"/>
      <c r="Q256" s="4"/>
      <c r="R256" s="4"/>
      <c r="S256" s="4"/>
      <c r="T256" s="4"/>
      <c r="U256" s="4"/>
      <c r="V256" s="4"/>
      <c r="W256" s="4"/>
      <c r="X256" s="4"/>
      <c r="Y256" s="4"/>
      <c r="Z256" s="4"/>
    </row>
    <row r="257" ht="14.25" customHeight="1">
      <c r="A257" s="4"/>
      <c r="B257" s="4"/>
      <c r="C257" s="4"/>
      <c r="D257" s="4"/>
      <c r="E257" s="4"/>
      <c r="F257" s="137"/>
      <c r="G257" s="4"/>
      <c r="H257" s="4"/>
      <c r="I257" s="4"/>
      <c r="J257" s="4"/>
      <c r="K257" s="4"/>
      <c r="L257" s="4"/>
      <c r="M257" s="4"/>
      <c r="N257" s="4"/>
      <c r="O257" s="4"/>
      <c r="P257" s="4"/>
      <c r="Q257" s="4"/>
      <c r="R257" s="4"/>
      <c r="S257" s="4"/>
      <c r="T257" s="4"/>
      <c r="U257" s="4"/>
      <c r="V257" s="4"/>
      <c r="W257" s="4"/>
      <c r="X257" s="4"/>
      <c r="Y257" s="4"/>
      <c r="Z257" s="4"/>
    </row>
    <row r="258" ht="14.25" customHeight="1">
      <c r="A258" s="4"/>
      <c r="B258" s="4"/>
      <c r="C258" s="4"/>
      <c r="D258" s="4"/>
      <c r="E258" s="4"/>
      <c r="F258" s="137"/>
      <c r="G258" s="4"/>
      <c r="H258" s="4"/>
      <c r="I258" s="4"/>
      <c r="J258" s="4"/>
      <c r="K258" s="4"/>
      <c r="L258" s="4"/>
      <c r="M258" s="4"/>
      <c r="N258" s="4"/>
      <c r="O258" s="4"/>
      <c r="P258" s="4"/>
      <c r="Q258" s="4"/>
      <c r="R258" s="4"/>
      <c r="S258" s="4"/>
      <c r="T258" s="4"/>
      <c r="U258" s="4"/>
      <c r="V258" s="4"/>
      <c r="W258" s="4"/>
      <c r="X258" s="4"/>
      <c r="Y258" s="4"/>
      <c r="Z258" s="4"/>
    </row>
    <row r="259" ht="14.25" customHeight="1">
      <c r="A259" s="4"/>
      <c r="B259" s="4"/>
      <c r="C259" s="4"/>
      <c r="D259" s="4"/>
      <c r="E259" s="4"/>
      <c r="F259" s="137"/>
      <c r="G259" s="4"/>
      <c r="H259" s="4"/>
      <c r="I259" s="4"/>
      <c r="J259" s="4"/>
      <c r="K259" s="4"/>
      <c r="L259" s="4"/>
      <c r="M259" s="4"/>
      <c r="N259" s="4"/>
      <c r="O259" s="4"/>
      <c r="P259" s="4"/>
      <c r="Q259" s="4"/>
      <c r="R259" s="4"/>
      <c r="S259" s="4"/>
      <c r="T259" s="4"/>
      <c r="U259" s="4"/>
      <c r="V259" s="4"/>
      <c r="W259" s="4"/>
      <c r="X259" s="4"/>
      <c r="Y259" s="4"/>
      <c r="Z259" s="4"/>
    </row>
    <row r="260" ht="14.25" customHeight="1">
      <c r="A260" s="4"/>
      <c r="B260" s="4"/>
      <c r="C260" s="4"/>
      <c r="D260" s="4"/>
      <c r="E260" s="4"/>
      <c r="F260" s="137"/>
      <c r="G260" s="4"/>
      <c r="H260" s="4"/>
      <c r="I260" s="4"/>
      <c r="J260" s="4"/>
      <c r="K260" s="4"/>
      <c r="L260" s="4"/>
      <c r="M260" s="4"/>
      <c r="N260" s="4"/>
      <c r="O260" s="4"/>
      <c r="P260" s="4"/>
      <c r="Q260" s="4"/>
      <c r="R260" s="4"/>
      <c r="S260" s="4"/>
      <c r="T260" s="4"/>
      <c r="U260" s="4"/>
      <c r="V260" s="4"/>
      <c r="W260" s="4"/>
      <c r="X260" s="4"/>
      <c r="Y260" s="4"/>
      <c r="Z260" s="4"/>
    </row>
    <row r="261" ht="14.25" customHeight="1">
      <c r="A261" s="4"/>
      <c r="B261" s="4"/>
      <c r="C261" s="4"/>
      <c r="D261" s="4"/>
      <c r="E261" s="4"/>
      <c r="F261" s="137"/>
      <c r="G261" s="4"/>
      <c r="H261" s="4"/>
      <c r="I261" s="4"/>
      <c r="J261" s="4"/>
      <c r="K261" s="4"/>
      <c r="L261" s="4"/>
      <c r="M261" s="4"/>
      <c r="N261" s="4"/>
      <c r="O261" s="4"/>
      <c r="P261" s="4"/>
      <c r="Q261" s="4"/>
      <c r="R261" s="4"/>
      <c r="S261" s="4"/>
      <c r="T261" s="4"/>
      <c r="U261" s="4"/>
      <c r="V261" s="4"/>
      <c r="W261" s="4"/>
      <c r="X261" s="4"/>
      <c r="Y261" s="4"/>
      <c r="Z261" s="4"/>
    </row>
    <row r="262" ht="14.25" customHeight="1">
      <c r="A262" s="4"/>
      <c r="B262" s="4"/>
      <c r="C262" s="4"/>
      <c r="D262" s="4"/>
      <c r="E262" s="4"/>
      <c r="F262" s="137"/>
      <c r="G262" s="4"/>
      <c r="H262" s="4"/>
      <c r="I262" s="4"/>
      <c r="J262" s="4"/>
      <c r="K262" s="4"/>
      <c r="L262" s="4"/>
      <c r="M262" s="4"/>
      <c r="N262" s="4"/>
      <c r="O262" s="4"/>
      <c r="P262" s="4"/>
      <c r="Q262" s="4"/>
      <c r="R262" s="4"/>
      <c r="S262" s="4"/>
      <c r="T262" s="4"/>
      <c r="U262" s="4"/>
      <c r="V262" s="4"/>
      <c r="W262" s="4"/>
      <c r="X262" s="4"/>
      <c r="Y262" s="4"/>
      <c r="Z262" s="4"/>
    </row>
    <row r="263" ht="14.25" customHeight="1">
      <c r="A263" s="4"/>
      <c r="B263" s="4"/>
      <c r="C263" s="4"/>
      <c r="D263" s="4"/>
      <c r="E263" s="4"/>
      <c r="F263" s="137"/>
      <c r="G263" s="4"/>
      <c r="H263" s="4"/>
      <c r="I263" s="4"/>
      <c r="J263" s="4"/>
      <c r="K263" s="4"/>
      <c r="L263" s="4"/>
      <c r="M263" s="4"/>
      <c r="N263" s="4"/>
      <c r="O263" s="4"/>
      <c r="P263" s="4"/>
      <c r="Q263" s="4"/>
      <c r="R263" s="4"/>
      <c r="S263" s="4"/>
      <c r="T263" s="4"/>
      <c r="U263" s="4"/>
      <c r="V263" s="4"/>
      <c r="W263" s="4"/>
      <c r="X263" s="4"/>
      <c r="Y263" s="4"/>
      <c r="Z263" s="4"/>
    </row>
    <row r="264" ht="14.25" customHeight="1">
      <c r="A264" s="4"/>
      <c r="B264" s="4"/>
      <c r="C264" s="4"/>
      <c r="D264" s="4"/>
      <c r="E264" s="4"/>
      <c r="F264" s="137"/>
      <c r="G264" s="4"/>
      <c r="H264" s="4"/>
      <c r="I264" s="4"/>
      <c r="J264" s="4"/>
      <c r="K264" s="4"/>
      <c r="L264" s="4"/>
      <c r="M264" s="4"/>
      <c r="N264" s="4"/>
      <c r="O264" s="4"/>
      <c r="P264" s="4"/>
      <c r="Q264" s="4"/>
      <c r="R264" s="4"/>
      <c r="S264" s="4"/>
      <c r="T264" s="4"/>
      <c r="U264" s="4"/>
      <c r="V264" s="4"/>
      <c r="W264" s="4"/>
      <c r="X264" s="4"/>
      <c r="Y264" s="4"/>
      <c r="Z264" s="4"/>
    </row>
    <row r="265" ht="14.25" customHeight="1">
      <c r="A265" s="4"/>
      <c r="B265" s="4"/>
      <c r="C265" s="4"/>
      <c r="D265" s="4"/>
      <c r="E265" s="4"/>
      <c r="F265" s="137"/>
      <c r="G265" s="4"/>
      <c r="H265" s="4"/>
      <c r="I265" s="4"/>
      <c r="J265" s="4"/>
      <c r="K265" s="4"/>
      <c r="L265" s="4"/>
      <c r="M265" s="4"/>
      <c r="N265" s="4"/>
      <c r="O265" s="4"/>
      <c r="P265" s="4"/>
      <c r="Q265" s="4"/>
      <c r="R265" s="4"/>
      <c r="S265" s="4"/>
      <c r="T265" s="4"/>
      <c r="U265" s="4"/>
      <c r="V265" s="4"/>
      <c r="W265" s="4"/>
      <c r="X265" s="4"/>
      <c r="Y265" s="4"/>
      <c r="Z265" s="4"/>
    </row>
    <row r="266" ht="14.25" customHeight="1">
      <c r="A266" s="4"/>
      <c r="B266" s="4"/>
      <c r="C266" s="4"/>
      <c r="D266" s="4"/>
      <c r="E266" s="4"/>
      <c r="F266" s="137"/>
      <c r="G266" s="4"/>
      <c r="H266" s="4"/>
      <c r="I266" s="4"/>
      <c r="J266" s="4"/>
      <c r="K266" s="4"/>
      <c r="L266" s="4"/>
      <c r="M266" s="4"/>
      <c r="N266" s="4"/>
      <c r="O266" s="4"/>
      <c r="P266" s="4"/>
      <c r="Q266" s="4"/>
      <c r="R266" s="4"/>
      <c r="S266" s="4"/>
      <c r="T266" s="4"/>
      <c r="U266" s="4"/>
      <c r="V266" s="4"/>
      <c r="W266" s="4"/>
      <c r="X266" s="4"/>
      <c r="Y266" s="4"/>
      <c r="Z266" s="4"/>
    </row>
    <row r="267" ht="14.25" customHeight="1">
      <c r="A267" s="4"/>
      <c r="B267" s="4"/>
      <c r="C267" s="4"/>
      <c r="D267" s="4"/>
      <c r="E267" s="4"/>
      <c r="F267" s="137"/>
      <c r="G267" s="4"/>
      <c r="H267" s="4"/>
      <c r="I267" s="4"/>
      <c r="J267" s="4"/>
      <c r="K267" s="4"/>
      <c r="L267" s="4"/>
      <c r="M267" s="4"/>
      <c r="N267" s="4"/>
      <c r="O267" s="4"/>
      <c r="P267" s="4"/>
      <c r="Q267" s="4"/>
      <c r="R267" s="4"/>
      <c r="S267" s="4"/>
      <c r="T267" s="4"/>
      <c r="U267" s="4"/>
      <c r="V267" s="4"/>
      <c r="W267" s="4"/>
      <c r="X267" s="4"/>
      <c r="Y267" s="4"/>
      <c r="Z267" s="4"/>
    </row>
    <row r="268" ht="14.25" customHeight="1">
      <c r="A268" s="4"/>
      <c r="B268" s="4"/>
      <c r="C268" s="4"/>
      <c r="D268" s="4"/>
      <c r="E268" s="4"/>
      <c r="F268" s="137"/>
      <c r="G268" s="4"/>
      <c r="H268" s="4"/>
      <c r="I268" s="4"/>
      <c r="J268" s="4"/>
      <c r="K268" s="4"/>
      <c r="L268" s="4"/>
      <c r="M268" s="4"/>
      <c r="N268" s="4"/>
      <c r="O268" s="4"/>
      <c r="P268" s="4"/>
      <c r="Q268" s="4"/>
      <c r="R268" s="4"/>
      <c r="S268" s="4"/>
      <c r="T268" s="4"/>
      <c r="U268" s="4"/>
      <c r="V268" s="4"/>
      <c r="W268" s="4"/>
      <c r="X268" s="4"/>
      <c r="Y268" s="4"/>
      <c r="Z268" s="4"/>
    </row>
    <row r="269" ht="14.25" customHeight="1">
      <c r="A269" s="4"/>
      <c r="B269" s="4"/>
      <c r="C269" s="4"/>
      <c r="D269" s="4"/>
      <c r="E269" s="4"/>
      <c r="F269" s="137"/>
      <c r="G269" s="4"/>
      <c r="H269" s="4"/>
      <c r="I269" s="4"/>
      <c r="J269" s="4"/>
      <c r="K269" s="4"/>
      <c r="L269" s="4"/>
      <c r="M269" s="4"/>
      <c r="N269" s="4"/>
      <c r="O269" s="4"/>
      <c r="P269" s="4"/>
      <c r="Q269" s="4"/>
      <c r="R269" s="4"/>
      <c r="S269" s="4"/>
      <c r="T269" s="4"/>
      <c r="U269" s="4"/>
      <c r="V269" s="4"/>
      <c r="W269" s="4"/>
      <c r="X269" s="4"/>
      <c r="Y269" s="4"/>
      <c r="Z269" s="4"/>
    </row>
    <row r="270" ht="14.25" customHeight="1">
      <c r="A270" s="4"/>
      <c r="B270" s="4"/>
      <c r="C270" s="4"/>
      <c r="D270" s="4"/>
      <c r="E270" s="4"/>
      <c r="F270" s="137"/>
      <c r="G270" s="4"/>
      <c r="H270" s="4"/>
      <c r="I270" s="4"/>
      <c r="J270" s="4"/>
      <c r="K270" s="4"/>
      <c r="L270" s="4"/>
      <c r="M270" s="4"/>
      <c r="N270" s="4"/>
      <c r="O270" s="4"/>
      <c r="P270" s="4"/>
      <c r="Q270" s="4"/>
      <c r="R270" s="4"/>
      <c r="S270" s="4"/>
      <c r="T270" s="4"/>
      <c r="U270" s="4"/>
      <c r="V270" s="4"/>
      <c r="W270" s="4"/>
      <c r="X270" s="4"/>
      <c r="Y270" s="4"/>
      <c r="Z270" s="4"/>
    </row>
    <row r="271" ht="14.25" customHeight="1">
      <c r="A271" s="4"/>
      <c r="B271" s="4"/>
      <c r="C271" s="4"/>
      <c r="D271" s="4"/>
      <c r="E271" s="4"/>
      <c r="F271" s="137"/>
      <c r="G271" s="4"/>
      <c r="H271" s="4"/>
      <c r="I271" s="4"/>
      <c r="J271" s="4"/>
      <c r="K271" s="4"/>
      <c r="L271" s="4"/>
      <c r="M271" s="4"/>
      <c r="N271" s="4"/>
      <c r="O271" s="4"/>
      <c r="P271" s="4"/>
      <c r="Q271" s="4"/>
      <c r="R271" s="4"/>
      <c r="S271" s="4"/>
      <c r="T271" s="4"/>
      <c r="U271" s="4"/>
      <c r="V271" s="4"/>
      <c r="W271" s="4"/>
      <c r="X271" s="4"/>
      <c r="Y271" s="4"/>
      <c r="Z271" s="4"/>
    </row>
    <row r="272" ht="14.25" customHeight="1">
      <c r="A272" s="4"/>
      <c r="B272" s="4"/>
      <c r="C272" s="4"/>
      <c r="D272" s="4"/>
      <c r="E272" s="4"/>
      <c r="F272" s="137"/>
      <c r="G272" s="4"/>
      <c r="H272" s="4"/>
      <c r="I272" s="4"/>
      <c r="J272" s="4"/>
      <c r="K272" s="4"/>
      <c r="L272" s="4"/>
      <c r="M272" s="4"/>
      <c r="N272" s="4"/>
      <c r="O272" s="4"/>
      <c r="P272" s="4"/>
      <c r="Q272" s="4"/>
      <c r="R272" s="4"/>
      <c r="S272" s="4"/>
      <c r="T272" s="4"/>
      <c r="U272" s="4"/>
      <c r="V272" s="4"/>
      <c r="W272" s="4"/>
      <c r="X272" s="4"/>
      <c r="Y272" s="4"/>
      <c r="Z272" s="4"/>
    </row>
    <row r="273" ht="14.25" customHeight="1">
      <c r="A273" s="4"/>
      <c r="B273" s="4"/>
      <c r="C273" s="4"/>
      <c r="D273" s="4"/>
      <c r="E273" s="4"/>
      <c r="F273" s="137"/>
      <c r="G273" s="4"/>
      <c r="H273" s="4"/>
      <c r="I273" s="4"/>
      <c r="J273" s="4"/>
      <c r="K273" s="4"/>
      <c r="L273" s="4"/>
      <c r="M273" s="4"/>
      <c r="N273" s="4"/>
      <c r="O273" s="4"/>
      <c r="P273" s="4"/>
      <c r="Q273" s="4"/>
      <c r="R273" s="4"/>
      <c r="S273" s="4"/>
      <c r="T273" s="4"/>
      <c r="U273" s="4"/>
      <c r="V273" s="4"/>
      <c r="W273" s="4"/>
      <c r="X273" s="4"/>
      <c r="Y273" s="4"/>
      <c r="Z273" s="4"/>
    </row>
    <row r="274" ht="14.25" customHeight="1">
      <c r="A274" s="4"/>
      <c r="B274" s="4"/>
      <c r="C274" s="4"/>
      <c r="D274" s="4"/>
      <c r="E274" s="4"/>
      <c r="F274" s="137"/>
      <c r="G274" s="4"/>
      <c r="H274" s="4"/>
      <c r="I274" s="4"/>
      <c r="J274" s="4"/>
      <c r="K274" s="4"/>
      <c r="L274" s="4"/>
      <c r="M274" s="4"/>
      <c r="N274" s="4"/>
      <c r="O274" s="4"/>
      <c r="P274" s="4"/>
      <c r="Q274" s="4"/>
      <c r="R274" s="4"/>
      <c r="S274" s="4"/>
      <c r="T274" s="4"/>
      <c r="U274" s="4"/>
      <c r="V274" s="4"/>
      <c r="W274" s="4"/>
      <c r="X274" s="4"/>
      <c r="Y274" s="4"/>
      <c r="Z274" s="4"/>
    </row>
    <row r="275" ht="14.25" customHeight="1">
      <c r="A275" s="4"/>
      <c r="B275" s="4"/>
      <c r="C275" s="4"/>
      <c r="D275" s="4"/>
      <c r="E275" s="4"/>
      <c r="F275" s="137"/>
      <c r="G275" s="4"/>
      <c r="H275" s="4"/>
      <c r="I275" s="4"/>
      <c r="J275" s="4"/>
      <c r="K275" s="4"/>
      <c r="L275" s="4"/>
      <c r="M275" s="4"/>
      <c r="N275" s="4"/>
      <c r="O275" s="4"/>
      <c r="P275" s="4"/>
      <c r="Q275" s="4"/>
      <c r="R275" s="4"/>
      <c r="S275" s="4"/>
      <c r="T275" s="4"/>
      <c r="U275" s="4"/>
      <c r="V275" s="4"/>
      <c r="W275" s="4"/>
      <c r="X275" s="4"/>
      <c r="Y275" s="4"/>
      <c r="Z275" s="4"/>
    </row>
    <row r="276" ht="14.25" customHeight="1">
      <c r="A276" s="4"/>
      <c r="B276" s="4"/>
      <c r="C276" s="4"/>
      <c r="D276" s="4"/>
      <c r="E276" s="4"/>
      <c r="F276" s="137"/>
      <c r="G276" s="4"/>
      <c r="H276" s="4"/>
      <c r="I276" s="4"/>
      <c r="J276" s="4"/>
      <c r="K276" s="4"/>
      <c r="L276" s="4"/>
      <c r="M276" s="4"/>
      <c r="N276" s="4"/>
      <c r="O276" s="4"/>
      <c r="P276" s="4"/>
      <c r="Q276" s="4"/>
      <c r="R276" s="4"/>
      <c r="S276" s="4"/>
      <c r="T276" s="4"/>
      <c r="U276" s="4"/>
      <c r="V276" s="4"/>
      <c r="W276" s="4"/>
      <c r="X276" s="4"/>
      <c r="Y276" s="4"/>
      <c r="Z276" s="4"/>
    </row>
    <row r="277" ht="14.25" customHeight="1">
      <c r="A277" s="4"/>
      <c r="B277" s="4"/>
      <c r="C277" s="4"/>
      <c r="D277" s="4"/>
      <c r="E277" s="4"/>
      <c r="F277" s="137"/>
      <c r="G277" s="4"/>
      <c r="H277" s="4"/>
      <c r="I277" s="4"/>
      <c r="J277" s="4"/>
      <c r="K277" s="4"/>
      <c r="L277" s="4"/>
      <c r="M277" s="4"/>
      <c r="N277" s="4"/>
      <c r="O277" s="4"/>
      <c r="P277" s="4"/>
      <c r="Q277" s="4"/>
      <c r="R277" s="4"/>
      <c r="S277" s="4"/>
      <c r="T277" s="4"/>
      <c r="U277" s="4"/>
      <c r="V277" s="4"/>
      <c r="W277" s="4"/>
      <c r="X277" s="4"/>
      <c r="Y277" s="4"/>
      <c r="Z277" s="4"/>
    </row>
    <row r="278" ht="14.25" customHeight="1">
      <c r="A278" s="4"/>
      <c r="B278" s="4"/>
      <c r="C278" s="4"/>
      <c r="D278" s="4"/>
      <c r="E278" s="4"/>
      <c r="F278" s="137"/>
      <c r="G278" s="4"/>
      <c r="H278" s="4"/>
      <c r="I278" s="4"/>
      <c r="J278" s="4"/>
      <c r="K278" s="4"/>
      <c r="L278" s="4"/>
      <c r="M278" s="4"/>
      <c r="N278" s="4"/>
      <c r="O278" s="4"/>
      <c r="P278" s="4"/>
      <c r="Q278" s="4"/>
      <c r="R278" s="4"/>
      <c r="S278" s="4"/>
      <c r="T278" s="4"/>
      <c r="U278" s="4"/>
      <c r="V278" s="4"/>
      <c r="W278" s="4"/>
      <c r="X278" s="4"/>
      <c r="Y278" s="4"/>
      <c r="Z278" s="4"/>
    </row>
    <row r="279" ht="14.25" customHeight="1">
      <c r="A279" s="4"/>
      <c r="B279" s="4"/>
      <c r="C279" s="4"/>
      <c r="D279" s="4"/>
      <c r="E279" s="4"/>
      <c r="F279" s="137"/>
      <c r="G279" s="4"/>
      <c r="H279" s="4"/>
      <c r="I279" s="4"/>
      <c r="J279" s="4"/>
      <c r="K279" s="4"/>
      <c r="L279" s="4"/>
      <c r="M279" s="4"/>
      <c r="N279" s="4"/>
      <c r="O279" s="4"/>
      <c r="P279" s="4"/>
      <c r="Q279" s="4"/>
      <c r="R279" s="4"/>
      <c r="S279" s="4"/>
      <c r="T279" s="4"/>
      <c r="U279" s="4"/>
      <c r="V279" s="4"/>
      <c r="W279" s="4"/>
      <c r="X279" s="4"/>
      <c r="Y279" s="4"/>
      <c r="Z279" s="4"/>
    </row>
    <row r="280" ht="14.25" customHeight="1">
      <c r="A280" s="4"/>
      <c r="B280" s="4"/>
      <c r="C280" s="4"/>
      <c r="D280" s="4"/>
      <c r="E280" s="4"/>
      <c r="F280" s="137"/>
      <c r="G280" s="4"/>
      <c r="H280" s="4"/>
      <c r="I280" s="4"/>
      <c r="J280" s="4"/>
      <c r="K280" s="4"/>
      <c r="L280" s="4"/>
      <c r="M280" s="4"/>
      <c r="N280" s="4"/>
      <c r="O280" s="4"/>
      <c r="P280" s="4"/>
      <c r="Q280" s="4"/>
      <c r="R280" s="4"/>
      <c r="S280" s="4"/>
      <c r="T280" s="4"/>
      <c r="U280" s="4"/>
      <c r="V280" s="4"/>
      <c r="W280" s="4"/>
      <c r="X280" s="4"/>
      <c r="Y280" s="4"/>
      <c r="Z280" s="4"/>
    </row>
    <row r="281" ht="14.25" customHeight="1">
      <c r="A281" s="4"/>
      <c r="B281" s="4"/>
      <c r="C281" s="4"/>
      <c r="D281" s="4"/>
      <c r="E281" s="4"/>
      <c r="F281" s="137"/>
      <c r="G281" s="4"/>
      <c r="H281" s="4"/>
      <c r="I281" s="4"/>
      <c r="J281" s="4"/>
      <c r="K281" s="4"/>
      <c r="L281" s="4"/>
      <c r="M281" s="4"/>
      <c r="N281" s="4"/>
      <c r="O281" s="4"/>
      <c r="P281" s="4"/>
      <c r="Q281" s="4"/>
      <c r="R281" s="4"/>
      <c r="S281" s="4"/>
      <c r="T281" s="4"/>
      <c r="U281" s="4"/>
      <c r="V281" s="4"/>
      <c r="W281" s="4"/>
      <c r="X281" s="4"/>
      <c r="Y281" s="4"/>
      <c r="Z281" s="4"/>
    </row>
    <row r="282" ht="14.25" customHeight="1">
      <c r="A282" s="4"/>
      <c r="B282" s="4"/>
      <c r="C282" s="4"/>
      <c r="D282" s="4"/>
      <c r="E282" s="4"/>
      <c r="F282" s="137"/>
      <c r="G282" s="4"/>
      <c r="H282" s="4"/>
      <c r="I282" s="4"/>
      <c r="J282" s="4"/>
      <c r="K282" s="4"/>
      <c r="L282" s="4"/>
      <c r="M282" s="4"/>
      <c r="N282" s="4"/>
      <c r="O282" s="4"/>
      <c r="P282" s="4"/>
      <c r="Q282" s="4"/>
      <c r="R282" s="4"/>
      <c r="S282" s="4"/>
      <c r="T282" s="4"/>
      <c r="U282" s="4"/>
      <c r="V282" s="4"/>
      <c r="W282" s="4"/>
      <c r="X282" s="4"/>
      <c r="Y282" s="4"/>
      <c r="Z282" s="4"/>
    </row>
    <row r="283" ht="14.25" customHeight="1">
      <c r="A283" s="4"/>
      <c r="B283" s="4"/>
      <c r="C283" s="4"/>
      <c r="D283" s="4"/>
      <c r="E283" s="4"/>
      <c r="F283" s="137"/>
      <c r="G283" s="4"/>
      <c r="H283" s="4"/>
      <c r="I283" s="4"/>
      <c r="J283" s="4"/>
      <c r="K283" s="4"/>
      <c r="L283" s="4"/>
      <c r="M283" s="4"/>
      <c r="N283" s="4"/>
      <c r="O283" s="4"/>
      <c r="P283" s="4"/>
      <c r="Q283" s="4"/>
      <c r="R283" s="4"/>
      <c r="S283" s="4"/>
      <c r="T283" s="4"/>
      <c r="U283" s="4"/>
      <c r="V283" s="4"/>
      <c r="W283" s="4"/>
      <c r="X283" s="4"/>
      <c r="Y283" s="4"/>
      <c r="Z283" s="4"/>
    </row>
    <row r="284" ht="14.25" customHeight="1">
      <c r="A284" s="4"/>
      <c r="B284" s="4"/>
      <c r="C284" s="4"/>
      <c r="D284" s="4"/>
      <c r="E284" s="4"/>
      <c r="F284" s="137"/>
      <c r="G284" s="4"/>
      <c r="H284" s="4"/>
      <c r="I284" s="4"/>
      <c r="J284" s="4"/>
      <c r="K284" s="4"/>
      <c r="L284" s="4"/>
      <c r="M284" s="4"/>
      <c r="N284" s="4"/>
      <c r="O284" s="4"/>
      <c r="P284" s="4"/>
      <c r="Q284" s="4"/>
      <c r="R284" s="4"/>
      <c r="S284" s="4"/>
      <c r="T284" s="4"/>
      <c r="U284" s="4"/>
      <c r="V284" s="4"/>
      <c r="W284" s="4"/>
      <c r="X284" s="4"/>
      <c r="Y284" s="4"/>
      <c r="Z284" s="4"/>
    </row>
    <row r="285" ht="14.25" customHeight="1">
      <c r="A285" s="4"/>
      <c r="B285" s="4"/>
      <c r="C285" s="4"/>
      <c r="D285" s="4"/>
      <c r="E285" s="4"/>
      <c r="F285" s="137"/>
      <c r="G285" s="4"/>
      <c r="H285" s="4"/>
      <c r="I285" s="4"/>
      <c r="J285" s="4"/>
      <c r="K285" s="4"/>
      <c r="L285" s="4"/>
      <c r="M285" s="4"/>
      <c r="N285" s="4"/>
      <c r="O285" s="4"/>
      <c r="P285" s="4"/>
      <c r="Q285" s="4"/>
      <c r="R285" s="4"/>
      <c r="S285" s="4"/>
      <c r="T285" s="4"/>
      <c r="U285" s="4"/>
      <c r="V285" s="4"/>
      <c r="W285" s="4"/>
      <c r="X285" s="4"/>
      <c r="Y285" s="4"/>
      <c r="Z285" s="4"/>
    </row>
    <row r="286" ht="14.25" customHeight="1">
      <c r="A286" s="4"/>
      <c r="B286" s="4"/>
      <c r="C286" s="4"/>
      <c r="D286" s="4"/>
      <c r="E286" s="4"/>
      <c r="F286" s="137"/>
      <c r="G286" s="4"/>
      <c r="H286" s="4"/>
      <c r="I286" s="4"/>
      <c r="J286" s="4"/>
      <c r="K286" s="4"/>
      <c r="L286" s="4"/>
      <c r="M286" s="4"/>
      <c r="N286" s="4"/>
      <c r="O286" s="4"/>
      <c r="P286" s="4"/>
      <c r="Q286" s="4"/>
      <c r="R286" s="4"/>
      <c r="S286" s="4"/>
      <c r="T286" s="4"/>
      <c r="U286" s="4"/>
      <c r="V286" s="4"/>
      <c r="W286" s="4"/>
      <c r="X286" s="4"/>
      <c r="Y286" s="4"/>
      <c r="Z286" s="4"/>
    </row>
    <row r="287" ht="14.25" customHeight="1">
      <c r="A287" s="4"/>
      <c r="B287" s="4"/>
      <c r="C287" s="4"/>
      <c r="D287" s="4"/>
      <c r="E287" s="4"/>
      <c r="F287" s="137"/>
      <c r="G287" s="4"/>
      <c r="H287" s="4"/>
      <c r="I287" s="4"/>
      <c r="J287" s="4"/>
      <c r="K287" s="4"/>
      <c r="L287" s="4"/>
      <c r="M287" s="4"/>
      <c r="N287" s="4"/>
      <c r="O287" s="4"/>
      <c r="P287" s="4"/>
      <c r="Q287" s="4"/>
      <c r="R287" s="4"/>
      <c r="S287" s="4"/>
      <c r="T287" s="4"/>
      <c r="U287" s="4"/>
      <c r="V287" s="4"/>
      <c r="W287" s="4"/>
      <c r="X287" s="4"/>
      <c r="Y287" s="4"/>
      <c r="Z287" s="4"/>
    </row>
    <row r="288" ht="14.25" customHeight="1">
      <c r="A288" s="4"/>
      <c r="B288" s="4"/>
      <c r="C288" s="4"/>
      <c r="D288" s="4"/>
      <c r="E288" s="4"/>
      <c r="F288" s="137"/>
      <c r="G288" s="4"/>
      <c r="H288" s="4"/>
      <c r="I288" s="4"/>
      <c r="J288" s="4"/>
      <c r="K288" s="4"/>
      <c r="L288" s="4"/>
      <c r="M288" s="4"/>
      <c r="N288" s="4"/>
      <c r="O288" s="4"/>
      <c r="P288" s="4"/>
      <c r="Q288" s="4"/>
      <c r="R288" s="4"/>
      <c r="S288" s="4"/>
      <c r="T288" s="4"/>
      <c r="U288" s="4"/>
      <c r="V288" s="4"/>
      <c r="W288" s="4"/>
      <c r="X288" s="4"/>
      <c r="Y288" s="4"/>
      <c r="Z288" s="4"/>
    </row>
    <row r="289" ht="14.25" customHeight="1">
      <c r="A289" s="4"/>
      <c r="B289" s="4"/>
      <c r="C289" s="4"/>
      <c r="D289" s="4"/>
      <c r="E289" s="4"/>
      <c r="F289" s="137"/>
      <c r="G289" s="4"/>
      <c r="H289" s="4"/>
      <c r="I289" s="4"/>
      <c r="J289" s="4"/>
      <c r="K289" s="4"/>
      <c r="L289" s="4"/>
      <c r="M289" s="4"/>
      <c r="N289" s="4"/>
      <c r="O289" s="4"/>
      <c r="P289" s="4"/>
      <c r="Q289" s="4"/>
      <c r="R289" s="4"/>
      <c r="S289" s="4"/>
      <c r="T289" s="4"/>
      <c r="U289" s="4"/>
      <c r="V289" s="4"/>
      <c r="W289" s="4"/>
      <c r="X289" s="4"/>
      <c r="Y289" s="4"/>
      <c r="Z289" s="4"/>
    </row>
    <row r="290" ht="14.25" customHeight="1">
      <c r="A290" s="4"/>
      <c r="B290" s="4"/>
      <c r="C290" s="4"/>
      <c r="D290" s="4"/>
      <c r="E290" s="4"/>
      <c r="F290" s="137"/>
      <c r="G290" s="4"/>
      <c r="H290" s="4"/>
      <c r="I290" s="4"/>
      <c r="J290" s="4"/>
      <c r="K290" s="4"/>
      <c r="L290" s="4"/>
      <c r="M290" s="4"/>
      <c r="N290" s="4"/>
      <c r="O290" s="4"/>
      <c r="P290" s="4"/>
      <c r="Q290" s="4"/>
      <c r="R290" s="4"/>
      <c r="S290" s="4"/>
      <c r="T290" s="4"/>
      <c r="U290" s="4"/>
      <c r="V290" s="4"/>
      <c r="W290" s="4"/>
      <c r="X290" s="4"/>
      <c r="Y290" s="4"/>
      <c r="Z290" s="4"/>
    </row>
    <row r="291" ht="14.25" customHeight="1">
      <c r="A291" s="4"/>
      <c r="B291" s="4"/>
      <c r="C291" s="4"/>
      <c r="D291" s="4"/>
      <c r="E291" s="4"/>
      <c r="F291" s="137"/>
      <c r="G291" s="4"/>
      <c r="H291" s="4"/>
      <c r="I291" s="4"/>
      <c r="J291" s="4"/>
      <c r="K291" s="4"/>
      <c r="L291" s="4"/>
      <c r="M291" s="4"/>
      <c r="N291" s="4"/>
      <c r="O291" s="4"/>
      <c r="P291" s="4"/>
      <c r="Q291" s="4"/>
      <c r="R291" s="4"/>
      <c r="S291" s="4"/>
      <c r="T291" s="4"/>
      <c r="U291" s="4"/>
      <c r="V291" s="4"/>
      <c r="W291" s="4"/>
      <c r="X291" s="4"/>
      <c r="Y291" s="4"/>
      <c r="Z291" s="4"/>
    </row>
    <row r="292" ht="14.25" customHeight="1">
      <c r="A292" s="4"/>
      <c r="B292" s="4"/>
      <c r="C292" s="4"/>
      <c r="D292" s="4"/>
      <c r="E292" s="4"/>
      <c r="F292" s="137"/>
      <c r="G292" s="4"/>
      <c r="H292" s="4"/>
      <c r="I292" s="4"/>
      <c r="J292" s="4"/>
      <c r="K292" s="4"/>
      <c r="L292" s="4"/>
      <c r="M292" s="4"/>
      <c r="N292" s="4"/>
      <c r="O292" s="4"/>
      <c r="P292" s="4"/>
      <c r="Q292" s="4"/>
      <c r="R292" s="4"/>
      <c r="S292" s="4"/>
      <c r="T292" s="4"/>
      <c r="U292" s="4"/>
      <c r="V292" s="4"/>
      <c r="W292" s="4"/>
      <c r="X292" s="4"/>
      <c r="Y292" s="4"/>
      <c r="Z292" s="4"/>
    </row>
    <row r="293" ht="14.25" customHeight="1">
      <c r="A293" s="4"/>
      <c r="B293" s="4"/>
      <c r="C293" s="4"/>
      <c r="D293" s="4"/>
      <c r="E293" s="4"/>
      <c r="F293" s="137"/>
      <c r="G293" s="4"/>
      <c r="H293" s="4"/>
      <c r="I293" s="4"/>
      <c r="J293" s="4"/>
      <c r="K293" s="4"/>
      <c r="L293" s="4"/>
      <c r="M293" s="4"/>
      <c r="N293" s="4"/>
      <c r="O293" s="4"/>
      <c r="P293" s="4"/>
      <c r="Q293" s="4"/>
      <c r="R293" s="4"/>
      <c r="S293" s="4"/>
      <c r="T293" s="4"/>
      <c r="U293" s="4"/>
      <c r="V293" s="4"/>
      <c r="W293" s="4"/>
      <c r="X293" s="4"/>
      <c r="Y293" s="4"/>
      <c r="Z293" s="4"/>
    </row>
    <row r="294" ht="14.25" customHeight="1">
      <c r="A294" s="4"/>
      <c r="B294" s="4"/>
      <c r="C294" s="4"/>
      <c r="D294" s="4"/>
      <c r="E294" s="4"/>
      <c r="F294" s="137"/>
      <c r="G294" s="4"/>
      <c r="H294" s="4"/>
      <c r="I294" s="4"/>
      <c r="J294" s="4"/>
      <c r="K294" s="4"/>
      <c r="L294" s="4"/>
      <c r="M294" s="4"/>
      <c r="N294" s="4"/>
      <c r="O294" s="4"/>
      <c r="P294" s="4"/>
      <c r="Q294" s="4"/>
      <c r="R294" s="4"/>
      <c r="S294" s="4"/>
      <c r="T294" s="4"/>
      <c r="U294" s="4"/>
      <c r="V294" s="4"/>
      <c r="W294" s="4"/>
      <c r="X294" s="4"/>
      <c r="Y294" s="4"/>
      <c r="Z294" s="4"/>
    </row>
    <row r="295" ht="14.25" customHeight="1">
      <c r="A295" s="4"/>
      <c r="B295" s="4"/>
      <c r="C295" s="4"/>
      <c r="D295" s="4"/>
      <c r="E295" s="4"/>
      <c r="F295" s="137"/>
      <c r="G295" s="4"/>
      <c r="H295" s="4"/>
      <c r="I295" s="4"/>
      <c r="J295" s="4"/>
      <c r="K295" s="4"/>
      <c r="L295" s="4"/>
      <c r="M295" s="4"/>
      <c r="N295" s="4"/>
      <c r="O295" s="4"/>
      <c r="P295" s="4"/>
      <c r="Q295" s="4"/>
      <c r="R295" s="4"/>
      <c r="S295" s="4"/>
      <c r="T295" s="4"/>
      <c r="U295" s="4"/>
      <c r="V295" s="4"/>
      <c r="W295" s="4"/>
      <c r="X295" s="4"/>
      <c r="Y295" s="4"/>
      <c r="Z295" s="4"/>
    </row>
    <row r="296" ht="14.25" customHeight="1">
      <c r="A296" s="4"/>
      <c r="B296" s="4"/>
      <c r="C296" s="4"/>
      <c r="D296" s="4"/>
      <c r="E296" s="4"/>
      <c r="F296" s="137"/>
      <c r="G296" s="4"/>
      <c r="H296" s="4"/>
      <c r="I296" s="4"/>
      <c r="J296" s="4"/>
      <c r="K296" s="4"/>
      <c r="L296" s="4"/>
      <c r="M296" s="4"/>
      <c r="N296" s="4"/>
      <c r="O296" s="4"/>
      <c r="P296" s="4"/>
      <c r="Q296" s="4"/>
      <c r="R296" s="4"/>
      <c r="S296" s="4"/>
      <c r="T296" s="4"/>
      <c r="U296" s="4"/>
      <c r="V296" s="4"/>
      <c r="W296" s="4"/>
      <c r="X296" s="4"/>
      <c r="Y296" s="4"/>
      <c r="Z296" s="4"/>
    </row>
    <row r="297" ht="14.25" customHeight="1">
      <c r="A297" s="4"/>
      <c r="B297" s="4"/>
      <c r="C297" s="4"/>
      <c r="D297" s="4"/>
      <c r="E297" s="4"/>
      <c r="F297" s="137"/>
      <c r="G297" s="4"/>
      <c r="H297" s="4"/>
      <c r="I297" s="4"/>
      <c r="J297" s="4"/>
      <c r="K297" s="4"/>
      <c r="L297" s="4"/>
      <c r="M297" s="4"/>
      <c r="N297" s="4"/>
      <c r="O297" s="4"/>
      <c r="P297" s="4"/>
      <c r="Q297" s="4"/>
      <c r="R297" s="4"/>
      <c r="S297" s="4"/>
      <c r="T297" s="4"/>
      <c r="U297" s="4"/>
      <c r="V297" s="4"/>
      <c r="W297" s="4"/>
      <c r="X297" s="4"/>
      <c r="Y297" s="4"/>
      <c r="Z297" s="4"/>
    </row>
    <row r="298" ht="14.25" customHeight="1">
      <c r="A298" s="4"/>
      <c r="B298" s="4"/>
      <c r="C298" s="4"/>
      <c r="D298" s="4"/>
      <c r="E298" s="4"/>
      <c r="F298" s="137"/>
      <c r="G298" s="4"/>
      <c r="H298" s="4"/>
      <c r="I298" s="4"/>
      <c r="J298" s="4"/>
      <c r="K298" s="4"/>
      <c r="L298" s="4"/>
      <c r="M298" s="4"/>
      <c r="N298" s="4"/>
      <c r="O298" s="4"/>
      <c r="P298" s="4"/>
      <c r="Q298" s="4"/>
      <c r="R298" s="4"/>
      <c r="S298" s="4"/>
      <c r="T298" s="4"/>
      <c r="U298" s="4"/>
      <c r="V298" s="4"/>
      <c r="W298" s="4"/>
      <c r="X298" s="4"/>
      <c r="Y298" s="4"/>
      <c r="Z298" s="4"/>
    </row>
    <row r="299" ht="14.25" customHeight="1">
      <c r="A299" s="4"/>
      <c r="B299" s="4"/>
      <c r="C299" s="4"/>
      <c r="D299" s="4"/>
      <c r="E299" s="4"/>
      <c r="F299" s="137"/>
      <c r="G299" s="4"/>
      <c r="H299" s="4"/>
      <c r="I299" s="4"/>
      <c r="J299" s="4"/>
      <c r="K299" s="4"/>
      <c r="L299" s="4"/>
      <c r="M299" s="4"/>
      <c r="N299" s="4"/>
      <c r="O299" s="4"/>
      <c r="P299" s="4"/>
      <c r="Q299" s="4"/>
      <c r="R299" s="4"/>
      <c r="S299" s="4"/>
      <c r="T299" s="4"/>
      <c r="U299" s="4"/>
      <c r="V299" s="4"/>
      <c r="W299" s="4"/>
      <c r="X299" s="4"/>
      <c r="Y299" s="4"/>
      <c r="Z299" s="4"/>
    </row>
    <row r="300" ht="14.25" customHeight="1">
      <c r="A300" s="4"/>
      <c r="B300" s="4"/>
      <c r="C300" s="4"/>
      <c r="D300" s="4"/>
      <c r="E300" s="4"/>
      <c r="F300" s="137"/>
      <c r="G300" s="4"/>
      <c r="H300" s="4"/>
      <c r="I300" s="4"/>
      <c r="J300" s="4"/>
      <c r="K300" s="4"/>
      <c r="L300" s="4"/>
      <c r="M300" s="4"/>
      <c r="N300" s="4"/>
      <c r="O300" s="4"/>
      <c r="P300" s="4"/>
      <c r="Q300" s="4"/>
      <c r="R300" s="4"/>
      <c r="S300" s="4"/>
      <c r="T300" s="4"/>
      <c r="U300" s="4"/>
      <c r="V300" s="4"/>
      <c r="W300" s="4"/>
      <c r="X300" s="4"/>
      <c r="Y300" s="4"/>
      <c r="Z300" s="4"/>
    </row>
    <row r="301" ht="14.25" customHeight="1">
      <c r="A301" s="4"/>
      <c r="B301" s="4"/>
      <c r="C301" s="4"/>
      <c r="D301" s="4"/>
      <c r="E301" s="4"/>
      <c r="F301" s="137"/>
      <c r="G301" s="4"/>
      <c r="H301" s="4"/>
      <c r="I301" s="4"/>
      <c r="J301" s="4"/>
      <c r="K301" s="4"/>
      <c r="L301" s="4"/>
      <c r="M301" s="4"/>
      <c r="N301" s="4"/>
      <c r="O301" s="4"/>
      <c r="P301" s="4"/>
      <c r="Q301" s="4"/>
      <c r="R301" s="4"/>
      <c r="S301" s="4"/>
      <c r="T301" s="4"/>
      <c r="U301" s="4"/>
      <c r="V301" s="4"/>
      <c r="W301" s="4"/>
      <c r="X301" s="4"/>
      <c r="Y301" s="4"/>
      <c r="Z301" s="4"/>
    </row>
    <row r="302" ht="14.25" customHeight="1">
      <c r="A302" s="4"/>
      <c r="B302" s="4"/>
      <c r="C302" s="4"/>
      <c r="D302" s="4"/>
      <c r="E302" s="4"/>
      <c r="F302" s="137"/>
      <c r="G302" s="4"/>
      <c r="H302" s="4"/>
      <c r="I302" s="4"/>
      <c r="J302" s="4"/>
      <c r="K302" s="4"/>
      <c r="L302" s="4"/>
      <c r="M302" s="4"/>
      <c r="N302" s="4"/>
      <c r="O302" s="4"/>
      <c r="P302" s="4"/>
      <c r="Q302" s="4"/>
      <c r="R302" s="4"/>
      <c r="S302" s="4"/>
      <c r="T302" s="4"/>
      <c r="U302" s="4"/>
      <c r="V302" s="4"/>
      <c r="W302" s="4"/>
      <c r="X302" s="4"/>
      <c r="Y302" s="4"/>
      <c r="Z302" s="4"/>
    </row>
    <row r="303" ht="14.25" customHeight="1">
      <c r="A303" s="4"/>
      <c r="B303" s="4"/>
      <c r="C303" s="4"/>
      <c r="D303" s="4"/>
      <c r="E303" s="4"/>
      <c r="F303" s="137"/>
      <c r="G303" s="4"/>
      <c r="H303" s="4"/>
      <c r="I303" s="4"/>
      <c r="J303" s="4"/>
      <c r="K303" s="4"/>
      <c r="L303" s="4"/>
      <c r="M303" s="4"/>
      <c r="N303" s="4"/>
      <c r="O303" s="4"/>
      <c r="P303" s="4"/>
      <c r="Q303" s="4"/>
      <c r="R303" s="4"/>
      <c r="S303" s="4"/>
      <c r="T303" s="4"/>
      <c r="U303" s="4"/>
      <c r="V303" s="4"/>
      <c r="W303" s="4"/>
      <c r="X303" s="4"/>
      <c r="Y303" s="4"/>
      <c r="Z303" s="4"/>
    </row>
    <row r="304" ht="14.25" customHeight="1">
      <c r="A304" s="4"/>
      <c r="B304" s="4"/>
      <c r="C304" s="4"/>
      <c r="D304" s="4"/>
      <c r="E304" s="4"/>
      <c r="F304" s="137"/>
      <c r="G304" s="4"/>
      <c r="H304" s="4"/>
      <c r="I304" s="4"/>
      <c r="J304" s="4"/>
      <c r="K304" s="4"/>
      <c r="L304" s="4"/>
      <c r="M304" s="4"/>
      <c r="N304" s="4"/>
      <c r="O304" s="4"/>
      <c r="P304" s="4"/>
      <c r="Q304" s="4"/>
      <c r="R304" s="4"/>
      <c r="S304" s="4"/>
      <c r="T304" s="4"/>
      <c r="U304" s="4"/>
      <c r="V304" s="4"/>
      <c r="W304" s="4"/>
      <c r="X304" s="4"/>
      <c r="Y304" s="4"/>
      <c r="Z304" s="4"/>
    </row>
    <row r="305" ht="14.25" customHeight="1">
      <c r="A305" s="4"/>
      <c r="B305" s="4"/>
      <c r="C305" s="4"/>
      <c r="D305" s="4"/>
      <c r="E305" s="4"/>
      <c r="F305" s="137"/>
      <c r="G305" s="4"/>
      <c r="H305" s="4"/>
      <c r="I305" s="4"/>
      <c r="J305" s="4"/>
      <c r="K305" s="4"/>
      <c r="L305" s="4"/>
      <c r="M305" s="4"/>
      <c r="N305" s="4"/>
      <c r="O305" s="4"/>
      <c r="P305" s="4"/>
      <c r="Q305" s="4"/>
      <c r="R305" s="4"/>
      <c r="S305" s="4"/>
      <c r="T305" s="4"/>
      <c r="U305" s="4"/>
      <c r="V305" s="4"/>
      <c r="W305" s="4"/>
      <c r="X305" s="4"/>
      <c r="Y305" s="4"/>
      <c r="Z305" s="4"/>
    </row>
    <row r="306" ht="15.75" customHeight="1">
      <c r="F306" s="617"/>
    </row>
    <row r="307" ht="15.75" customHeight="1">
      <c r="F307" s="617"/>
    </row>
    <row r="308" ht="15.75" customHeight="1">
      <c r="F308" s="617"/>
    </row>
    <row r="309" ht="15.75" customHeight="1">
      <c r="F309" s="617"/>
    </row>
    <row r="310" ht="15.75" customHeight="1">
      <c r="F310" s="617"/>
    </row>
    <row r="311" ht="15.75" customHeight="1">
      <c r="F311" s="617"/>
    </row>
    <row r="312" ht="15.75" customHeight="1">
      <c r="F312" s="617"/>
    </row>
    <row r="313" ht="15.75" customHeight="1">
      <c r="F313" s="617"/>
    </row>
    <row r="314" ht="15.75" customHeight="1">
      <c r="F314" s="617"/>
    </row>
    <row r="315" ht="15.75" customHeight="1">
      <c r="F315" s="617"/>
    </row>
    <row r="316" ht="15.75" customHeight="1">
      <c r="F316" s="617"/>
    </row>
    <row r="317" ht="15.75" customHeight="1">
      <c r="F317" s="617"/>
    </row>
    <row r="318" ht="15.75" customHeight="1">
      <c r="F318" s="617"/>
    </row>
    <row r="319" ht="15.75" customHeight="1">
      <c r="F319" s="617"/>
    </row>
    <row r="320" ht="15.75" customHeight="1">
      <c r="F320" s="617"/>
    </row>
    <row r="321" ht="15.75" customHeight="1">
      <c r="F321" s="617"/>
    </row>
    <row r="322" ht="15.75" customHeight="1">
      <c r="F322" s="617"/>
    </row>
    <row r="323" ht="15.75" customHeight="1">
      <c r="F323" s="617"/>
    </row>
    <row r="324" ht="15.75" customHeight="1">
      <c r="F324" s="617"/>
    </row>
    <row r="325" ht="15.75" customHeight="1">
      <c r="F325" s="617"/>
    </row>
    <row r="326" ht="15.75" customHeight="1">
      <c r="F326" s="617"/>
    </row>
    <row r="327" ht="15.75" customHeight="1">
      <c r="F327" s="617"/>
    </row>
    <row r="328" ht="15.75" customHeight="1">
      <c r="F328" s="617"/>
    </row>
    <row r="329" ht="15.75" customHeight="1">
      <c r="F329" s="617"/>
    </row>
    <row r="330" ht="15.75" customHeight="1">
      <c r="F330" s="617"/>
    </row>
    <row r="331" ht="15.75" customHeight="1">
      <c r="F331" s="617"/>
    </row>
    <row r="332" ht="15.75" customHeight="1">
      <c r="F332" s="617"/>
    </row>
    <row r="333" ht="15.75" customHeight="1">
      <c r="F333" s="617"/>
    </row>
    <row r="334" ht="15.75" customHeight="1">
      <c r="F334" s="617"/>
    </row>
    <row r="335" ht="15.75" customHeight="1">
      <c r="F335" s="617"/>
    </row>
    <row r="336" ht="15.75" customHeight="1">
      <c r="F336" s="617"/>
    </row>
    <row r="337" ht="15.75" customHeight="1">
      <c r="F337" s="617"/>
    </row>
    <row r="338" ht="15.75" customHeight="1">
      <c r="F338" s="617"/>
    </row>
    <row r="339" ht="15.75" customHeight="1">
      <c r="F339" s="617"/>
    </row>
    <row r="340" ht="15.75" customHeight="1">
      <c r="F340" s="617"/>
    </row>
    <row r="341" ht="15.75" customHeight="1">
      <c r="F341" s="617"/>
    </row>
    <row r="342" ht="15.75" customHeight="1">
      <c r="F342" s="617"/>
    </row>
    <row r="343" ht="15.75" customHeight="1">
      <c r="F343" s="617"/>
    </row>
    <row r="344" ht="15.75" customHeight="1">
      <c r="F344" s="617"/>
    </row>
    <row r="345" ht="15.75" customHeight="1">
      <c r="F345" s="617"/>
    </row>
    <row r="346" ht="15.75" customHeight="1">
      <c r="F346" s="617"/>
    </row>
    <row r="347" ht="15.75" customHeight="1">
      <c r="F347" s="617"/>
    </row>
    <row r="348" ht="15.75" customHeight="1">
      <c r="F348" s="617"/>
    </row>
    <row r="349" ht="15.75" customHeight="1">
      <c r="F349" s="617"/>
    </row>
    <row r="350" ht="15.75" customHeight="1">
      <c r="F350" s="617"/>
    </row>
    <row r="351" ht="15.75" customHeight="1">
      <c r="F351" s="617"/>
    </row>
    <row r="352" ht="15.75" customHeight="1">
      <c r="F352" s="617"/>
    </row>
    <row r="353" ht="15.75" customHeight="1">
      <c r="F353" s="617"/>
    </row>
    <row r="354" ht="15.75" customHeight="1">
      <c r="F354" s="617"/>
    </row>
    <row r="355" ht="15.75" customHeight="1">
      <c r="F355" s="617"/>
    </row>
    <row r="356" ht="15.75" customHeight="1">
      <c r="F356" s="617"/>
    </row>
    <row r="357" ht="15.75" customHeight="1">
      <c r="F357" s="617"/>
    </row>
    <row r="358" ht="15.75" customHeight="1">
      <c r="F358" s="617"/>
    </row>
    <row r="359" ht="15.75" customHeight="1">
      <c r="F359" s="617"/>
    </row>
    <row r="360" ht="15.75" customHeight="1">
      <c r="F360" s="617"/>
    </row>
    <row r="361" ht="15.75" customHeight="1">
      <c r="F361" s="617"/>
    </row>
    <row r="362" ht="15.75" customHeight="1">
      <c r="F362" s="617"/>
    </row>
    <row r="363" ht="15.75" customHeight="1">
      <c r="F363" s="617"/>
    </row>
    <row r="364" ht="15.75" customHeight="1">
      <c r="F364" s="617"/>
    </row>
    <row r="365" ht="15.75" customHeight="1">
      <c r="F365" s="617"/>
    </row>
    <row r="366" ht="15.75" customHeight="1">
      <c r="F366" s="617"/>
    </row>
    <row r="367" ht="15.75" customHeight="1">
      <c r="F367" s="617"/>
    </row>
    <row r="368" ht="15.75" customHeight="1">
      <c r="F368" s="617"/>
    </row>
    <row r="369" ht="15.75" customHeight="1">
      <c r="F369" s="617"/>
    </row>
    <row r="370" ht="15.75" customHeight="1">
      <c r="F370" s="617"/>
    </row>
    <row r="371" ht="15.75" customHeight="1">
      <c r="F371" s="617"/>
    </row>
    <row r="372" ht="15.75" customHeight="1">
      <c r="F372" s="617"/>
    </row>
    <row r="373" ht="15.75" customHeight="1">
      <c r="F373" s="617"/>
    </row>
    <row r="374" ht="15.75" customHeight="1">
      <c r="F374" s="617"/>
    </row>
    <row r="375" ht="15.75" customHeight="1">
      <c r="F375" s="617"/>
    </row>
    <row r="376" ht="15.75" customHeight="1">
      <c r="F376" s="617"/>
    </row>
    <row r="377" ht="15.75" customHeight="1">
      <c r="F377" s="617"/>
    </row>
    <row r="378" ht="15.75" customHeight="1">
      <c r="F378" s="617"/>
    </row>
    <row r="379" ht="15.75" customHeight="1">
      <c r="F379" s="617"/>
    </row>
    <row r="380" ht="15.75" customHeight="1">
      <c r="F380" s="617"/>
    </row>
    <row r="381" ht="15.75" customHeight="1">
      <c r="F381" s="617"/>
    </row>
    <row r="382" ht="15.75" customHeight="1">
      <c r="F382" s="617"/>
    </row>
    <row r="383" ht="15.75" customHeight="1">
      <c r="F383" s="617"/>
    </row>
    <row r="384" ht="15.75" customHeight="1">
      <c r="F384" s="617"/>
    </row>
    <row r="385" ht="15.75" customHeight="1">
      <c r="F385" s="617"/>
    </row>
    <row r="386" ht="15.75" customHeight="1">
      <c r="F386" s="617"/>
    </row>
    <row r="387" ht="15.75" customHeight="1">
      <c r="F387" s="617"/>
    </row>
    <row r="388" ht="15.75" customHeight="1">
      <c r="F388" s="617"/>
    </row>
    <row r="389" ht="15.75" customHeight="1">
      <c r="F389" s="617"/>
    </row>
    <row r="390" ht="15.75" customHeight="1">
      <c r="F390" s="617"/>
    </row>
    <row r="391" ht="15.75" customHeight="1">
      <c r="F391" s="617"/>
    </row>
    <row r="392" ht="15.75" customHeight="1">
      <c r="F392" s="617"/>
    </row>
    <row r="393" ht="15.75" customHeight="1">
      <c r="F393" s="617"/>
    </row>
    <row r="394" ht="15.75" customHeight="1">
      <c r="F394" s="617"/>
    </row>
    <row r="395" ht="15.75" customHeight="1">
      <c r="F395" s="617"/>
    </row>
    <row r="396" ht="15.75" customHeight="1">
      <c r="F396" s="617"/>
    </row>
    <row r="397" ht="15.75" customHeight="1">
      <c r="F397" s="617"/>
    </row>
    <row r="398" ht="15.75" customHeight="1">
      <c r="F398" s="617"/>
    </row>
    <row r="399" ht="15.75" customHeight="1">
      <c r="F399" s="617"/>
    </row>
    <row r="400" ht="15.75" customHeight="1">
      <c r="F400" s="617"/>
    </row>
    <row r="401" ht="15.75" customHeight="1">
      <c r="F401" s="617"/>
    </row>
    <row r="402" ht="15.75" customHeight="1">
      <c r="F402" s="617"/>
    </row>
    <row r="403" ht="15.75" customHeight="1">
      <c r="F403" s="617"/>
    </row>
    <row r="404" ht="15.75" customHeight="1">
      <c r="F404" s="617"/>
    </row>
    <row r="405" ht="15.75" customHeight="1">
      <c r="F405" s="617"/>
    </row>
    <row r="406" ht="15.75" customHeight="1">
      <c r="F406" s="617"/>
    </row>
    <row r="407" ht="15.75" customHeight="1">
      <c r="F407" s="617"/>
    </row>
    <row r="408" ht="15.75" customHeight="1">
      <c r="F408" s="617"/>
    </row>
    <row r="409" ht="15.75" customHeight="1">
      <c r="F409" s="617"/>
    </row>
    <row r="410" ht="15.75" customHeight="1">
      <c r="F410" s="617"/>
    </row>
    <row r="411" ht="15.75" customHeight="1">
      <c r="F411" s="617"/>
    </row>
    <row r="412" ht="15.75" customHeight="1">
      <c r="F412" s="617"/>
    </row>
    <row r="413" ht="15.75" customHeight="1">
      <c r="F413" s="617"/>
    </row>
    <row r="414" ht="15.75" customHeight="1">
      <c r="F414" s="617"/>
    </row>
    <row r="415" ht="15.75" customHeight="1">
      <c r="F415" s="617"/>
    </row>
    <row r="416" ht="15.75" customHeight="1">
      <c r="F416" s="617"/>
    </row>
    <row r="417" ht="15.75" customHeight="1">
      <c r="F417" s="617"/>
    </row>
    <row r="418" ht="15.75" customHeight="1">
      <c r="F418" s="617"/>
    </row>
    <row r="419" ht="15.75" customHeight="1">
      <c r="F419" s="617"/>
    </row>
    <row r="420" ht="15.75" customHeight="1">
      <c r="F420" s="617"/>
    </row>
    <row r="421" ht="15.75" customHeight="1">
      <c r="F421" s="617"/>
    </row>
    <row r="422" ht="15.75" customHeight="1">
      <c r="F422" s="617"/>
    </row>
    <row r="423" ht="15.75" customHeight="1">
      <c r="F423" s="617"/>
    </row>
    <row r="424" ht="15.75" customHeight="1">
      <c r="F424" s="617"/>
    </row>
    <row r="425" ht="15.75" customHeight="1">
      <c r="F425" s="617"/>
    </row>
    <row r="426" ht="15.75" customHeight="1">
      <c r="F426" s="617"/>
    </row>
    <row r="427" ht="15.75" customHeight="1">
      <c r="F427" s="617"/>
    </row>
    <row r="428" ht="15.75" customHeight="1">
      <c r="F428" s="617"/>
    </row>
    <row r="429" ht="15.75" customHeight="1">
      <c r="F429" s="617"/>
    </row>
    <row r="430" ht="15.75" customHeight="1">
      <c r="F430" s="617"/>
    </row>
    <row r="431" ht="15.75" customHeight="1">
      <c r="F431" s="617"/>
    </row>
    <row r="432" ht="15.75" customHeight="1">
      <c r="F432" s="617"/>
    </row>
    <row r="433" ht="15.75" customHeight="1">
      <c r="F433" s="617"/>
    </row>
    <row r="434" ht="15.75" customHeight="1">
      <c r="F434" s="617"/>
    </row>
    <row r="435" ht="15.75" customHeight="1">
      <c r="F435" s="617"/>
    </row>
    <row r="436" ht="15.75" customHeight="1">
      <c r="F436" s="617"/>
    </row>
    <row r="437" ht="15.75" customHeight="1">
      <c r="F437" s="617"/>
    </row>
    <row r="438" ht="15.75" customHeight="1">
      <c r="F438" s="617"/>
    </row>
    <row r="439" ht="15.75" customHeight="1">
      <c r="F439" s="617"/>
    </row>
    <row r="440" ht="15.75" customHeight="1">
      <c r="F440" s="617"/>
    </row>
    <row r="441" ht="15.75" customHeight="1">
      <c r="F441" s="617"/>
    </row>
    <row r="442" ht="15.75" customHeight="1">
      <c r="F442" s="617"/>
    </row>
    <row r="443" ht="15.75" customHeight="1">
      <c r="F443" s="617"/>
    </row>
    <row r="444" ht="15.75" customHeight="1">
      <c r="F444" s="617"/>
    </row>
    <row r="445" ht="15.75" customHeight="1">
      <c r="F445" s="617"/>
    </row>
    <row r="446" ht="15.75" customHeight="1">
      <c r="F446" s="617"/>
    </row>
    <row r="447" ht="15.75" customHeight="1">
      <c r="F447" s="617"/>
    </row>
    <row r="448" ht="15.75" customHeight="1">
      <c r="F448" s="617"/>
    </row>
    <row r="449" ht="15.75" customHeight="1">
      <c r="F449" s="617"/>
    </row>
    <row r="450" ht="15.75" customHeight="1">
      <c r="F450" s="617"/>
    </row>
    <row r="451" ht="15.75" customHeight="1">
      <c r="F451" s="617"/>
    </row>
    <row r="452" ht="15.75" customHeight="1">
      <c r="F452" s="617"/>
    </row>
    <row r="453" ht="15.75" customHeight="1">
      <c r="F453" s="617"/>
    </row>
    <row r="454" ht="15.75" customHeight="1">
      <c r="F454" s="617"/>
    </row>
    <row r="455" ht="15.75" customHeight="1">
      <c r="F455" s="617"/>
    </row>
    <row r="456" ht="15.75" customHeight="1">
      <c r="F456" s="617"/>
    </row>
    <row r="457" ht="15.75" customHeight="1">
      <c r="F457" s="617"/>
    </row>
    <row r="458" ht="15.75" customHeight="1">
      <c r="F458" s="617"/>
    </row>
    <row r="459" ht="15.75" customHeight="1">
      <c r="F459" s="617"/>
    </row>
    <row r="460" ht="15.75" customHeight="1">
      <c r="F460" s="617"/>
    </row>
    <row r="461" ht="15.75" customHeight="1">
      <c r="F461" s="617"/>
    </row>
    <row r="462" ht="15.75" customHeight="1">
      <c r="F462" s="617"/>
    </row>
    <row r="463" ht="15.75" customHeight="1">
      <c r="F463" s="617"/>
    </row>
    <row r="464" ht="15.75" customHeight="1">
      <c r="F464" s="617"/>
    </row>
    <row r="465" ht="15.75" customHeight="1">
      <c r="F465" s="617"/>
    </row>
    <row r="466" ht="15.75" customHeight="1">
      <c r="F466" s="617"/>
    </row>
    <row r="467" ht="15.75" customHeight="1">
      <c r="F467" s="617"/>
    </row>
    <row r="468" ht="15.75" customHeight="1">
      <c r="F468" s="617"/>
    </row>
    <row r="469" ht="15.75" customHeight="1">
      <c r="F469" s="617"/>
    </row>
    <row r="470" ht="15.75" customHeight="1">
      <c r="F470" s="617"/>
    </row>
    <row r="471" ht="15.75" customHeight="1">
      <c r="F471" s="617"/>
    </row>
    <row r="472" ht="15.75" customHeight="1">
      <c r="F472" s="617"/>
    </row>
    <row r="473" ht="15.75" customHeight="1">
      <c r="F473" s="617"/>
    </row>
    <row r="474" ht="15.75" customHeight="1">
      <c r="F474" s="617"/>
    </row>
    <row r="475" ht="15.75" customHeight="1">
      <c r="F475" s="617"/>
    </row>
    <row r="476" ht="15.75" customHeight="1">
      <c r="F476" s="617"/>
    </row>
    <row r="477" ht="15.75" customHeight="1">
      <c r="F477" s="617"/>
    </row>
    <row r="478" ht="15.75" customHeight="1">
      <c r="F478" s="617"/>
    </row>
    <row r="479" ht="15.75" customHeight="1">
      <c r="F479" s="617"/>
    </row>
    <row r="480" ht="15.75" customHeight="1">
      <c r="F480" s="617"/>
    </row>
    <row r="481" ht="15.75" customHeight="1">
      <c r="F481" s="617"/>
    </row>
    <row r="482" ht="15.75" customHeight="1">
      <c r="F482" s="617"/>
    </row>
    <row r="483" ht="15.75" customHeight="1">
      <c r="F483" s="617"/>
    </row>
    <row r="484" ht="15.75" customHeight="1">
      <c r="F484" s="617"/>
    </row>
    <row r="485" ht="15.75" customHeight="1">
      <c r="F485" s="617"/>
    </row>
    <row r="486" ht="15.75" customHeight="1">
      <c r="F486" s="617"/>
    </row>
    <row r="487" ht="15.75" customHeight="1">
      <c r="F487" s="617"/>
    </row>
    <row r="488" ht="15.75" customHeight="1">
      <c r="F488" s="617"/>
    </row>
    <row r="489" ht="15.75" customHeight="1">
      <c r="F489" s="617"/>
    </row>
    <row r="490" ht="15.75" customHeight="1">
      <c r="F490" s="617"/>
    </row>
    <row r="491" ht="15.75" customHeight="1">
      <c r="F491" s="617"/>
    </row>
    <row r="492" ht="15.75" customHeight="1">
      <c r="F492" s="617"/>
    </row>
    <row r="493" ht="15.75" customHeight="1">
      <c r="F493" s="617"/>
    </row>
    <row r="494" ht="15.75" customHeight="1">
      <c r="F494" s="617"/>
    </row>
    <row r="495" ht="15.75" customHeight="1">
      <c r="F495" s="617"/>
    </row>
    <row r="496" ht="15.75" customHeight="1">
      <c r="F496" s="617"/>
    </row>
    <row r="497" ht="15.75" customHeight="1">
      <c r="F497" s="617"/>
    </row>
    <row r="498" ht="15.75" customHeight="1">
      <c r="F498" s="617"/>
    </row>
    <row r="499" ht="15.75" customHeight="1">
      <c r="F499" s="617"/>
    </row>
    <row r="500" ht="15.75" customHeight="1">
      <c r="F500" s="617"/>
    </row>
    <row r="501" ht="15.75" customHeight="1">
      <c r="F501" s="617"/>
    </row>
    <row r="502" ht="15.75" customHeight="1">
      <c r="F502" s="617"/>
    </row>
    <row r="503" ht="15.75" customHeight="1">
      <c r="F503" s="617"/>
    </row>
    <row r="504" ht="15.75" customHeight="1">
      <c r="F504" s="617"/>
    </row>
    <row r="505" ht="15.75" customHeight="1">
      <c r="F505" s="617"/>
    </row>
    <row r="506" ht="15.75" customHeight="1">
      <c r="F506" s="617"/>
    </row>
    <row r="507" ht="15.75" customHeight="1">
      <c r="F507" s="617"/>
    </row>
    <row r="508" ht="15.75" customHeight="1">
      <c r="F508" s="617"/>
    </row>
    <row r="509" ht="15.75" customHeight="1">
      <c r="F509" s="617"/>
    </row>
    <row r="510" ht="15.75" customHeight="1">
      <c r="F510" s="617"/>
    </row>
    <row r="511" ht="15.75" customHeight="1">
      <c r="F511" s="617"/>
    </row>
    <row r="512" ht="15.75" customHeight="1">
      <c r="F512" s="617"/>
    </row>
    <row r="513" ht="15.75" customHeight="1">
      <c r="F513" s="617"/>
    </row>
    <row r="514" ht="15.75" customHeight="1">
      <c r="F514" s="617"/>
    </row>
    <row r="515" ht="15.75" customHeight="1">
      <c r="F515" s="617"/>
    </row>
    <row r="516" ht="15.75" customHeight="1">
      <c r="F516" s="617"/>
    </row>
    <row r="517" ht="15.75" customHeight="1">
      <c r="F517" s="617"/>
    </row>
    <row r="518" ht="15.75" customHeight="1">
      <c r="F518" s="617"/>
    </row>
    <row r="519" ht="15.75" customHeight="1">
      <c r="F519" s="617"/>
    </row>
    <row r="520" ht="15.75" customHeight="1">
      <c r="F520" s="617"/>
    </row>
    <row r="521" ht="15.75" customHeight="1">
      <c r="F521" s="617"/>
    </row>
    <row r="522" ht="15.75" customHeight="1">
      <c r="F522" s="617"/>
    </row>
    <row r="523" ht="15.75" customHeight="1">
      <c r="F523" s="617"/>
    </row>
    <row r="524" ht="15.75" customHeight="1">
      <c r="F524" s="617"/>
    </row>
    <row r="525" ht="15.75" customHeight="1">
      <c r="F525" s="617"/>
    </row>
    <row r="526" ht="15.75" customHeight="1">
      <c r="F526" s="617"/>
    </row>
    <row r="527" ht="15.75" customHeight="1">
      <c r="F527" s="617"/>
    </row>
    <row r="528" ht="15.75" customHeight="1">
      <c r="F528" s="617"/>
    </row>
    <row r="529" ht="15.75" customHeight="1">
      <c r="F529" s="617"/>
    </row>
    <row r="530" ht="15.75" customHeight="1">
      <c r="F530" s="617"/>
    </row>
    <row r="531" ht="15.75" customHeight="1">
      <c r="F531" s="617"/>
    </row>
    <row r="532" ht="15.75" customHeight="1">
      <c r="F532" s="617"/>
    </row>
    <row r="533" ht="15.75" customHeight="1">
      <c r="F533" s="617"/>
    </row>
    <row r="534" ht="15.75" customHeight="1">
      <c r="F534" s="617"/>
    </row>
    <row r="535" ht="15.75" customHeight="1">
      <c r="F535" s="617"/>
    </row>
    <row r="536" ht="15.75" customHeight="1">
      <c r="F536" s="617"/>
    </row>
    <row r="537" ht="15.75" customHeight="1">
      <c r="F537" s="617"/>
    </row>
    <row r="538" ht="15.75" customHeight="1">
      <c r="F538" s="617"/>
    </row>
    <row r="539" ht="15.75" customHeight="1">
      <c r="F539" s="617"/>
    </row>
    <row r="540" ht="15.75" customHeight="1">
      <c r="F540" s="617"/>
    </row>
    <row r="541" ht="15.75" customHeight="1">
      <c r="F541" s="617"/>
    </row>
    <row r="542" ht="15.75" customHeight="1">
      <c r="F542" s="617"/>
    </row>
    <row r="543" ht="15.75" customHeight="1">
      <c r="F543" s="617"/>
    </row>
    <row r="544" ht="15.75" customHeight="1">
      <c r="F544" s="617"/>
    </row>
    <row r="545" ht="15.75" customHeight="1">
      <c r="F545" s="617"/>
    </row>
    <row r="546" ht="15.75" customHeight="1">
      <c r="F546" s="617"/>
    </row>
    <row r="547" ht="15.75" customHeight="1">
      <c r="F547" s="617"/>
    </row>
    <row r="548" ht="15.75" customHeight="1">
      <c r="F548" s="617"/>
    </row>
    <row r="549" ht="15.75" customHeight="1">
      <c r="F549" s="617"/>
    </row>
    <row r="550" ht="15.75" customHeight="1">
      <c r="F550" s="617"/>
    </row>
    <row r="551" ht="15.75" customHeight="1">
      <c r="F551" s="617"/>
    </row>
    <row r="552" ht="15.75" customHeight="1">
      <c r="F552" s="617"/>
    </row>
    <row r="553" ht="15.75" customHeight="1">
      <c r="F553" s="617"/>
    </row>
    <row r="554" ht="15.75" customHeight="1">
      <c r="F554" s="617"/>
    </row>
    <row r="555" ht="15.75" customHeight="1">
      <c r="F555" s="617"/>
    </row>
    <row r="556" ht="15.75" customHeight="1">
      <c r="F556" s="617"/>
    </row>
    <row r="557" ht="15.75" customHeight="1">
      <c r="F557" s="617"/>
    </row>
    <row r="558" ht="15.75" customHeight="1">
      <c r="F558" s="617"/>
    </row>
    <row r="559" ht="15.75" customHeight="1">
      <c r="F559" s="617"/>
    </row>
    <row r="560" ht="15.75" customHeight="1">
      <c r="F560" s="617"/>
    </row>
    <row r="561" ht="15.75" customHeight="1">
      <c r="F561" s="617"/>
    </row>
    <row r="562" ht="15.75" customHeight="1">
      <c r="F562" s="617"/>
    </row>
    <row r="563" ht="15.75" customHeight="1">
      <c r="F563" s="617"/>
    </row>
    <row r="564" ht="15.75" customHeight="1">
      <c r="F564" s="617"/>
    </row>
    <row r="565" ht="15.75" customHeight="1">
      <c r="F565" s="617"/>
    </row>
    <row r="566" ht="15.75" customHeight="1">
      <c r="F566" s="617"/>
    </row>
    <row r="567" ht="15.75" customHeight="1">
      <c r="F567" s="617"/>
    </row>
    <row r="568" ht="15.75" customHeight="1">
      <c r="F568" s="617"/>
    </row>
    <row r="569" ht="15.75" customHeight="1">
      <c r="F569" s="617"/>
    </row>
    <row r="570" ht="15.75" customHeight="1">
      <c r="F570" s="617"/>
    </row>
    <row r="571" ht="15.75" customHeight="1">
      <c r="F571" s="617"/>
    </row>
    <row r="572" ht="15.75" customHeight="1">
      <c r="F572" s="617"/>
    </row>
    <row r="573" ht="15.75" customHeight="1">
      <c r="F573" s="617"/>
    </row>
    <row r="574" ht="15.75" customHeight="1">
      <c r="F574" s="617"/>
    </row>
    <row r="575" ht="15.75" customHeight="1">
      <c r="F575" s="617"/>
    </row>
    <row r="576" ht="15.75" customHeight="1">
      <c r="F576" s="617"/>
    </row>
    <row r="577" ht="15.75" customHeight="1">
      <c r="F577" s="617"/>
    </row>
    <row r="578" ht="15.75" customHeight="1">
      <c r="F578" s="617"/>
    </row>
    <row r="579" ht="15.75" customHeight="1">
      <c r="F579" s="617"/>
    </row>
    <row r="580" ht="15.75" customHeight="1">
      <c r="F580" s="617"/>
    </row>
    <row r="581" ht="15.75" customHeight="1">
      <c r="F581" s="617"/>
    </row>
    <row r="582" ht="15.75" customHeight="1">
      <c r="F582" s="617"/>
    </row>
    <row r="583" ht="15.75" customHeight="1">
      <c r="F583" s="617"/>
    </row>
    <row r="584" ht="15.75" customHeight="1">
      <c r="F584" s="617"/>
    </row>
    <row r="585" ht="15.75" customHeight="1">
      <c r="F585" s="617"/>
    </row>
    <row r="586" ht="15.75" customHeight="1">
      <c r="F586" s="617"/>
    </row>
    <row r="587" ht="15.75" customHeight="1">
      <c r="F587" s="617"/>
    </row>
    <row r="588" ht="15.75" customHeight="1">
      <c r="F588" s="617"/>
    </row>
    <row r="589" ht="15.75" customHeight="1">
      <c r="F589" s="617"/>
    </row>
    <row r="590" ht="15.75" customHeight="1">
      <c r="F590" s="617"/>
    </row>
    <row r="591" ht="15.75" customHeight="1">
      <c r="F591" s="617"/>
    </row>
    <row r="592" ht="15.75" customHeight="1">
      <c r="F592" s="617"/>
    </row>
    <row r="593" ht="15.75" customHeight="1">
      <c r="F593" s="617"/>
    </row>
    <row r="594" ht="15.75" customHeight="1">
      <c r="F594" s="617"/>
    </row>
    <row r="595" ht="15.75" customHeight="1">
      <c r="F595" s="617"/>
    </row>
    <row r="596" ht="15.75" customHeight="1">
      <c r="F596" s="617"/>
    </row>
    <row r="597" ht="15.75" customHeight="1">
      <c r="F597" s="617"/>
    </row>
    <row r="598" ht="15.75" customHeight="1">
      <c r="F598" s="617"/>
    </row>
    <row r="599" ht="15.75" customHeight="1">
      <c r="F599" s="617"/>
    </row>
    <row r="600" ht="15.75" customHeight="1">
      <c r="F600" s="617"/>
    </row>
    <row r="601" ht="15.75" customHeight="1">
      <c r="F601" s="617"/>
    </row>
    <row r="602" ht="15.75" customHeight="1">
      <c r="F602" s="617"/>
    </row>
    <row r="603" ht="15.75" customHeight="1">
      <c r="F603" s="617"/>
    </row>
    <row r="604" ht="15.75" customHeight="1">
      <c r="F604" s="617"/>
    </row>
    <row r="605" ht="15.75" customHeight="1">
      <c r="F605" s="617"/>
    </row>
    <row r="606" ht="15.75" customHeight="1">
      <c r="F606" s="617"/>
    </row>
    <row r="607" ht="15.75" customHeight="1">
      <c r="F607" s="617"/>
    </row>
    <row r="608" ht="15.75" customHeight="1">
      <c r="F608" s="617"/>
    </row>
    <row r="609" ht="15.75" customHeight="1">
      <c r="F609" s="617"/>
    </row>
    <row r="610" ht="15.75" customHeight="1">
      <c r="F610" s="617"/>
    </row>
    <row r="611" ht="15.75" customHeight="1">
      <c r="F611" s="617"/>
    </row>
    <row r="612" ht="15.75" customHeight="1">
      <c r="F612" s="617"/>
    </row>
    <row r="613" ht="15.75" customHeight="1">
      <c r="F613" s="617"/>
    </row>
    <row r="614" ht="15.75" customHeight="1">
      <c r="F614" s="617"/>
    </row>
    <row r="615" ht="15.75" customHeight="1">
      <c r="F615" s="617"/>
    </row>
    <row r="616" ht="15.75" customHeight="1">
      <c r="F616" s="617"/>
    </row>
    <row r="617" ht="15.75" customHeight="1">
      <c r="F617" s="617"/>
    </row>
    <row r="618" ht="15.75" customHeight="1">
      <c r="F618" s="617"/>
    </row>
    <row r="619" ht="15.75" customHeight="1">
      <c r="F619" s="617"/>
    </row>
    <row r="620" ht="15.75" customHeight="1">
      <c r="F620" s="617"/>
    </row>
    <row r="621" ht="15.75" customHeight="1">
      <c r="F621" s="617"/>
    </row>
    <row r="622" ht="15.75" customHeight="1">
      <c r="F622" s="617"/>
    </row>
    <row r="623" ht="15.75" customHeight="1">
      <c r="F623" s="617"/>
    </row>
    <row r="624" ht="15.75" customHeight="1">
      <c r="F624" s="617"/>
    </row>
    <row r="625" ht="15.75" customHeight="1">
      <c r="F625" s="617"/>
    </row>
    <row r="626" ht="15.75" customHeight="1">
      <c r="F626" s="617"/>
    </row>
    <row r="627" ht="15.75" customHeight="1">
      <c r="F627" s="617"/>
    </row>
    <row r="628" ht="15.75" customHeight="1">
      <c r="F628" s="617"/>
    </row>
    <row r="629" ht="15.75" customHeight="1">
      <c r="F629" s="617"/>
    </row>
    <row r="630" ht="15.75" customHeight="1">
      <c r="F630" s="617"/>
    </row>
    <row r="631" ht="15.75" customHeight="1">
      <c r="F631" s="617"/>
    </row>
    <row r="632" ht="15.75" customHeight="1">
      <c r="F632" s="617"/>
    </row>
    <row r="633" ht="15.75" customHeight="1">
      <c r="F633" s="617"/>
    </row>
    <row r="634" ht="15.75" customHeight="1">
      <c r="F634" s="617"/>
    </row>
    <row r="635" ht="15.75" customHeight="1">
      <c r="F635" s="617"/>
    </row>
    <row r="636" ht="15.75" customHeight="1">
      <c r="F636" s="617"/>
    </row>
    <row r="637" ht="15.75" customHeight="1">
      <c r="F637" s="617"/>
    </row>
    <row r="638" ht="15.75" customHeight="1">
      <c r="F638" s="617"/>
    </row>
    <row r="639" ht="15.75" customHeight="1">
      <c r="F639" s="617"/>
    </row>
    <row r="640" ht="15.75" customHeight="1">
      <c r="F640" s="617"/>
    </row>
    <row r="641" ht="15.75" customHeight="1">
      <c r="F641" s="617"/>
    </row>
    <row r="642" ht="15.75" customHeight="1">
      <c r="F642" s="617"/>
    </row>
    <row r="643" ht="15.75" customHeight="1">
      <c r="F643" s="617"/>
    </row>
    <row r="644" ht="15.75" customHeight="1">
      <c r="F644" s="617"/>
    </row>
    <row r="645" ht="15.75" customHeight="1">
      <c r="F645" s="617"/>
    </row>
    <row r="646" ht="15.75" customHeight="1">
      <c r="F646" s="617"/>
    </row>
    <row r="647" ht="15.75" customHeight="1">
      <c r="F647" s="617"/>
    </row>
    <row r="648" ht="15.75" customHeight="1">
      <c r="F648" s="617"/>
    </row>
    <row r="649" ht="15.75" customHeight="1">
      <c r="F649" s="617"/>
    </row>
    <row r="650" ht="15.75" customHeight="1">
      <c r="F650" s="617"/>
    </row>
    <row r="651" ht="15.75" customHeight="1">
      <c r="F651" s="617"/>
    </row>
    <row r="652" ht="15.75" customHeight="1">
      <c r="F652" s="617"/>
    </row>
    <row r="653" ht="15.75" customHeight="1">
      <c r="F653" s="617"/>
    </row>
    <row r="654" ht="15.75" customHeight="1">
      <c r="F654" s="617"/>
    </row>
    <row r="655" ht="15.75" customHeight="1">
      <c r="F655" s="617"/>
    </row>
    <row r="656" ht="15.75" customHeight="1">
      <c r="F656" s="617"/>
    </row>
    <row r="657" ht="15.75" customHeight="1">
      <c r="F657" s="617"/>
    </row>
    <row r="658" ht="15.75" customHeight="1">
      <c r="F658" s="617"/>
    </row>
    <row r="659" ht="15.75" customHeight="1">
      <c r="F659" s="617"/>
    </row>
    <row r="660" ht="15.75" customHeight="1">
      <c r="F660" s="617"/>
    </row>
    <row r="661" ht="15.75" customHeight="1">
      <c r="F661" s="617"/>
    </row>
    <row r="662" ht="15.75" customHeight="1">
      <c r="F662" s="617"/>
    </row>
    <row r="663" ht="15.75" customHeight="1">
      <c r="F663" s="617"/>
    </row>
    <row r="664" ht="15.75" customHeight="1">
      <c r="F664" s="617"/>
    </row>
    <row r="665" ht="15.75" customHeight="1">
      <c r="F665" s="617"/>
    </row>
    <row r="666" ht="15.75" customHeight="1">
      <c r="F666" s="617"/>
    </row>
    <row r="667" ht="15.75" customHeight="1">
      <c r="F667" s="617"/>
    </row>
    <row r="668" ht="15.75" customHeight="1">
      <c r="F668" s="617"/>
    </row>
    <row r="669" ht="15.75" customHeight="1">
      <c r="F669" s="617"/>
    </row>
    <row r="670" ht="15.75" customHeight="1">
      <c r="F670" s="617"/>
    </row>
    <row r="671" ht="15.75" customHeight="1">
      <c r="F671" s="617"/>
    </row>
    <row r="672" ht="15.75" customHeight="1">
      <c r="F672" s="617"/>
    </row>
    <row r="673" ht="15.75" customHeight="1">
      <c r="F673" s="617"/>
    </row>
    <row r="674" ht="15.75" customHeight="1">
      <c r="F674" s="617"/>
    </row>
    <row r="675" ht="15.75" customHeight="1">
      <c r="F675" s="617"/>
    </row>
    <row r="676" ht="15.75" customHeight="1">
      <c r="F676" s="617"/>
    </row>
    <row r="677" ht="15.75" customHeight="1">
      <c r="F677" s="617"/>
    </row>
    <row r="678" ht="15.75" customHeight="1">
      <c r="F678" s="617"/>
    </row>
    <row r="679" ht="15.75" customHeight="1">
      <c r="F679" s="617"/>
    </row>
    <row r="680" ht="15.75" customHeight="1">
      <c r="F680" s="617"/>
    </row>
    <row r="681" ht="15.75" customHeight="1">
      <c r="F681" s="617"/>
    </row>
    <row r="682" ht="15.75" customHeight="1">
      <c r="F682" s="617"/>
    </row>
    <row r="683" ht="15.75" customHeight="1">
      <c r="F683" s="617"/>
    </row>
    <row r="684" ht="15.75" customHeight="1">
      <c r="F684" s="617"/>
    </row>
    <row r="685" ht="15.75" customHeight="1">
      <c r="F685" s="617"/>
    </row>
    <row r="686" ht="15.75" customHeight="1">
      <c r="F686" s="617"/>
    </row>
    <row r="687" ht="15.75" customHeight="1">
      <c r="F687" s="617"/>
    </row>
    <row r="688" ht="15.75" customHeight="1">
      <c r="F688" s="617"/>
    </row>
    <row r="689" ht="15.75" customHeight="1">
      <c r="F689" s="617"/>
    </row>
    <row r="690" ht="15.75" customHeight="1">
      <c r="F690" s="617"/>
    </row>
    <row r="691" ht="15.75" customHeight="1">
      <c r="F691" s="617"/>
    </row>
    <row r="692" ht="15.75" customHeight="1">
      <c r="F692" s="617"/>
    </row>
    <row r="693" ht="15.75" customHeight="1">
      <c r="F693" s="617"/>
    </row>
    <row r="694" ht="15.75" customHeight="1">
      <c r="F694" s="617"/>
    </row>
    <row r="695" ht="15.75" customHeight="1">
      <c r="F695" s="617"/>
    </row>
    <row r="696" ht="15.75" customHeight="1">
      <c r="F696" s="617"/>
    </row>
    <row r="697" ht="15.75" customHeight="1">
      <c r="F697" s="617"/>
    </row>
    <row r="698" ht="15.75" customHeight="1">
      <c r="F698" s="617"/>
    </row>
    <row r="699" ht="15.75" customHeight="1">
      <c r="F699" s="617"/>
    </row>
    <row r="700" ht="15.75" customHeight="1">
      <c r="F700" s="617"/>
    </row>
    <row r="701" ht="15.75" customHeight="1">
      <c r="F701" s="617"/>
    </row>
    <row r="702" ht="15.75" customHeight="1">
      <c r="F702" s="617"/>
    </row>
    <row r="703" ht="15.75" customHeight="1">
      <c r="F703" s="617"/>
    </row>
    <row r="704" ht="15.75" customHeight="1">
      <c r="F704" s="617"/>
    </row>
    <row r="705" ht="15.75" customHeight="1">
      <c r="F705" s="617"/>
    </row>
    <row r="706" ht="15.75" customHeight="1">
      <c r="F706" s="617"/>
    </row>
    <row r="707" ht="15.75" customHeight="1">
      <c r="F707" s="617"/>
    </row>
    <row r="708" ht="15.75" customHeight="1">
      <c r="F708" s="617"/>
    </row>
    <row r="709" ht="15.75" customHeight="1">
      <c r="F709" s="617"/>
    </row>
    <row r="710" ht="15.75" customHeight="1">
      <c r="F710" s="617"/>
    </row>
    <row r="711" ht="15.75" customHeight="1">
      <c r="F711" s="617"/>
    </row>
    <row r="712" ht="15.75" customHeight="1">
      <c r="F712" s="617"/>
    </row>
    <row r="713" ht="15.75" customHeight="1">
      <c r="F713" s="617"/>
    </row>
    <row r="714" ht="15.75" customHeight="1">
      <c r="F714" s="617"/>
    </row>
    <row r="715" ht="15.75" customHeight="1">
      <c r="F715" s="617"/>
    </row>
    <row r="716" ht="15.75" customHeight="1">
      <c r="F716" s="617"/>
    </row>
    <row r="717" ht="15.75" customHeight="1">
      <c r="F717" s="617"/>
    </row>
    <row r="718" ht="15.75" customHeight="1">
      <c r="F718" s="617"/>
    </row>
    <row r="719" ht="15.75" customHeight="1">
      <c r="F719" s="617"/>
    </row>
    <row r="720" ht="15.75" customHeight="1">
      <c r="F720" s="617"/>
    </row>
    <row r="721" ht="15.75" customHeight="1">
      <c r="F721" s="617"/>
    </row>
    <row r="722" ht="15.75" customHeight="1">
      <c r="F722" s="617"/>
    </row>
    <row r="723" ht="15.75" customHeight="1">
      <c r="F723" s="617"/>
    </row>
    <row r="724" ht="15.75" customHeight="1">
      <c r="F724" s="617"/>
    </row>
    <row r="725" ht="15.75" customHeight="1">
      <c r="F725" s="617"/>
    </row>
    <row r="726" ht="15.75" customHeight="1">
      <c r="F726" s="617"/>
    </row>
    <row r="727" ht="15.75" customHeight="1">
      <c r="F727" s="617"/>
    </row>
    <row r="728" ht="15.75" customHeight="1">
      <c r="F728" s="617"/>
    </row>
    <row r="729" ht="15.75" customHeight="1">
      <c r="F729" s="617"/>
    </row>
    <row r="730" ht="15.75" customHeight="1">
      <c r="F730" s="617"/>
    </row>
    <row r="731" ht="15.75" customHeight="1">
      <c r="F731" s="617"/>
    </row>
    <row r="732" ht="15.75" customHeight="1">
      <c r="F732" s="617"/>
    </row>
    <row r="733" ht="15.75" customHeight="1">
      <c r="F733" s="617"/>
    </row>
    <row r="734" ht="15.75" customHeight="1">
      <c r="F734" s="617"/>
    </row>
    <row r="735" ht="15.75" customHeight="1">
      <c r="F735" s="617"/>
    </row>
    <row r="736" ht="15.75" customHeight="1">
      <c r="F736" s="617"/>
    </row>
    <row r="737" ht="15.75" customHeight="1">
      <c r="F737" s="617"/>
    </row>
    <row r="738" ht="15.75" customHeight="1">
      <c r="F738" s="617"/>
    </row>
    <row r="739" ht="15.75" customHeight="1">
      <c r="F739" s="617"/>
    </row>
    <row r="740" ht="15.75" customHeight="1">
      <c r="F740" s="617"/>
    </row>
    <row r="741" ht="15.75" customHeight="1">
      <c r="F741" s="617"/>
    </row>
    <row r="742" ht="15.75" customHeight="1">
      <c r="F742" s="617"/>
    </row>
    <row r="743" ht="15.75" customHeight="1">
      <c r="F743" s="617"/>
    </row>
    <row r="744" ht="15.75" customHeight="1">
      <c r="F744" s="617"/>
    </row>
    <row r="745" ht="15.75" customHeight="1">
      <c r="F745" s="617"/>
    </row>
    <row r="746" ht="15.75" customHeight="1">
      <c r="F746" s="617"/>
    </row>
    <row r="747" ht="15.75" customHeight="1">
      <c r="F747" s="617"/>
    </row>
    <row r="748" ht="15.75" customHeight="1">
      <c r="F748" s="617"/>
    </row>
    <row r="749" ht="15.75" customHeight="1">
      <c r="F749" s="617"/>
    </row>
    <row r="750" ht="15.75" customHeight="1">
      <c r="F750" s="617"/>
    </row>
    <row r="751" ht="15.75" customHeight="1">
      <c r="F751" s="617"/>
    </row>
    <row r="752" ht="15.75" customHeight="1">
      <c r="F752" s="617"/>
    </row>
    <row r="753" ht="15.75" customHeight="1">
      <c r="F753" s="617"/>
    </row>
    <row r="754" ht="15.75" customHeight="1">
      <c r="F754" s="617"/>
    </row>
    <row r="755" ht="15.75" customHeight="1">
      <c r="F755" s="617"/>
    </row>
    <row r="756" ht="15.75" customHeight="1">
      <c r="F756" s="617"/>
    </row>
    <row r="757" ht="15.75" customHeight="1">
      <c r="F757" s="617"/>
    </row>
    <row r="758" ht="15.75" customHeight="1">
      <c r="F758" s="617"/>
    </row>
    <row r="759" ht="15.75" customHeight="1">
      <c r="F759" s="617"/>
    </row>
    <row r="760" ht="15.75" customHeight="1">
      <c r="F760" s="617"/>
    </row>
    <row r="761" ht="15.75" customHeight="1">
      <c r="F761" s="617"/>
    </row>
    <row r="762" ht="15.75" customHeight="1">
      <c r="F762" s="617"/>
    </row>
    <row r="763" ht="15.75" customHeight="1">
      <c r="F763" s="617"/>
    </row>
    <row r="764" ht="15.75" customHeight="1">
      <c r="F764" s="617"/>
    </row>
    <row r="765" ht="15.75" customHeight="1">
      <c r="F765" s="617"/>
    </row>
    <row r="766" ht="15.75" customHeight="1">
      <c r="F766" s="617"/>
    </row>
    <row r="767" ht="15.75" customHeight="1">
      <c r="F767" s="617"/>
    </row>
    <row r="768" ht="15.75" customHeight="1">
      <c r="F768" s="617"/>
    </row>
    <row r="769" ht="15.75" customHeight="1">
      <c r="F769" s="617"/>
    </row>
    <row r="770" ht="15.75" customHeight="1">
      <c r="F770" s="617"/>
    </row>
    <row r="771" ht="15.75" customHeight="1">
      <c r="F771" s="617"/>
    </row>
    <row r="772" ht="15.75" customHeight="1">
      <c r="F772" s="617"/>
    </row>
    <row r="773" ht="15.75" customHeight="1">
      <c r="F773" s="617"/>
    </row>
    <row r="774" ht="15.75" customHeight="1">
      <c r="F774" s="617"/>
    </row>
    <row r="775" ht="15.75" customHeight="1">
      <c r="F775" s="617"/>
    </row>
    <row r="776" ht="15.75" customHeight="1">
      <c r="F776" s="617"/>
    </row>
    <row r="777" ht="15.75" customHeight="1">
      <c r="F777" s="617"/>
    </row>
    <row r="778" ht="15.75" customHeight="1">
      <c r="F778" s="617"/>
    </row>
    <row r="779" ht="15.75" customHeight="1">
      <c r="F779" s="617"/>
    </row>
    <row r="780" ht="15.75" customHeight="1">
      <c r="F780" s="617"/>
    </row>
    <row r="781" ht="15.75" customHeight="1">
      <c r="F781" s="617"/>
    </row>
    <row r="782" ht="15.75" customHeight="1">
      <c r="F782" s="617"/>
    </row>
    <row r="783" ht="15.75" customHeight="1">
      <c r="F783" s="617"/>
    </row>
    <row r="784" ht="15.75" customHeight="1">
      <c r="F784" s="617"/>
    </row>
    <row r="785" ht="15.75" customHeight="1">
      <c r="F785" s="617"/>
    </row>
    <row r="786" ht="15.75" customHeight="1">
      <c r="F786" s="617"/>
    </row>
    <row r="787" ht="15.75" customHeight="1">
      <c r="F787" s="617"/>
    </row>
    <row r="788" ht="15.75" customHeight="1">
      <c r="F788" s="617"/>
    </row>
    <row r="789" ht="15.75" customHeight="1">
      <c r="F789" s="617"/>
    </row>
    <row r="790" ht="15.75" customHeight="1">
      <c r="F790" s="617"/>
    </row>
    <row r="791" ht="15.75" customHeight="1">
      <c r="F791" s="617"/>
    </row>
    <row r="792" ht="15.75" customHeight="1">
      <c r="F792" s="617"/>
    </row>
    <row r="793" ht="15.75" customHeight="1">
      <c r="F793" s="617"/>
    </row>
    <row r="794" ht="15.75" customHeight="1">
      <c r="F794" s="617"/>
    </row>
    <row r="795" ht="15.75" customHeight="1">
      <c r="F795" s="617"/>
    </row>
    <row r="796" ht="15.75" customHeight="1">
      <c r="F796" s="617"/>
    </row>
    <row r="797" ht="15.75" customHeight="1">
      <c r="F797" s="617"/>
    </row>
    <row r="798" ht="15.75" customHeight="1">
      <c r="F798" s="617"/>
    </row>
    <row r="799" ht="15.75" customHeight="1">
      <c r="F799" s="617"/>
    </row>
    <row r="800" ht="15.75" customHeight="1">
      <c r="F800" s="617"/>
    </row>
    <row r="801" ht="15.75" customHeight="1">
      <c r="F801" s="617"/>
    </row>
    <row r="802" ht="15.75" customHeight="1">
      <c r="F802" s="617"/>
    </row>
    <row r="803" ht="15.75" customHeight="1">
      <c r="F803" s="617"/>
    </row>
    <row r="804" ht="15.75" customHeight="1">
      <c r="F804" s="617"/>
    </row>
    <row r="805" ht="15.75" customHeight="1">
      <c r="F805" s="617"/>
    </row>
    <row r="806" ht="15.75" customHeight="1">
      <c r="F806" s="617"/>
    </row>
    <row r="807" ht="15.75" customHeight="1">
      <c r="F807" s="617"/>
    </row>
    <row r="808" ht="15.75" customHeight="1">
      <c r="F808" s="617"/>
    </row>
    <row r="809" ht="15.75" customHeight="1">
      <c r="F809" s="617"/>
    </row>
    <row r="810" ht="15.75" customHeight="1">
      <c r="F810" s="617"/>
    </row>
    <row r="811" ht="15.75" customHeight="1">
      <c r="F811" s="617"/>
    </row>
    <row r="812" ht="15.75" customHeight="1">
      <c r="F812" s="617"/>
    </row>
    <row r="813" ht="15.75" customHeight="1">
      <c r="F813" s="617"/>
    </row>
    <row r="814" ht="15.75" customHeight="1">
      <c r="F814" s="617"/>
    </row>
    <row r="815" ht="15.75" customHeight="1">
      <c r="F815" s="617"/>
    </row>
    <row r="816" ht="15.75" customHeight="1">
      <c r="F816" s="617"/>
    </row>
    <row r="817" ht="15.75" customHeight="1">
      <c r="F817" s="617"/>
    </row>
    <row r="818" ht="15.75" customHeight="1">
      <c r="F818" s="617"/>
    </row>
    <row r="819" ht="15.75" customHeight="1">
      <c r="F819" s="617"/>
    </row>
    <row r="820" ht="15.75" customHeight="1">
      <c r="F820" s="617"/>
    </row>
    <row r="821" ht="15.75" customHeight="1">
      <c r="F821" s="617"/>
    </row>
    <row r="822" ht="15.75" customHeight="1">
      <c r="F822" s="617"/>
    </row>
    <row r="823" ht="15.75" customHeight="1">
      <c r="F823" s="617"/>
    </row>
    <row r="824" ht="15.75" customHeight="1">
      <c r="F824" s="617"/>
    </row>
    <row r="825" ht="15.75" customHeight="1">
      <c r="F825" s="617"/>
    </row>
    <row r="826" ht="15.75" customHeight="1">
      <c r="F826" s="617"/>
    </row>
    <row r="827" ht="15.75" customHeight="1">
      <c r="F827" s="617"/>
    </row>
    <row r="828" ht="15.75" customHeight="1">
      <c r="F828" s="617"/>
    </row>
    <row r="829" ht="15.75" customHeight="1">
      <c r="F829" s="617"/>
    </row>
    <row r="830" ht="15.75" customHeight="1">
      <c r="F830" s="617"/>
    </row>
    <row r="831" ht="15.75" customHeight="1">
      <c r="F831" s="617"/>
    </row>
    <row r="832" ht="15.75" customHeight="1">
      <c r="F832" s="617"/>
    </row>
    <row r="833" ht="15.75" customHeight="1">
      <c r="F833" s="617"/>
    </row>
    <row r="834" ht="15.75" customHeight="1">
      <c r="F834" s="617"/>
    </row>
    <row r="835" ht="15.75" customHeight="1">
      <c r="F835" s="617"/>
    </row>
    <row r="836" ht="15.75" customHeight="1">
      <c r="F836" s="617"/>
    </row>
    <row r="837" ht="15.75" customHeight="1">
      <c r="F837" s="617"/>
    </row>
    <row r="838" ht="15.75" customHeight="1">
      <c r="F838" s="617"/>
    </row>
    <row r="839" ht="15.75" customHeight="1">
      <c r="F839" s="617"/>
    </row>
    <row r="840" ht="15.75" customHeight="1">
      <c r="F840" s="617"/>
    </row>
    <row r="841" ht="15.75" customHeight="1">
      <c r="F841" s="617"/>
    </row>
    <row r="842" ht="15.75" customHeight="1">
      <c r="F842" s="617"/>
    </row>
    <row r="843" ht="15.75" customHeight="1">
      <c r="F843" s="617"/>
    </row>
    <row r="844" ht="15.75" customHeight="1">
      <c r="F844" s="617"/>
    </row>
    <row r="845" ht="15.75" customHeight="1">
      <c r="F845" s="617"/>
    </row>
    <row r="846" ht="15.75" customHeight="1">
      <c r="F846" s="617"/>
    </row>
    <row r="847" ht="15.75" customHeight="1">
      <c r="F847" s="617"/>
    </row>
    <row r="848" ht="15.75" customHeight="1">
      <c r="F848" s="617"/>
    </row>
    <row r="849" ht="15.75" customHeight="1">
      <c r="F849" s="617"/>
    </row>
    <row r="850" ht="15.75" customHeight="1">
      <c r="F850" s="617"/>
    </row>
    <row r="851" ht="15.75" customHeight="1">
      <c r="F851" s="617"/>
    </row>
    <row r="852" ht="15.75" customHeight="1">
      <c r="F852" s="617"/>
    </row>
    <row r="853" ht="15.75" customHeight="1">
      <c r="F853" s="617"/>
    </row>
    <row r="854" ht="15.75" customHeight="1">
      <c r="F854" s="617"/>
    </row>
    <row r="855" ht="15.75" customHeight="1">
      <c r="F855" s="617"/>
    </row>
    <row r="856" ht="15.75" customHeight="1">
      <c r="F856" s="617"/>
    </row>
    <row r="857" ht="15.75" customHeight="1">
      <c r="F857" s="617"/>
    </row>
    <row r="858" ht="15.75" customHeight="1">
      <c r="F858" s="617"/>
    </row>
    <row r="859" ht="15.75" customHeight="1">
      <c r="F859" s="617"/>
    </row>
    <row r="860" ht="15.75" customHeight="1">
      <c r="F860" s="617"/>
    </row>
    <row r="861" ht="15.75" customHeight="1">
      <c r="F861" s="617"/>
    </row>
    <row r="862" ht="15.75" customHeight="1">
      <c r="F862" s="617"/>
    </row>
    <row r="863" ht="15.75" customHeight="1">
      <c r="F863" s="617"/>
    </row>
    <row r="864" ht="15.75" customHeight="1">
      <c r="F864" s="617"/>
    </row>
    <row r="865" ht="15.75" customHeight="1">
      <c r="F865" s="617"/>
    </row>
    <row r="866" ht="15.75" customHeight="1">
      <c r="F866" s="617"/>
    </row>
    <row r="867" ht="15.75" customHeight="1">
      <c r="F867" s="617"/>
    </row>
    <row r="868" ht="15.75" customHeight="1">
      <c r="F868" s="617"/>
    </row>
    <row r="869" ht="15.75" customHeight="1">
      <c r="F869" s="617"/>
    </row>
    <row r="870" ht="15.75" customHeight="1">
      <c r="F870" s="617"/>
    </row>
    <row r="871" ht="15.75" customHeight="1">
      <c r="F871" s="617"/>
    </row>
    <row r="872" ht="15.75" customHeight="1">
      <c r="F872" s="617"/>
    </row>
    <row r="873" ht="15.75" customHeight="1">
      <c r="F873" s="617"/>
    </row>
    <row r="874" ht="15.75" customHeight="1">
      <c r="F874" s="617"/>
    </row>
    <row r="875" ht="15.75" customHeight="1">
      <c r="F875" s="617"/>
    </row>
    <row r="876" ht="15.75" customHeight="1">
      <c r="F876" s="617"/>
    </row>
    <row r="877" ht="15.75" customHeight="1">
      <c r="F877" s="617"/>
    </row>
    <row r="878" ht="15.75" customHeight="1">
      <c r="F878" s="617"/>
    </row>
    <row r="879" ht="15.75" customHeight="1">
      <c r="F879" s="617"/>
    </row>
    <row r="880" ht="15.75" customHeight="1">
      <c r="F880" s="617"/>
    </row>
    <row r="881" ht="15.75" customHeight="1">
      <c r="F881" s="617"/>
    </row>
    <row r="882" ht="15.75" customHeight="1">
      <c r="F882" s="617"/>
    </row>
    <row r="883" ht="15.75" customHeight="1">
      <c r="F883" s="617"/>
    </row>
    <row r="884" ht="15.75" customHeight="1">
      <c r="F884" s="617"/>
    </row>
    <row r="885" ht="15.75" customHeight="1">
      <c r="F885" s="617"/>
    </row>
    <row r="886" ht="15.75" customHeight="1">
      <c r="F886" s="617"/>
    </row>
    <row r="887" ht="15.75" customHeight="1">
      <c r="F887" s="617"/>
    </row>
    <row r="888" ht="15.75" customHeight="1">
      <c r="F888" s="617"/>
    </row>
    <row r="889" ht="15.75" customHeight="1">
      <c r="F889" s="617"/>
    </row>
    <row r="890" ht="15.75" customHeight="1">
      <c r="F890" s="617"/>
    </row>
    <row r="891" ht="15.75" customHeight="1">
      <c r="F891" s="617"/>
    </row>
    <row r="892" ht="15.75" customHeight="1">
      <c r="F892" s="617"/>
    </row>
    <row r="893" ht="15.75" customHeight="1">
      <c r="F893" s="617"/>
    </row>
    <row r="894" ht="15.75" customHeight="1">
      <c r="F894" s="617"/>
    </row>
    <row r="895" ht="15.75" customHeight="1">
      <c r="F895" s="617"/>
    </row>
    <row r="896" ht="15.75" customHeight="1">
      <c r="F896" s="617"/>
    </row>
    <row r="897" ht="15.75" customHeight="1">
      <c r="F897" s="617"/>
    </row>
    <row r="898" ht="15.75" customHeight="1">
      <c r="F898" s="617"/>
    </row>
    <row r="899" ht="15.75" customHeight="1">
      <c r="F899" s="617"/>
    </row>
    <row r="900" ht="15.75" customHeight="1">
      <c r="F900" s="617"/>
    </row>
    <row r="901" ht="15.75" customHeight="1">
      <c r="F901" s="617"/>
    </row>
    <row r="902" ht="15.75" customHeight="1">
      <c r="F902" s="617"/>
    </row>
    <row r="903" ht="15.75" customHeight="1">
      <c r="F903" s="617"/>
    </row>
    <row r="904" ht="15.75" customHeight="1">
      <c r="F904" s="617"/>
    </row>
    <row r="905" ht="15.75" customHeight="1">
      <c r="F905" s="617"/>
    </row>
    <row r="906" ht="15.75" customHeight="1">
      <c r="F906" s="617"/>
    </row>
    <row r="907" ht="15.75" customHeight="1">
      <c r="F907" s="617"/>
    </row>
    <row r="908" ht="15.75" customHeight="1">
      <c r="F908" s="617"/>
    </row>
    <row r="909" ht="15.75" customHeight="1">
      <c r="F909" s="617"/>
    </row>
    <row r="910" ht="15.75" customHeight="1">
      <c r="F910" s="617"/>
    </row>
    <row r="911" ht="15.75" customHeight="1">
      <c r="F911" s="617"/>
    </row>
    <row r="912" ht="15.75" customHeight="1">
      <c r="F912" s="617"/>
    </row>
    <row r="913" ht="15.75" customHeight="1">
      <c r="F913" s="617"/>
    </row>
    <row r="914" ht="15.75" customHeight="1">
      <c r="F914" s="617"/>
    </row>
    <row r="915" ht="15.75" customHeight="1">
      <c r="F915" s="617"/>
    </row>
    <row r="916" ht="15.75" customHeight="1">
      <c r="F916" s="617"/>
    </row>
    <row r="917" ht="15.75" customHeight="1">
      <c r="F917" s="617"/>
    </row>
    <row r="918" ht="15.75" customHeight="1">
      <c r="F918" s="617"/>
    </row>
    <row r="919" ht="15.75" customHeight="1">
      <c r="F919" s="617"/>
    </row>
    <row r="920" ht="15.75" customHeight="1">
      <c r="F920" s="617"/>
    </row>
    <row r="921" ht="15.75" customHeight="1">
      <c r="F921" s="617"/>
    </row>
    <row r="922" ht="15.75" customHeight="1">
      <c r="F922" s="617"/>
    </row>
    <row r="923" ht="15.75" customHeight="1">
      <c r="F923" s="617"/>
    </row>
    <row r="924" ht="15.75" customHeight="1">
      <c r="F924" s="617"/>
    </row>
    <row r="925" ht="15.75" customHeight="1">
      <c r="F925" s="617"/>
    </row>
    <row r="926" ht="15.75" customHeight="1">
      <c r="F926" s="617"/>
    </row>
    <row r="927" ht="15.75" customHeight="1">
      <c r="F927" s="617"/>
    </row>
    <row r="928" ht="15.75" customHeight="1">
      <c r="F928" s="617"/>
    </row>
    <row r="929" ht="15.75" customHeight="1">
      <c r="F929" s="617"/>
    </row>
    <row r="930" ht="15.75" customHeight="1">
      <c r="F930" s="617"/>
    </row>
    <row r="931" ht="15.75" customHeight="1">
      <c r="F931" s="617"/>
    </row>
    <row r="932" ht="15.75" customHeight="1">
      <c r="F932" s="617"/>
    </row>
    <row r="933" ht="15.75" customHeight="1">
      <c r="F933" s="617"/>
    </row>
    <row r="934" ht="15.75" customHeight="1">
      <c r="F934" s="617"/>
    </row>
    <row r="935" ht="15.75" customHeight="1">
      <c r="F935" s="617"/>
    </row>
    <row r="936" ht="15.75" customHeight="1">
      <c r="F936" s="617"/>
    </row>
    <row r="937" ht="15.75" customHeight="1">
      <c r="F937" s="617"/>
    </row>
    <row r="938" ht="15.75" customHeight="1">
      <c r="F938" s="617"/>
    </row>
    <row r="939" ht="15.75" customHeight="1">
      <c r="F939" s="617"/>
    </row>
    <row r="940" ht="15.75" customHeight="1">
      <c r="F940" s="617"/>
    </row>
    <row r="941" ht="15.75" customHeight="1">
      <c r="F941" s="617"/>
    </row>
    <row r="942" ht="15.75" customHeight="1">
      <c r="F942" s="617"/>
    </row>
    <row r="943" ht="15.75" customHeight="1">
      <c r="F943" s="617"/>
    </row>
    <row r="944" ht="15.75" customHeight="1">
      <c r="F944" s="617"/>
    </row>
    <row r="945" ht="15.75" customHeight="1">
      <c r="F945" s="617"/>
    </row>
    <row r="946" ht="15.75" customHeight="1">
      <c r="F946" s="617"/>
    </row>
    <row r="947" ht="15.75" customHeight="1">
      <c r="F947" s="617"/>
    </row>
    <row r="948" ht="15.75" customHeight="1">
      <c r="F948" s="617"/>
    </row>
    <row r="949" ht="15.75" customHeight="1">
      <c r="F949" s="617"/>
    </row>
    <row r="950" ht="15.75" customHeight="1">
      <c r="F950" s="617"/>
    </row>
    <row r="951" ht="15.75" customHeight="1">
      <c r="F951" s="617"/>
    </row>
    <row r="952" ht="15.75" customHeight="1">
      <c r="F952" s="617"/>
    </row>
    <row r="953" ht="15.75" customHeight="1">
      <c r="F953" s="617"/>
    </row>
    <row r="954" ht="15.75" customHeight="1">
      <c r="F954" s="617"/>
    </row>
    <row r="955" ht="15.75" customHeight="1">
      <c r="F955" s="617"/>
    </row>
    <row r="956" ht="15.75" customHeight="1">
      <c r="F956" s="617"/>
    </row>
    <row r="957" ht="15.75" customHeight="1">
      <c r="F957" s="617"/>
    </row>
    <row r="958" ht="15.75" customHeight="1">
      <c r="F958" s="617"/>
    </row>
    <row r="959" ht="15.75" customHeight="1">
      <c r="F959" s="617"/>
    </row>
    <row r="960" ht="15.75" customHeight="1">
      <c r="F960" s="617"/>
    </row>
    <row r="961" ht="15.75" customHeight="1">
      <c r="F961" s="617"/>
    </row>
    <row r="962" ht="15.75" customHeight="1">
      <c r="F962" s="617"/>
    </row>
    <row r="963" ht="15.75" customHeight="1">
      <c r="F963" s="617"/>
    </row>
    <row r="964" ht="15.75" customHeight="1">
      <c r="F964" s="617"/>
    </row>
    <row r="965" ht="15.75" customHeight="1">
      <c r="F965" s="617"/>
    </row>
    <row r="966" ht="15.75" customHeight="1">
      <c r="F966" s="617"/>
    </row>
    <row r="967" ht="15.75" customHeight="1">
      <c r="F967" s="617"/>
    </row>
    <row r="968" ht="15.75" customHeight="1">
      <c r="F968" s="617"/>
    </row>
    <row r="969" ht="15.75" customHeight="1">
      <c r="F969" s="617"/>
    </row>
    <row r="970" ht="15.75" customHeight="1">
      <c r="F970" s="617"/>
    </row>
    <row r="971" ht="15.75" customHeight="1">
      <c r="F971" s="617"/>
    </row>
    <row r="972" ht="15.75" customHeight="1">
      <c r="F972" s="617"/>
    </row>
    <row r="973" ht="15.75" customHeight="1">
      <c r="F973" s="617"/>
    </row>
    <row r="974" ht="15.75" customHeight="1">
      <c r="F974" s="617"/>
    </row>
    <row r="975" ht="15.75" customHeight="1">
      <c r="F975" s="617"/>
    </row>
    <row r="976" ht="15.75" customHeight="1">
      <c r="F976" s="617"/>
    </row>
    <row r="977" ht="15.75" customHeight="1">
      <c r="F977" s="617"/>
    </row>
    <row r="978" ht="15.75" customHeight="1">
      <c r="F978" s="617"/>
    </row>
    <row r="979" ht="15.75" customHeight="1">
      <c r="F979" s="617"/>
    </row>
    <row r="980" ht="15.75" customHeight="1">
      <c r="F980" s="617"/>
    </row>
    <row r="981" ht="15.75" customHeight="1">
      <c r="F981" s="617"/>
    </row>
    <row r="982" ht="15.75" customHeight="1">
      <c r="F982" s="617"/>
    </row>
    <row r="983" ht="15.75" customHeight="1">
      <c r="F983" s="617"/>
    </row>
    <row r="984" ht="15.75" customHeight="1">
      <c r="F984" s="617"/>
    </row>
    <row r="985" ht="15.75" customHeight="1">
      <c r="F985" s="617"/>
    </row>
    <row r="986" ht="15.75" customHeight="1">
      <c r="F986" s="617"/>
    </row>
    <row r="987" ht="15.75" customHeight="1">
      <c r="F987" s="617"/>
    </row>
    <row r="988" ht="15.75" customHeight="1">
      <c r="F988" s="617"/>
    </row>
    <row r="989" ht="15.75" customHeight="1">
      <c r="F989" s="617"/>
    </row>
    <row r="990" ht="15.75" customHeight="1">
      <c r="F990" s="617"/>
    </row>
    <row r="991" ht="15.75" customHeight="1">
      <c r="F991" s="617"/>
    </row>
    <row r="992" ht="15.75" customHeight="1">
      <c r="F992" s="617"/>
    </row>
    <row r="993" ht="15.75" customHeight="1">
      <c r="F993" s="617"/>
    </row>
    <row r="994" ht="15.75" customHeight="1">
      <c r="F994" s="617"/>
    </row>
    <row r="995" ht="15.75" customHeight="1">
      <c r="F995" s="617"/>
    </row>
    <row r="996" ht="15.75" customHeight="1">
      <c r="F996" s="617"/>
    </row>
    <row r="997" ht="15.75" customHeight="1">
      <c r="F997" s="617"/>
    </row>
    <row r="998" ht="15.75" customHeight="1">
      <c r="F998" s="617"/>
    </row>
    <row r="999" ht="15.75" customHeight="1">
      <c r="F999" s="617"/>
    </row>
    <row r="1000" ht="15.75" customHeight="1">
      <c r="F1000" s="617"/>
    </row>
  </sheetData>
  <mergeCells count="1">
    <mergeCell ref="H6:I6"/>
  </mergeCells>
  <hyperlinks>
    <hyperlink display="&lt;&lt;&lt; Daftar Tabel" location="'Daftar Tabel'!A1" ref="G1"/>
  </hyperlinks>
  <printOptions/>
  <pageMargins bottom="0.75" footer="0.0" header="0.0" left="0.7" right="0.7" top="0.75"/>
  <pageSetup orientation="landscape"/>
  <drawing r:id="rId2"/>
  <legacyDrawing r:id="rId3"/>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2.63" defaultRowHeight="15.0"/>
  <cols>
    <col customWidth="1" min="1" max="1" width="4.63"/>
    <col customWidth="1" min="2" max="2" width="27.0"/>
    <col customWidth="1" min="3" max="3" width="21.0"/>
    <col customWidth="1" min="4" max="4" width="15.38"/>
    <col customWidth="1" min="5" max="5" width="98.0"/>
    <col customWidth="1" min="6" max="6" width="14.13"/>
    <col customWidth="1" min="8" max="10" width="7.63"/>
    <col customWidth="1" min="11" max="11" width="24.13"/>
    <col customWidth="1" min="12" max="26" width="7.63"/>
  </cols>
  <sheetData>
    <row r="1" ht="14.25" customHeight="1">
      <c r="A1" s="185" t="s">
        <v>185</v>
      </c>
      <c r="B1" s="4"/>
      <c r="C1" s="4"/>
      <c r="D1" s="4"/>
      <c r="E1" s="4"/>
      <c r="F1" s="4"/>
      <c r="G1" s="68" t="s">
        <v>191</v>
      </c>
      <c r="H1" s="4"/>
      <c r="I1" s="4"/>
      <c r="J1" s="4"/>
      <c r="K1" s="4"/>
      <c r="L1" s="4"/>
      <c r="M1" s="4"/>
      <c r="N1" s="4"/>
      <c r="O1" s="4"/>
      <c r="P1" s="4"/>
      <c r="Q1" s="4"/>
      <c r="R1" s="4"/>
      <c r="S1" s="4"/>
      <c r="T1" s="4"/>
      <c r="U1" s="4"/>
      <c r="V1" s="4"/>
      <c r="W1" s="4"/>
      <c r="X1" s="4"/>
      <c r="Y1" s="4"/>
      <c r="Z1" s="4"/>
    </row>
    <row r="2" ht="14.25" customHeight="1">
      <c r="A2" s="185"/>
      <c r="B2" s="4"/>
      <c r="C2" s="4"/>
      <c r="D2" s="4"/>
      <c r="E2" s="4"/>
      <c r="F2" s="4"/>
      <c r="G2" s="4"/>
      <c r="H2" s="4"/>
      <c r="I2" s="4"/>
      <c r="J2" s="4"/>
      <c r="K2" s="4"/>
      <c r="L2" s="4"/>
      <c r="M2" s="4"/>
      <c r="N2" s="4"/>
      <c r="O2" s="4"/>
      <c r="P2" s="4"/>
      <c r="Q2" s="4"/>
      <c r="R2" s="4"/>
      <c r="S2" s="4"/>
      <c r="T2" s="4"/>
      <c r="U2" s="4"/>
      <c r="V2" s="4"/>
      <c r="W2" s="4"/>
      <c r="X2" s="4"/>
      <c r="Y2" s="4"/>
      <c r="Z2" s="4"/>
    </row>
    <row r="3" ht="14.25" customHeight="1">
      <c r="A3" s="92" t="s">
        <v>212</v>
      </c>
      <c r="B3" s="4"/>
      <c r="C3" s="4"/>
      <c r="D3" s="4"/>
      <c r="E3" s="4"/>
      <c r="F3" s="4"/>
      <c r="G3" s="4"/>
      <c r="H3" s="4"/>
      <c r="I3" s="4"/>
      <c r="J3" s="4"/>
      <c r="K3" s="4"/>
      <c r="L3" s="4"/>
      <c r="M3" s="4"/>
      <c r="N3" s="4"/>
      <c r="O3" s="4"/>
      <c r="P3" s="4"/>
      <c r="Q3" s="4"/>
      <c r="R3" s="4"/>
      <c r="S3" s="4"/>
      <c r="T3" s="4"/>
      <c r="U3" s="4"/>
      <c r="V3" s="4"/>
      <c r="W3" s="4"/>
      <c r="X3" s="4"/>
      <c r="Y3" s="4"/>
      <c r="Z3" s="4"/>
    </row>
    <row r="4" ht="39.75" customHeight="1">
      <c r="A4" s="75" t="s">
        <v>213</v>
      </c>
      <c r="B4" s="186" t="s">
        <v>722</v>
      </c>
      <c r="C4" s="75" t="s">
        <v>2905</v>
      </c>
      <c r="D4" s="75" t="s">
        <v>2312</v>
      </c>
      <c r="E4" s="75" t="s">
        <v>2906</v>
      </c>
      <c r="F4" s="75" t="s">
        <v>2314</v>
      </c>
      <c r="G4" s="4"/>
      <c r="H4" s="4"/>
      <c r="I4" s="4"/>
      <c r="J4" s="4"/>
      <c r="K4" s="4"/>
      <c r="L4" s="4"/>
      <c r="M4" s="4"/>
      <c r="N4" s="4"/>
      <c r="O4" s="4"/>
      <c r="P4" s="4"/>
      <c r="Q4" s="4"/>
      <c r="R4" s="4"/>
      <c r="S4" s="4"/>
      <c r="T4" s="4"/>
      <c r="U4" s="4"/>
      <c r="V4" s="4"/>
      <c r="W4" s="4"/>
      <c r="X4" s="4"/>
      <c r="Y4" s="4"/>
      <c r="Z4" s="4"/>
    </row>
    <row r="5" ht="14.25" customHeight="1">
      <c r="A5" s="123">
        <v>1.0</v>
      </c>
      <c r="B5" s="123">
        <v>2.0</v>
      </c>
      <c r="C5" s="123">
        <v>3.0</v>
      </c>
      <c r="D5" s="123">
        <v>4.0</v>
      </c>
      <c r="E5" s="123">
        <v>5.0</v>
      </c>
      <c r="F5" s="123">
        <v>6.0</v>
      </c>
      <c r="G5" s="4"/>
      <c r="H5" s="4"/>
      <c r="I5" s="4"/>
      <c r="J5" s="4"/>
      <c r="K5" s="4"/>
      <c r="L5" s="4"/>
      <c r="M5" s="4"/>
      <c r="N5" s="4"/>
      <c r="O5" s="4"/>
      <c r="P5" s="4"/>
      <c r="Q5" s="4"/>
      <c r="R5" s="4"/>
      <c r="S5" s="4"/>
      <c r="T5" s="4"/>
      <c r="U5" s="4"/>
      <c r="V5" s="4"/>
      <c r="W5" s="4"/>
      <c r="X5" s="4"/>
      <c r="Y5" s="4"/>
      <c r="Z5" s="4"/>
    </row>
    <row r="6" ht="14.25" customHeight="1">
      <c r="A6" s="86">
        <v>1.0</v>
      </c>
      <c r="B6" s="618" t="s">
        <v>2907</v>
      </c>
      <c r="C6" s="282" t="s">
        <v>2323</v>
      </c>
      <c r="D6" s="619" t="s">
        <v>2376</v>
      </c>
      <c r="E6" s="88" t="s">
        <v>2377</v>
      </c>
      <c r="F6" s="113">
        <v>2023.0</v>
      </c>
      <c r="G6" s="4"/>
      <c r="H6" s="277" t="s">
        <v>733</v>
      </c>
      <c r="I6" s="7"/>
      <c r="J6" s="4"/>
      <c r="K6" s="4"/>
      <c r="L6" s="4"/>
      <c r="M6" s="4"/>
      <c r="N6" s="4"/>
      <c r="O6" s="4"/>
      <c r="P6" s="4"/>
      <c r="Q6" s="4"/>
      <c r="R6" s="4"/>
      <c r="S6" s="4"/>
      <c r="T6" s="4"/>
      <c r="U6" s="4"/>
      <c r="V6" s="4"/>
      <c r="W6" s="4"/>
      <c r="X6" s="4"/>
      <c r="Y6" s="4"/>
      <c r="Z6" s="4"/>
    </row>
    <row r="7" ht="14.25" customHeight="1">
      <c r="A7" s="86">
        <v>2.0</v>
      </c>
      <c r="B7" s="111" t="s">
        <v>2908</v>
      </c>
      <c r="C7" s="282" t="s">
        <v>2323</v>
      </c>
      <c r="D7" s="619" t="s">
        <v>2840</v>
      </c>
      <c r="E7" s="88" t="s">
        <v>2909</v>
      </c>
      <c r="F7" s="113">
        <v>2023.0</v>
      </c>
      <c r="G7" s="4"/>
      <c r="H7" s="179" t="s">
        <v>2910</v>
      </c>
      <c r="I7" s="4">
        <f>COUNTIFS(B6:B999,"&lt;&gt;",D6:D999,"&lt;&gt;",F6:F999,"&lt;&gt;",E6:E999,"&lt;&gt;")</f>
        <v>23</v>
      </c>
      <c r="J7" s="4"/>
      <c r="K7" s="4"/>
      <c r="L7" s="4"/>
      <c r="M7" s="4"/>
      <c r="N7" s="4"/>
      <c r="O7" s="4"/>
      <c r="P7" s="4"/>
      <c r="Q7" s="4"/>
      <c r="R7" s="4"/>
      <c r="S7" s="4"/>
      <c r="T7" s="4"/>
      <c r="U7" s="4"/>
      <c r="V7" s="4"/>
      <c r="W7" s="4"/>
      <c r="X7" s="4"/>
      <c r="Y7" s="4"/>
      <c r="Z7" s="4"/>
    </row>
    <row r="8" ht="14.25" customHeight="1">
      <c r="A8" s="86">
        <v>3.0</v>
      </c>
      <c r="B8" s="620" t="s">
        <v>2911</v>
      </c>
      <c r="C8" s="282" t="s">
        <v>2323</v>
      </c>
      <c r="D8" s="620" t="s">
        <v>2912</v>
      </c>
      <c r="E8" s="620" t="s">
        <v>2386</v>
      </c>
      <c r="F8" s="621">
        <v>2023.0</v>
      </c>
      <c r="G8" s="4"/>
      <c r="H8" s="4"/>
      <c r="I8" s="4"/>
      <c r="J8" s="4"/>
      <c r="K8" s="4"/>
      <c r="L8" s="4"/>
      <c r="M8" s="4"/>
      <c r="N8" s="4"/>
      <c r="O8" s="4"/>
      <c r="P8" s="4"/>
      <c r="Q8" s="4"/>
      <c r="R8" s="4"/>
      <c r="S8" s="4"/>
      <c r="T8" s="4"/>
      <c r="U8" s="4"/>
      <c r="V8" s="4"/>
      <c r="W8" s="4"/>
      <c r="X8" s="4"/>
      <c r="Y8" s="4"/>
      <c r="Z8" s="4"/>
    </row>
    <row r="9" ht="14.25" customHeight="1">
      <c r="A9" s="86">
        <v>4.0</v>
      </c>
      <c r="B9" s="352" t="s">
        <v>2913</v>
      </c>
      <c r="C9" s="282" t="s">
        <v>2323</v>
      </c>
      <c r="D9" s="622" t="s">
        <v>2914</v>
      </c>
      <c r="E9" s="606" t="s">
        <v>2915</v>
      </c>
      <c r="F9" s="608">
        <v>2023.0</v>
      </c>
      <c r="G9" s="4"/>
      <c r="H9" s="4"/>
      <c r="I9" s="4"/>
      <c r="J9" s="4"/>
      <c r="K9" s="4"/>
      <c r="L9" s="4"/>
      <c r="M9" s="4"/>
      <c r="N9" s="4"/>
      <c r="O9" s="4"/>
      <c r="P9" s="4"/>
      <c r="Q9" s="4"/>
      <c r="R9" s="4"/>
      <c r="S9" s="4"/>
      <c r="T9" s="4"/>
      <c r="U9" s="4"/>
      <c r="V9" s="4"/>
      <c r="W9" s="4"/>
      <c r="X9" s="4"/>
      <c r="Y9" s="4"/>
      <c r="Z9" s="4"/>
    </row>
    <row r="10" ht="14.25" customHeight="1">
      <c r="A10" s="86">
        <v>5.0</v>
      </c>
      <c r="B10" s="610" t="s">
        <v>2916</v>
      </c>
      <c r="C10" s="282" t="s">
        <v>2323</v>
      </c>
      <c r="D10" s="610" t="s">
        <v>2917</v>
      </c>
      <c r="E10" s="610" t="s">
        <v>2481</v>
      </c>
      <c r="F10" s="611">
        <v>2023.0</v>
      </c>
      <c r="G10" s="4"/>
      <c r="H10" s="4"/>
      <c r="I10" s="4"/>
      <c r="J10" s="4"/>
      <c r="K10" s="4"/>
      <c r="L10" s="4"/>
      <c r="M10" s="4"/>
      <c r="N10" s="4"/>
      <c r="O10" s="4"/>
      <c r="P10" s="4"/>
      <c r="Q10" s="4"/>
      <c r="R10" s="4"/>
      <c r="S10" s="4"/>
      <c r="T10" s="4"/>
      <c r="U10" s="4"/>
      <c r="V10" s="4"/>
      <c r="W10" s="4"/>
      <c r="X10" s="4"/>
      <c r="Y10" s="4"/>
      <c r="Z10" s="4"/>
    </row>
    <row r="11" ht="14.25" customHeight="1">
      <c r="A11" s="86">
        <v>6.0</v>
      </c>
      <c r="B11" s="111" t="s">
        <v>2725</v>
      </c>
      <c r="C11" s="588" t="s">
        <v>2315</v>
      </c>
      <c r="D11" s="619" t="s">
        <v>2918</v>
      </c>
      <c r="E11" s="623" t="s">
        <v>2727</v>
      </c>
      <c r="F11" s="113">
        <v>2024.0</v>
      </c>
      <c r="G11" s="4"/>
      <c r="H11" s="4"/>
      <c r="I11" s="4"/>
      <c r="J11" s="4"/>
      <c r="K11" s="4"/>
      <c r="L11" s="4"/>
      <c r="M11" s="4"/>
      <c r="N11" s="4"/>
      <c r="O11" s="4"/>
      <c r="P11" s="4"/>
      <c r="Q11" s="4"/>
      <c r="R11" s="4"/>
      <c r="S11" s="4"/>
      <c r="T11" s="4"/>
      <c r="U11" s="4"/>
      <c r="V11" s="4"/>
      <c r="W11" s="4"/>
      <c r="X11" s="4"/>
      <c r="Y11" s="4"/>
      <c r="Z11" s="4"/>
    </row>
    <row r="12" ht="14.25" customHeight="1">
      <c r="A12" s="86">
        <v>7.0</v>
      </c>
      <c r="B12" s="111" t="s">
        <v>2596</v>
      </c>
      <c r="C12" s="588" t="s">
        <v>2315</v>
      </c>
      <c r="D12" s="619" t="s">
        <v>2919</v>
      </c>
      <c r="E12" s="88" t="s">
        <v>822</v>
      </c>
      <c r="F12" s="113">
        <v>2024.0</v>
      </c>
      <c r="G12" s="4"/>
      <c r="H12" s="4"/>
      <c r="I12" s="4"/>
      <c r="J12" s="4"/>
      <c r="K12" s="4"/>
      <c r="L12" s="4"/>
      <c r="M12" s="4"/>
      <c r="N12" s="4"/>
      <c r="O12" s="4"/>
      <c r="P12" s="4"/>
      <c r="Q12" s="4"/>
      <c r="R12" s="4"/>
      <c r="S12" s="4"/>
      <c r="T12" s="4"/>
      <c r="U12" s="4"/>
      <c r="V12" s="4"/>
      <c r="W12" s="4"/>
      <c r="X12" s="4"/>
      <c r="Y12" s="4"/>
      <c r="Z12" s="4"/>
    </row>
    <row r="13" ht="14.25" customHeight="1">
      <c r="A13" s="86">
        <v>8.0</v>
      </c>
      <c r="B13" s="620" t="s">
        <v>2920</v>
      </c>
      <c r="C13" s="282" t="s">
        <v>2329</v>
      </c>
      <c r="D13" s="620" t="s">
        <v>2921</v>
      </c>
      <c r="E13" s="620" t="s">
        <v>2922</v>
      </c>
      <c r="F13" s="621">
        <v>2024.0</v>
      </c>
      <c r="G13" s="4"/>
      <c r="H13" s="4"/>
      <c r="I13" s="4"/>
      <c r="J13" s="4"/>
      <c r="K13" s="4"/>
      <c r="L13" s="4"/>
      <c r="M13" s="4"/>
      <c r="N13" s="4"/>
      <c r="O13" s="4"/>
      <c r="P13" s="4"/>
      <c r="Q13" s="4"/>
      <c r="R13" s="4"/>
      <c r="S13" s="4"/>
      <c r="T13" s="4"/>
      <c r="U13" s="4"/>
      <c r="V13" s="4"/>
      <c r="W13" s="4"/>
      <c r="X13" s="4"/>
      <c r="Y13" s="4"/>
      <c r="Z13" s="4"/>
    </row>
    <row r="14" ht="14.25" customHeight="1">
      <c r="A14" s="86">
        <v>9.0</v>
      </c>
      <c r="B14" s="352" t="s">
        <v>1621</v>
      </c>
      <c r="C14" s="282" t="s">
        <v>2329</v>
      </c>
      <c r="D14" s="622" t="s">
        <v>2923</v>
      </c>
      <c r="E14" s="353" t="s">
        <v>2724</v>
      </c>
      <c r="F14" s="608">
        <v>2024.0</v>
      </c>
      <c r="G14" s="4"/>
      <c r="H14" s="4"/>
      <c r="I14" s="4"/>
      <c r="J14" s="4"/>
      <c r="K14" s="4"/>
      <c r="L14" s="4"/>
      <c r="M14" s="4"/>
      <c r="N14" s="4"/>
      <c r="O14" s="4"/>
      <c r="P14" s="4"/>
      <c r="Q14" s="4"/>
      <c r="R14" s="4"/>
      <c r="S14" s="4"/>
      <c r="T14" s="4"/>
      <c r="U14" s="4"/>
      <c r="V14" s="4"/>
      <c r="W14" s="4"/>
      <c r="X14" s="4"/>
      <c r="Y14" s="4"/>
      <c r="Z14" s="4"/>
    </row>
    <row r="15" ht="14.25" customHeight="1">
      <c r="A15" s="86">
        <v>10.0</v>
      </c>
      <c r="B15" s="610" t="s">
        <v>2732</v>
      </c>
      <c r="C15" s="588" t="s">
        <v>2315</v>
      </c>
      <c r="D15" s="610" t="s">
        <v>2924</v>
      </c>
      <c r="E15" s="610" t="s">
        <v>2734</v>
      </c>
      <c r="F15" s="611">
        <v>2024.0</v>
      </c>
      <c r="G15" s="4"/>
      <c r="H15" s="4"/>
      <c r="I15" s="4"/>
      <c r="J15" s="4"/>
      <c r="K15" s="624"/>
      <c r="L15" s="4"/>
      <c r="M15" s="4"/>
      <c r="N15" s="4"/>
      <c r="O15" s="4"/>
      <c r="P15" s="4"/>
      <c r="Q15" s="4"/>
      <c r="R15" s="4"/>
      <c r="S15" s="4"/>
      <c r="T15" s="4"/>
      <c r="U15" s="4"/>
      <c r="V15" s="4"/>
      <c r="W15" s="4"/>
      <c r="X15" s="4"/>
      <c r="Y15" s="4"/>
      <c r="Z15" s="4"/>
    </row>
    <row r="16" ht="14.25" customHeight="1">
      <c r="A16" s="86">
        <v>11.0</v>
      </c>
      <c r="B16" s="111" t="s">
        <v>923</v>
      </c>
      <c r="C16" s="282" t="s">
        <v>2323</v>
      </c>
      <c r="D16" s="619" t="s">
        <v>2925</v>
      </c>
      <c r="E16" s="88" t="s">
        <v>2926</v>
      </c>
      <c r="F16" s="113">
        <v>2024.0</v>
      </c>
      <c r="G16" s="4"/>
      <c r="H16" s="4"/>
      <c r="I16" s="4"/>
      <c r="J16" s="4"/>
      <c r="K16" s="624"/>
      <c r="L16" s="4"/>
      <c r="M16" s="4"/>
      <c r="N16" s="4"/>
      <c r="O16" s="4"/>
      <c r="P16" s="4"/>
      <c r="Q16" s="4"/>
      <c r="R16" s="4"/>
      <c r="S16" s="4"/>
      <c r="T16" s="4"/>
      <c r="U16" s="4"/>
      <c r="V16" s="4"/>
      <c r="W16" s="4"/>
      <c r="X16" s="4"/>
      <c r="Y16" s="4"/>
      <c r="Z16" s="4"/>
    </row>
    <row r="17" ht="14.25" customHeight="1">
      <c r="A17" s="86">
        <v>12.0</v>
      </c>
      <c r="B17" s="111" t="s">
        <v>2735</v>
      </c>
      <c r="C17" s="282" t="s">
        <v>2329</v>
      </c>
      <c r="D17" s="619" t="s">
        <v>2736</v>
      </c>
      <c r="E17" s="88" t="s">
        <v>2737</v>
      </c>
      <c r="F17" s="113">
        <v>2025.0</v>
      </c>
      <c r="G17" s="4"/>
      <c r="H17" s="4"/>
      <c r="I17" s="4"/>
      <c r="J17" s="4"/>
      <c r="K17" s="624"/>
      <c r="L17" s="4"/>
      <c r="M17" s="4"/>
      <c r="N17" s="4"/>
      <c r="O17" s="4"/>
      <c r="P17" s="4"/>
      <c r="Q17" s="4"/>
      <c r="R17" s="4"/>
      <c r="S17" s="4"/>
      <c r="T17" s="4"/>
      <c r="U17" s="4"/>
      <c r="V17" s="4"/>
      <c r="W17" s="4"/>
      <c r="X17" s="4"/>
      <c r="Y17" s="4"/>
      <c r="Z17" s="4"/>
    </row>
    <row r="18" ht="14.25" customHeight="1">
      <c r="A18" s="86">
        <v>13.0</v>
      </c>
      <c r="B18" s="620" t="s">
        <v>2738</v>
      </c>
      <c r="C18" s="282" t="s">
        <v>2329</v>
      </c>
      <c r="D18" s="620" t="s">
        <v>2739</v>
      </c>
      <c r="E18" s="620" t="s">
        <v>2740</v>
      </c>
      <c r="F18" s="621">
        <v>2025.0</v>
      </c>
      <c r="G18" s="4"/>
      <c r="H18" s="4"/>
      <c r="I18" s="4"/>
      <c r="J18" s="4"/>
      <c r="K18" s="625"/>
      <c r="L18" s="4"/>
      <c r="M18" s="4"/>
      <c r="N18" s="4"/>
      <c r="O18" s="4"/>
      <c r="P18" s="4"/>
      <c r="Q18" s="4"/>
      <c r="R18" s="4"/>
      <c r="S18" s="4"/>
      <c r="T18" s="4"/>
      <c r="U18" s="4"/>
      <c r="V18" s="4"/>
      <c r="W18" s="4"/>
      <c r="X18" s="4"/>
      <c r="Y18" s="4"/>
      <c r="Z18" s="4"/>
    </row>
    <row r="19" ht="14.25" customHeight="1">
      <c r="A19" s="86">
        <v>14.0</v>
      </c>
      <c r="B19" s="352" t="s">
        <v>1621</v>
      </c>
      <c r="C19" s="282" t="s">
        <v>2329</v>
      </c>
      <c r="D19" s="622" t="s">
        <v>2741</v>
      </c>
      <c r="E19" s="353" t="s">
        <v>2742</v>
      </c>
      <c r="F19" s="608">
        <v>2024.0</v>
      </c>
      <c r="G19" s="4"/>
      <c r="H19" s="4"/>
      <c r="I19" s="4"/>
      <c r="J19" s="4"/>
      <c r="K19" s="624"/>
      <c r="L19" s="4"/>
      <c r="M19" s="4"/>
      <c r="N19" s="4"/>
      <c r="O19" s="4"/>
      <c r="P19" s="4"/>
      <c r="Q19" s="4"/>
      <c r="R19" s="4"/>
      <c r="S19" s="4"/>
      <c r="T19" s="4"/>
      <c r="U19" s="4"/>
      <c r="V19" s="4"/>
      <c r="W19" s="4"/>
      <c r="X19" s="4"/>
      <c r="Y19" s="4"/>
      <c r="Z19" s="4"/>
    </row>
    <row r="20" ht="14.25" customHeight="1">
      <c r="A20" s="86">
        <v>15.0</v>
      </c>
      <c r="B20" s="610" t="s">
        <v>2375</v>
      </c>
      <c r="C20" s="282" t="s">
        <v>2323</v>
      </c>
      <c r="D20" s="610" t="s">
        <v>2743</v>
      </c>
      <c r="E20" s="610" t="s">
        <v>2744</v>
      </c>
      <c r="F20" s="611">
        <v>2025.0</v>
      </c>
      <c r="G20" s="4"/>
      <c r="H20" s="4"/>
      <c r="I20" s="4"/>
      <c r="J20" s="4"/>
      <c r="K20" s="625"/>
      <c r="L20" s="4"/>
      <c r="M20" s="4"/>
      <c r="N20" s="4"/>
      <c r="O20" s="4"/>
      <c r="P20" s="4"/>
      <c r="Q20" s="4"/>
      <c r="R20" s="4"/>
      <c r="S20" s="4"/>
      <c r="T20" s="4"/>
      <c r="U20" s="4"/>
      <c r="V20" s="4"/>
      <c r="W20" s="4"/>
      <c r="X20" s="4"/>
      <c r="Y20" s="4"/>
      <c r="Z20" s="4"/>
    </row>
    <row r="21" ht="14.25" customHeight="1">
      <c r="A21" s="86">
        <v>16.0</v>
      </c>
      <c r="B21" s="111" t="s">
        <v>2745</v>
      </c>
      <c r="C21" s="282" t="s">
        <v>2329</v>
      </c>
      <c r="D21" s="619" t="s">
        <v>2746</v>
      </c>
      <c r="E21" s="88" t="s">
        <v>2747</v>
      </c>
      <c r="F21" s="113">
        <v>2025.0</v>
      </c>
      <c r="G21" s="4"/>
      <c r="H21" s="4"/>
      <c r="I21" s="4"/>
      <c r="J21" s="4"/>
      <c r="K21" s="4"/>
      <c r="L21" s="4"/>
      <c r="M21" s="4"/>
      <c r="N21" s="4"/>
      <c r="O21" s="4"/>
      <c r="P21" s="4"/>
      <c r="Q21" s="4"/>
      <c r="R21" s="4"/>
      <c r="S21" s="4"/>
      <c r="T21" s="4"/>
      <c r="U21" s="4"/>
      <c r="V21" s="4"/>
      <c r="W21" s="4"/>
      <c r="X21" s="4"/>
      <c r="Y21" s="4"/>
      <c r="Z21" s="4"/>
    </row>
    <row r="22" ht="14.25" customHeight="1">
      <c r="A22" s="86">
        <v>17.0</v>
      </c>
      <c r="B22" s="111" t="s">
        <v>2927</v>
      </c>
      <c r="C22" s="282" t="s">
        <v>2329</v>
      </c>
      <c r="D22" s="619" t="s">
        <v>2928</v>
      </c>
      <c r="E22" s="88" t="s">
        <v>2929</v>
      </c>
      <c r="F22" s="113">
        <v>2025.0</v>
      </c>
      <c r="G22" s="4"/>
      <c r="H22" s="4"/>
      <c r="I22" s="4"/>
      <c r="J22" s="4"/>
      <c r="K22" s="4"/>
      <c r="L22" s="4"/>
      <c r="M22" s="4"/>
      <c r="N22" s="4"/>
      <c r="O22" s="4"/>
      <c r="P22" s="4"/>
      <c r="Q22" s="4"/>
      <c r="R22" s="4"/>
      <c r="S22" s="4"/>
      <c r="T22" s="4"/>
      <c r="U22" s="4"/>
      <c r="V22" s="4"/>
      <c r="W22" s="4"/>
      <c r="X22" s="4"/>
      <c r="Y22" s="4"/>
      <c r="Z22" s="4"/>
    </row>
    <row r="23" ht="14.25" customHeight="1">
      <c r="A23" s="86">
        <v>18.0</v>
      </c>
      <c r="B23" s="620" t="s">
        <v>2748</v>
      </c>
      <c r="C23" s="282" t="s">
        <v>2329</v>
      </c>
      <c r="D23" s="620" t="s">
        <v>2749</v>
      </c>
      <c r="E23" s="620" t="s">
        <v>2750</v>
      </c>
      <c r="F23" s="621">
        <v>2025.0</v>
      </c>
      <c r="G23" s="4"/>
      <c r="H23" s="4"/>
      <c r="I23" s="4"/>
      <c r="J23" s="4"/>
      <c r="K23" s="4"/>
      <c r="L23" s="4"/>
      <c r="M23" s="4"/>
      <c r="N23" s="4"/>
      <c r="O23" s="4"/>
      <c r="P23" s="4"/>
      <c r="Q23" s="4"/>
      <c r="R23" s="4"/>
      <c r="S23" s="4"/>
      <c r="T23" s="4"/>
      <c r="U23" s="4"/>
      <c r="V23" s="4"/>
      <c r="W23" s="4"/>
      <c r="X23" s="4"/>
      <c r="Y23" s="4"/>
      <c r="Z23" s="4"/>
    </row>
    <row r="24" ht="14.25" customHeight="1">
      <c r="A24" s="86">
        <v>19.0</v>
      </c>
      <c r="B24" s="626" t="s">
        <v>796</v>
      </c>
      <c r="C24" s="282" t="s">
        <v>2329</v>
      </c>
      <c r="D24" s="627" t="s">
        <v>2930</v>
      </c>
      <c r="E24" s="606" t="s">
        <v>2931</v>
      </c>
      <c r="F24" s="608">
        <v>2025.0</v>
      </c>
      <c r="G24" s="66"/>
      <c r="H24" s="4"/>
      <c r="I24" s="4"/>
      <c r="J24" s="4"/>
      <c r="K24" s="4"/>
      <c r="L24" s="4"/>
      <c r="M24" s="4"/>
      <c r="N24" s="4"/>
      <c r="O24" s="4"/>
      <c r="P24" s="4"/>
      <c r="Q24" s="4"/>
      <c r="R24" s="4"/>
      <c r="S24" s="4"/>
      <c r="T24" s="4"/>
      <c r="U24" s="4"/>
      <c r="V24" s="4"/>
      <c r="W24" s="4"/>
      <c r="X24" s="4"/>
      <c r="Y24" s="4"/>
      <c r="Z24" s="4"/>
    </row>
    <row r="25" ht="14.25" customHeight="1">
      <c r="A25" s="86">
        <v>20.0</v>
      </c>
      <c r="B25" s="610" t="s">
        <v>2754</v>
      </c>
      <c r="C25" s="282" t="s">
        <v>2329</v>
      </c>
      <c r="D25" s="610" t="s">
        <v>2755</v>
      </c>
      <c r="E25" s="610" t="s">
        <v>2756</v>
      </c>
      <c r="F25" s="611">
        <v>2025.0</v>
      </c>
      <c r="G25" s="4"/>
      <c r="H25" s="4"/>
      <c r="I25" s="4"/>
      <c r="J25" s="4"/>
      <c r="K25" s="4"/>
      <c r="L25" s="4"/>
      <c r="M25" s="4"/>
      <c r="N25" s="4"/>
      <c r="O25" s="4"/>
      <c r="P25" s="4"/>
      <c r="Q25" s="4"/>
      <c r="R25" s="4"/>
      <c r="S25" s="4"/>
      <c r="T25" s="4"/>
      <c r="U25" s="4"/>
      <c r="V25" s="4"/>
      <c r="W25" s="4"/>
      <c r="X25" s="4"/>
      <c r="Y25" s="4"/>
      <c r="Z25" s="4"/>
    </row>
    <row r="26" ht="14.25" customHeight="1">
      <c r="A26" s="86">
        <v>21.0</v>
      </c>
      <c r="B26" s="111" t="s">
        <v>2700</v>
      </c>
      <c r="C26" s="282" t="s">
        <v>2329</v>
      </c>
      <c r="D26" s="619" t="s">
        <v>2757</v>
      </c>
      <c r="E26" s="88" t="s">
        <v>2758</v>
      </c>
      <c r="F26" s="113">
        <v>2025.0</v>
      </c>
      <c r="G26" s="4"/>
      <c r="H26" s="4"/>
      <c r="I26" s="4"/>
      <c r="J26" s="4"/>
      <c r="K26" s="4"/>
      <c r="L26" s="4"/>
      <c r="M26" s="4"/>
      <c r="N26" s="4"/>
      <c r="O26" s="4"/>
      <c r="P26" s="4"/>
      <c r="Q26" s="4"/>
      <c r="R26" s="4"/>
      <c r="S26" s="4"/>
      <c r="T26" s="4"/>
      <c r="U26" s="4"/>
      <c r="V26" s="4"/>
      <c r="W26" s="4"/>
      <c r="X26" s="4"/>
      <c r="Y26" s="4"/>
      <c r="Z26" s="4"/>
    </row>
    <row r="27" ht="14.25" customHeight="1">
      <c r="A27" s="86">
        <v>22.0</v>
      </c>
      <c r="B27" s="111" t="s">
        <v>2762</v>
      </c>
      <c r="C27" s="588" t="s">
        <v>2315</v>
      </c>
      <c r="D27" s="619" t="s">
        <v>2763</v>
      </c>
      <c r="E27" s="88" t="s">
        <v>2764</v>
      </c>
      <c r="F27" s="113">
        <v>2025.0</v>
      </c>
      <c r="G27" s="4"/>
      <c r="H27" s="4"/>
      <c r="I27" s="4"/>
      <c r="J27" s="4"/>
      <c r="K27" s="4"/>
      <c r="L27" s="4"/>
      <c r="M27" s="4"/>
      <c r="N27" s="4"/>
      <c r="O27" s="4"/>
      <c r="P27" s="4"/>
      <c r="Q27" s="4"/>
      <c r="R27" s="4"/>
      <c r="S27" s="4"/>
      <c r="T27" s="4"/>
      <c r="U27" s="4"/>
      <c r="V27" s="4"/>
      <c r="W27" s="4"/>
      <c r="X27" s="4"/>
      <c r="Y27" s="4"/>
      <c r="Z27" s="4"/>
    </row>
    <row r="28" ht="14.25" customHeight="1">
      <c r="A28" s="86">
        <v>23.0</v>
      </c>
      <c r="B28" s="620" t="s">
        <v>2765</v>
      </c>
      <c r="C28" s="282" t="s">
        <v>2323</v>
      </c>
      <c r="D28" s="620" t="s">
        <v>2766</v>
      </c>
      <c r="E28" s="620" t="s">
        <v>2767</v>
      </c>
      <c r="F28" s="621">
        <v>2025.0</v>
      </c>
      <c r="G28" s="4"/>
      <c r="H28" s="4"/>
      <c r="I28" s="4"/>
      <c r="J28" s="4"/>
      <c r="K28" s="4"/>
      <c r="L28" s="4"/>
      <c r="M28" s="4"/>
      <c r="N28" s="4"/>
      <c r="O28" s="4"/>
      <c r="P28" s="4"/>
      <c r="Q28" s="4"/>
      <c r="R28" s="4"/>
      <c r="S28" s="4"/>
      <c r="T28" s="4"/>
      <c r="U28" s="4"/>
      <c r="V28" s="4"/>
      <c r="W28" s="4"/>
      <c r="X28" s="4"/>
      <c r="Y28" s="4"/>
      <c r="Z28" s="4"/>
    </row>
    <row r="29" ht="14.25" customHeight="1">
      <c r="A29" s="86">
        <v>24.0</v>
      </c>
      <c r="B29" s="352"/>
      <c r="C29" s="608"/>
      <c r="D29" s="622"/>
      <c r="E29" s="353"/>
      <c r="F29" s="608"/>
      <c r="G29" s="4"/>
      <c r="H29" s="4"/>
      <c r="I29" s="4"/>
      <c r="J29" s="4"/>
      <c r="K29" s="4"/>
      <c r="L29" s="4"/>
      <c r="M29" s="4"/>
      <c r="N29" s="4"/>
      <c r="O29" s="4"/>
      <c r="P29" s="4"/>
      <c r="Q29" s="4"/>
      <c r="R29" s="4"/>
      <c r="S29" s="4"/>
      <c r="T29" s="4"/>
      <c r="U29" s="4"/>
      <c r="V29" s="4"/>
      <c r="W29" s="4"/>
      <c r="X29" s="4"/>
      <c r="Y29" s="4"/>
      <c r="Z29" s="4"/>
    </row>
    <row r="30" ht="14.25" customHeight="1">
      <c r="A30" s="86">
        <v>25.0</v>
      </c>
      <c r="B30" s="610"/>
      <c r="C30" s="610"/>
      <c r="D30" s="610"/>
      <c r="E30" s="610"/>
      <c r="F30" s="611"/>
      <c r="G30" s="4"/>
      <c r="H30" s="4"/>
      <c r="I30" s="4"/>
      <c r="J30" s="4"/>
      <c r="K30" s="4"/>
      <c r="L30" s="4"/>
      <c r="M30" s="4"/>
      <c r="N30" s="4"/>
      <c r="O30" s="4"/>
      <c r="P30" s="4"/>
      <c r="Q30" s="4"/>
      <c r="R30" s="4"/>
      <c r="S30" s="4"/>
      <c r="T30" s="4"/>
      <c r="U30" s="4"/>
      <c r="V30" s="4"/>
      <c r="W30" s="4"/>
      <c r="X30" s="4"/>
      <c r="Y30" s="4"/>
      <c r="Z30" s="4"/>
    </row>
    <row r="31" ht="14.25" customHeight="1">
      <c r="A31" s="86">
        <v>26.0</v>
      </c>
      <c r="B31" s="111"/>
      <c r="C31" s="113"/>
      <c r="D31" s="619"/>
      <c r="E31" s="88"/>
      <c r="F31" s="113"/>
      <c r="G31" s="4"/>
      <c r="H31" s="4"/>
      <c r="I31" s="4"/>
      <c r="J31" s="4"/>
      <c r="K31" s="4"/>
      <c r="L31" s="4"/>
      <c r="M31" s="4"/>
      <c r="N31" s="4"/>
      <c r="O31" s="4"/>
      <c r="P31" s="4"/>
      <c r="Q31" s="4"/>
      <c r="R31" s="4"/>
      <c r="S31" s="4"/>
      <c r="T31" s="4"/>
      <c r="U31" s="4"/>
      <c r="V31" s="4"/>
      <c r="W31" s="4"/>
      <c r="X31" s="4"/>
      <c r="Y31" s="4"/>
      <c r="Z31" s="4"/>
    </row>
    <row r="32" ht="14.25" customHeight="1">
      <c r="A32" s="86">
        <v>27.0</v>
      </c>
      <c r="B32" s="111"/>
      <c r="C32" s="113"/>
      <c r="D32" s="619"/>
      <c r="E32" s="88"/>
      <c r="F32" s="113"/>
      <c r="G32" s="4"/>
      <c r="H32" s="4"/>
      <c r="I32" s="4"/>
      <c r="J32" s="4"/>
      <c r="K32" s="4"/>
      <c r="L32" s="4"/>
      <c r="M32" s="4"/>
      <c r="N32" s="4"/>
      <c r="O32" s="4"/>
      <c r="P32" s="4"/>
      <c r="Q32" s="4"/>
      <c r="R32" s="4"/>
      <c r="S32" s="4"/>
      <c r="T32" s="4"/>
      <c r="U32" s="4"/>
      <c r="V32" s="4"/>
      <c r="W32" s="4"/>
      <c r="X32" s="4"/>
      <c r="Y32" s="4"/>
      <c r="Z32" s="4"/>
    </row>
    <row r="33" ht="14.25" customHeight="1">
      <c r="A33" s="86">
        <v>28.0</v>
      </c>
      <c r="B33" s="620"/>
      <c r="C33" s="620"/>
      <c r="D33" s="620"/>
      <c r="E33" s="620"/>
      <c r="F33" s="621"/>
      <c r="G33" s="4"/>
      <c r="H33" s="4"/>
      <c r="I33" s="4"/>
      <c r="J33" s="4"/>
      <c r="K33" s="4"/>
      <c r="L33" s="4"/>
      <c r="M33" s="4"/>
      <c r="N33" s="4"/>
      <c r="O33" s="4"/>
      <c r="P33" s="4"/>
      <c r="Q33" s="4"/>
      <c r="R33" s="4"/>
      <c r="S33" s="4"/>
      <c r="T33" s="4"/>
      <c r="U33" s="4"/>
      <c r="V33" s="4"/>
      <c r="W33" s="4"/>
      <c r="X33" s="4"/>
      <c r="Y33" s="4"/>
      <c r="Z33" s="4"/>
    </row>
    <row r="34" ht="14.25" customHeight="1">
      <c r="A34" s="86">
        <v>29.0</v>
      </c>
      <c r="B34" s="352"/>
      <c r="C34" s="608"/>
      <c r="D34" s="622"/>
      <c r="E34" s="353"/>
      <c r="F34" s="608"/>
      <c r="G34" s="4"/>
      <c r="H34" s="4"/>
      <c r="I34" s="4"/>
      <c r="J34" s="4"/>
      <c r="K34" s="4"/>
      <c r="L34" s="4"/>
      <c r="M34" s="4"/>
      <c r="N34" s="4"/>
      <c r="O34" s="4"/>
      <c r="P34" s="4"/>
      <c r="Q34" s="4"/>
      <c r="R34" s="4"/>
      <c r="S34" s="4"/>
      <c r="T34" s="4"/>
      <c r="U34" s="4"/>
      <c r="V34" s="4"/>
      <c r="W34" s="4"/>
      <c r="X34" s="4"/>
      <c r="Y34" s="4"/>
      <c r="Z34" s="4"/>
    </row>
    <row r="35" ht="14.25" customHeight="1">
      <c r="A35" s="86">
        <v>30.0</v>
      </c>
      <c r="B35" s="610"/>
      <c r="C35" s="610"/>
      <c r="D35" s="610"/>
      <c r="E35" s="610"/>
      <c r="F35" s="611"/>
      <c r="G35" s="4"/>
      <c r="H35" s="4"/>
      <c r="I35" s="4"/>
      <c r="J35" s="4"/>
      <c r="K35" s="4"/>
      <c r="L35" s="4"/>
      <c r="M35" s="4"/>
      <c r="N35" s="4"/>
      <c r="O35" s="4"/>
      <c r="P35" s="4"/>
      <c r="Q35" s="4"/>
      <c r="R35" s="4"/>
      <c r="S35" s="4"/>
      <c r="T35" s="4"/>
      <c r="U35" s="4"/>
      <c r="V35" s="4"/>
      <c r="W35" s="4"/>
      <c r="X35" s="4"/>
      <c r="Y35" s="4"/>
      <c r="Z35" s="4"/>
    </row>
    <row r="36" ht="14.25" customHeight="1">
      <c r="A36" s="86">
        <v>31.0</v>
      </c>
      <c r="B36" s="111"/>
      <c r="C36" s="113"/>
      <c r="D36" s="619"/>
      <c r="E36" s="88"/>
      <c r="F36" s="113"/>
      <c r="G36" s="4"/>
      <c r="H36" s="4"/>
      <c r="I36" s="4"/>
      <c r="J36" s="4"/>
      <c r="K36" s="4"/>
      <c r="L36" s="4"/>
      <c r="M36" s="4"/>
      <c r="N36" s="4"/>
      <c r="O36" s="4"/>
      <c r="P36" s="4"/>
      <c r="Q36" s="4"/>
      <c r="R36" s="4"/>
      <c r="S36" s="4"/>
      <c r="T36" s="4"/>
      <c r="U36" s="4"/>
      <c r="V36" s="4"/>
      <c r="W36" s="4"/>
      <c r="X36" s="4"/>
      <c r="Y36" s="4"/>
      <c r="Z36" s="4"/>
    </row>
    <row r="37" ht="14.25" customHeight="1">
      <c r="A37" s="86">
        <v>32.0</v>
      </c>
      <c r="B37" s="111"/>
      <c r="C37" s="113"/>
      <c r="D37" s="619"/>
      <c r="E37" s="88"/>
      <c r="F37" s="113"/>
      <c r="G37" s="4"/>
      <c r="H37" s="4"/>
      <c r="I37" s="4"/>
      <c r="J37" s="4"/>
      <c r="K37" s="4"/>
      <c r="L37" s="4"/>
      <c r="M37" s="4"/>
      <c r="N37" s="4"/>
      <c r="O37" s="4"/>
      <c r="P37" s="4"/>
      <c r="Q37" s="4"/>
      <c r="R37" s="4"/>
      <c r="S37" s="4"/>
      <c r="T37" s="4"/>
      <c r="U37" s="4"/>
      <c r="V37" s="4"/>
      <c r="W37" s="4"/>
      <c r="X37" s="4"/>
      <c r="Y37" s="4"/>
      <c r="Z37" s="4"/>
    </row>
    <row r="38" ht="14.25" customHeight="1">
      <c r="A38" s="86">
        <v>33.0</v>
      </c>
      <c r="B38" s="620"/>
      <c r="C38" s="620"/>
      <c r="D38" s="620"/>
      <c r="E38" s="620"/>
      <c r="F38" s="621"/>
      <c r="G38" s="4"/>
      <c r="H38" s="4"/>
      <c r="I38" s="4"/>
      <c r="J38" s="4"/>
      <c r="K38" s="4"/>
      <c r="L38" s="4"/>
      <c r="M38" s="4"/>
      <c r="N38" s="4"/>
      <c r="O38" s="4"/>
      <c r="P38" s="4"/>
      <c r="Q38" s="4"/>
      <c r="R38" s="4"/>
      <c r="S38" s="4"/>
      <c r="T38" s="4"/>
      <c r="U38" s="4"/>
      <c r="V38" s="4"/>
      <c r="W38" s="4"/>
      <c r="X38" s="4"/>
      <c r="Y38" s="4"/>
      <c r="Z38" s="4"/>
    </row>
    <row r="39" ht="14.25" customHeight="1">
      <c r="A39" s="86">
        <v>34.0</v>
      </c>
      <c r="B39" s="352"/>
      <c r="C39" s="608"/>
      <c r="D39" s="622"/>
      <c r="E39" s="353"/>
      <c r="F39" s="608"/>
      <c r="G39" s="4"/>
      <c r="H39" s="4"/>
      <c r="I39" s="4"/>
      <c r="J39" s="4"/>
      <c r="K39" s="4"/>
      <c r="L39" s="4"/>
      <c r="M39" s="4"/>
      <c r="N39" s="4"/>
      <c r="O39" s="4"/>
      <c r="P39" s="4"/>
      <c r="Q39" s="4"/>
      <c r="R39" s="4"/>
      <c r="S39" s="4"/>
      <c r="T39" s="4"/>
      <c r="U39" s="4"/>
      <c r="V39" s="4"/>
      <c r="W39" s="4"/>
      <c r="X39" s="4"/>
      <c r="Y39" s="4"/>
      <c r="Z39" s="4"/>
    </row>
    <row r="40" ht="14.25" customHeight="1">
      <c r="A40" s="86">
        <v>35.0</v>
      </c>
      <c r="B40" s="610"/>
      <c r="C40" s="610"/>
      <c r="D40" s="610"/>
      <c r="E40" s="610"/>
      <c r="F40" s="611"/>
      <c r="G40" s="4"/>
      <c r="H40" s="4"/>
      <c r="I40" s="4"/>
      <c r="J40" s="4"/>
      <c r="K40" s="4"/>
      <c r="L40" s="4"/>
      <c r="M40" s="4"/>
      <c r="N40" s="4"/>
      <c r="O40" s="4"/>
      <c r="P40" s="4"/>
      <c r="Q40" s="4"/>
      <c r="R40" s="4"/>
      <c r="S40" s="4"/>
      <c r="T40" s="4"/>
      <c r="U40" s="4"/>
      <c r="V40" s="4"/>
      <c r="W40" s="4"/>
      <c r="X40" s="4"/>
      <c r="Y40" s="4"/>
      <c r="Z40" s="4"/>
    </row>
    <row r="41" ht="14.25" customHeight="1">
      <c r="A41" s="86">
        <v>36.0</v>
      </c>
      <c r="B41" s="111"/>
      <c r="C41" s="113"/>
      <c r="D41" s="619"/>
      <c r="E41" s="88"/>
      <c r="F41" s="113"/>
      <c r="G41" s="4"/>
      <c r="H41" s="4"/>
      <c r="I41" s="4"/>
      <c r="J41" s="4"/>
      <c r="K41" s="4"/>
      <c r="L41" s="4"/>
      <c r="M41" s="4"/>
      <c r="N41" s="4"/>
      <c r="O41" s="4"/>
      <c r="P41" s="4"/>
      <c r="Q41" s="4"/>
      <c r="R41" s="4"/>
      <c r="S41" s="4"/>
      <c r="T41" s="4"/>
      <c r="U41" s="4"/>
      <c r="V41" s="4"/>
      <c r="W41" s="4"/>
      <c r="X41" s="4"/>
      <c r="Y41" s="4"/>
      <c r="Z41" s="4"/>
    </row>
    <row r="42" ht="14.25" customHeight="1">
      <c r="A42" s="86">
        <v>37.0</v>
      </c>
      <c r="B42" s="111"/>
      <c r="C42" s="113"/>
      <c r="D42" s="619"/>
      <c r="E42" s="88"/>
      <c r="F42" s="113"/>
      <c r="G42" s="4"/>
      <c r="H42" s="4"/>
      <c r="I42" s="4"/>
      <c r="J42" s="4"/>
      <c r="K42" s="4"/>
      <c r="L42" s="4"/>
      <c r="M42" s="4"/>
      <c r="N42" s="4"/>
      <c r="O42" s="4"/>
      <c r="P42" s="4"/>
      <c r="Q42" s="4"/>
      <c r="R42" s="4"/>
      <c r="S42" s="4"/>
      <c r="T42" s="4"/>
      <c r="U42" s="4"/>
      <c r="V42" s="4"/>
      <c r="W42" s="4"/>
      <c r="X42" s="4"/>
      <c r="Y42" s="4"/>
      <c r="Z42" s="4"/>
    </row>
    <row r="43" ht="14.25" customHeight="1">
      <c r="A43" s="86">
        <v>38.0</v>
      </c>
      <c r="B43" s="620"/>
      <c r="C43" s="620"/>
      <c r="D43" s="620"/>
      <c r="E43" s="620"/>
      <c r="F43" s="621"/>
      <c r="G43" s="4"/>
      <c r="H43" s="4"/>
      <c r="I43" s="4"/>
      <c r="J43" s="4"/>
      <c r="K43" s="4"/>
      <c r="L43" s="4"/>
      <c r="M43" s="4"/>
      <c r="N43" s="4"/>
      <c r="O43" s="4"/>
      <c r="P43" s="4"/>
      <c r="Q43" s="4"/>
      <c r="R43" s="4"/>
      <c r="S43" s="4"/>
      <c r="T43" s="4"/>
      <c r="U43" s="4"/>
      <c r="V43" s="4"/>
      <c r="W43" s="4"/>
      <c r="X43" s="4"/>
      <c r="Y43" s="4"/>
      <c r="Z43" s="4"/>
    </row>
    <row r="44" ht="14.25" customHeight="1">
      <c r="A44" s="86">
        <v>39.0</v>
      </c>
      <c r="B44" s="352"/>
      <c r="C44" s="608"/>
      <c r="D44" s="622"/>
      <c r="E44" s="353"/>
      <c r="F44" s="608"/>
      <c r="G44" s="4"/>
      <c r="H44" s="4"/>
      <c r="I44" s="4"/>
      <c r="J44" s="4"/>
      <c r="K44" s="4"/>
      <c r="L44" s="4"/>
      <c r="M44" s="4"/>
      <c r="N44" s="4"/>
      <c r="O44" s="4"/>
      <c r="P44" s="4"/>
      <c r="Q44" s="4"/>
      <c r="R44" s="4"/>
      <c r="S44" s="4"/>
      <c r="T44" s="4"/>
      <c r="U44" s="4"/>
      <c r="V44" s="4"/>
      <c r="W44" s="4"/>
      <c r="X44" s="4"/>
      <c r="Y44" s="4"/>
      <c r="Z44" s="4"/>
    </row>
    <row r="45" ht="14.25" customHeight="1">
      <c r="A45" s="86">
        <v>40.0</v>
      </c>
      <c r="B45" s="610"/>
      <c r="C45" s="610"/>
      <c r="D45" s="610"/>
      <c r="E45" s="610"/>
      <c r="F45" s="611"/>
      <c r="G45" s="4"/>
      <c r="H45" s="4"/>
      <c r="I45" s="4"/>
      <c r="J45" s="4"/>
      <c r="K45" s="4"/>
      <c r="L45" s="4"/>
      <c r="M45" s="4"/>
      <c r="N45" s="4"/>
      <c r="O45" s="4"/>
      <c r="P45" s="4"/>
      <c r="Q45" s="4"/>
      <c r="R45" s="4"/>
      <c r="S45" s="4"/>
      <c r="T45" s="4"/>
      <c r="U45" s="4"/>
      <c r="V45" s="4"/>
      <c r="W45" s="4"/>
      <c r="X45" s="4"/>
      <c r="Y45" s="4"/>
      <c r="Z45" s="4"/>
    </row>
    <row r="46" ht="14.25" customHeight="1">
      <c r="A46" s="86">
        <v>41.0</v>
      </c>
      <c r="B46" s="111"/>
      <c r="C46" s="113"/>
      <c r="D46" s="619"/>
      <c r="E46" s="88"/>
      <c r="F46" s="113"/>
      <c r="G46" s="4"/>
      <c r="H46" s="4"/>
      <c r="I46" s="4"/>
      <c r="J46" s="4"/>
      <c r="K46" s="4"/>
      <c r="L46" s="4"/>
      <c r="M46" s="4"/>
      <c r="N46" s="4"/>
      <c r="O46" s="4"/>
      <c r="P46" s="4"/>
      <c r="Q46" s="4"/>
      <c r="R46" s="4"/>
      <c r="S46" s="4"/>
      <c r="T46" s="4"/>
      <c r="U46" s="4"/>
      <c r="V46" s="4"/>
      <c r="W46" s="4"/>
      <c r="X46" s="4"/>
      <c r="Y46" s="4"/>
      <c r="Z46" s="4"/>
    </row>
    <row r="47" ht="14.25" customHeight="1">
      <c r="A47" s="86">
        <v>42.0</v>
      </c>
      <c r="B47" s="111"/>
      <c r="C47" s="113"/>
      <c r="D47" s="619"/>
      <c r="E47" s="88"/>
      <c r="F47" s="113"/>
      <c r="G47" s="4"/>
      <c r="H47" s="4"/>
      <c r="I47" s="4"/>
      <c r="J47" s="4"/>
      <c r="K47" s="4"/>
      <c r="L47" s="4"/>
      <c r="M47" s="4"/>
      <c r="N47" s="4"/>
      <c r="O47" s="4"/>
      <c r="P47" s="4"/>
      <c r="Q47" s="4"/>
      <c r="R47" s="4"/>
      <c r="S47" s="4"/>
      <c r="T47" s="4"/>
      <c r="U47" s="4"/>
      <c r="V47" s="4"/>
      <c r="W47" s="4"/>
      <c r="X47" s="4"/>
      <c r="Y47" s="4"/>
      <c r="Z47" s="4"/>
    </row>
    <row r="48" ht="14.25" customHeight="1">
      <c r="A48" s="86">
        <v>43.0</v>
      </c>
      <c r="B48" s="620"/>
      <c r="C48" s="620"/>
      <c r="D48" s="620"/>
      <c r="E48" s="620"/>
      <c r="F48" s="621"/>
      <c r="G48" s="4"/>
      <c r="H48" s="4"/>
      <c r="I48" s="4"/>
      <c r="J48" s="4"/>
      <c r="K48" s="4"/>
      <c r="L48" s="4"/>
      <c r="M48" s="4"/>
      <c r="N48" s="4"/>
      <c r="O48" s="4"/>
      <c r="P48" s="4"/>
      <c r="Q48" s="4"/>
      <c r="R48" s="4"/>
      <c r="S48" s="4"/>
      <c r="T48" s="4"/>
      <c r="U48" s="4"/>
      <c r="V48" s="4"/>
      <c r="W48" s="4"/>
      <c r="X48" s="4"/>
      <c r="Y48" s="4"/>
      <c r="Z48" s="4"/>
    </row>
    <row r="49" ht="14.25" customHeight="1">
      <c r="A49" s="86">
        <v>44.0</v>
      </c>
      <c r="B49" s="352"/>
      <c r="C49" s="608"/>
      <c r="D49" s="622"/>
      <c r="E49" s="353"/>
      <c r="F49" s="608"/>
      <c r="G49" s="4"/>
      <c r="H49" s="4"/>
      <c r="I49" s="4"/>
      <c r="J49" s="4"/>
      <c r="K49" s="4"/>
      <c r="L49" s="4"/>
      <c r="M49" s="4"/>
      <c r="N49" s="4"/>
      <c r="O49" s="4"/>
      <c r="P49" s="4"/>
      <c r="Q49" s="4"/>
      <c r="R49" s="4"/>
      <c r="S49" s="4"/>
      <c r="T49" s="4"/>
      <c r="U49" s="4"/>
      <c r="V49" s="4"/>
      <c r="W49" s="4"/>
      <c r="X49" s="4"/>
      <c r="Y49" s="4"/>
      <c r="Z49" s="4"/>
    </row>
    <row r="50" ht="14.25" customHeight="1">
      <c r="A50" s="86">
        <v>45.0</v>
      </c>
      <c r="B50" s="610"/>
      <c r="C50" s="610"/>
      <c r="D50" s="610"/>
      <c r="E50" s="610"/>
      <c r="F50" s="611"/>
      <c r="G50" s="4"/>
      <c r="H50" s="4"/>
      <c r="I50" s="4"/>
      <c r="J50" s="4"/>
      <c r="K50" s="4"/>
      <c r="L50" s="4"/>
      <c r="M50" s="4"/>
      <c r="N50" s="4"/>
      <c r="O50" s="4"/>
      <c r="P50" s="4"/>
      <c r="Q50" s="4"/>
      <c r="R50" s="4"/>
      <c r="S50" s="4"/>
      <c r="T50" s="4"/>
      <c r="U50" s="4"/>
      <c r="V50" s="4"/>
      <c r="W50" s="4"/>
      <c r="X50" s="4"/>
      <c r="Y50" s="4"/>
      <c r="Z50" s="4"/>
    </row>
    <row r="51" ht="14.25" customHeight="1">
      <c r="A51" s="86">
        <v>46.0</v>
      </c>
      <c r="B51" s="111"/>
      <c r="C51" s="113"/>
      <c r="D51" s="619"/>
      <c r="E51" s="88"/>
      <c r="F51" s="113"/>
      <c r="G51" s="4"/>
      <c r="H51" s="4"/>
      <c r="I51" s="4"/>
      <c r="J51" s="4"/>
      <c r="K51" s="4"/>
      <c r="L51" s="4"/>
      <c r="M51" s="4"/>
      <c r="N51" s="4"/>
      <c r="O51" s="4"/>
      <c r="P51" s="4"/>
      <c r="Q51" s="4"/>
      <c r="R51" s="4"/>
      <c r="S51" s="4"/>
      <c r="T51" s="4"/>
      <c r="U51" s="4"/>
      <c r="V51" s="4"/>
      <c r="W51" s="4"/>
      <c r="X51" s="4"/>
      <c r="Y51" s="4"/>
      <c r="Z51" s="4"/>
    </row>
    <row r="52" ht="14.25" customHeight="1">
      <c r="A52" s="86">
        <v>47.0</v>
      </c>
      <c r="B52" s="111"/>
      <c r="C52" s="113"/>
      <c r="D52" s="619"/>
      <c r="E52" s="88"/>
      <c r="F52" s="113"/>
      <c r="G52" s="4"/>
      <c r="H52" s="4"/>
      <c r="I52" s="4"/>
      <c r="J52" s="4"/>
      <c r="K52" s="4"/>
      <c r="L52" s="4"/>
      <c r="M52" s="4"/>
      <c r="N52" s="4"/>
      <c r="O52" s="4"/>
      <c r="P52" s="4"/>
      <c r="Q52" s="4"/>
      <c r="R52" s="4"/>
      <c r="S52" s="4"/>
      <c r="T52" s="4"/>
      <c r="U52" s="4"/>
      <c r="V52" s="4"/>
      <c r="W52" s="4"/>
      <c r="X52" s="4"/>
      <c r="Y52" s="4"/>
      <c r="Z52" s="4"/>
    </row>
    <row r="53" ht="14.25" customHeight="1">
      <c r="A53" s="86">
        <v>48.0</v>
      </c>
      <c r="B53" s="620"/>
      <c r="C53" s="620"/>
      <c r="D53" s="620"/>
      <c r="E53" s="620"/>
      <c r="F53" s="621"/>
      <c r="G53" s="4"/>
      <c r="H53" s="4"/>
      <c r="I53" s="4"/>
      <c r="J53" s="4"/>
      <c r="K53" s="4"/>
      <c r="L53" s="4"/>
      <c r="M53" s="4"/>
      <c r="N53" s="4"/>
      <c r="O53" s="4"/>
      <c r="P53" s="4"/>
      <c r="Q53" s="4"/>
      <c r="R53" s="4"/>
      <c r="S53" s="4"/>
      <c r="T53" s="4"/>
      <c r="U53" s="4"/>
      <c r="V53" s="4"/>
      <c r="W53" s="4"/>
      <c r="X53" s="4"/>
      <c r="Y53" s="4"/>
      <c r="Z53" s="4"/>
    </row>
    <row r="54" ht="14.25" customHeight="1">
      <c r="A54" s="86">
        <v>49.0</v>
      </c>
      <c r="B54" s="352"/>
      <c r="C54" s="608"/>
      <c r="D54" s="622"/>
      <c r="E54" s="353"/>
      <c r="F54" s="608"/>
      <c r="G54" s="4"/>
      <c r="H54" s="4"/>
      <c r="I54" s="4"/>
      <c r="J54" s="4"/>
      <c r="K54" s="4"/>
      <c r="L54" s="4"/>
      <c r="M54" s="4"/>
      <c r="N54" s="4"/>
      <c r="O54" s="4"/>
      <c r="P54" s="4"/>
      <c r="Q54" s="4"/>
      <c r="R54" s="4"/>
      <c r="S54" s="4"/>
      <c r="T54" s="4"/>
      <c r="U54" s="4"/>
      <c r="V54" s="4"/>
      <c r="W54" s="4"/>
      <c r="X54" s="4"/>
      <c r="Y54" s="4"/>
      <c r="Z54" s="4"/>
    </row>
    <row r="55" ht="14.25" customHeight="1">
      <c r="A55" s="86">
        <v>50.0</v>
      </c>
      <c r="B55" s="610"/>
      <c r="C55" s="610"/>
      <c r="D55" s="610"/>
      <c r="E55" s="610"/>
      <c r="F55" s="611"/>
      <c r="G55" s="4"/>
      <c r="H55" s="4"/>
      <c r="I55" s="4"/>
      <c r="J55" s="4"/>
      <c r="K55" s="4"/>
      <c r="L55" s="4"/>
      <c r="M55" s="4"/>
      <c r="N55" s="4"/>
      <c r="O55" s="4"/>
      <c r="P55" s="4"/>
      <c r="Q55" s="4"/>
      <c r="R55" s="4"/>
      <c r="S55" s="4"/>
      <c r="T55" s="4"/>
      <c r="U55" s="4"/>
      <c r="V55" s="4"/>
      <c r="W55" s="4"/>
      <c r="X55" s="4"/>
      <c r="Y55" s="4"/>
      <c r="Z55" s="4"/>
    </row>
    <row r="56" ht="14.25" customHeight="1">
      <c r="A56" s="86">
        <v>51.0</v>
      </c>
      <c r="B56" s="111"/>
      <c r="C56" s="113"/>
      <c r="D56" s="619"/>
      <c r="E56" s="88"/>
      <c r="F56" s="113"/>
      <c r="G56" s="4"/>
      <c r="H56" s="4"/>
      <c r="I56" s="4"/>
      <c r="J56" s="4"/>
      <c r="K56" s="4"/>
      <c r="L56" s="4"/>
      <c r="M56" s="4"/>
      <c r="N56" s="4"/>
      <c r="O56" s="4"/>
      <c r="P56" s="4"/>
      <c r="Q56" s="4"/>
      <c r="R56" s="4"/>
      <c r="S56" s="4"/>
      <c r="T56" s="4"/>
      <c r="U56" s="4"/>
      <c r="V56" s="4"/>
      <c r="W56" s="4"/>
      <c r="X56" s="4"/>
      <c r="Y56" s="4"/>
      <c r="Z56" s="4"/>
    </row>
    <row r="57" ht="14.25" customHeight="1">
      <c r="A57" s="86">
        <v>52.0</v>
      </c>
      <c r="B57" s="111"/>
      <c r="C57" s="113"/>
      <c r="D57" s="619"/>
      <c r="E57" s="88"/>
      <c r="F57" s="113"/>
      <c r="G57" s="4"/>
      <c r="H57" s="4"/>
      <c r="I57" s="4"/>
      <c r="J57" s="4"/>
      <c r="K57" s="4"/>
      <c r="L57" s="4"/>
      <c r="M57" s="4"/>
      <c r="N57" s="4"/>
      <c r="O57" s="4"/>
      <c r="P57" s="4"/>
      <c r="Q57" s="4"/>
      <c r="R57" s="4"/>
      <c r="S57" s="4"/>
      <c r="T57" s="4"/>
      <c r="U57" s="4"/>
      <c r="V57" s="4"/>
      <c r="W57" s="4"/>
      <c r="X57" s="4"/>
      <c r="Y57" s="4"/>
      <c r="Z57" s="4"/>
    </row>
    <row r="58" ht="14.25" customHeight="1">
      <c r="A58" s="86">
        <v>53.0</v>
      </c>
      <c r="B58" s="620"/>
      <c r="C58" s="620"/>
      <c r="D58" s="620"/>
      <c r="E58" s="620"/>
      <c r="F58" s="621"/>
      <c r="G58" s="4"/>
      <c r="H58" s="4"/>
      <c r="I58" s="4"/>
      <c r="J58" s="4"/>
      <c r="K58" s="4"/>
      <c r="L58" s="4"/>
      <c r="M58" s="4"/>
      <c r="N58" s="4"/>
      <c r="O58" s="4"/>
      <c r="P58" s="4"/>
      <c r="Q58" s="4"/>
      <c r="R58" s="4"/>
      <c r="S58" s="4"/>
      <c r="T58" s="4"/>
      <c r="U58" s="4"/>
      <c r="V58" s="4"/>
      <c r="W58" s="4"/>
      <c r="X58" s="4"/>
      <c r="Y58" s="4"/>
      <c r="Z58" s="4"/>
    </row>
    <row r="59" ht="14.25" customHeight="1">
      <c r="A59" s="86">
        <v>54.0</v>
      </c>
      <c r="B59" s="352"/>
      <c r="C59" s="608"/>
      <c r="D59" s="622"/>
      <c r="E59" s="353"/>
      <c r="F59" s="608"/>
      <c r="G59" s="4"/>
      <c r="H59" s="4"/>
      <c r="I59" s="4"/>
      <c r="J59" s="4"/>
      <c r="K59" s="4"/>
      <c r="L59" s="4"/>
      <c r="M59" s="4"/>
      <c r="N59" s="4"/>
      <c r="O59" s="4"/>
      <c r="P59" s="4"/>
      <c r="Q59" s="4"/>
      <c r="R59" s="4"/>
      <c r="S59" s="4"/>
      <c r="T59" s="4"/>
      <c r="U59" s="4"/>
      <c r="V59" s="4"/>
      <c r="W59" s="4"/>
      <c r="X59" s="4"/>
      <c r="Y59" s="4"/>
      <c r="Z59" s="4"/>
    </row>
    <row r="60" ht="14.25" customHeight="1">
      <c r="A60" s="86">
        <v>55.0</v>
      </c>
      <c r="B60" s="610"/>
      <c r="C60" s="610"/>
      <c r="D60" s="610"/>
      <c r="E60" s="610"/>
      <c r="F60" s="611"/>
      <c r="G60" s="4"/>
      <c r="H60" s="4"/>
      <c r="I60" s="4"/>
      <c r="J60" s="4"/>
      <c r="K60" s="4"/>
      <c r="L60" s="4"/>
      <c r="M60" s="4"/>
      <c r="N60" s="4"/>
      <c r="O60" s="4"/>
      <c r="P60" s="4"/>
      <c r="Q60" s="4"/>
      <c r="R60" s="4"/>
      <c r="S60" s="4"/>
      <c r="T60" s="4"/>
      <c r="U60" s="4"/>
      <c r="V60" s="4"/>
      <c r="W60" s="4"/>
      <c r="X60" s="4"/>
      <c r="Y60" s="4"/>
      <c r="Z60" s="4"/>
    </row>
    <row r="61" ht="14.25" customHeight="1">
      <c r="A61" s="86">
        <v>56.0</v>
      </c>
      <c r="B61" s="111"/>
      <c r="C61" s="113"/>
      <c r="D61" s="619"/>
      <c r="E61" s="88"/>
      <c r="F61" s="113"/>
      <c r="G61" s="4"/>
      <c r="H61" s="4"/>
      <c r="I61" s="4"/>
      <c r="J61" s="4"/>
      <c r="K61" s="4"/>
      <c r="L61" s="4"/>
      <c r="M61" s="4"/>
      <c r="N61" s="4"/>
      <c r="O61" s="4"/>
      <c r="P61" s="4"/>
      <c r="Q61" s="4"/>
      <c r="R61" s="4"/>
      <c r="S61" s="4"/>
      <c r="T61" s="4"/>
      <c r="U61" s="4"/>
      <c r="V61" s="4"/>
      <c r="W61" s="4"/>
      <c r="X61" s="4"/>
      <c r="Y61" s="4"/>
      <c r="Z61" s="4"/>
    </row>
    <row r="62" ht="14.25" customHeight="1">
      <c r="A62" s="86">
        <v>57.0</v>
      </c>
      <c r="B62" s="111"/>
      <c r="C62" s="113"/>
      <c r="D62" s="619"/>
      <c r="E62" s="88"/>
      <c r="F62" s="113"/>
      <c r="G62" s="4"/>
      <c r="H62" s="4"/>
      <c r="I62" s="4"/>
      <c r="J62" s="4"/>
      <c r="K62" s="4"/>
      <c r="L62" s="4"/>
      <c r="M62" s="4"/>
      <c r="N62" s="4"/>
      <c r="O62" s="4"/>
      <c r="P62" s="4"/>
      <c r="Q62" s="4"/>
      <c r="R62" s="4"/>
      <c r="S62" s="4"/>
      <c r="T62" s="4"/>
      <c r="U62" s="4"/>
      <c r="V62" s="4"/>
      <c r="W62" s="4"/>
      <c r="X62" s="4"/>
      <c r="Y62" s="4"/>
      <c r="Z62" s="4"/>
    </row>
    <row r="63" ht="14.25" customHeight="1">
      <c r="A63" s="86">
        <v>58.0</v>
      </c>
      <c r="B63" s="620"/>
      <c r="C63" s="620"/>
      <c r="D63" s="620"/>
      <c r="E63" s="620"/>
      <c r="F63" s="621"/>
      <c r="G63" s="4"/>
      <c r="H63" s="4"/>
      <c r="I63" s="4"/>
      <c r="J63" s="4"/>
      <c r="K63" s="4"/>
      <c r="L63" s="4"/>
      <c r="M63" s="4"/>
      <c r="N63" s="4"/>
      <c r="O63" s="4"/>
      <c r="P63" s="4"/>
      <c r="Q63" s="4"/>
      <c r="R63" s="4"/>
      <c r="S63" s="4"/>
      <c r="T63" s="4"/>
      <c r="U63" s="4"/>
      <c r="V63" s="4"/>
      <c r="W63" s="4"/>
      <c r="X63" s="4"/>
      <c r="Y63" s="4"/>
      <c r="Z63" s="4"/>
    </row>
    <row r="64" ht="14.25" customHeight="1">
      <c r="A64" s="86">
        <v>59.0</v>
      </c>
      <c r="B64" s="352"/>
      <c r="C64" s="608"/>
      <c r="D64" s="622"/>
      <c r="E64" s="353"/>
      <c r="F64" s="608"/>
      <c r="G64" s="4"/>
      <c r="H64" s="4"/>
      <c r="I64" s="4"/>
      <c r="J64" s="4"/>
      <c r="K64" s="4"/>
      <c r="L64" s="4"/>
      <c r="M64" s="4"/>
      <c r="N64" s="4"/>
      <c r="O64" s="4"/>
      <c r="P64" s="4"/>
      <c r="Q64" s="4"/>
      <c r="R64" s="4"/>
      <c r="S64" s="4"/>
      <c r="T64" s="4"/>
      <c r="U64" s="4"/>
      <c r="V64" s="4"/>
      <c r="W64" s="4"/>
      <c r="X64" s="4"/>
      <c r="Y64" s="4"/>
      <c r="Z64" s="4"/>
    </row>
    <row r="65" ht="14.25" customHeight="1">
      <c r="A65" s="86">
        <v>60.0</v>
      </c>
      <c r="B65" s="610"/>
      <c r="C65" s="610"/>
      <c r="D65" s="610"/>
      <c r="E65" s="610"/>
      <c r="F65" s="611"/>
      <c r="G65" s="4"/>
      <c r="H65" s="4"/>
      <c r="I65" s="4"/>
      <c r="J65" s="4"/>
      <c r="K65" s="4"/>
      <c r="L65" s="4"/>
      <c r="M65" s="4"/>
      <c r="N65" s="4"/>
      <c r="O65" s="4"/>
      <c r="P65" s="4"/>
      <c r="Q65" s="4"/>
      <c r="R65" s="4"/>
      <c r="S65" s="4"/>
      <c r="T65" s="4"/>
      <c r="U65" s="4"/>
      <c r="V65" s="4"/>
      <c r="W65" s="4"/>
      <c r="X65" s="4"/>
      <c r="Y65" s="4"/>
      <c r="Z65" s="4"/>
    </row>
    <row r="66" ht="14.25" customHeight="1">
      <c r="A66" s="86">
        <v>61.0</v>
      </c>
      <c r="B66" s="111"/>
      <c r="C66" s="113"/>
      <c r="D66" s="619"/>
      <c r="E66" s="88"/>
      <c r="F66" s="113"/>
      <c r="G66" s="4"/>
      <c r="H66" s="4"/>
      <c r="I66" s="4"/>
      <c r="J66" s="4"/>
      <c r="K66" s="4"/>
      <c r="L66" s="4"/>
      <c r="M66" s="4"/>
      <c r="N66" s="4"/>
      <c r="O66" s="4"/>
      <c r="P66" s="4"/>
      <c r="Q66" s="4"/>
      <c r="R66" s="4"/>
      <c r="S66" s="4"/>
      <c r="T66" s="4"/>
      <c r="U66" s="4"/>
      <c r="V66" s="4"/>
      <c r="W66" s="4"/>
      <c r="X66" s="4"/>
      <c r="Y66" s="4"/>
      <c r="Z66" s="4"/>
    </row>
    <row r="67" ht="14.25" customHeight="1">
      <c r="A67" s="86">
        <v>62.0</v>
      </c>
      <c r="B67" s="111"/>
      <c r="C67" s="113"/>
      <c r="D67" s="619"/>
      <c r="E67" s="88"/>
      <c r="F67" s="113"/>
      <c r="G67" s="4"/>
      <c r="H67" s="4"/>
      <c r="I67" s="4"/>
      <c r="J67" s="4"/>
      <c r="K67" s="4"/>
      <c r="L67" s="4"/>
      <c r="M67" s="4"/>
      <c r="N67" s="4"/>
      <c r="O67" s="4"/>
      <c r="P67" s="4"/>
      <c r="Q67" s="4"/>
      <c r="R67" s="4"/>
      <c r="S67" s="4"/>
      <c r="T67" s="4"/>
      <c r="U67" s="4"/>
      <c r="V67" s="4"/>
      <c r="W67" s="4"/>
      <c r="X67" s="4"/>
      <c r="Y67" s="4"/>
      <c r="Z67" s="4"/>
    </row>
    <row r="68" ht="14.25" customHeight="1">
      <c r="A68" s="86">
        <v>63.0</v>
      </c>
      <c r="B68" s="620"/>
      <c r="C68" s="620"/>
      <c r="D68" s="620"/>
      <c r="E68" s="620"/>
      <c r="F68" s="621"/>
      <c r="G68" s="4"/>
      <c r="H68" s="4"/>
      <c r="I68" s="4"/>
      <c r="J68" s="4"/>
      <c r="K68" s="4"/>
      <c r="L68" s="4"/>
      <c r="M68" s="4"/>
      <c r="N68" s="4"/>
      <c r="O68" s="4"/>
      <c r="P68" s="4"/>
      <c r="Q68" s="4"/>
      <c r="R68" s="4"/>
      <c r="S68" s="4"/>
      <c r="T68" s="4"/>
      <c r="U68" s="4"/>
      <c r="V68" s="4"/>
      <c r="W68" s="4"/>
      <c r="X68" s="4"/>
      <c r="Y68" s="4"/>
      <c r="Z68" s="4"/>
    </row>
    <row r="69" ht="14.25" customHeight="1">
      <c r="A69" s="86">
        <v>64.0</v>
      </c>
      <c r="B69" s="352"/>
      <c r="C69" s="608"/>
      <c r="D69" s="622"/>
      <c r="E69" s="353"/>
      <c r="F69" s="608"/>
      <c r="G69" s="4"/>
      <c r="H69" s="4"/>
      <c r="I69" s="4"/>
      <c r="J69" s="4"/>
      <c r="K69" s="4"/>
      <c r="L69" s="4"/>
      <c r="M69" s="4"/>
      <c r="N69" s="4"/>
      <c r="O69" s="4"/>
      <c r="P69" s="4"/>
      <c r="Q69" s="4"/>
      <c r="R69" s="4"/>
      <c r="S69" s="4"/>
      <c r="T69" s="4"/>
      <c r="U69" s="4"/>
      <c r="V69" s="4"/>
      <c r="W69" s="4"/>
      <c r="X69" s="4"/>
      <c r="Y69" s="4"/>
      <c r="Z69" s="4"/>
    </row>
    <row r="70" ht="14.25" customHeight="1">
      <c r="A70" s="86">
        <v>65.0</v>
      </c>
      <c r="B70" s="610"/>
      <c r="C70" s="610"/>
      <c r="D70" s="610"/>
      <c r="E70" s="610"/>
      <c r="F70" s="611"/>
      <c r="G70" s="4"/>
      <c r="H70" s="4"/>
      <c r="I70" s="4"/>
      <c r="J70" s="4"/>
      <c r="K70" s="4"/>
      <c r="L70" s="4"/>
      <c r="M70" s="4"/>
      <c r="N70" s="4"/>
      <c r="O70" s="4"/>
      <c r="P70" s="4"/>
      <c r="Q70" s="4"/>
      <c r="R70" s="4"/>
      <c r="S70" s="4"/>
      <c r="T70" s="4"/>
      <c r="U70" s="4"/>
      <c r="V70" s="4"/>
      <c r="W70" s="4"/>
      <c r="X70" s="4"/>
      <c r="Y70" s="4"/>
      <c r="Z70" s="4"/>
    </row>
    <row r="71" ht="14.25" customHeight="1">
      <c r="A71" s="86">
        <v>66.0</v>
      </c>
      <c r="B71" s="111"/>
      <c r="C71" s="113"/>
      <c r="D71" s="619"/>
      <c r="E71" s="88"/>
      <c r="F71" s="113"/>
      <c r="G71" s="4"/>
      <c r="H71" s="4"/>
      <c r="I71" s="4"/>
      <c r="J71" s="4"/>
      <c r="K71" s="4"/>
      <c r="L71" s="4"/>
      <c r="M71" s="4"/>
      <c r="N71" s="4"/>
      <c r="O71" s="4"/>
      <c r="P71" s="4"/>
      <c r="Q71" s="4"/>
      <c r="R71" s="4"/>
      <c r="S71" s="4"/>
      <c r="T71" s="4"/>
      <c r="U71" s="4"/>
      <c r="V71" s="4"/>
      <c r="W71" s="4"/>
      <c r="X71" s="4"/>
      <c r="Y71" s="4"/>
      <c r="Z71" s="4"/>
    </row>
    <row r="72" ht="14.25" customHeight="1">
      <c r="A72" s="86">
        <v>67.0</v>
      </c>
      <c r="B72" s="111"/>
      <c r="C72" s="113"/>
      <c r="D72" s="619"/>
      <c r="E72" s="88"/>
      <c r="F72" s="113"/>
      <c r="G72" s="4"/>
      <c r="H72" s="4"/>
      <c r="I72" s="4"/>
      <c r="J72" s="4"/>
      <c r="K72" s="4"/>
      <c r="L72" s="4"/>
      <c r="M72" s="4"/>
      <c r="N72" s="4"/>
      <c r="O72" s="4"/>
      <c r="P72" s="4"/>
      <c r="Q72" s="4"/>
      <c r="R72" s="4"/>
      <c r="S72" s="4"/>
      <c r="T72" s="4"/>
      <c r="U72" s="4"/>
      <c r="V72" s="4"/>
      <c r="W72" s="4"/>
      <c r="X72" s="4"/>
      <c r="Y72" s="4"/>
      <c r="Z72" s="4"/>
    </row>
    <row r="73" ht="14.25" customHeight="1">
      <c r="A73" s="86">
        <v>68.0</v>
      </c>
      <c r="B73" s="620"/>
      <c r="C73" s="620"/>
      <c r="D73" s="620"/>
      <c r="E73" s="620"/>
      <c r="F73" s="621"/>
      <c r="G73" s="4"/>
      <c r="H73" s="4"/>
      <c r="I73" s="4"/>
      <c r="J73" s="4"/>
      <c r="K73" s="4"/>
      <c r="L73" s="4"/>
      <c r="M73" s="4"/>
      <c r="N73" s="4"/>
      <c r="O73" s="4"/>
      <c r="P73" s="4"/>
      <c r="Q73" s="4"/>
      <c r="R73" s="4"/>
      <c r="S73" s="4"/>
      <c r="T73" s="4"/>
      <c r="U73" s="4"/>
      <c r="V73" s="4"/>
      <c r="W73" s="4"/>
      <c r="X73" s="4"/>
      <c r="Y73" s="4"/>
      <c r="Z73" s="4"/>
    </row>
    <row r="74" ht="14.25" customHeight="1">
      <c r="A74" s="86">
        <v>69.0</v>
      </c>
      <c r="B74" s="352"/>
      <c r="C74" s="608"/>
      <c r="D74" s="622"/>
      <c r="E74" s="353"/>
      <c r="F74" s="608"/>
      <c r="G74" s="4"/>
      <c r="H74" s="4"/>
      <c r="I74" s="4"/>
      <c r="J74" s="4"/>
      <c r="K74" s="4"/>
      <c r="L74" s="4"/>
      <c r="M74" s="4"/>
      <c r="N74" s="4"/>
      <c r="O74" s="4"/>
      <c r="P74" s="4"/>
      <c r="Q74" s="4"/>
      <c r="R74" s="4"/>
      <c r="S74" s="4"/>
      <c r="T74" s="4"/>
      <c r="U74" s="4"/>
      <c r="V74" s="4"/>
      <c r="W74" s="4"/>
      <c r="X74" s="4"/>
      <c r="Y74" s="4"/>
      <c r="Z74" s="4"/>
    </row>
    <row r="75" ht="14.25" customHeight="1">
      <c r="A75" s="86">
        <v>70.0</v>
      </c>
      <c r="B75" s="610"/>
      <c r="C75" s="610"/>
      <c r="D75" s="610"/>
      <c r="E75" s="610"/>
      <c r="F75" s="611"/>
      <c r="G75" s="4"/>
      <c r="H75" s="4"/>
      <c r="I75" s="4"/>
      <c r="J75" s="4"/>
      <c r="K75" s="4"/>
      <c r="L75" s="4"/>
      <c r="M75" s="4"/>
      <c r="N75" s="4"/>
      <c r="O75" s="4"/>
      <c r="P75" s="4"/>
      <c r="Q75" s="4"/>
      <c r="R75" s="4"/>
      <c r="S75" s="4"/>
      <c r="T75" s="4"/>
      <c r="U75" s="4"/>
      <c r="V75" s="4"/>
      <c r="W75" s="4"/>
      <c r="X75" s="4"/>
      <c r="Y75" s="4"/>
      <c r="Z75" s="4"/>
    </row>
    <row r="76" ht="14.25" customHeight="1">
      <c r="A76" s="86">
        <v>71.0</v>
      </c>
      <c r="B76" s="111"/>
      <c r="C76" s="113"/>
      <c r="D76" s="619"/>
      <c r="E76" s="88"/>
      <c r="F76" s="113"/>
      <c r="G76" s="4"/>
      <c r="H76" s="4"/>
      <c r="I76" s="4"/>
      <c r="J76" s="4"/>
      <c r="K76" s="4"/>
      <c r="L76" s="4"/>
      <c r="M76" s="4"/>
      <c r="N76" s="4"/>
      <c r="O76" s="4"/>
      <c r="P76" s="4"/>
      <c r="Q76" s="4"/>
      <c r="R76" s="4"/>
      <c r="S76" s="4"/>
      <c r="T76" s="4"/>
      <c r="U76" s="4"/>
      <c r="V76" s="4"/>
      <c r="W76" s="4"/>
      <c r="X76" s="4"/>
      <c r="Y76" s="4"/>
      <c r="Z76" s="4"/>
    </row>
    <row r="77" ht="14.25" customHeight="1">
      <c r="A77" s="86">
        <v>72.0</v>
      </c>
      <c r="B77" s="111"/>
      <c r="C77" s="113"/>
      <c r="D77" s="619"/>
      <c r="E77" s="88"/>
      <c r="F77" s="113"/>
      <c r="G77" s="4"/>
      <c r="H77" s="4"/>
      <c r="I77" s="4"/>
      <c r="J77" s="4"/>
      <c r="K77" s="4"/>
      <c r="L77" s="4"/>
      <c r="M77" s="4"/>
      <c r="N77" s="4"/>
      <c r="O77" s="4"/>
      <c r="P77" s="4"/>
      <c r="Q77" s="4"/>
      <c r="R77" s="4"/>
      <c r="S77" s="4"/>
      <c r="T77" s="4"/>
      <c r="U77" s="4"/>
      <c r="V77" s="4"/>
      <c r="W77" s="4"/>
      <c r="X77" s="4"/>
      <c r="Y77" s="4"/>
      <c r="Z77" s="4"/>
    </row>
    <row r="78" ht="14.25" customHeight="1">
      <c r="A78" s="86">
        <v>73.0</v>
      </c>
      <c r="B78" s="620"/>
      <c r="C78" s="620"/>
      <c r="D78" s="620"/>
      <c r="E78" s="620"/>
      <c r="F78" s="621"/>
      <c r="G78" s="4"/>
      <c r="H78" s="4"/>
      <c r="I78" s="4"/>
      <c r="J78" s="4"/>
      <c r="K78" s="4"/>
      <c r="L78" s="4"/>
      <c r="M78" s="4"/>
      <c r="N78" s="4"/>
      <c r="O78" s="4"/>
      <c r="P78" s="4"/>
      <c r="Q78" s="4"/>
      <c r="R78" s="4"/>
      <c r="S78" s="4"/>
      <c r="T78" s="4"/>
      <c r="U78" s="4"/>
      <c r="V78" s="4"/>
      <c r="W78" s="4"/>
      <c r="X78" s="4"/>
      <c r="Y78" s="4"/>
      <c r="Z78" s="4"/>
    </row>
    <row r="79" ht="14.25" customHeight="1">
      <c r="A79" s="86">
        <v>74.0</v>
      </c>
      <c r="B79" s="352"/>
      <c r="C79" s="608"/>
      <c r="D79" s="622"/>
      <c r="E79" s="353"/>
      <c r="F79" s="608"/>
      <c r="G79" s="4"/>
      <c r="H79" s="4"/>
      <c r="I79" s="4"/>
      <c r="J79" s="4"/>
      <c r="K79" s="4"/>
      <c r="L79" s="4"/>
      <c r="M79" s="4"/>
      <c r="N79" s="4"/>
      <c r="O79" s="4"/>
      <c r="P79" s="4"/>
      <c r="Q79" s="4"/>
      <c r="R79" s="4"/>
      <c r="S79" s="4"/>
      <c r="T79" s="4"/>
      <c r="U79" s="4"/>
      <c r="V79" s="4"/>
      <c r="W79" s="4"/>
      <c r="X79" s="4"/>
      <c r="Y79" s="4"/>
      <c r="Z79" s="4"/>
    </row>
    <row r="80" ht="14.25" customHeight="1">
      <c r="A80" s="86">
        <v>75.0</v>
      </c>
      <c r="B80" s="610"/>
      <c r="C80" s="610"/>
      <c r="D80" s="610"/>
      <c r="E80" s="610"/>
      <c r="F80" s="611"/>
      <c r="G80" s="4"/>
      <c r="H80" s="4"/>
      <c r="I80" s="4"/>
      <c r="J80" s="4"/>
      <c r="K80" s="4"/>
      <c r="L80" s="4"/>
      <c r="M80" s="4"/>
      <c r="N80" s="4"/>
      <c r="O80" s="4"/>
      <c r="P80" s="4"/>
      <c r="Q80" s="4"/>
      <c r="R80" s="4"/>
      <c r="S80" s="4"/>
      <c r="T80" s="4"/>
      <c r="U80" s="4"/>
      <c r="V80" s="4"/>
      <c r="W80" s="4"/>
      <c r="X80" s="4"/>
      <c r="Y80" s="4"/>
      <c r="Z80" s="4"/>
    </row>
    <row r="81" ht="14.25" customHeight="1">
      <c r="A81" s="86">
        <v>76.0</v>
      </c>
      <c r="B81" s="111"/>
      <c r="C81" s="113"/>
      <c r="D81" s="619"/>
      <c r="E81" s="88"/>
      <c r="F81" s="113"/>
      <c r="G81" s="4"/>
      <c r="H81" s="4"/>
      <c r="I81" s="4"/>
      <c r="J81" s="4"/>
      <c r="K81" s="4"/>
      <c r="L81" s="4"/>
      <c r="M81" s="4"/>
      <c r="N81" s="4"/>
      <c r="O81" s="4"/>
      <c r="P81" s="4"/>
      <c r="Q81" s="4"/>
      <c r="R81" s="4"/>
      <c r="S81" s="4"/>
      <c r="T81" s="4"/>
      <c r="U81" s="4"/>
      <c r="V81" s="4"/>
      <c r="W81" s="4"/>
      <c r="X81" s="4"/>
      <c r="Y81" s="4"/>
      <c r="Z81" s="4"/>
    </row>
    <row r="82" ht="14.25" customHeight="1">
      <c r="A82" s="86">
        <v>77.0</v>
      </c>
      <c r="B82" s="111"/>
      <c r="C82" s="113"/>
      <c r="D82" s="619"/>
      <c r="E82" s="88"/>
      <c r="F82" s="113"/>
      <c r="G82" s="4"/>
      <c r="H82" s="4"/>
      <c r="I82" s="4"/>
      <c r="J82" s="4"/>
      <c r="K82" s="4"/>
      <c r="L82" s="4"/>
      <c r="M82" s="4"/>
      <c r="N82" s="4"/>
      <c r="O82" s="4"/>
      <c r="P82" s="4"/>
      <c r="Q82" s="4"/>
      <c r="R82" s="4"/>
      <c r="S82" s="4"/>
      <c r="T82" s="4"/>
      <c r="U82" s="4"/>
      <c r="V82" s="4"/>
      <c r="W82" s="4"/>
      <c r="X82" s="4"/>
      <c r="Y82" s="4"/>
      <c r="Z82" s="4"/>
    </row>
    <row r="83" ht="14.25" customHeight="1">
      <c r="A83" s="86">
        <v>78.0</v>
      </c>
      <c r="B83" s="620"/>
      <c r="C83" s="620"/>
      <c r="D83" s="620"/>
      <c r="E83" s="620"/>
      <c r="F83" s="621"/>
      <c r="G83" s="4"/>
      <c r="H83" s="4"/>
      <c r="I83" s="4"/>
      <c r="J83" s="4"/>
      <c r="K83" s="4"/>
      <c r="L83" s="4"/>
      <c r="M83" s="4"/>
      <c r="N83" s="4"/>
      <c r="O83" s="4"/>
      <c r="P83" s="4"/>
      <c r="Q83" s="4"/>
      <c r="R83" s="4"/>
      <c r="S83" s="4"/>
      <c r="T83" s="4"/>
      <c r="U83" s="4"/>
      <c r="V83" s="4"/>
      <c r="W83" s="4"/>
      <c r="X83" s="4"/>
      <c r="Y83" s="4"/>
      <c r="Z83" s="4"/>
    </row>
    <row r="84" ht="14.25" customHeight="1">
      <c r="A84" s="86">
        <v>79.0</v>
      </c>
      <c r="B84" s="352"/>
      <c r="C84" s="608"/>
      <c r="D84" s="622"/>
      <c r="E84" s="353"/>
      <c r="F84" s="608"/>
      <c r="G84" s="4"/>
      <c r="H84" s="4"/>
      <c r="I84" s="4"/>
      <c r="J84" s="4"/>
      <c r="K84" s="4"/>
      <c r="L84" s="4"/>
      <c r="M84" s="4"/>
      <c r="N84" s="4"/>
      <c r="O84" s="4"/>
      <c r="P84" s="4"/>
      <c r="Q84" s="4"/>
      <c r="R84" s="4"/>
      <c r="S84" s="4"/>
      <c r="T84" s="4"/>
      <c r="U84" s="4"/>
      <c r="V84" s="4"/>
      <c r="W84" s="4"/>
      <c r="X84" s="4"/>
      <c r="Y84" s="4"/>
      <c r="Z84" s="4"/>
    </row>
    <row r="85" ht="14.25" customHeight="1">
      <c r="A85" s="86">
        <v>80.0</v>
      </c>
      <c r="B85" s="610"/>
      <c r="C85" s="610"/>
      <c r="D85" s="610"/>
      <c r="E85" s="610"/>
      <c r="F85" s="611"/>
      <c r="G85" s="4"/>
      <c r="H85" s="4"/>
      <c r="I85" s="4"/>
      <c r="J85" s="4"/>
      <c r="K85" s="4"/>
      <c r="L85" s="4"/>
      <c r="M85" s="4"/>
      <c r="N85" s="4"/>
      <c r="O85" s="4"/>
      <c r="P85" s="4"/>
      <c r="Q85" s="4"/>
      <c r="R85" s="4"/>
      <c r="S85" s="4"/>
      <c r="T85" s="4"/>
      <c r="U85" s="4"/>
      <c r="V85" s="4"/>
      <c r="W85" s="4"/>
      <c r="X85" s="4"/>
      <c r="Y85" s="4"/>
      <c r="Z85" s="4"/>
    </row>
    <row r="86" ht="14.25" customHeight="1">
      <c r="A86" s="86">
        <v>81.0</v>
      </c>
      <c r="B86" s="111"/>
      <c r="C86" s="113"/>
      <c r="D86" s="619"/>
      <c r="E86" s="88"/>
      <c r="F86" s="113"/>
      <c r="G86" s="4"/>
      <c r="H86" s="4"/>
      <c r="I86" s="4"/>
      <c r="J86" s="4"/>
      <c r="K86" s="4"/>
      <c r="L86" s="4"/>
      <c r="M86" s="4"/>
      <c r="N86" s="4"/>
      <c r="O86" s="4"/>
      <c r="P86" s="4"/>
      <c r="Q86" s="4"/>
      <c r="R86" s="4"/>
      <c r="S86" s="4"/>
      <c r="T86" s="4"/>
      <c r="U86" s="4"/>
      <c r="V86" s="4"/>
      <c r="W86" s="4"/>
      <c r="X86" s="4"/>
      <c r="Y86" s="4"/>
      <c r="Z86" s="4"/>
    </row>
    <row r="87" ht="14.25" customHeight="1">
      <c r="A87" s="86">
        <v>82.0</v>
      </c>
      <c r="B87" s="111"/>
      <c r="C87" s="113"/>
      <c r="D87" s="619"/>
      <c r="E87" s="88"/>
      <c r="F87" s="113"/>
      <c r="G87" s="4"/>
      <c r="H87" s="4"/>
      <c r="I87" s="4"/>
      <c r="J87" s="4"/>
      <c r="K87" s="4"/>
      <c r="L87" s="4"/>
      <c r="M87" s="4"/>
      <c r="N87" s="4"/>
      <c r="O87" s="4"/>
      <c r="P87" s="4"/>
      <c r="Q87" s="4"/>
      <c r="R87" s="4"/>
      <c r="S87" s="4"/>
      <c r="T87" s="4"/>
      <c r="U87" s="4"/>
      <c r="V87" s="4"/>
      <c r="W87" s="4"/>
      <c r="X87" s="4"/>
      <c r="Y87" s="4"/>
      <c r="Z87" s="4"/>
    </row>
    <row r="88" ht="14.25" customHeight="1">
      <c r="A88" s="86">
        <v>83.0</v>
      </c>
      <c r="B88" s="620"/>
      <c r="C88" s="620"/>
      <c r="D88" s="620"/>
      <c r="E88" s="620"/>
      <c r="F88" s="621"/>
      <c r="G88" s="4"/>
      <c r="H88" s="4"/>
      <c r="I88" s="4"/>
      <c r="J88" s="4"/>
      <c r="K88" s="4"/>
      <c r="L88" s="4"/>
      <c r="M88" s="4"/>
      <c r="N88" s="4"/>
      <c r="O88" s="4"/>
      <c r="P88" s="4"/>
      <c r="Q88" s="4"/>
      <c r="R88" s="4"/>
      <c r="S88" s="4"/>
      <c r="T88" s="4"/>
      <c r="U88" s="4"/>
      <c r="V88" s="4"/>
      <c r="W88" s="4"/>
      <c r="X88" s="4"/>
      <c r="Y88" s="4"/>
      <c r="Z88" s="4"/>
    </row>
    <row r="89" ht="14.25" customHeight="1">
      <c r="A89" s="86">
        <v>84.0</v>
      </c>
      <c r="B89" s="352"/>
      <c r="C89" s="608"/>
      <c r="D89" s="622"/>
      <c r="E89" s="353"/>
      <c r="F89" s="608"/>
      <c r="G89" s="4"/>
      <c r="H89" s="4"/>
      <c r="I89" s="4"/>
      <c r="J89" s="4"/>
      <c r="K89" s="4"/>
      <c r="L89" s="4"/>
      <c r="M89" s="4"/>
      <c r="N89" s="4"/>
      <c r="O89" s="4"/>
      <c r="P89" s="4"/>
      <c r="Q89" s="4"/>
      <c r="R89" s="4"/>
      <c r="S89" s="4"/>
      <c r="T89" s="4"/>
      <c r="U89" s="4"/>
      <c r="V89" s="4"/>
      <c r="W89" s="4"/>
      <c r="X89" s="4"/>
      <c r="Y89" s="4"/>
      <c r="Z89" s="4"/>
    </row>
    <row r="90" ht="14.25" customHeight="1">
      <c r="A90" s="86">
        <v>85.0</v>
      </c>
      <c r="B90" s="610"/>
      <c r="C90" s="610"/>
      <c r="D90" s="610"/>
      <c r="E90" s="610"/>
      <c r="F90" s="611"/>
      <c r="G90" s="4"/>
      <c r="H90" s="4"/>
      <c r="I90" s="4"/>
      <c r="J90" s="4"/>
      <c r="K90" s="4"/>
      <c r="L90" s="4"/>
      <c r="M90" s="4"/>
      <c r="N90" s="4"/>
      <c r="O90" s="4"/>
      <c r="P90" s="4"/>
      <c r="Q90" s="4"/>
      <c r="R90" s="4"/>
      <c r="S90" s="4"/>
      <c r="T90" s="4"/>
      <c r="U90" s="4"/>
      <c r="V90" s="4"/>
      <c r="W90" s="4"/>
      <c r="X90" s="4"/>
      <c r="Y90" s="4"/>
      <c r="Z90" s="4"/>
    </row>
    <row r="91" ht="14.25" customHeight="1">
      <c r="A91" s="86">
        <v>86.0</v>
      </c>
      <c r="B91" s="111"/>
      <c r="C91" s="113"/>
      <c r="D91" s="619"/>
      <c r="E91" s="88"/>
      <c r="F91" s="113"/>
      <c r="G91" s="4"/>
      <c r="H91" s="4"/>
      <c r="I91" s="4"/>
      <c r="J91" s="4"/>
      <c r="K91" s="4"/>
      <c r="L91" s="4"/>
      <c r="M91" s="4"/>
      <c r="N91" s="4"/>
      <c r="O91" s="4"/>
      <c r="P91" s="4"/>
      <c r="Q91" s="4"/>
      <c r="R91" s="4"/>
      <c r="S91" s="4"/>
      <c r="T91" s="4"/>
      <c r="U91" s="4"/>
      <c r="V91" s="4"/>
      <c r="W91" s="4"/>
      <c r="X91" s="4"/>
      <c r="Y91" s="4"/>
      <c r="Z91" s="4"/>
    </row>
    <row r="92" ht="14.25" customHeight="1">
      <c r="A92" s="86">
        <v>87.0</v>
      </c>
      <c r="B92" s="111"/>
      <c r="C92" s="113"/>
      <c r="D92" s="619"/>
      <c r="E92" s="88"/>
      <c r="F92" s="113"/>
      <c r="G92" s="4"/>
      <c r="H92" s="4"/>
      <c r="I92" s="4"/>
      <c r="J92" s="4"/>
      <c r="K92" s="4"/>
      <c r="L92" s="4"/>
      <c r="M92" s="4"/>
      <c r="N92" s="4"/>
      <c r="O92" s="4"/>
      <c r="P92" s="4"/>
      <c r="Q92" s="4"/>
      <c r="R92" s="4"/>
      <c r="S92" s="4"/>
      <c r="T92" s="4"/>
      <c r="U92" s="4"/>
      <c r="V92" s="4"/>
      <c r="W92" s="4"/>
      <c r="X92" s="4"/>
      <c r="Y92" s="4"/>
      <c r="Z92" s="4"/>
    </row>
    <row r="93" ht="14.25" customHeight="1">
      <c r="A93" s="86">
        <v>88.0</v>
      </c>
      <c r="B93" s="620"/>
      <c r="C93" s="620"/>
      <c r="D93" s="620"/>
      <c r="E93" s="620"/>
      <c r="F93" s="621"/>
      <c r="G93" s="4"/>
      <c r="H93" s="4"/>
      <c r="I93" s="4"/>
      <c r="J93" s="4"/>
      <c r="K93" s="4"/>
      <c r="L93" s="4"/>
      <c r="M93" s="4"/>
      <c r="N93" s="4"/>
      <c r="O93" s="4"/>
      <c r="P93" s="4"/>
      <c r="Q93" s="4"/>
      <c r="R93" s="4"/>
      <c r="S93" s="4"/>
      <c r="T93" s="4"/>
      <c r="U93" s="4"/>
      <c r="V93" s="4"/>
      <c r="W93" s="4"/>
      <c r="X93" s="4"/>
      <c r="Y93" s="4"/>
      <c r="Z93" s="4"/>
    </row>
    <row r="94" ht="14.25" customHeight="1">
      <c r="A94" s="86">
        <v>89.0</v>
      </c>
      <c r="B94" s="352"/>
      <c r="C94" s="608"/>
      <c r="D94" s="622"/>
      <c r="E94" s="353"/>
      <c r="F94" s="608"/>
      <c r="G94" s="4"/>
      <c r="H94" s="4"/>
      <c r="I94" s="4"/>
      <c r="J94" s="4"/>
      <c r="K94" s="4"/>
      <c r="L94" s="4"/>
      <c r="M94" s="4"/>
      <c r="N94" s="4"/>
      <c r="O94" s="4"/>
      <c r="P94" s="4"/>
      <c r="Q94" s="4"/>
      <c r="R94" s="4"/>
      <c r="S94" s="4"/>
      <c r="T94" s="4"/>
      <c r="U94" s="4"/>
      <c r="V94" s="4"/>
      <c r="W94" s="4"/>
      <c r="X94" s="4"/>
      <c r="Y94" s="4"/>
      <c r="Z94" s="4"/>
    </row>
    <row r="95" ht="14.25" customHeight="1">
      <c r="A95" s="86">
        <v>90.0</v>
      </c>
      <c r="B95" s="610"/>
      <c r="C95" s="610"/>
      <c r="D95" s="610"/>
      <c r="E95" s="610"/>
      <c r="F95" s="611"/>
      <c r="G95" s="4"/>
      <c r="H95" s="4"/>
      <c r="I95" s="4"/>
      <c r="J95" s="4"/>
      <c r="K95" s="4"/>
      <c r="L95" s="4"/>
      <c r="M95" s="4"/>
      <c r="N95" s="4"/>
      <c r="O95" s="4"/>
      <c r="P95" s="4"/>
      <c r="Q95" s="4"/>
      <c r="R95" s="4"/>
      <c r="S95" s="4"/>
      <c r="T95" s="4"/>
      <c r="U95" s="4"/>
      <c r="V95" s="4"/>
      <c r="W95" s="4"/>
      <c r="X95" s="4"/>
      <c r="Y95" s="4"/>
      <c r="Z95" s="4"/>
    </row>
    <row r="96" ht="14.25" customHeight="1">
      <c r="A96" s="86">
        <v>91.0</v>
      </c>
      <c r="B96" s="111"/>
      <c r="C96" s="113"/>
      <c r="D96" s="619"/>
      <c r="E96" s="88"/>
      <c r="F96" s="113"/>
      <c r="G96" s="4"/>
      <c r="H96" s="4"/>
      <c r="I96" s="4"/>
      <c r="J96" s="4"/>
      <c r="K96" s="4"/>
      <c r="L96" s="4"/>
      <c r="M96" s="4"/>
      <c r="N96" s="4"/>
      <c r="O96" s="4"/>
      <c r="P96" s="4"/>
      <c r="Q96" s="4"/>
      <c r="R96" s="4"/>
      <c r="S96" s="4"/>
      <c r="T96" s="4"/>
      <c r="U96" s="4"/>
      <c r="V96" s="4"/>
      <c r="W96" s="4"/>
      <c r="X96" s="4"/>
      <c r="Y96" s="4"/>
      <c r="Z96" s="4"/>
    </row>
    <row r="97" ht="14.25" customHeight="1">
      <c r="A97" s="86">
        <v>92.0</v>
      </c>
      <c r="B97" s="111"/>
      <c r="C97" s="113"/>
      <c r="D97" s="619"/>
      <c r="E97" s="88"/>
      <c r="F97" s="113"/>
      <c r="G97" s="4"/>
      <c r="H97" s="4"/>
      <c r="I97" s="4"/>
      <c r="J97" s="4"/>
      <c r="K97" s="4"/>
      <c r="L97" s="4"/>
      <c r="M97" s="4"/>
      <c r="N97" s="4"/>
      <c r="O97" s="4"/>
      <c r="P97" s="4"/>
      <c r="Q97" s="4"/>
      <c r="R97" s="4"/>
      <c r="S97" s="4"/>
      <c r="T97" s="4"/>
      <c r="U97" s="4"/>
      <c r="V97" s="4"/>
      <c r="W97" s="4"/>
      <c r="X97" s="4"/>
      <c r="Y97" s="4"/>
      <c r="Z97" s="4"/>
    </row>
    <row r="98" ht="14.25" customHeight="1">
      <c r="A98" s="86">
        <v>93.0</v>
      </c>
      <c r="B98" s="620"/>
      <c r="C98" s="620"/>
      <c r="D98" s="620"/>
      <c r="E98" s="620"/>
      <c r="F98" s="621"/>
      <c r="G98" s="4"/>
      <c r="H98" s="4"/>
      <c r="I98" s="4"/>
      <c r="J98" s="4"/>
      <c r="K98" s="4"/>
      <c r="L98" s="4"/>
      <c r="M98" s="4"/>
      <c r="N98" s="4"/>
      <c r="O98" s="4"/>
      <c r="P98" s="4"/>
      <c r="Q98" s="4"/>
      <c r="R98" s="4"/>
      <c r="S98" s="4"/>
      <c r="T98" s="4"/>
      <c r="U98" s="4"/>
      <c r="V98" s="4"/>
      <c r="W98" s="4"/>
      <c r="X98" s="4"/>
      <c r="Y98" s="4"/>
      <c r="Z98" s="4"/>
    </row>
    <row r="99" ht="14.25" customHeight="1">
      <c r="A99" s="86">
        <v>94.0</v>
      </c>
      <c r="B99" s="352"/>
      <c r="C99" s="608"/>
      <c r="D99" s="622"/>
      <c r="E99" s="353"/>
      <c r="F99" s="608"/>
      <c r="G99" s="4"/>
      <c r="H99" s="4"/>
      <c r="I99" s="4"/>
      <c r="J99" s="4"/>
      <c r="K99" s="4"/>
      <c r="L99" s="4"/>
      <c r="M99" s="4"/>
      <c r="N99" s="4"/>
      <c r="O99" s="4"/>
      <c r="P99" s="4"/>
      <c r="Q99" s="4"/>
      <c r="R99" s="4"/>
      <c r="S99" s="4"/>
      <c r="T99" s="4"/>
      <c r="U99" s="4"/>
      <c r="V99" s="4"/>
      <c r="W99" s="4"/>
      <c r="X99" s="4"/>
      <c r="Y99" s="4"/>
      <c r="Z99" s="4"/>
    </row>
    <row r="100" ht="14.25" customHeight="1">
      <c r="A100" s="86">
        <v>95.0</v>
      </c>
      <c r="B100" s="610"/>
      <c r="C100" s="610"/>
      <c r="D100" s="610"/>
      <c r="E100" s="610"/>
      <c r="F100" s="611"/>
      <c r="G100" s="4"/>
      <c r="H100" s="4"/>
      <c r="I100" s="4"/>
      <c r="J100" s="4"/>
      <c r="K100" s="4"/>
      <c r="L100" s="4"/>
      <c r="M100" s="4"/>
      <c r="N100" s="4"/>
      <c r="O100" s="4"/>
      <c r="P100" s="4"/>
      <c r="Q100" s="4"/>
      <c r="R100" s="4"/>
      <c r="S100" s="4"/>
      <c r="T100" s="4"/>
      <c r="U100" s="4"/>
      <c r="V100" s="4"/>
      <c r="W100" s="4"/>
      <c r="X100" s="4"/>
      <c r="Y100" s="4"/>
      <c r="Z100" s="4"/>
    </row>
    <row r="101" ht="14.25" customHeight="1">
      <c r="A101" s="86">
        <v>96.0</v>
      </c>
      <c r="B101" s="111"/>
      <c r="C101" s="113"/>
      <c r="D101" s="619"/>
      <c r="E101" s="88"/>
      <c r="F101" s="113"/>
      <c r="G101" s="4"/>
      <c r="H101" s="4"/>
      <c r="I101" s="4"/>
      <c r="J101" s="4"/>
      <c r="K101" s="4"/>
      <c r="L101" s="4"/>
      <c r="M101" s="4"/>
      <c r="N101" s="4"/>
      <c r="O101" s="4"/>
      <c r="P101" s="4"/>
      <c r="Q101" s="4"/>
      <c r="R101" s="4"/>
      <c r="S101" s="4"/>
      <c r="T101" s="4"/>
      <c r="U101" s="4"/>
      <c r="V101" s="4"/>
      <c r="W101" s="4"/>
      <c r="X101" s="4"/>
      <c r="Y101" s="4"/>
      <c r="Z101" s="4"/>
    </row>
    <row r="102" ht="14.25" customHeight="1">
      <c r="A102" s="86">
        <v>97.0</v>
      </c>
      <c r="B102" s="111"/>
      <c r="C102" s="113"/>
      <c r="D102" s="619"/>
      <c r="E102" s="88"/>
      <c r="F102" s="113"/>
      <c r="G102" s="4"/>
      <c r="H102" s="4"/>
      <c r="I102" s="4"/>
      <c r="J102" s="4"/>
      <c r="K102" s="4"/>
      <c r="L102" s="4"/>
      <c r="M102" s="4"/>
      <c r="N102" s="4"/>
      <c r="O102" s="4"/>
      <c r="P102" s="4"/>
      <c r="Q102" s="4"/>
      <c r="R102" s="4"/>
      <c r="S102" s="4"/>
      <c r="T102" s="4"/>
      <c r="U102" s="4"/>
      <c r="V102" s="4"/>
      <c r="W102" s="4"/>
      <c r="X102" s="4"/>
      <c r="Y102" s="4"/>
      <c r="Z102" s="4"/>
    </row>
    <row r="103" ht="14.25" customHeight="1">
      <c r="A103" s="86">
        <v>98.0</v>
      </c>
      <c r="B103" s="620"/>
      <c r="C103" s="620"/>
      <c r="D103" s="620"/>
      <c r="E103" s="620"/>
      <c r="F103" s="621"/>
      <c r="G103" s="4"/>
      <c r="H103" s="4"/>
      <c r="I103" s="4"/>
      <c r="J103" s="4"/>
      <c r="K103" s="4"/>
      <c r="L103" s="4"/>
      <c r="M103" s="4"/>
      <c r="N103" s="4"/>
      <c r="O103" s="4"/>
      <c r="P103" s="4"/>
      <c r="Q103" s="4"/>
      <c r="R103" s="4"/>
      <c r="S103" s="4"/>
      <c r="T103" s="4"/>
      <c r="U103" s="4"/>
      <c r="V103" s="4"/>
      <c r="W103" s="4"/>
      <c r="X103" s="4"/>
      <c r="Y103" s="4"/>
      <c r="Z103" s="4"/>
    </row>
    <row r="104" ht="14.25" customHeight="1">
      <c r="A104" s="86">
        <v>99.0</v>
      </c>
      <c r="B104" s="352"/>
      <c r="C104" s="608"/>
      <c r="D104" s="622"/>
      <c r="E104" s="353"/>
      <c r="F104" s="608"/>
      <c r="G104" s="4"/>
      <c r="H104" s="4"/>
      <c r="I104" s="4"/>
      <c r="J104" s="4"/>
      <c r="K104" s="4"/>
      <c r="L104" s="4"/>
      <c r="M104" s="4"/>
      <c r="N104" s="4"/>
      <c r="O104" s="4"/>
      <c r="P104" s="4"/>
      <c r="Q104" s="4"/>
      <c r="R104" s="4"/>
      <c r="S104" s="4"/>
      <c r="T104" s="4"/>
      <c r="U104" s="4"/>
      <c r="V104" s="4"/>
      <c r="W104" s="4"/>
      <c r="X104" s="4"/>
      <c r="Y104" s="4"/>
      <c r="Z104" s="4"/>
    </row>
    <row r="105" ht="14.25" customHeight="1">
      <c r="A105" s="86">
        <v>100.0</v>
      </c>
      <c r="B105" s="610"/>
      <c r="C105" s="610"/>
      <c r="D105" s="610"/>
      <c r="E105" s="610"/>
      <c r="F105" s="611"/>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H6:I6"/>
  </mergeCells>
  <hyperlinks>
    <hyperlink display="&lt;&lt;&lt; Daftar Tabel" location="'Daftar Tabel'!A1" ref="G1"/>
  </hyperlinks>
  <printOptions/>
  <pageMargins bottom="0.75" footer="0.0" header="0.0" left="0.7" right="0.7" top="0.75"/>
  <pageSetup orientation="landscape"/>
  <drawing r:id="rId2"/>
  <legacyDrawing r:id="rId3"/>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38"/>
    <col customWidth="1" min="2" max="2" width="23.63"/>
    <col customWidth="1" min="3" max="4" width="21.88"/>
    <col customWidth="1" min="5" max="10" width="8.88"/>
  </cols>
  <sheetData>
    <row r="1" ht="13.5" customHeight="1">
      <c r="A1" s="185" t="s">
        <v>187</v>
      </c>
      <c r="B1" s="4"/>
      <c r="C1" s="4"/>
      <c r="D1" s="4"/>
      <c r="E1" s="4"/>
      <c r="F1" s="4"/>
      <c r="G1" s="4"/>
      <c r="H1" s="4"/>
      <c r="I1" s="4"/>
      <c r="J1" s="68" t="s">
        <v>191</v>
      </c>
    </row>
    <row r="2" ht="13.5" customHeight="1"/>
    <row r="3" ht="27.0" customHeight="1">
      <c r="A3" s="75" t="s">
        <v>213</v>
      </c>
      <c r="B3" s="75" t="s">
        <v>2932</v>
      </c>
      <c r="C3" s="75" t="s">
        <v>2933</v>
      </c>
      <c r="D3" s="75" t="s">
        <v>2934</v>
      </c>
    </row>
    <row r="4" ht="13.5" customHeight="1">
      <c r="A4" s="76">
        <v>1.0</v>
      </c>
      <c r="B4" s="76">
        <v>2.0</v>
      </c>
      <c r="C4" s="76">
        <v>3.0</v>
      </c>
      <c r="D4" s="76">
        <v>4.0</v>
      </c>
    </row>
    <row r="5" ht="13.5" customHeight="1">
      <c r="A5" s="86">
        <v>1.0</v>
      </c>
      <c r="B5" s="628" t="s">
        <v>2935</v>
      </c>
      <c r="C5" s="102" t="s">
        <v>2936</v>
      </c>
      <c r="D5" s="546"/>
      <c r="E5" s="629" t="s">
        <v>2937</v>
      </c>
    </row>
    <row r="6" ht="40.5" customHeight="1">
      <c r="A6" s="86">
        <v>2.0</v>
      </c>
      <c r="B6" s="628" t="s">
        <v>2938</v>
      </c>
      <c r="C6" s="102" t="s">
        <v>2939</v>
      </c>
      <c r="D6" s="546"/>
      <c r="E6" s="629" t="s">
        <v>2940</v>
      </c>
    </row>
    <row r="7" ht="65.25" customHeight="1">
      <c r="A7" s="86">
        <v>3.0</v>
      </c>
      <c r="B7" s="628" t="s">
        <v>2941</v>
      </c>
      <c r="C7" s="102" t="s">
        <v>2942</v>
      </c>
      <c r="D7" s="546"/>
      <c r="E7" s="629" t="s">
        <v>2943</v>
      </c>
    </row>
    <row r="8" ht="27.0" customHeight="1">
      <c r="A8" s="86">
        <v>4.0</v>
      </c>
      <c r="B8" s="628" t="s">
        <v>2944</v>
      </c>
      <c r="C8" s="102" t="s">
        <v>2945</v>
      </c>
      <c r="D8" s="546"/>
      <c r="E8" s="629" t="s">
        <v>2946</v>
      </c>
    </row>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howInputMessage="1" showErrorMessage="1" prompt="Masukan data yang valid. Contoh tanggal : 29 Desember 2021, maka input yang valid adalah 29/12/2021" sqref="D5:D8">
      <formula1>OR(NOT(ISERROR(DATEVALUE(D5))), AND(ISNUMBER(D5), LEFT(CELL("format", D5))="D"))</formula1>
    </dataValidation>
  </dataValidations>
  <hyperlinks>
    <hyperlink display="&lt;&lt;&lt; Daftar Tabel" location="'Daftar Tabel'!A1" ref="J1"/>
    <hyperlink r:id="rId1" ref="E5"/>
    <hyperlink r:id="rId2" ref="E6"/>
    <hyperlink r:id="rId3" ref="E7"/>
    <hyperlink r:id="rId4" ref="E8"/>
  </hyperlinks>
  <printOptions/>
  <pageMargins bottom="0.75" footer="0.0" header="0.0" left="0.7" right="0.7" top="0.75"/>
  <pageSetup orientation="landscape"/>
  <drawing r:id="rId5"/>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2.63" defaultRowHeight="15.0"/>
  <cols>
    <col customWidth="1" min="1" max="1" width="4.63"/>
    <col customWidth="1" min="2" max="2" width="24.88"/>
    <col customWidth="1" min="3" max="3" width="21.38"/>
    <col customWidth="1" min="4" max="5" width="14.38"/>
    <col customWidth="1" min="6" max="6" width="12.63"/>
    <col customWidth="1" min="7" max="26" width="7.63"/>
  </cols>
  <sheetData>
    <row r="1" ht="14.25" customHeight="1">
      <c r="A1" s="185" t="s">
        <v>171</v>
      </c>
      <c r="B1" s="137"/>
      <c r="C1" s="137"/>
      <c r="D1" s="137"/>
      <c r="E1" s="137"/>
      <c r="F1" s="137"/>
      <c r="G1" s="68" t="s">
        <v>191</v>
      </c>
      <c r="H1" s="137"/>
      <c r="I1" s="137"/>
      <c r="J1" s="137"/>
      <c r="K1" s="137"/>
      <c r="L1" s="137"/>
      <c r="M1" s="137"/>
      <c r="N1" s="137"/>
      <c r="O1" s="137"/>
      <c r="P1" s="137"/>
      <c r="Q1" s="137"/>
      <c r="R1" s="137"/>
      <c r="S1" s="137"/>
      <c r="T1" s="137"/>
      <c r="U1" s="137"/>
      <c r="V1" s="137"/>
      <c r="W1" s="137"/>
      <c r="X1" s="137"/>
      <c r="Y1" s="137"/>
      <c r="Z1" s="137"/>
    </row>
    <row r="2" ht="14.25" customHeight="1">
      <c r="A2" s="185"/>
      <c r="B2" s="137"/>
      <c r="C2" s="137"/>
      <c r="D2" s="137"/>
      <c r="E2" s="137"/>
      <c r="F2" s="137"/>
      <c r="G2" s="137"/>
      <c r="H2" s="137"/>
      <c r="I2" s="137"/>
      <c r="J2" s="137"/>
      <c r="K2" s="137"/>
      <c r="L2" s="137"/>
      <c r="M2" s="137"/>
      <c r="N2" s="137"/>
      <c r="O2" s="137"/>
      <c r="P2" s="137"/>
      <c r="Q2" s="137"/>
      <c r="R2" s="137"/>
      <c r="S2" s="137"/>
      <c r="T2" s="137"/>
      <c r="U2" s="137"/>
      <c r="V2" s="137"/>
      <c r="W2" s="137"/>
      <c r="X2" s="137"/>
      <c r="Y2" s="137"/>
      <c r="Z2" s="137"/>
    </row>
    <row r="3" ht="14.25" customHeight="1">
      <c r="A3" s="370" t="s">
        <v>2947</v>
      </c>
      <c r="B3" s="137"/>
      <c r="C3" s="137"/>
      <c r="D3" s="137"/>
      <c r="E3" s="137"/>
      <c r="F3" s="137"/>
      <c r="G3" s="137"/>
      <c r="H3" s="137"/>
      <c r="I3" s="137"/>
      <c r="J3" s="137"/>
      <c r="K3" s="137"/>
      <c r="L3" s="137"/>
      <c r="M3" s="137"/>
      <c r="N3" s="137"/>
      <c r="O3" s="137"/>
      <c r="P3" s="137"/>
      <c r="Q3" s="137"/>
      <c r="R3" s="137"/>
      <c r="S3" s="137"/>
      <c r="T3" s="137"/>
      <c r="U3" s="137"/>
      <c r="V3" s="137"/>
      <c r="W3" s="137"/>
      <c r="X3" s="137"/>
      <c r="Y3" s="137"/>
      <c r="Z3" s="137"/>
    </row>
    <row r="4">
      <c r="A4" s="75" t="s">
        <v>213</v>
      </c>
      <c r="B4" s="75" t="s">
        <v>2312</v>
      </c>
      <c r="C4" s="75" t="s">
        <v>1793</v>
      </c>
      <c r="D4" s="75" t="s">
        <v>1794</v>
      </c>
      <c r="E4" s="75" t="s">
        <v>1795</v>
      </c>
      <c r="F4" s="180"/>
      <c r="G4" s="137"/>
      <c r="H4" s="137"/>
      <c r="I4" s="137"/>
      <c r="J4" s="137"/>
      <c r="K4" s="137"/>
      <c r="L4" s="137"/>
      <c r="M4" s="137"/>
      <c r="N4" s="137"/>
      <c r="O4" s="137"/>
      <c r="P4" s="137"/>
      <c r="Q4" s="137"/>
      <c r="R4" s="137"/>
      <c r="S4" s="137"/>
      <c r="T4" s="137"/>
      <c r="U4" s="137"/>
      <c r="V4" s="137"/>
      <c r="W4" s="137"/>
      <c r="X4" s="137"/>
      <c r="Y4" s="137"/>
      <c r="Z4" s="137"/>
    </row>
    <row r="5" ht="14.25" customHeight="1">
      <c r="A5" s="123">
        <v>1.0</v>
      </c>
      <c r="B5" s="123">
        <v>2.0</v>
      </c>
      <c r="C5" s="123">
        <v>3.0</v>
      </c>
      <c r="D5" s="123">
        <v>3.0</v>
      </c>
      <c r="E5" s="123">
        <v>4.0</v>
      </c>
      <c r="F5" s="181"/>
      <c r="G5" s="137"/>
      <c r="H5" s="137"/>
      <c r="I5" s="137"/>
      <c r="J5" s="137"/>
      <c r="K5" s="137"/>
      <c r="L5" s="137"/>
      <c r="M5" s="137"/>
      <c r="N5" s="137"/>
      <c r="O5" s="137"/>
      <c r="P5" s="137"/>
      <c r="Q5" s="137"/>
      <c r="R5" s="137"/>
      <c r="S5" s="137"/>
      <c r="T5" s="137"/>
      <c r="U5" s="137"/>
      <c r="V5" s="137"/>
      <c r="W5" s="137"/>
      <c r="X5" s="137"/>
      <c r="Y5" s="137"/>
      <c r="Z5" s="137"/>
    </row>
    <row r="6" ht="14.25" customHeight="1">
      <c r="A6" s="86">
        <v>1.0</v>
      </c>
      <c r="B6" s="324"/>
      <c r="C6" s="324"/>
      <c r="D6" s="113"/>
      <c r="E6" s="113"/>
      <c r="F6" s="110"/>
      <c r="G6" s="277" t="s">
        <v>397</v>
      </c>
      <c r="H6" s="6"/>
      <c r="I6" s="6"/>
      <c r="J6" s="6"/>
      <c r="K6" s="6"/>
      <c r="L6" s="7"/>
      <c r="M6" s="137"/>
      <c r="N6" s="137"/>
      <c r="O6" s="137"/>
      <c r="P6" s="137"/>
      <c r="Q6" s="137"/>
      <c r="R6" s="137"/>
      <c r="S6" s="137"/>
      <c r="T6" s="137"/>
      <c r="U6" s="137"/>
      <c r="V6" s="137"/>
      <c r="W6" s="137"/>
      <c r="X6" s="137"/>
      <c r="Y6" s="137"/>
      <c r="Z6" s="137"/>
    </row>
    <row r="7" ht="14.25" customHeight="1">
      <c r="A7" s="86">
        <v>2.0</v>
      </c>
      <c r="B7" s="324"/>
      <c r="C7" s="324"/>
      <c r="D7" s="113"/>
      <c r="E7" s="113"/>
      <c r="F7" s="110"/>
      <c r="G7" s="461" t="s">
        <v>2948</v>
      </c>
      <c r="L7" s="137">
        <f>COUNTIFS(B6:B999,"&lt;&gt;",C6:C999,"&lt;&gt;",E6:E999,"&lt;&gt;")</f>
        <v>0</v>
      </c>
      <c r="M7" s="137"/>
      <c r="N7" s="137"/>
      <c r="O7" s="137"/>
      <c r="P7" s="137"/>
      <c r="Q7" s="137"/>
      <c r="R7" s="137"/>
      <c r="S7" s="137"/>
      <c r="T7" s="137"/>
      <c r="U7" s="137"/>
      <c r="V7" s="137"/>
      <c r="W7" s="137"/>
      <c r="X7" s="137"/>
      <c r="Y7" s="137"/>
      <c r="Z7" s="137"/>
    </row>
    <row r="8" ht="14.25" customHeight="1">
      <c r="A8" s="86">
        <v>3.0</v>
      </c>
      <c r="B8" s="324"/>
      <c r="C8" s="324"/>
      <c r="D8" s="113"/>
      <c r="E8" s="113"/>
      <c r="F8" s="110"/>
      <c r="G8" s="137"/>
      <c r="H8" s="137"/>
      <c r="I8" s="137"/>
      <c r="J8" s="137"/>
      <c r="K8" s="137"/>
      <c r="L8" s="137"/>
      <c r="M8" s="137"/>
      <c r="N8" s="137"/>
      <c r="O8" s="137"/>
      <c r="P8" s="137"/>
      <c r="Q8" s="137"/>
      <c r="R8" s="137"/>
      <c r="S8" s="137"/>
      <c r="T8" s="137"/>
      <c r="U8" s="137"/>
      <c r="V8" s="137"/>
      <c r="W8" s="137"/>
      <c r="X8" s="137"/>
      <c r="Y8" s="137"/>
      <c r="Z8" s="137"/>
    </row>
    <row r="9" ht="14.25" customHeight="1">
      <c r="A9" s="86">
        <v>4.0</v>
      </c>
      <c r="B9" s="324"/>
      <c r="C9" s="324"/>
      <c r="D9" s="113"/>
      <c r="E9" s="113"/>
      <c r="F9" s="110"/>
      <c r="G9" s="137"/>
      <c r="H9" s="137"/>
      <c r="I9" s="137"/>
      <c r="J9" s="137"/>
      <c r="K9" s="137"/>
      <c r="L9" s="137"/>
      <c r="M9" s="137"/>
      <c r="N9" s="137"/>
      <c r="O9" s="137"/>
      <c r="P9" s="137"/>
      <c r="Q9" s="137"/>
      <c r="R9" s="137"/>
      <c r="S9" s="137"/>
      <c r="T9" s="137"/>
      <c r="U9" s="137"/>
      <c r="V9" s="137"/>
      <c r="W9" s="137"/>
      <c r="X9" s="137"/>
      <c r="Y9" s="137"/>
      <c r="Z9" s="137"/>
    </row>
    <row r="10" ht="14.25" customHeight="1">
      <c r="A10" s="86">
        <v>5.0</v>
      </c>
      <c r="B10" s="324"/>
      <c r="C10" s="324"/>
      <c r="D10" s="113"/>
      <c r="E10" s="113"/>
      <c r="F10" s="110"/>
      <c r="G10" s="137"/>
      <c r="H10" s="137"/>
      <c r="I10" s="137"/>
      <c r="J10" s="137"/>
      <c r="K10" s="137"/>
      <c r="L10" s="137"/>
      <c r="M10" s="137"/>
      <c r="N10" s="137"/>
      <c r="O10" s="137"/>
      <c r="P10" s="137"/>
      <c r="Q10" s="137"/>
      <c r="R10" s="137"/>
      <c r="S10" s="137"/>
      <c r="T10" s="137"/>
      <c r="U10" s="137"/>
      <c r="V10" s="137"/>
      <c r="W10" s="137"/>
      <c r="X10" s="137"/>
      <c r="Y10" s="137"/>
      <c r="Z10" s="137"/>
    </row>
    <row r="11" ht="14.25" customHeight="1">
      <c r="A11" s="86">
        <v>6.0</v>
      </c>
      <c r="B11" s="324"/>
      <c r="C11" s="324"/>
      <c r="D11" s="113"/>
      <c r="E11" s="113"/>
      <c r="F11" s="110"/>
      <c r="G11" s="137"/>
      <c r="H11" s="137"/>
      <c r="I11" s="137"/>
      <c r="J11" s="137"/>
      <c r="K11" s="137"/>
      <c r="L11" s="137"/>
      <c r="M11" s="137"/>
      <c r="N11" s="137"/>
      <c r="O11" s="137"/>
      <c r="P11" s="137"/>
      <c r="Q11" s="137"/>
      <c r="R11" s="137"/>
      <c r="S11" s="137"/>
      <c r="T11" s="137"/>
      <c r="U11" s="137"/>
      <c r="V11" s="137"/>
      <c r="W11" s="137"/>
      <c r="X11" s="137"/>
      <c r="Y11" s="137"/>
      <c r="Z11" s="137"/>
    </row>
    <row r="12" ht="14.25" customHeight="1">
      <c r="A12" s="86">
        <v>7.0</v>
      </c>
      <c r="B12" s="324"/>
      <c r="C12" s="324"/>
      <c r="D12" s="113"/>
      <c r="E12" s="113"/>
      <c r="F12" s="137"/>
      <c r="G12" s="137"/>
      <c r="H12" s="137"/>
      <c r="I12" s="137"/>
      <c r="J12" s="137"/>
      <c r="K12" s="137"/>
      <c r="L12" s="137"/>
      <c r="M12" s="137"/>
      <c r="N12" s="137"/>
      <c r="O12" s="137"/>
      <c r="P12" s="137"/>
      <c r="Q12" s="137"/>
      <c r="R12" s="137"/>
      <c r="S12" s="137"/>
      <c r="T12" s="137"/>
      <c r="U12" s="137"/>
      <c r="V12" s="137"/>
      <c r="W12" s="137"/>
      <c r="X12" s="137"/>
      <c r="Y12" s="137"/>
      <c r="Z12" s="137"/>
    </row>
    <row r="13" ht="14.25" customHeight="1">
      <c r="A13" s="86">
        <v>8.0</v>
      </c>
      <c r="B13" s="324"/>
      <c r="C13" s="324"/>
      <c r="D13" s="113"/>
      <c r="E13" s="113"/>
      <c r="F13" s="137"/>
      <c r="G13" s="137"/>
      <c r="H13" s="137"/>
      <c r="I13" s="137"/>
      <c r="J13" s="137"/>
      <c r="K13" s="137"/>
      <c r="L13" s="137"/>
      <c r="M13" s="137"/>
      <c r="N13" s="137"/>
      <c r="O13" s="137"/>
      <c r="P13" s="137"/>
      <c r="Q13" s="137"/>
      <c r="R13" s="137"/>
      <c r="S13" s="137"/>
      <c r="T13" s="137"/>
      <c r="U13" s="137"/>
      <c r="V13" s="137"/>
      <c r="W13" s="137"/>
      <c r="X13" s="137"/>
      <c r="Y13" s="137"/>
      <c r="Z13" s="137"/>
    </row>
    <row r="14" ht="14.25" customHeight="1">
      <c r="A14" s="86">
        <v>9.0</v>
      </c>
      <c r="B14" s="324"/>
      <c r="C14" s="324"/>
      <c r="D14" s="113"/>
      <c r="E14" s="113"/>
      <c r="F14" s="137"/>
      <c r="G14" s="137"/>
      <c r="H14" s="137"/>
      <c r="I14" s="137"/>
      <c r="J14" s="137"/>
      <c r="K14" s="137"/>
      <c r="L14" s="137"/>
      <c r="M14" s="137"/>
      <c r="N14" s="137"/>
      <c r="O14" s="137"/>
      <c r="P14" s="137"/>
      <c r="Q14" s="137"/>
      <c r="R14" s="137"/>
      <c r="S14" s="137"/>
      <c r="T14" s="137"/>
      <c r="U14" s="137"/>
      <c r="V14" s="137"/>
      <c r="W14" s="137"/>
      <c r="X14" s="137"/>
      <c r="Y14" s="137"/>
      <c r="Z14" s="137"/>
    </row>
    <row r="15" ht="14.25" customHeight="1">
      <c r="A15" s="86">
        <v>10.0</v>
      </c>
      <c r="B15" s="324"/>
      <c r="C15" s="324"/>
      <c r="D15" s="113"/>
      <c r="E15" s="113"/>
      <c r="F15" s="137"/>
      <c r="G15" s="137"/>
      <c r="H15" s="137"/>
      <c r="I15" s="137"/>
      <c r="J15" s="137"/>
      <c r="K15" s="137"/>
      <c r="L15" s="137"/>
      <c r="M15" s="137"/>
      <c r="N15" s="137"/>
      <c r="O15" s="137"/>
      <c r="P15" s="137"/>
      <c r="Q15" s="137"/>
      <c r="R15" s="137"/>
      <c r="S15" s="137"/>
      <c r="T15" s="137"/>
      <c r="U15" s="137"/>
      <c r="V15" s="137"/>
      <c r="W15" s="137"/>
      <c r="X15" s="137"/>
      <c r="Y15" s="137"/>
      <c r="Z15" s="137"/>
    </row>
    <row r="16" ht="14.25" customHeight="1">
      <c r="A16" s="86">
        <v>11.0</v>
      </c>
      <c r="B16" s="324"/>
      <c r="C16" s="324"/>
      <c r="D16" s="113"/>
      <c r="E16" s="113"/>
      <c r="F16" s="137"/>
      <c r="G16" s="137"/>
      <c r="H16" s="137"/>
      <c r="I16" s="137"/>
      <c r="J16" s="137"/>
      <c r="K16" s="137"/>
      <c r="L16" s="137"/>
      <c r="M16" s="137"/>
      <c r="N16" s="137"/>
      <c r="O16" s="137"/>
      <c r="P16" s="137"/>
      <c r="Q16" s="137"/>
      <c r="R16" s="137"/>
      <c r="S16" s="137"/>
      <c r="T16" s="137"/>
      <c r="U16" s="137"/>
      <c r="V16" s="137"/>
      <c r="W16" s="137"/>
      <c r="X16" s="137"/>
      <c r="Y16" s="137"/>
      <c r="Z16" s="137"/>
    </row>
    <row r="17" ht="14.25" customHeight="1">
      <c r="A17" s="86">
        <v>12.0</v>
      </c>
      <c r="B17" s="324"/>
      <c r="C17" s="324"/>
      <c r="D17" s="113"/>
      <c r="E17" s="113"/>
      <c r="F17" s="137"/>
      <c r="G17" s="137"/>
      <c r="H17" s="137"/>
      <c r="I17" s="137"/>
      <c r="J17" s="137"/>
      <c r="K17" s="137"/>
      <c r="L17" s="137"/>
      <c r="M17" s="137"/>
      <c r="N17" s="137"/>
      <c r="O17" s="137"/>
      <c r="P17" s="137"/>
      <c r="Q17" s="137"/>
      <c r="R17" s="137"/>
      <c r="S17" s="137"/>
      <c r="T17" s="137"/>
      <c r="U17" s="137"/>
      <c r="V17" s="137"/>
      <c r="W17" s="137"/>
      <c r="X17" s="137"/>
      <c r="Y17" s="137"/>
      <c r="Z17" s="137"/>
    </row>
    <row r="18" ht="14.25" customHeight="1">
      <c r="A18" s="86">
        <v>13.0</v>
      </c>
      <c r="B18" s="324"/>
      <c r="C18" s="324"/>
      <c r="D18" s="113"/>
      <c r="E18" s="113"/>
      <c r="F18" s="137"/>
      <c r="G18" s="137"/>
      <c r="H18" s="137"/>
      <c r="I18" s="137"/>
      <c r="J18" s="137"/>
      <c r="K18" s="137"/>
      <c r="L18" s="137"/>
      <c r="M18" s="137"/>
      <c r="N18" s="137"/>
      <c r="O18" s="137"/>
      <c r="P18" s="137"/>
      <c r="Q18" s="137"/>
      <c r="R18" s="137"/>
      <c r="S18" s="137"/>
      <c r="T18" s="137"/>
      <c r="U18" s="137"/>
      <c r="V18" s="137"/>
      <c r="W18" s="137"/>
      <c r="X18" s="137"/>
      <c r="Y18" s="137"/>
      <c r="Z18" s="137"/>
    </row>
    <row r="19" ht="14.25" customHeight="1">
      <c r="A19" s="86">
        <v>14.0</v>
      </c>
      <c r="B19" s="324"/>
      <c r="C19" s="324"/>
      <c r="D19" s="113"/>
      <c r="E19" s="113"/>
      <c r="F19" s="137"/>
      <c r="G19" s="137"/>
      <c r="H19" s="137"/>
      <c r="I19" s="137"/>
      <c r="J19" s="137"/>
      <c r="K19" s="137"/>
      <c r="L19" s="137"/>
      <c r="M19" s="137"/>
      <c r="N19" s="137"/>
      <c r="O19" s="137"/>
      <c r="P19" s="137"/>
      <c r="Q19" s="137"/>
      <c r="R19" s="137"/>
      <c r="S19" s="137"/>
      <c r="T19" s="137"/>
      <c r="U19" s="137"/>
      <c r="V19" s="137"/>
      <c r="W19" s="137"/>
      <c r="X19" s="137"/>
      <c r="Y19" s="137"/>
      <c r="Z19" s="137"/>
    </row>
    <row r="20" ht="14.25" customHeight="1">
      <c r="A20" s="86">
        <v>15.0</v>
      </c>
      <c r="B20" s="324"/>
      <c r="C20" s="324"/>
      <c r="D20" s="113"/>
      <c r="E20" s="113"/>
      <c r="F20" s="137"/>
      <c r="G20" s="137"/>
      <c r="H20" s="137"/>
      <c r="I20" s="137"/>
      <c r="J20" s="137"/>
      <c r="K20" s="137"/>
      <c r="L20" s="137"/>
      <c r="M20" s="137"/>
      <c r="N20" s="137"/>
      <c r="O20" s="137"/>
      <c r="P20" s="137"/>
      <c r="Q20" s="137"/>
      <c r="R20" s="137"/>
      <c r="S20" s="137"/>
      <c r="T20" s="137"/>
      <c r="U20" s="137"/>
      <c r="V20" s="137"/>
      <c r="W20" s="137"/>
      <c r="X20" s="137"/>
      <c r="Y20" s="137"/>
      <c r="Z20" s="137"/>
    </row>
    <row r="21" ht="14.25" customHeight="1">
      <c r="A21" s="86">
        <v>16.0</v>
      </c>
      <c r="B21" s="324"/>
      <c r="C21" s="324"/>
      <c r="D21" s="113"/>
      <c r="E21" s="113"/>
      <c r="F21" s="137"/>
      <c r="G21" s="137"/>
      <c r="H21" s="137"/>
      <c r="I21" s="137"/>
      <c r="J21" s="137"/>
      <c r="K21" s="137"/>
      <c r="L21" s="137"/>
      <c r="M21" s="137"/>
      <c r="N21" s="137"/>
      <c r="O21" s="137"/>
      <c r="P21" s="137"/>
      <c r="Q21" s="137"/>
      <c r="R21" s="137"/>
      <c r="S21" s="137"/>
      <c r="T21" s="137"/>
      <c r="U21" s="137"/>
      <c r="V21" s="137"/>
      <c r="W21" s="137"/>
      <c r="X21" s="137"/>
      <c r="Y21" s="137"/>
      <c r="Z21" s="137"/>
    </row>
    <row r="22" ht="14.25" customHeight="1">
      <c r="A22" s="86">
        <v>17.0</v>
      </c>
      <c r="B22" s="324"/>
      <c r="C22" s="324"/>
      <c r="D22" s="113"/>
      <c r="E22" s="113"/>
      <c r="F22" s="137"/>
      <c r="G22" s="137"/>
      <c r="H22" s="137"/>
      <c r="I22" s="137"/>
      <c r="J22" s="137"/>
      <c r="K22" s="137"/>
      <c r="L22" s="137"/>
      <c r="M22" s="137"/>
      <c r="N22" s="137"/>
      <c r="O22" s="137"/>
      <c r="P22" s="137"/>
      <c r="Q22" s="137"/>
      <c r="R22" s="137"/>
      <c r="S22" s="137"/>
      <c r="T22" s="137"/>
      <c r="U22" s="137"/>
      <c r="V22" s="137"/>
      <c r="W22" s="137"/>
      <c r="X22" s="137"/>
      <c r="Y22" s="137"/>
      <c r="Z22" s="137"/>
    </row>
    <row r="23" ht="14.25" customHeight="1">
      <c r="A23" s="86">
        <v>18.0</v>
      </c>
      <c r="B23" s="324"/>
      <c r="C23" s="324"/>
      <c r="D23" s="113"/>
      <c r="E23" s="113"/>
      <c r="F23" s="137"/>
      <c r="G23" s="137"/>
      <c r="H23" s="137"/>
      <c r="I23" s="137"/>
      <c r="J23" s="137"/>
      <c r="K23" s="137"/>
      <c r="L23" s="137"/>
      <c r="M23" s="137"/>
      <c r="N23" s="137"/>
      <c r="O23" s="137"/>
      <c r="P23" s="137"/>
      <c r="Q23" s="137"/>
      <c r="R23" s="137"/>
      <c r="S23" s="137"/>
      <c r="T23" s="137"/>
      <c r="U23" s="137"/>
      <c r="V23" s="137"/>
      <c r="W23" s="137"/>
      <c r="X23" s="137"/>
      <c r="Y23" s="137"/>
      <c r="Z23" s="137"/>
    </row>
    <row r="24" ht="14.25" customHeight="1">
      <c r="A24" s="86">
        <v>19.0</v>
      </c>
      <c r="B24" s="324"/>
      <c r="C24" s="324"/>
      <c r="D24" s="113"/>
      <c r="E24" s="113"/>
      <c r="F24" s="137"/>
      <c r="G24" s="137"/>
      <c r="H24" s="137"/>
      <c r="I24" s="137"/>
      <c r="J24" s="137"/>
      <c r="K24" s="137"/>
      <c r="L24" s="137"/>
      <c r="M24" s="137"/>
      <c r="N24" s="137"/>
      <c r="O24" s="137"/>
      <c r="P24" s="137"/>
      <c r="Q24" s="137"/>
      <c r="R24" s="137"/>
      <c r="S24" s="137"/>
      <c r="T24" s="137"/>
      <c r="U24" s="137"/>
      <c r="V24" s="137"/>
      <c r="W24" s="137"/>
      <c r="X24" s="137"/>
      <c r="Y24" s="137"/>
      <c r="Z24" s="137"/>
    </row>
    <row r="25" ht="14.25" customHeight="1">
      <c r="A25" s="86">
        <v>20.0</v>
      </c>
      <c r="B25" s="324"/>
      <c r="C25" s="324"/>
      <c r="D25" s="113"/>
      <c r="E25" s="113"/>
      <c r="F25" s="137"/>
      <c r="G25" s="137"/>
      <c r="H25" s="137"/>
      <c r="I25" s="137"/>
      <c r="J25" s="137"/>
      <c r="K25" s="137"/>
      <c r="L25" s="137"/>
      <c r="M25" s="137"/>
      <c r="N25" s="137"/>
      <c r="O25" s="137"/>
      <c r="P25" s="137"/>
      <c r="Q25" s="137"/>
      <c r="R25" s="137"/>
      <c r="S25" s="137"/>
      <c r="T25" s="137"/>
      <c r="U25" s="137"/>
      <c r="V25" s="137"/>
      <c r="W25" s="137"/>
      <c r="X25" s="137"/>
      <c r="Y25" s="137"/>
      <c r="Z25" s="137"/>
    </row>
    <row r="26" ht="14.25" customHeight="1">
      <c r="A26" s="86">
        <v>21.0</v>
      </c>
      <c r="B26" s="324"/>
      <c r="C26" s="324"/>
      <c r="D26" s="113"/>
      <c r="E26" s="113"/>
      <c r="F26" s="137"/>
      <c r="G26" s="137"/>
      <c r="H26" s="137"/>
      <c r="I26" s="137"/>
      <c r="J26" s="137"/>
      <c r="K26" s="137"/>
      <c r="L26" s="137"/>
      <c r="M26" s="137"/>
      <c r="N26" s="137"/>
      <c r="O26" s="137"/>
      <c r="P26" s="137"/>
      <c r="Q26" s="137"/>
      <c r="R26" s="137"/>
      <c r="S26" s="137"/>
      <c r="T26" s="137"/>
      <c r="U26" s="137"/>
      <c r="V26" s="137"/>
      <c r="W26" s="137"/>
      <c r="X26" s="137"/>
      <c r="Y26" s="137"/>
      <c r="Z26" s="137"/>
    </row>
    <row r="27" ht="14.25" customHeight="1">
      <c r="A27" s="86">
        <v>22.0</v>
      </c>
      <c r="B27" s="324"/>
      <c r="C27" s="324"/>
      <c r="D27" s="113"/>
      <c r="E27" s="113"/>
      <c r="F27" s="137"/>
      <c r="G27" s="137"/>
      <c r="H27" s="137"/>
      <c r="I27" s="137"/>
      <c r="J27" s="137"/>
      <c r="K27" s="137"/>
      <c r="L27" s="137"/>
      <c r="M27" s="137"/>
      <c r="N27" s="137"/>
      <c r="O27" s="137"/>
      <c r="P27" s="137"/>
      <c r="Q27" s="137"/>
      <c r="R27" s="137"/>
      <c r="S27" s="137"/>
      <c r="T27" s="137"/>
      <c r="U27" s="137"/>
      <c r="V27" s="137"/>
      <c r="W27" s="137"/>
      <c r="X27" s="137"/>
      <c r="Y27" s="137"/>
      <c r="Z27" s="137"/>
    </row>
    <row r="28" ht="14.25" customHeight="1">
      <c r="A28" s="86">
        <v>23.0</v>
      </c>
      <c r="B28" s="324"/>
      <c r="C28" s="324"/>
      <c r="D28" s="113"/>
      <c r="E28" s="113"/>
      <c r="F28" s="137"/>
      <c r="G28" s="137"/>
      <c r="H28" s="137"/>
      <c r="I28" s="137"/>
      <c r="J28" s="137"/>
      <c r="K28" s="137"/>
      <c r="L28" s="137"/>
      <c r="M28" s="137"/>
      <c r="N28" s="137"/>
      <c r="O28" s="137"/>
      <c r="P28" s="137"/>
      <c r="Q28" s="137"/>
      <c r="R28" s="137"/>
      <c r="S28" s="137"/>
      <c r="T28" s="137"/>
      <c r="U28" s="137"/>
      <c r="V28" s="137"/>
      <c r="W28" s="137"/>
      <c r="X28" s="137"/>
      <c r="Y28" s="137"/>
      <c r="Z28" s="137"/>
    </row>
    <row r="29" ht="14.25" customHeight="1">
      <c r="A29" s="86">
        <v>24.0</v>
      </c>
      <c r="B29" s="324"/>
      <c r="C29" s="324"/>
      <c r="D29" s="113"/>
      <c r="E29" s="113"/>
      <c r="F29" s="137"/>
      <c r="G29" s="137"/>
      <c r="H29" s="137"/>
      <c r="I29" s="137"/>
      <c r="J29" s="137"/>
      <c r="K29" s="137"/>
      <c r="L29" s="137"/>
      <c r="M29" s="137"/>
      <c r="N29" s="137"/>
      <c r="O29" s="137"/>
      <c r="P29" s="137"/>
      <c r="Q29" s="137"/>
      <c r="R29" s="137"/>
      <c r="S29" s="137"/>
      <c r="T29" s="137"/>
      <c r="U29" s="137"/>
      <c r="V29" s="137"/>
      <c r="W29" s="137"/>
      <c r="X29" s="137"/>
      <c r="Y29" s="137"/>
      <c r="Z29" s="137"/>
    </row>
    <row r="30" ht="14.25" customHeight="1">
      <c r="A30" s="86">
        <v>25.0</v>
      </c>
      <c r="B30" s="324"/>
      <c r="C30" s="324"/>
      <c r="D30" s="113"/>
      <c r="E30" s="113"/>
      <c r="F30" s="137"/>
      <c r="G30" s="137"/>
      <c r="H30" s="137"/>
      <c r="I30" s="137"/>
      <c r="J30" s="137"/>
      <c r="K30" s="137"/>
      <c r="L30" s="137"/>
      <c r="M30" s="137"/>
      <c r="N30" s="137"/>
      <c r="O30" s="137"/>
      <c r="P30" s="137"/>
      <c r="Q30" s="137"/>
      <c r="R30" s="137"/>
      <c r="S30" s="137"/>
      <c r="T30" s="137"/>
      <c r="U30" s="137"/>
      <c r="V30" s="137"/>
      <c r="W30" s="137"/>
      <c r="X30" s="137"/>
      <c r="Y30" s="137"/>
      <c r="Z30" s="137"/>
    </row>
    <row r="31" ht="14.25" customHeight="1">
      <c r="A31" s="86">
        <v>26.0</v>
      </c>
      <c r="B31" s="324"/>
      <c r="C31" s="324"/>
      <c r="D31" s="113"/>
      <c r="E31" s="113"/>
      <c r="F31" s="137"/>
      <c r="G31" s="137"/>
      <c r="H31" s="137"/>
      <c r="I31" s="137"/>
      <c r="J31" s="137"/>
      <c r="K31" s="137"/>
      <c r="L31" s="137"/>
      <c r="M31" s="137"/>
      <c r="N31" s="137"/>
      <c r="O31" s="137"/>
      <c r="P31" s="137"/>
      <c r="Q31" s="137"/>
      <c r="R31" s="137"/>
      <c r="S31" s="137"/>
      <c r="T31" s="137"/>
      <c r="U31" s="137"/>
      <c r="V31" s="137"/>
      <c r="W31" s="137"/>
      <c r="X31" s="137"/>
      <c r="Y31" s="137"/>
      <c r="Z31" s="137"/>
    </row>
    <row r="32" ht="14.25" customHeight="1">
      <c r="A32" s="86">
        <v>27.0</v>
      </c>
      <c r="B32" s="324"/>
      <c r="C32" s="324"/>
      <c r="D32" s="113"/>
      <c r="E32" s="113"/>
      <c r="F32" s="137"/>
      <c r="G32" s="137"/>
      <c r="H32" s="137"/>
      <c r="I32" s="137"/>
      <c r="J32" s="137"/>
      <c r="K32" s="137"/>
      <c r="L32" s="137"/>
      <c r="M32" s="137"/>
      <c r="N32" s="137"/>
      <c r="O32" s="137"/>
      <c r="P32" s="137"/>
      <c r="Q32" s="137"/>
      <c r="R32" s="137"/>
      <c r="S32" s="137"/>
      <c r="T32" s="137"/>
      <c r="U32" s="137"/>
      <c r="V32" s="137"/>
      <c r="W32" s="137"/>
      <c r="X32" s="137"/>
      <c r="Y32" s="137"/>
      <c r="Z32" s="137"/>
    </row>
    <row r="33" ht="14.25" customHeight="1">
      <c r="A33" s="86">
        <v>28.0</v>
      </c>
      <c r="B33" s="324"/>
      <c r="C33" s="324"/>
      <c r="D33" s="113"/>
      <c r="E33" s="113"/>
      <c r="F33" s="137"/>
      <c r="G33" s="137"/>
      <c r="H33" s="137"/>
      <c r="I33" s="137"/>
      <c r="J33" s="137"/>
      <c r="K33" s="137"/>
      <c r="L33" s="137"/>
      <c r="M33" s="137"/>
      <c r="N33" s="137"/>
      <c r="O33" s="137"/>
      <c r="P33" s="137"/>
      <c r="Q33" s="137"/>
      <c r="R33" s="137"/>
      <c r="S33" s="137"/>
      <c r="T33" s="137"/>
      <c r="U33" s="137"/>
      <c r="V33" s="137"/>
      <c r="W33" s="137"/>
      <c r="X33" s="137"/>
      <c r="Y33" s="137"/>
      <c r="Z33" s="137"/>
    </row>
    <row r="34" ht="14.25" customHeight="1">
      <c r="A34" s="86">
        <v>29.0</v>
      </c>
      <c r="B34" s="324"/>
      <c r="C34" s="324"/>
      <c r="D34" s="113"/>
      <c r="E34" s="113"/>
      <c r="F34" s="137"/>
      <c r="G34" s="137"/>
      <c r="H34" s="137"/>
      <c r="I34" s="137"/>
      <c r="J34" s="137"/>
      <c r="K34" s="137"/>
      <c r="L34" s="137"/>
      <c r="M34" s="137"/>
      <c r="N34" s="137"/>
      <c r="O34" s="137"/>
      <c r="P34" s="137"/>
      <c r="Q34" s="137"/>
      <c r="R34" s="137"/>
      <c r="S34" s="137"/>
      <c r="T34" s="137"/>
      <c r="U34" s="137"/>
      <c r="V34" s="137"/>
      <c r="W34" s="137"/>
      <c r="X34" s="137"/>
      <c r="Y34" s="137"/>
      <c r="Z34" s="137"/>
    </row>
    <row r="35" ht="14.25" customHeight="1">
      <c r="A35" s="86">
        <v>30.0</v>
      </c>
      <c r="B35" s="324"/>
      <c r="C35" s="324"/>
      <c r="D35" s="113"/>
      <c r="E35" s="113"/>
      <c r="F35" s="137"/>
      <c r="G35" s="137"/>
      <c r="H35" s="137"/>
      <c r="I35" s="137"/>
      <c r="J35" s="137"/>
      <c r="K35" s="137"/>
      <c r="L35" s="137"/>
      <c r="M35" s="137"/>
      <c r="N35" s="137"/>
      <c r="O35" s="137"/>
      <c r="P35" s="137"/>
      <c r="Q35" s="137"/>
      <c r="R35" s="137"/>
      <c r="S35" s="137"/>
      <c r="T35" s="137"/>
      <c r="U35" s="137"/>
      <c r="V35" s="137"/>
      <c r="W35" s="137"/>
      <c r="X35" s="137"/>
      <c r="Y35" s="137"/>
      <c r="Z35" s="137"/>
    </row>
    <row r="36" ht="14.25" customHeight="1">
      <c r="A36" s="86">
        <v>31.0</v>
      </c>
      <c r="B36" s="324"/>
      <c r="C36" s="324"/>
      <c r="D36" s="113"/>
      <c r="E36" s="113"/>
      <c r="F36" s="137"/>
      <c r="G36" s="137"/>
      <c r="H36" s="137"/>
      <c r="I36" s="137"/>
      <c r="J36" s="137"/>
      <c r="K36" s="137"/>
      <c r="L36" s="137"/>
      <c r="M36" s="137"/>
      <c r="N36" s="137"/>
      <c r="O36" s="137"/>
      <c r="P36" s="137"/>
      <c r="Q36" s="137"/>
      <c r="R36" s="137"/>
      <c r="S36" s="137"/>
      <c r="T36" s="137"/>
      <c r="U36" s="137"/>
      <c r="V36" s="137"/>
      <c r="W36" s="137"/>
      <c r="X36" s="137"/>
      <c r="Y36" s="137"/>
      <c r="Z36" s="137"/>
    </row>
    <row r="37" ht="14.25" customHeight="1">
      <c r="A37" s="86">
        <v>32.0</v>
      </c>
      <c r="B37" s="324"/>
      <c r="C37" s="324"/>
      <c r="D37" s="113"/>
      <c r="E37" s="113"/>
      <c r="F37" s="137"/>
      <c r="G37" s="137"/>
      <c r="H37" s="137"/>
      <c r="I37" s="137"/>
      <c r="J37" s="137"/>
      <c r="K37" s="137"/>
      <c r="L37" s="137"/>
      <c r="M37" s="137"/>
      <c r="N37" s="137"/>
      <c r="O37" s="137"/>
      <c r="P37" s="137"/>
      <c r="Q37" s="137"/>
      <c r="R37" s="137"/>
      <c r="S37" s="137"/>
      <c r="T37" s="137"/>
      <c r="U37" s="137"/>
      <c r="V37" s="137"/>
      <c r="W37" s="137"/>
      <c r="X37" s="137"/>
      <c r="Y37" s="137"/>
      <c r="Z37" s="137"/>
    </row>
    <row r="38" ht="14.25" customHeight="1">
      <c r="A38" s="86">
        <v>33.0</v>
      </c>
      <c r="B38" s="324"/>
      <c r="C38" s="324"/>
      <c r="D38" s="113"/>
      <c r="E38" s="113"/>
      <c r="F38" s="137"/>
      <c r="G38" s="137"/>
      <c r="H38" s="137"/>
      <c r="I38" s="137"/>
      <c r="J38" s="137"/>
      <c r="K38" s="137"/>
      <c r="L38" s="137"/>
      <c r="M38" s="137"/>
      <c r="N38" s="137"/>
      <c r="O38" s="137"/>
      <c r="P38" s="137"/>
      <c r="Q38" s="137"/>
      <c r="R38" s="137"/>
      <c r="S38" s="137"/>
      <c r="T38" s="137"/>
      <c r="U38" s="137"/>
      <c r="V38" s="137"/>
      <c r="W38" s="137"/>
      <c r="X38" s="137"/>
      <c r="Y38" s="137"/>
      <c r="Z38" s="137"/>
    </row>
    <row r="39" ht="14.25" customHeight="1">
      <c r="A39" s="86">
        <v>34.0</v>
      </c>
      <c r="B39" s="324"/>
      <c r="C39" s="324"/>
      <c r="D39" s="113"/>
      <c r="E39" s="113"/>
      <c r="F39" s="137"/>
      <c r="G39" s="137"/>
      <c r="H39" s="137"/>
      <c r="I39" s="137"/>
      <c r="J39" s="137"/>
      <c r="K39" s="137"/>
      <c r="L39" s="137"/>
      <c r="M39" s="137"/>
      <c r="N39" s="137"/>
      <c r="O39" s="137"/>
      <c r="P39" s="137"/>
      <c r="Q39" s="137"/>
      <c r="R39" s="137"/>
      <c r="S39" s="137"/>
      <c r="T39" s="137"/>
      <c r="U39" s="137"/>
      <c r="V39" s="137"/>
      <c r="W39" s="137"/>
      <c r="X39" s="137"/>
      <c r="Y39" s="137"/>
      <c r="Z39" s="137"/>
    </row>
    <row r="40" ht="14.25" customHeight="1">
      <c r="A40" s="86">
        <v>35.0</v>
      </c>
      <c r="B40" s="324"/>
      <c r="C40" s="324"/>
      <c r="D40" s="113"/>
      <c r="E40" s="113"/>
      <c r="F40" s="137"/>
      <c r="G40" s="137"/>
      <c r="H40" s="137"/>
      <c r="I40" s="137"/>
      <c r="J40" s="137"/>
      <c r="K40" s="137"/>
      <c r="L40" s="137"/>
      <c r="M40" s="137"/>
      <c r="N40" s="137"/>
      <c r="O40" s="137"/>
      <c r="P40" s="137"/>
      <c r="Q40" s="137"/>
      <c r="R40" s="137"/>
      <c r="S40" s="137"/>
      <c r="T40" s="137"/>
      <c r="U40" s="137"/>
      <c r="V40" s="137"/>
      <c r="W40" s="137"/>
      <c r="X40" s="137"/>
      <c r="Y40" s="137"/>
      <c r="Z40" s="137"/>
    </row>
    <row r="41" ht="14.25" customHeight="1">
      <c r="A41" s="86">
        <v>36.0</v>
      </c>
      <c r="B41" s="324"/>
      <c r="C41" s="324"/>
      <c r="D41" s="113"/>
      <c r="E41" s="113"/>
      <c r="F41" s="137"/>
      <c r="G41" s="137"/>
      <c r="H41" s="137"/>
      <c r="I41" s="137"/>
      <c r="J41" s="137"/>
      <c r="K41" s="137"/>
      <c r="L41" s="137"/>
      <c r="M41" s="137"/>
      <c r="N41" s="137"/>
      <c r="O41" s="137"/>
      <c r="P41" s="137"/>
      <c r="Q41" s="137"/>
      <c r="R41" s="137"/>
      <c r="S41" s="137"/>
      <c r="T41" s="137"/>
      <c r="U41" s="137"/>
      <c r="V41" s="137"/>
      <c r="W41" s="137"/>
      <c r="X41" s="137"/>
      <c r="Y41" s="137"/>
      <c r="Z41" s="137"/>
    </row>
    <row r="42" ht="14.25" customHeight="1">
      <c r="A42" s="86">
        <v>37.0</v>
      </c>
      <c r="B42" s="324"/>
      <c r="C42" s="324"/>
      <c r="D42" s="113"/>
      <c r="E42" s="113"/>
      <c r="F42" s="137"/>
      <c r="G42" s="137"/>
      <c r="H42" s="137"/>
      <c r="I42" s="137"/>
      <c r="J42" s="137"/>
      <c r="K42" s="137"/>
      <c r="L42" s="137"/>
      <c r="M42" s="137"/>
      <c r="N42" s="137"/>
      <c r="O42" s="137"/>
      <c r="P42" s="137"/>
      <c r="Q42" s="137"/>
      <c r="R42" s="137"/>
      <c r="S42" s="137"/>
      <c r="T42" s="137"/>
      <c r="U42" s="137"/>
      <c r="V42" s="137"/>
      <c r="W42" s="137"/>
      <c r="X42" s="137"/>
      <c r="Y42" s="137"/>
      <c r="Z42" s="137"/>
    </row>
    <row r="43" ht="14.25" customHeight="1">
      <c r="A43" s="86">
        <v>38.0</v>
      </c>
      <c r="B43" s="324"/>
      <c r="C43" s="324"/>
      <c r="D43" s="113"/>
      <c r="E43" s="113"/>
      <c r="F43" s="137"/>
      <c r="G43" s="137"/>
      <c r="H43" s="137"/>
      <c r="I43" s="137"/>
      <c r="J43" s="137"/>
      <c r="K43" s="137"/>
      <c r="L43" s="137"/>
      <c r="M43" s="137"/>
      <c r="N43" s="137"/>
      <c r="O43" s="137"/>
      <c r="P43" s="137"/>
      <c r="Q43" s="137"/>
      <c r="R43" s="137"/>
      <c r="S43" s="137"/>
      <c r="T43" s="137"/>
      <c r="U43" s="137"/>
      <c r="V43" s="137"/>
      <c r="W43" s="137"/>
      <c r="X43" s="137"/>
      <c r="Y43" s="137"/>
      <c r="Z43" s="137"/>
    </row>
    <row r="44" ht="14.25" customHeight="1">
      <c r="A44" s="86">
        <v>39.0</v>
      </c>
      <c r="B44" s="324"/>
      <c r="C44" s="324"/>
      <c r="D44" s="113"/>
      <c r="E44" s="113"/>
      <c r="F44" s="137"/>
      <c r="G44" s="137"/>
      <c r="H44" s="137"/>
      <c r="I44" s="137"/>
      <c r="J44" s="137"/>
      <c r="K44" s="137"/>
      <c r="L44" s="137"/>
      <c r="M44" s="137"/>
      <c r="N44" s="137"/>
      <c r="O44" s="137"/>
      <c r="P44" s="137"/>
      <c r="Q44" s="137"/>
      <c r="R44" s="137"/>
      <c r="S44" s="137"/>
      <c r="T44" s="137"/>
      <c r="U44" s="137"/>
      <c r="V44" s="137"/>
      <c r="W44" s="137"/>
      <c r="X44" s="137"/>
      <c r="Y44" s="137"/>
      <c r="Z44" s="137"/>
    </row>
    <row r="45" ht="14.25" customHeight="1">
      <c r="A45" s="86">
        <v>40.0</v>
      </c>
      <c r="B45" s="324"/>
      <c r="C45" s="324"/>
      <c r="D45" s="113"/>
      <c r="E45" s="113"/>
      <c r="F45" s="137"/>
      <c r="G45" s="137"/>
      <c r="H45" s="137"/>
      <c r="I45" s="137"/>
      <c r="J45" s="137"/>
      <c r="K45" s="137"/>
      <c r="L45" s="137"/>
      <c r="M45" s="137"/>
      <c r="N45" s="137"/>
      <c r="O45" s="137"/>
      <c r="P45" s="137"/>
      <c r="Q45" s="137"/>
      <c r="R45" s="137"/>
      <c r="S45" s="137"/>
      <c r="T45" s="137"/>
      <c r="U45" s="137"/>
      <c r="V45" s="137"/>
      <c r="W45" s="137"/>
      <c r="X45" s="137"/>
      <c r="Y45" s="137"/>
      <c r="Z45" s="137"/>
    </row>
    <row r="46" ht="14.25" customHeight="1">
      <c r="A46" s="86">
        <v>41.0</v>
      </c>
      <c r="B46" s="324"/>
      <c r="C46" s="324"/>
      <c r="D46" s="113"/>
      <c r="E46" s="113"/>
      <c r="F46" s="137"/>
      <c r="G46" s="137"/>
      <c r="H46" s="137"/>
      <c r="I46" s="137"/>
      <c r="J46" s="137"/>
      <c r="K46" s="137"/>
      <c r="L46" s="137"/>
      <c r="M46" s="137"/>
      <c r="N46" s="137"/>
      <c r="O46" s="137"/>
      <c r="P46" s="137"/>
      <c r="Q46" s="137"/>
      <c r="R46" s="137"/>
      <c r="S46" s="137"/>
      <c r="T46" s="137"/>
      <c r="U46" s="137"/>
      <c r="V46" s="137"/>
      <c r="W46" s="137"/>
      <c r="X46" s="137"/>
      <c r="Y46" s="137"/>
      <c r="Z46" s="137"/>
    </row>
    <row r="47" ht="14.25" customHeight="1">
      <c r="A47" s="86">
        <v>42.0</v>
      </c>
      <c r="B47" s="324"/>
      <c r="C47" s="324"/>
      <c r="D47" s="113"/>
      <c r="E47" s="113"/>
      <c r="F47" s="137"/>
      <c r="G47" s="137"/>
      <c r="H47" s="137"/>
      <c r="I47" s="137"/>
      <c r="J47" s="137"/>
      <c r="K47" s="137"/>
      <c r="L47" s="137"/>
      <c r="M47" s="137"/>
      <c r="N47" s="137"/>
      <c r="O47" s="137"/>
      <c r="P47" s="137"/>
      <c r="Q47" s="137"/>
      <c r="R47" s="137"/>
      <c r="S47" s="137"/>
      <c r="T47" s="137"/>
      <c r="U47" s="137"/>
      <c r="V47" s="137"/>
      <c r="W47" s="137"/>
      <c r="X47" s="137"/>
      <c r="Y47" s="137"/>
      <c r="Z47" s="137"/>
    </row>
    <row r="48" ht="14.25" customHeight="1">
      <c r="A48" s="86">
        <v>43.0</v>
      </c>
      <c r="B48" s="324"/>
      <c r="C48" s="324"/>
      <c r="D48" s="113"/>
      <c r="E48" s="113"/>
      <c r="F48" s="137"/>
      <c r="G48" s="137"/>
      <c r="H48" s="137"/>
      <c r="I48" s="137"/>
      <c r="J48" s="137"/>
      <c r="K48" s="137"/>
      <c r="L48" s="137"/>
      <c r="M48" s="137"/>
      <c r="N48" s="137"/>
      <c r="O48" s="137"/>
      <c r="P48" s="137"/>
      <c r="Q48" s="137"/>
      <c r="R48" s="137"/>
      <c r="S48" s="137"/>
      <c r="T48" s="137"/>
      <c r="U48" s="137"/>
      <c r="V48" s="137"/>
      <c r="W48" s="137"/>
      <c r="X48" s="137"/>
      <c r="Y48" s="137"/>
      <c r="Z48" s="137"/>
    </row>
    <row r="49" ht="14.25" customHeight="1">
      <c r="A49" s="86">
        <v>44.0</v>
      </c>
      <c r="B49" s="324"/>
      <c r="C49" s="324"/>
      <c r="D49" s="113"/>
      <c r="E49" s="113"/>
      <c r="F49" s="137"/>
      <c r="G49" s="137"/>
      <c r="H49" s="137"/>
      <c r="I49" s="137"/>
      <c r="J49" s="137"/>
      <c r="K49" s="137"/>
      <c r="L49" s="137"/>
      <c r="M49" s="137"/>
      <c r="N49" s="137"/>
      <c r="O49" s="137"/>
      <c r="P49" s="137"/>
      <c r="Q49" s="137"/>
      <c r="R49" s="137"/>
      <c r="S49" s="137"/>
      <c r="T49" s="137"/>
      <c r="U49" s="137"/>
      <c r="V49" s="137"/>
      <c r="W49" s="137"/>
      <c r="X49" s="137"/>
      <c r="Y49" s="137"/>
      <c r="Z49" s="137"/>
    </row>
    <row r="50" ht="14.25" customHeight="1">
      <c r="A50" s="86">
        <v>45.0</v>
      </c>
      <c r="B50" s="324"/>
      <c r="C50" s="324"/>
      <c r="D50" s="113"/>
      <c r="E50" s="113"/>
      <c r="F50" s="137"/>
      <c r="G50" s="137"/>
      <c r="H50" s="137"/>
      <c r="I50" s="137"/>
      <c r="J50" s="137"/>
      <c r="K50" s="137"/>
      <c r="L50" s="137"/>
      <c r="M50" s="137"/>
      <c r="N50" s="137"/>
      <c r="O50" s="137"/>
      <c r="P50" s="137"/>
      <c r="Q50" s="137"/>
      <c r="R50" s="137"/>
      <c r="S50" s="137"/>
      <c r="T50" s="137"/>
      <c r="U50" s="137"/>
      <c r="V50" s="137"/>
      <c r="W50" s="137"/>
      <c r="X50" s="137"/>
      <c r="Y50" s="137"/>
      <c r="Z50" s="137"/>
    </row>
    <row r="51" ht="14.25" customHeight="1">
      <c r="A51" s="86">
        <v>46.0</v>
      </c>
      <c r="B51" s="324"/>
      <c r="C51" s="324"/>
      <c r="D51" s="113"/>
      <c r="E51" s="113"/>
      <c r="F51" s="137"/>
      <c r="G51" s="137"/>
      <c r="H51" s="137"/>
      <c r="I51" s="137"/>
      <c r="J51" s="137"/>
      <c r="K51" s="137"/>
      <c r="L51" s="137"/>
      <c r="M51" s="137"/>
      <c r="N51" s="137"/>
      <c r="O51" s="137"/>
      <c r="P51" s="137"/>
      <c r="Q51" s="137"/>
      <c r="R51" s="137"/>
      <c r="S51" s="137"/>
      <c r="T51" s="137"/>
      <c r="U51" s="137"/>
      <c r="V51" s="137"/>
      <c r="W51" s="137"/>
      <c r="X51" s="137"/>
      <c r="Y51" s="137"/>
      <c r="Z51" s="137"/>
    </row>
    <row r="52" ht="14.25" customHeight="1">
      <c r="A52" s="86">
        <v>47.0</v>
      </c>
      <c r="B52" s="324"/>
      <c r="C52" s="324"/>
      <c r="D52" s="113"/>
      <c r="E52" s="113"/>
      <c r="F52" s="137"/>
      <c r="G52" s="137"/>
      <c r="H52" s="137"/>
      <c r="I52" s="137"/>
      <c r="J52" s="137"/>
      <c r="K52" s="137"/>
      <c r="L52" s="137"/>
      <c r="M52" s="137"/>
      <c r="N52" s="137"/>
      <c r="O52" s="137"/>
      <c r="P52" s="137"/>
      <c r="Q52" s="137"/>
      <c r="R52" s="137"/>
      <c r="S52" s="137"/>
      <c r="T52" s="137"/>
      <c r="U52" s="137"/>
      <c r="V52" s="137"/>
      <c r="W52" s="137"/>
      <c r="X52" s="137"/>
      <c r="Y52" s="137"/>
      <c r="Z52" s="137"/>
    </row>
    <row r="53" ht="14.25" customHeight="1">
      <c r="A53" s="86">
        <v>48.0</v>
      </c>
      <c r="B53" s="324"/>
      <c r="C53" s="324"/>
      <c r="D53" s="113"/>
      <c r="E53" s="113"/>
      <c r="F53" s="137"/>
      <c r="G53" s="137"/>
      <c r="H53" s="137"/>
      <c r="I53" s="137"/>
      <c r="J53" s="137"/>
      <c r="K53" s="137"/>
      <c r="L53" s="137"/>
      <c r="M53" s="137"/>
      <c r="N53" s="137"/>
      <c r="O53" s="137"/>
      <c r="P53" s="137"/>
      <c r="Q53" s="137"/>
      <c r="R53" s="137"/>
      <c r="S53" s="137"/>
      <c r="T53" s="137"/>
      <c r="U53" s="137"/>
      <c r="V53" s="137"/>
      <c r="W53" s="137"/>
      <c r="X53" s="137"/>
      <c r="Y53" s="137"/>
      <c r="Z53" s="137"/>
    </row>
    <row r="54" ht="14.25" customHeight="1">
      <c r="A54" s="86">
        <v>49.0</v>
      </c>
      <c r="B54" s="324"/>
      <c r="C54" s="324"/>
      <c r="D54" s="113"/>
      <c r="E54" s="113"/>
      <c r="F54" s="137"/>
      <c r="G54" s="137"/>
      <c r="H54" s="137"/>
      <c r="I54" s="137"/>
      <c r="J54" s="137"/>
      <c r="K54" s="137"/>
      <c r="L54" s="137"/>
      <c r="M54" s="137"/>
      <c r="N54" s="137"/>
      <c r="O54" s="137"/>
      <c r="P54" s="137"/>
      <c r="Q54" s="137"/>
      <c r="R54" s="137"/>
      <c r="S54" s="137"/>
      <c r="T54" s="137"/>
      <c r="U54" s="137"/>
      <c r="V54" s="137"/>
      <c r="W54" s="137"/>
      <c r="X54" s="137"/>
      <c r="Y54" s="137"/>
      <c r="Z54" s="137"/>
    </row>
    <row r="55" ht="14.25" customHeight="1">
      <c r="A55" s="86">
        <v>50.0</v>
      </c>
      <c r="B55" s="324"/>
      <c r="C55" s="324"/>
      <c r="D55" s="113"/>
      <c r="E55" s="113"/>
      <c r="F55" s="137"/>
      <c r="G55" s="137"/>
      <c r="H55" s="137"/>
      <c r="I55" s="137"/>
      <c r="J55" s="137"/>
      <c r="K55" s="137"/>
      <c r="L55" s="137"/>
      <c r="M55" s="137"/>
      <c r="N55" s="137"/>
      <c r="O55" s="137"/>
      <c r="P55" s="137"/>
      <c r="Q55" s="137"/>
      <c r="R55" s="137"/>
      <c r="S55" s="137"/>
      <c r="T55" s="137"/>
      <c r="U55" s="137"/>
      <c r="V55" s="137"/>
      <c r="W55" s="137"/>
      <c r="X55" s="137"/>
      <c r="Y55" s="137"/>
      <c r="Z55" s="137"/>
    </row>
    <row r="56" ht="14.25" customHeight="1">
      <c r="A56" s="86">
        <v>51.0</v>
      </c>
      <c r="B56" s="324"/>
      <c r="C56" s="324"/>
      <c r="D56" s="113"/>
      <c r="E56" s="113"/>
      <c r="F56" s="137"/>
      <c r="G56" s="137"/>
      <c r="H56" s="137"/>
      <c r="I56" s="137"/>
      <c r="J56" s="137"/>
      <c r="K56" s="137"/>
      <c r="L56" s="137"/>
      <c r="M56" s="137"/>
      <c r="N56" s="137"/>
      <c r="O56" s="137"/>
      <c r="P56" s="137"/>
      <c r="Q56" s="137"/>
      <c r="R56" s="137"/>
      <c r="S56" s="137"/>
      <c r="T56" s="137"/>
      <c r="U56" s="137"/>
      <c r="V56" s="137"/>
      <c r="W56" s="137"/>
      <c r="X56" s="137"/>
      <c r="Y56" s="137"/>
      <c r="Z56" s="137"/>
    </row>
    <row r="57" ht="14.25" customHeight="1">
      <c r="A57" s="86">
        <v>52.0</v>
      </c>
      <c r="B57" s="324"/>
      <c r="C57" s="324"/>
      <c r="D57" s="113"/>
      <c r="E57" s="113"/>
      <c r="F57" s="137"/>
      <c r="G57" s="137"/>
      <c r="H57" s="137"/>
      <c r="I57" s="137"/>
      <c r="J57" s="137"/>
      <c r="K57" s="137"/>
      <c r="L57" s="137"/>
      <c r="M57" s="137"/>
      <c r="N57" s="137"/>
      <c r="O57" s="137"/>
      <c r="P57" s="137"/>
      <c r="Q57" s="137"/>
      <c r="R57" s="137"/>
      <c r="S57" s="137"/>
      <c r="T57" s="137"/>
      <c r="U57" s="137"/>
      <c r="V57" s="137"/>
      <c r="W57" s="137"/>
      <c r="X57" s="137"/>
      <c r="Y57" s="137"/>
      <c r="Z57" s="137"/>
    </row>
    <row r="58" ht="14.25" customHeight="1">
      <c r="A58" s="86">
        <v>53.0</v>
      </c>
      <c r="B58" s="324"/>
      <c r="C58" s="324"/>
      <c r="D58" s="113"/>
      <c r="E58" s="113"/>
      <c r="F58" s="137"/>
      <c r="G58" s="137"/>
      <c r="H58" s="137"/>
      <c r="I58" s="137"/>
      <c r="J58" s="137"/>
      <c r="K58" s="137"/>
      <c r="L58" s="137"/>
      <c r="M58" s="137"/>
      <c r="N58" s="137"/>
      <c r="O58" s="137"/>
      <c r="P58" s="137"/>
      <c r="Q58" s="137"/>
      <c r="R58" s="137"/>
      <c r="S58" s="137"/>
      <c r="T58" s="137"/>
      <c r="U58" s="137"/>
      <c r="V58" s="137"/>
      <c r="W58" s="137"/>
      <c r="X58" s="137"/>
      <c r="Y58" s="137"/>
      <c r="Z58" s="137"/>
    </row>
    <row r="59" ht="14.25" customHeight="1">
      <c r="A59" s="86">
        <v>54.0</v>
      </c>
      <c r="B59" s="324"/>
      <c r="C59" s="324"/>
      <c r="D59" s="113"/>
      <c r="E59" s="113"/>
      <c r="F59" s="137"/>
      <c r="G59" s="137"/>
      <c r="H59" s="137"/>
      <c r="I59" s="137"/>
      <c r="J59" s="137"/>
      <c r="K59" s="137"/>
      <c r="L59" s="137"/>
      <c r="M59" s="137"/>
      <c r="N59" s="137"/>
      <c r="O59" s="137"/>
      <c r="P59" s="137"/>
      <c r="Q59" s="137"/>
      <c r="R59" s="137"/>
      <c r="S59" s="137"/>
      <c r="T59" s="137"/>
      <c r="U59" s="137"/>
      <c r="V59" s="137"/>
      <c r="W59" s="137"/>
      <c r="X59" s="137"/>
      <c r="Y59" s="137"/>
      <c r="Z59" s="137"/>
    </row>
    <row r="60" ht="14.25" customHeight="1">
      <c r="A60" s="86">
        <v>55.0</v>
      </c>
      <c r="B60" s="324"/>
      <c r="C60" s="324"/>
      <c r="D60" s="113"/>
      <c r="E60" s="113"/>
      <c r="F60" s="137"/>
      <c r="G60" s="137"/>
      <c r="H60" s="137"/>
      <c r="I60" s="137"/>
      <c r="J60" s="137"/>
      <c r="K60" s="137"/>
      <c r="L60" s="137"/>
      <c r="M60" s="137"/>
      <c r="N60" s="137"/>
      <c r="O60" s="137"/>
      <c r="P60" s="137"/>
      <c r="Q60" s="137"/>
      <c r="R60" s="137"/>
      <c r="S60" s="137"/>
      <c r="T60" s="137"/>
      <c r="U60" s="137"/>
      <c r="V60" s="137"/>
      <c r="W60" s="137"/>
      <c r="X60" s="137"/>
      <c r="Y60" s="137"/>
      <c r="Z60" s="137"/>
    </row>
    <row r="61" ht="14.25" customHeight="1">
      <c r="A61" s="86">
        <v>56.0</v>
      </c>
      <c r="B61" s="324"/>
      <c r="C61" s="324"/>
      <c r="D61" s="113"/>
      <c r="E61" s="113"/>
      <c r="F61" s="137"/>
      <c r="G61" s="137"/>
      <c r="H61" s="137"/>
      <c r="I61" s="137"/>
      <c r="J61" s="137"/>
      <c r="K61" s="137"/>
      <c r="L61" s="137"/>
      <c r="M61" s="137"/>
      <c r="N61" s="137"/>
      <c r="O61" s="137"/>
      <c r="P61" s="137"/>
      <c r="Q61" s="137"/>
      <c r="R61" s="137"/>
      <c r="S61" s="137"/>
      <c r="T61" s="137"/>
      <c r="U61" s="137"/>
      <c r="V61" s="137"/>
      <c r="W61" s="137"/>
      <c r="X61" s="137"/>
      <c r="Y61" s="137"/>
      <c r="Z61" s="137"/>
    </row>
    <row r="62" ht="14.25" customHeight="1">
      <c r="A62" s="86">
        <v>57.0</v>
      </c>
      <c r="B62" s="324"/>
      <c r="C62" s="324"/>
      <c r="D62" s="113"/>
      <c r="E62" s="113"/>
      <c r="F62" s="137"/>
      <c r="G62" s="137"/>
      <c r="H62" s="137"/>
      <c r="I62" s="137"/>
      <c r="J62" s="137"/>
      <c r="K62" s="137"/>
      <c r="L62" s="137"/>
      <c r="M62" s="137"/>
      <c r="N62" s="137"/>
      <c r="O62" s="137"/>
      <c r="P62" s="137"/>
      <c r="Q62" s="137"/>
      <c r="R62" s="137"/>
      <c r="S62" s="137"/>
      <c r="T62" s="137"/>
      <c r="U62" s="137"/>
      <c r="V62" s="137"/>
      <c r="W62" s="137"/>
      <c r="X62" s="137"/>
      <c r="Y62" s="137"/>
      <c r="Z62" s="137"/>
    </row>
    <row r="63" ht="14.25" customHeight="1">
      <c r="A63" s="86">
        <v>58.0</v>
      </c>
      <c r="B63" s="324"/>
      <c r="C63" s="324"/>
      <c r="D63" s="113"/>
      <c r="E63" s="113"/>
      <c r="F63" s="137"/>
      <c r="G63" s="137"/>
      <c r="H63" s="137"/>
      <c r="I63" s="137"/>
      <c r="J63" s="137"/>
      <c r="K63" s="137"/>
      <c r="L63" s="137"/>
      <c r="M63" s="137"/>
      <c r="N63" s="137"/>
      <c r="O63" s="137"/>
      <c r="P63" s="137"/>
      <c r="Q63" s="137"/>
      <c r="R63" s="137"/>
      <c r="S63" s="137"/>
      <c r="T63" s="137"/>
      <c r="U63" s="137"/>
      <c r="V63" s="137"/>
      <c r="W63" s="137"/>
      <c r="X63" s="137"/>
      <c r="Y63" s="137"/>
      <c r="Z63" s="137"/>
    </row>
    <row r="64" ht="14.25" customHeight="1">
      <c r="A64" s="86">
        <v>59.0</v>
      </c>
      <c r="B64" s="324"/>
      <c r="C64" s="324"/>
      <c r="D64" s="113"/>
      <c r="E64" s="113"/>
      <c r="F64" s="137"/>
      <c r="G64" s="137"/>
      <c r="H64" s="137"/>
      <c r="I64" s="137"/>
      <c r="J64" s="137"/>
      <c r="K64" s="137"/>
      <c r="L64" s="137"/>
      <c r="M64" s="137"/>
      <c r="N64" s="137"/>
      <c r="O64" s="137"/>
      <c r="P64" s="137"/>
      <c r="Q64" s="137"/>
      <c r="R64" s="137"/>
      <c r="S64" s="137"/>
      <c r="T64" s="137"/>
      <c r="U64" s="137"/>
      <c r="V64" s="137"/>
      <c r="W64" s="137"/>
      <c r="X64" s="137"/>
      <c r="Y64" s="137"/>
      <c r="Z64" s="137"/>
    </row>
    <row r="65" ht="14.25" customHeight="1">
      <c r="A65" s="86">
        <v>60.0</v>
      </c>
      <c r="B65" s="324"/>
      <c r="C65" s="324"/>
      <c r="D65" s="113"/>
      <c r="E65" s="113"/>
      <c r="F65" s="137"/>
      <c r="G65" s="137"/>
      <c r="H65" s="137"/>
      <c r="I65" s="137"/>
      <c r="J65" s="137"/>
      <c r="K65" s="137"/>
      <c r="L65" s="137"/>
      <c r="M65" s="137"/>
      <c r="N65" s="137"/>
      <c r="O65" s="137"/>
      <c r="P65" s="137"/>
      <c r="Q65" s="137"/>
      <c r="R65" s="137"/>
      <c r="S65" s="137"/>
      <c r="T65" s="137"/>
      <c r="U65" s="137"/>
      <c r="V65" s="137"/>
      <c r="W65" s="137"/>
      <c r="X65" s="137"/>
      <c r="Y65" s="137"/>
      <c r="Z65" s="137"/>
    </row>
    <row r="66" ht="14.25" customHeight="1">
      <c r="A66" s="86">
        <v>61.0</v>
      </c>
      <c r="B66" s="324"/>
      <c r="C66" s="324"/>
      <c r="D66" s="113"/>
      <c r="E66" s="113"/>
      <c r="F66" s="137"/>
      <c r="G66" s="137"/>
      <c r="H66" s="137"/>
      <c r="I66" s="137"/>
      <c r="J66" s="137"/>
      <c r="K66" s="137"/>
      <c r="L66" s="137"/>
      <c r="M66" s="137"/>
      <c r="N66" s="137"/>
      <c r="O66" s="137"/>
      <c r="P66" s="137"/>
      <c r="Q66" s="137"/>
      <c r="R66" s="137"/>
      <c r="S66" s="137"/>
      <c r="T66" s="137"/>
      <c r="U66" s="137"/>
      <c r="V66" s="137"/>
      <c r="W66" s="137"/>
      <c r="X66" s="137"/>
      <c r="Y66" s="137"/>
      <c r="Z66" s="137"/>
    </row>
    <row r="67" ht="14.25" customHeight="1">
      <c r="A67" s="86">
        <v>62.0</v>
      </c>
      <c r="B67" s="324"/>
      <c r="C67" s="324"/>
      <c r="D67" s="113"/>
      <c r="E67" s="113"/>
      <c r="F67" s="137"/>
      <c r="G67" s="137"/>
      <c r="H67" s="137"/>
      <c r="I67" s="137"/>
      <c r="J67" s="137"/>
      <c r="K67" s="137"/>
      <c r="L67" s="137"/>
      <c r="M67" s="137"/>
      <c r="N67" s="137"/>
      <c r="O67" s="137"/>
      <c r="P67" s="137"/>
      <c r="Q67" s="137"/>
      <c r="R67" s="137"/>
      <c r="S67" s="137"/>
      <c r="T67" s="137"/>
      <c r="U67" s="137"/>
      <c r="V67" s="137"/>
      <c r="W67" s="137"/>
      <c r="X67" s="137"/>
      <c r="Y67" s="137"/>
      <c r="Z67" s="137"/>
    </row>
    <row r="68" ht="14.25" customHeight="1">
      <c r="A68" s="86">
        <v>63.0</v>
      </c>
      <c r="B68" s="324"/>
      <c r="C68" s="324"/>
      <c r="D68" s="113"/>
      <c r="E68" s="113"/>
      <c r="F68" s="137"/>
      <c r="G68" s="137"/>
      <c r="H68" s="137"/>
      <c r="I68" s="137"/>
      <c r="J68" s="137"/>
      <c r="K68" s="137"/>
      <c r="L68" s="137"/>
      <c r="M68" s="137"/>
      <c r="N68" s="137"/>
      <c r="O68" s="137"/>
      <c r="P68" s="137"/>
      <c r="Q68" s="137"/>
      <c r="R68" s="137"/>
      <c r="S68" s="137"/>
      <c r="T68" s="137"/>
      <c r="U68" s="137"/>
      <c r="V68" s="137"/>
      <c r="W68" s="137"/>
      <c r="X68" s="137"/>
      <c r="Y68" s="137"/>
      <c r="Z68" s="137"/>
    </row>
    <row r="69" ht="14.25" customHeight="1">
      <c r="A69" s="86">
        <v>64.0</v>
      </c>
      <c r="B69" s="324"/>
      <c r="C69" s="324"/>
      <c r="D69" s="113"/>
      <c r="E69" s="113"/>
      <c r="F69" s="137"/>
      <c r="G69" s="137"/>
      <c r="H69" s="137"/>
      <c r="I69" s="137"/>
      <c r="J69" s="137"/>
      <c r="K69" s="137"/>
      <c r="L69" s="137"/>
      <c r="M69" s="137"/>
      <c r="N69" s="137"/>
      <c r="O69" s="137"/>
      <c r="P69" s="137"/>
      <c r="Q69" s="137"/>
      <c r="R69" s="137"/>
      <c r="S69" s="137"/>
      <c r="T69" s="137"/>
      <c r="U69" s="137"/>
      <c r="V69" s="137"/>
      <c r="W69" s="137"/>
      <c r="X69" s="137"/>
      <c r="Y69" s="137"/>
      <c r="Z69" s="137"/>
    </row>
    <row r="70" ht="14.25" customHeight="1">
      <c r="A70" s="86">
        <v>65.0</v>
      </c>
      <c r="B70" s="324"/>
      <c r="C70" s="324"/>
      <c r="D70" s="113"/>
      <c r="E70" s="113"/>
      <c r="F70" s="137"/>
      <c r="G70" s="137"/>
      <c r="H70" s="137"/>
      <c r="I70" s="137"/>
      <c r="J70" s="137"/>
      <c r="K70" s="137"/>
      <c r="L70" s="137"/>
      <c r="M70" s="137"/>
      <c r="N70" s="137"/>
      <c r="O70" s="137"/>
      <c r="P70" s="137"/>
      <c r="Q70" s="137"/>
      <c r="R70" s="137"/>
      <c r="S70" s="137"/>
      <c r="T70" s="137"/>
      <c r="U70" s="137"/>
      <c r="V70" s="137"/>
      <c r="W70" s="137"/>
      <c r="X70" s="137"/>
      <c r="Y70" s="137"/>
      <c r="Z70" s="137"/>
    </row>
    <row r="71" ht="14.25" customHeight="1">
      <c r="A71" s="86">
        <v>66.0</v>
      </c>
      <c r="B71" s="324"/>
      <c r="C71" s="324"/>
      <c r="D71" s="113"/>
      <c r="E71" s="113"/>
      <c r="F71" s="137"/>
      <c r="G71" s="137"/>
      <c r="H71" s="137"/>
      <c r="I71" s="137"/>
      <c r="J71" s="137"/>
      <c r="K71" s="137"/>
      <c r="L71" s="137"/>
      <c r="M71" s="137"/>
      <c r="N71" s="137"/>
      <c r="O71" s="137"/>
      <c r="P71" s="137"/>
      <c r="Q71" s="137"/>
      <c r="R71" s="137"/>
      <c r="S71" s="137"/>
      <c r="T71" s="137"/>
      <c r="U71" s="137"/>
      <c r="V71" s="137"/>
      <c r="W71" s="137"/>
      <c r="X71" s="137"/>
      <c r="Y71" s="137"/>
      <c r="Z71" s="137"/>
    </row>
    <row r="72" ht="14.25" customHeight="1">
      <c r="A72" s="86">
        <v>67.0</v>
      </c>
      <c r="B72" s="324"/>
      <c r="C72" s="324"/>
      <c r="D72" s="113"/>
      <c r="E72" s="113"/>
      <c r="F72" s="137"/>
      <c r="G72" s="137"/>
      <c r="H72" s="137"/>
      <c r="I72" s="137"/>
      <c r="J72" s="137"/>
      <c r="K72" s="137"/>
      <c r="L72" s="137"/>
      <c r="M72" s="137"/>
      <c r="N72" s="137"/>
      <c r="O72" s="137"/>
      <c r="P72" s="137"/>
      <c r="Q72" s="137"/>
      <c r="R72" s="137"/>
      <c r="S72" s="137"/>
      <c r="T72" s="137"/>
      <c r="U72" s="137"/>
      <c r="V72" s="137"/>
      <c r="W72" s="137"/>
      <c r="X72" s="137"/>
      <c r="Y72" s="137"/>
      <c r="Z72" s="137"/>
    </row>
    <row r="73" ht="14.25" customHeight="1">
      <c r="A73" s="86">
        <v>68.0</v>
      </c>
      <c r="B73" s="324"/>
      <c r="C73" s="324"/>
      <c r="D73" s="113"/>
      <c r="E73" s="113"/>
      <c r="F73" s="137"/>
      <c r="G73" s="137"/>
      <c r="H73" s="137"/>
      <c r="I73" s="137"/>
      <c r="J73" s="137"/>
      <c r="K73" s="137"/>
      <c r="L73" s="137"/>
      <c r="M73" s="137"/>
      <c r="N73" s="137"/>
      <c r="O73" s="137"/>
      <c r="P73" s="137"/>
      <c r="Q73" s="137"/>
      <c r="R73" s="137"/>
      <c r="S73" s="137"/>
      <c r="T73" s="137"/>
      <c r="U73" s="137"/>
      <c r="V73" s="137"/>
      <c r="W73" s="137"/>
      <c r="X73" s="137"/>
      <c r="Y73" s="137"/>
      <c r="Z73" s="137"/>
    </row>
    <row r="74" ht="14.25" customHeight="1">
      <c r="A74" s="86">
        <v>69.0</v>
      </c>
      <c r="B74" s="324"/>
      <c r="C74" s="324"/>
      <c r="D74" s="113"/>
      <c r="E74" s="113"/>
      <c r="F74" s="137"/>
      <c r="G74" s="137"/>
      <c r="H74" s="137"/>
      <c r="I74" s="137"/>
      <c r="J74" s="137"/>
      <c r="K74" s="137"/>
      <c r="L74" s="137"/>
      <c r="M74" s="137"/>
      <c r="N74" s="137"/>
      <c r="O74" s="137"/>
      <c r="P74" s="137"/>
      <c r="Q74" s="137"/>
      <c r="R74" s="137"/>
      <c r="S74" s="137"/>
      <c r="T74" s="137"/>
      <c r="U74" s="137"/>
      <c r="V74" s="137"/>
      <c r="W74" s="137"/>
      <c r="X74" s="137"/>
      <c r="Y74" s="137"/>
      <c r="Z74" s="137"/>
    </row>
    <row r="75" ht="14.25" customHeight="1">
      <c r="A75" s="86">
        <v>70.0</v>
      </c>
      <c r="B75" s="324"/>
      <c r="C75" s="324"/>
      <c r="D75" s="113"/>
      <c r="E75" s="113"/>
      <c r="F75" s="137"/>
      <c r="G75" s="137"/>
      <c r="H75" s="137"/>
      <c r="I75" s="137"/>
      <c r="J75" s="137"/>
      <c r="K75" s="137"/>
      <c r="L75" s="137"/>
      <c r="M75" s="137"/>
      <c r="N75" s="137"/>
      <c r="O75" s="137"/>
      <c r="P75" s="137"/>
      <c r="Q75" s="137"/>
      <c r="R75" s="137"/>
      <c r="S75" s="137"/>
      <c r="T75" s="137"/>
      <c r="U75" s="137"/>
      <c r="V75" s="137"/>
      <c r="W75" s="137"/>
      <c r="X75" s="137"/>
      <c r="Y75" s="137"/>
      <c r="Z75" s="137"/>
    </row>
    <row r="76" ht="14.25" customHeight="1">
      <c r="A76" s="86">
        <v>71.0</v>
      </c>
      <c r="B76" s="324"/>
      <c r="C76" s="324"/>
      <c r="D76" s="113"/>
      <c r="E76" s="113"/>
      <c r="F76" s="137"/>
      <c r="G76" s="137"/>
      <c r="H76" s="137"/>
      <c r="I76" s="137"/>
      <c r="J76" s="137"/>
      <c r="K76" s="137"/>
      <c r="L76" s="137"/>
      <c r="M76" s="137"/>
      <c r="N76" s="137"/>
      <c r="O76" s="137"/>
      <c r="P76" s="137"/>
      <c r="Q76" s="137"/>
      <c r="R76" s="137"/>
      <c r="S76" s="137"/>
      <c r="T76" s="137"/>
      <c r="U76" s="137"/>
      <c r="V76" s="137"/>
      <c r="W76" s="137"/>
      <c r="X76" s="137"/>
      <c r="Y76" s="137"/>
      <c r="Z76" s="137"/>
    </row>
    <row r="77" ht="14.25" customHeight="1">
      <c r="A77" s="86">
        <v>72.0</v>
      </c>
      <c r="B77" s="324"/>
      <c r="C77" s="324"/>
      <c r="D77" s="113"/>
      <c r="E77" s="113"/>
      <c r="F77" s="137"/>
      <c r="G77" s="137"/>
      <c r="H77" s="137"/>
      <c r="I77" s="137"/>
      <c r="J77" s="137"/>
      <c r="K77" s="137"/>
      <c r="L77" s="137"/>
      <c r="M77" s="137"/>
      <c r="N77" s="137"/>
      <c r="O77" s="137"/>
      <c r="P77" s="137"/>
      <c r="Q77" s="137"/>
      <c r="R77" s="137"/>
      <c r="S77" s="137"/>
      <c r="T77" s="137"/>
      <c r="U77" s="137"/>
      <c r="V77" s="137"/>
      <c r="W77" s="137"/>
      <c r="X77" s="137"/>
      <c r="Y77" s="137"/>
      <c r="Z77" s="137"/>
    </row>
    <row r="78" ht="14.25" customHeight="1">
      <c r="A78" s="86">
        <v>73.0</v>
      </c>
      <c r="B78" s="324"/>
      <c r="C78" s="324"/>
      <c r="D78" s="113"/>
      <c r="E78" s="113"/>
      <c r="F78" s="137"/>
      <c r="G78" s="137"/>
      <c r="H78" s="137"/>
      <c r="I78" s="137"/>
      <c r="J78" s="137"/>
      <c r="K78" s="137"/>
      <c r="L78" s="137"/>
      <c r="M78" s="137"/>
      <c r="N78" s="137"/>
      <c r="O78" s="137"/>
      <c r="P78" s="137"/>
      <c r="Q78" s="137"/>
      <c r="R78" s="137"/>
      <c r="S78" s="137"/>
      <c r="T78" s="137"/>
      <c r="U78" s="137"/>
      <c r="V78" s="137"/>
      <c r="W78" s="137"/>
      <c r="X78" s="137"/>
      <c r="Y78" s="137"/>
      <c r="Z78" s="137"/>
    </row>
    <row r="79" ht="14.25" customHeight="1">
      <c r="A79" s="86">
        <v>74.0</v>
      </c>
      <c r="B79" s="324"/>
      <c r="C79" s="324"/>
      <c r="D79" s="113"/>
      <c r="E79" s="113"/>
      <c r="F79" s="137"/>
      <c r="G79" s="137"/>
      <c r="H79" s="137"/>
      <c r="I79" s="137"/>
      <c r="J79" s="137"/>
      <c r="K79" s="137"/>
      <c r="L79" s="137"/>
      <c r="M79" s="137"/>
      <c r="N79" s="137"/>
      <c r="O79" s="137"/>
      <c r="P79" s="137"/>
      <c r="Q79" s="137"/>
      <c r="R79" s="137"/>
      <c r="S79" s="137"/>
      <c r="T79" s="137"/>
      <c r="U79" s="137"/>
      <c r="V79" s="137"/>
      <c r="W79" s="137"/>
      <c r="X79" s="137"/>
      <c r="Y79" s="137"/>
      <c r="Z79" s="137"/>
    </row>
    <row r="80" ht="14.25" customHeight="1">
      <c r="A80" s="86">
        <v>75.0</v>
      </c>
      <c r="B80" s="324"/>
      <c r="C80" s="324"/>
      <c r="D80" s="113"/>
      <c r="E80" s="113"/>
      <c r="F80" s="137"/>
      <c r="G80" s="137"/>
      <c r="H80" s="137"/>
      <c r="I80" s="137"/>
      <c r="J80" s="137"/>
      <c r="K80" s="137"/>
      <c r="L80" s="137"/>
      <c r="M80" s="137"/>
      <c r="N80" s="137"/>
      <c r="O80" s="137"/>
      <c r="P80" s="137"/>
      <c r="Q80" s="137"/>
      <c r="R80" s="137"/>
      <c r="S80" s="137"/>
      <c r="T80" s="137"/>
      <c r="U80" s="137"/>
      <c r="V80" s="137"/>
      <c r="W80" s="137"/>
      <c r="X80" s="137"/>
      <c r="Y80" s="137"/>
      <c r="Z80" s="137"/>
    </row>
    <row r="81" ht="14.25" customHeight="1">
      <c r="A81" s="86">
        <v>76.0</v>
      </c>
      <c r="B81" s="324"/>
      <c r="C81" s="324"/>
      <c r="D81" s="113"/>
      <c r="E81" s="113"/>
      <c r="F81" s="137"/>
      <c r="G81" s="137"/>
      <c r="H81" s="137"/>
      <c r="I81" s="137"/>
      <c r="J81" s="137"/>
      <c r="K81" s="137"/>
      <c r="L81" s="137"/>
      <c r="M81" s="137"/>
      <c r="N81" s="137"/>
      <c r="O81" s="137"/>
      <c r="P81" s="137"/>
      <c r="Q81" s="137"/>
      <c r="R81" s="137"/>
      <c r="S81" s="137"/>
      <c r="T81" s="137"/>
      <c r="U81" s="137"/>
      <c r="V81" s="137"/>
      <c r="W81" s="137"/>
      <c r="X81" s="137"/>
      <c r="Y81" s="137"/>
      <c r="Z81" s="137"/>
    </row>
    <row r="82" ht="14.25" customHeight="1">
      <c r="A82" s="86">
        <v>77.0</v>
      </c>
      <c r="B82" s="324"/>
      <c r="C82" s="324"/>
      <c r="D82" s="113"/>
      <c r="E82" s="113"/>
      <c r="F82" s="137"/>
      <c r="G82" s="137"/>
      <c r="H82" s="137"/>
      <c r="I82" s="137"/>
      <c r="J82" s="137"/>
      <c r="K82" s="137"/>
      <c r="L82" s="137"/>
      <c r="M82" s="137"/>
      <c r="N82" s="137"/>
      <c r="O82" s="137"/>
      <c r="P82" s="137"/>
      <c r="Q82" s="137"/>
      <c r="R82" s="137"/>
      <c r="S82" s="137"/>
      <c r="T82" s="137"/>
      <c r="U82" s="137"/>
      <c r="V82" s="137"/>
      <c r="W82" s="137"/>
      <c r="X82" s="137"/>
      <c r="Y82" s="137"/>
      <c r="Z82" s="137"/>
    </row>
    <row r="83" ht="14.25" customHeight="1">
      <c r="A83" s="86">
        <v>78.0</v>
      </c>
      <c r="B83" s="324"/>
      <c r="C83" s="324"/>
      <c r="D83" s="113"/>
      <c r="E83" s="113"/>
      <c r="F83" s="137"/>
      <c r="G83" s="137"/>
      <c r="H83" s="137"/>
      <c r="I83" s="137"/>
      <c r="J83" s="137"/>
      <c r="K83" s="137"/>
      <c r="L83" s="137"/>
      <c r="M83" s="137"/>
      <c r="N83" s="137"/>
      <c r="O83" s="137"/>
      <c r="P83" s="137"/>
      <c r="Q83" s="137"/>
      <c r="R83" s="137"/>
      <c r="S83" s="137"/>
      <c r="T83" s="137"/>
      <c r="U83" s="137"/>
      <c r="V83" s="137"/>
      <c r="W83" s="137"/>
      <c r="X83" s="137"/>
      <c r="Y83" s="137"/>
      <c r="Z83" s="137"/>
    </row>
    <row r="84" ht="14.25" customHeight="1">
      <c r="A84" s="86">
        <v>79.0</v>
      </c>
      <c r="B84" s="324"/>
      <c r="C84" s="324"/>
      <c r="D84" s="113"/>
      <c r="E84" s="113"/>
      <c r="F84" s="137"/>
      <c r="G84" s="137"/>
      <c r="H84" s="137"/>
      <c r="I84" s="137"/>
      <c r="J84" s="137"/>
      <c r="K84" s="137"/>
      <c r="L84" s="137"/>
      <c r="M84" s="137"/>
      <c r="N84" s="137"/>
      <c r="O84" s="137"/>
      <c r="P84" s="137"/>
      <c r="Q84" s="137"/>
      <c r="R84" s="137"/>
      <c r="S84" s="137"/>
      <c r="T84" s="137"/>
      <c r="U84" s="137"/>
      <c r="V84" s="137"/>
      <c r="W84" s="137"/>
      <c r="X84" s="137"/>
      <c r="Y84" s="137"/>
      <c r="Z84" s="137"/>
    </row>
    <row r="85" ht="14.25" customHeight="1">
      <c r="A85" s="86">
        <v>80.0</v>
      </c>
      <c r="B85" s="324"/>
      <c r="C85" s="324"/>
      <c r="D85" s="113"/>
      <c r="E85" s="113"/>
      <c r="F85" s="137"/>
      <c r="G85" s="137"/>
      <c r="H85" s="137"/>
      <c r="I85" s="137"/>
      <c r="J85" s="137"/>
      <c r="K85" s="137"/>
      <c r="L85" s="137"/>
      <c r="M85" s="137"/>
      <c r="N85" s="137"/>
      <c r="O85" s="137"/>
      <c r="P85" s="137"/>
      <c r="Q85" s="137"/>
      <c r="R85" s="137"/>
      <c r="S85" s="137"/>
      <c r="T85" s="137"/>
      <c r="U85" s="137"/>
      <c r="V85" s="137"/>
      <c r="W85" s="137"/>
      <c r="X85" s="137"/>
      <c r="Y85" s="137"/>
      <c r="Z85" s="137"/>
    </row>
    <row r="86" ht="14.25" customHeight="1">
      <c r="A86" s="86">
        <v>81.0</v>
      </c>
      <c r="B86" s="324"/>
      <c r="C86" s="324"/>
      <c r="D86" s="113"/>
      <c r="E86" s="113"/>
      <c r="F86" s="137"/>
      <c r="G86" s="137"/>
      <c r="H86" s="137"/>
      <c r="I86" s="137"/>
      <c r="J86" s="137"/>
      <c r="K86" s="137"/>
      <c r="L86" s="137"/>
      <c r="M86" s="137"/>
      <c r="N86" s="137"/>
      <c r="O86" s="137"/>
      <c r="P86" s="137"/>
      <c r="Q86" s="137"/>
      <c r="R86" s="137"/>
      <c r="S86" s="137"/>
      <c r="T86" s="137"/>
      <c r="U86" s="137"/>
      <c r="V86" s="137"/>
      <c r="W86" s="137"/>
      <c r="X86" s="137"/>
      <c r="Y86" s="137"/>
      <c r="Z86" s="137"/>
    </row>
    <row r="87" ht="14.25" customHeight="1">
      <c r="A87" s="86">
        <v>82.0</v>
      </c>
      <c r="B87" s="324"/>
      <c r="C87" s="324"/>
      <c r="D87" s="113"/>
      <c r="E87" s="113"/>
      <c r="F87" s="137"/>
      <c r="G87" s="137"/>
      <c r="H87" s="137"/>
      <c r="I87" s="137"/>
      <c r="J87" s="137"/>
      <c r="K87" s="137"/>
      <c r="L87" s="137"/>
      <c r="M87" s="137"/>
      <c r="N87" s="137"/>
      <c r="O87" s="137"/>
      <c r="P87" s="137"/>
      <c r="Q87" s="137"/>
      <c r="R87" s="137"/>
      <c r="S87" s="137"/>
      <c r="T87" s="137"/>
      <c r="U87" s="137"/>
      <c r="V87" s="137"/>
      <c r="W87" s="137"/>
      <c r="X87" s="137"/>
      <c r="Y87" s="137"/>
      <c r="Z87" s="137"/>
    </row>
    <row r="88" ht="14.25" customHeight="1">
      <c r="A88" s="86">
        <v>83.0</v>
      </c>
      <c r="B88" s="324"/>
      <c r="C88" s="324"/>
      <c r="D88" s="113"/>
      <c r="E88" s="113"/>
      <c r="F88" s="137"/>
      <c r="G88" s="137"/>
      <c r="H88" s="137"/>
      <c r="I88" s="137"/>
      <c r="J88" s="137"/>
      <c r="K88" s="137"/>
      <c r="L88" s="137"/>
      <c r="M88" s="137"/>
      <c r="N88" s="137"/>
      <c r="O88" s="137"/>
      <c r="P88" s="137"/>
      <c r="Q88" s="137"/>
      <c r="R88" s="137"/>
      <c r="S88" s="137"/>
      <c r="T88" s="137"/>
      <c r="U88" s="137"/>
      <c r="V88" s="137"/>
      <c r="W88" s="137"/>
      <c r="X88" s="137"/>
      <c r="Y88" s="137"/>
      <c r="Z88" s="137"/>
    </row>
    <row r="89" ht="14.25" customHeight="1">
      <c r="A89" s="86">
        <v>84.0</v>
      </c>
      <c r="B89" s="324"/>
      <c r="C89" s="324"/>
      <c r="D89" s="113"/>
      <c r="E89" s="113"/>
      <c r="F89" s="137"/>
      <c r="G89" s="137"/>
      <c r="H89" s="137"/>
      <c r="I89" s="137"/>
      <c r="J89" s="137"/>
      <c r="K89" s="137"/>
      <c r="L89" s="137"/>
      <c r="M89" s="137"/>
      <c r="N89" s="137"/>
      <c r="O89" s="137"/>
      <c r="P89" s="137"/>
      <c r="Q89" s="137"/>
      <c r="R89" s="137"/>
      <c r="S89" s="137"/>
      <c r="T89" s="137"/>
      <c r="U89" s="137"/>
      <c r="V89" s="137"/>
      <c r="W89" s="137"/>
      <c r="X89" s="137"/>
      <c r="Y89" s="137"/>
      <c r="Z89" s="137"/>
    </row>
    <row r="90" ht="14.25" customHeight="1">
      <c r="A90" s="86">
        <v>85.0</v>
      </c>
      <c r="B90" s="324"/>
      <c r="C90" s="324"/>
      <c r="D90" s="113"/>
      <c r="E90" s="113"/>
      <c r="F90" s="137"/>
      <c r="G90" s="137"/>
      <c r="H90" s="137"/>
      <c r="I90" s="137"/>
      <c r="J90" s="137"/>
      <c r="K90" s="137"/>
      <c r="L90" s="137"/>
      <c r="M90" s="137"/>
      <c r="N90" s="137"/>
      <c r="O90" s="137"/>
      <c r="P90" s="137"/>
      <c r="Q90" s="137"/>
      <c r="R90" s="137"/>
      <c r="S90" s="137"/>
      <c r="T90" s="137"/>
      <c r="U90" s="137"/>
      <c r="V90" s="137"/>
      <c r="W90" s="137"/>
      <c r="X90" s="137"/>
      <c r="Y90" s="137"/>
      <c r="Z90" s="137"/>
    </row>
    <row r="91" ht="14.25" customHeight="1">
      <c r="A91" s="86">
        <v>86.0</v>
      </c>
      <c r="B91" s="324"/>
      <c r="C91" s="324"/>
      <c r="D91" s="113"/>
      <c r="E91" s="113"/>
      <c r="F91" s="137"/>
      <c r="G91" s="137"/>
      <c r="H91" s="137"/>
      <c r="I91" s="137"/>
      <c r="J91" s="137"/>
      <c r="K91" s="137"/>
      <c r="L91" s="137"/>
      <c r="M91" s="137"/>
      <c r="N91" s="137"/>
      <c r="O91" s="137"/>
      <c r="P91" s="137"/>
      <c r="Q91" s="137"/>
      <c r="R91" s="137"/>
      <c r="S91" s="137"/>
      <c r="T91" s="137"/>
      <c r="U91" s="137"/>
      <c r="V91" s="137"/>
      <c r="W91" s="137"/>
      <c r="X91" s="137"/>
      <c r="Y91" s="137"/>
      <c r="Z91" s="137"/>
    </row>
    <row r="92" ht="14.25" customHeight="1">
      <c r="A92" s="86">
        <v>87.0</v>
      </c>
      <c r="B92" s="324"/>
      <c r="C92" s="324"/>
      <c r="D92" s="113"/>
      <c r="E92" s="113"/>
      <c r="F92" s="137"/>
      <c r="G92" s="137"/>
      <c r="H92" s="137"/>
      <c r="I92" s="137"/>
      <c r="J92" s="137"/>
      <c r="K92" s="137"/>
      <c r="L92" s="137"/>
      <c r="M92" s="137"/>
      <c r="N92" s="137"/>
      <c r="O92" s="137"/>
      <c r="P92" s="137"/>
      <c r="Q92" s="137"/>
      <c r="R92" s="137"/>
      <c r="S92" s="137"/>
      <c r="T92" s="137"/>
      <c r="U92" s="137"/>
      <c r="V92" s="137"/>
      <c r="W92" s="137"/>
      <c r="X92" s="137"/>
      <c r="Y92" s="137"/>
      <c r="Z92" s="137"/>
    </row>
    <row r="93" ht="14.25" customHeight="1">
      <c r="A93" s="86">
        <v>88.0</v>
      </c>
      <c r="B93" s="324"/>
      <c r="C93" s="324"/>
      <c r="D93" s="113"/>
      <c r="E93" s="113"/>
      <c r="F93" s="137"/>
      <c r="G93" s="137"/>
      <c r="H93" s="137"/>
      <c r="I93" s="137"/>
      <c r="J93" s="137"/>
      <c r="K93" s="137"/>
      <c r="L93" s="137"/>
      <c r="M93" s="137"/>
      <c r="N93" s="137"/>
      <c r="O93" s="137"/>
      <c r="P93" s="137"/>
      <c r="Q93" s="137"/>
      <c r="R93" s="137"/>
      <c r="S93" s="137"/>
      <c r="T93" s="137"/>
      <c r="U93" s="137"/>
      <c r="V93" s="137"/>
      <c r="W93" s="137"/>
      <c r="X93" s="137"/>
      <c r="Y93" s="137"/>
      <c r="Z93" s="137"/>
    </row>
    <row r="94" ht="14.25" customHeight="1">
      <c r="A94" s="86">
        <v>89.0</v>
      </c>
      <c r="B94" s="324"/>
      <c r="C94" s="324"/>
      <c r="D94" s="113"/>
      <c r="E94" s="113"/>
      <c r="F94" s="137"/>
      <c r="G94" s="137"/>
      <c r="H94" s="137"/>
      <c r="I94" s="137"/>
      <c r="J94" s="137"/>
      <c r="K94" s="137"/>
      <c r="L94" s="137"/>
      <c r="M94" s="137"/>
      <c r="N94" s="137"/>
      <c r="O94" s="137"/>
      <c r="P94" s="137"/>
      <c r="Q94" s="137"/>
      <c r="R94" s="137"/>
      <c r="S94" s="137"/>
      <c r="T94" s="137"/>
      <c r="U94" s="137"/>
      <c r="V94" s="137"/>
      <c r="W94" s="137"/>
      <c r="X94" s="137"/>
      <c r="Y94" s="137"/>
      <c r="Z94" s="137"/>
    </row>
    <row r="95" ht="14.25" customHeight="1">
      <c r="A95" s="86">
        <v>90.0</v>
      </c>
      <c r="B95" s="324"/>
      <c r="C95" s="324"/>
      <c r="D95" s="113"/>
      <c r="E95" s="113"/>
      <c r="F95" s="137"/>
      <c r="G95" s="137"/>
      <c r="H95" s="137"/>
      <c r="I95" s="137"/>
      <c r="J95" s="137"/>
      <c r="K95" s="137"/>
      <c r="L95" s="137"/>
      <c r="M95" s="137"/>
      <c r="N95" s="137"/>
      <c r="O95" s="137"/>
      <c r="P95" s="137"/>
      <c r="Q95" s="137"/>
      <c r="R95" s="137"/>
      <c r="S95" s="137"/>
      <c r="T95" s="137"/>
      <c r="U95" s="137"/>
      <c r="V95" s="137"/>
      <c r="W95" s="137"/>
      <c r="X95" s="137"/>
      <c r="Y95" s="137"/>
      <c r="Z95" s="137"/>
    </row>
    <row r="96" ht="14.25" customHeight="1">
      <c r="A96" s="86">
        <v>91.0</v>
      </c>
      <c r="B96" s="324"/>
      <c r="C96" s="324"/>
      <c r="D96" s="113"/>
      <c r="E96" s="113"/>
      <c r="F96" s="137"/>
      <c r="G96" s="137"/>
      <c r="H96" s="137"/>
      <c r="I96" s="137"/>
      <c r="J96" s="137"/>
      <c r="K96" s="137"/>
      <c r="L96" s="137"/>
      <c r="M96" s="137"/>
      <c r="N96" s="137"/>
      <c r="O96" s="137"/>
      <c r="P96" s="137"/>
      <c r="Q96" s="137"/>
      <c r="R96" s="137"/>
      <c r="S96" s="137"/>
      <c r="T96" s="137"/>
      <c r="U96" s="137"/>
      <c r="V96" s="137"/>
      <c r="W96" s="137"/>
      <c r="X96" s="137"/>
      <c r="Y96" s="137"/>
      <c r="Z96" s="137"/>
    </row>
    <row r="97" ht="14.25" customHeight="1">
      <c r="A97" s="86">
        <v>92.0</v>
      </c>
      <c r="B97" s="324"/>
      <c r="C97" s="324"/>
      <c r="D97" s="113"/>
      <c r="E97" s="113"/>
      <c r="F97" s="137"/>
      <c r="G97" s="137"/>
      <c r="H97" s="137"/>
      <c r="I97" s="137"/>
      <c r="J97" s="137"/>
      <c r="K97" s="137"/>
      <c r="L97" s="137"/>
      <c r="M97" s="137"/>
      <c r="N97" s="137"/>
      <c r="O97" s="137"/>
      <c r="P97" s="137"/>
      <c r="Q97" s="137"/>
      <c r="R97" s="137"/>
      <c r="S97" s="137"/>
      <c r="T97" s="137"/>
      <c r="U97" s="137"/>
      <c r="V97" s="137"/>
      <c r="W97" s="137"/>
      <c r="X97" s="137"/>
      <c r="Y97" s="137"/>
      <c r="Z97" s="137"/>
    </row>
    <row r="98" ht="14.25" customHeight="1">
      <c r="A98" s="86">
        <v>93.0</v>
      </c>
      <c r="B98" s="324"/>
      <c r="C98" s="324"/>
      <c r="D98" s="113"/>
      <c r="E98" s="113"/>
      <c r="F98" s="137"/>
      <c r="G98" s="137"/>
      <c r="H98" s="137"/>
      <c r="I98" s="137"/>
      <c r="J98" s="137"/>
      <c r="K98" s="137"/>
      <c r="L98" s="137"/>
      <c r="M98" s="137"/>
      <c r="N98" s="137"/>
      <c r="O98" s="137"/>
      <c r="P98" s="137"/>
      <c r="Q98" s="137"/>
      <c r="R98" s="137"/>
      <c r="S98" s="137"/>
      <c r="T98" s="137"/>
      <c r="U98" s="137"/>
      <c r="V98" s="137"/>
      <c r="W98" s="137"/>
      <c r="X98" s="137"/>
      <c r="Y98" s="137"/>
      <c r="Z98" s="137"/>
    </row>
    <row r="99" ht="14.25" customHeight="1">
      <c r="A99" s="86">
        <v>94.0</v>
      </c>
      <c r="B99" s="324"/>
      <c r="C99" s="324"/>
      <c r="D99" s="113"/>
      <c r="E99" s="113"/>
      <c r="F99" s="137"/>
      <c r="G99" s="137"/>
      <c r="H99" s="137"/>
      <c r="I99" s="137"/>
      <c r="J99" s="137"/>
      <c r="K99" s="137"/>
      <c r="L99" s="137"/>
      <c r="M99" s="137"/>
      <c r="N99" s="137"/>
      <c r="O99" s="137"/>
      <c r="P99" s="137"/>
      <c r="Q99" s="137"/>
      <c r="R99" s="137"/>
      <c r="S99" s="137"/>
      <c r="T99" s="137"/>
      <c r="U99" s="137"/>
      <c r="V99" s="137"/>
      <c r="W99" s="137"/>
      <c r="X99" s="137"/>
      <c r="Y99" s="137"/>
      <c r="Z99" s="137"/>
    </row>
    <row r="100" ht="14.25" customHeight="1">
      <c r="A100" s="86">
        <v>95.0</v>
      </c>
      <c r="B100" s="324"/>
      <c r="C100" s="324"/>
      <c r="D100" s="113"/>
      <c r="E100" s="113"/>
      <c r="F100" s="137"/>
      <c r="G100" s="137"/>
      <c r="H100" s="137"/>
      <c r="I100" s="137"/>
      <c r="J100" s="137"/>
      <c r="K100" s="137"/>
      <c r="L100" s="137"/>
      <c r="M100" s="137"/>
      <c r="N100" s="137"/>
      <c r="O100" s="137"/>
      <c r="P100" s="137"/>
      <c r="Q100" s="137"/>
      <c r="R100" s="137"/>
      <c r="S100" s="137"/>
      <c r="T100" s="137"/>
      <c r="U100" s="137"/>
      <c r="V100" s="137"/>
      <c r="W100" s="137"/>
      <c r="X100" s="137"/>
      <c r="Y100" s="137"/>
      <c r="Z100" s="137"/>
    </row>
    <row r="101" ht="14.25" customHeight="1">
      <c r="A101" s="86">
        <v>96.0</v>
      </c>
      <c r="B101" s="324"/>
      <c r="C101" s="324"/>
      <c r="D101" s="113"/>
      <c r="E101" s="113"/>
      <c r="F101" s="137"/>
      <c r="G101" s="137"/>
      <c r="H101" s="137"/>
      <c r="I101" s="137"/>
      <c r="J101" s="137"/>
      <c r="K101" s="137"/>
      <c r="L101" s="137"/>
      <c r="M101" s="137"/>
      <c r="N101" s="137"/>
      <c r="O101" s="137"/>
      <c r="P101" s="137"/>
      <c r="Q101" s="137"/>
      <c r="R101" s="137"/>
      <c r="S101" s="137"/>
      <c r="T101" s="137"/>
      <c r="U101" s="137"/>
      <c r="V101" s="137"/>
      <c r="W101" s="137"/>
      <c r="X101" s="137"/>
      <c r="Y101" s="137"/>
      <c r="Z101" s="137"/>
    </row>
    <row r="102" ht="14.25" customHeight="1">
      <c r="A102" s="86">
        <v>97.0</v>
      </c>
      <c r="B102" s="324"/>
      <c r="C102" s="324"/>
      <c r="D102" s="113"/>
      <c r="E102" s="113"/>
      <c r="F102" s="137"/>
      <c r="G102" s="137"/>
      <c r="H102" s="137"/>
      <c r="I102" s="137"/>
      <c r="J102" s="137"/>
      <c r="K102" s="137"/>
      <c r="L102" s="137"/>
      <c r="M102" s="137"/>
      <c r="N102" s="137"/>
      <c r="O102" s="137"/>
      <c r="P102" s="137"/>
      <c r="Q102" s="137"/>
      <c r="R102" s="137"/>
      <c r="S102" s="137"/>
      <c r="T102" s="137"/>
      <c r="U102" s="137"/>
      <c r="V102" s="137"/>
      <c r="W102" s="137"/>
      <c r="X102" s="137"/>
      <c r="Y102" s="137"/>
      <c r="Z102" s="137"/>
    </row>
    <row r="103" ht="14.25" customHeight="1">
      <c r="A103" s="86">
        <v>98.0</v>
      </c>
      <c r="B103" s="324"/>
      <c r="C103" s="324"/>
      <c r="D103" s="113"/>
      <c r="E103" s="113"/>
      <c r="F103" s="137"/>
      <c r="G103" s="137"/>
      <c r="H103" s="137"/>
      <c r="I103" s="137"/>
      <c r="J103" s="137"/>
      <c r="K103" s="137"/>
      <c r="L103" s="137"/>
      <c r="M103" s="137"/>
      <c r="N103" s="137"/>
      <c r="O103" s="137"/>
      <c r="P103" s="137"/>
      <c r="Q103" s="137"/>
      <c r="R103" s="137"/>
      <c r="S103" s="137"/>
      <c r="T103" s="137"/>
      <c r="U103" s="137"/>
      <c r="V103" s="137"/>
      <c r="W103" s="137"/>
      <c r="X103" s="137"/>
      <c r="Y103" s="137"/>
      <c r="Z103" s="137"/>
    </row>
    <row r="104" ht="14.25" customHeight="1">
      <c r="A104" s="86">
        <v>99.0</v>
      </c>
      <c r="B104" s="324"/>
      <c r="C104" s="324"/>
      <c r="D104" s="113"/>
      <c r="E104" s="113"/>
      <c r="F104" s="137"/>
      <c r="G104" s="137"/>
      <c r="H104" s="137"/>
      <c r="I104" s="137"/>
      <c r="J104" s="137"/>
      <c r="K104" s="137"/>
      <c r="L104" s="137"/>
      <c r="M104" s="137"/>
      <c r="N104" s="137"/>
      <c r="O104" s="137"/>
      <c r="P104" s="137"/>
      <c r="Q104" s="137"/>
      <c r="R104" s="137"/>
      <c r="S104" s="137"/>
      <c r="T104" s="137"/>
      <c r="U104" s="137"/>
      <c r="V104" s="137"/>
      <c r="W104" s="137"/>
      <c r="X104" s="137"/>
      <c r="Y104" s="137"/>
      <c r="Z104" s="137"/>
    </row>
    <row r="105" ht="14.25" customHeight="1">
      <c r="A105" s="86">
        <v>100.0</v>
      </c>
      <c r="B105" s="324"/>
      <c r="C105" s="324"/>
      <c r="D105" s="113"/>
      <c r="E105" s="113"/>
      <c r="F105" s="137"/>
      <c r="G105" s="137"/>
      <c r="H105" s="137"/>
      <c r="I105" s="137"/>
      <c r="J105" s="137"/>
      <c r="K105" s="137"/>
      <c r="L105" s="137"/>
      <c r="M105" s="137"/>
      <c r="N105" s="137"/>
      <c r="O105" s="137"/>
      <c r="P105" s="137"/>
      <c r="Q105" s="137"/>
      <c r="R105" s="137"/>
      <c r="S105" s="137"/>
      <c r="T105" s="137"/>
      <c r="U105" s="137"/>
      <c r="V105" s="137"/>
      <c r="W105" s="137"/>
      <c r="X105" s="137"/>
      <c r="Y105" s="137"/>
      <c r="Z105" s="137"/>
    </row>
    <row r="106" ht="14.25" customHeight="1">
      <c r="A106" s="137"/>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row>
    <row r="107" ht="14.25" customHeight="1">
      <c r="A107" s="137"/>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row>
    <row r="108" ht="14.25" customHeight="1">
      <c r="A108" s="137"/>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row>
    <row r="109" ht="14.25" customHeight="1">
      <c r="A109" s="137"/>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row>
    <row r="110" ht="14.25" customHeight="1">
      <c r="A110" s="137"/>
      <c r="B110" s="137"/>
      <c r="C110" s="137"/>
      <c r="D110" s="137"/>
      <c r="E110" s="137"/>
      <c r="F110" s="137"/>
      <c r="G110" s="137"/>
      <c r="H110" s="137"/>
      <c r="I110" s="137"/>
      <c r="J110" s="137"/>
      <c r="K110" s="137"/>
      <c r="L110" s="137"/>
      <c r="M110" s="137"/>
      <c r="N110" s="137"/>
      <c r="O110" s="137"/>
      <c r="P110" s="137"/>
      <c r="Q110" s="137"/>
      <c r="R110" s="137"/>
      <c r="S110" s="137"/>
      <c r="T110" s="137"/>
      <c r="U110" s="137"/>
      <c r="V110" s="137"/>
      <c r="W110" s="137"/>
      <c r="X110" s="137"/>
      <c r="Y110" s="137"/>
      <c r="Z110" s="137"/>
    </row>
    <row r="111" ht="14.25" customHeight="1">
      <c r="A111" s="137"/>
      <c r="B111" s="137"/>
      <c r="C111" s="137"/>
      <c r="D111" s="137"/>
      <c r="E111" s="137"/>
      <c r="F111" s="137"/>
      <c r="G111" s="137"/>
      <c r="H111" s="137"/>
      <c r="I111" s="137"/>
      <c r="J111" s="137"/>
      <c r="K111" s="137"/>
      <c r="L111" s="137"/>
      <c r="M111" s="137"/>
      <c r="N111" s="137"/>
      <c r="O111" s="137"/>
      <c r="P111" s="137"/>
      <c r="Q111" s="137"/>
      <c r="R111" s="137"/>
      <c r="S111" s="137"/>
      <c r="T111" s="137"/>
      <c r="U111" s="137"/>
      <c r="V111" s="137"/>
      <c r="W111" s="137"/>
      <c r="X111" s="137"/>
      <c r="Y111" s="137"/>
      <c r="Z111" s="137"/>
    </row>
    <row r="112" ht="14.25" customHeight="1">
      <c r="A112" s="137"/>
      <c r="B112" s="137"/>
      <c r="C112" s="137"/>
      <c r="D112" s="137"/>
      <c r="E112" s="137"/>
      <c r="F112" s="137"/>
      <c r="G112" s="137"/>
      <c r="H112" s="137"/>
      <c r="I112" s="137"/>
      <c r="J112" s="137"/>
      <c r="K112" s="137"/>
      <c r="L112" s="137"/>
      <c r="M112" s="137"/>
      <c r="N112" s="137"/>
      <c r="O112" s="137"/>
      <c r="P112" s="137"/>
      <c r="Q112" s="137"/>
      <c r="R112" s="137"/>
      <c r="S112" s="137"/>
      <c r="T112" s="137"/>
      <c r="U112" s="137"/>
      <c r="V112" s="137"/>
      <c r="W112" s="137"/>
      <c r="X112" s="137"/>
      <c r="Y112" s="137"/>
      <c r="Z112" s="137"/>
    </row>
    <row r="113" ht="14.25" customHeight="1">
      <c r="A113" s="137"/>
      <c r="B113" s="137"/>
      <c r="C113" s="137"/>
      <c r="D113" s="137"/>
      <c r="E113" s="137"/>
      <c r="F113" s="137"/>
      <c r="G113" s="137"/>
      <c r="H113" s="137"/>
      <c r="I113" s="137"/>
      <c r="J113" s="137"/>
      <c r="K113" s="137"/>
      <c r="L113" s="137"/>
      <c r="M113" s="137"/>
      <c r="N113" s="137"/>
      <c r="O113" s="137"/>
      <c r="P113" s="137"/>
      <c r="Q113" s="137"/>
      <c r="R113" s="137"/>
      <c r="S113" s="137"/>
      <c r="T113" s="137"/>
      <c r="U113" s="137"/>
      <c r="V113" s="137"/>
      <c r="W113" s="137"/>
      <c r="X113" s="137"/>
      <c r="Y113" s="137"/>
      <c r="Z113" s="137"/>
    </row>
    <row r="114" ht="14.25" customHeight="1">
      <c r="A114" s="137"/>
      <c r="B114" s="137"/>
      <c r="C114" s="137"/>
      <c r="D114" s="137"/>
      <c r="E114" s="137"/>
      <c r="F114" s="137"/>
      <c r="G114" s="137"/>
      <c r="H114" s="137"/>
      <c r="I114" s="137"/>
      <c r="J114" s="137"/>
      <c r="K114" s="137"/>
      <c r="L114" s="137"/>
      <c r="M114" s="137"/>
      <c r="N114" s="137"/>
      <c r="O114" s="137"/>
      <c r="P114" s="137"/>
      <c r="Q114" s="137"/>
      <c r="R114" s="137"/>
      <c r="S114" s="137"/>
      <c r="T114" s="137"/>
      <c r="U114" s="137"/>
      <c r="V114" s="137"/>
      <c r="W114" s="137"/>
      <c r="X114" s="137"/>
      <c r="Y114" s="137"/>
      <c r="Z114" s="137"/>
    </row>
    <row r="115" ht="14.25" customHeight="1">
      <c r="A115" s="137"/>
      <c r="B115" s="137"/>
      <c r="C115" s="137"/>
      <c r="D115" s="137"/>
      <c r="E115" s="137"/>
      <c r="F115" s="137"/>
      <c r="G115" s="137"/>
      <c r="H115" s="137"/>
      <c r="I115" s="137"/>
      <c r="J115" s="137"/>
      <c r="K115" s="137"/>
      <c r="L115" s="137"/>
      <c r="M115" s="137"/>
      <c r="N115" s="137"/>
      <c r="O115" s="137"/>
      <c r="P115" s="137"/>
      <c r="Q115" s="137"/>
      <c r="R115" s="137"/>
      <c r="S115" s="137"/>
      <c r="T115" s="137"/>
      <c r="U115" s="137"/>
      <c r="V115" s="137"/>
      <c r="W115" s="137"/>
      <c r="X115" s="137"/>
      <c r="Y115" s="137"/>
      <c r="Z115" s="137"/>
    </row>
    <row r="116" ht="14.25" customHeight="1">
      <c r="A116" s="137"/>
      <c r="B116" s="137"/>
      <c r="C116" s="137"/>
      <c r="D116" s="137"/>
      <c r="E116" s="137"/>
      <c r="F116" s="137"/>
      <c r="G116" s="137"/>
      <c r="H116" s="137"/>
      <c r="I116" s="137"/>
      <c r="J116" s="137"/>
      <c r="K116" s="137"/>
      <c r="L116" s="137"/>
      <c r="M116" s="137"/>
      <c r="N116" s="137"/>
      <c r="O116" s="137"/>
      <c r="P116" s="137"/>
      <c r="Q116" s="137"/>
      <c r="R116" s="137"/>
      <c r="S116" s="137"/>
      <c r="T116" s="137"/>
      <c r="U116" s="137"/>
      <c r="V116" s="137"/>
      <c r="W116" s="137"/>
      <c r="X116" s="137"/>
      <c r="Y116" s="137"/>
      <c r="Z116" s="137"/>
    </row>
    <row r="117" ht="14.25" customHeight="1">
      <c r="A117" s="137"/>
      <c r="B117" s="137"/>
      <c r="C117" s="137"/>
      <c r="D117" s="137"/>
      <c r="E117" s="137"/>
      <c r="F117" s="137"/>
      <c r="G117" s="137"/>
      <c r="H117" s="137"/>
      <c r="I117" s="137"/>
      <c r="J117" s="137"/>
      <c r="K117" s="137"/>
      <c r="L117" s="137"/>
      <c r="M117" s="137"/>
      <c r="N117" s="137"/>
      <c r="O117" s="137"/>
      <c r="P117" s="137"/>
      <c r="Q117" s="137"/>
      <c r="R117" s="137"/>
      <c r="S117" s="137"/>
      <c r="T117" s="137"/>
      <c r="U117" s="137"/>
      <c r="V117" s="137"/>
      <c r="W117" s="137"/>
      <c r="X117" s="137"/>
      <c r="Y117" s="137"/>
      <c r="Z117" s="137"/>
    </row>
    <row r="118" ht="14.25" customHeight="1">
      <c r="A118" s="137"/>
      <c r="B118" s="137"/>
      <c r="C118" s="137"/>
      <c r="D118" s="137"/>
      <c r="E118" s="137"/>
      <c r="F118" s="137"/>
      <c r="G118" s="137"/>
      <c r="H118" s="137"/>
      <c r="I118" s="137"/>
      <c r="J118" s="137"/>
      <c r="K118" s="137"/>
      <c r="L118" s="137"/>
      <c r="M118" s="137"/>
      <c r="N118" s="137"/>
      <c r="O118" s="137"/>
      <c r="P118" s="137"/>
      <c r="Q118" s="137"/>
      <c r="R118" s="137"/>
      <c r="S118" s="137"/>
      <c r="T118" s="137"/>
      <c r="U118" s="137"/>
      <c r="V118" s="137"/>
      <c r="W118" s="137"/>
      <c r="X118" s="137"/>
      <c r="Y118" s="137"/>
      <c r="Z118" s="137"/>
    </row>
    <row r="119" ht="14.25" customHeight="1">
      <c r="A119" s="137"/>
      <c r="B119" s="137"/>
      <c r="C119" s="137"/>
      <c r="D119" s="137"/>
      <c r="E119" s="137"/>
      <c r="F119" s="137"/>
      <c r="G119" s="137"/>
      <c r="H119" s="137"/>
      <c r="I119" s="137"/>
      <c r="J119" s="137"/>
      <c r="K119" s="137"/>
      <c r="L119" s="137"/>
      <c r="M119" s="137"/>
      <c r="N119" s="137"/>
      <c r="O119" s="137"/>
      <c r="P119" s="137"/>
      <c r="Q119" s="137"/>
      <c r="R119" s="137"/>
      <c r="S119" s="137"/>
      <c r="T119" s="137"/>
      <c r="U119" s="137"/>
      <c r="V119" s="137"/>
      <c r="W119" s="137"/>
      <c r="X119" s="137"/>
      <c r="Y119" s="137"/>
      <c r="Z119" s="137"/>
    </row>
    <row r="120" ht="14.25" customHeight="1">
      <c r="A120" s="137"/>
      <c r="B120" s="137"/>
      <c r="C120" s="137"/>
      <c r="D120" s="137"/>
      <c r="E120" s="137"/>
      <c r="F120" s="137"/>
      <c r="G120" s="137"/>
      <c r="H120" s="137"/>
      <c r="I120" s="137"/>
      <c r="J120" s="137"/>
      <c r="K120" s="137"/>
      <c r="L120" s="137"/>
      <c r="M120" s="137"/>
      <c r="N120" s="137"/>
      <c r="O120" s="137"/>
      <c r="P120" s="137"/>
      <c r="Q120" s="137"/>
      <c r="R120" s="137"/>
      <c r="S120" s="137"/>
      <c r="T120" s="137"/>
      <c r="U120" s="137"/>
      <c r="V120" s="137"/>
      <c r="W120" s="137"/>
      <c r="X120" s="137"/>
      <c r="Y120" s="137"/>
      <c r="Z120" s="137"/>
    </row>
    <row r="121" ht="14.25" customHeight="1">
      <c r="A121" s="137"/>
      <c r="B121" s="137"/>
      <c r="C121" s="137"/>
      <c r="D121" s="137"/>
      <c r="E121" s="137"/>
      <c r="F121" s="137"/>
      <c r="G121" s="137"/>
      <c r="H121" s="137"/>
      <c r="I121" s="137"/>
      <c r="J121" s="137"/>
      <c r="K121" s="137"/>
      <c r="L121" s="137"/>
      <c r="M121" s="137"/>
      <c r="N121" s="137"/>
      <c r="O121" s="137"/>
      <c r="P121" s="137"/>
      <c r="Q121" s="137"/>
      <c r="R121" s="137"/>
      <c r="S121" s="137"/>
      <c r="T121" s="137"/>
      <c r="U121" s="137"/>
      <c r="V121" s="137"/>
      <c r="W121" s="137"/>
      <c r="X121" s="137"/>
      <c r="Y121" s="137"/>
      <c r="Z121" s="137"/>
    </row>
    <row r="122" ht="14.25" customHeight="1">
      <c r="A122" s="137"/>
      <c r="B122" s="137"/>
      <c r="C122" s="137"/>
      <c r="D122" s="137"/>
      <c r="E122" s="137"/>
      <c r="F122" s="137"/>
      <c r="G122" s="137"/>
      <c r="H122" s="137"/>
      <c r="I122" s="137"/>
      <c r="J122" s="137"/>
      <c r="K122" s="137"/>
      <c r="L122" s="137"/>
      <c r="M122" s="137"/>
      <c r="N122" s="137"/>
      <c r="O122" s="137"/>
      <c r="P122" s="137"/>
      <c r="Q122" s="137"/>
      <c r="R122" s="137"/>
      <c r="S122" s="137"/>
      <c r="T122" s="137"/>
      <c r="U122" s="137"/>
      <c r="V122" s="137"/>
      <c r="W122" s="137"/>
      <c r="X122" s="137"/>
      <c r="Y122" s="137"/>
      <c r="Z122" s="137"/>
    </row>
    <row r="123" ht="14.25" customHeight="1">
      <c r="A123" s="137"/>
      <c r="B123" s="137"/>
      <c r="C123" s="137"/>
      <c r="D123" s="137"/>
      <c r="E123" s="137"/>
      <c r="F123" s="137"/>
      <c r="G123" s="137"/>
      <c r="H123" s="137"/>
      <c r="I123" s="137"/>
      <c r="J123" s="137"/>
      <c r="K123" s="137"/>
      <c r="L123" s="137"/>
      <c r="M123" s="137"/>
      <c r="N123" s="137"/>
      <c r="O123" s="137"/>
      <c r="P123" s="137"/>
      <c r="Q123" s="137"/>
      <c r="R123" s="137"/>
      <c r="S123" s="137"/>
      <c r="T123" s="137"/>
      <c r="U123" s="137"/>
      <c r="V123" s="137"/>
      <c r="W123" s="137"/>
      <c r="X123" s="137"/>
      <c r="Y123" s="137"/>
      <c r="Z123" s="137"/>
    </row>
    <row r="124" ht="14.25" customHeight="1">
      <c r="A124" s="137"/>
      <c r="B124" s="137"/>
      <c r="C124" s="137"/>
      <c r="D124" s="137"/>
      <c r="E124" s="137"/>
      <c r="F124" s="137"/>
      <c r="G124" s="137"/>
      <c r="H124" s="137"/>
      <c r="I124" s="137"/>
      <c r="J124" s="137"/>
      <c r="K124" s="137"/>
      <c r="L124" s="137"/>
      <c r="M124" s="137"/>
      <c r="N124" s="137"/>
      <c r="O124" s="137"/>
      <c r="P124" s="137"/>
      <c r="Q124" s="137"/>
      <c r="R124" s="137"/>
      <c r="S124" s="137"/>
      <c r="T124" s="137"/>
      <c r="U124" s="137"/>
      <c r="V124" s="137"/>
      <c r="W124" s="137"/>
      <c r="X124" s="137"/>
      <c r="Y124" s="137"/>
      <c r="Z124" s="137"/>
    </row>
    <row r="125" ht="14.25" customHeight="1">
      <c r="A125" s="137"/>
      <c r="B125" s="137"/>
      <c r="C125" s="137"/>
      <c r="D125" s="137"/>
      <c r="E125" s="137"/>
      <c r="F125" s="137"/>
      <c r="G125" s="137"/>
      <c r="H125" s="137"/>
      <c r="I125" s="137"/>
      <c r="J125" s="137"/>
      <c r="K125" s="137"/>
      <c r="L125" s="137"/>
      <c r="M125" s="137"/>
      <c r="N125" s="137"/>
      <c r="O125" s="137"/>
      <c r="P125" s="137"/>
      <c r="Q125" s="137"/>
      <c r="R125" s="137"/>
      <c r="S125" s="137"/>
      <c r="T125" s="137"/>
      <c r="U125" s="137"/>
      <c r="V125" s="137"/>
      <c r="W125" s="137"/>
      <c r="X125" s="137"/>
      <c r="Y125" s="137"/>
      <c r="Z125" s="137"/>
    </row>
    <row r="126" ht="14.25" customHeight="1">
      <c r="A126" s="137"/>
      <c r="B126" s="137"/>
      <c r="C126" s="137"/>
      <c r="D126" s="137"/>
      <c r="E126" s="137"/>
      <c r="F126" s="137"/>
      <c r="G126" s="137"/>
      <c r="H126" s="137"/>
      <c r="I126" s="137"/>
      <c r="J126" s="137"/>
      <c r="K126" s="137"/>
      <c r="L126" s="137"/>
      <c r="M126" s="137"/>
      <c r="N126" s="137"/>
      <c r="O126" s="137"/>
      <c r="P126" s="137"/>
      <c r="Q126" s="137"/>
      <c r="R126" s="137"/>
      <c r="S126" s="137"/>
      <c r="T126" s="137"/>
      <c r="U126" s="137"/>
      <c r="V126" s="137"/>
      <c r="W126" s="137"/>
      <c r="X126" s="137"/>
      <c r="Y126" s="137"/>
      <c r="Z126" s="137"/>
    </row>
    <row r="127" ht="14.25" customHeight="1">
      <c r="A127" s="137"/>
      <c r="B127" s="137"/>
      <c r="C127" s="137"/>
      <c r="D127" s="137"/>
      <c r="E127" s="137"/>
      <c r="F127" s="137"/>
      <c r="G127" s="137"/>
      <c r="H127" s="137"/>
      <c r="I127" s="137"/>
      <c r="J127" s="137"/>
      <c r="K127" s="137"/>
      <c r="L127" s="137"/>
      <c r="M127" s="137"/>
      <c r="N127" s="137"/>
      <c r="O127" s="137"/>
      <c r="P127" s="137"/>
      <c r="Q127" s="137"/>
      <c r="R127" s="137"/>
      <c r="S127" s="137"/>
      <c r="T127" s="137"/>
      <c r="U127" s="137"/>
      <c r="V127" s="137"/>
      <c r="W127" s="137"/>
      <c r="X127" s="137"/>
      <c r="Y127" s="137"/>
      <c r="Z127" s="137"/>
    </row>
    <row r="128" ht="14.25" customHeight="1">
      <c r="A128" s="137"/>
      <c r="B128" s="137"/>
      <c r="C128" s="137"/>
      <c r="D128" s="137"/>
      <c r="E128" s="137"/>
      <c r="F128" s="137"/>
      <c r="G128" s="137"/>
      <c r="H128" s="137"/>
      <c r="I128" s="137"/>
      <c r="J128" s="137"/>
      <c r="K128" s="137"/>
      <c r="L128" s="137"/>
      <c r="M128" s="137"/>
      <c r="N128" s="137"/>
      <c r="O128" s="137"/>
      <c r="P128" s="137"/>
      <c r="Q128" s="137"/>
      <c r="R128" s="137"/>
      <c r="S128" s="137"/>
      <c r="T128" s="137"/>
      <c r="U128" s="137"/>
      <c r="V128" s="137"/>
      <c r="W128" s="137"/>
      <c r="X128" s="137"/>
      <c r="Y128" s="137"/>
      <c r="Z128" s="137"/>
    </row>
    <row r="129" ht="14.25" customHeight="1">
      <c r="A129" s="137"/>
      <c r="B129" s="137"/>
      <c r="C129" s="137"/>
      <c r="D129" s="137"/>
      <c r="E129" s="137"/>
      <c r="F129" s="137"/>
      <c r="G129" s="137"/>
      <c r="H129" s="137"/>
      <c r="I129" s="137"/>
      <c r="J129" s="137"/>
      <c r="K129" s="137"/>
      <c r="L129" s="137"/>
      <c r="M129" s="137"/>
      <c r="N129" s="137"/>
      <c r="O129" s="137"/>
      <c r="P129" s="137"/>
      <c r="Q129" s="137"/>
      <c r="R129" s="137"/>
      <c r="S129" s="137"/>
      <c r="T129" s="137"/>
      <c r="U129" s="137"/>
      <c r="V129" s="137"/>
      <c r="W129" s="137"/>
      <c r="X129" s="137"/>
      <c r="Y129" s="137"/>
      <c r="Z129" s="137"/>
    </row>
    <row r="130" ht="14.25" customHeight="1">
      <c r="A130" s="137"/>
      <c r="B130" s="137"/>
      <c r="C130" s="137"/>
      <c r="D130" s="137"/>
      <c r="E130" s="137"/>
      <c r="F130" s="137"/>
      <c r="G130" s="137"/>
      <c r="H130" s="137"/>
      <c r="I130" s="137"/>
      <c r="J130" s="137"/>
      <c r="K130" s="137"/>
      <c r="L130" s="137"/>
      <c r="M130" s="137"/>
      <c r="N130" s="137"/>
      <c r="O130" s="137"/>
      <c r="P130" s="137"/>
      <c r="Q130" s="137"/>
      <c r="R130" s="137"/>
      <c r="S130" s="137"/>
      <c r="T130" s="137"/>
      <c r="U130" s="137"/>
      <c r="V130" s="137"/>
      <c r="W130" s="137"/>
      <c r="X130" s="137"/>
      <c r="Y130" s="137"/>
      <c r="Z130" s="137"/>
    </row>
    <row r="131" ht="14.25" customHeight="1">
      <c r="A131" s="137"/>
      <c r="B131" s="137"/>
      <c r="C131" s="137"/>
      <c r="D131" s="137"/>
      <c r="E131" s="137"/>
      <c r="F131" s="137"/>
      <c r="G131" s="137"/>
      <c r="H131" s="137"/>
      <c r="I131" s="137"/>
      <c r="J131" s="137"/>
      <c r="K131" s="137"/>
      <c r="L131" s="137"/>
      <c r="M131" s="137"/>
      <c r="N131" s="137"/>
      <c r="O131" s="137"/>
      <c r="P131" s="137"/>
      <c r="Q131" s="137"/>
      <c r="R131" s="137"/>
      <c r="S131" s="137"/>
      <c r="T131" s="137"/>
      <c r="U131" s="137"/>
      <c r="V131" s="137"/>
      <c r="W131" s="137"/>
      <c r="X131" s="137"/>
      <c r="Y131" s="137"/>
      <c r="Z131" s="137"/>
    </row>
    <row r="132" ht="14.25" customHeight="1">
      <c r="A132" s="137"/>
      <c r="B132" s="137"/>
      <c r="C132" s="137"/>
      <c r="D132" s="137"/>
      <c r="E132" s="137"/>
      <c r="F132" s="137"/>
      <c r="G132" s="137"/>
      <c r="H132" s="137"/>
      <c r="I132" s="137"/>
      <c r="J132" s="137"/>
      <c r="K132" s="137"/>
      <c r="L132" s="137"/>
      <c r="M132" s="137"/>
      <c r="N132" s="137"/>
      <c r="O132" s="137"/>
      <c r="P132" s="137"/>
      <c r="Q132" s="137"/>
      <c r="R132" s="137"/>
      <c r="S132" s="137"/>
      <c r="T132" s="137"/>
      <c r="U132" s="137"/>
      <c r="V132" s="137"/>
      <c r="W132" s="137"/>
      <c r="X132" s="137"/>
      <c r="Y132" s="137"/>
      <c r="Z132" s="137"/>
    </row>
    <row r="133" ht="14.25" customHeight="1">
      <c r="A133" s="137"/>
      <c r="B133" s="137"/>
      <c r="C133" s="137"/>
      <c r="D133" s="137"/>
      <c r="E133" s="137"/>
      <c r="F133" s="137"/>
      <c r="G133" s="137"/>
      <c r="H133" s="137"/>
      <c r="I133" s="137"/>
      <c r="J133" s="137"/>
      <c r="K133" s="137"/>
      <c r="L133" s="137"/>
      <c r="M133" s="137"/>
      <c r="N133" s="137"/>
      <c r="O133" s="137"/>
      <c r="P133" s="137"/>
      <c r="Q133" s="137"/>
      <c r="R133" s="137"/>
      <c r="S133" s="137"/>
      <c r="T133" s="137"/>
      <c r="U133" s="137"/>
      <c r="V133" s="137"/>
      <c r="W133" s="137"/>
      <c r="X133" s="137"/>
      <c r="Y133" s="137"/>
      <c r="Z133" s="137"/>
    </row>
    <row r="134" ht="14.25" customHeight="1">
      <c r="A134" s="137"/>
      <c r="B134" s="137"/>
      <c r="C134" s="137"/>
      <c r="D134" s="137"/>
      <c r="E134" s="137"/>
      <c r="F134" s="137"/>
      <c r="G134" s="137"/>
      <c r="H134" s="137"/>
      <c r="I134" s="137"/>
      <c r="J134" s="137"/>
      <c r="K134" s="137"/>
      <c r="L134" s="137"/>
      <c r="M134" s="137"/>
      <c r="N134" s="137"/>
      <c r="O134" s="137"/>
      <c r="P134" s="137"/>
      <c r="Q134" s="137"/>
      <c r="R134" s="137"/>
      <c r="S134" s="137"/>
      <c r="T134" s="137"/>
      <c r="U134" s="137"/>
      <c r="V134" s="137"/>
      <c r="W134" s="137"/>
      <c r="X134" s="137"/>
      <c r="Y134" s="137"/>
      <c r="Z134" s="137"/>
    </row>
    <row r="135" ht="14.25" customHeight="1">
      <c r="A135" s="137"/>
      <c r="B135" s="137"/>
      <c r="C135" s="137"/>
      <c r="D135" s="137"/>
      <c r="E135" s="137"/>
      <c r="F135" s="137"/>
      <c r="G135" s="137"/>
      <c r="H135" s="137"/>
      <c r="I135" s="137"/>
      <c r="J135" s="137"/>
      <c r="K135" s="137"/>
      <c r="L135" s="137"/>
      <c r="M135" s="137"/>
      <c r="N135" s="137"/>
      <c r="O135" s="137"/>
      <c r="P135" s="137"/>
      <c r="Q135" s="137"/>
      <c r="R135" s="137"/>
      <c r="S135" s="137"/>
      <c r="T135" s="137"/>
      <c r="U135" s="137"/>
      <c r="V135" s="137"/>
      <c r="W135" s="137"/>
      <c r="X135" s="137"/>
      <c r="Y135" s="137"/>
      <c r="Z135" s="137"/>
    </row>
    <row r="136" ht="14.25" customHeight="1">
      <c r="A136" s="137"/>
      <c r="B136" s="137"/>
      <c r="C136" s="137"/>
      <c r="D136" s="137"/>
      <c r="E136" s="137"/>
      <c r="F136" s="137"/>
      <c r="G136" s="137"/>
      <c r="H136" s="137"/>
      <c r="I136" s="137"/>
      <c r="J136" s="137"/>
      <c r="K136" s="137"/>
      <c r="L136" s="137"/>
      <c r="M136" s="137"/>
      <c r="N136" s="137"/>
      <c r="O136" s="137"/>
      <c r="P136" s="137"/>
      <c r="Q136" s="137"/>
      <c r="R136" s="137"/>
      <c r="S136" s="137"/>
      <c r="T136" s="137"/>
      <c r="U136" s="137"/>
      <c r="V136" s="137"/>
      <c r="W136" s="137"/>
      <c r="X136" s="137"/>
      <c r="Y136" s="137"/>
      <c r="Z136" s="137"/>
    </row>
    <row r="137" ht="14.25" customHeight="1">
      <c r="A137" s="137"/>
      <c r="B137" s="137"/>
      <c r="C137" s="137"/>
      <c r="D137" s="137"/>
      <c r="E137" s="137"/>
      <c r="F137" s="137"/>
      <c r="G137" s="137"/>
      <c r="H137" s="137"/>
      <c r="I137" s="137"/>
      <c r="J137" s="137"/>
      <c r="K137" s="137"/>
      <c r="L137" s="137"/>
      <c r="M137" s="137"/>
      <c r="N137" s="137"/>
      <c r="O137" s="137"/>
      <c r="P137" s="137"/>
      <c r="Q137" s="137"/>
      <c r="R137" s="137"/>
      <c r="S137" s="137"/>
      <c r="T137" s="137"/>
      <c r="U137" s="137"/>
      <c r="V137" s="137"/>
      <c r="W137" s="137"/>
      <c r="X137" s="137"/>
      <c r="Y137" s="137"/>
      <c r="Z137" s="137"/>
    </row>
    <row r="138" ht="14.25" customHeight="1">
      <c r="A138" s="137"/>
      <c r="B138" s="137"/>
      <c r="C138" s="137"/>
      <c r="D138" s="137"/>
      <c r="E138" s="137"/>
      <c r="F138" s="137"/>
      <c r="G138" s="137"/>
      <c r="H138" s="137"/>
      <c r="I138" s="137"/>
      <c r="J138" s="137"/>
      <c r="K138" s="137"/>
      <c r="L138" s="137"/>
      <c r="M138" s="137"/>
      <c r="N138" s="137"/>
      <c r="O138" s="137"/>
      <c r="P138" s="137"/>
      <c r="Q138" s="137"/>
      <c r="R138" s="137"/>
      <c r="S138" s="137"/>
      <c r="T138" s="137"/>
      <c r="U138" s="137"/>
      <c r="V138" s="137"/>
      <c r="W138" s="137"/>
      <c r="X138" s="137"/>
      <c r="Y138" s="137"/>
      <c r="Z138" s="137"/>
    </row>
    <row r="139" ht="14.25" customHeight="1">
      <c r="A139" s="137"/>
      <c r="B139" s="137"/>
      <c r="C139" s="137"/>
      <c r="D139" s="137"/>
      <c r="E139" s="137"/>
      <c r="F139" s="137"/>
      <c r="G139" s="137"/>
      <c r="H139" s="137"/>
      <c r="I139" s="137"/>
      <c r="J139" s="137"/>
      <c r="K139" s="137"/>
      <c r="L139" s="137"/>
      <c r="M139" s="137"/>
      <c r="N139" s="137"/>
      <c r="O139" s="137"/>
      <c r="P139" s="137"/>
      <c r="Q139" s="137"/>
      <c r="R139" s="137"/>
      <c r="S139" s="137"/>
      <c r="T139" s="137"/>
      <c r="U139" s="137"/>
      <c r="V139" s="137"/>
      <c r="W139" s="137"/>
      <c r="X139" s="137"/>
      <c r="Y139" s="137"/>
      <c r="Z139" s="137"/>
    </row>
    <row r="140" ht="14.25" customHeight="1">
      <c r="A140" s="137"/>
      <c r="B140" s="137"/>
      <c r="C140" s="137"/>
      <c r="D140" s="137"/>
      <c r="E140" s="137"/>
      <c r="F140" s="137"/>
      <c r="G140" s="137"/>
      <c r="H140" s="137"/>
      <c r="I140" s="137"/>
      <c r="J140" s="137"/>
      <c r="K140" s="137"/>
      <c r="L140" s="137"/>
      <c r="M140" s="137"/>
      <c r="N140" s="137"/>
      <c r="O140" s="137"/>
      <c r="P140" s="137"/>
      <c r="Q140" s="137"/>
      <c r="R140" s="137"/>
      <c r="S140" s="137"/>
      <c r="T140" s="137"/>
      <c r="U140" s="137"/>
      <c r="V140" s="137"/>
      <c r="W140" s="137"/>
      <c r="X140" s="137"/>
      <c r="Y140" s="137"/>
      <c r="Z140" s="137"/>
    </row>
    <row r="141" ht="14.25" customHeight="1">
      <c r="A141" s="137"/>
      <c r="B141" s="137"/>
      <c r="C141" s="137"/>
      <c r="D141" s="137"/>
      <c r="E141" s="137"/>
      <c r="F141" s="137"/>
      <c r="G141" s="137"/>
      <c r="H141" s="137"/>
      <c r="I141" s="137"/>
      <c r="J141" s="137"/>
      <c r="K141" s="137"/>
      <c r="L141" s="137"/>
      <c r="M141" s="137"/>
      <c r="N141" s="137"/>
      <c r="O141" s="137"/>
      <c r="P141" s="137"/>
      <c r="Q141" s="137"/>
      <c r="R141" s="137"/>
      <c r="S141" s="137"/>
      <c r="T141" s="137"/>
      <c r="U141" s="137"/>
      <c r="V141" s="137"/>
      <c r="W141" s="137"/>
      <c r="X141" s="137"/>
      <c r="Y141" s="137"/>
      <c r="Z141" s="137"/>
    </row>
    <row r="142" ht="14.25" customHeight="1">
      <c r="A142" s="137"/>
      <c r="B142" s="137"/>
      <c r="C142" s="137"/>
      <c r="D142" s="137"/>
      <c r="E142" s="137"/>
      <c r="F142" s="137"/>
      <c r="G142" s="137"/>
      <c r="H142" s="137"/>
      <c r="I142" s="137"/>
      <c r="J142" s="137"/>
      <c r="K142" s="137"/>
      <c r="L142" s="137"/>
      <c r="M142" s="137"/>
      <c r="N142" s="137"/>
      <c r="O142" s="137"/>
      <c r="P142" s="137"/>
      <c r="Q142" s="137"/>
      <c r="R142" s="137"/>
      <c r="S142" s="137"/>
      <c r="T142" s="137"/>
      <c r="U142" s="137"/>
      <c r="V142" s="137"/>
      <c r="W142" s="137"/>
      <c r="X142" s="137"/>
      <c r="Y142" s="137"/>
      <c r="Z142" s="137"/>
    </row>
    <row r="143" ht="14.25" customHeight="1">
      <c r="A143" s="137"/>
      <c r="B143" s="137"/>
      <c r="C143" s="137"/>
      <c r="D143" s="137"/>
      <c r="E143" s="137"/>
      <c r="F143" s="137"/>
      <c r="G143" s="137"/>
      <c r="H143" s="137"/>
      <c r="I143" s="137"/>
      <c r="J143" s="137"/>
      <c r="K143" s="137"/>
      <c r="L143" s="137"/>
      <c r="M143" s="137"/>
      <c r="N143" s="137"/>
      <c r="O143" s="137"/>
      <c r="P143" s="137"/>
      <c r="Q143" s="137"/>
      <c r="R143" s="137"/>
      <c r="S143" s="137"/>
      <c r="T143" s="137"/>
      <c r="U143" s="137"/>
      <c r="V143" s="137"/>
      <c r="W143" s="137"/>
      <c r="X143" s="137"/>
      <c r="Y143" s="137"/>
      <c r="Z143" s="137"/>
    </row>
    <row r="144" ht="14.25" customHeight="1">
      <c r="A144" s="137"/>
      <c r="B144" s="137"/>
      <c r="C144" s="137"/>
      <c r="D144" s="137"/>
      <c r="E144" s="137"/>
      <c r="F144" s="137"/>
      <c r="G144" s="137"/>
      <c r="H144" s="137"/>
      <c r="I144" s="137"/>
      <c r="J144" s="137"/>
      <c r="K144" s="137"/>
      <c r="L144" s="137"/>
      <c r="M144" s="137"/>
      <c r="N144" s="137"/>
      <c r="O144" s="137"/>
      <c r="P144" s="137"/>
      <c r="Q144" s="137"/>
      <c r="R144" s="137"/>
      <c r="S144" s="137"/>
      <c r="T144" s="137"/>
      <c r="U144" s="137"/>
      <c r="V144" s="137"/>
      <c r="W144" s="137"/>
      <c r="X144" s="137"/>
      <c r="Y144" s="137"/>
      <c r="Z144" s="137"/>
    </row>
    <row r="145" ht="14.25" customHeight="1">
      <c r="A145" s="137"/>
      <c r="B145" s="137"/>
      <c r="C145" s="137"/>
      <c r="D145" s="137"/>
      <c r="E145" s="137"/>
      <c r="F145" s="137"/>
      <c r="G145" s="137"/>
      <c r="H145" s="137"/>
      <c r="I145" s="137"/>
      <c r="J145" s="137"/>
      <c r="K145" s="137"/>
      <c r="L145" s="137"/>
      <c r="M145" s="137"/>
      <c r="N145" s="137"/>
      <c r="O145" s="137"/>
      <c r="P145" s="137"/>
      <c r="Q145" s="137"/>
      <c r="R145" s="137"/>
      <c r="S145" s="137"/>
      <c r="T145" s="137"/>
      <c r="U145" s="137"/>
      <c r="V145" s="137"/>
      <c r="W145" s="137"/>
      <c r="X145" s="137"/>
      <c r="Y145" s="137"/>
      <c r="Z145" s="137"/>
    </row>
    <row r="146" ht="14.25" customHeight="1">
      <c r="A146" s="137"/>
      <c r="B146" s="137"/>
      <c r="C146" s="137"/>
      <c r="D146" s="137"/>
      <c r="E146" s="137"/>
      <c r="F146" s="137"/>
      <c r="G146" s="137"/>
      <c r="H146" s="137"/>
      <c r="I146" s="137"/>
      <c r="J146" s="137"/>
      <c r="K146" s="137"/>
      <c r="L146" s="137"/>
      <c r="M146" s="137"/>
      <c r="N146" s="137"/>
      <c r="O146" s="137"/>
      <c r="P146" s="137"/>
      <c r="Q146" s="137"/>
      <c r="R146" s="137"/>
      <c r="S146" s="137"/>
      <c r="T146" s="137"/>
      <c r="U146" s="137"/>
      <c r="V146" s="137"/>
      <c r="W146" s="137"/>
      <c r="X146" s="137"/>
      <c r="Y146" s="137"/>
      <c r="Z146" s="137"/>
    </row>
    <row r="147" ht="14.25" customHeight="1">
      <c r="A147" s="137"/>
      <c r="B147" s="137"/>
      <c r="C147" s="137"/>
      <c r="D147" s="137"/>
      <c r="E147" s="137"/>
      <c r="F147" s="137"/>
      <c r="G147" s="137"/>
      <c r="H147" s="137"/>
      <c r="I147" s="137"/>
      <c r="J147" s="137"/>
      <c r="K147" s="137"/>
      <c r="L147" s="137"/>
      <c r="M147" s="137"/>
      <c r="N147" s="137"/>
      <c r="O147" s="137"/>
      <c r="P147" s="137"/>
      <c r="Q147" s="137"/>
      <c r="R147" s="137"/>
      <c r="S147" s="137"/>
      <c r="T147" s="137"/>
      <c r="U147" s="137"/>
      <c r="V147" s="137"/>
      <c r="W147" s="137"/>
      <c r="X147" s="137"/>
      <c r="Y147" s="137"/>
      <c r="Z147" s="137"/>
    </row>
    <row r="148" ht="14.25" customHeight="1">
      <c r="A148" s="137"/>
      <c r="B148" s="137"/>
      <c r="C148" s="137"/>
      <c r="D148" s="137"/>
      <c r="E148" s="137"/>
      <c r="F148" s="137"/>
      <c r="G148" s="137"/>
      <c r="H148" s="137"/>
      <c r="I148" s="137"/>
      <c r="J148" s="137"/>
      <c r="K148" s="137"/>
      <c r="L148" s="137"/>
      <c r="M148" s="137"/>
      <c r="N148" s="137"/>
      <c r="O148" s="137"/>
      <c r="P148" s="137"/>
      <c r="Q148" s="137"/>
      <c r="R148" s="137"/>
      <c r="S148" s="137"/>
      <c r="T148" s="137"/>
      <c r="U148" s="137"/>
      <c r="V148" s="137"/>
      <c r="W148" s="137"/>
      <c r="X148" s="137"/>
      <c r="Y148" s="137"/>
      <c r="Z148" s="137"/>
    </row>
    <row r="149" ht="14.25" customHeight="1">
      <c r="A149" s="137"/>
      <c r="B149" s="137"/>
      <c r="C149" s="137"/>
      <c r="D149" s="137"/>
      <c r="E149" s="137"/>
      <c r="F149" s="137"/>
      <c r="G149" s="137"/>
      <c r="H149" s="137"/>
      <c r="I149" s="137"/>
      <c r="J149" s="137"/>
      <c r="K149" s="137"/>
      <c r="L149" s="137"/>
      <c r="M149" s="137"/>
      <c r="N149" s="137"/>
      <c r="O149" s="137"/>
      <c r="P149" s="137"/>
      <c r="Q149" s="137"/>
      <c r="R149" s="137"/>
      <c r="S149" s="137"/>
      <c r="T149" s="137"/>
      <c r="U149" s="137"/>
      <c r="V149" s="137"/>
      <c r="W149" s="137"/>
      <c r="X149" s="137"/>
      <c r="Y149" s="137"/>
      <c r="Z149" s="137"/>
    </row>
    <row r="150" ht="14.25" customHeight="1">
      <c r="A150" s="137"/>
      <c r="B150" s="137"/>
      <c r="C150" s="137"/>
      <c r="D150" s="137"/>
      <c r="E150" s="137"/>
      <c r="F150" s="137"/>
      <c r="G150" s="137"/>
      <c r="H150" s="137"/>
      <c r="I150" s="137"/>
      <c r="J150" s="137"/>
      <c r="K150" s="137"/>
      <c r="L150" s="137"/>
      <c r="M150" s="137"/>
      <c r="N150" s="137"/>
      <c r="O150" s="137"/>
      <c r="P150" s="137"/>
      <c r="Q150" s="137"/>
      <c r="R150" s="137"/>
      <c r="S150" s="137"/>
      <c r="T150" s="137"/>
      <c r="U150" s="137"/>
      <c r="V150" s="137"/>
      <c r="W150" s="137"/>
      <c r="X150" s="137"/>
      <c r="Y150" s="137"/>
      <c r="Z150" s="137"/>
    </row>
    <row r="151" ht="14.25" customHeight="1">
      <c r="A151" s="137"/>
      <c r="B151" s="137"/>
      <c r="C151" s="137"/>
      <c r="D151" s="137"/>
      <c r="E151" s="137"/>
      <c r="F151" s="137"/>
      <c r="G151" s="137"/>
      <c r="H151" s="137"/>
      <c r="I151" s="137"/>
      <c r="J151" s="137"/>
      <c r="K151" s="137"/>
      <c r="L151" s="137"/>
      <c r="M151" s="137"/>
      <c r="N151" s="137"/>
      <c r="O151" s="137"/>
      <c r="P151" s="137"/>
      <c r="Q151" s="137"/>
      <c r="R151" s="137"/>
      <c r="S151" s="137"/>
      <c r="T151" s="137"/>
      <c r="U151" s="137"/>
      <c r="V151" s="137"/>
      <c r="W151" s="137"/>
      <c r="X151" s="137"/>
      <c r="Y151" s="137"/>
      <c r="Z151" s="137"/>
    </row>
    <row r="152" ht="14.25" customHeight="1">
      <c r="A152" s="137"/>
      <c r="B152" s="137"/>
      <c r="C152" s="137"/>
      <c r="D152" s="137"/>
      <c r="E152" s="137"/>
      <c r="F152" s="137"/>
      <c r="G152" s="137"/>
      <c r="H152" s="137"/>
      <c r="I152" s="137"/>
      <c r="J152" s="137"/>
      <c r="K152" s="137"/>
      <c r="L152" s="137"/>
      <c r="M152" s="137"/>
      <c r="N152" s="137"/>
      <c r="O152" s="137"/>
      <c r="P152" s="137"/>
      <c r="Q152" s="137"/>
      <c r="R152" s="137"/>
      <c r="S152" s="137"/>
      <c r="T152" s="137"/>
      <c r="U152" s="137"/>
      <c r="V152" s="137"/>
      <c r="W152" s="137"/>
      <c r="X152" s="137"/>
      <c r="Y152" s="137"/>
      <c r="Z152" s="137"/>
    </row>
    <row r="153" ht="14.25" customHeight="1">
      <c r="A153" s="137"/>
      <c r="B153" s="137"/>
      <c r="C153" s="137"/>
      <c r="D153" s="137"/>
      <c r="E153" s="137"/>
      <c r="F153" s="137"/>
      <c r="G153" s="137"/>
      <c r="H153" s="137"/>
      <c r="I153" s="137"/>
      <c r="J153" s="137"/>
      <c r="K153" s="137"/>
      <c r="L153" s="137"/>
      <c r="M153" s="137"/>
      <c r="N153" s="137"/>
      <c r="O153" s="137"/>
      <c r="P153" s="137"/>
      <c r="Q153" s="137"/>
      <c r="R153" s="137"/>
      <c r="S153" s="137"/>
      <c r="T153" s="137"/>
      <c r="U153" s="137"/>
      <c r="V153" s="137"/>
      <c r="W153" s="137"/>
      <c r="X153" s="137"/>
      <c r="Y153" s="137"/>
      <c r="Z153" s="137"/>
    </row>
    <row r="154" ht="14.25" customHeight="1">
      <c r="A154" s="137"/>
      <c r="B154" s="137"/>
      <c r="C154" s="137"/>
      <c r="D154" s="137"/>
      <c r="E154" s="137"/>
      <c r="F154" s="137"/>
      <c r="G154" s="137"/>
      <c r="H154" s="137"/>
      <c r="I154" s="137"/>
      <c r="J154" s="137"/>
      <c r="K154" s="137"/>
      <c r="L154" s="137"/>
      <c r="M154" s="137"/>
      <c r="N154" s="137"/>
      <c r="O154" s="137"/>
      <c r="P154" s="137"/>
      <c r="Q154" s="137"/>
      <c r="R154" s="137"/>
      <c r="S154" s="137"/>
      <c r="T154" s="137"/>
      <c r="U154" s="137"/>
      <c r="V154" s="137"/>
      <c r="W154" s="137"/>
      <c r="X154" s="137"/>
      <c r="Y154" s="137"/>
      <c r="Z154" s="137"/>
    </row>
    <row r="155" ht="14.25" customHeight="1">
      <c r="A155" s="137"/>
      <c r="B155" s="137"/>
      <c r="C155" s="137"/>
      <c r="D155" s="137"/>
      <c r="E155" s="137"/>
      <c r="F155" s="137"/>
      <c r="G155" s="137"/>
      <c r="H155" s="137"/>
      <c r="I155" s="137"/>
      <c r="J155" s="137"/>
      <c r="K155" s="137"/>
      <c r="L155" s="137"/>
      <c r="M155" s="137"/>
      <c r="N155" s="137"/>
      <c r="O155" s="137"/>
      <c r="P155" s="137"/>
      <c r="Q155" s="137"/>
      <c r="R155" s="137"/>
      <c r="S155" s="137"/>
      <c r="T155" s="137"/>
      <c r="U155" s="137"/>
      <c r="V155" s="137"/>
      <c r="W155" s="137"/>
      <c r="X155" s="137"/>
      <c r="Y155" s="137"/>
      <c r="Z155" s="137"/>
    </row>
    <row r="156" ht="14.25" customHeight="1">
      <c r="A156" s="137"/>
      <c r="B156" s="137"/>
      <c r="C156" s="137"/>
      <c r="D156" s="137"/>
      <c r="E156" s="137"/>
      <c r="F156" s="137"/>
      <c r="G156" s="137"/>
      <c r="H156" s="137"/>
      <c r="I156" s="137"/>
      <c r="J156" s="137"/>
      <c r="K156" s="137"/>
      <c r="L156" s="137"/>
      <c r="M156" s="137"/>
      <c r="N156" s="137"/>
      <c r="O156" s="137"/>
      <c r="P156" s="137"/>
      <c r="Q156" s="137"/>
      <c r="R156" s="137"/>
      <c r="S156" s="137"/>
      <c r="T156" s="137"/>
      <c r="U156" s="137"/>
      <c r="V156" s="137"/>
      <c r="W156" s="137"/>
      <c r="X156" s="137"/>
      <c r="Y156" s="137"/>
      <c r="Z156" s="137"/>
    </row>
    <row r="157" ht="14.25" customHeight="1">
      <c r="A157" s="137"/>
      <c r="B157" s="137"/>
      <c r="C157" s="137"/>
      <c r="D157" s="137"/>
      <c r="E157" s="137"/>
      <c r="F157" s="137"/>
      <c r="G157" s="137"/>
      <c r="H157" s="137"/>
      <c r="I157" s="137"/>
      <c r="J157" s="137"/>
      <c r="K157" s="137"/>
      <c r="L157" s="137"/>
      <c r="M157" s="137"/>
      <c r="N157" s="137"/>
      <c r="O157" s="137"/>
      <c r="P157" s="137"/>
      <c r="Q157" s="137"/>
      <c r="R157" s="137"/>
      <c r="S157" s="137"/>
      <c r="T157" s="137"/>
      <c r="U157" s="137"/>
      <c r="V157" s="137"/>
      <c r="W157" s="137"/>
      <c r="X157" s="137"/>
      <c r="Y157" s="137"/>
      <c r="Z157" s="137"/>
    </row>
    <row r="158" ht="14.25" customHeight="1">
      <c r="A158" s="137"/>
      <c r="B158" s="137"/>
      <c r="C158" s="137"/>
      <c r="D158" s="137"/>
      <c r="E158" s="137"/>
      <c r="F158" s="137"/>
      <c r="G158" s="137"/>
      <c r="H158" s="137"/>
      <c r="I158" s="137"/>
      <c r="J158" s="137"/>
      <c r="K158" s="137"/>
      <c r="L158" s="137"/>
      <c r="M158" s="137"/>
      <c r="N158" s="137"/>
      <c r="O158" s="137"/>
      <c r="P158" s="137"/>
      <c r="Q158" s="137"/>
      <c r="R158" s="137"/>
      <c r="S158" s="137"/>
      <c r="T158" s="137"/>
      <c r="U158" s="137"/>
      <c r="V158" s="137"/>
      <c r="W158" s="137"/>
      <c r="X158" s="137"/>
      <c r="Y158" s="137"/>
      <c r="Z158" s="137"/>
    </row>
    <row r="159" ht="14.25" customHeight="1">
      <c r="A159" s="137"/>
      <c r="B159" s="137"/>
      <c r="C159" s="137"/>
      <c r="D159" s="137"/>
      <c r="E159" s="137"/>
      <c r="F159" s="137"/>
      <c r="G159" s="137"/>
      <c r="H159" s="137"/>
      <c r="I159" s="137"/>
      <c r="J159" s="137"/>
      <c r="K159" s="137"/>
      <c r="L159" s="137"/>
      <c r="M159" s="137"/>
      <c r="N159" s="137"/>
      <c r="O159" s="137"/>
      <c r="P159" s="137"/>
      <c r="Q159" s="137"/>
      <c r="R159" s="137"/>
      <c r="S159" s="137"/>
      <c r="T159" s="137"/>
      <c r="U159" s="137"/>
      <c r="V159" s="137"/>
      <c r="W159" s="137"/>
      <c r="X159" s="137"/>
      <c r="Y159" s="137"/>
      <c r="Z159" s="137"/>
    </row>
    <row r="160" ht="14.25" customHeight="1">
      <c r="A160" s="137"/>
      <c r="B160" s="137"/>
      <c r="C160" s="137"/>
      <c r="D160" s="137"/>
      <c r="E160" s="137"/>
      <c r="F160" s="137"/>
      <c r="G160" s="137"/>
      <c r="H160" s="137"/>
      <c r="I160" s="137"/>
      <c r="J160" s="137"/>
      <c r="K160" s="137"/>
      <c r="L160" s="137"/>
      <c r="M160" s="137"/>
      <c r="N160" s="137"/>
      <c r="O160" s="137"/>
      <c r="P160" s="137"/>
      <c r="Q160" s="137"/>
      <c r="R160" s="137"/>
      <c r="S160" s="137"/>
      <c r="T160" s="137"/>
      <c r="U160" s="137"/>
      <c r="V160" s="137"/>
      <c r="W160" s="137"/>
      <c r="X160" s="137"/>
      <c r="Y160" s="137"/>
      <c r="Z160" s="137"/>
    </row>
    <row r="161" ht="14.25" customHeight="1">
      <c r="A161" s="137"/>
      <c r="B161" s="137"/>
      <c r="C161" s="137"/>
      <c r="D161" s="137"/>
      <c r="E161" s="137"/>
      <c r="F161" s="137"/>
      <c r="G161" s="137"/>
      <c r="H161" s="137"/>
      <c r="I161" s="137"/>
      <c r="J161" s="137"/>
      <c r="K161" s="137"/>
      <c r="L161" s="137"/>
      <c r="M161" s="137"/>
      <c r="N161" s="137"/>
      <c r="O161" s="137"/>
      <c r="P161" s="137"/>
      <c r="Q161" s="137"/>
      <c r="R161" s="137"/>
      <c r="S161" s="137"/>
      <c r="T161" s="137"/>
      <c r="U161" s="137"/>
      <c r="V161" s="137"/>
      <c r="W161" s="137"/>
      <c r="X161" s="137"/>
      <c r="Y161" s="137"/>
      <c r="Z161" s="137"/>
    </row>
    <row r="162" ht="14.25" customHeight="1">
      <c r="A162" s="137"/>
      <c r="B162" s="137"/>
      <c r="C162" s="137"/>
      <c r="D162" s="137"/>
      <c r="E162" s="137"/>
      <c r="F162" s="137"/>
      <c r="G162" s="137"/>
      <c r="H162" s="137"/>
      <c r="I162" s="137"/>
      <c r="J162" s="137"/>
      <c r="K162" s="137"/>
      <c r="L162" s="137"/>
      <c r="M162" s="137"/>
      <c r="N162" s="137"/>
      <c r="O162" s="137"/>
      <c r="P162" s="137"/>
      <c r="Q162" s="137"/>
      <c r="R162" s="137"/>
      <c r="S162" s="137"/>
      <c r="T162" s="137"/>
      <c r="U162" s="137"/>
      <c r="V162" s="137"/>
      <c r="W162" s="137"/>
      <c r="X162" s="137"/>
      <c r="Y162" s="137"/>
      <c r="Z162" s="137"/>
    </row>
    <row r="163" ht="14.25" customHeight="1">
      <c r="A163" s="137"/>
      <c r="B163" s="137"/>
      <c r="C163" s="137"/>
      <c r="D163" s="137"/>
      <c r="E163" s="137"/>
      <c r="F163" s="137"/>
      <c r="G163" s="137"/>
      <c r="H163" s="137"/>
      <c r="I163" s="137"/>
      <c r="J163" s="137"/>
      <c r="K163" s="137"/>
      <c r="L163" s="137"/>
      <c r="M163" s="137"/>
      <c r="N163" s="137"/>
      <c r="O163" s="137"/>
      <c r="P163" s="137"/>
      <c r="Q163" s="137"/>
      <c r="R163" s="137"/>
      <c r="S163" s="137"/>
      <c r="T163" s="137"/>
      <c r="U163" s="137"/>
      <c r="V163" s="137"/>
      <c r="W163" s="137"/>
      <c r="X163" s="137"/>
      <c r="Y163" s="137"/>
      <c r="Z163" s="137"/>
    </row>
    <row r="164" ht="14.25" customHeight="1">
      <c r="A164" s="137"/>
      <c r="B164" s="137"/>
      <c r="C164" s="137"/>
      <c r="D164" s="137"/>
      <c r="E164" s="137"/>
      <c r="F164" s="137"/>
      <c r="G164" s="137"/>
      <c r="H164" s="137"/>
      <c r="I164" s="137"/>
      <c r="J164" s="137"/>
      <c r="K164" s="137"/>
      <c r="L164" s="137"/>
      <c r="M164" s="137"/>
      <c r="N164" s="137"/>
      <c r="O164" s="137"/>
      <c r="P164" s="137"/>
      <c r="Q164" s="137"/>
      <c r="R164" s="137"/>
      <c r="S164" s="137"/>
      <c r="T164" s="137"/>
      <c r="U164" s="137"/>
      <c r="V164" s="137"/>
      <c r="W164" s="137"/>
      <c r="X164" s="137"/>
      <c r="Y164" s="137"/>
      <c r="Z164" s="137"/>
    </row>
    <row r="165" ht="14.25" customHeight="1">
      <c r="A165" s="137"/>
      <c r="B165" s="137"/>
      <c r="C165" s="137"/>
      <c r="D165" s="137"/>
      <c r="E165" s="137"/>
      <c r="F165" s="137"/>
      <c r="G165" s="137"/>
      <c r="H165" s="137"/>
      <c r="I165" s="137"/>
      <c r="J165" s="137"/>
      <c r="K165" s="137"/>
      <c r="L165" s="137"/>
      <c r="M165" s="137"/>
      <c r="N165" s="137"/>
      <c r="O165" s="137"/>
      <c r="P165" s="137"/>
      <c r="Q165" s="137"/>
      <c r="R165" s="137"/>
      <c r="S165" s="137"/>
      <c r="T165" s="137"/>
      <c r="U165" s="137"/>
      <c r="V165" s="137"/>
      <c r="W165" s="137"/>
      <c r="X165" s="137"/>
      <c r="Y165" s="137"/>
      <c r="Z165" s="137"/>
    </row>
    <row r="166" ht="14.25" customHeight="1">
      <c r="A166" s="137"/>
      <c r="B166" s="137"/>
      <c r="C166" s="137"/>
      <c r="D166" s="137"/>
      <c r="E166" s="137"/>
      <c r="F166" s="137"/>
      <c r="G166" s="137"/>
      <c r="H166" s="137"/>
      <c r="I166" s="137"/>
      <c r="J166" s="137"/>
      <c r="K166" s="137"/>
      <c r="L166" s="137"/>
      <c r="M166" s="137"/>
      <c r="N166" s="137"/>
      <c r="O166" s="137"/>
      <c r="P166" s="137"/>
      <c r="Q166" s="137"/>
      <c r="R166" s="137"/>
      <c r="S166" s="137"/>
      <c r="T166" s="137"/>
      <c r="U166" s="137"/>
      <c r="V166" s="137"/>
      <c r="W166" s="137"/>
      <c r="X166" s="137"/>
      <c r="Y166" s="137"/>
      <c r="Z166" s="137"/>
    </row>
    <row r="167" ht="14.25" customHeight="1">
      <c r="A167" s="137"/>
      <c r="B167" s="137"/>
      <c r="C167" s="137"/>
      <c r="D167" s="137"/>
      <c r="E167" s="137"/>
      <c r="F167" s="137"/>
      <c r="G167" s="137"/>
      <c r="H167" s="137"/>
      <c r="I167" s="137"/>
      <c r="J167" s="137"/>
      <c r="K167" s="137"/>
      <c r="L167" s="137"/>
      <c r="M167" s="137"/>
      <c r="N167" s="137"/>
      <c r="O167" s="137"/>
      <c r="P167" s="137"/>
      <c r="Q167" s="137"/>
      <c r="R167" s="137"/>
      <c r="S167" s="137"/>
      <c r="T167" s="137"/>
      <c r="U167" s="137"/>
      <c r="V167" s="137"/>
      <c r="W167" s="137"/>
      <c r="X167" s="137"/>
      <c r="Y167" s="137"/>
      <c r="Z167" s="137"/>
    </row>
    <row r="168" ht="14.25" customHeight="1">
      <c r="A168" s="137"/>
      <c r="B168" s="137"/>
      <c r="C168" s="137"/>
      <c r="D168" s="137"/>
      <c r="E168" s="137"/>
      <c r="F168" s="137"/>
      <c r="G168" s="137"/>
      <c r="H168" s="137"/>
      <c r="I168" s="137"/>
      <c r="J168" s="137"/>
      <c r="K168" s="137"/>
      <c r="L168" s="137"/>
      <c r="M168" s="137"/>
      <c r="N168" s="137"/>
      <c r="O168" s="137"/>
      <c r="P168" s="137"/>
      <c r="Q168" s="137"/>
      <c r="R168" s="137"/>
      <c r="S168" s="137"/>
      <c r="T168" s="137"/>
      <c r="U168" s="137"/>
      <c r="V168" s="137"/>
      <c r="W168" s="137"/>
      <c r="X168" s="137"/>
      <c r="Y168" s="137"/>
      <c r="Z168" s="137"/>
    </row>
    <row r="169" ht="14.25" customHeight="1">
      <c r="A169" s="137"/>
      <c r="B169" s="137"/>
      <c r="C169" s="137"/>
      <c r="D169" s="137"/>
      <c r="E169" s="137"/>
      <c r="F169" s="137"/>
      <c r="G169" s="137"/>
      <c r="H169" s="137"/>
      <c r="I169" s="137"/>
      <c r="J169" s="137"/>
      <c r="K169" s="137"/>
      <c r="L169" s="137"/>
      <c r="M169" s="137"/>
      <c r="N169" s="137"/>
      <c r="O169" s="137"/>
      <c r="P169" s="137"/>
      <c r="Q169" s="137"/>
      <c r="R169" s="137"/>
      <c r="S169" s="137"/>
      <c r="T169" s="137"/>
      <c r="U169" s="137"/>
      <c r="V169" s="137"/>
      <c r="W169" s="137"/>
      <c r="X169" s="137"/>
      <c r="Y169" s="137"/>
      <c r="Z169" s="137"/>
    </row>
    <row r="170" ht="14.25" customHeight="1">
      <c r="A170" s="137"/>
      <c r="B170" s="137"/>
      <c r="C170" s="137"/>
      <c r="D170" s="137"/>
      <c r="E170" s="137"/>
      <c r="F170" s="137"/>
      <c r="G170" s="137"/>
      <c r="H170" s="137"/>
      <c r="I170" s="137"/>
      <c r="J170" s="137"/>
      <c r="K170" s="137"/>
      <c r="L170" s="137"/>
      <c r="M170" s="137"/>
      <c r="N170" s="137"/>
      <c r="O170" s="137"/>
      <c r="P170" s="137"/>
      <c r="Q170" s="137"/>
      <c r="R170" s="137"/>
      <c r="S170" s="137"/>
      <c r="T170" s="137"/>
      <c r="U170" s="137"/>
      <c r="V170" s="137"/>
      <c r="W170" s="137"/>
      <c r="X170" s="137"/>
      <c r="Y170" s="137"/>
      <c r="Z170" s="137"/>
    </row>
    <row r="171" ht="14.25" customHeight="1">
      <c r="A171" s="137"/>
      <c r="B171" s="137"/>
      <c r="C171" s="137"/>
      <c r="D171" s="137"/>
      <c r="E171" s="137"/>
      <c r="F171" s="137"/>
      <c r="G171" s="137"/>
      <c r="H171" s="137"/>
      <c r="I171" s="137"/>
      <c r="J171" s="137"/>
      <c r="K171" s="137"/>
      <c r="L171" s="137"/>
      <c r="M171" s="137"/>
      <c r="N171" s="137"/>
      <c r="O171" s="137"/>
      <c r="P171" s="137"/>
      <c r="Q171" s="137"/>
      <c r="R171" s="137"/>
      <c r="S171" s="137"/>
      <c r="T171" s="137"/>
      <c r="U171" s="137"/>
      <c r="V171" s="137"/>
      <c r="W171" s="137"/>
      <c r="X171" s="137"/>
      <c r="Y171" s="137"/>
      <c r="Z171" s="137"/>
    </row>
    <row r="172" ht="14.25" customHeight="1">
      <c r="A172" s="137"/>
      <c r="B172" s="137"/>
      <c r="C172" s="137"/>
      <c r="D172" s="137"/>
      <c r="E172" s="137"/>
      <c r="F172" s="137"/>
      <c r="G172" s="137"/>
      <c r="H172" s="137"/>
      <c r="I172" s="137"/>
      <c r="J172" s="137"/>
      <c r="K172" s="137"/>
      <c r="L172" s="137"/>
      <c r="M172" s="137"/>
      <c r="N172" s="137"/>
      <c r="O172" s="137"/>
      <c r="P172" s="137"/>
      <c r="Q172" s="137"/>
      <c r="R172" s="137"/>
      <c r="S172" s="137"/>
      <c r="T172" s="137"/>
      <c r="U172" s="137"/>
      <c r="V172" s="137"/>
      <c r="W172" s="137"/>
      <c r="X172" s="137"/>
      <c r="Y172" s="137"/>
      <c r="Z172" s="137"/>
    </row>
    <row r="173" ht="14.25" customHeight="1">
      <c r="A173" s="137"/>
      <c r="B173" s="137"/>
      <c r="C173" s="137"/>
      <c r="D173" s="137"/>
      <c r="E173" s="137"/>
      <c r="F173" s="137"/>
      <c r="G173" s="137"/>
      <c r="H173" s="137"/>
      <c r="I173" s="137"/>
      <c r="J173" s="137"/>
      <c r="K173" s="137"/>
      <c r="L173" s="137"/>
      <c r="M173" s="137"/>
      <c r="N173" s="137"/>
      <c r="O173" s="137"/>
      <c r="P173" s="137"/>
      <c r="Q173" s="137"/>
      <c r="R173" s="137"/>
      <c r="S173" s="137"/>
      <c r="T173" s="137"/>
      <c r="U173" s="137"/>
      <c r="V173" s="137"/>
      <c r="W173" s="137"/>
      <c r="X173" s="137"/>
      <c r="Y173" s="137"/>
      <c r="Z173" s="137"/>
    </row>
    <row r="174" ht="14.25" customHeight="1">
      <c r="A174" s="137"/>
      <c r="B174" s="137"/>
      <c r="C174" s="137"/>
      <c r="D174" s="137"/>
      <c r="E174" s="137"/>
      <c r="F174" s="137"/>
      <c r="G174" s="137"/>
      <c r="H174" s="137"/>
      <c r="I174" s="137"/>
      <c r="J174" s="137"/>
      <c r="K174" s="137"/>
      <c r="L174" s="137"/>
      <c r="M174" s="137"/>
      <c r="N174" s="137"/>
      <c r="O174" s="137"/>
      <c r="P174" s="137"/>
      <c r="Q174" s="137"/>
      <c r="R174" s="137"/>
      <c r="S174" s="137"/>
      <c r="T174" s="137"/>
      <c r="U174" s="137"/>
      <c r="V174" s="137"/>
      <c r="W174" s="137"/>
      <c r="X174" s="137"/>
      <c r="Y174" s="137"/>
      <c r="Z174" s="137"/>
    </row>
    <row r="175" ht="14.25" customHeight="1">
      <c r="A175" s="137"/>
      <c r="B175" s="137"/>
      <c r="C175" s="137"/>
      <c r="D175" s="137"/>
      <c r="E175" s="137"/>
      <c r="F175" s="137"/>
      <c r="G175" s="137"/>
      <c r="H175" s="137"/>
      <c r="I175" s="137"/>
      <c r="J175" s="137"/>
      <c r="K175" s="137"/>
      <c r="L175" s="137"/>
      <c r="M175" s="137"/>
      <c r="N175" s="137"/>
      <c r="O175" s="137"/>
      <c r="P175" s="137"/>
      <c r="Q175" s="137"/>
      <c r="R175" s="137"/>
      <c r="S175" s="137"/>
      <c r="T175" s="137"/>
      <c r="U175" s="137"/>
      <c r="V175" s="137"/>
      <c r="W175" s="137"/>
      <c r="X175" s="137"/>
      <c r="Y175" s="137"/>
      <c r="Z175" s="137"/>
    </row>
    <row r="176" ht="14.25" customHeight="1">
      <c r="A176" s="137"/>
      <c r="B176" s="137"/>
      <c r="C176" s="137"/>
      <c r="D176" s="137"/>
      <c r="E176" s="137"/>
      <c r="F176" s="137"/>
      <c r="G176" s="137"/>
      <c r="H176" s="137"/>
      <c r="I176" s="137"/>
      <c r="J176" s="137"/>
      <c r="K176" s="137"/>
      <c r="L176" s="137"/>
      <c r="M176" s="137"/>
      <c r="N176" s="137"/>
      <c r="O176" s="137"/>
      <c r="P176" s="137"/>
      <c r="Q176" s="137"/>
      <c r="R176" s="137"/>
      <c r="S176" s="137"/>
      <c r="T176" s="137"/>
      <c r="U176" s="137"/>
      <c r="V176" s="137"/>
      <c r="W176" s="137"/>
      <c r="X176" s="137"/>
      <c r="Y176" s="137"/>
      <c r="Z176" s="137"/>
    </row>
    <row r="177" ht="14.25" customHeight="1">
      <c r="A177" s="137"/>
      <c r="B177" s="137"/>
      <c r="C177" s="137"/>
      <c r="D177" s="137"/>
      <c r="E177" s="137"/>
      <c r="F177" s="137"/>
      <c r="G177" s="137"/>
      <c r="H177" s="137"/>
      <c r="I177" s="137"/>
      <c r="J177" s="137"/>
      <c r="K177" s="137"/>
      <c r="L177" s="137"/>
      <c r="M177" s="137"/>
      <c r="N177" s="137"/>
      <c r="O177" s="137"/>
      <c r="P177" s="137"/>
      <c r="Q177" s="137"/>
      <c r="R177" s="137"/>
      <c r="S177" s="137"/>
      <c r="T177" s="137"/>
      <c r="U177" s="137"/>
      <c r="V177" s="137"/>
      <c r="W177" s="137"/>
      <c r="X177" s="137"/>
      <c r="Y177" s="137"/>
      <c r="Z177" s="137"/>
    </row>
    <row r="178" ht="14.25" customHeight="1">
      <c r="A178" s="137"/>
      <c r="B178" s="137"/>
      <c r="C178" s="137"/>
      <c r="D178" s="137"/>
      <c r="E178" s="137"/>
      <c r="F178" s="137"/>
      <c r="G178" s="137"/>
      <c r="H178" s="137"/>
      <c r="I178" s="137"/>
      <c r="J178" s="137"/>
      <c r="K178" s="137"/>
      <c r="L178" s="137"/>
      <c r="M178" s="137"/>
      <c r="N178" s="137"/>
      <c r="O178" s="137"/>
      <c r="P178" s="137"/>
      <c r="Q178" s="137"/>
      <c r="R178" s="137"/>
      <c r="S178" s="137"/>
      <c r="T178" s="137"/>
      <c r="U178" s="137"/>
      <c r="V178" s="137"/>
      <c r="W178" s="137"/>
      <c r="X178" s="137"/>
      <c r="Y178" s="137"/>
      <c r="Z178" s="137"/>
    </row>
    <row r="179" ht="14.25" customHeight="1">
      <c r="A179" s="137"/>
      <c r="B179" s="137"/>
      <c r="C179" s="137"/>
      <c r="D179" s="137"/>
      <c r="E179" s="137"/>
      <c r="F179" s="137"/>
      <c r="G179" s="137"/>
      <c r="H179" s="137"/>
      <c r="I179" s="137"/>
      <c r="J179" s="137"/>
      <c r="K179" s="137"/>
      <c r="L179" s="137"/>
      <c r="M179" s="137"/>
      <c r="N179" s="137"/>
      <c r="O179" s="137"/>
      <c r="P179" s="137"/>
      <c r="Q179" s="137"/>
      <c r="R179" s="137"/>
      <c r="S179" s="137"/>
      <c r="T179" s="137"/>
      <c r="U179" s="137"/>
      <c r="V179" s="137"/>
      <c r="W179" s="137"/>
      <c r="X179" s="137"/>
      <c r="Y179" s="137"/>
      <c r="Z179" s="137"/>
    </row>
    <row r="180" ht="14.25" customHeight="1">
      <c r="A180" s="137"/>
      <c r="B180" s="137"/>
      <c r="C180" s="137"/>
      <c r="D180" s="137"/>
      <c r="E180" s="137"/>
      <c r="F180" s="137"/>
      <c r="G180" s="137"/>
      <c r="H180" s="137"/>
      <c r="I180" s="137"/>
      <c r="J180" s="137"/>
      <c r="K180" s="137"/>
      <c r="L180" s="137"/>
      <c r="M180" s="137"/>
      <c r="N180" s="137"/>
      <c r="O180" s="137"/>
      <c r="P180" s="137"/>
      <c r="Q180" s="137"/>
      <c r="R180" s="137"/>
      <c r="S180" s="137"/>
      <c r="T180" s="137"/>
      <c r="U180" s="137"/>
      <c r="V180" s="137"/>
      <c r="W180" s="137"/>
      <c r="X180" s="137"/>
      <c r="Y180" s="137"/>
      <c r="Z180" s="137"/>
    </row>
    <row r="181" ht="14.25" customHeight="1">
      <c r="A181" s="137"/>
      <c r="B181" s="137"/>
      <c r="C181" s="137"/>
      <c r="D181" s="137"/>
      <c r="E181" s="137"/>
      <c r="F181" s="137"/>
      <c r="G181" s="137"/>
      <c r="H181" s="137"/>
      <c r="I181" s="137"/>
      <c r="J181" s="137"/>
      <c r="K181" s="137"/>
      <c r="L181" s="137"/>
      <c r="M181" s="137"/>
      <c r="N181" s="137"/>
      <c r="O181" s="137"/>
      <c r="P181" s="137"/>
      <c r="Q181" s="137"/>
      <c r="R181" s="137"/>
      <c r="S181" s="137"/>
      <c r="T181" s="137"/>
      <c r="U181" s="137"/>
      <c r="V181" s="137"/>
      <c r="W181" s="137"/>
      <c r="X181" s="137"/>
      <c r="Y181" s="137"/>
      <c r="Z181" s="137"/>
    </row>
    <row r="182" ht="14.25" customHeight="1">
      <c r="A182" s="137"/>
      <c r="B182" s="137"/>
      <c r="C182" s="137"/>
      <c r="D182" s="137"/>
      <c r="E182" s="137"/>
      <c r="F182" s="137"/>
      <c r="G182" s="137"/>
      <c r="H182" s="137"/>
      <c r="I182" s="137"/>
      <c r="J182" s="137"/>
      <c r="K182" s="137"/>
      <c r="L182" s="137"/>
      <c r="M182" s="137"/>
      <c r="N182" s="137"/>
      <c r="O182" s="137"/>
      <c r="P182" s="137"/>
      <c r="Q182" s="137"/>
      <c r="R182" s="137"/>
      <c r="S182" s="137"/>
      <c r="T182" s="137"/>
      <c r="U182" s="137"/>
      <c r="V182" s="137"/>
      <c r="W182" s="137"/>
      <c r="X182" s="137"/>
      <c r="Y182" s="137"/>
      <c r="Z182" s="137"/>
    </row>
    <row r="183" ht="14.25" customHeight="1">
      <c r="A183" s="137"/>
      <c r="B183" s="137"/>
      <c r="C183" s="137"/>
      <c r="D183" s="137"/>
      <c r="E183" s="137"/>
      <c r="F183" s="137"/>
      <c r="G183" s="137"/>
      <c r="H183" s="137"/>
      <c r="I183" s="137"/>
      <c r="J183" s="137"/>
      <c r="K183" s="137"/>
      <c r="L183" s="137"/>
      <c r="M183" s="137"/>
      <c r="N183" s="137"/>
      <c r="O183" s="137"/>
      <c r="P183" s="137"/>
      <c r="Q183" s="137"/>
      <c r="R183" s="137"/>
      <c r="S183" s="137"/>
      <c r="T183" s="137"/>
      <c r="U183" s="137"/>
      <c r="V183" s="137"/>
      <c r="W183" s="137"/>
      <c r="X183" s="137"/>
      <c r="Y183" s="137"/>
      <c r="Z183" s="137"/>
    </row>
    <row r="184" ht="14.25" customHeight="1">
      <c r="A184" s="137"/>
      <c r="B184" s="137"/>
      <c r="C184" s="137"/>
      <c r="D184" s="137"/>
      <c r="E184" s="137"/>
      <c r="F184" s="137"/>
      <c r="G184" s="137"/>
      <c r="H184" s="137"/>
      <c r="I184" s="137"/>
      <c r="J184" s="137"/>
      <c r="K184" s="137"/>
      <c r="L184" s="137"/>
      <c r="M184" s="137"/>
      <c r="N184" s="137"/>
      <c r="O184" s="137"/>
      <c r="P184" s="137"/>
      <c r="Q184" s="137"/>
      <c r="R184" s="137"/>
      <c r="S184" s="137"/>
      <c r="T184" s="137"/>
      <c r="U184" s="137"/>
      <c r="V184" s="137"/>
      <c r="W184" s="137"/>
      <c r="X184" s="137"/>
      <c r="Y184" s="137"/>
      <c r="Z184" s="137"/>
    </row>
    <row r="185" ht="14.25" customHeight="1">
      <c r="A185" s="137"/>
      <c r="B185" s="137"/>
      <c r="C185" s="137"/>
      <c r="D185" s="137"/>
      <c r="E185" s="137"/>
      <c r="F185" s="137"/>
      <c r="G185" s="137"/>
      <c r="H185" s="137"/>
      <c r="I185" s="137"/>
      <c r="J185" s="137"/>
      <c r="K185" s="137"/>
      <c r="L185" s="137"/>
      <c r="M185" s="137"/>
      <c r="N185" s="137"/>
      <c r="O185" s="137"/>
      <c r="P185" s="137"/>
      <c r="Q185" s="137"/>
      <c r="R185" s="137"/>
      <c r="S185" s="137"/>
      <c r="T185" s="137"/>
      <c r="U185" s="137"/>
      <c r="V185" s="137"/>
      <c r="W185" s="137"/>
      <c r="X185" s="137"/>
      <c r="Y185" s="137"/>
      <c r="Z185" s="137"/>
    </row>
    <row r="186" ht="14.25" customHeight="1">
      <c r="A186" s="137"/>
      <c r="B186" s="137"/>
      <c r="C186" s="137"/>
      <c r="D186" s="137"/>
      <c r="E186" s="137"/>
      <c r="F186" s="137"/>
      <c r="G186" s="137"/>
      <c r="H186" s="137"/>
      <c r="I186" s="137"/>
      <c r="J186" s="137"/>
      <c r="K186" s="137"/>
      <c r="L186" s="137"/>
      <c r="M186" s="137"/>
      <c r="N186" s="137"/>
      <c r="O186" s="137"/>
      <c r="P186" s="137"/>
      <c r="Q186" s="137"/>
      <c r="R186" s="137"/>
      <c r="S186" s="137"/>
      <c r="T186" s="137"/>
      <c r="U186" s="137"/>
      <c r="V186" s="137"/>
      <c r="W186" s="137"/>
      <c r="X186" s="137"/>
      <c r="Y186" s="137"/>
      <c r="Z186" s="137"/>
    </row>
    <row r="187" ht="14.25" customHeight="1">
      <c r="A187" s="137"/>
      <c r="B187" s="137"/>
      <c r="C187" s="137"/>
      <c r="D187" s="137"/>
      <c r="E187" s="137"/>
      <c r="F187" s="137"/>
      <c r="G187" s="137"/>
      <c r="H187" s="137"/>
      <c r="I187" s="137"/>
      <c r="J187" s="137"/>
      <c r="K187" s="137"/>
      <c r="L187" s="137"/>
      <c r="M187" s="137"/>
      <c r="N187" s="137"/>
      <c r="O187" s="137"/>
      <c r="P187" s="137"/>
      <c r="Q187" s="137"/>
      <c r="R187" s="137"/>
      <c r="S187" s="137"/>
      <c r="T187" s="137"/>
      <c r="U187" s="137"/>
      <c r="V187" s="137"/>
      <c r="W187" s="137"/>
      <c r="X187" s="137"/>
      <c r="Y187" s="137"/>
      <c r="Z187" s="137"/>
    </row>
    <row r="188" ht="14.25" customHeight="1">
      <c r="A188" s="137"/>
      <c r="B188" s="137"/>
      <c r="C188" s="137"/>
      <c r="D188" s="137"/>
      <c r="E188" s="137"/>
      <c r="F188" s="137"/>
      <c r="G188" s="137"/>
      <c r="H188" s="137"/>
      <c r="I188" s="137"/>
      <c r="J188" s="137"/>
      <c r="K188" s="137"/>
      <c r="L188" s="137"/>
      <c r="M188" s="137"/>
      <c r="N188" s="137"/>
      <c r="O188" s="137"/>
      <c r="P188" s="137"/>
      <c r="Q188" s="137"/>
      <c r="R188" s="137"/>
      <c r="S188" s="137"/>
      <c r="T188" s="137"/>
      <c r="U188" s="137"/>
      <c r="V188" s="137"/>
      <c r="W188" s="137"/>
      <c r="X188" s="137"/>
      <c r="Y188" s="137"/>
      <c r="Z188" s="137"/>
    </row>
    <row r="189" ht="14.25" customHeight="1">
      <c r="A189" s="137"/>
      <c r="B189" s="137"/>
      <c r="C189" s="137"/>
      <c r="D189" s="137"/>
      <c r="E189" s="137"/>
      <c r="F189" s="137"/>
      <c r="G189" s="137"/>
      <c r="H189" s="137"/>
      <c r="I189" s="137"/>
      <c r="J189" s="137"/>
      <c r="K189" s="137"/>
      <c r="L189" s="137"/>
      <c r="M189" s="137"/>
      <c r="N189" s="137"/>
      <c r="O189" s="137"/>
      <c r="P189" s="137"/>
      <c r="Q189" s="137"/>
      <c r="R189" s="137"/>
      <c r="S189" s="137"/>
      <c r="T189" s="137"/>
      <c r="U189" s="137"/>
      <c r="V189" s="137"/>
      <c r="W189" s="137"/>
      <c r="X189" s="137"/>
      <c r="Y189" s="137"/>
      <c r="Z189" s="137"/>
    </row>
    <row r="190" ht="14.25" customHeight="1">
      <c r="A190" s="137"/>
      <c r="B190" s="137"/>
      <c r="C190" s="137"/>
      <c r="D190" s="137"/>
      <c r="E190" s="137"/>
      <c r="F190" s="137"/>
      <c r="G190" s="137"/>
      <c r="H190" s="137"/>
      <c r="I190" s="137"/>
      <c r="J190" s="137"/>
      <c r="K190" s="137"/>
      <c r="L190" s="137"/>
      <c r="M190" s="137"/>
      <c r="N190" s="137"/>
      <c r="O190" s="137"/>
      <c r="P190" s="137"/>
      <c r="Q190" s="137"/>
      <c r="R190" s="137"/>
      <c r="S190" s="137"/>
      <c r="T190" s="137"/>
      <c r="U190" s="137"/>
      <c r="V190" s="137"/>
      <c r="W190" s="137"/>
      <c r="X190" s="137"/>
      <c r="Y190" s="137"/>
      <c r="Z190" s="137"/>
    </row>
    <row r="191" ht="14.25" customHeight="1">
      <c r="A191" s="137"/>
      <c r="B191" s="137"/>
      <c r="C191" s="137"/>
      <c r="D191" s="137"/>
      <c r="E191" s="137"/>
      <c r="F191" s="137"/>
      <c r="G191" s="137"/>
      <c r="H191" s="137"/>
      <c r="I191" s="137"/>
      <c r="J191" s="137"/>
      <c r="K191" s="137"/>
      <c r="L191" s="137"/>
      <c r="M191" s="137"/>
      <c r="N191" s="137"/>
      <c r="O191" s="137"/>
      <c r="P191" s="137"/>
      <c r="Q191" s="137"/>
      <c r="R191" s="137"/>
      <c r="S191" s="137"/>
      <c r="T191" s="137"/>
      <c r="U191" s="137"/>
      <c r="V191" s="137"/>
      <c r="W191" s="137"/>
      <c r="X191" s="137"/>
      <c r="Y191" s="137"/>
      <c r="Z191" s="137"/>
    </row>
    <row r="192" ht="14.25" customHeight="1">
      <c r="A192" s="137"/>
      <c r="B192" s="137"/>
      <c r="C192" s="137"/>
      <c r="D192" s="137"/>
      <c r="E192" s="137"/>
      <c r="F192" s="137"/>
      <c r="G192" s="137"/>
      <c r="H192" s="137"/>
      <c r="I192" s="137"/>
      <c r="J192" s="137"/>
      <c r="K192" s="137"/>
      <c r="L192" s="137"/>
      <c r="M192" s="137"/>
      <c r="N192" s="137"/>
      <c r="O192" s="137"/>
      <c r="P192" s="137"/>
      <c r="Q192" s="137"/>
      <c r="R192" s="137"/>
      <c r="S192" s="137"/>
      <c r="T192" s="137"/>
      <c r="U192" s="137"/>
      <c r="V192" s="137"/>
      <c r="W192" s="137"/>
      <c r="X192" s="137"/>
      <c r="Y192" s="137"/>
      <c r="Z192" s="137"/>
    </row>
    <row r="193" ht="14.25" customHeight="1">
      <c r="A193" s="137"/>
      <c r="B193" s="137"/>
      <c r="C193" s="137"/>
      <c r="D193" s="137"/>
      <c r="E193" s="137"/>
      <c r="F193" s="137"/>
      <c r="G193" s="137"/>
      <c r="H193" s="137"/>
      <c r="I193" s="137"/>
      <c r="J193" s="137"/>
      <c r="K193" s="137"/>
      <c r="L193" s="137"/>
      <c r="M193" s="137"/>
      <c r="N193" s="137"/>
      <c r="O193" s="137"/>
      <c r="P193" s="137"/>
      <c r="Q193" s="137"/>
      <c r="R193" s="137"/>
      <c r="S193" s="137"/>
      <c r="T193" s="137"/>
      <c r="U193" s="137"/>
      <c r="V193" s="137"/>
      <c r="W193" s="137"/>
      <c r="X193" s="137"/>
      <c r="Y193" s="137"/>
      <c r="Z193" s="137"/>
    </row>
    <row r="194" ht="14.25" customHeight="1">
      <c r="A194" s="137"/>
      <c r="B194" s="137"/>
      <c r="C194" s="137"/>
      <c r="D194" s="137"/>
      <c r="E194" s="137"/>
      <c r="F194" s="137"/>
      <c r="G194" s="137"/>
      <c r="H194" s="137"/>
      <c r="I194" s="137"/>
      <c r="J194" s="137"/>
      <c r="K194" s="137"/>
      <c r="L194" s="137"/>
      <c r="M194" s="137"/>
      <c r="N194" s="137"/>
      <c r="O194" s="137"/>
      <c r="P194" s="137"/>
      <c r="Q194" s="137"/>
      <c r="R194" s="137"/>
      <c r="S194" s="137"/>
      <c r="T194" s="137"/>
      <c r="U194" s="137"/>
      <c r="V194" s="137"/>
      <c r="W194" s="137"/>
      <c r="X194" s="137"/>
      <c r="Y194" s="137"/>
      <c r="Z194" s="137"/>
    </row>
    <row r="195" ht="14.25" customHeight="1">
      <c r="A195" s="137"/>
      <c r="B195" s="137"/>
      <c r="C195" s="137"/>
      <c r="D195" s="137"/>
      <c r="E195" s="137"/>
      <c r="F195" s="137"/>
      <c r="G195" s="137"/>
      <c r="H195" s="137"/>
      <c r="I195" s="137"/>
      <c r="J195" s="137"/>
      <c r="K195" s="137"/>
      <c r="L195" s="137"/>
      <c r="M195" s="137"/>
      <c r="N195" s="137"/>
      <c r="O195" s="137"/>
      <c r="P195" s="137"/>
      <c r="Q195" s="137"/>
      <c r="R195" s="137"/>
      <c r="S195" s="137"/>
      <c r="T195" s="137"/>
      <c r="U195" s="137"/>
      <c r="V195" s="137"/>
      <c r="W195" s="137"/>
      <c r="X195" s="137"/>
      <c r="Y195" s="137"/>
      <c r="Z195" s="137"/>
    </row>
    <row r="196" ht="14.25" customHeight="1">
      <c r="A196" s="137"/>
      <c r="B196" s="137"/>
      <c r="C196" s="137"/>
      <c r="D196" s="137"/>
      <c r="E196" s="137"/>
      <c r="F196" s="137"/>
      <c r="G196" s="137"/>
      <c r="H196" s="137"/>
      <c r="I196" s="137"/>
      <c r="J196" s="137"/>
      <c r="K196" s="137"/>
      <c r="L196" s="137"/>
      <c r="M196" s="137"/>
      <c r="N196" s="137"/>
      <c r="O196" s="137"/>
      <c r="P196" s="137"/>
      <c r="Q196" s="137"/>
      <c r="R196" s="137"/>
      <c r="S196" s="137"/>
      <c r="T196" s="137"/>
      <c r="U196" s="137"/>
      <c r="V196" s="137"/>
      <c r="W196" s="137"/>
      <c r="X196" s="137"/>
      <c r="Y196" s="137"/>
      <c r="Z196" s="137"/>
    </row>
    <row r="197" ht="14.25" customHeight="1">
      <c r="A197" s="137"/>
      <c r="B197" s="137"/>
      <c r="C197" s="137"/>
      <c r="D197" s="137"/>
      <c r="E197" s="137"/>
      <c r="F197" s="137"/>
      <c r="G197" s="137"/>
      <c r="H197" s="137"/>
      <c r="I197" s="137"/>
      <c r="J197" s="137"/>
      <c r="K197" s="137"/>
      <c r="L197" s="137"/>
      <c r="M197" s="137"/>
      <c r="N197" s="137"/>
      <c r="O197" s="137"/>
      <c r="P197" s="137"/>
      <c r="Q197" s="137"/>
      <c r="R197" s="137"/>
      <c r="S197" s="137"/>
      <c r="T197" s="137"/>
      <c r="U197" s="137"/>
      <c r="V197" s="137"/>
      <c r="W197" s="137"/>
      <c r="X197" s="137"/>
      <c r="Y197" s="137"/>
      <c r="Z197" s="137"/>
    </row>
    <row r="198" ht="14.25" customHeight="1">
      <c r="A198" s="137"/>
      <c r="B198" s="137"/>
      <c r="C198" s="137"/>
      <c r="D198" s="137"/>
      <c r="E198" s="137"/>
      <c r="F198" s="137"/>
      <c r="G198" s="137"/>
      <c r="H198" s="137"/>
      <c r="I198" s="137"/>
      <c r="J198" s="137"/>
      <c r="K198" s="137"/>
      <c r="L198" s="137"/>
      <c r="M198" s="137"/>
      <c r="N198" s="137"/>
      <c r="O198" s="137"/>
      <c r="P198" s="137"/>
      <c r="Q198" s="137"/>
      <c r="R198" s="137"/>
      <c r="S198" s="137"/>
      <c r="T198" s="137"/>
      <c r="U198" s="137"/>
      <c r="V198" s="137"/>
      <c r="W198" s="137"/>
      <c r="X198" s="137"/>
      <c r="Y198" s="137"/>
      <c r="Z198" s="137"/>
    </row>
    <row r="199" ht="14.25" customHeight="1">
      <c r="A199" s="137"/>
      <c r="B199" s="137"/>
      <c r="C199" s="137"/>
      <c r="D199" s="137"/>
      <c r="E199" s="137"/>
      <c r="F199" s="137"/>
      <c r="G199" s="137"/>
      <c r="H199" s="137"/>
      <c r="I199" s="137"/>
      <c r="J199" s="137"/>
      <c r="K199" s="137"/>
      <c r="L199" s="137"/>
      <c r="M199" s="137"/>
      <c r="N199" s="137"/>
      <c r="O199" s="137"/>
      <c r="P199" s="137"/>
      <c r="Q199" s="137"/>
      <c r="R199" s="137"/>
      <c r="S199" s="137"/>
      <c r="T199" s="137"/>
      <c r="U199" s="137"/>
      <c r="V199" s="137"/>
      <c r="W199" s="137"/>
      <c r="X199" s="137"/>
      <c r="Y199" s="137"/>
      <c r="Z199" s="137"/>
    </row>
    <row r="200" ht="14.25" customHeight="1">
      <c r="A200" s="137"/>
      <c r="B200" s="137"/>
      <c r="C200" s="137"/>
      <c r="D200" s="137"/>
      <c r="E200" s="137"/>
      <c r="F200" s="137"/>
      <c r="G200" s="137"/>
      <c r="H200" s="137"/>
      <c r="I200" s="137"/>
      <c r="J200" s="137"/>
      <c r="K200" s="137"/>
      <c r="L200" s="137"/>
      <c r="M200" s="137"/>
      <c r="N200" s="137"/>
      <c r="O200" s="137"/>
      <c r="P200" s="137"/>
      <c r="Q200" s="137"/>
      <c r="R200" s="137"/>
      <c r="S200" s="137"/>
      <c r="T200" s="137"/>
      <c r="U200" s="137"/>
      <c r="V200" s="137"/>
      <c r="W200" s="137"/>
      <c r="X200" s="137"/>
      <c r="Y200" s="137"/>
      <c r="Z200" s="137"/>
    </row>
    <row r="201" ht="14.25" customHeight="1">
      <c r="A201" s="137"/>
      <c r="B201" s="137"/>
      <c r="C201" s="137"/>
      <c r="D201" s="137"/>
      <c r="E201" s="137"/>
      <c r="F201" s="137"/>
      <c r="G201" s="137"/>
      <c r="H201" s="137"/>
      <c r="I201" s="137"/>
      <c r="J201" s="137"/>
      <c r="K201" s="137"/>
      <c r="L201" s="137"/>
      <c r="M201" s="137"/>
      <c r="N201" s="137"/>
      <c r="O201" s="137"/>
      <c r="P201" s="137"/>
      <c r="Q201" s="137"/>
      <c r="R201" s="137"/>
      <c r="S201" s="137"/>
      <c r="T201" s="137"/>
      <c r="U201" s="137"/>
      <c r="V201" s="137"/>
      <c r="W201" s="137"/>
      <c r="X201" s="137"/>
      <c r="Y201" s="137"/>
      <c r="Z201" s="137"/>
    </row>
    <row r="202" ht="14.25" customHeight="1">
      <c r="A202" s="137"/>
      <c r="B202" s="137"/>
      <c r="C202" s="137"/>
      <c r="D202" s="137"/>
      <c r="E202" s="137"/>
      <c r="F202" s="137"/>
      <c r="G202" s="137"/>
      <c r="H202" s="137"/>
      <c r="I202" s="137"/>
      <c r="J202" s="137"/>
      <c r="K202" s="137"/>
      <c r="L202" s="137"/>
      <c r="M202" s="137"/>
      <c r="N202" s="137"/>
      <c r="O202" s="137"/>
      <c r="P202" s="137"/>
      <c r="Q202" s="137"/>
      <c r="R202" s="137"/>
      <c r="S202" s="137"/>
      <c r="T202" s="137"/>
      <c r="U202" s="137"/>
      <c r="V202" s="137"/>
      <c r="W202" s="137"/>
      <c r="X202" s="137"/>
      <c r="Y202" s="137"/>
      <c r="Z202" s="137"/>
    </row>
    <row r="203" ht="14.25" customHeight="1">
      <c r="A203" s="137"/>
      <c r="B203" s="137"/>
      <c r="C203" s="137"/>
      <c r="D203" s="137"/>
      <c r="E203" s="137"/>
      <c r="F203" s="137"/>
      <c r="G203" s="137"/>
      <c r="H203" s="137"/>
      <c r="I203" s="137"/>
      <c r="J203" s="137"/>
      <c r="K203" s="137"/>
      <c r="L203" s="137"/>
      <c r="M203" s="137"/>
      <c r="N203" s="137"/>
      <c r="O203" s="137"/>
      <c r="P203" s="137"/>
      <c r="Q203" s="137"/>
      <c r="R203" s="137"/>
      <c r="S203" s="137"/>
      <c r="T203" s="137"/>
      <c r="U203" s="137"/>
      <c r="V203" s="137"/>
      <c r="W203" s="137"/>
      <c r="X203" s="137"/>
      <c r="Y203" s="137"/>
      <c r="Z203" s="137"/>
    </row>
    <row r="204" ht="14.25" customHeight="1">
      <c r="A204" s="137"/>
      <c r="B204" s="137"/>
      <c r="C204" s="137"/>
      <c r="D204" s="137"/>
      <c r="E204" s="137"/>
      <c r="F204" s="137"/>
      <c r="G204" s="137"/>
      <c r="H204" s="137"/>
      <c r="I204" s="137"/>
      <c r="J204" s="137"/>
      <c r="K204" s="137"/>
      <c r="L204" s="137"/>
      <c r="M204" s="137"/>
      <c r="N204" s="137"/>
      <c r="O204" s="137"/>
      <c r="P204" s="137"/>
      <c r="Q204" s="137"/>
      <c r="R204" s="137"/>
      <c r="S204" s="137"/>
      <c r="T204" s="137"/>
      <c r="U204" s="137"/>
      <c r="V204" s="137"/>
      <c r="W204" s="137"/>
      <c r="X204" s="137"/>
      <c r="Y204" s="137"/>
      <c r="Z204" s="137"/>
    </row>
    <row r="205" ht="14.25" customHeight="1">
      <c r="A205" s="137"/>
      <c r="B205" s="137"/>
      <c r="C205" s="137"/>
      <c r="D205" s="137"/>
      <c r="E205" s="137"/>
      <c r="F205" s="137"/>
      <c r="G205" s="137"/>
      <c r="H205" s="137"/>
      <c r="I205" s="137"/>
      <c r="J205" s="137"/>
      <c r="K205" s="137"/>
      <c r="L205" s="137"/>
      <c r="M205" s="137"/>
      <c r="N205" s="137"/>
      <c r="O205" s="137"/>
      <c r="P205" s="137"/>
      <c r="Q205" s="137"/>
      <c r="R205" s="137"/>
      <c r="S205" s="137"/>
      <c r="T205" s="137"/>
      <c r="U205" s="137"/>
      <c r="V205" s="137"/>
      <c r="W205" s="137"/>
      <c r="X205" s="137"/>
      <c r="Y205" s="137"/>
      <c r="Z205" s="137"/>
    </row>
    <row r="206" ht="14.25" customHeight="1">
      <c r="A206" s="137"/>
      <c r="B206" s="137"/>
      <c r="C206" s="137"/>
      <c r="D206" s="137"/>
      <c r="E206" s="137"/>
      <c r="F206" s="137"/>
      <c r="G206" s="137"/>
      <c r="H206" s="137"/>
      <c r="I206" s="137"/>
      <c r="J206" s="137"/>
      <c r="K206" s="137"/>
      <c r="L206" s="137"/>
      <c r="M206" s="137"/>
      <c r="N206" s="137"/>
      <c r="O206" s="137"/>
      <c r="P206" s="137"/>
      <c r="Q206" s="137"/>
      <c r="R206" s="137"/>
      <c r="S206" s="137"/>
      <c r="T206" s="137"/>
      <c r="U206" s="137"/>
      <c r="V206" s="137"/>
      <c r="W206" s="137"/>
      <c r="X206" s="137"/>
      <c r="Y206" s="137"/>
      <c r="Z206" s="137"/>
    </row>
    <row r="207" ht="14.25" customHeight="1">
      <c r="A207" s="137"/>
      <c r="B207" s="137"/>
      <c r="C207" s="137"/>
      <c r="D207" s="137"/>
      <c r="E207" s="137"/>
      <c r="F207" s="137"/>
      <c r="G207" s="137"/>
      <c r="H207" s="137"/>
      <c r="I207" s="137"/>
      <c r="J207" s="137"/>
      <c r="K207" s="137"/>
      <c r="L207" s="137"/>
      <c r="M207" s="137"/>
      <c r="N207" s="137"/>
      <c r="O207" s="137"/>
      <c r="P207" s="137"/>
      <c r="Q207" s="137"/>
      <c r="R207" s="137"/>
      <c r="S207" s="137"/>
      <c r="T207" s="137"/>
      <c r="U207" s="137"/>
      <c r="V207" s="137"/>
      <c r="W207" s="137"/>
      <c r="X207" s="137"/>
      <c r="Y207" s="137"/>
      <c r="Z207" s="137"/>
    </row>
    <row r="208" ht="14.25" customHeight="1">
      <c r="A208" s="137"/>
      <c r="B208" s="137"/>
      <c r="C208" s="137"/>
      <c r="D208" s="137"/>
      <c r="E208" s="137"/>
      <c r="F208" s="137"/>
      <c r="G208" s="137"/>
      <c r="H208" s="137"/>
      <c r="I208" s="137"/>
      <c r="J208" s="137"/>
      <c r="K208" s="137"/>
      <c r="L208" s="137"/>
      <c r="M208" s="137"/>
      <c r="N208" s="137"/>
      <c r="O208" s="137"/>
      <c r="P208" s="137"/>
      <c r="Q208" s="137"/>
      <c r="R208" s="137"/>
      <c r="S208" s="137"/>
      <c r="T208" s="137"/>
      <c r="U208" s="137"/>
      <c r="V208" s="137"/>
      <c r="W208" s="137"/>
      <c r="X208" s="137"/>
      <c r="Y208" s="137"/>
      <c r="Z208" s="137"/>
    </row>
    <row r="209" ht="14.25" customHeight="1">
      <c r="A209" s="137"/>
      <c r="B209" s="137"/>
      <c r="C209" s="137"/>
      <c r="D209" s="137"/>
      <c r="E209" s="137"/>
      <c r="F209" s="137"/>
      <c r="G209" s="137"/>
      <c r="H209" s="137"/>
      <c r="I209" s="137"/>
      <c r="J209" s="137"/>
      <c r="K209" s="137"/>
      <c r="L209" s="137"/>
      <c r="M209" s="137"/>
      <c r="N209" s="137"/>
      <c r="O209" s="137"/>
      <c r="P209" s="137"/>
      <c r="Q209" s="137"/>
      <c r="R209" s="137"/>
      <c r="S209" s="137"/>
      <c r="T209" s="137"/>
      <c r="U209" s="137"/>
      <c r="V209" s="137"/>
      <c r="W209" s="137"/>
      <c r="X209" s="137"/>
      <c r="Y209" s="137"/>
      <c r="Z209" s="137"/>
    </row>
    <row r="210" ht="14.25" customHeight="1">
      <c r="A210" s="137"/>
      <c r="B210" s="137"/>
      <c r="C210" s="137"/>
      <c r="D210" s="137"/>
      <c r="E210" s="137"/>
      <c r="F210" s="137"/>
      <c r="G210" s="137"/>
      <c r="H210" s="137"/>
      <c r="I210" s="137"/>
      <c r="J210" s="137"/>
      <c r="K210" s="137"/>
      <c r="L210" s="137"/>
      <c r="M210" s="137"/>
      <c r="N210" s="137"/>
      <c r="O210" s="137"/>
      <c r="P210" s="137"/>
      <c r="Q210" s="137"/>
      <c r="R210" s="137"/>
      <c r="S210" s="137"/>
      <c r="T210" s="137"/>
      <c r="U210" s="137"/>
      <c r="V210" s="137"/>
      <c r="W210" s="137"/>
      <c r="X210" s="137"/>
      <c r="Y210" s="137"/>
      <c r="Z210" s="137"/>
    </row>
    <row r="211" ht="14.25" customHeight="1">
      <c r="A211" s="137"/>
      <c r="B211" s="137"/>
      <c r="C211" s="137"/>
      <c r="D211" s="137"/>
      <c r="E211" s="137"/>
      <c r="F211" s="137"/>
      <c r="G211" s="137"/>
      <c r="H211" s="137"/>
      <c r="I211" s="137"/>
      <c r="J211" s="137"/>
      <c r="K211" s="137"/>
      <c r="L211" s="137"/>
      <c r="M211" s="137"/>
      <c r="N211" s="137"/>
      <c r="O211" s="137"/>
      <c r="P211" s="137"/>
      <c r="Q211" s="137"/>
      <c r="R211" s="137"/>
      <c r="S211" s="137"/>
      <c r="T211" s="137"/>
      <c r="U211" s="137"/>
      <c r="V211" s="137"/>
      <c r="W211" s="137"/>
      <c r="X211" s="137"/>
      <c r="Y211" s="137"/>
      <c r="Z211" s="137"/>
    </row>
    <row r="212" ht="14.25" customHeight="1">
      <c r="A212" s="137"/>
      <c r="B212" s="137"/>
      <c r="C212" s="137"/>
      <c r="D212" s="137"/>
      <c r="E212" s="137"/>
      <c r="F212" s="137"/>
      <c r="G212" s="137"/>
      <c r="H212" s="137"/>
      <c r="I212" s="137"/>
      <c r="J212" s="137"/>
      <c r="K212" s="137"/>
      <c r="L212" s="137"/>
      <c r="M212" s="137"/>
      <c r="N212" s="137"/>
      <c r="O212" s="137"/>
      <c r="P212" s="137"/>
      <c r="Q212" s="137"/>
      <c r="R212" s="137"/>
      <c r="S212" s="137"/>
      <c r="T212" s="137"/>
      <c r="U212" s="137"/>
      <c r="V212" s="137"/>
      <c r="W212" s="137"/>
      <c r="X212" s="137"/>
      <c r="Y212" s="137"/>
      <c r="Z212" s="137"/>
    </row>
    <row r="213" ht="14.25" customHeight="1">
      <c r="A213" s="137"/>
      <c r="B213" s="137"/>
      <c r="C213" s="137"/>
      <c r="D213" s="137"/>
      <c r="E213" s="137"/>
      <c r="F213" s="137"/>
      <c r="G213" s="137"/>
      <c r="H213" s="137"/>
      <c r="I213" s="137"/>
      <c r="J213" s="137"/>
      <c r="K213" s="137"/>
      <c r="L213" s="137"/>
      <c r="M213" s="137"/>
      <c r="N213" s="137"/>
      <c r="O213" s="137"/>
      <c r="P213" s="137"/>
      <c r="Q213" s="137"/>
      <c r="R213" s="137"/>
      <c r="S213" s="137"/>
      <c r="T213" s="137"/>
      <c r="U213" s="137"/>
      <c r="V213" s="137"/>
      <c r="W213" s="137"/>
      <c r="X213" s="137"/>
      <c r="Y213" s="137"/>
      <c r="Z213" s="137"/>
    </row>
    <row r="214" ht="14.25" customHeight="1">
      <c r="A214" s="137"/>
      <c r="B214" s="137"/>
      <c r="C214" s="137"/>
      <c r="D214" s="137"/>
      <c r="E214" s="137"/>
      <c r="F214" s="137"/>
      <c r="G214" s="137"/>
      <c r="H214" s="137"/>
      <c r="I214" s="137"/>
      <c r="J214" s="137"/>
      <c r="K214" s="137"/>
      <c r="L214" s="137"/>
      <c r="M214" s="137"/>
      <c r="N214" s="137"/>
      <c r="O214" s="137"/>
      <c r="P214" s="137"/>
      <c r="Q214" s="137"/>
      <c r="R214" s="137"/>
      <c r="S214" s="137"/>
      <c r="T214" s="137"/>
      <c r="U214" s="137"/>
      <c r="V214" s="137"/>
      <c r="W214" s="137"/>
      <c r="X214" s="137"/>
      <c r="Y214" s="137"/>
      <c r="Z214" s="137"/>
    </row>
    <row r="215" ht="14.25" customHeight="1">
      <c r="A215" s="137"/>
      <c r="B215" s="137"/>
      <c r="C215" s="137"/>
      <c r="D215" s="137"/>
      <c r="E215" s="137"/>
      <c r="F215" s="137"/>
      <c r="G215" s="137"/>
      <c r="H215" s="137"/>
      <c r="I215" s="137"/>
      <c r="J215" s="137"/>
      <c r="K215" s="137"/>
      <c r="L215" s="137"/>
      <c r="M215" s="137"/>
      <c r="N215" s="137"/>
      <c r="O215" s="137"/>
      <c r="P215" s="137"/>
      <c r="Q215" s="137"/>
      <c r="R215" s="137"/>
      <c r="S215" s="137"/>
      <c r="T215" s="137"/>
      <c r="U215" s="137"/>
      <c r="V215" s="137"/>
      <c r="W215" s="137"/>
      <c r="X215" s="137"/>
      <c r="Y215" s="137"/>
      <c r="Z215" s="137"/>
    </row>
    <row r="216" ht="14.25" customHeight="1">
      <c r="A216" s="137"/>
      <c r="B216" s="137"/>
      <c r="C216" s="137"/>
      <c r="D216" s="137"/>
      <c r="E216" s="137"/>
      <c r="F216" s="137"/>
      <c r="G216" s="137"/>
      <c r="H216" s="137"/>
      <c r="I216" s="137"/>
      <c r="J216" s="137"/>
      <c r="K216" s="137"/>
      <c r="L216" s="137"/>
      <c r="M216" s="137"/>
      <c r="N216" s="137"/>
      <c r="O216" s="137"/>
      <c r="P216" s="137"/>
      <c r="Q216" s="137"/>
      <c r="R216" s="137"/>
      <c r="S216" s="137"/>
      <c r="T216" s="137"/>
      <c r="U216" s="137"/>
      <c r="V216" s="137"/>
      <c r="W216" s="137"/>
      <c r="X216" s="137"/>
      <c r="Y216" s="137"/>
      <c r="Z216" s="137"/>
    </row>
    <row r="217" ht="14.25" customHeight="1">
      <c r="A217" s="137"/>
      <c r="B217" s="137"/>
      <c r="C217" s="137"/>
      <c r="D217" s="137"/>
      <c r="E217" s="137"/>
      <c r="F217" s="137"/>
      <c r="G217" s="137"/>
      <c r="H217" s="137"/>
      <c r="I217" s="137"/>
      <c r="J217" s="137"/>
      <c r="K217" s="137"/>
      <c r="L217" s="137"/>
      <c r="M217" s="137"/>
      <c r="N217" s="137"/>
      <c r="O217" s="137"/>
      <c r="P217" s="137"/>
      <c r="Q217" s="137"/>
      <c r="R217" s="137"/>
      <c r="S217" s="137"/>
      <c r="T217" s="137"/>
      <c r="U217" s="137"/>
      <c r="V217" s="137"/>
      <c r="W217" s="137"/>
      <c r="X217" s="137"/>
      <c r="Y217" s="137"/>
      <c r="Z217" s="137"/>
    </row>
    <row r="218" ht="14.25" customHeight="1">
      <c r="A218" s="137"/>
      <c r="B218" s="137"/>
      <c r="C218" s="137"/>
      <c r="D218" s="137"/>
      <c r="E218" s="137"/>
      <c r="F218" s="137"/>
      <c r="G218" s="137"/>
      <c r="H218" s="137"/>
      <c r="I218" s="137"/>
      <c r="J218" s="137"/>
      <c r="K218" s="137"/>
      <c r="L218" s="137"/>
      <c r="M218" s="137"/>
      <c r="N218" s="137"/>
      <c r="O218" s="137"/>
      <c r="P218" s="137"/>
      <c r="Q218" s="137"/>
      <c r="R218" s="137"/>
      <c r="S218" s="137"/>
      <c r="T218" s="137"/>
      <c r="U218" s="137"/>
      <c r="V218" s="137"/>
      <c r="W218" s="137"/>
      <c r="X218" s="137"/>
      <c r="Y218" s="137"/>
      <c r="Z218" s="137"/>
    </row>
    <row r="219" ht="14.25" customHeight="1">
      <c r="A219" s="137"/>
      <c r="B219" s="137"/>
      <c r="C219" s="137"/>
      <c r="D219" s="137"/>
      <c r="E219" s="137"/>
      <c r="F219" s="137"/>
      <c r="G219" s="137"/>
      <c r="H219" s="137"/>
      <c r="I219" s="137"/>
      <c r="J219" s="137"/>
      <c r="K219" s="137"/>
      <c r="L219" s="137"/>
      <c r="M219" s="137"/>
      <c r="N219" s="137"/>
      <c r="O219" s="137"/>
      <c r="P219" s="137"/>
      <c r="Q219" s="137"/>
      <c r="R219" s="137"/>
      <c r="S219" s="137"/>
      <c r="T219" s="137"/>
      <c r="U219" s="137"/>
      <c r="V219" s="137"/>
      <c r="W219" s="137"/>
      <c r="X219" s="137"/>
      <c r="Y219" s="137"/>
      <c r="Z219" s="137"/>
    </row>
    <row r="220" ht="14.25" customHeight="1">
      <c r="A220" s="137"/>
      <c r="B220" s="137"/>
      <c r="C220" s="137"/>
      <c r="D220" s="137"/>
      <c r="E220" s="137"/>
      <c r="F220" s="137"/>
      <c r="G220" s="137"/>
      <c r="H220" s="137"/>
      <c r="I220" s="137"/>
      <c r="J220" s="137"/>
      <c r="K220" s="137"/>
      <c r="L220" s="137"/>
      <c r="M220" s="137"/>
      <c r="N220" s="137"/>
      <c r="O220" s="137"/>
      <c r="P220" s="137"/>
      <c r="Q220" s="137"/>
      <c r="R220" s="137"/>
      <c r="S220" s="137"/>
      <c r="T220" s="137"/>
      <c r="U220" s="137"/>
      <c r="V220" s="137"/>
      <c r="W220" s="137"/>
      <c r="X220" s="137"/>
      <c r="Y220" s="137"/>
      <c r="Z220" s="137"/>
    </row>
    <row r="221" ht="14.25" customHeight="1">
      <c r="A221" s="137"/>
      <c r="B221" s="137"/>
      <c r="C221" s="137"/>
      <c r="D221" s="137"/>
      <c r="E221" s="137"/>
      <c r="F221" s="137"/>
      <c r="G221" s="137"/>
      <c r="H221" s="137"/>
      <c r="I221" s="137"/>
      <c r="J221" s="137"/>
      <c r="K221" s="137"/>
      <c r="L221" s="137"/>
      <c r="M221" s="137"/>
      <c r="N221" s="137"/>
      <c r="O221" s="137"/>
      <c r="P221" s="137"/>
      <c r="Q221" s="137"/>
      <c r="R221" s="137"/>
      <c r="S221" s="137"/>
      <c r="T221" s="137"/>
      <c r="U221" s="137"/>
      <c r="V221" s="137"/>
      <c r="W221" s="137"/>
      <c r="X221" s="137"/>
      <c r="Y221" s="137"/>
      <c r="Z221" s="137"/>
    </row>
    <row r="222" ht="14.25" customHeight="1">
      <c r="A222" s="137"/>
      <c r="B222" s="137"/>
      <c r="C222" s="137"/>
      <c r="D222" s="137"/>
      <c r="E222" s="137"/>
      <c r="F222" s="137"/>
      <c r="G222" s="137"/>
      <c r="H222" s="137"/>
      <c r="I222" s="137"/>
      <c r="J222" s="137"/>
      <c r="K222" s="137"/>
      <c r="L222" s="137"/>
      <c r="M222" s="137"/>
      <c r="N222" s="137"/>
      <c r="O222" s="137"/>
      <c r="P222" s="137"/>
      <c r="Q222" s="137"/>
      <c r="R222" s="137"/>
      <c r="S222" s="137"/>
      <c r="T222" s="137"/>
      <c r="U222" s="137"/>
      <c r="V222" s="137"/>
      <c r="W222" s="137"/>
      <c r="X222" s="137"/>
      <c r="Y222" s="137"/>
      <c r="Z222" s="137"/>
    </row>
    <row r="223" ht="14.25" customHeight="1">
      <c r="A223" s="137"/>
      <c r="B223" s="137"/>
      <c r="C223" s="137"/>
      <c r="D223" s="137"/>
      <c r="E223" s="137"/>
      <c r="F223" s="137"/>
      <c r="G223" s="137"/>
      <c r="H223" s="137"/>
      <c r="I223" s="137"/>
      <c r="J223" s="137"/>
      <c r="K223" s="137"/>
      <c r="L223" s="137"/>
      <c r="M223" s="137"/>
      <c r="N223" s="137"/>
      <c r="O223" s="137"/>
      <c r="P223" s="137"/>
      <c r="Q223" s="137"/>
      <c r="R223" s="137"/>
      <c r="S223" s="137"/>
      <c r="T223" s="137"/>
      <c r="U223" s="137"/>
      <c r="V223" s="137"/>
      <c r="W223" s="137"/>
      <c r="X223" s="137"/>
      <c r="Y223" s="137"/>
      <c r="Z223" s="137"/>
    </row>
    <row r="224" ht="14.25" customHeight="1">
      <c r="A224" s="137"/>
      <c r="B224" s="137"/>
      <c r="C224" s="137"/>
      <c r="D224" s="137"/>
      <c r="E224" s="137"/>
      <c r="F224" s="137"/>
      <c r="G224" s="137"/>
      <c r="H224" s="137"/>
      <c r="I224" s="137"/>
      <c r="J224" s="137"/>
      <c r="K224" s="137"/>
      <c r="L224" s="137"/>
      <c r="M224" s="137"/>
      <c r="N224" s="137"/>
      <c r="O224" s="137"/>
      <c r="P224" s="137"/>
      <c r="Q224" s="137"/>
      <c r="R224" s="137"/>
      <c r="S224" s="137"/>
      <c r="T224" s="137"/>
      <c r="U224" s="137"/>
      <c r="V224" s="137"/>
      <c r="W224" s="137"/>
      <c r="X224" s="137"/>
      <c r="Y224" s="137"/>
      <c r="Z224" s="137"/>
    </row>
    <row r="225" ht="14.25" customHeight="1">
      <c r="A225" s="137"/>
      <c r="B225" s="137"/>
      <c r="C225" s="137"/>
      <c r="D225" s="137"/>
      <c r="E225" s="137"/>
      <c r="F225" s="137"/>
      <c r="G225" s="137"/>
      <c r="H225" s="137"/>
      <c r="I225" s="137"/>
      <c r="J225" s="137"/>
      <c r="K225" s="137"/>
      <c r="L225" s="137"/>
      <c r="M225" s="137"/>
      <c r="N225" s="137"/>
      <c r="O225" s="137"/>
      <c r="P225" s="137"/>
      <c r="Q225" s="137"/>
      <c r="R225" s="137"/>
      <c r="S225" s="137"/>
      <c r="T225" s="137"/>
      <c r="U225" s="137"/>
      <c r="V225" s="137"/>
      <c r="W225" s="137"/>
      <c r="X225" s="137"/>
      <c r="Y225" s="137"/>
      <c r="Z225" s="137"/>
    </row>
    <row r="226" ht="14.25" customHeight="1">
      <c r="A226" s="137"/>
      <c r="B226" s="137"/>
      <c r="C226" s="137"/>
      <c r="D226" s="137"/>
      <c r="E226" s="137"/>
      <c r="F226" s="137"/>
      <c r="G226" s="137"/>
      <c r="H226" s="137"/>
      <c r="I226" s="137"/>
      <c r="J226" s="137"/>
      <c r="K226" s="137"/>
      <c r="L226" s="137"/>
      <c r="M226" s="137"/>
      <c r="N226" s="137"/>
      <c r="O226" s="137"/>
      <c r="P226" s="137"/>
      <c r="Q226" s="137"/>
      <c r="R226" s="137"/>
      <c r="S226" s="137"/>
      <c r="T226" s="137"/>
      <c r="U226" s="137"/>
      <c r="V226" s="137"/>
      <c r="W226" s="137"/>
      <c r="X226" s="137"/>
      <c r="Y226" s="137"/>
      <c r="Z226" s="137"/>
    </row>
    <row r="227" ht="14.25" customHeight="1">
      <c r="A227" s="137"/>
      <c r="B227" s="137"/>
      <c r="C227" s="137"/>
      <c r="D227" s="137"/>
      <c r="E227" s="137"/>
      <c r="F227" s="137"/>
      <c r="G227" s="137"/>
      <c r="H227" s="137"/>
      <c r="I227" s="137"/>
      <c r="J227" s="137"/>
      <c r="K227" s="137"/>
      <c r="L227" s="137"/>
      <c r="M227" s="137"/>
      <c r="N227" s="137"/>
      <c r="O227" s="137"/>
      <c r="P227" s="137"/>
      <c r="Q227" s="137"/>
      <c r="R227" s="137"/>
      <c r="S227" s="137"/>
      <c r="T227" s="137"/>
      <c r="U227" s="137"/>
      <c r="V227" s="137"/>
      <c r="W227" s="137"/>
      <c r="X227" s="137"/>
      <c r="Y227" s="137"/>
      <c r="Z227" s="137"/>
    </row>
    <row r="228" ht="14.25" customHeight="1">
      <c r="A228" s="137"/>
      <c r="B228" s="137"/>
      <c r="C228" s="137"/>
      <c r="D228" s="137"/>
      <c r="E228" s="137"/>
      <c r="F228" s="137"/>
      <c r="G228" s="137"/>
      <c r="H228" s="137"/>
      <c r="I228" s="137"/>
      <c r="J228" s="137"/>
      <c r="K228" s="137"/>
      <c r="L228" s="137"/>
      <c r="M228" s="137"/>
      <c r="N228" s="137"/>
      <c r="O228" s="137"/>
      <c r="P228" s="137"/>
      <c r="Q228" s="137"/>
      <c r="R228" s="137"/>
      <c r="S228" s="137"/>
      <c r="T228" s="137"/>
      <c r="U228" s="137"/>
      <c r="V228" s="137"/>
      <c r="W228" s="137"/>
      <c r="X228" s="137"/>
      <c r="Y228" s="137"/>
      <c r="Z228" s="137"/>
    </row>
    <row r="229" ht="14.25" customHeight="1">
      <c r="A229" s="137"/>
      <c r="B229" s="137"/>
      <c r="C229" s="137"/>
      <c r="D229" s="137"/>
      <c r="E229" s="137"/>
      <c r="F229" s="137"/>
      <c r="G229" s="137"/>
      <c r="H229" s="137"/>
      <c r="I229" s="137"/>
      <c r="J229" s="137"/>
      <c r="K229" s="137"/>
      <c r="L229" s="137"/>
      <c r="M229" s="137"/>
      <c r="N229" s="137"/>
      <c r="O229" s="137"/>
      <c r="P229" s="137"/>
      <c r="Q229" s="137"/>
      <c r="R229" s="137"/>
      <c r="S229" s="137"/>
      <c r="T229" s="137"/>
      <c r="U229" s="137"/>
      <c r="V229" s="137"/>
      <c r="W229" s="137"/>
      <c r="X229" s="137"/>
      <c r="Y229" s="137"/>
      <c r="Z229" s="137"/>
    </row>
    <row r="230" ht="14.25" customHeight="1">
      <c r="A230" s="137"/>
      <c r="B230" s="137"/>
      <c r="C230" s="137"/>
      <c r="D230" s="137"/>
      <c r="E230" s="137"/>
      <c r="F230" s="137"/>
      <c r="G230" s="137"/>
      <c r="H230" s="137"/>
      <c r="I230" s="137"/>
      <c r="J230" s="137"/>
      <c r="K230" s="137"/>
      <c r="L230" s="137"/>
      <c r="M230" s="137"/>
      <c r="N230" s="137"/>
      <c r="O230" s="137"/>
      <c r="P230" s="137"/>
      <c r="Q230" s="137"/>
      <c r="R230" s="137"/>
      <c r="S230" s="137"/>
      <c r="T230" s="137"/>
      <c r="U230" s="137"/>
      <c r="V230" s="137"/>
      <c r="W230" s="137"/>
      <c r="X230" s="137"/>
      <c r="Y230" s="137"/>
      <c r="Z230" s="137"/>
    </row>
    <row r="231" ht="14.25" customHeight="1">
      <c r="A231" s="137"/>
      <c r="B231" s="137"/>
      <c r="C231" s="137"/>
      <c r="D231" s="137"/>
      <c r="E231" s="137"/>
      <c r="F231" s="137"/>
      <c r="G231" s="137"/>
      <c r="H231" s="137"/>
      <c r="I231" s="137"/>
      <c r="J231" s="137"/>
      <c r="K231" s="137"/>
      <c r="L231" s="137"/>
      <c r="M231" s="137"/>
      <c r="N231" s="137"/>
      <c r="O231" s="137"/>
      <c r="P231" s="137"/>
      <c r="Q231" s="137"/>
      <c r="R231" s="137"/>
      <c r="S231" s="137"/>
      <c r="T231" s="137"/>
      <c r="U231" s="137"/>
      <c r="V231" s="137"/>
      <c r="W231" s="137"/>
      <c r="X231" s="137"/>
      <c r="Y231" s="137"/>
      <c r="Z231" s="137"/>
    </row>
    <row r="232" ht="14.25" customHeight="1">
      <c r="A232" s="137"/>
      <c r="B232" s="137"/>
      <c r="C232" s="137"/>
      <c r="D232" s="137"/>
      <c r="E232" s="137"/>
      <c r="F232" s="137"/>
      <c r="G232" s="137"/>
      <c r="H232" s="137"/>
      <c r="I232" s="137"/>
      <c r="J232" s="137"/>
      <c r="K232" s="137"/>
      <c r="L232" s="137"/>
      <c r="M232" s="137"/>
      <c r="N232" s="137"/>
      <c r="O232" s="137"/>
      <c r="P232" s="137"/>
      <c r="Q232" s="137"/>
      <c r="R232" s="137"/>
      <c r="S232" s="137"/>
      <c r="T232" s="137"/>
      <c r="U232" s="137"/>
      <c r="V232" s="137"/>
      <c r="W232" s="137"/>
      <c r="X232" s="137"/>
      <c r="Y232" s="137"/>
      <c r="Z232" s="137"/>
    </row>
    <row r="233" ht="14.25" customHeight="1">
      <c r="A233" s="137"/>
      <c r="B233" s="137"/>
      <c r="C233" s="137"/>
      <c r="D233" s="137"/>
      <c r="E233" s="137"/>
      <c r="F233" s="137"/>
      <c r="G233" s="137"/>
      <c r="H233" s="137"/>
      <c r="I233" s="137"/>
      <c r="J233" s="137"/>
      <c r="K233" s="137"/>
      <c r="L233" s="137"/>
      <c r="M233" s="137"/>
      <c r="N233" s="137"/>
      <c r="O233" s="137"/>
      <c r="P233" s="137"/>
      <c r="Q233" s="137"/>
      <c r="R233" s="137"/>
      <c r="S233" s="137"/>
      <c r="T233" s="137"/>
      <c r="U233" s="137"/>
      <c r="V233" s="137"/>
      <c r="W233" s="137"/>
      <c r="X233" s="137"/>
      <c r="Y233" s="137"/>
      <c r="Z233" s="137"/>
    </row>
    <row r="234" ht="14.25" customHeight="1">
      <c r="A234" s="137"/>
      <c r="B234" s="137"/>
      <c r="C234" s="137"/>
      <c r="D234" s="137"/>
      <c r="E234" s="137"/>
      <c r="F234" s="137"/>
      <c r="G234" s="137"/>
      <c r="H234" s="137"/>
      <c r="I234" s="137"/>
      <c r="J234" s="137"/>
      <c r="K234" s="137"/>
      <c r="L234" s="137"/>
      <c r="M234" s="137"/>
      <c r="N234" s="137"/>
      <c r="O234" s="137"/>
      <c r="P234" s="137"/>
      <c r="Q234" s="137"/>
      <c r="R234" s="137"/>
      <c r="S234" s="137"/>
      <c r="T234" s="137"/>
      <c r="U234" s="137"/>
      <c r="V234" s="137"/>
      <c r="W234" s="137"/>
      <c r="X234" s="137"/>
      <c r="Y234" s="137"/>
      <c r="Z234" s="137"/>
    </row>
    <row r="235" ht="14.25" customHeight="1">
      <c r="A235" s="137"/>
      <c r="B235" s="137"/>
      <c r="C235" s="137"/>
      <c r="D235" s="137"/>
      <c r="E235" s="137"/>
      <c r="F235" s="137"/>
      <c r="G235" s="137"/>
      <c r="H235" s="137"/>
      <c r="I235" s="137"/>
      <c r="J235" s="137"/>
      <c r="K235" s="137"/>
      <c r="L235" s="137"/>
      <c r="M235" s="137"/>
      <c r="N235" s="137"/>
      <c r="O235" s="137"/>
      <c r="P235" s="137"/>
      <c r="Q235" s="137"/>
      <c r="R235" s="137"/>
      <c r="S235" s="137"/>
      <c r="T235" s="137"/>
      <c r="U235" s="137"/>
      <c r="V235" s="137"/>
      <c r="W235" s="137"/>
      <c r="X235" s="137"/>
      <c r="Y235" s="137"/>
      <c r="Z235" s="137"/>
    </row>
    <row r="236" ht="14.25" customHeight="1">
      <c r="A236" s="137"/>
      <c r="B236" s="137"/>
      <c r="C236" s="137"/>
      <c r="D236" s="137"/>
      <c r="E236" s="137"/>
      <c r="F236" s="137"/>
      <c r="G236" s="137"/>
      <c r="H236" s="137"/>
      <c r="I236" s="137"/>
      <c r="J236" s="137"/>
      <c r="K236" s="137"/>
      <c r="L236" s="137"/>
      <c r="M236" s="137"/>
      <c r="N236" s="137"/>
      <c r="O236" s="137"/>
      <c r="P236" s="137"/>
      <c r="Q236" s="137"/>
      <c r="R236" s="137"/>
      <c r="S236" s="137"/>
      <c r="T236" s="137"/>
      <c r="U236" s="137"/>
      <c r="V236" s="137"/>
      <c r="W236" s="137"/>
      <c r="X236" s="137"/>
      <c r="Y236" s="137"/>
      <c r="Z236" s="137"/>
    </row>
    <row r="237" ht="14.25" customHeight="1">
      <c r="A237" s="137"/>
      <c r="B237" s="137"/>
      <c r="C237" s="137"/>
      <c r="D237" s="137"/>
      <c r="E237" s="137"/>
      <c r="F237" s="137"/>
      <c r="G237" s="137"/>
      <c r="H237" s="137"/>
      <c r="I237" s="137"/>
      <c r="J237" s="137"/>
      <c r="K237" s="137"/>
      <c r="L237" s="137"/>
      <c r="M237" s="137"/>
      <c r="N237" s="137"/>
      <c r="O237" s="137"/>
      <c r="P237" s="137"/>
      <c r="Q237" s="137"/>
      <c r="R237" s="137"/>
      <c r="S237" s="137"/>
      <c r="T237" s="137"/>
      <c r="U237" s="137"/>
      <c r="V237" s="137"/>
      <c r="W237" s="137"/>
      <c r="X237" s="137"/>
      <c r="Y237" s="137"/>
      <c r="Z237" s="137"/>
    </row>
    <row r="238" ht="14.25" customHeight="1">
      <c r="A238" s="137"/>
      <c r="B238" s="137"/>
      <c r="C238" s="137"/>
      <c r="D238" s="137"/>
      <c r="E238" s="137"/>
      <c r="F238" s="137"/>
      <c r="G238" s="137"/>
      <c r="H238" s="137"/>
      <c r="I238" s="137"/>
      <c r="J238" s="137"/>
      <c r="K238" s="137"/>
      <c r="L238" s="137"/>
      <c r="M238" s="137"/>
      <c r="N238" s="137"/>
      <c r="O238" s="137"/>
      <c r="P238" s="137"/>
      <c r="Q238" s="137"/>
      <c r="R238" s="137"/>
      <c r="S238" s="137"/>
      <c r="T238" s="137"/>
      <c r="U238" s="137"/>
      <c r="V238" s="137"/>
      <c r="W238" s="137"/>
      <c r="X238" s="137"/>
      <c r="Y238" s="137"/>
      <c r="Z238" s="137"/>
    </row>
    <row r="239" ht="14.25" customHeight="1">
      <c r="A239" s="137"/>
      <c r="B239" s="137"/>
      <c r="C239" s="137"/>
      <c r="D239" s="137"/>
      <c r="E239" s="137"/>
      <c r="F239" s="137"/>
      <c r="G239" s="137"/>
      <c r="H239" s="137"/>
      <c r="I239" s="137"/>
      <c r="J239" s="137"/>
      <c r="K239" s="137"/>
      <c r="L239" s="137"/>
      <c r="M239" s="137"/>
      <c r="N239" s="137"/>
      <c r="O239" s="137"/>
      <c r="P239" s="137"/>
      <c r="Q239" s="137"/>
      <c r="R239" s="137"/>
      <c r="S239" s="137"/>
      <c r="T239" s="137"/>
      <c r="U239" s="137"/>
      <c r="V239" s="137"/>
      <c r="W239" s="137"/>
      <c r="X239" s="137"/>
      <c r="Y239" s="137"/>
      <c r="Z239" s="137"/>
    </row>
    <row r="240" ht="14.25" customHeight="1">
      <c r="A240" s="137"/>
      <c r="B240" s="137"/>
      <c r="C240" s="137"/>
      <c r="D240" s="137"/>
      <c r="E240" s="137"/>
      <c r="F240" s="137"/>
      <c r="G240" s="137"/>
      <c r="H240" s="137"/>
      <c r="I240" s="137"/>
      <c r="J240" s="137"/>
      <c r="K240" s="137"/>
      <c r="L240" s="137"/>
      <c r="M240" s="137"/>
      <c r="N240" s="137"/>
      <c r="O240" s="137"/>
      <c r="P240" s="137"/>
      <c r="Q240" s="137"/>
      <c r="R240" s="137"/>
      <c r="S240" s="137"/>
      <c r="T240" s="137"/>
      <c r="U240" s="137"/>
      <c r="V240" s="137"/>
      <c r="W240" s="137"/>
      <c r="X240" s="137"/>
      <c r="Y240" s="137"/>
      <c r="Z240" s="137"/>
    </row>
    <row r="241" ht="14.25" customHeight="1">
      <c r="A241" s="137"/>
      <c r="B241" s="137"/>
      <c r="C241" s="137"/>
      <c r="D241" s="137"/>
      <c r="E241" s="137"/>
      <c r="F241" s="137"/>
      <c r="G241" s="137"/>
      <c r="H241" s="137"/>
      <c r="I241" s="137"/>
      <c r="J241" s="137"/>
      <c r="K241" s="137"/>
      <c r="L241" s="137"/>
      <c r="M241" s="137"/>
      <c r="N241" s="137"/>
      <c r="O241" s="137"/>
      <c r="P241" s="137"/>
      <c r="Q241" s="137"/>
      <c r="R241" s="137"/>
      <c r="S241" s="137"/>
      <c r="T241" s="137"/>
      <c r="U241" s="137"/>
      <c r="V241" s="137"/>
      <c r="W241" s="137"/>
      <c r="X241" s="137"/>
      <c r="Y241" s="137"/>
      <c r="Z241" s="137"/>
    </row>
    <row r="242" ht="14.25" customHeight="1">
      <c r="A242" s="137"/>
      <c r="B242" s="137"/>
      <c r="C242" s="137"/>
      <c r="D242" s="137"/>
      <c r="E242" s="137"/>
      <c r="F242" s="137"/>
      <c r="G242" s="137"/>
      <c r="H242" s="137"/>
      <c r="I242" s="137"/>
      <c r="J242" s="137"/>
      <c r="K242" s="137"/>
      <c r="L242" s="137"/>
      <c r="M242" s="137"/>
      <c r="N242" s="137"/>
      <c r="O242" s="137"/>
      <c r="P242" s="137"/>
      <c r="Q242" s="137"/>
      <c r="R242" s="137"/>
      <c r="S242" s="137"/>
      <c r="T242" s="137"/>
      <c r="U242" s="137"/>
      <c r="V242" s="137"/>
      <c r="W242" s="137"/>
      <c r="X242" s="137"/>
      <c r="Y242" s="137"/>
      <c r="Z242" s="137"/>
    </row>
    <row r="243" ht="14.25" customHeight="1">
      <c r="A243" s="137"/>
      <c r="B243" s="137"/>
      <c r="C243" s="137"/>
      <c r="D243" s="137"/>
      <c r="E243" s="137"/>
      <c r="F243" s="137"/>
      <c r="G243" s="137"/>
      <c r="H243" s="137"/>
      <c r="I243" s="137"/>
      <c r="J243" s="137"/>
      <c r="K243" s="137"/>
      <c r="L243" s="137"/>
      <c r="M243" s="137"/>
      <c r="N243" s="137"/>
      <c r="O243" s="137"/>
      <c r="P243" s="137"/>
      <c r="Q243" s="137"/>
      <c r="R243" s="137"/>
      <c r="S243" s="137"/>
      <c r="T243" s="137"/>
      <c r="U243" s="137"/>
      <c r="V243" s="137"/>
      <c r="W243" s="137"/>
      <c r="X243" s="137"/>
      <c r="Y243" s="137"/>
      <c r="Z243" s="137"/>
    </row>
    <row r="244" ht="14.25" customHeight="1">
      <c r="A244" s="137"/>
      <c r="B244" s="137"/>
      <c r="C244" s="137"/>
      <c r="D244" s="137"/>
      <c r="E244" s="137"/>
      <c r="F244" s="137"/>
      <c r="G244" s="137"/>
      <c r="H244" s="137"/>
      <c r="I244" s="137"/>
      <c r="J244" s="137"/>
      <c r="K244" s="137"/>
      <c r="L244" s="137"/>
      <c r="M244" s="137"/>
      <c r="N244" s="137"/>
      <c r="O244" s="137"/>
      <c r="P244" s="137"/>
      <c r="Q244" s="137"/>
      <c r="R244" s="137"/>
      <c r="S244" s="137"/>
      <c r="T244" s="137"/>
      <c r="U244" s="137"/>
      <c r="V244" s="137"/>
      <c r="W244" s="137"/>
      <c r="X244" s="137"/>
      <c r="Y244" s="137"/>
      <c r="Z244" s="137"/>
    </row>
    <row r="245" ht="14.25" customHeight="1">
      <c r="A245" s="137"/>
      <c r="B245" s="137"/>
      <c r="C245" s="137"/>
      <c r="D245" s="137"/>
      <c r="E245" s="137"/>
      <c r="F245" s="137"/>
      <c r="G245" s="137"/>
      <c r="H245" s="137"/>
      <c r="I245" s="137"/>
      <c r="J245" s="137"/>
      <c r="K245" s="137"/>
      <c r="L245" s="137"/>
      <c r="M245" s="137"/>
      <c r="N245" s="137"/>
      <c r="O245" s="137"/>
      <c r="P245" s="137"/>
      <c r="Q245" s="137"/>
      <c r="R245" s="137"/>
      <c r="S245" s="137"/>
      <c r="T245" s="137"/>
      <c r="U245" s="137"/>
      <c r="V245" s="137"/>
      <c r="W245" s="137"/>
      <c r="X245" s="137"/>
      <c r="Y245" s="137"/>
      <c r="Z245" s="137"/>
    </row>
    <row r="246" ht="14.25" customHeight="1">
      <c r="A246" s="137"/>
      <c r="B246" s="137"/>
      <c r="C246" s="137"/>
      <c r="D246" s="137"/>
      <c r="E246" s="137"/>
      <c r="F246" s="137"/>
      <c r="G246" s="137"/>
      <c r="H246" s="137"/>
      <c r="I246" s="137"/>
      <c r="J246" s="137"/>
      <c r="K246" s="137"/>
      <c r="L246" s="137"/>
      <c r="M246" s="137"/>
      <c r="N246" s="137"/>
      <c r="O246" s="137"/>
      <c r="P246" s="137"/>
      <c r="Q246" s="137"/>
      <c r="R246" s="137"/>
      <c r="S246" s="137"/>
      <c r="T246" s="137"/>
      <c r="U246" s="137"/>
      <c r="V246" s="137"/>
      <c r="W246" s="137"/>
      <c r="X246" s="137"/>
      <c r="Y246" s="137"/>
      <c r="Z246" s="137"/>
    </row>
    <row r="247" ht="14.25" customHeight="1">
      <c r="A247" s="137"/>
      <c r="B247" s="137"/>
      <c r="C247" s="137"/>
      <c r="D247" s="137"/>
      <c r="E247" s="137"/>
      <c r="F247" s="137"/>
      <c r="G247" s="137"/>
      <c r="H247" s="137"/>
      <c r="I247" s="137"/>
      <c r="J247" s="137"/>
      <c r="K247" s="137"/>
      <c r="L247" s="137"/>
      <c r="M247" s="137"/>
      <c r="N247" s="137"/>
      <c r="O247" s="137"/>
      <c r="P247" s="137"/>
      <c r="Q247" s="137"/>
      <c r="R247" s="137"/>
      <c r="S247" s="137"/>
      <c r="T247" s="137"/>
      <c r="U247" s="137"/>
      <c r="V247" s="137"/>
      <c r="W247" s="137"/>
      <c r="X247" s="137"/>
      <c r="Y247" s="137"/>
      <c r="Z247" s="137"/>
    </row>
    <row r="248" ht="14.25" customHeight="1">
      <c r="A248" s="137"/>
      <c r="B248" s="137"/>
      <c r="C248" s="137"/>
      <c r="D248" s="137"/>
      <c r="E248" s="137"/>
      <c r="F248" s="137"/>
      <c r="G248" s="137"/>
      <c r="H248" s="137"/>
      <c r="I248" s="137"/>
      <c r="J248" s="137"/>
      <c r="K248" s="137"/>
      <c r="L248" s="137"/>
      <c r="M248" s="137"/>
      <c r="N248" s="137"/>
      <c r="O248" s="137"/>
      <c r="P248" s="137"/>
      <c r="Q248" s="137"/>
      <c r="R248" s="137"/>
      <c r="S248" s="137"/>
      <c r="T248" s="137"/>
      <c r="U248" s="137"/>
      <c r="V248" s="137"/>
      <c r="W248" s="137"/>
      <c r="X248" s="137"/>
      <c r="Y248" s="137"/>
      <c r="Z248" s="137"/>
    </row>
    <row r="249" ht="14.25" customHeight="1">
      <c r="A249" s="137"/>
      <c r="B249" s="137"/>
      <c r="C249" s="137"/>
      <c r="D249" s="137"/>
      <c r="E249" s="137"/>
      <c r="F249" s="137"/>
      <c r="G249" s="137"/>
      <c r="H249" s="137"/>
      <c r="I249" s="137"/>
      <c r="J249" s="137"/>
      <c r="K249" s="137"/>
      <c r="L249" s="137"/>
      <c r="M249" s="137"/>
      <c r="N249" s="137"/>
      <c r="O249" s="137"/>
      <c r="P249" s="137"/>
      <c r="Q249" s="137"/>
      <c r="R249" s="137"/>
      <c r="S249" s="137"/>
      <c r="T249" s="137"/>
      <c r="U249" s="137"/>
      <c r="V249" s="137"/>
      <c r="W249" s="137"/>
      <c r="X249" s="137"/>
      <c r="Y249" s="137"/>
      <c r="Z249" s="137"/>
    </row>
    <row r="250" ht="14.25" customHeight="1">
      <c r="A250" s="137"/>
      <c r="B250" s="137"/>
      <c r="C250" s="137"/>
      <c r="D250" s="137"/>
      <c r="E250" s="137"/>
      <c r="F250" s="137"/>
      <c r="G250" s="137"/>
      <c r="H250" s="137"/>
      <c r="I250" s="137"/>
      <c r="J250" s="137"/>
      <c r="K250" s="137"/>
      <c r="L250" s="137"/>
      <c r="M250" s="137"/>
      <c r="N250" s="137"/>
      <c r="O250" s="137"/>
      <c r="P250" s="137"/>
      <c r="Q250" s="137"/>
      <c r="R250" s="137"/>
      <c r="S250" s="137"/>
      <c r="T250" s="137"/>
      <c r="U250" s="137"/>
      <c r="V250" s="137"/>
      <c r="W250" s="137"/>
      <c r="X250" s="137"/>
      <c r="Y250" s="137"/>
      <c r="Z250" s="137"/>
    </row>
    <row r="251" ht="14.25" customHeight="1">
      <c r="A251" s="137"/>
      <c r="B251" s="137"/>
      <c r="C251" s="137"/>
      <c r="D251" s="137"/>
      <c r="E251" s="137"/>
      <c r="F251" s="137"/>
      <c r="G251" s="137"/>
      <c r="H251" s="137"/>
      <c r="I251" s="137"/>
      <c r="J251" s="137"/>
      <c r="K251" s="137"/>
      <c r="L251" s="137"/>
      <c r="M251" s="137"/>
      <c r="N251" s="137"/>
      <c r="O251" s="137"/>
      <c r="P251" s="137"/>
      <c r="Q251" s="137"/>
      <c r="R251" s="137"/>
      <c r="S251" s="137"/>
      <c r="T251" s="137"/>
      <c r="U251" s="137"/>
      <c r="V251" s="137"/>
      <c r="W251" s="137"/>
      <c r="X251" s="137"/>
      <c r="Y251" s="137"/>
      <c r="Z251" s="137"/>
    </row>
    <row r="252" ht="14.25" customHeight="1">
      <c r="A252" s="137"/>
      <c r="B252" s="137"/>
      <c r="C252" s="137"/>
      <c r="D252" s="137"/>
      <c r="E252" s="137"/>
      <c r="F252" s="137"/>
      <c r="G252" s="137"/>
      <c r="H252" s="137"/>
      <c r="I252" s="137"/>
      <c r="J252" s="137"/>
      <c r="K252" s="137"/>
      <c r="L252" s="137"/>
      <c r="M252" s="137"/>
      <c r="N252" s="137"/>
      <c r="O252" s="137"/>
      <c r="P252" s="137"/>
      <c r="Q252" s="137"/>
      <c r="R252" s="137"/>
      <c r="S252" s="137"/>
      <c r="T252" s="137"/>
      <c r="U252" s="137"/>
      <c r="V252" s="137"/>
      <c r="W252" s="137"/>
      <c r="X252" s="137"/>
      <c r="Y252" s="137"/>
      <c r="Z252" s="137"/>
    </row>
    <row r="253" ht="14.25" customHeight="1">
      <c r="A253" s="137"/>
      <c r="B253" s="137"/>
      <c r="C253" s="137"/>
      <c r="D253" s="137"/>
      <c r="E253" s="137"/>
      <c r="F253" s="137"/>
      <c r="G253" s="137"/>
      <c r="H253" s="137"/>
      <c r="I253" s="137"/>
      <c r="J253" s="137"/>
      <c r="K253" s="137"/>
      <c r="L253" s="137"/>
      <c r="M253" s="137"/>
      <c r="N253" s="137"/>
      <c r="O253" s="137"/>
      <c r="P253" s="137"/>
      <c r="Q253" s="137"/>
      <c r="R253" s="137"/>
      <c r="S253" s="137"/>
      <c r="T253" s="137"/>
      <c r="U253" s="137"/>
      <c r="V253" s="137"/>
      <c r="W253" s="137"/>
      <c r="X253" s="137"/>
      <c r="Y253" s="137"/>
      <c r="Z253" s="137"/>
    </row>
    <row r="254" ht="14.25" customHeight="1">
      <c r="A254" s="137"/>
      <c r="B254" s="137"/>
      <c r="C254" s="137"/>
      <c r="D254" s="137"/>
      <c r="E254" s="137"/>
      <c r="F254" s="137"/>
      <c r="G254" s="137"/>
      <c r="H254" s="137"/>
      <c r="I254" s="137"/>
      <c r="J254" s="137"/>
      <c r="K254" s="137"/>
      <c r="L254" s="137"/>
      <c r="M254" s="137"/>
      <c r="N254" s="137"/>
      <c r="O254" s="137"/>
      <c r="P254" s="137"/>
      <c r="Q254" s="137"/>
      <c r="R254" s="137"/>
      <c r="S254" s="137"/>
      <c r="T254" s="137"/>
      <c r="U254" s="137"/>
      <c r="V254" s="137"/>
      <c r="W254" s="137"/>
      <c r="X254" s="137"/>
      <c r="Y254" s="137"/>
      <c r="Z254" s="137"/>
    </row>
    <row r="255" ht="14.25" customHeight="1">
      <c r="A255" s="137"/>
      <c r="B255" s="137"/>
      <c r="C255" s="137"/>
      <c r="D255" s="137"/>
      <c r="E255" s="137"/>
      <c r="F255" s="137"/>
      <c r="G255" s="137"/>
      <c r="H255" s="137"/>
      <c r="I255" s="137"/>
      <c r="J255" s="137"/>
      <c r="K255" s="137"/>
      <c r="L255" s="137"/>
      <c r="M255" s="137"/>
      <c r="N255" s="137"/>
      <c r="O255" s="137"/>
      <c r="P255" s="137"/>
      <c r="Q255" s="137"/>
      <c r="R255" s="137"/>
      <c r="S255" s="137"/>
      <c r="T255" s="137"/>
      <c r="U255" s="137"/>
      <c r="V255" s="137"/>
      <c r="W255" s="137"/>
      <c r="X255" s="137"/>
      <c r="Y255" s="137"/>
      <c r="Z255" s="137"/>
    </row>
    <row r="256" ht="14.25" customHeight="1">
      <c r="A256" s="137"/>
      <c r="B256" s="137"/>
      <c r="C256" s="137"/>
      <c r="D256" s="137"/>
      <c r="E256" s="137"/>
      <c r="F256" s="137"/>
      <c r="G256" s="137"/>
      <c r="H256" s="137"/>
      <c r="I256" s="137"/>
      <c r="J256" s="137"/>
      <c r="K256" s="137"/>
      <c r="L256" s="137"/>
      <c r="M256" s="137"/>
      <c r="N256" s="137"/>
      <c r="O256" s="137"/>
      <c r="P256" s="137"/>
      <c r="Q256" s="137"/>
      <c r="R256" s="137"/>
      <c r="S256" s="137"/>
      <c r="T256" s="137"/>
      <c r="U256" s="137"/>
      <c r="V256" s="137"/>
      <c r="W256" s="137"/>
      <c r="X256" s="137"/>
      <c r="Y256" s="137"/>
      <c r="Z256" s="137"/>
    </row>
    <row r="257" ht="14.25" customHeight="1">
      <c r="A257" s="137"/>
      <c r="B257" s="137"/>
      <c r="C257" s="137"/>
      <c r="D257" s="137"/>
      <c r="E257" s="137"/>
      <c r="F257" s="137"/>
      <c r="G257" s="137"/>
      <c r="H257" s="137"/>
      <c r="I257" s="137"/>
      <c r="J257" s="137"/>
      <c r="K257" s="137"/>
      <c r="L257" s="137"/>
      <c r="M257" s="137"/>
      <c r="N257" s="137"/>
      <c r="O257" s="137"/>
      <c r="P257" s="137"/>
      <c r="Q257" s="137"/>
      <c r="R257" s="137"/>
      <c r="S257" s="137"/>
      <c r="T257" s="137"/>
      <c r="U257" s="137"/>
      <c r="V257" s="137"/>
      <c r="W257" s="137"/>
      <c r="X257" s="137"/>
      <c r="Y257" s="137"/>
      <c r="Z257" s="137"/>
    </row>
    <row r="258" ht="14.25" customHeight="1">
      <c r="A258" s="137"/>
      <c r="B258" s="137"/>
      <c r="C258" s="137"/>
      <c r="D258" s="137"/>
      <c r="E258" s="137"/>
      <c r="F258" s="137"/>
      <c r="G258" s="137"/>
      <c r="H258" s="137"/>
      <c r="I258" s="137"/>
      <c r="J258" s="137"/>
      <c r="K258" s="137"/>
      <c r="L258" s="137"/>
      <c r="M258" s="137"/>
      <c r="N258" s="137"/>
      <c r="O258" s="137"/>
      <c r="P258" s="137"/>
      <c r="Q258" s="137"/>
      <c r="R258" s="137"/>
      <c r="S258" s="137"/>
      <c r="T258" s="137"/>
      <c r="U258" s="137"/>
      <c r="V258" s="137"/>
      <c r="W258" s="137"/>
      <c r="X258" s="137"/>
      <c r="Y258" s="137"/>
      <c r="Z258" s="137"/>
    </row>
    <row r="259" ht="14.25" customHeight="1">
      <c r="A259" s="137"/>
      <c r="B259" s="137"/>
      <c r="C259" s="137"/>
      <c r="D259" s="137"/>
      <c r="E259" s="137"/>
      <c r="F259" s="137"/>
      <c r="G259" s="137"/>
      <c r="H259" s="137"/>
      <c r="I259" s="137"/>
      <c r="J259" s="137"/>
      <c r="K259" s="137"/>
      <c r="L259" s="137"/>
      <c r="M259" s="137"/>
      <c r="N259" s="137"/>
      <c r="O259" s="137"/>
      <c r="P259" s="137"/>
      <c r="Q259" s="137"/>
      <c r="R259" s="137"/>
      <c r="S259" s="137"/>
      <c r="T259" s="137"/>
      <c r="U259" s="137"/>
      <c r="V259" s="137"/>
      <c r="W259" s="137"/>
      <c r="X259" s="137"/>
      <c r="Y259" s="137"/>
      <c r="Z259" s="137"/>
    </row>
    <row r="260" ht="14.25" customHeight="1">
      <c r="A260" s="137"/>
      <c r="B260" s="137"/>
      <c r="C260" s="137"/>
      <c r="D260" s="137"/>
      <c r="E260" s="137"/>
      <c r="F260" s="137"/>
      <c r="G260" s="137"/>
      <c r="H260" s="137"/>
      <c r="I260" s="137"/>
      <c r="J260" s="137"/>
      <c r="K260" s="137"/>
      <c r="L260" s="137"/>
      <c r="M260" s="137"/>
      <c r="N260" s="137"/>
      <c r="O260" s="137"/>
      <c r="P260" s="137"/>
      <c r="Q260" s="137"/>
      <c r="R260" s="137"/>
      <c r="S260" s="137"/>
      <c r="T260" s="137"/>
      <c r="U260" s="137"/>
      <c r="V260" s="137"/>
      <c r="W260" s="137"/>
      <c r="X260" s="137"/>
      <c r="Y260" s="137"/>
      <c r="Z260" s="137"/>
    </row>
    <row r="261" ht="14.25" customHeight="1">
      <c r="A261" s="137"/>
      <c r="B261" s="137"/>
      <c r="C261" s="137"/>
      <c r="D261" s="137"/>
      <c r="E261" s="137"/>
      <c r="F261" s="137"/>
      <c r="G261" s="137"/>
      <c r="H261" s="137"/>
      <c r="I261" s="137"/>
      <c r="J261" s="137"/>
      <c r="K261" s="137"/>
      <c r="L261" s="137"/>
      <c r="M261" s="137"/>
      <c r="N261" s="137"/>
      <c r="O261" s="137"/>
      <c r="P261" s="137"/>
      <c r="Q261" s="137"/>
      <c r="R261" s="137"/>
      <c r="S261" s="137"/>
      <c r="T261" s="137"/>
      <c r="U261" s="137"/>
      <c r="V261" s="137"/>
      <c r="W261" s="137"/>
      <c r="X261" s="137"/>
      <c r="Y261" s="137"/>
      <c r="Z261" s="137"/>
    </row>
    <row r="262" ht="14.25" customHeight="1">
      <c r="A262" s="137"/>
      <c r="B262" s="137"/>
      <c r="C262" s="137"/>
      <c r="D262" s="137"/>
      <c r="E262" s="137"/>
      <c r="F262" s="137"/>
      <c r="G262" s="137"/>
      <c r="H262" s="137"/>
      <c r="I262" s="137"/>
      <c r="J262" s="137"/>
      <c r="K262" s="137"/>
      <c r="L262" s="137"/>
      <c r="M262" s="137"/>
      <c r="N262" s="137"/>
      <c r="O262" s="137"/>
      <c r="P262" s="137"/>
      <c r="Q262" s="137"/>
      <c r="R262" s="137"/>
      <c r="S262" s="137"/>
      <c r="T262" s="137"/>
      <c r="U262" s="137"/>
      <c r="V262" s="137"/>
      <c r="W262" s="137"/>
      <c r="X262" s="137"/>
      <c r="Y262" s="137"/>
      <c r="Z262" s="137"/>
    </row>
    <row r="263" ht="14.25" customHeight="1">
      <c r="A263" s="137"/>
      <c r="B263" s="137"/>
      <c r="C263" s="137"/>
      <c r="D263" s="137"/>
      <c r="E263" s="137"/>
      <c r="F263" s="137"/>
      <c r="G263" s="137"/>
      <c r="H263" s="137"/>
      <c r="I263" s="137"/>
      <c r="J263" s="137"/>
      <c r="K263" s="137"/>
      <c r="L263" s="137"/>
      <c r="M263" s="137"/>
      <c r="N263" s="137"/>
      <c r="O263" s="137"/>
      <c r="P263" s="137"/>
      <c r="Q263" s="137"/>
      <c r="R263" s="137"/>
      <c r="S263" s="137"/>
      <c r="T263" s="137"/>
      <c r="U263" s="137"/>
      <c r="V263" s="137"/>
      <c r="W263" s="137"/>
      <c r="X263" s="137"/>
      <c r="Y263" s="137"/>
      <c r="Z263" s="137"/>
    </row>
    <row r="264" ht="14.25" customHeight="1">
      <c r="A264" s="137"/>
      <c r="B264" s="137"/>
      <c r="C264" s="137"/>
      <c r="D264" s="137"/>
      <c r="E264" s="137"/>
      <c r="F264" s="137"/>
      <c r="G264" s="137"/>
      <c r="H264" s="137"/>
      <c r="I264" s="137"/>
      <c r="J264" s="137"/>
      <c r="K264" s="137"/>
      <c r="L264" s="137"/>
      <c r="M264" s="137"/>
      <c r="N264" s="137"/>
      <c r="O264" s="137"/>
      <c r="P264" s="137"/>
      <c r="Q264" s="137"/>
      <c r="R264" s="137"/>
      <c r="S264" s="137"/>
      <c r="T264" s="137"/>
      <c r="U264" s="137"/>
      <c r="V264" s="137"/>
      <c r="W264" s="137"/>
      <c r="X264" s="137"/>
      <c r="Y264" s="137"/>
      <c r="Z264" s="137"/>
    </row>
    <row r="265" ht="14.25" customHeight="1">
      <c r="A265" s="137"/>
      <c r="B265" s="137"/>
      <c r="C265" s="137"/>
      <c r="D265" s="137"/>
      <c r="E265" s="137"/>
      <c r="F265" s="137"/>
      <c r="G265" s="137"/>
      <c r="H265" s="137"/>
      <c r="I265" s="137"/>
      <c r="J265" s="137"/>
      <c r="K265" s="137"/>
      <c r="L265" s="137"/>
      <c r="M265" s="137"/>
      <c r="N265" s="137"/>
      <c r="O265" s="137"/>
      <c r="P265" s="137"/>
      <c r="Q265" s="137"/>
      <c r="R265" s="137"/>
      <c r="S265" s="137"/>
      <c r="T265" s="137"/>
      <c r="U265" s="137"/>
      <c r="V265" s="137"/>
      <c r="W265" s="137"/>
      <c r="X265" s="137"/>
      <c r="Y265" s="137"/>
      <c r="Z265" s="137"/>
    </row>
    <row r="266" ht="14.25" customHeight="1">
      <c r="A266" s="137"/>
      <c r="B266" s="137"/>
      <c r="C266" s="137"/>
      <c r="D266" s="137"/>
      <c r="E266" s="137"/>
      <c r="F266" s="137"/>
      <c r="G266" s="137"/>
      <c r="H266" s="137"/>
      <c r="I266" s="137"/>
      <c r="J266" s="137"/>
      <c r="K266" s="137"/>
      <c r="L266" s="137"/>
      <c r="M266" s="137"/>
      <c r="N266" s="137"/>
      <c r="O266" s="137"/>
      <c r="P266" s="137"/>
      <c r="Q266" s="137"/>
      <c r="R266" s="137"/>
      <c r="S266" s="137"/>
      <c r="T266" s="137"/>
      <c r="U266" s="137"/>
      <c r="V266" s="137"/>
      <c r="W266" s="137"/>
      <c r="X266" s="137"/>
      <c r="Y266" s="137"/>
      <c r="Z266" s="137"/>
    </row>
    <row r="267" ht="14.25" customHeight="1">
      <c r="A267" s="137"/>
      <c r="B267" s="137"/>
      <c r="C267" s="137"/>
      <c r="D267" s="137"/>
      <c r="E267" s="137"/>
      <c r="F267" s="137"/>
      <c r="G267" s="137"/>
      <c r="H267" s="137"/>
      <c r="I267" s="137"/>
      <c r="J267" s="137"/>
      <c r="K267" s="137"/>
      <c r="L267" s="137"/>
      <c r="M267" s="137"/>
      <c r="N267" s="137"/>
      <c r="O267" s="137"/>
      <c r="P267" s="137"/>
      <c r="Q267" s="137"/>
      <c r="R267" s="137"/>
      <c r="S267" s="137"/>
      <c r="T267" s="137"/>
      <c r="U267" s="137"/>
      <c r="V267" s="137"/>
      <c r="W267" s="137"/>
      <c r="X267" s="137"/>
      <c r="Y267" s="137"/>
      <c r="Z267" s="137"/>
    </row>
    <row r="268" ht="14.25" customHeight="1">
      <c r="A268" s="137"/>
      <c r="B268" s="137"/>
      <c r="C268" s="137"/>
      <c r="D268" s="137"/>
      <c r="E268" s="137"/>
      <c r="F268" s="137"/>
      <c r="G268" s="137"/>
      <c r="H268" s="137"/>
      <c r="I268" s="137"/>
      <c r="J268" s="137"/>
      <c r="K268" s="137"/>
      <c r="L268" s="137"/>
      <c r="M268" s="137"/>
      <c r="N268" s="137"/>
      <c r="O268" s="137"/>
      <c r="P268" s="137"/>
      <c r="Q268" s="137"/>
      <c r="R268" s="137"/>
      <c r="S268" s="137"/>
      <c r="T268" s="137"/>
      <c r="U268" s="137"/>
      <c r="V268" s="137"/>
      <c r="W268" s="137"/>
      <c r="X268" s="137"/>
      <c r="Y268" s="137"/>
      <c r="Z268" s="137"/>
    </row>
    <row r="269" ht="14.25" customHeight="1">
      <c r="A269" s="137"/>
      <c r="B269" s="137"/>
      <c r="C269" s="137"/>
      <c r="D269" s="137"/>
      <c r="E269" s="137"/>
      <c r="F269" s="137"/>
      <c r="G269" s="137"/>
      <c r="H269" s="137"/>
      <c r="I269" s="137"/>
      <c r="J269" s="137"/>
      <c r="K269" s="137"/>
      <c r="L269" s="137"/>
      <c r="M269" s="137"/>
      <c r="N269" s="137"/>
      <c r="O269" s="137"/>
      <c r="P269" s="137"/>
      <c r="Q269" s="137"/>
      <c r="R269" s="137"/>
      <c r="S269" s="137"/>
      <c r="T269" s="137"/>
      <c r="U269" s="137"/>
      <c r="V269" s="137"/>
      <c r="W269" s="137"/>
      <c r="X269" s="137"/>
      <c r="Y269" s="137"/>
      <c r="Z269" s="137"/>
    </row>
    <row r="270" ht="14.25" customHeight="1">
      <c r="A270" s="137"/>
      <c r="B270" s="137"/>
      <c r="C270" s="137"/>
      <c r="D270" s="137"/>
      <c r="E270" s="137"/>
      <c r="F270" s="137"/>
      <c r="G270" s="137"/>
      <c r="H270" s="137"/>
      <c r="I270" s="137"/>
      <c r="J270" s="137"/>
      <c r="K270" s="137"/>
      <c r="L270" s="137"/>
      <c r="M270" s="137"/>
      <c r="N270" s="137"/>
      <c r="O270" s="137"/>
      <c r="P270" s="137"/>
      <c r="Q270" s="137"/>
      <c r="R270" s="137"/>
      <c r="S270" s="137"/>
      <c r="T270" s="137"/>
      <c r="U270" s="137"/>
      <c r="V270" s="137"/>
      <c r="W270" s="137"/>
      <c r="X270" s="137"/>
      <c r="Y270" s="137"/>
      <c r="Z270" s="137"/>
    </row>
    <row r="271" ht="14.25" customHeight="1">
      <c r="A271" s="137"/>
      <c r="B271" s="137"/>
      <c r="C271" s="137"/>
      <c r="D271" s="137"/>
      <c r="E271" s="137"/>
      <c r="F271" s="137"/>
      <c r="G271" s="137"/>
      <c r="H271" s="137"/>
      <c r="I271" s="137"/>
      <c r="J271" s="137"/>
      <c r="K271" s="137"/>
      <c r="L271" s="137"/>
      <c r="M271" s="137"/>
      <c r="N271" s="137"/>
      <c r="O271" s="137"/>
      <c r="P271" s="137"/>
      <c r="Q271" s="137"/>
      <c r="R271" s="137"/>
      <c r="S271" s="137"/>
      <c r="T271" s="137"/>
      <c r="U271" s="137"/>
      <c r="V271" s="137"/>
      <c r="W271" s="137"/>
      <c r="X271" s="137"/>
      <c r="Y271" s="137"/>
      <c r="Z271" s="137"/>
    </row>
    <row r="272" ht="14.25" customHeight="1">
      <c r="A272" s="137"/>
      <c r="B272" s="137"/>
      <c r="C272" s="137"/>
      <c r="D272" s="137"/>
      <c r="E272" s="137"/>
      <c r="F272" s="137"/>
      <c r="G272" s="137"/>
      <c r="H272" s="137"/>
      <c r="I272" s="137"/>
      <c r="J272" s="137"/>
      <c r="K272" s="137"/>
      <c r="L272" s="137"/>
      <c r="M272" s="137"/>
      <c r="N272" s="137"/>
      <c r="O272" s="137"/>
      <c r="P272" s="137"/>
      <c r="Q272" s="137"/>
      <c r="R272" s="137"/>
      <c r="S272" s="137"/>
      <c r="T272" s="137"/>
      <c r="U272" s="137"/>
      <c r="V272" s="137"/>
      <c r="W272" s="137"/>
      <c r="X272" s="137"/>
      <c r="Y272" s="137"/>
      <c r="Z272" s="137"/>
    </row>
    <row r="273" ht="14.25" customHeight="1">
      <c r="A273" s="137"/>
      <c r="B273" s="137"/>
      <c r="C273" s="137"/>
      <c r="D273" s="137"/>
      <c r="E273" s="137"/>
      <c r="F273" s="137"/>
      <c r="G273" s="137"/>
      <c r="H273" s="137"/>
      <c r="I273" s="137"/>
      <c r="J273" s="137"/>
      <c r="K273" s="137"/>
      <c r="L273" s="137"/>
      <c r="M273" s="137"/>
      <c r="N273" s="137"/>
      <c r="O273" s="137"/>
      <c r="P273" s="137"/>
      <c r="Q273" s="137"/>
      <c r="R273" s="137"/>
      <c r="S273" s="137"/>
      <c r="T273" s="137"/>
      <c r="U273" s="137"/>
      <c r="V273" s="137"/>
      <c r="W273" s="137"/>
      <c r="X273" s="137"/>
      <c r="Y273" s="137"/>
      <c r="Z273" s="137"/>
    </row>
    <row r="274" ht="14.25" customHeight="1">
      <c r="A274" s="137"/>
      <c r="B274" s="137"/>
      <c r="C274" s="137"/>
      <c r="D274" s="137"/>
      <c r="E274" s="137"/>
      <c r="F274" s="137"/>
      <c r="G274" s="137"/>
      <c r="H274" s="137"/>
      <c r="I274" s="137"/>
      <c r="J274" s="137"/>
      <c r="K274" s="137"/>
      <c r="L274" s="137"/>
      <c r="M274" s="137"/>
      <c r="N274" s="137"/>
      <c r="O274" s="137"/>
      <c r="P274" s="137"/>
      <c r="Q274" s="137"/>
      <c r="R274" s="137"/>
      <c r="S274" s="137"/>
      <c r="T274" s="137"/>
      <c r="U274" s="137"/>
      <c r="V274" s="137"/>
      <c r="W274" s="137"/>
      <c r="X274" s="137"/>
      <c r="Y274" s="137"/>
      <c r="Z274" s="137"/>
    </row>
    <row r="275" ht="14.25" customHeight="1">
      <c r="A275" s="137"/>
      <c r="B275" s="137"/>
      <c r="C275" s="137"/>
      <c r="D275" s="137"/>
      <c r="E275" s="137"/>
      <c r="F275" s="137"/>
      <c r="G275" s="137"/>
      <c r="H275" s="137"/>
      <c r="I275" s="137"/>
      <c r="J275" s="137"/>
      <c r="K275" s="137"/>
      <c r="L275" s="137"/>
      <c r="M275" s="137"/>
      <c r="N275" s="137"/>
      <c r="O275" s="137"/>
      <c r="P275" s="137"/>
      <c r="Q275" s="137"/>
      <c r="R275" s="137"/>
      <c r="S275" s="137"/>
      <c r="T275" s="137"/>
      <c r="U275" s="137"/>
      <c r="V275" s="137"/>
      <c r="W275" s="137"/>
      <c r="X275" s="137"/>
      <c r="Y275" s="137"/>
      <c r="Z275" s="137"/>
    </row>
    <row r="276" ht="14.25" customHeight="1">
      <c r="A276" s="137"/>
      <c r="B276" s="137"/>
      <c r="C276" s="137"/>
      <c r="D276" s="137"/>
      <c r="E276" s="137"/>
      <c r="F276" s="137"/>
      <c r="G276" s="137"/>
      <c r="H276" s="137"/>
      <c r="I276" s="137"/>
      <c r="J276" s="137"/>
      <c r="K276" s="137"/>
      <c r="L276" s="137"/>
      <c r="M276" s="137"/>
      <c r="N276" s="137"/>
      <c r="O276" s="137"/>
      <c r="P276" s="137"/>
      <c r="Q276" s="137"/>
      <c r="R276" s="137"/>
      <c r="S276" s="137"/>
      <c r="T276" s="137"/>
      <c r="U276" s="137"/>
      <c r="V276" s="137"/>
      <c r="W276" s="137"/>
      <c r="X276" s="137"/>
      <c r="Y276" s="137"/>
      <c r="Z276" s="137"/>
    </row>
    <row r="277" ht="14.25" customHeight="1">
      <c r="A277" s="137"/>
      <c r="B277" s="137"/>
      <c r="C277" s="137"/>
      <c r="D277" s="137"/>
      <c r="E277" s="137"/>
      <c r="F277" s="137"/>
      <c r="G277" s="137"/>
      <c r="H277" s="137"/>
      <c r="I277" s="137"/>
      <c r="J277" s="137"/>
      <c r="K277" s="137"/>
      <c r="L277" s="137"/>
      <c r="M277" s="137"/>
      <c r="N277" s="137"/>
      <c r="O277" s="137"/>
      <c r="P277" s="137"/>
      <c r="Q277" s="137"/>
      <c r="R277" s="137"/>
      <c r="S277" s="137"/>
      <c r="T277" s="137"/>
      <c r="U277" s="137"/>
      <c r="V277" s="137"/>
      <c r="W277" s="137"/>
      <c r="X277" s="137"/>
      <c r="Y277" s="137"/>
      <c r="Z277" s="137"/>
    </row>
    <row r="278" ht="14.25" customHeight="1">
      <c r="A278" s="137"/>
      <c r="B278" s="137"/>
      <c r="C278" s="137"/>
      <c r="D278" s="137"/>
      <c r="E278" s="137"/>
      <c r="F278" s="137"/>
      <c r="G278" s="137"/>
      <c r="H278" s="137"/>
      <c r="I278" s="137"/>
      <c r="J278" s="137"/>
      <c r="K278" s="137"/>
      <c r="L278" s="137"/>
      <c r="M278" s="137"/>
      <c r="N278" s="137"/>
      <c r="O278" s="137"/>
      <c r="P278" s="137"/>
      <c r="Q278" s="137"/>
      <c r="R278" s="137"/>
      <c r="S278" s="137"/>
      <c r="T278" s="137"/>
      <c r="U278" s="137"/>
      <c r="V278" s="137"/>
      <c r="W278" s="137"/>
      <c r="X278" s="137"/>
      <c r="Y278" s="137"/>
      <c r="Z278" s="137"/>
    </row>
    <row r="279" ht="14.25" customHeight="1">
      <c r="A279" s="137"/>
      <c r="B279" s="137"/>
      <c r="C279" s="137"/>
      <c r="D279" s="137"/>
      <c r="E279" s="137"/>
      <c r="F279" s="137"/>
      <c r="G279" s="137"/>
      <c r="H279" s="137"/>
      <c r="I279" s="137"/>
      <c r="J279" s="137"/>
      <c r="K279" s="137"/>
      <c r="L279" s="137"/>
      <c r="M279" s="137"/>
      <c r="N279" s="137"/>
      <c r="O279" s="137"/>
      <c r="P279" s="137"/>
      <c r="Q279" s="137"/>
      <c r="R279" s="137"/>
      <c r="S279" s="137"/>
      <c r="T279" s="137"/>
      <c r="U279" s="137"/>
      <c r="V279" s="137"/>
      <c r="W279" s="137"/>
      <c r="X279" s="137"/>
      <c r="Y279" s="137"/>
      <c r="Z279" s="137"/>
    </row>
    <row r="280" ht="14.25" customHeight="1">
      <c r="A280" s="137"/>
      <c r="B280" s="137"/>
      <c r="C280" s="137"/>
      <c r="D280" s="137"/>
      <c r="E280" s="137"/>
      <c r="F280" s="137"/>
      <c r="G280" s="137"/>
      <c r="H280" s="137"/>
      <c r="I280" s="137"/>
      <c r="J280" s="137"/>
      <c r="K280" s="137"/>
      <c r="L280" s="137"/>
      <c r="M280" s="137"/>
      <c r="N280" s="137"/>
      <c r="O280" s="137"/>
      <c r="P280" s="137"/>
      <c r="Q280" s="137"/>
      <c r="R280" s="137"/>
      <c r="S280" s="137"/>
      <c r="T280" s="137"/>
      <c r="U280" s="137"/>
      <c r="V280" s="137"/>
      <c r="W280" s="137"/>
      <c r="X280" s="137"/>
      <c r="Y280" s="137"/>
      <c r="Z280" s="137"/>
    </row>
    <row r="281" ht="14.25" customHeight="1">
      <c r="A281" s="137"/>
      <c r="B281" s="137"/>
      <c r="C281" s="137"/>
      <c r="D281" s="137"/>
      <c r="E281" s="137"/>
      <c r="F281" s="137"/>
      <c r="G281" s="137"/>
      <c r="H281" s="137"/>
      <c r="I281" s="137"/>
      <c r="J281" s="137"/>
      <c r="K281" s="137"/>
      <c r="L281" s="137"/>
      <c r="M281" s="137"/>
      <c r="N281" s="137"/>
      <c r="O281" s="137"/>
      <c r="P281" s="137"/>
      <c r="Q281" s="137"/>
      <c r="R281" s="137"/>
      <c r="S281" s="137"/>
      <c r="T281" s="137"/>
      <c r="U281" s="137"/>
      <c r="V281" s="137"/>
      <c r="W281" s="137"/>
      <c r="X281" s="137"/>
      <c r="Y281" s="137"/>
      <c r="Z281" s="137"/>
    </row>
    <row r="282" ht="14.25" customHeight="1">
      <c r="A282" s="137"/>
      <c r="B282" s="137"/>
      <c r="C282" s="137"/>
      <c r="D282" s="137"/>
      <c r="E282" s="137"/>
      <c r="F282" s="137"/>
      <c r="G282" s="137"/>
      <c r="H282" s="137"/>
      <c r="I282" s="137"/>
      <c r="J282" s="137"/>
      <c r="K282" s="137"/>
      <c r="L282" s="137"/>
      <c r="M282" s="137"/>
      <c r="N282" s="137"/>
      <c r="O282" s="137"/>
      <c r="P282" s="137"/>
      <c r="Q282" s="137"/>
      <c r="R282" s="137"/>
      <c r="S282" s="137"/>
      <c r="T282" s="137"/>
      <c r="U282" s="137"/>
      <c r="V282" s="137"/>
      <c r="W282" s="137"/>
      <c r="X282" s="137"/>
      <c r="Y282" s="137"/>
      <c r="Z282" s="137"/>
    </row>
    <row r="283" ht="14.25" customHeight="1">
      <c r="A283" s="137"/>
      <c r="B283" s="137"/>
      <c r="C283" s="137"/>
      <c r="D283" s="137"/>
      <c r="E283" s="137"/>
      <c r="F283" s="137"/>
      <c r="G283" s="137"/>
      <c r="H283" s="137"/>
      <c r="I283" s="137"/>
      <c r="J283" s="137"/>
      <c r="K283" s="137"/>
      <c r="L283" s="137"/>
      <c r="M283" s="137"/>
      <c r="N283" s="137"/>
      <c r="O283" s="137"/>
      <c r="P283" s="137"/>
      <c r="Q283" s="137"/>
      <c r="R283" s="137"/>
      <c r="S283" s="137"/>
      <c r="T283" s="137"/>
      <c r="U283" s="137"/>
      <c r="V283" s="137"/>
      <c r="W283" s="137"/>
      <c r="X283" s="137"/>
      <c r="Y283" s="137"/>
      <c r="Z283" s="137"/>
    </row>
    <row r="284" ht="14.25" customHeight="1">
      <c r="A284" s="137"/>
      <c r="B284" s="137"/>
      <c r="C284" s="137"/>
      <c r="D284" s="137"/>
      <c r="E284" s="137"/>
      <c r="F284" s="137"/>
      <c r="G284" s="137"/>
      <c r="H284" s="137"/>
      <c r="I284" s="137"/>
      <c r="J284" s="137"/>
      <c r="K284" s="137"/>
      <c r="L284" s="137"/>
      <c r="M284" s="137"/>
      <c r="N284" s="137"/>
      <c r="O284" s="137"/>
      <c r="P284" s="137"/>
      <c r="Q284" s="137"/>
      <c r="R284" s="137"/>
      <c r="S284" s="137"/>
      <c r="T284" s="137"/>
      <c r="U284" s="137"/>
      <c r="V284" s="137"/>
      <c r="W284" s="137"/>
      <c r="X284" s="137"/>
      <c r="Y284" s="137"/>
      <c r="Z284" s="137"/>
    </row>
    <row r="285" ht="14.25" customHeight="1">
      <c r="A285" s="137"/>
      <c r="B285" s="137"/>
      <c r="C285" s="137"/>
      <c r="D285" s="137"/>
      <c r="E285" s="137"/>
      <c r="F285" s="137"/>
      <c r="G285" s="137"/>
      <c r="H285" s="137"/>
      <c r="I285" s="137"/>
      <c r="J285" s="137"/>
      <c r="K285" s="137"/>
      <c r="L285" s="137"/>
      <c r="M285" s="137"/>
      <c r="N285" s="137"/>
      <c r="O285" s="137"/>
      <c r="P285" s="137"/>
      <c r="Q285" s="137"/>
      <c r="R285" s="137"/>
      <c r="S285" s="137"/>
      <c r="T285" s="137"/>
      <c r="U285" s="137"/>
      <c r="V285" s="137"/>
      <c r="W285" s="137"/>
      <c r="X285" s="137"/>
      <c r="Y285" s="137"/>
      <c r="Z285" s="137"/>
    </row>
    <row r="286" ht="14.25" customHeight="1">
      <c r="A286" s="137"/>
      <c r="B286" s="137"/>
      <c r="C286" s="137"/>
      <c r="D286" s="137"/>
      <c r="E286" s="137"/>
      <c r="F286" s="137"/>
      <c r="G286" s="137"/>
      <c r="H286" s="137"/>
      <c r="I286" s="137"/>
      <c r="J286" s="137"/>
      <c r="K286" s="137"/>
      <c r="L286" s="137"/>
      <c r="M286" s="137"/>
      <c r="N286" s="137"/>
      <c r="O286" s="137"/>
      <c r="P286" s="137"/>
      <c r="Q286" s="137"/>
      <c r="R286" s="137"/>
      <c r="S286" s="137"/>
      <c r="T286" s="137"/>
      <c r="U286" s="137"/>
      <c r="V286" s="137"/>
      <c r="W286" s="137"/>
      <c r="X286" s="137"/>
      <c r="Y286" s="137"/>
      <c r="Z286" s="137"/>
    </row>
    <row r="287" ht="14.25" customHeight="1">
      <c r="A287" s="137"/>
      <c r="B287" s="137"/>
      <c r="C287" s="137"/>
      <c r="D287" s="137"/>
      <c r="E287" s="137"/>
      <c r="F287" s="137"/>
      <c r="G287" s="137"/>
      <c r="H287" s="137"/>
      <c r="I287" s="137"/>
      <c r="J287" s="137"/>
      <c r="K287" s="137"/>
      <c r="L287" s="137"/>
      <c r="M287" s="137"/>
      <c r="N287" s="137"/>
      <c r="O287" s="137"/>
      <c r="P287" s="137"/>
      <c r="Q287" s="137"/>
      <c r="R287" s="137"/>
      <c r="S287" s="137"/>
      <c r="T287" s="137"/>
      <c r="U287" s="137"/>
      <c r="V287" s="137"/>
      <c r="W287" s="137"/>
      <c r="X287" s="137"/>
      <c r="Y287" s="137"/>
      <c r="Z287" s="137"/>
    </row>
    <row r="288" ht="14.25" customHeight="1">
      <c r="A288" s="137"/>
      <c r="B288" s="137"/>
      <c r="C288" s="137"/>
      <c r="D288" s="137"/>
      <c r="E288" s="137"/>
      <c r="F288" s="137"/>
      <c r="G288" s="137"/>
      <c r="H288" s="137"/>
      <c r="I288" s="137"/>
      <c r="J288" s="137"/>
      <c r="K288" s="137"/>
      <c r="L288" s="137"/>
      <c r="M288" s="137"/>
      <c r="N288" s="137"/>
      <c r="O288" s="137"/>
      <c r="P288" s="137"/>
      <c r="Q288" s="137"/>
      <c r="R288" s="137"/>
      <c r="S288" s="137"/>
      <c r="T288" s="137"/>
      <c r="U288" s="137"/>
      <c r="V288" s="137"/>
      <c r="W288" s="137"/>
      <c r="X288" s="137"/>
      <c r="Y288" s="137"/>
      <c r="Z288" s="137"/>
    </row>
    <row r="289" ht="14.25" customHeight="1">
      <c r="A289" s="137"/>
      <c r="B289" s="137"/>
      <c r="C289" s="137"/>
      <c r="D289" s="137"/>
      <c r="E289" s="137"/>
      <c r="F289" s="137"/>
      <c r="G289" s="137"/>
      <c r="H289" s="137"/>
      <c r="I289" s="137"/>
      <c r="J289" s="137"/>
      <c r="K289" s="137"/>
      <c r="L289" s="137"/>
      <c r="M289" s="137"/>
      <c r="N289" s="137"/>
      <c r="O289" s="137"/>
      <c r="P289" s="137"/>
      <c r="Q289" s="137"/>
      <c r="R289" s="137"/>
      <c r="S289" s="137"/>
      <c r="T289" s="137"/>
      <c r="U289" s="137"/>
      <c r="V289" s="137"/>
      <c r="W289" s="137"/>
      <c r="X289" s="137"/>
      <c r="Y289" s="137"/>
      <c r="Z289" s="137"/>
    </row>
    <row r="290" ht="14.25" customHeight="1">
      <c r="A290" s="137"/>
      <c r="B290" s="137"/>
      <c r="C290" s="137"/>
      <c r="D290" s="137"/>
      <c r="E290" s="137"/>
      <c r="F290" s="137"/>
      <c r="G290" s="137"/>
      <c r="H290" s="137"/>
      <c r="I290" s="137"/>
      <c r="J290" s="137"/>
      <c r="K290" s="137"/>
      <c r="L290" s="137"/>
      <c r="M290" s="137"/>
      <c r="N290" s="137"/>
      <c r="O290" s="137"/>
      <c r="P290" s="137"/>
      <c r="Q290" s="137"/>
      <c r="R290" s="137"/>
      <c r="S290" s="137"/>
      <c r="T290" s="137"/>
      <c r="U290" s="137"/>
      <c r="V290" s="137"/>
      <c r="W290" s="137"/>
      <c r="X290" s="137"/>
      <c r="Y290" s="137"/>
      <c r="Z290" s="137"/>
    </row>
    <row r="291" ht="14.25" customHeight="1">
      <c r="A291" s="137"/>
      <c r="B291" s="137"/>
      <c r="C291" s="137"/>
      <c r="D291" s="137"/>
      <c r="E291" s="137"/>
      <c r="F291" s="137"/>
      <c r="G291" s="137"/>
      <c r="H291" s="137"/>
      <c r="I291" s="137"/>
      <c r="J291" s="137"/>
      <c r="K291" s="137"/>
      <c r="L291" s="137"/>
      <c r="M291" s="137"/>
      <c r="N291" s="137"/>
      <c r="O291" s="137"/>
      <c r="P291" s="137"/>
      <c r="Q291" s="137"/>
      <c r="R291" s="137"/>
      <c r="S291" s="137"/>
      <c r="T291" s="137"/>
      <c r="U291" s="137"/>
      <c r="V291" s="137"/>
      <c r="W291" s="137"/>
      <c r="X291" s="137"/>
      <c r="Y291" s="137"/>
      <c r="Z291" s="137"/>
    </row>
    <row r="292" ht="14.25" customHeight="1">
      <c r="A292" s="137"/>
      <c r="B292" s="137"/>
      <c r="C292" s="137"/>
      <c r="D292" s="137"/>
      <c r="E292" s="137"/>
      <c r="F292" s="137"/>
      <c r="G292" s="137"/>
      <c r="H292" s="137"/>
      <c r="I292" s="137"/>
      <c r="J292" s="137"/>
      <c r="K292" s="137"/>
      <c r="L292" s="137"/>
      <c r="M292" s="137"/>
      <c r="N292" s="137"/>
      <c r="O292" s="137"/>
      <c r="P292" s="137"/>
      <c r="Q292" s="137"/>
      <c r="R292" s="137"/>
      <c r="S292" s="137"/>
      <c r="T292" s="137"/>
      <c r="U292" s="137"/>
      <c r="V292" s="137"/>
      <c r="W292" s="137"/>
      <c r="X292" s="137"/>
      <c r="Y292" s="137"/>
      <c r="Z292" s="137"/>
    </row>
    <row r="293" ht="14.25" customHeight="1">
      <c r="A293" s="137"/>
      <c r="B293" s="137"/>
      <c r="C293" s="137"/>
      <c r="D293" s="137"/>
      <c r="E293" s="137"/>
      <c r="F293" s="137"/>
      <c r="G293" s="137"/>
      <c r="H293" s="137"/>
      <c r="I293" s="137"/>
      <c r="J293" s="137"/>
      <c r="K293" s="137"/>
      <c r="L293" s="137"/>
      <c r="M293" s="137"/>
      <c r="N293" s="137"/>
      <c r="O293" s="137"/>
      <c r="P293" s="137"/>
      <c r="Q293" s="137"/>
      <c r="R293" s="137"/>
      <c r="S293" s="137"/>
      <c r="T293" s="137"/>
      <c r="U293" s="137"/>
      <c r="V293" s="137"/>
      <c r="W293" s="137"/>
      <c r="X293" s="137"/>
      <c r="Y293" s="137"/>
      <c r="Z293" s="137"/>
    </row>
    <row r="294" ht="14.25" customHeight="1">
      <c r="A294" s="137"/>
      <c r="B294" s="137"/>
      <c r="C294" s="137"/>
      <c r="D294" s="137"/>
      <c r="E294" s="137"/>
      <c r="F294" s="137"/>
      <c r="G294" s="137"/>
      <c r="H294" s="137"/>
      <c r="I294" s="137"/>
      <c r="J294" s="137"/>
      <c r="K294" s="137"/>
      <c r="L294" s="137"/>
      <c r="M294" s="137"/>
      <c r="N294" s="137"/>
      <c r="O294" s="137"/>
      <c r="P294" s="137"/>
      <c r="Q294" s="137"/>
      <c r="R294" s="137"/>
      <c r="S294" s="137"/>
      <c r="T294" s="137"/>
      <c r="U294" s="137"/>
      <c r="V294" s="137"/>
      <c r="W294" s="137"/>
      <c r="X294" s="137"/>
      <c r="Y294" s="137"/>
      <c r="Z294" s="137"/>
    </row>
    <row r="295" ht="14.25" customHeight="1">
      <c r="A295" s="137"/>
      <c r="B295" s="137"/>
      <c r="C295" s="137"/>
      <c r="D295" s="137"/>
      <c r="E295" s="137"/>
      <c r="F295" s="137"/>
      <c r="G295" s="137"/>
      <c r="H295" s="137"/>
      <c r="I295" s="137"/>
      <c r="J295" s="137"/>
      <c r="K295" s="137"/>
      <c r="L295" s="137"/>
      <c r="M295" s="137"/>
      <c r="N295" s="137"/>
      <c r="O295" s="137"/>
      <c r="P295" s="137"/>
      <c r="Q295" s="137"/>
      <c r="R295" s="137"/>
      <c r="S295" s="137"/>
      <c r="T295" s="137"/>
      <c r="U295" s="137"/>
      <c r="V295" s="137"/>
      <c r="W295" s="137"/>
      <c r="X295" s="137"/>
      <c r="Y295" s="137"/>
      <c r="Z295" s="137"/>
    </row>
    <row r="296" ht="14.25" customHeight="1">
      <c r="A296" s="137"/>
      <c r="B296" s="137"/>
      <c r="C296" s="137"/>
      <c r="D296" s="137"/>
      <c r="E296" s="137"/>
      <c r="F296" s="137"/>
      <c r="G296" s="137"/>
      <c r="H296" s="137"/>
      <c r="I296" s="137"/>
      <c r="J296" s="137"/>
      <c r="K296" s="137"/>
      <c r="L296" s="137"/>
      <c r="M296" s="137"/>
      <c r="N296" s="137"/>
      <c r="O296" s="137"/>
      <c r="P296" s="137"/>
      <c r="Q296" s="137"/>
      <c r="R296" s="137"/>
      <c r="S296" s="137"/>
      <c r="T296" s="137"/>
      <c r="U296" s="137"/>
      <c r="V296" s="137"/>
      <c r="W296" s="137"/>
      <c r="X296" s="137"/>
      <c r="Y296" s="137"/>
      <c r="Z296" s="137"/>
    </row>
    <row r="297" ht="14.25" customHeight="1">
      <c r="A297" s="137"/>
      <c r="B297" s="137"/>
      <c r="C297" s="137"/>
      <c r="D297" s="137"/>
      <c r="E297" s="137"/>
      <c r="F297" s="137"/>
      <c r="G297" s="137"/>
      <c r="H297" s="137"/>
      <c r="I297" s="137"/>
      <c r="J297" s="137"/>
      <c r="K297" s="137"/>
      <c r="L297" s="137"/>
      <c r="M297" s="137"/>
      <c r="N297" s="137"/>
      <c r="O297" s="137"/>
      <c r="P297" s="137"/>
      <c r="Q297" s="137"/>
      <c r="R297" s="137"/>
      <c r="S297" s="137"/>
      <c r="T297" s="137"/>
      <c r="U297" s="137"/>
      <c r="V297" s="137"/>
      <c r="W297" s="137"/>
      <c r="X297" s="137"/>
      <c r="Y297" s="137"/>
      <c r="Z297" s="137"/>
    </row>
    <row r="298" ht="14.25" customHeight="1">
      <c r="A298" s="137"/>
      <c r="B298" s="137"/>
      <c r="C298" s="137"/>
      <c r="D298" s="137"/>
      <c r="E298" s="137"/>
      <c r="F298" s="137"/>
      <c r="G298" s="137"/>
      <c r="H298" s="137"/>
      <c r="I298" s="137"/>
      <c r="J298" s="137"/>
      <c r="K298" s="137"/>
      <c r="L298" s="137"/>
      <c r="M298" s="137"/>
      <c r="N298" s="137"/>
      <c r="O298" s="137"/>
      <c r="P298" s="137"/>
      <c r="Q298" s="137"/>
      <c r="R298" s="137"/>
      <c r="S298" s="137"/>
      <c r="T298" s="137"/>
      <c r="U298" s="137"/>
      <c r="V298" s="137"/>
      <c r="W298" s="137"/>
      <c r="X298" s="137"/>
      <c r="Y298" s="137"/>
      <c r="Z298" s="137"/>
    </row>
    <row r="299" ht="14.25" customHeight="1">
      <c r="A299" s="137"/>
      <c r="B299" s="137"/>
      <c r="C299" s="137"/>
      <c r="D299" s="137"/>
      <c r="E299" s="137"/>
      <c r="F299" s="137"/>
      <c r="G299" s="137"/>
      <c r="H299" s="137"/>
      <c r="I299" s="137"/>
      <c r="J299" s="137"/>
      <c r="K299" s="137"/>
      <c r="L299" s="137"/>
      <c r="M299" s="137"/>
      <c r="N299" s="137"/>
      <c r="O299" s="137"/>
      <c r="P299" s="137"/>
      <c r="Q299" s="137"/>
      <c r="R299" s="137"/>
      <c r="S299" s="137"/>
      <c r="T299" s="137"/>
      <c r="U299" s="137"/>
      <c r="V299" s="137"/>
      <c r="W299" s="137"/>
      <c r="X299" s="137"/>
      <c r="Y299" s="137"/>
      <c r="Z299" s="137"/>
    </row>
    <row r="300" ht="14.25" customHeight="1">
      <c r="A300" s="137"/>
      <c r="B300" s="137"/>
      <c r="C300" s="137"/>
      <c r="D300" s="137"/>
      <c r="E300" s="137"/>
      <c r="F300" s="137"/>
      <c r="G300" s="137"/>
      <c r="H300" s="137"/>
      <c r="I300" s="137"/>
      <c r="J300" s="137"/>
      <c r="K300" s="137"/>
      <c r="L300" s="137"/>
      <c r="M300" s="137"/>
      <c r="N300" s="137"/>
      <c r="O300" s="137"/>
      <c r="P300" s="137"/>
      <c r="Q300" s="137"/>
      <c r="R300" s="137"/>
      <c r="S300" s="137"/>
      <c r="T300" s="137"/>
      <c r="U300" s="137"/>
      <c r="V300" s="137"/>
      <c r="W300" s="137"/>
      <c r="X300" s="137"/>
      <c r="Y300" s="137"/>
      <c r="Z300" s="137"/>
    </row>
    <row r="301" ht="14.25" customHeight="1">
      <c r="A301" s="137"/>
      <c r="B301" s="137"/>
      <c r="C301" s="137"/>
      <c r="D301" s="137"/>
      <c r="E301" s="137"/>
      <c r="F301" s="137"/>
      <c r="G301" s="137"/>
      <c r="H301" s="137"/>
      <c r="I301" s="137"/>
      <c r="J301" s="137"/>
      <c r="K301" s="137"/>
      <c r="L301" s="137"/>
      <c r="M301" s="137"/>
      <c r="N301" s="137"/>
      <c r="O301" s="137"/>
      <c r="P301" s="137"/>
      <c r="Q301" s="137"/>
      <c r="R301" s="137"/>
      <c r="S301" s="137"/>
      <c r="T301" s="137"/>
      <c r="U301" s="137"/>
      <c r="V301" s="137"/>
      <c r="W301" s="137"/>
      <c r="X301" s="137"/>
      <c r="Y301" s="137"/>
      <c r="Z301" s="137"/>
    </row>
    <row r="302" ht="14.25" customHeight="1">
      <c r="A302" s="137"/>
      <c r="B302" s="137"/>
      <c r="C302" s="137"/>
      <c r="D302" s="137"/>
      <c r="E302" s="137"/>
      <c r="F302" s="137"/>
      <c r="G302" s="137"/>
      <c r="H302" s="137"/>
      <c r="I302" s="137"/>
      <c r="J302" s="137"/>
      <c r="K302" s="137"/>
      <c r="L302" s="137"/>
      <c r="M302" s="137"/>
      <c r="N302" s="137"/>
      <c r="O302" s="137"/>
      <c r="P302" s="137"/>
      <c r="Q302" s="137"/>
      <c r="R302" s="137"/>
      <c r="S302" s="137"/>
      <c r="T302" s="137"/>
      <c r="U302" s="137"/>
      <c r="V302" s="137"/>
      <c r="W302" s="137"/>
      <c r="X302" s="137"/>
      <c r="Y302" s="137"/>
      <c r="Z302" s="137"/>
    </row>
    <row r="303" ht="14.25" customHeight="1">
      <c r="A303" s="137"/>
      <c r="B303" s="137"/>
      <c r="C303" s="137"/>
      <c r="D303" s="137"/>
      <c r="E303" s="137"/>
      <c r="F303" s="137"/>
      <c r="G303" s="137"/>
      <c r="H303" s="137"/>
      <c r="I303" s="137"/>
      <c r="J303" s="137"/>
      <c r="K303" s="137"/>
      <c r="L303" s="137"/>
      <c r="M303" s="137"/>
      <c r="N303" s="137"/>
      <c r="O303" s="137"/>
      <c r="P303" s="137"/>
      <c r="Q303" s="137"/>
      <c r="R303" s="137"/>
      <c r="S303" s="137"/>
      <c r="T303" s="137"/>
      <c r="U303" s="137"/>
      <c r="V303" s="137"/>
      <c r="W303" s="137"/>
      <c r="X303" s="137"/>
      <c r="Y303" s="137"/>
      <c r="Z303" s="137"/>
    </row>
    <row r="304" ht="14.25" customHeight="1">
      <c r="A304" s="137"/>
      <c r="B304" s="137"/>
      <c r="C304" s="137"/>
      <c r="D304" s="137"/>
      <c r="E304" s="137"/>
      <c r="F304" s="137"/>
      <c r="G304" s="137"/>
      <c r="H304" s="137"/>
      <c r="I304" s="137"/>
      <c r="J304" s="137"/>
      <c r="K304" s="137"/>
      <c r="L304" s="137"/>
      <c r="M304" s="137"/>
      <c r="N304" s="137"/>
      <c r="O304" s="137"/>
      <c r="P304" s="137"/>
      <c r="Q304" s="137"/>
      <c r="R304" s="137"/>
      <c r="S304" s="137"/>
      <c r="T304" s="137"/>
      <c r="U304" s="137"/>
      <c r="V304" s="137"/>
      <c r="W304" s="137"/>
      <c r="X304" s="137"/>
      <c r="Y304" s="137"/>
      <c r="Z304" s="137"/>
    </row>
    <row r="305" ht="14.25" customHeight="1">
      <c r="A305" s="137"/>
      <c r="B305" s="137"/>
      <c r="C305" s="137"/>
      <c r="D305" s="137"/>
      <c r="E305" s="137"/>
      <c r="F305" s="137"/>
      <c r="G305" s="137"/>
      <c r="H305" s="137"/>
      <c r="I305" s="137"/>
      <c r="J305" s="137"/>
      <c r="K305" s="137"/>
      <c r="L305" s="137"/>
      <c r="M305" s="137"/>
      <c r="N305" s="137"/>
      <c r="O305" s="137"/>
      <c r="P305" s="137"/>
      <c r="Q305" s="137"/>
      <c r="R305" s="137"/>
      <c r="S305" s="137"/>
      <c r="T305" s="137"/>
      <c r="U305" s="137"/>
      <c r="V305" s="137"/>
      <c r="W305" s="137"/>
      <c r="X305" s="137"/>
      <c r="Y305" s="137"/>
      <c r="Z305" s="137"/>
    </row>
    <row r="306" ht="15.75" customHeight="1">
      <c r="E306" s="90"/>
    </row>
    <row r="307" ht="15.75" customHeight="1">
      <c r="E307" s="90"/>
    </row>
    <row r="308" ht="15.75" customHeight="1">
      <c r="E308" s="90"/>
    </row>
    <row r="309" ht="15.75" customHeight="1">
      <c r="E309" s="90"/>
    </row>
    <row r="310" ht="15.75" customHeight="1">
      <c r="E310" s="90"/>
    </row>
    <row r="311" ht="15.75" customHeight="1">
      <c r="E311" s="90"/>
    </row>
    <row r="312" ht="15.75" customHeight="1">
      <c r="E312" s="90"/>
    </row>
    <row r="313" ht="15.75" customHeight="1">
      <c r="E313" s="90"/>
    </row>
    <row r="314" ht="15.75" customHeight="1">
      <c r="E314" s="90"/>
    </row>
    <row r="315" ht="15.75" customHeight="1">
      <c r="E315" s="90"/>
    </row>
    <row r="316" ht="15.75" customHeight="1">
      <c r="E316" s="90"/>
    </row>
    <row r="317" ht="15.75" customHeight="1">
      <c r="E317" s="90"/>
    </row>
    <row r="318" ht="15.75" customHeight="1">
      <c r="E318" s="90"/>
    </row>
    <row r="319" ht="15.75" customHeight="1">
      <c r="E319" s="90"/>
    </row>
    <row r="320" ht="15.75" customHeight="1">
      <c r="E320" s="90"/>
    </row>
    <row r="321" ht="15.75" customHeight="1">
      <c r="E321" s="90"/>
    </row>
    <row r="322" ht="15.75" customHeight="1">
      <c r="E322" s="90"/>
    </row>
    <row r="323" ht="15.75" customHeight="1">
      <c r="E323" s="90"/>
    </row>
    <row r="324" ht="15.75" customHeight="1">
      <c r="E324" s="90"/>
    </row>
    <row r="325" ht="15.75" customHeight="1">
      <c r="E325" s="90"/>
    </row>
    <row r="326" ht="15.75" customHeight="1">
      <c r="E326" s="90"/>
    </row>
    <row r="327" ht="15.75" customHeight="1">
      <c r="E327" s="90"/>
    </row>
    <row r="328" ht="15.75" customHeight="1">
      <c r="E328" s="90"/>
    </row>
    <row r="329" ht="15.75" customHeight="1">
      <c r="E329" s="90"/>
    </row>
    <row r="330" ht="15.75" customHeight="1">
      <c r="E330" s="90"/>
    </row>
    <row r="331" ht="15.75" customHeight="1">
      <c r="E331" s="90"/>
    </row>
    <row r="332" ht="15.75" customHeight="1">
      <c r="E332" s="90"/>
    </row>
    <row r="333" ht="15.75" customHeight="1">
      <c r="E333" s="90"/>
    </row>
    <row r="334" ht="15.75" customHeight="1">
      <c r="E334" s="90"/>
    </row>
    <row r="335" ht="15.75" customHeight="1">
      <c r="E335" s="90"/>
    </row>
    <row r="336" ht="15.75" customHeight="1">
      <c r="E336" s="90"/>
    </row>
    <row r="337" ht="15.75" customHeight="1">
      <c r="E337" s="90"/>
    </row>
    <row r="338" ht="15.75" customHeight="1">
      <c r="E338" s="90"/>
    </row>
    <row r="339" ht="15.75" customHeight="1">
      <c r="E339" s="90"/>
    </row>
    <row r="340" ht="15.75" customHeight="1">
      <c r="E340" s="90"/>
    </row>
    <row r="341" ht="15.75" customHeight="1">
      <c r="E341" s="90"/>
    </row>
    <row r="342" ht="15.75" customHeight="1">
      <c r="E342" s="90"/>
    </row>
    <row r="343" ht="15.75" customHeight="1">
      <c r="E343" s="90"/>
    </row>
    <row r="344" ht="15.75" customHeight="1">
      <c r="E344" s="90"/>
    </row>
    <row r="345" ht="15.75" customHeight="1">
      <c r="E345" s="90"/>
    </row>
    <row r="346" ht="15.75" customHeight="1">
      <c r="E346" s="90"/>
    </row>
    <row r="347" ht="15.75" customHeight="1">
      <c r="E347" s="90"/>
    </row>
    <row r="348" ht="15.75" customHeight="1">
      <c r="E348" s="90"/>
    </row>
    <row r="349" ht="15.75" customHeight="1">
      <c r="E349" s="90"/>
    </row>
    <row r="350" ht="15.75" customHeight="1">
      <c r="E350" s="90"/>
    </row>
    <row r="351" ht="15.75" customHeight="1">
      <c r="E351" s="90"/>
    </row>
    <row r="352" ht="15.75" customHeight="1">
      <c r="E352" s="90"/>
    </row>
    <row r="353" ht="15.75" customHeight="1">
      <c r="E353" s="90"/>
    </row>
    <row r="354" ht="15.75" customHeight="1">
      <c r="E354" s="90"/>
    </row>
    <row r="355" ht="15.75" customHeight="1">
      <c r="E355" s="90"/>
    </row>
    <row r="356" ht="15.75" customHeight="1">
      <c r="E356" s="90"/>
    </row>
    <row r="357" ht="15.75" customHeight="1">
      <c r="E357" s="90"/>
    </row>
    <row r="358" ht="15.75" customHeight="1">
      <c r="E358" s="90"/>
    </row>
    <row r="359" ht="15.75" customHeight="1">
      <c r="E359" s="90"/>
    </row>
    <row r="360" ht="15.75" customHeight="1">
      <c r="E360" s="90"/>
    </row>
    <row r="361" ht="15.75" customHeight="1">
      <c r="E361" s="90"/>
    </row>
    <row r="362" ht="15.75" customHeight="1">
      <c r="E362" s="90"/>
    </row>
    <row r="363" ht="15.75" customHeight="1">
      <c r="E363" s="90"/>
    </row>
    <row r="364" ht="15.75" customHeight="1">
      <c r="E364" s="90"/>
    </row>
    <row r="365" ht="15.75" customHeight="1">
      <c r="E365" s="90"/>
    </row>
    <row r="366" ht="15.75" customHeight="1">
      <c r="E366" s="90"/>
    </row>
    <row r="367" ht="15.75" customHeight="1">
      <c r="E367" s="90"/>
    </row>
    <row r="368" ht="15.75" customHeight="1">
      <c r="E368" s="90"/>
    </row>
    <row r="369" ht="15.75" customHeight="1">
      <c r="E369" s="90"/>
    </row>
    <row r="370" ht="15.75" customHeight="1">
      <c r="E370" s="90"/>
    </row>
    <row r="371" ht="15.75" customHeight="1">
      <c r="E371" s="90"/>
    </row>
    <row r="372" ht="15.75" customHeight="1">
      <c r="E372" s="90"/>
    </row>
    <row r="373" ht="15.75" customHeight="1">
      <c r="E373" s="90"/>
    </row>
    <row r="374" ht="15.75" customHeight="1">
      <c r="E374" s="90"/>
    </row>
    <row r="375" ht="15.75" customHeight="1">
      <c r="E375" s="90"/>
    </row>
    <row r="376" ht="15.75" customHeight="1">
      <c r="E376" s="90"/>
    </row>
    <row r="377" ht="15.75" customHeight="1">
      <c r="E377" s="90"/>
    </row>
    <row r="378" ht="15.75" customHeight="1">
      <c r="E378" s="90"/>
    </row>
    <row r="379" ht="15.75" customHeight="1">
      <c r="E379" s="90"/>
    </row>
    <row r="380" ht="15.75" customHeight="1">
      <c r="E380" s="90"/>
    </row>
    <row r="381" ht="15.75" customHeight="1">
      <c r="E381" s="90"/>
    </row>
    <row r="382" ht="15.75" customHeight="1">
      <c r="E382" s="90"/>
    </row>
    <row r="383" ht="15.75" customHeight="1">
      <c r="E383" s="90"/>
    </row>
    <row r="384" ht="15.75" customHeight="1">
      <c r="E384" s="90"/>
    </row>
    <row r="385" ht="15.75" customHeight="1">
      <c r="E385" s="90"/>
    </row>
    <row r="386" ht="15.75" customHeight="1">
      <c r="E386" s="90"/>
    </row>
    <row r="387" ht="15.75" customHeight="1">
      <c r="E387" s="90"/>
    </row>
    <row r="388" ht="15.75" customHeight="1">
      <c r="E388" s="90"/>
    </row>
    <row r="389" ht="15.75" customHeight="1">
      <c r="E389" s="90"/>
    </row>
    <row r="390" ht="15.75" customHeight="1">
      <c r="E390" s="90"/>
    </row>
    <row r="391" ht="15.75" customHeight="1">
      <c r="E391" s="90"/>
    </row>
    <row r="392" ht="15.75" customHeight="1">
      <c r="E392" s="90"/>
    </row>
    <row r="393" ht="15.75" customHeight="1">
      <c r="E393" s="90"/>
    </row>
    <row r="394" ht="15.75" customHeight="1">
      <c r="E394" s="90"/>
    </row>
    <row r="395" ht="15.75" customHeight="1">
      <c r="E395" s="90"/>
    </row>
    <row r="396" ht="15.75" customHeight="1">
      <c r="E396" s="90"/>
    </row>
    <row r="397" ht="15.75" customHeight="1">
      <c r="E397" s="90"/>
    </row>
    <row r="398" ht="15.75" customHeight="1">
      <c r="E398" s="90"/>
    </row>
    <row r="399" ht="15.75" customHeight="1">
      <c r="E399" s="90"/>
    </row>
    <row r="400" ht="15.75" customHeight="1">
      <c r="E400" s="90"/>
    </row>
    <row r="401" ht="15.75" customHeight="1">
      <c r="E401" s="90"/>
    </row>
    <row r="402" ht="15.75" customHeight="1">
      <c r="E402" s="90"/>
    </row>
    <row r="403" ht="15.75" customHeight="1">
      <c r="E403" s="90"/>
    </row>
    <row r="404" ht="15.75" customHeight="1">
      <c r="E404" s="90"/>
    </row>
    <row r="405" ht="15.75" customHeight="1">
      <c r="E405" s="90"/>
    </row>
    <row r="406" ht="15.75" customHeight="1">
      <c r="E406" s="90"/>
    </row>
    <row r="407" ht="15.75" customHeight="1">
      <c r="E407" s="90"/>
    </row>
    <row r="408" ht="15.75" customHeight="1">
      <c r="E408" s="90"/>
    </row>
    <row r="409" ht="15.75" customHeight="1">
      <c r="E409" s="90"/>
    </row>
    <row r="410" ht="15.75" customHeight="1">
      <c r="E410" s="90"/>
    </row>
    <row r="411" ht="15.75" customHeight="1">
      <c r="E411" s="90"/>
    </row>
    <row r="412" ht="15.75" customHeight="1">
      <c r="E412" s="90"/>
    </row>
    <row r="413" ht="15.75" customHeight="1">
      <c r="E413" s="90"/>
    </row>
    <row r="414" ht="15.75" customHeight="1">
      <c r="E414" s="90"/>
    </row>
    <row r="415" ht="15.75" customHeight="1">
      <c r="E415" s="90"/>
    </row>
    <row r="416" ht="15.75" customHeight="1">
      <c r="E416" s="90"/>
    </row>
    <row r="417" ht="15.75" customHeight="1">
      <c r="E417" s="90"/>
    </row>
    <row r="418" ht="15.75" customHeight="1">
      <c r="E418" s="90"/>
    </row>
    <row r="419" ht="15.75" customHeight="1">
      <c r="E419" s="90"/>
    </row>
    <row r="420" ht="15.75" customHeight="1">
      <c r="E420" s="90"/>
    </row>
    <row r="421" ht="15.75" customHeight="1">
      <c r="E421" s="90"/>
    </row>
    <row r="422" ht="15.75" customHeight="1">
      <c r="E422" s="90"/>
    </row>
    <row r="423" ht="15.75" customHeight="1">
      <c r="E423" s="90"/>
    </row>
    <row r="424" ht="15.75" customHeight="1">
      <c r="E424" s="90"/>
    </row>
    <row r="425" ht="15.75" customHeight="1">
      <c r="E425" s="90"/>
    </row>
    <row r="426" ht="15.75" customHeight="1">
      <c r="E426" s="90"/>
    </row>
    <row r="427" ht="15.75" customHeight="1">
      <c r="E427" s="90"/>
    </row>
    <row r="428" ht="15.75" customHeight="1">
      <c r="E428" s="90"/>
    </row>
    <row r="429" ht="15.75" customHeight="1">
      <c r="E429" s="90"/>
    </row>
    <row r="430" ht="15.75" customHeight="1">
      <c r="E430" s="90"/>
    </row>
    <row r="431" ht="15.75" customHeight="1">
      <c r="E431" s="90"/>
    </row>
    <row r="432" ht="15.75" customHeight="1">
      <c r="E432" s="90"/>
    </row>
    <row r="433" ht="15.75" customHeight="1">
      <c r="E433" s="90"/>
    </row>
    <row r="434" ht="15.75" customHeight="1">
      <c r="E434" s="90"/>
    </row>
    <row r="435" ht="15.75" customHeight="1">
      <c r="E435" s="90"/>
    </row>
    <row r="436" ht="15.75" customHeight="1">
      <c r="E436" s="90"/>
    </row>
    <row r="437" ht="15.75" customHeight="1">
      <c r="E437" s="90"/>
    </row>
    <row r="438" ht="15.75" customHeight="1">
      <c r="E438" s="90"/>
    </row>
    <row r="439" ht="15.75" customHeight="1">
      <c r="E439" s="90"/>
    </row>
    <row r="440" ht="15.75" customHeight="1">
      <c r="E440" s="90"/>
    </row>
    <row r="441" ht="15.75" customHeight="1">
      <c r="E441" s="90"/>
    </row>
    <row r="442" ht="15.75" customHeight="1">
      <c r="E442" s="90"/>
    </row>
    <row r="443" ht="15.75" customHeight="1">
      <c r="E443" s="90"/>
    </row>
    <row r="444" ht="15.75" customHeight="1">
      <c r="E444" s="90"/>
    </row>
    <row r="445" ht="15.75" customHeight="1">
      <c r="E445" s="90"/>
    </row>
    <row r="446" ht="15.75" customHeight="1">
      <c r="E446" s="90"/>
    </row>
    <row r="447" ht="15.75" customHeight="1">
      <c r="E447" s="90"/>
    </row>
    <row r="448" ht="15.75" customHeight="1">
      <c r="E448" s="90"/>
    </row>
    <row r="449" ht="15.75" customHeight="1">
      <c r="E449" s="90"/>
    </row>
    <row r="450" ht="15.75" customHeight="1">
      <c r="E450" s="90"/>
    </row>
    <row r="451" ht="15.75" customHeight="1">
      <c r="E451" s="90"/>
    </row>
    <row r="452" ht="15.75" customHeight="1">
      <c r="E452" s="90"/>
    </row>
    <row r="453" ht="15.75" customHeight="1">
      <c r="E453" s="90"/>
    </row>
    <row r="454" ht="15.75" customHeight="1">
      <c r="E454" s="90"/>
    </row>
    <row r="455" ht="15.75" customHeight="1">
      <c r="E455" s="90"/>
    </row>
    <row r="456" ht="15.75" customHeight="1">
      <c r="E456" s="90"/>
    </row>
    <row r="457" ht="15.75" customHeight="1">
      <c r="E457" s="90"/>
    </row>
    <row r="458" ht="15.75" customHeight="1">
      <c r="E458" s="90"/>
    </row>
    <row r="459" ht="15.75" customHeight="1">
      <c r="E459" s="90"/>
    </row>
    <row r="460" ht="15.75" customHeight="1">
      <c r="E460" s="90"/>
    </row>
    <row r="461" ht="15.75" customHeight="1">
      <c r="E461" s="90"/>
    </row>
    <row r="462" ht="15.75" customHeight="1">
      <c r="E462" s="90"/>
    </row>
    <row r="463" ht="15.75" customHeight="1">
      <c r="E463" s="90"/>
    </row>
    <row r="464" ht="15.75" customHeight="1">
      <c r="E464" s="90"/>
    </row>
    <row r="465" ht="15.75" customHeight="1">
      <c r="E465" s="90"/>
    </row>
    <row r="466" ht="15.75" customHeight="1">
      <c r="E466" s="90"/>
    </row>
    <row r="467" ht="15.75" customHeight="1">
      <c r="E467" s="90"/>
    </row>
    <row r="468" ht="15.75" customHeight="1">
      <c r="E468" s="90"/>
    </row>
    <row r="469" ht="15.75" customHeight="1">
      <c r="E469" s="90"/>
    </row>
    <row r="470" ht="15.75" customHeight="1">
      <c r="E470" s="90"/>
    </row>
    <row r="471" ht="15.75" customHeight="1">
      <c r="E471" s="90"/>
    </row>
    <row r="472" ht="15.75" customHeight="1">
      <c r="E472" s="90"/>
    </row>
    <row r="473" ht="15.75" customHeight="1">
      <c r="E473" s="90"/>
    </row>
    <row r="474" ht="15.75" customHeight="1">
      <c r="E474" s="90"/>
    </row>
    <row r="475" ht="15.75" customHeight="1">
      <c r="E475" s="90"/>
    </row>
    <row r="476" ht="15.75" customHeight="1">
      <c r="E476" s="90"/>
    </row>
    <row r="477" ht="15.75" customHeight="1">
      <c r="E477" s="90"/>
    </row>
    <row r="478" ht="15.75" customHeight="1">
      <c r="E478" s="90"/>
    </row>
    <row r="479" ht="15.75" customHeight="1">
      <c r="E479" s="90"/>
    </row>
    <row r="480" ht="15.75" customHeight="1">
      <c r="E480" s="90"/>
    </row>
    <row r="481" ht="15.75" customHeight="1">
      <c r="E481" s="90"/>
    </row>
    <row r="482" ht="15.75" customHeight="1">
      <c r="E482" s="90"/>
    </row>
    <row r="483" ht="15.75" customHeight="1">
      <c r="E483" s="90"/>
    </row>
    <row r="484" ht="15.75" customHeight="1">
      <c r="E484" s="90"/>
    </row>
    <row r="485" ht="15.75" customHeight="1">
      <c r="E485" s="90"/>
    </row>
    <row r="486" ht="15.75" customHeight="1">
      <c r="E486" s="90"/>
    </row>
    <row r="487" ht="15.75" customHeight="1">
      <c r="E487" s="90"/>
    </row>
    <row r="488" ht="15.75" customHeight="1">
      <c r="E488" s="90"/>
    </row>
    <row r="489" ht="15.75" customHeight="1">
      <c r="E489" s="90"/>
    </row>
    <row r="490" ht="15.75" customHeight="1">
      <c r="E490" s="90"/>
    </row>
    <row r="491" ht="15.75" customHeight="1">
      <c r="E491" s="90"/>
    </row>
    <row r="492" ht="15.75" customHeight="1">
      <c r="E492" s="90"/>
    </row>
    <row r="493" ht="15.75" customHeight="1">
      <c r="E493" s="90"/>
    </row>
    <row r="494" ht="15.75" customHeight="1">
      <c r="E494" s="90"/>
    </row>
    <row r="495" ht="15.75" customHeight="1">
      <c r="E495" s="90"/>
    </row>
    <row r="496" ht="15.75" customHeight="1">
      <c r="E496" s="90"/>
    </row>
    <row r="497" ht="15.75" customHeight="1">
      <c r="E497" s="90"/>
    </row>
    <row r="498" ht="15.75" customHeight="1">
      <c r="E498" s="90"/>
    </row>
    <row r="499" ht="15.75" customHeight="1">
      <c r="E499" s="90"/>
    </row>
    <row r="500" ht="15.75" customHeight="1">
      <c r="E500" s="90"/>
    </row>
    <row r="501" ht="15.75" customHeight="1">
      <c r="E501" s="90"/>
    </row>
    <row r="502" ht="15.75" customHeight="1">
      <c r="E502" s="90"/>
    </row>
    <row r="503" ht="15.75" customHeight="1">
      <c r="E503" s="90"/>
    </row>
    <row r="504" ht="15.75" customHeight="1">
      <c r="E504" s="90"/>
    </row>
    <row r="505" ht="15.75" customHeight="1">
      <c r="E505" s="90"/>
    </row>
    <row r="506" ht="15.75" customHeight="1">
      <c r="E506" s="90"/>
    </row>
    <row r="507" ht="15.75" customHeight="1">
      <c r="E507" s="90"/>
    </row>
    <row r="508" ht="15.75" customHeight="1">
      <c r="E508" s="90"/>
    </row>
    <row r="509" ht="15.75" customHeight="1">
      <c r="E509" s="90"/>
    </row>
    <row r="510" ht="15.75" customHeight="1">
      <c r="E510" s="90"/>
    </row>
    <row r="511" ht="15.75" customHeight="1">
      <c r="E511" s="90"/>
    </row>
    <row r="512" ht="15.75" customHeight="1">
      <c r="E512" s="90"/>
    </row>
    <row r="513" ht="15.75" customHeight="1">
      <c r="E513" s="90"/>
    </row>
    <row r="514" ht="15.75" customHeight="1">
      <c r="E514" s="90"/>
    </row>
    <row r="515" ht="15.75" customHeight="1">
      <c r="E515" s="90"/>
    </row>
    <row r="516" ht="15.75" customHeight="1">
      <c r="E516" s="90"/>
    </row>
    <row r="517" ht="15.75" customHeight="1">
      <c r="E517" s="90"/>
    </row>
    <row r="518" ht="15.75" customHeight="1">
      <c r="E518" s="90"/>
    </row>
    <row r="519" ht="15.75" customHeight="1">
      <c r="E519" s="90"/>
    </row>
    <row r="520" ht="15.75" customHeight="1">
      <c r="E520" s="90"/>
    </row>
    <row r="521" ht="15.75" customHeight="1">
      <c r="E521" s="90"/>
    </row>
    <row r="522" ht="15.75" customHeight="1">
      <c r="E522" s="90"/>
    </row>
    <row r="523" ht="15.75" customHeight="1">
      <c r="E523" s="90"/>
    </row>
    <row r="524" ht="15.75" customHeight="1">
      <c r="E524" s="90"/>
    </row>
    <row r="525" ht="15.75" customHeight="1">
      <c r="E525" s="90"/>
    </row>
    <row r="526" ht="15.75" customHeight="1">
      <c r="E526" s="90"/>
    </row>
    <row r="527" ht="15.75" customHeight="1">
      <c r="E527" s="90"/>
    </row>
    <row r="528" ht="15.75" customHeight="1">
      <c r="E528" s="90"/>
    </row>
    <row r="529" ht="15.75" customHeight="1">
      <c r="E529" s="90"/>
    </row>
    <row r="530" ht="15.75" customHeight="1">
      <c r="E530" s="90"/>
    </row>
    <row r="531" ht="15.75" customHeight="1">
      <c r="E531" s="90"/>
    </row>
    <row r="532" ht="15.75" customHeight="1">
      <c r="E532" s="90"/>
    </row>
    <row r="533" ht="15.75" customHeight="1">
      <c r="E533" s="90"/>
    </row>
    <row r="534" ht="15.75" customHeight="1">
      <c r="E534" s="90"/>
    </row>
    <row r="535" ht="15.75" customHeight="1">
      <c r="E535" s="90"/>
    </row>
    <row r="536" ht="15.75" customHeight="1">
      <c r="E536" s="90"/>
    </row>
    <row r="537" ht="15.75" customHeight="1">
      <c r="E537" s="90"/>
    </row>
    <row r="538" ht="15.75" customHeight="1">
      <c r="E538" s="90"/>
    </row>
    <row r="539" ht="15.75" customHeight="1">
      <c r="E539" s="90"/>
    </row>
    <row r="540" ht="15.75" customHeight="1">
      <c r="E540" s="90"/>
    </row>
    <row r="541" ht="15.75" customHeight="1">
      <c r="E541" s="90"/>
    </row>
    <row r="542" ht="15.75" customHeight="1">
      <c r="E542" s="90"/>
    </row>
    <row r="543" ht="15.75" customHeight="1">
      <c r="E543" s="90"/>
    </row>
    <row r="544" ht="15.75" customHeight="1">
      <c r="E544" s="90"/>
    </row>
    <row r="545" ht="15.75" customHeight="1">
      <c r="E545" s="90"/>
    </row>
    <row r="546" ht="15.75" customHeight="1">
      <c r="E546" s="90"/>
    </row>
    <row r="547" ht="15.75" customHeight="1">
      <c r="E547" s="90"/>
    </row>
    <row r="548" ht="15.75" customHeight="1">
      <c r="E548" s="90"/>
    </row>
    <row r="549" ht="15.75" customHeight="1">
      <c r="E549" s="90"/>
    </row>
    <row r="550" ht="15.75" customHeight="1">
      <c r="E550" s="90"/>
    </row>
    <row r="551" ht="15.75" customHeight="1">
      <c r="E551" s="90"/>
    </row>
    <row r="552" ht="15.75" customHeight="1">
      <c r="E552" s="90"/>
    </row>
    <row r="553" ht="15.75" customHeight="1">
      <c r="E553" s="90"/>
    </row>
    <row r="554" ht="15.75" customHeight="1">
      <c r="E554" s="90"/>
    </row>
    <row r="555" ht="15.75" customHeight="1">
      <c r="E555" s="90"/>
    </row>
    <row r="556" ht="15.75" customHeight="1">
      <c r="E556" s="90"/>
    </row>
    <row r="557" ht="15.75" customHeight="1">
      <c r="E557" s="90"/>
    </row>
    <row r="558" ht="15.75" customHeight="1">
      <c r="E558" s="90"/>
    </row>
    <row r="559" ht="15.75" customHeight="1">
      <c r="E559" s="90"/>
    </row>
    <row r="560" ht="15.75" customHeight="1">
      <c r="E560" s="90"/>
    </row>
    <row r="561" ht="15.75" customHeight="1">
      <c r="E561" s="90"/>
    </row>
    <row r="562" ht="15.75" customHeight="1">
      <c r="E562" s="90"/>
    </row>
    <row r="563" ht="15.75" customHeight="1">
      <c r="E563" s="90"/>
    </row>
    <row r="564" ht="15.75" customHeight="1">
      <c r="E564" s="90"/>
    </row>
    <row r="565" ht="15.75" customHeight="1">
      <c r="E565" s="90"/>
    </row>
    <row r="566" ht="15.75" customHeight="1">
      <c r="E566" s="90"/>
    </row>
    <row r="567" ht="15.75" customHeight="1">
      <c r="E567" s="90"/>
    </row>
    <row r="568" ht="15.75" customHeight="1">
      <c r="E568" s="90"/>
    </row>
    <row r="569" ht="15.75" customHeight="1">
      <c r="E569" s="90"/>
    </row>
    <row r="570" ht="15.75" customHeight="1">
      <c r="E570" s="90"/>
    </row>
    <row r="571" ht="15.75" customHeight="1">
      <c r="E571" s="90"/>
    </row>
    <row r="572" ht="15.75" customHeight="1">
      <c r="E572" s="90"/>
    </row>
    <row r="573" ht="15.75" customHeight="1">
      <c r="E573" s="90"/>
    </row>
    <row r="574" ht="15.75" customHeight="1">
      <c r="E574" s="90"/>
    </row>
    <row r="575" ht="15.75" customHeight="1">
      <c r="E575" s="90"/>
    </row>
    <row r="576" ht="15.75" customHeight="1">
      <c r="E576" s="90"/>
    </row>
    <row r="577" ht="15.75" customHeight="1">
      <c r="E577" s="90"/>
    </row>
    <row r="578" ht="15.75" customHeight="1">
      <c r="E578" s="90"/>
    </row>
    <row r="579" ht="15.75" customHeight="1">
      <c r="E579" s="90"/>
    </row>
    <row r="580" ht="15.75" customHeight="1">
      <c r="E580" s="90"/>
    </row>
    <row r="581" ht="15.75" customHeight="1">
      <c r="E581" s="90"/>
    </row>
    <row r="582" ht="15.75" customHeight="1">
      <c r="E582" s="90"/>
    </row>
    <row r="583" ht="15.75" customHeight="1">
      <c r="E583" s="90"/>
    </row>
    <row r="584" ht="15.75" customHeight="1">
      <c r="E584" s="90"/>
    </row>
    <row r="585" ht="15.75" customHeight="1">
      <c r="E585" s="90"/>
    </row>
    <row r="586" ht="15.75" customHeight="1">
      <c r="E586" s="90"/>
    </row>
    <row r="587" ht="15.75" customHeight="1">
      <c r="E587" s="90"/>
    </row>
    <row r="588" ht="15.75" customHeight="1">
      <c r="E588" s="90"/>
    </row>
    <row r="589" ht="15.75" customHeight="1">
      <c r="E589" s="90"/>
    </row>
    <row r="590" ht="15.75" customHeight="1">
      <c r="E590" s="90"/>
    </row>
    <row r="591" ht="15.75" customHeight="1">
      <c r="E591" s="90"/>
    </row>
    <row r="592" ht="15.75" customHeight="1">
      <c r="E592" s="90"/>
    </row>
    <row r="593" ht="15.75" customHeight="1">
      <c r="E593" s="90"/>
    </row>
    <row r="594" ht="15.75" customHeight="1">
      <c r="E594" s="90"/>
    </row>
    <row r="595" ht="15.75" customHeight="1">
      <c r="E595" s="90"/>
    </row>
    <row r="596" ht="15.75" customHeight="1">
      <c r="E596" s="90"/>
    </row>
    <row r="597" ht="15.75" customHeight="1">
      <c r="E597" s="90"/>
    </row>
    <row r="598" ht="15.75" customHeight="1">
      <c r="E598" s="90"/>
    </row>
    <row r="599" ht="15.75" customHeight="1">
      <c r="E599" s="90"/>
    </row>
    <row r="600" ht="15.75" customHeight="1">
      <c r="E600" s="90"/>
    </row>
    <row r="601" ht="15.75" customHeight="1">
      <c r="E601" s="90"/>
    </row>
    <row r="602" ht="15.75" customHeight="1">
      <c r="E602" s="90"/>
    </row>
    <row r="603" ht="15.75" customHeight="1">
      <c r="E603" s="90"/>
    </row>
    <row r="604" ht="15.75" customHeight="1">
      <c r="E604" s="90"/>
    </row>
    <row r="605" ht="15.75" customHeight="1">
      <c r="E605" s="90"/>
    </row>
    <row r="606" ht="15.75" customHeight="1">
      <c r="E606" s="90"/>
    </row>
    <row r="607" ht="15.75" customHeight="1">
      <c r="E607" s="90"/>
    </row>
    <row r="608" ht="15.75" customHeight="1">
      <c r="E608" s="90"/>
    </row>
    <row r="609" ht="15.75" customHeight="1">
      <c r="E609" s="90"/>
    </row>
    <row r="610" ht="15.75" customHeight="1">
      <c r="E610" s="90"/>
    </row>
    <row r="611" ht="15.75" customHeight="1">
      <c r="E611" s="90"/>
    </row>
    <row r="612" ht="15.75" customHeight="1">
      <c r="E612" s="90"/>
    </row>
    <row r="613" ht="15.75" customHeight="1">
      <c r="E613" s="90"/>
    </row>
    <row r="614" ht="15.75" customHeight="1">
      <c r="E614" s="90"/>
    </row>
    <row r="615" ht="15.75" customHeight="1">
      <c r="E615" s="90"/>
    </row>
    <row r="616" ht="15.75" customHeight="1">
      <c r="E616" s="90"/>
    </row>
    <row r="617" ht="15.75" customHeight="1">
      <c r="E617" s="90"/>
    </row>
    <row r="618" ht="15.75" customHeight="1">
      <c r="E618" s="90"/>
    </row>
    <row r="619" ht="15.75" customHeight="1">
      <c r="E619" s="90"/>
    </row>
    <row r="620" ht="15.75" customHeight="1">
      <c r="E620" s="90"/>
    </row>
    <row r="621" ht="15.75" customHeight="1">
      <c r="E621" s="90"/>
    </row>
    <row r="622" ht="15.75" customHeight="1">
      <c r="E622" s="90"/>
    </row>
    <row r="623" ht="15.75" customHeight="1">
      <c r="E623" s="90"/>
    </row>
    <row r="624" ht="15.75" customHeight="1">
      <c r="E624" s="90"/>
    </row>
    <row r="625" ht="15.75" customHeight="1">
      <c r="E625" s="90"/>
    </row>
    <row r="626" ht="15.75" customHeight="1">
      <c r="E626" s="90"/>
    </row>
    <row r="627" ht="15.75" customHeight="1">
      <c r="E627" s="90"/>
    </row>
    <row r="628" ht="15.75" customHeight="1">
      <c r="E628" s="90"/>
    </row>
    <row r="629" ht="15.75" customHeight="1">
      <c r="E629" s="90"/>
    </row>
    <row r="630" ht="15.75" customHeight="1">
      <c r="E630" s="90"/>
    </row>
    <row r="631" ht="15.75" customHeight="1">
      <c r="E631" s="90"/>
    </row>
    <row r="632" ht="15.75" customHeight="1">
      <c r="E632" s="90"/>
    </row>
    <row r="633" ht="15.75" customHeight="1">
      <c r="E633" s="90"/>
    </row>
    <row r="634" ht="15.75" customHeight="1">
      <c r="E634" s="90"/>
    </row>
    <row r="635" ht="15.75" customHeight="1">
      <c r="E635" s="90"/>
    </row>
    <row r="636" ht="15.75" customHeight="1">
      <c r="E636" s="90"/>
    </row>
    <row r="637" ht="15.75" customHeight="1">
      <c r="E637" s="90"/>
    </row>
    <row r="638" ht="15.75" customHeight="1">
      <c r="E638" s="90"/>
    </row>
    <row r="639" ht="15.75" customHeight="1">
      <c r="E639" s="90"/>
    </row>
    <row r="640" ht="15.75" customHeight="1">
      <c r="E640" s="90"/>
    </row>
    <row r="641" ht="15.75" customHeight="1">
      <c r="E641" s="90"/>
    </row>
    <row r="642" ht="15.75" customHeight="1">
      <c r="E642" s="90"/>
    </row>
    <row r="643" ht="15.75" customHeight="1">
      <c r="E643" s="90"/>
    </row>
    <row r="644" ht="15.75" customHeight="1">
      <c r="E644" s="90"/>
    </row>
    <row r="645" ht="15.75" customHeight="1">
      <c r="E645" s="90"/>
    </row>
    <row r="646" ht="15.75" customHeight="1">
      <c r="E646" s="90"/>
    </row>
    <row r="647" ht="15.75" customHeight="1">
      <c r="E647" s="90"/>
    </row>
    <row r="648" ht="15.75" customHeight="1">
      <c r="E648" s="90"/>
    </row>
    <row r="649" ht="15.75" customHeight="1">
      <c r="E649" s="90"/>
    </row>
    <row r="650" ht="15.75" customHeight="1">
      <c r="E650" s="90"/>
    </row>
    <row r="651" ht="15.75" customHeight="1">
      <c r="E651" s="90"/>
    </row>
    <row r="652" ht="15.75" customHeight="1">
      <c r="E652" s="90"/>
    </row>
    <row r="653" ht="15.75" customHeight="1">
      <c r="E653" s="90"/>
    </row>
    <row r="654" ht="15.75" customHeight="1">
      <c r="E654" s="90"/>
    </row>
    <row r="655" ht="15.75" customHeight="1">
      <c r="E655" s="90"/>
    </row>
    <row r="656" ht="15.75" customHeight="1">
      <c r="E656" s="90"/>
    </row>
    <row r="657" ht="15.75" customHeight="1">
      <c r="E657" s="90"/>
    </row>
    <row r="658" ht="15.75" customHeight="1">
      <c r="E658" s="90"/>
    </row>
    <row r="659" ht="15.75" customHeight="1">
      <c r="E659" s="90"/>
    </row>
    <row r="660" ht="15.75" customHeight="1">
      <c r="E660" s="90"/>
    </row>
    <row r="661" ht="15.75" customHeight="1">
      <c r="E661" s="90"/>
    </row>
    <row r="662" ht="15.75" customHeight="1">
      <c r="E662" s="90"/>
    </row>
    <row r="663" ht="15.75" customHeight="1">
      <c r="E663" s="90"/>
    </row>
    <row r="664" ht="15.75" customHeight="1">
      <c r="E664" s="90"/>
    </row>
    <row r="665" ht="15.75" customHeight="1">
      <c r="E665" s="90"/>
    </row>
    <row r="666" ht="15.75" customHeight="1">
      <c r="E666" s="90"/>
    </row>
    <row r="667" ht="15.75" customHeight="1">
      <c r="E667" s="90"/>
    </row>
    <row r="668" ht="15.75" customHeight="1">
      <c r="E668" s="90"/>
    </row>
    <row r="669" ht="15.75" customHeight="1">
      <c r="E669" s="90"/>
    </row>
    <row r="670" ht="15.75" customHeight="1">
      <c r="E670" s="90"/>
    </row>
    <row r="671" ht="15.75" customHeight="1">
      <c r="E671" s="90"/>
    </row>
    <row r="672" ht="15.75" customHeight="1">
      <c r="E672" s="90"/>
    </row>
    <row r="673" ht="15.75" customHeight="1">
      <c r="E673" s="90"/>
    </row>
    <row r="674" ht="15.75" customHeight="1">
      <c r="E674" s="90"/>
    </row>
    <row r="675" ht="15.75" customHeight="1">
      <c r="E675" s="90"/>
    </row>
    <row r="676" ht="15.75" customHeight="1">
      <c r="E676" s="90"/>
    </row>
    <row r="677" ht="15.75" customHeight="1">
      <c r="E677" s="90"/>
    </row>
    <row r="678" ht="15.75" customHeight="1">
      <c r="E678" s="90"/>
    </row>
    <row r="679" ht="15.75" customHeight="1">
      <c r="E679" s="90"/>
    </row>
    <row r="680" ht="15.75" customHeight="1">
      <c r="E680" s="90"/>
    </row>
    <row r="681" ht="15.75" customHeight="1">
      <c r="E681" s="90"/>
    </row>
    <row r="682" ht="15.75" customHeight="1">
      <c r="E682" s="90"/>
    </row>
    <row r="683" ht="15.75" customHeight="1">
      <c r="E683" s="90"/>
    </row>
    <row r="684" ht="15.75" customHeight="1">
      <c r="E684" s="90"/>
    </row>
    <row r="685" ht="15.75" customHeight="1">
      <c r="E685" s="90"/>
    </row>
    <row r="686" ht="15.75" customHeight="1">
      <c r="E686" s="90"/>
    </row>
    <row r="687" ht="15.75" customHeight="1">
      <c r="E687" s="90"/>
    </row>
    <row r="688" ht="15.75" customHeight="1">
      <c r="E688" s="90"/>
    </row>
    <row r="689" ht="15.75" customHeight="1">
      <c r="E689" s="90"/>
    </row>
    <row r="690" ht="15.75" customHeight="1">
      <c r="E690" s="90"/>
    </row>
    <row r="691" ht="15.75" customHeight="1">
      <c r="E691" s="90"/>
    </row>
    <row r="692" ht="15.75" customHeight="1">
      <c r="E692" s="90"/>
    </row>
    <row r="693" ht="15.75" customHeight="1">
      <c r="E693" s="90"/>
    </row>
    <row r="694" ht="15.75" customHeight="1">
      <c r="E694" s="90"/>
    </row>
    <row r="695" ht="15.75" customHeight="1">
      <c r="E695" s="90"/>
    </row>
    <row r="696" ht="15.75" customHeight="1">
      <c r="E696" s="90"/>
    </row>
    <row r="697" ht="15.75" customHeight="1">
      <c r="E697" s="90"/>
    </row>
    <row r="698" ht="15.75" customHeight="1">
      <c r="E698" s="90"/>
    </row>
    <row r="699" ht="15.75" customHeight="1">
      <c r="E699" s="90"/>
    </row>
    <row r="700" ht="15.75" customHeight="1">
      <c r="E700" s="90"/>
    </row>
    <row r="701" ht="15.75" customHeight="1">
      <c r="E701" s="90"/>
    </row>
    <row r="702" ht="15.75" customHeight="1">
      <c r="E702" s="90"/>
    </row>
    <row r="703" ht="15.75" customHeight="1">
      <c r="E703" s="90"/>
    </row>
    <row r="704" ht="15.75" customHeight="1">
      <c r="E704" s="90"/>
    </row>
    <row r="705" ht="15.75" customHeight="1">
      <c r="E705" s="90"/>
    </row>
    <row r="706" ht="15.75" customHeight="1">
      <c r="E706" s="90"/>
    </row>
    <row r="707" ht="15.75" customHeight="1">
      <c r="E707" s="90"/>
    </row>
    <row r="708" ht="15.75" customHeight="1">
      <c r="E708" s="90"/>
    </row>
    <row r="709" ht="15.75" customHeight="1">
      <c r="E709" s="90"/>
    </row>
    <row r="710" ht="15.75" customHeight="1">
      <c r="E710" s="90"/>
    </row>
    <row r="711" ht="15.75" customHeight="1">
      <c r="E711" s="90"/>
    </row>
    <row r="712" ht="15.75" customHeight="1">
      <c r="E712" s="90"/>
    </row>
    <row r="713" ht="15.75" customHeight="1">
      <c r="E713" s="90"/>
    </row>
    <row r="714" ht="15.75" customHeight="1">
      <c r="E714" s="90"/>
    </row>
    <row r="715" ht="15.75" customHeight="1">
      <c r="E715" s="90"/>
    </row>
    <row r="716" ht="15.75" customHeight="1">
      <c r="E716" s="90"/>
    </row>
    <row r="717" ht="15.75" customHeight="1">
      <c r="E717" s="90"/>
    </row>
    <row r="718" ht="15.75" customHeight="1">
      <c r="E718" s="90"/>
    </row>
    <row r="719" ht="15.75" customHeight="1">
      <c r="E719" s="90"/>
    </row>
    <row r="720" ht="15.75" customHeight="1">
      <c r="E720" s="90"/>
    </row>
    <row r="721" ht="15.75" customHeight="1">
      <c r="E721" s="90"/>
    </row>
    <row r="722" ht="15.75" customHeight="1">
      <c r="E722" s="90"/>
    </row>
    <row r="723" ht="15.75" customHeight="1">
      <c r="E723" s="90"/>
    </row>
    <row r="724" ht="15.75" customHeight="1">
      <c r="E724" s="90"/>
    </row>
    <row r="725" ht="15.75" customHeight="1">
      <c r="E725" s="90"/>
    </row>
    <row r="726" ht="15.75" customHeight="1">
      <c r="E726" s="90"/>
    </row>
    <row r="727" ht="15.75" customHeight="1">
      <c r="E727" s="90"/>
    </row>
    <row r="728" ht="15.75" customHeight="1">
      <c r="E728" s="90"/>
    </row>
    <row r="729" ht="15.75" customHeight="1">
      <c r="E729" s="90"/>
    </row>
    <row r="730" ht="15.75" customHeight="1">
      <c r="E730" s="90"/>
    </row>
    <row r="731" ht="15.75" customHeight="1">
      <c r="E731" s="90"/>
    </row>
    <row r="732" ht="15.75" customHeight="1">
      <c r="E732" s="90"/>
    </row>
    <row r="733" ht="15.75" customHeight="1">
      <c r="E733" s="90"/>
    </row>
    <row r="734" ht="15.75" customHeight="1">
      <c r="E734" s="90"/>
    </row>
    <row r="735" ht="15.75" customHeight="1">
      <c r="E735" s="90"/>
    </row>
    <row r="736" ht="15.75" customHeight="1">
      <c r="E736" s="90"/>
    </row>
    <row r="737" ht="15.75" customHeight="1">
      <c r="E737" s="90"/>
    </row>
    <row r="738" ht="15.75" customHeight="1">
      <c r="E738" s="90"/>
    </row>
    <row r="739" ht="15.75" customHeight="1">
      <c r="E739" s="90"/>
    </row>
    <row r="740" ht="15.75" customHeight="1">
      <c r="E740" s="90"/>
    </row>
    <row r="741" ht="15.75" customHeight="1">
      <c r="E741" s="90"/>
    </row>
    <row r="742" ht="15.75" customHeight="1">
      <c r="E742" s="90"/>
    </row>
    <row r="743" ht="15.75" customHeight="1">
      <c r="E743" s="90"/>
    </row>
    <row r="744" ht="15.75" customHeight="1">
      <c r="E744" s="90"/>
    </row>
    <row r="745" ht="15.75" customHeight="1">
      <c r="E745" s="90"/>
    </row>
    <row r="746" ht="15.75" customHeight="1">
      <c r="E746" s="90"/>
    </row>
    <row r="747" ht="15.75" customHeight="1">
      <c r="E747" s="90"/>
    </row>
    <row r="748" ht="15.75" customHeight="1">
      <c r="E748" s="90"/>
    </row>
    <row r="749" ht="15.75" customHeight="1">
      <c r="E749" s="90"/>
    </row>
    <row r="750" ht="15.75" customHeight="1">
      <c r="E750" s="90"/>
    </row>
    <row r="751" ht="15.75" customHeight="1">
      <c r="E751" s="90"/>
    </row>
    <row r="752" ht="15.75" customHeight="1">
      <c r="E752" s="90"/>
    </row>
    <row r="753" ht="15.75" customHeight="1">
      <c r="E753" s="90"/>
    </row>
    <row r="754" ht="15.75" customHeight="1">
      <c r="E754" s="90"/>
    </row>
    <row r="755" ht="15.75" customHeight="1">
      <c r="E755" s="90"/>
    </row>
    <row r="756" ht="15.75" customHeight="1">
      <c r="E756" s="90"/>
    </row>
    <row r="757" ht="15.75" customHeight="1">
      <c r="E757" s="90"/>
    </row>
    <row r="758" ht="15.75" customHeight="1">
      <c r="E758" s="90"/>
    </row>
    <row r="759" ht="15.75" customHeight="1">
      <c r="E759" s="90"/>
    </row>
    <row r="760" ht="15.75" customHeight="1">
      <c r="E760" s="90"/>
    </row>
    <row r="761" ht="15.75" customHeight="1">
      <c r="E761" s="90"/>
    </row>
    <row r="762" ht="15.75" customHeight="1">
      <c r="E762" s="90"/>
    </row>
    <row r="763" ht="15.75" customHeight="1">
      <c r="E763" s="90"/>
    </row>
    <row r="764" ht="15.75" customHeight="1">
      <c r="E764" s="90"/>
    </row>
    <row r="765" ht="15.75" customHeight="1">
      <c r="E765" s="90"/>
    </row>
    <row r="766" ht="15.75" customHeight="1">
      <c r="E766" s="90"/>
    </row>
    <row r="767" ht="15.75" customHeight="1">
      <c r="E767" s="90"/>
    </row>
    <row r="768" ht="15.75" customHeight="1">
      <c r="E768" s="90"/>
    </row>
    <row r="769" ht="15.75" customHeight="1">
      <c r="E769" s="90"/>
    </row>
    <row r="770" ht="15.75" customHeight="1">
      <c r="E770" s="90"/>
    </row>
    <row r="771" ht="15.75" customHeight="1">
      <c r="E771" s="90"/>
    </row>
    <row r="772" ht="15.75" customHeight="1">
      <c r="E772" s="90"/>
    </row>
    <row r="773" ht="15.75" customHeight="1">
      <c r="E773" s="90"/>
    </row>
    <row r="774" ht="15.75" customHeight="1">
      <c r="E774" s="90"/>
    </row>
    <row r="775" ht="15.75" customHeight="1">
      <c r="E775" s="90"/>
    </row>
    <row r="776" ht="15.75" customHeight="1">
      <c r="E776" s="90"/>
    </row>
    <row r="777" ht="15.75" customHeight="1">
      <c r="E777" s="90"/>
    </row>
    <row r="778" ht="15.75" customHeight="1">
      <c r="E778" s="90"/>
    </row>
    <row r="779" ht="15.75" customHeight="1">
      <c r="E779" s="90"/>
    </row>
    <row r="780" ht="15.75" customHeight="1">
      <c r="E780" s="90"/>
    </row>
    <row r="781" ht="15.75" customHeight="1">
      <c r="E781" s="90"/>
    </row>
    <row r="782" ht="15.75" customHeight="1">
      <c r="E782" s="90"/>
    </row>
    <row r="783" ht="15.75" customHeight="1">
      <c r="E783" s="90"/>
    </row>
    <row r="784" ht="15.75" customHeight="1">
      <c r="E784" s="90"/>
    </row>
    <row r="785" ht="15.75" customHeight="1">
      <c r="E785" s="90"/>
    </row>
    <row r="786" ht="15.75" customHeight="1">
      <c r="E786" s="90"/>
    </row>
    <row r="787" ht="15.75" customHeight="1">
      <c r="E787" s="90"/>
    </row>
    <row r="788" ht="15.75" customHeight="1">
      <c r="E788" s="90"/>
    </row>
    <row r="789" ht="15.75" customHeight="1">
      <c r="E789" s="90"/>
    </row>
    <row r="790" ht="15.75" customHeight="1">
      <c r="E790" s="90"/>
    </row>
    <row r="791" ht="15.75" customHeight="1">
      <c r="E791" s="90"/>
    </row>
    <row r="792" ht="15.75" customHeight="1">
      <c r="E792" s="90"/>
    </row>
    <row r="793" ht="15.75" customHeight="1">
      <c r="E793" s="90"/>
    </row>
    <row r="794" ht="15.75" customHeight="1">
      <c r="E794" s="90"/>
    </row>
    <row r="795" ht="15.75" customHeight="1">
      <c r="E795" s="90"/>
    </row>
    <row r="796" ht="15.75" customHeight="1">
      <c r="E796" s="90"/>
    </row>
    <row r="797" ht="15.75" customHeight="1">
      <c r="E797" s="90"/>
    </row>
    <row r="798" ht="15.75" customHeight="1">
      <c r="E798" s="90"/>
    </row>
    <row r="799" ht="15.75" customHeight="1">
      <c r="E799" s="90"/>
    </row>
    <row r="800" ht="15.75" customHeight="1">
      <c r="E800" s="90"/>
    </row>
    <row r="801" ht="15.75" customHeight="1">
      <c r="E801" s="90"/>
    </row>
    <row r="802" ht="15.75" customHeight="1">
      <c r="E802" s="90"/>
    </row>
    <row r="803" ht="15.75" customHeight="1">
      <c r="E803" s="90"/>
    </row>
    <row r="804" ht="15.75" customHeight="1">
      <c r="E804" s="90"/>
    </row>
    <row r="805" ht="15.75" customHeight="1">
      <c r="E805" s="90"/>
    </row>
    <row r="806" ht="15.75" customHeight="1">
      <c r="E806" s="90"/>
    </row>
    <row r="807" ht="15.75" customHeight="1">
      <c r="E807" s="90"/>
    </row>
    <row r="808" ht="15.75" customHeight="1">
      <c r="E808" s="90"/>
    </row>
    <row r="809" ht="15.75" customHeight="1">
      <c r="E809" s="90"/>
    </row>
    <row r="810" ht="15.75" customHeight="1">
      <c r="E810" s="90"/>
    </row>
    <row r="811" ht="15.75" customHeight="1">
      <c r="E811" s="90"/>
    </row>
    <row r="812" ht="15.75" customHeight="1">
      <c r="E812" s="90"/>
    </row>
    <row r="813" ht="15.75" customHeight="1">
      <c r="E813" s="90"/>
    </row>
    <row r="814" ht="15.75" customHeight="1">
      <c r="E814" s="90"/>
    </row>
    <row r="815" ht="15.75" customHeight="1">
      <c r="E815" s="90"/>
    </row>
    <row r="816" ht="15.75" customHeight="1">
      <c r="E816" s="90"/>
    </row>
    <row r="817" ht="15.75" customHeight="1">
      <c r="E817" s="90"/>
    </row>
    <row r="818" ht="15.75" customHeight="1">
      <c r="E818" s="90"/>
    </row>
    <row r="819" ht="15.75" customHeight="1">
      <c r="E819" s="90"/>
    </row>
    <row r="820" ht="15.75" customHeight="1">
      <c r="E820" s="90"/>
    </row>
    <row r="821" ht="15.75" customHeight="1">
      <c r="E821" s="90"/>
    </row>
    <row r="822" ht="15.75" customHeight="1">
      <c r="E822" s="90"/>
    </row>
    <row r="823" ht="15.75" customHeight="1">
      <c r="E823" s="90"/>
    </row>
    <row r="824" ht="15.75" customHeight="1">
      <c r="E824" s="90"/>
    </row>
    <row r="825" ht="15.75" customHeight="1">
      <c r="E825" s="90"/>
    </row>
    <row r="826" ht="15.75" customHeight="1">
      <c r="E826" s="90"/>
    </row>
    <row r="827" ht="15.75" customHeight="1">
      <c r="E827" s="90"/>
    </row>
    <row r="828" ht="15.75" customHeight="1">
      <c r="E828" s="90"/>
    </row>
    <row r="829" ht="15.75" customHeight="1">
      <c r="E829" s="90"/>
    </row>
    <row r="830" ht="15.75" customHeight="1">
      <c r="E830" s="90"/>
    </row>
    <row r="831" ht="15.75" customHeight="1">
      <c r="E831" s="90"/>
    </row>
    <row r="832" ht="15.75" customHeight="1">
      <c r="E832" s="90"/>
    </row>
    <row r="833" ht="15.75" customHeight="1">
      <c r="E833" s="90"/>
    </row>
    <row r="834" ht="15.75" customHeight="1">
      <c r="E834" s="90"/>
    </row>
    <row r="835" ht="15.75" customHeight="1">
      <c r="E835" s="90"/>
    </row>
    <row r="836" ht="15.75" customHeight="1">
      <c r="E836" s="90"/>
    </row>
    <row r="837" ht="15.75" customHeight="1">
      <c r="E837" s="90"/>
    </row>
    <row r="838" ht="15.75" customHeight="1">
      <c r="E838" s="90"/>
    </row>
    <row r="839" ht="15.75" customHeight="1">
      <c r="E839" s="90"/>
    </row>
    <row r="840" ht="15.75" customHeight="1">
      <c r="E840" s="90"/>
    </row>
    <row r="841" ht="15.75" customHeight="1">
      <c r="E841" s="90"/>
    </row>
    <row r="842" ht="15.75" customHeight="1">
      <c r="E842" s="90"/>
    </row>
    <row r="843" ht="15.75" customHeight="1">
      <c r="E843" s="90"/>
    </row>
    <row r="844" ht="15.75" customHeight="1">
      <c r="E844" s="90"/>
    </row>
    <row r="845" ht="15.75" customHeight="1">
      <c r="E845" s="90"/>
    </row>
    <row r="846" ht="15.75" customHeight="1">
      <c r="E846" s="90"/>
    </row>
    <row r="847" ht="15.75" customHeight="1">
      <c r="E847" s="90"/>
    </row>
    <row r="848" ht="15.75" customHeight="1">
      <c r="E848" s="90"/>
    </row>
    <row r="849" ht="15.75" customHeight="1">
      <c r="E849" s="90"/>
    </row>
    <row r="850" ht="15.75" customHeight="1">
      <c r="E850" s="90"/>
    </row>
    <row r="851" ht="15.75" customHeight="1">
      <c r="E851" s="90"/>
    </row>
    <row r="852" ht="15.75" customHeight="1">
      <c r="E852" s="90"/>
    </row>
    <row r="853" ht="15.75" customHeight="1">
      <c r="E853" s="90"/>
    </row>
    <row r="854" ht="15.75" customHeight="1">
      <c r="E854" s="90"/>
    </row>
    <row r="855" ht="15.75" customHeight="1">
      <c r="E855" s="90"/>
    </row>
    <row r="856" ht="15.75" customHeight="1">
      <c r="E856" s="90"/>
    </row>
    <row r="857" ht="15.75" customHeight="1">
      <c r="E857" s="90"/>
    </row>
    <row r="858" ht="15.75" customHeight="1">
      <c r="E858" s="90"/>
    </row>
    <row r="859" ht="15.75" customHeight="1">
      <c r="E859" s="90"/>
    </row>
    <row r="860" ht="15.75" customHeight="1">
      <c r="E860" s="90"/>
    </row>
    <row r="861" ht="15.75" customHeight="1">
      <c r="E861" s="90"/>
    </row>
    <row r="862" ht="15.75" customHeight="1">
      <c r="E862" s="90"/>
    </row>
    <row r="863" ht="15.75" customHeight="1">
      <c r="E863" s="90"/>
    </row>
    <row r="864" ht="15.75" customHeight="1">
      <c r="E864" s="90"/>
    </row>
    <row r="865" ht="15.75" customHeight="1">
      <c r="E865" s="90"/>
    </row>
    <row r="866" ht="15.75" customHeight="1">
      <c r="E866" s="90"/>
    </row>
    <row r="867" ht="15.75" customHeight="1">
      <c r="E867" s="90"/>
    </row>
    <row r="868" ht="15.75" customHeight="1">
      <c r="E868" s="90"/>
    </row>
    <row r="869" ht="15.75" customHeight="1">
      <c r="E869" s="90"/>
    </row>
    <row r="870" ht="15.75" customHeight="1">
      <c r="E870" s="90"/>
    </row>
    <row r="871" ht="15.75" customHeight="1">
      <c r="E871" s="90"/>
    </row>
    <row r="872" ht="15.75" customHeight="1">
      <c r="E872" s="90"/>
    </row>
    <row r="873" ht="15.75" customHeight="1">
      <c r="E873" s="90"/>
    </row>
    <row r="874" ht="15.75" customHeight="1">
      <c r="E874" s="90"/>
    </row>
    <row r="875" ht="15.75" customHeight="1">
      <c r="E875" s="90"/>
    </row>
    <row r="876" ht="15.75" customHeight="1">
      <c r="E876" s="90"/>
    </row>
    <row r="877" ht="15.75" customHeight="1">
      <c r="E877" s="90"/>
    </row>
    <row r="878" ht="15.75" customHeight="1">
      <c r="E878" s="90"/>
    </row>
    <row r="879" ht="15.75" customHeight="1">
      <c r="E879" s="90"/>
    </row>
    <row r="880" ht="15.75" customHeight="1">
      <c r="E880" s="90"/>
    </row>
    <row r="881" ht="15.75" customHeight="1">
      <c r="E881" s="90"/>
    </row>
    <row r="882" ht="15.75" customHeight="1">
      <c r="E882" s="90"/>
    </row>
    <row r="883" ht="15.75" customHeight="1">
      <c r="E883" s="90"/>
    </row>
    <row r="884" ht="15.75" customHeight="1">
      <c r="E884" s="90"/>
    </row>
    <row r="885" ht="15.75" customHeight="1">
      <c r="E885" s="90"/>
    </row>
    <row r="886" ht="15.75" customHeight="1">
      <c r="E886" s="90"/>
    </row>
    <row r="887" ht="15.75" customHeight="1">
      <c r="E887" s="90"/>
    </row>
    <row r="888" ht="15.75" customHeight="1">
      <c r="E888" s="90"/>
    </row>
    <row r="889" ht="15.75" customHeight="1">
      <c r="E889" s="90"/>
    </row>
    <row r="890" ht="15.75" customHeight="1">
      <c r="E890" s="90"/>
    </row>
    <row r="891" ht="15.75" customHeight="1">
      <c r="E891" s="90"/>
    </row>
    <row r="892" ht="15.75" customHeight="1">
      <c r="E892" s="90"/>
    </row>
    <row r="893" ht="15.75" customHeight="1">
      <c r="E893" s="90"/>
    </row>
    <row r="894" ht="15.75" customHeight="1">
      <c r="E894" s="90"/>
    </row>
    <row r="895" ht="15.75" customHeight="1">
      <c r="E895" s="90"/>
    </row>
    <row r="896" ht="15.75" customHeight="1">
      <c r="E896" s="90"/>
    </row>
    <row r="897" ht="15.75" customHeight="1">
      <c r="E897" s="90"/>
    </row>
    <row r="898" ht="15.75" customHeight="1">
      <c r="E898" s="90"/>
    </row>
    <row r="899" ht="15.75" customHeight="1">
      <c r="E899" s="90"/>
    </row>
    <row r="900" ht="15.75" customHeight="1">
      <c r="E900" s="90"/>
    </row>
    <row r="901" ht="15.75" customHeight="1">
      <c r="E901" s="90"/>
    </row>
    <row r="902" ht="15.75" customHeight="1">
      <c r="E902" s="90"/>
    </row>
    <row r="903" ht="15.75" customHeight="1">
      <c r="E903" s="90"/>
    </row>
    <row r="904" ht="15.75" customHeight="1">
      <c r="E904" s="90"/>
    </row>
    <row r="905" ht="15.75" customHeight="1">
      <c r="E905" s="90"/>
    </row>
    <row r="906" ht="15.75" customHeight="1">
      <c r="E906" s="90"/>
    </row>
    <row r="907" ht="15.75" customHeight="1">
      <c r="E907" s="90"/>
    </row>
    <row r="908" ht="15.75" customHeight="1">
      <c r="E908" s="90"/>
    </row>
    <row r="909" ht="15.75" customHeight="1">
      <c r="E909" s="90"/>
    </row>
    <row r="910" ht="15.75" customHeight="1">
      <c r="E910" s="90"/>
    </row>
    <row r="911" ht="15.75" customHeight="1">
      <c r="E911" s="90"/>
    </row>
    <row r="912" ht="15.75" customHeight="1">
      <c r="E912" s="90"/>
    </row>
    <row r="913" ht="15.75" customHeight="1">
      <c r="E913" s="90"/>
    </row>
    <row r="914" ht="15.75" customHeight="1">
      <c r="E914" s="90"/>
    </row>
    <row r="915" ht="15.75" customHeight="1">
      <c r="E915" s="90"/>
    </row>
    <row r="916" ht="15.75" customHeight="1">
      <c r="E916" s="90"/>
    </row>
    <row r="917" ht="15.75" customHeight="1">
      <c r="E917" s="90"/>
    </row>
    <row r="918" ht="15.75" customHeight="1">
      <c r="E918" s="90"/>
    </row>
    <row r="919" ht="15.75" customHeight="1">
      <c r="E919" s="90"/>
    </row>
    <row r="920" ht="15.75" customHeight="1">
      <c r="E920" s="90"/>
    </row>
    <row r="921" ht="15.75" customHeight="1">
      <c r="E921" s="90"/>
    </row>
    <row r="922" ht="15.75" customHeight="1">
      <c r="E922" s="90"/>
    </row>
    <row r="923" ht="15.75" customHeight="1">
      <c r="E923" s="90"/>
    </row>
    <row r="924" ht="15.75" customHeight="1">
      <c r="E924" s="90"/>
    </row>
    <row r="925" ht="15.75" customHeight="1">
      <c r="E925" s="90"/>
    </row>
    <row r="926" ht="15.75" customHeight="1">
      <c r="E926" s="90"/>
    </row>
    <row r="927" ht="15.75" customHeight="1">
      <c r="E927" s="90"/>
    </row>
    <row r="928" ht="15.75" customHeight="1">
      <c r="E928" s="90"/>
    </row>
    <row r="929" ht="15.75" customHeight="1">
      <c r="E929" s="90"/>
    </row>
    <row r="930" ht="15.75" customHeight="1">
      <c r="E930" s="90"/>
    </row>
    <row r="931" ht="15.75" customHeight="1">
      <c r="E931" s="90"/>
    </row>
    <row r="932" ht="15.75" customHeight="1">
      <c r="E932" s="90"/>
    </row>
    <row r="933" ht="15.75" customHeight="1">
      <c r="E933" s="90"/>
    </row>
    <row r="934" ht="15.75" customHeight="1">
      <c r="E934" s="90"/>
    </row>
    <row r="935" ht="15.75" customHeight="1">
      <c r="E935" s="90"/>
    </row>
    <row r="936" ht="15.75" customHeight="1">
      <c r="E936" s="90"/>
    </row>
    <row r="937" ht="15.75" customHeight="1">
      <c r="E937" s="90"/>
    </row>
    <row r="938" ht="15.75" customHeight="1">
      <c r="E938" s="90"/>
    </row>
    <row r="939" ht="15.75" customHeight="1">
      <c r="E939" s="90"/>
    </row>
    <row r="940" ht="15.75" customHeight="1">
      <c r="E940" s="90"/>
    </row>
    <row r="941" ht="15.75" customHeight="1">
      <c r="E941" s="90"/>
    </row>
    <row r="942" ht="15.75" customHeight="1">
      <c r="E942" s="90"/>
    </row>
    <row r="943" ht="15.75" customHeight="1">
      <c r="E943" s="90"/>
    </row>
    <row r="944" ht="15.75" customHeight="1">
      <c r="E944" s="90"/>
    </row>
    <row r="945" ht="15.75" customHeight="1">
      <c r="E945" s="90"/>
    </row>
    <row r="946" ht="15.75" customHeight="1">
      <c r="E946" s="90"/>
    </row>
    <row r="947" ht="15.75" customHeight="1">
      <c r="E947" s="90"/>
    </row>
    <row r="948" ht="15.75" customHeight="1">
      <c r="E948" s="90"/>
    </row>
    <row r="949" ht="15.75" customHeight="1">
      <c r="E949" s="90"/>
    </row>
    <row r="950" ht="15.75" customHeight="1">
      <c r="E950" s="90"/>
    </row>
    <row r="951" ht="15.75" customHeight="1">
      <c r="E951" s="90"/>
    </row>
    <row r="952" ht="15.75" customHeight="1">
      <c r="E952" s="90"/>
    </row>
    <row r="953" ht="15.75" customHeight="1">
      <c r="E953" s="90"/>
    </row>
    <row r="954" ht="15.75" customHeight="1">
      <c r="E954" s="90"/>
    </row>
    <row r="955" ht="15.75" customHeight="1">
      <c r="E955" s="90"/>
    </row>
    <row r="956" ht="15.75" customHeight="1">
      <c r="E956" s="90"/>
    </row>
    <row r="957" ht="15.75" customHeight="1">
      <c r="E957" s="90"/>
    </row>
    <row r="958" ht="15.75" customHeight="1">
      <c r="E958" s="90"/>
    </row>
    <row r="959" ht="15.75" customHeight="1">
      <c r="E959" s="90"/>
    </row>
    <row r="960" ht="15.75" customHeight="1">
      <c r="E960" s="90"/>
    </row>
    <row r="961" ht="15.75" customHeight="1">
      <c r="E961" s="90"/>
    </row>
    <row r="962" ht="15.75" customHeight="1">
      <c r="E962" s="90"/>
    </row>
    <row r="963" ht="15.75" customHeight="1">
      <c r="E963" s="90"/>
    </row>
    <row r="964" ht="15.75" customHeight="1">
      <c r="E964" s="90"/>
    </row>
    <row r="965" ht="15.75" customHeight="1">
      <c r="E965" s="90"/>
    </row>
    <row r="966" ht="15.75" customHeight="1">
      <c r="E966" s="90"/>
    </row>
    <row r="967" ht="15.75" customHeight="1">
      <c r="E967" s="90"/>
    </row>
    <row r="968" ht="15.75" customHeight="1">
      <c r="E968" s="90"/>
    </row>
    <row r="969" ht="15.75" customHeight="1">
      <c r="E969" s="90"/>
    </row>
    <row r="970" ht="15.75" customHeight="1">
      <c r="E970" s="90"/>
    </row>
    <row r="971" ht="15.75" customHeight="1">
      <c r="E971" s="90"/>
    </row>
    <row r="972" ht="15.75" customHeight="1">
      <c r="E972" s="90"/>
    </row>
    <row r="973" ht="15.75" customHeight="1">
      <c r="E973" s="90"/>
    </row>
    <row r="974" ht="15.75" customHeight="1">
      <c r="E974" s="90"/>
    </row>
    <row r="975" ht="15.75" customHeight="1">
      <c r="E975" s="90"/>
    </row>
    <row r="976" ht="15.75" customHeight="1">
      <c r="E976" s="90"/>
    </row>
    <row r="977" ht="15.75" customHeight="1">
      <c r="E977" s="90"/>
    </row>
    <row r="978" ht="15.75" customHeight="1">
      <c r="E978" s="90"/>
    </row>
    <row r="979" ht="15.75" customHeight="1">
      <c r="E979" s="90"/>
    </row>
    <row r="980" ht="15.75" customHeight="1">
      <c r="E980" s="90"/>
    </row>
    <row r="981" ht="15.75" customHeight="1">
      <c r="E981" s="90"/>
    </row>
    <row r="982" ht="15.75" customHeight="1">
      <c r="E982" s="90"/>
    </row>
    <row r="983" ht="15.75" customHeight="1">
      <c r="E983" s="90"/>
    </row>
    <row r="984" ht="15.75" customHeight="1">
      <c r="E984" s="90"/>
    </row>
    <row r="985" ht="15.75" customHeight="1">
      <c r="E985" s="90"/>
    </row>
    <row r="986" ht="15.75" customHeight="1">
      <c r="E986" s="90"/>
    </row>
    <row r="987" ht="15.75" customHeight="1">
      <c r="E987" s="90"/>
    </row>
    <row r="988" ht="15.75" customHeight="1">
      <c r="E988" s="90"/>
    </row>
    <row r="989" ht="15.75" customHeight="1">
      <c r="E989" s="90"/>
    </row>
    <row r="990" ht="15.75" customHeight="1">
      <c r="E990" s="90"/>
    </row>
    <row r="991" ht="15.75" customHeight="1">
      <c r="E991" s="90"/>
    </row>
    <row r="992" ht="15.75" customHeight="1">
      <c r="E992" s="90"/>
    </row>
    <row r="993" ht="15.75" customHeight="1">
      <c r="E993" s="90"/>
    </row>
    <row r="994" ht="15.75" customHeight="1">
      <c r="E994" s="90"/>
    </row>
    <row r="995" ht="15.75" customHeight="1">
      <c r="E995" s="90"/>
    </row>
    <row r="996" ht="15.75" customHeight="1">
      <c r="E996" s="90"/>
    </row>
    <row r="997" ht="15.75" customHeight="1">
      <c r="E997" s="90"/>
    </row>
    <row r="998" ht="15.75" customHeight="1">
      <c r="E998" s="90"/>
    </row>
    <row r="999" ht="15.75" customHeight="1">
      <c r="E999" s="90"/>
    </row>
    <row r="1000" ht="15.75" customHeight="1"/>
  </sheetData>
  <mergeCells count="2">
    <mergeCell ref="G6:L6"/>
    <mergeCell ref="G7:K7"/>
  </mergeCells>
  <dataValidations>
    <dataValidation type="custom" allowBlank="1" showDropDown="1" showInputMessage="1" showErrorMessage="1" prompt="Input yang dimasukkan harus dalam bentuk teks" sqref="E6:E999">
      <formula1>ISTEXT(E6)</formula1>
    </dataValidation>
  </dataValidations>
  <hyperlinks>
    <hyperlink display="&lt;&lt;&lt; Daftar Tabel" location="'Daftar Tabel'!A1" ref="G1"/>
  </hyperlinks>
  <printOptions/>
  <pageMargins bottom="0.75" footer="0.0" header="0.0" left="0.7" right="0.7" top="0.75"/>
  <pageSetup orientation="landscape"/>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7" width="11.5"/>
    <col customWidth="1" min="9" max="26" width="7.63"/>
  </cols>
  <sheetData>
    <row r="1" ht="14.25" customHeight="1">
      <c r="A1" s="185" t="s">
        <v>173</v>
      </c>
      <c r="B1" s="185"/>
      <c r="C1" s="185"/>
      <c r="D1" s="185"/>
      <c r="E1" s="4"/>
      <c r="F1" s="4"/>
      <c r="G1" s="4"/>
      <c r="H1" s="68" t="s">
        <v>191</v>
      </c>
      <c r="I1" s="4"/>
      <c r="J1" s="4"/>
      <c r="K1" s="4"/>
      <c r="L1" s="4"/>
      <c r="M1" s="4"/>
      <c r="N1" s="4"/>
      <c r="O1" s="4"/>
      <c r="P1" s="4"/>
      <c r="Q1" s="4"/>
      <c r="R1" s="4"/>
      <c r="S1" s="4"/>
      <c r="T1" s="4"/>
      <c r="U1" s="4"/>
      <c r="V1" s="4"/>
      <c r="W1" s="4"/>
      <c r="X1" s="4"/>
      <c r="Y1" s="4"/>
      <c r="Z1" s="4"/>
    </row>
    <row r="2" ht="14.25" customHeight="1">
      <c r="A2" s="185"/>
      <c r="B2" s="185"/>
      <c r="C2" s="185"/>
      <c r="D2" s="185"/>
      <c r="E2" s="4"/>
      <c r="F2" s="4"/>
      <c r="G2" s="4"/>
      <c r="H2" s="4"/>
      <c r="I2" s="4"/>
      <c r="J2" s="4"/>
      <c r="K2" s="4"/>
      <c r="L2" s="4"/>
      <c r="M2" s="4"/>
      <c r="N2" s="4"/>
      <c r="O2" s="4"/>
      <c r="P2" s="4"/>
      <c r="Q2" s="4"/>
      <c r="R2" s="4"/>
      <c r="S2" s="4"/>
      <c r="T2" s="4"/>
      <c r="U2" s="4"/>
      <c r="V2" s="4"/>
      <c r="W2" s="4"/>
      <c r="X2" s="4"/>
      <c r="Y2" s="4"/>
      <c r="Z2" s="4"/>
    </row>
    <row r="3" ht="14.25" customHeight="1">
      <c r="A3" s="370" t="s">
        <v>2219</v>
      </c>
      <c r="B3" s="185"/>
      <c r="C3" s="185"/>
      <c r="D3" s="185"/>
      <c r="E3" s="4"/>
      <c r="F3" s="4"/>
      <c r="G3" s="4"/>
      <c r="H3" s="4"/>
      <c r="I3" s="4"/>
      <c r="J3" s="4"/>
      <c r="K3" s="4"/>
      <c r="L3" s="4"/>
      <c r="M3" s="4"/>
      <c r="N3" s="4"/>
      <c r="O3" s="4"/>
      <c r="P3" s="4"/>
      <c r="Q3" s="4"/>
      <c r="R3" s="4"/>
      <c r="S3" s="4"/>
      <c r="T3" s="4"/>
      <c r="U3" s="4"/>
      <c r="V3" s="4"/>
      <c r="W3" s="4"/>
      <c r="X3" s="4"/>
      <c r="Y3" s="4"/>
      <c r="Z3" s="4"/>
    </row>
    <row r="4" ht="30.75" customHeight="1">
      <c r="A4" s="70" t="s">
        <v>2190</v>
      </c>
      <c r="B4" s="70" t="s">
        <v>2191</v>
      </c>
      <c r="C4" s="70" t="s">
        <v>2949</v>
      </c>
      <c r="D4" s="70" t="s">
        <v>2950</v>
      </c>
      <c r="E4" s="71" t="s">
        <v>2951</v>
      </c>
      <c r="F4" s="72"/>
      <c r="G4" s="73"/>
      <c r="H4" s="4"/>
      <c r="I4" s="4"/>
      <c r="J4" s="4"/>
      <c r="K4" s="4"/>
      <c r="L4" s="4"/>
      <c r="M4" s="4"/>
      <c r="N4" s="4"/>
      <c r="O4" s="4"/>
      <c r="P4" s="4"/>
      <c r="Q4" s="4"/>
      <c r="R4" s="4"/>
      <c r="S4" s="4"/>
      <c r="T4" s="4"/>
      <c r="U4" s="4"/>
      <c r="V4" s="4"/>
      <c r="W4" s="4"/>
      <c r="X4" s="4"/>
      <c r="Y4" s="4"/>
      <c r="Z4" s="4"/>
    </row>
    <row r="5" ht="29.25" customHeight="1">
      <c r="A5" s="74"/>
      <c r="B5" s="74"/>
      <c r="C5" s="74"/>
      <c r="D5" s="74"/>
      <c r="E5" s="75" t="s">
        <v>2952</v>
      </c>
      <c r="F5" s="75" t="s">
        <v>2953</v>
      </c>
      <c r="G5" s="75" t="s">
        <v>2954</v>
      </c>
      <c r="H5" s="4"/>
      <c r="I5" s="4"/>
      <c r="J5" s="4"/>
      <c r="K5" s="4"/>
      <c r="L5" s="4"/>
      <c r="M5" s="4"/>
      <c r="N5" s="4"/>
      <c r="O5" s="4"/>
      <c r="P5" s="4"/>
      <c r="Q5" s="4"/>
      <c r="R5" s="4"/>
      <c r="S5" s="4"/>
      <c r="T5" s="4"/>
      <c r="U5" s="4"/>
      <c r="V5" s="4"/>
      <c r="W5" s="4"/>
      <c r="X5" s="4"/>
      <c r="Y5" s="4"/>
      <c r="Z5" s="4"/>
    </row>
    <row r="6" ht="14.25" customHeight="1">
      <c r="A6" s="76">
        <v>1.0</v>
      </c>
      <c r="B6" s="76">
        <v>2.0</v>
      </c>
      <c r="C6" s="76">
        <v>3.0</v>
      </c>
      <c r="D6" s="76">
        <v>4.0</v>
      </c>
      <c r="E6" s="76">
        <v>5.0</v>
      </c>
      <c r="F6" s="76">
        <v>6.0</v>
      </c>
      <c r="G6" s="76">
        <v>7.0</v>
      </c>
      <c r="H6" s="4"/>
      <c r="I6" s="4"/>
      <c r="J6" s="4"/>
      <c r="K6" s="4"/>
      <c r="L6" s="4"/>
      <c r="M6" s="4"/>
      <c r="N6" s="4"/>
      <c r="O6" s="4"/>
      <c r="P6" s="4"/>
      <c r="Q6" s="4"/>
      <c r="R6" s="4"/>
      <c r="S6" s="4"/>
      <c r="T6" s="4"/>
      <c r="U6" s="4"/>
      <c r="V6" s="4"/>
      <c r="W6" s="4"/>
      <c r="X6" s="4"/>
      <c r="Y6" s="4"/>
      <c r="Z6" s="4"/>
    </row>
    <row r="7" ht="14.25" customHeight="1">
      <c r="A7" s="86" t="s">
        <v>556</v>
      </c>
      <c r="B7" s="113"/>
      <c r="C7" s="113"/>
      <c r="D7" s="113"/>
      <c r="E7" s="113"/>
      <c r="F7" s="113"/>
      <c r="G7" s="113"/>
      <c r="H7" s="4"/>
      <c r="I7" s="4"/>
      <c r="J7" s="4"/>
      <c r="K7" s="4"/>
      <c r="L7" s="4"/>
      <c r="M7" s="4"/>
      <c r="N7" s="4"/>
      <c r="O7" s="4"/>
      <c r="P7" s="4"/>
      <c r="Q7" s="4"/>
      <c r="R7" s="4"/>
      <c r="S7" s="4"/>
      <c r="T7" s="4"/>
      <c r="U7" s="4"/>
      <c r="V7" s="4"/>
      <c r="W7" s="4"/>
      <c r="X7" s="4"/>
      <c r="Y7" s="4"/>
      <c r="Z7" s="4"/>
    </row>
    <row r="8" ht="14.25" customHeight="1">
      <c r="A8" s="86" t="s">
        <v>557</v>
      </c>
      <c r="B8" s="113"/>
      <c r="C8" s="113"/>
      <c r="D8" s="113"/>
      <c r="E8" s="113"/>
      <c r="F8" s="113"/>
      <c r="G8" s="113"/>
      <c r="H8" s="4"/>
      <c r="I8" s="4"/>
      <c r="J8" s="4"/>
      <c r="K8" s="4"/>
      <c r="L8" s="4"/>
      <c r="M8" s="4"/>
      <c r="N8" s="4"/>
      <c r="O8" s="4"/>
      <c r="P8" s="4"/>
      <c r="Q8" s="4"/>
      <c r="R8" s="4"/>
      <c r="S8" s="4"/>
      <c r="T8" s="4"/>
      <c r="U8" s="4"/>
      <c r="V8" s="4"/>
      <c r="W8" s="4"/>
      <c r="X8" s="4"/>
      <c r="Y8" s="4"/>
      <c r="Z8" s="4"/>
    </row>
    <row r="9" ht="14.25" customHeight="1">
      <c r="A9" s="407" t="s">
        <v>570</v>
      </c>
      <c r="B9" s="86">
        <f t="shared" ref="B9:G9" si="1">SUM(B7:B8)</f>
        <v>0</v>
      </c>
      <c r="C9" s="86">
        <f t="shared" si="1"/>
        <v>0</v>
      </c>
      <c r="D9" s="86">
        <f t="shared" si="1"/>
        <v>0</v>
      </c>
      <c r="E9" s="86">
        <f t="shared" si="1"/>
        <v>0</v>
      </c>
      <c r="F9" s="86">
        <f t="shared" si="1"/>
        <v>0</v>
      </c>
      <c r="G9" s="86">
        <f t="shared" si="1"/>
        <v>0</v>
      </c>
      <c r="H9" s="4"/>
      <c r="I9" s="4"/>
      <c r="J9" s="4"/>
      <c r="K9" s="4"/>
      <c r="L9" s="4"/>
      <c r="M9" s="4"/>
      <c r="N9" s="4"/>
      <c r="O9" s="4"/>
      <c r="P9" s="4"/>
      <c r="Q9" s="4"/>
      <c r="R9" s="4"/>
      <c r="S9" s="4"/>
      <c r="T9" s="4"/>
      <c r="U9" s="4"/>
      <c r="V9" s="4"/>
      <c r="W9" s="4"/>
      <c r="X9" s="4"/>
      <c r="Y9" s="4"/>
      <c r="Z9" s="4"/>
    </row>
    <row r="10" ht="14.25" customHeight="1">
      <c r="A10" s="180"/>
      <c r="B10" s="110"/>
      <c r="C10" s="110"/>
      <c r="D10" s="110"/>
      <c r="E10" s="110"/>
      <c r="F10" s="110"/>
      <c r="G10" s="110"/>
      <c r="H10" s="4"/>
      <c r="I10" s="4"/>
      <c r="J10" s="4"/>
      <c r="K10" s="4"/>
      <c r="L10" s="4"/>
      <c r="M10" s="4"/>
      <c r="N10" s="4"/>
      <c r="O10" s="4"/>
      <c r="P10" s="4"/>
      <c r="Q10" s="4"/>
      <c r="R10" s="4"/>
      <c r="S10" s="4"/>
      <c r="T10" s="4"/>
      <c r="U10" s="4"/>
      <c r="V10" s="4"/>
      <c r="W10" s="4"/>
      <c r="X10" s="4"/>
      <c r="Y10" s="4"/>
      <c r="Z10" s="4"/>
    </row>
    <row r="11" ht="14.25" customHeight="1">
      <c r="A11" s="370" t="s">
        <v>2232</v>
      </c>
      <c r="B11" s="185"/>
      <c r="C11" s="185"/>
      <c r="D11" s="185"/>
      <c r="E11" s="4"/>
      <c r="F11" s="4"/>
      <c r="G11" s="4"/>
      <c r="H11" s="4"/>
      <c r="I11" s="4"/>
      <c r="J11" s="4"/>
      <c r="K11" s="4"/>
      <c r="L11" s="4"/>
      <c r="M11" s="4"/>
      <c r="N11" s="4"/>
      <c r="O11" s="4"/>
      <c r="P11" s="4"/>
      <c r="Q11" s="4"/>
      <c r="R11" s="4"/>
      <c r="S11" s="4"/>
      <c r="T11" s="4"/>
      <c r="U11" s="4"/>
      <c r="V11" s="4"/>
      <c r="W11" s="4"/>
      <c r="X11" s="4"/>
      <c r="Y11" s="4"/>
      <c r="Z11" s="4"/>
    </row>
    <row r="12" ht="24.0" customHeight="1">
      <c r="A12" s="70" t="s">
        <v>2190</v>
      </c>
      <c r="B12" s="70" t="s">
        <v>2191</v>
      </c>
      <c r="C12" s="70" t="s">
        <v>2949</v>
      </c>
      <c r="D12" s="70" t="s">
        <v>2950</v>
      </c>
      <c r="E12" s="71" t="s">
        <v>2951</v>
      </c>
      <c r="F12" s="72"/>
      <c r="G12" s="73"/>
      <c r="H12" s="4"/>
      <c r="I12" s="4"/>
      <c r="J12" s="4"/>
      <c r="K12" s="4"/>
      <c r="L12" s="4"/>
      <c r="M12" s="4"/>
      <c r="N12" s="4"/>
      <c r="O12" s="4"/>
      <c r="P12" s="4"/>
      <c r="Q12" s="4"/>
      <c r="R12" s="4"/>
      <c r="S12" s="4"/>
      <c r="T12" s="4"/>
      <c r="U12" s="4"/>
      <c r="V12" s="4"/>
      <c r="W12" s="4"/>
      <c r="X12" s="4"/>
      <c r="Y12" s="4"/>
      <c r="Z12" s="4"/>
    </row>
    <row r="13" ht="29.25" customHeight="1">
      <c r="A13" s="74"/>
      <c r="B13" s="74"/>
      <c r="C13" s="74"/>
      <c r="D13" s="74"/>
      <c r="E13" s="75" t="s">
        <v>2952</v>
      </c>
      <c r="F13" s="75" t="s">
        <v>2955</v>
      </c>
      <c r="G13" s="75" t="s">
        <v>2954</v>
      </c>
      <c r="H13" s="4"/>
      <c r="I13" s="4"/>
      <c r="J13" s="4"/>
      <c r="K13" s="4"/>
      <c r="L13" s="4"/>
      <c r="M13" s="4"/>
      <c r="N13" s="4"/>
      <c r="O13" s="4"/>
      <c r="P13" s="4"/>
      <c r="Q13" s="4"/>
      <c r="R13" s="4"/>
      <c r="S13" s="4"/>
      <c r="T13" s="4"/>
      <c r="U13" s="4"/>
      <c r="V13" s="4"/>
      <c r="W13" s="4"/>
      <c r="X13" s="4"/>
      <c r="Y13" s="4"/>
      <c r="Z13" s="4"/>
    </row>
    <row r="14" ht="14.25" customHeight="1">
      <c r="A14" s="76">
        <v>1.0</v>
      </c>
      <c r="B14" s="76">
        <v>2.0</v>
      </c>
      <c r="C14" s="76">
        <v>3.0</v>
      </c>
      <c r="D14" s="76">
        <v>4.0</v>
      </c>
      <c r="E14" s="76">
        <v>5.0</v>
      </c>
      <c r="F14" s="76">
        <v>6.0</v>
      </c>
      <c r="G14" s="76">
        <v>7.0</v>
      </c>
      <c r="H14" s="4"/>
      <c r="I14" s="4"/>
      <c r="J14" s="4"/>
      <c r="K14" s="4"/>
      <c r="L14" s="4"/>
      <c r="M14" s="4"/>
      <c r="N14" s="4"/>
      <c r="O14" s="4"/>
      <c r="P14" s="4"/>
      <c r="Q14" s="4"/>
      <c r="R14" s="4"/>
      <c r="S14" s="4"/>
      <c r="T14" s="4"/>
      <c r="U14" s="4"/>
      <c r="V14" s="4"/>
      <c r="W14" s="4"/>
      <c r="X14" s="4"/>
      <c r="Y14" s="4"/>
      <c r="Z14" s="4"/>
    </row>
    <row r="15" ht="14.25" customHeight="1">
      <c r="A15" s="86" t="s">
        <v>556</v>
      </c>
      <c r="B15" s="113"/>
      <c r="C15" s="113"/>
      <c r="D15" s="113"/>
      <c r="E15" s="113"/>
      <c r="F15" s="113"/>
      <c r="G15" s="113"/>
      <c r="H15" s="4"/>
      <c r="I15" s="4"/>
      <c r="J15" s="4"/>
      <c r="K15" s="4"/>
      <c r="L15" s="4"/>
      <c r="M15" s="4"/>
      <c r="N15" s="4"/>
      <c r="O15" s="4"/>
      <c r="P15" s="4"/>
      <c r="Q15" s="4"/>
      <c r="R15" s="4"/>
      <c r="S15" s="4"/>
      <c r="T15" s="4"/>
      <c r="U15" s="4"/>
      <c r="V15" s="4"/>
      <c r="W15" s="4"/>
      <c r="X15" s="4"/>
      <c r="Y15" s="4"/>
      <c r="Z15" s="4"/>
    </row>
    <row r="16" ht="14.25" customHeight="1">
      <c r="A16" s="86" t="s">
        <v>557</v>
      </c>
      <c r="B16" s="113"/>
      <c r="C16" s="113"/>
      <c r="D16" s="113"/>
      <c r="E16" s="113"/>
      <c r="F16" s="113"/>
      <c r="G16" s="113"/>
      <c r="H16" s="4"/>
      <c r="I16" s="4"/>
      <c r="J16" s="4"/>
      <c r="K16" s="4"/>
      <c r="L16" s="4"/>
      <c r="M16" s="4"/>
      <c r="N16" s="4"/>
      <c r="O16" s="4"/>
      <c r="P16" s="4"/>
      <c r="Q16" s="4"/>
      <c r="R16" s="4"/>
      <c r="S16" s="4"/>
      <c r="T16" s="4"/>
      <c r="U16" s="4"/>
      <c r="V16" s="4"/>
      <c r="W16" s="4"/>
      <c r="X16" s="4"/>
      <c r="Y16" s="4"/>
      <c r="Z16" s="4"/>
    </row>
    <row r="17" ht="14.25" customHeight="1">
      <c r="A17" s="407" t="s">
        <v>570</v>
      </c>
      <c r="B17" s="86">
        <f t="shared" ref="B17:G17" si="2">SUM(B15:B16)</f>
        <v>0</v>
      </c>
      <c r="C17" s="86">
        <f t="shared" si="2"/>
        <v>0</v>
      </c>
      <c r="D17" s="86">
        <f t="shared" si="2"/>
        <v>0</v>
      </c>
      <c r="E17" s="86">
        <f t="shared" si="2"/>
        <v>0</v>
      </c>
      <c r="F17" s="86">
        <f t="shared" si="2"/>
        <v>0</v>
      </c>
      <c r="G17" s="86">
        <f t="shared" si="2"/>
        <v>0</v>
      </c>
      <c r="H17" s="4"/>
      <c r="I17" s="4"/>
      <c r="J17" s="4"/>
      <c r="K17" s="4"/>
      <c r="L17" s="4"/>
      <c r="M17" s="4"/>
      <c r="N17" s="4"/>
      <c r="O17" s="4"/>
      <c r="P17" s="4"/>
      <c r="Q17" s="4"/>
      <c r="R17" s="4"/>
      <c r="S17" s="4"/>
      <c r="T17" s="4"/>
      <c r="U17" s="4"/>
      <c r="V17" s="4"/>
      <c r="W17" s="4"/>
      <c r="X17" s="4"/>
      <c r="Y17" s="4"/>
      <c r="Z17" s="4"/>
    </row>
    <row r="18" ht="14.25" customHeight="1">
      <c r="A18" s="185"/>
      <c r="B18" s="185"/>
      <c r="C18" s="185"/>
      <c r="D18" s="185"/>
      <c r="E18" s="4"/>
      <c r="F18" s="4"/>
      <c r="G18" s="4"/>
      <c r="H18" s="4"/>
      <c r="I18" s="4"/>
      <c r="J18" s="4"/>
      <c r="K18" s="4"/>
      <c r="L18" s="4"/>
      <c r="M18" s="4"/>
      <c r="N18" s="4"/>
      <c r="O18" s="4"/>
      <c r="P18" s="4"/>
      <c r="Q18" s="4"/>
      <c r="R18" s="4"/>
      <c r="S18" s="4"/>
      <c r="T18" s="4"/>
      <c r="U18" s="4"/>
      <c r="V18" s="4"/>
      <c r="W18" s="4"/>
      <c r="X18" s="4"/>
      <c r="Y18" s="4"/>
      <c r="Z18" s="4"/>
    </row>
    <row r="19" ht="14.25" customHeight="1">
      <c r="A19" s="370" t="s">
        <v>2236</v>
      </c>
      <c r="B19" s="185"/>
      <c r="C19" s="185"/>
      <c r="D19" s="185"/>
      <c r="E19" s="4"/>
      <c r="F19" s="4"/>
      <c r="G19" s="4"/>
      <c r="H19" s="4"/>
      <c r="I19" s="4"/>
      <c r="J19" s="4"/>
      <c r="K19" s="4"/>
      <c r="L19" s="4"/>
      <c r="M19" s="4"/>
      <c r="N19" s="4"/>
      <c r="O19" s="4"/>
      <c r="P19" s="4"/>
      <c r="Q19" s="4"/>
      <c r="R19" s="4"/>
      <c r="S19" s="4"/>
      <c r="T19" s="4"/>
      <c r="U19" s="4"/>
      <c r="V19" s="4"/>
      <c r="W19" s="4"/>
      <c r="X19" s="4"/>
      <c r="Y19" s="4"/>
      <c r="Z19" s="4"/>
    </row>
    <row r="20" ht="31.5" customHeight="1">
      <c r="A20" s="70" t="s">
        <v>2190</v>
      </c>
      <c r="B20" s="70" t="s">
        <v>2191</v>
      </c>
      <c r="C20" s="70" t="s">
        <v>2949</v>
      </c>
      <c r="D20" s="70" t="s">
        <v>2950</v>
      </c>
      <c r="E20" s="71" t="s">
        <v>2951</v>
      </c>
      <c r="F20" s="72"/>
      <c r="G20" s="73"/>
      <c r="H20" s="4"/>
      <c r="I20" s="4"/>
      <c r="J20" s="4"/>
      <c r="K20" s="4"/>
      <c r="L20" s="4"/>
      <c r="M20" s="4"/>
      <c r="N20" s="4"/>
      <c r="O20" s="4"/>
      <c r="P20" s="4"/>
      <c r="Q20" s="4"/>
      <c r="R20" s="4"/>
      <c r="S20" s="4"/>
      <c r="T20" s="4"/>
      <c r="U20" s="4"/>
      <c r="V20" s="4"/>
      <c r="W20" s="4"/>
      <c r="X20" s="4"/>
      <c r="Y20" s="4"/>
      <c r="Z20" s="4"/>
    </row>
    <row r="21" ht="27.75" customHeight="1">
      <c r="A21" s="74"/>
      <c r="B21" s="74"/>
      <c r="C21" s="74"/>
      <c r="D21" s="74"/>
      <c r="E21" s="75" t="s">
        <v>2952</v>
      </c>
      <c r="F21" s="75" t="s">
        <v>2956</v>
      </c>
      <c r="G21" s="75" t="s">
        <v>2954</v>
      </c>
      <c r="H21" s="4"/>
      <c r="I21" s="4"/>
      <c r="J21" s="4"/>
      <c r="K21" s="4"/>
      <c r="L21" s="4"/>
      <c r="M21" s="4"/>
      <c r="N21" s="4"/>
      <c r="O21" s="4"/>
      <c r="P21" s="4"/>
      <c r="Q21" s="4"/>
      <c r="R21" s="4"/>
      <c r="S21" s="4"/>
      <c r="T21" s="4"/>
      <c r="U21" s="4"/>
      <c r="V21" s="4"/>
      <c r="W21" s="4"/>
      <c r="X21" s="4"/>
      <c r="Y21" s="4"/>
      <c r="Z21" s="4"/>
    </row>
    <row r="22" ht="14.25" customHeight="1">
      <c r="A22" s="76">
        <v>1.0</v>
      </c>
      <c r="B22" s="76">
        <v>2.0</v>
      </c>
      <c r="C22" s="76">
        <v>3.0</v>
      </c>
      <c r="D22" s="76">
        <v>4.0</v>
      </c>
      <c r="E22" s="76">
        <v>5.0</v>
      </c>
      <c r="F22" s="76">
        <v>6.0</v>
      </c>
      <c r="G22" s="76">
        <v>7.0</v>
      </c>
      <c r="H22" s="4"/>
      <c r="I22" s="4"/>
      <c r="J22" s="4"/>
      <c r="K22" s="4"/>
      <c r="L22" s="4"/>
      <c r="M22" s="4"/>
      <c r="N22" s="4"/>
      <c r="O22" s="4"/>
      <c r="P22" s="4"/>
      <c r="Q22" s="4"/>
      <c r="R22" s="4"/>
      <c r="S22" s="4"/>
      <c r="T22" s="4"/>
      <c r="U22" s="4"/>
      <c r="V22" s="4"/>
      <c r="W22" s="4"/>
      <c r="X22" s="4"/>
      <c r="Y22" s="4"/>
      <c r="Z22" s="4"/>
    </row>
    <row r="23" ht="14.25" customHeight="1">
      <c r="A23" s="86" t="s">
        <v>556</v>
      </c>
      <c r="B23" s="113"/>
      <c r="C23" s="113"/>
      <c r="D23" s="113"/>
      <c r="E23" s="113"/>
      <c r="F23" s="113"/>
      <c r="G23" s="113"/>
      <c r="H23" s="4"/>
      <c r="I23" s="4"/>
      <c r="J23" s="4"/>
      <c r="K23" s="4"/>
      <c r="L23" s="4"/>
      <c r="M23" s="4"/>
      <c r="N23" s="4"/>
      <c r="O23" s="4"/>
      <c r="P23" s="4"/>
      <c r="Q23" s="4"/>
      <c r="R23" s="4"/>
      <c r="S23" s="4"/>
      <c r="T23" s="4"/>
      <c r="U23" s="4"/>
      <c r="V23" s="4"/>
      <c r="W23" s="4"/>
      <c r="X23" s="4"/>
      <c r="Y23" s="4"/>
      <c r="Z23" s="4"/>
    </row>
    <row r="24" ht="14.25" customHeight="1">
      <c r="A24" s="86" t="s">
        <v>557</v>
      </c>
      <c r="B24" s="113"/>
      <c r="C24" s="113"/>
      <c r="D24" s="113"/>
      <c r="E24" s="113"/>
      <c r="F24" s="113"/>
      <c r="G24" s="113"/>
      <c r="H24" s="4"/>
      <c r="I24" s="4"/>
      <c r="J24" s="4"/>
      <c r="K24" s="4"/>
      <c r="L24" s="4"/>
      <c r="M24" s="4"/>
      <c r="N24" s="4"/>
      <c r="O24" s="4"/>
      <c r="P24" s="4"/>
      <c r="Q24" s="4"/>
      <c r="R24" s="4"/>
      <c r="S24" s="4"/>
      <c r="T24" s="4"/>
      <c r="U24" s="4"/>
      <c r="V24" s="4"/>
      <c r="W24" s="4"/>
      <c r="X24" s="4"/>
      <c r="Y24" s="4"/>
      <c r="Z24" s="4"/>
    </row>
    <row r="25" ht="14.25" customHeight="1">
      <c r="A25" s="407" t="s">
        <v>570</v>
      </c>
      <c r="B25" s="86">
        <f t="shared" ref="B25:G25" si="3">SUM(B23:B24)</f>
        <v>0</v>
      </c>
      <c r="C25" s="86">
        <f t="shared" si="3"/>
        <v>0</v>
      </c>
      <c r="D25" s="86">
        <f t="shared" si="3"/>
        <v>0</v>
      </c>
      <c r="E25" s="86">
        <f t="shared" si="3"/>
        <v>0</v>
      </c>
      <c r="F25" s="86">
        <f t="shared" si="3"/>
        <v>0</v>
      </c>
      <c r="G25" s="86">
        <f t="shared" si="3"/>
        <v>0</v>
      </c>
      <c r="H25" s="4"/>
      <c r="I25" s="4"/>
      <c r="J25" s="4"/>
      <c r="K25" s="4"/>
      <c r="L25" s="4"/>
      <c r="M25" s="4"/>
      <c r="N25" s="4"/>
      <c r="O25" s="4"/>
      <c r="P25" s="4"/>
      <c r="Q25" s="4"/>
      <c r="R25" s="4"/>
      <c r="S25" s="4"/>
      <c r="T25" s="4"/>
      <c r="U25" s="4"/>
      <c r="V25" s="4"/>
      <c r="W25" s="4"/>
      <c r="X25" s="4"/>
      <c r="Y25" s="4"/>
      <c r="Z25" s="4"/>
    </row>
    <row r="26" ht="14.25" customHeight="1">
      <c r="A26" s="110"/>
      <c r="B26" s="110"/>
      <c r="C26" s="110"/>
      <c r="D26" s="110"/>
      <c r="E26" s="359"/>
      <c r="F26" s="359"/>
      <c r="G26" s="359"/>
      <c r="H26" s="4"/>
      <c r="I26" s="4"/>
      <c r="J26" s="4"/>
      <c r="K26" s="4"/>
      <c r="L26" s="4"/>
      <c r="M26" s="4"/>
      <c r="N26" s="4"/>
      <c r="O26" s="4"/>
      <c r="P26" s="4"/>
      <c r="Q26" s="4"/>
      <c r="R26" s="4"/>
      <c r="S26" s="4"/>
      <c r="T26" s="4"/>
      <c r="U26" s="4"/>
      <c r="V26" s="4"/>
      <c r="W26" s="4"/>
      <c r="X26" s="4"/>
      <c r="Y26" s="4"/>
      <c r="Z26" s="4"/>
    </row>
    <row r="27" ht="14.25" customHeight="1">
      <c r="A27" s="370" t="s">
        <v>2957</v>
      </c>
      <c r="B27" s="185"/>
      <c r="C27" s="185"/>
      <c r="D27" s="185"/>
      <c r="E27" s="4"/>
      <c r="F27" s="4"/>
      <c r="G27" s="4"/>
      <c r="H27" s="4"/>
      <c r="I27" s="4"/>
      <c r="J27" s="4"/>
      <c r="K27" s="4"/>
      <c r="L27" s="4"/>
      <c r="M27" s="4"/>
      <c r="N27" s="4"/>
      <c r="O27" s="4"/>
      <c r="P27" s="4"/>
      <c r="Q27" s="4"/>
      <c r="R27" s="4"/>
      <c r="S27" s="4"/>
      <c r="T27" s="4"/>
      <c r="U27" s="4"/>
      <c r="V27" s="4"/>
      <c r="W27" s="4"/>
      <c r="X27" s="4"/>
      <c r="Y27" s="4"/>
      <c r="Z27" s="4"/>
    </row>
    <row r="28" ht="33.0" customHeight="1">
      <c r="A28" s="70" t="s">
        <v>2190</v>
      </c>
      <c r="B28" s="70" t="s">
        <v>2191</v>
      </c>
      <c r="C28" s="70" t="s">
        <v>2949</v>
      </c>
      <c r="D28" s="71" t="s">
        <v>2951</v>
      </c>
      <c r="E28" s="72"/>
      <c r="F28" s="73"/>
      <c r="G28" s="4"/>
      <c r="H28" s="4"/>
      <c r="I28" s="4"/>
      <c r="J28" s="4"/>
      <c r="K28" s="4"/>
      <c r="L28" s="4"/>
      <c r="M28" s="4"/>
      <c r="N28" s="4"/>
      <c r="O28" s="4"/>
      <c r="P28" s="4"/>
      <c r="Q28" s="4"/>
      <c r="R28" s="4"/>
      <c r="S28" s="4"/>
      <c r="T28" s="4"/>
      <c r="U28" s="4"/>
      <c r="V28" s="4"/>
      <c r="W28" s="4"/>
      <c r="X28" s="4"/>
      <c r="Y28" s="4"/>
      <c r="Z28" s="4"/>
    </row>
    <row r="29" ht="27.75" customHeight="1">
      <c r="A29" s="74"/>
      <c r="B29" s="74"/>
      <c r="C29" s="74"/>
      <c r="D29" s="75" t="s">
        <v>2952</v>
      </c>
      <c r="E29" s="75" t="s">
        <v>2958</v>
      </c>
      <c r="F29" s="75" t="s">
        <v>2959</v>
      </c>
      <c r="G29" s="4"/>
      <c r="H29" s="4"/>
      <c r="I29" s="4"/>
      <c r="J29" s="4"/>
      <c r="K29" s="4"/>
      <c r="L29" s="4"/>
      <c r="M29" s="4"/>
      <c r="N29" s="4"/>
      <c r="O29" s="4"/>
      <c r="P29" s="4"/>
      <c r="Q29" s="4"/>
      <c r="R29" s="4"/>
      <c r="S29" s="4"/>
      <c r="T29" s="4"/>
      <c r="U29" s="4"/>
      <c r="V29" s="4"/>
      <c r="W29" s="4"/>
      <c r="X29" s="4"/>
      <c r="Y29" s="4"/>
      <c r="Z29" s="4"/>
    </row>
    <row r="30" ht="14.25" customHeight="1">
      <c r="A30" s="76">
        <v>1.0</v>
      </c>
      <c r="B30" s="76">
        <v>2.0</v>
      </c>
      <c r="C30" s="76">
        <v>3.0</v>
      </c>
      <c r="D30" s="76">
        <v>5.0</v>
      </c>
      <c r="E30" s="76">
        <v>6.0</v>
      </c>
      <c r="F30" s="76">
        <v>7.0</v>
      </c>
      <c r="G30" s="4"/>
      <c r="H30" s="4"/>
      <c r="I30" s="4"/>
      <c r="J30" s="4"/>
      <c r="K30" s="4"/>
      <c r="L30" s="4"/>
      <c r="M30" s="4"/>
      <c r="N30" s="4"/>
      <c r="O30" s="4"/>
      <c r="P30" s="4"/>
      <c r="Q30" s="4"/>
      <c r="R30" s="4"/>
      <c r="S30" s="4"/>
      <c r="T30" s="4"/>
      <c r="U30" s="4"/>
      <c r="V30" s="4"/>
      <c r="W30" s="4"/>
      <c r="X30" s="4"/>
      <c r="Y30" s="4"/>
      <c r="Z30" s="4"/>
    </row>
    <row r="31" ht="14.25" customHeight="1">
      <c r="A31" s="86" t="s">
        <v>556</v>
      </c>
      <c r="B31" s="113"/>
      <c r="C31" s="113"/>
      <c r="D31" s="113"/>
      <c r="E31" s="113"/>
      <c r="F31" s="113"/>
      <c r="G31" s="4"/>
      <c r="H31" s="4"/>
      <c r="I31" s="4"/>
      <c r="J31" s="4"/>
      <c r="K31" s="4"/>
      <c r="L31" s="4"/>
      <c r="M31" s="4"/>
      <c r="N31" s="4"/>
      <c r="O31" s="4"/>
      <c r="P31" s="4"/>
      <c r="Q31" s="4"/>
      <c r="R31" s="4"/>
      <c r="S31" s="4"/>
      <c r="T31" s="4"/>
      <c r="U31" s="4"/>
      <c r="V31" s="4"/>
      <c r="W31" s="4"/>
      <c r="X31" s="4"/>
      <c r="Y31" s="4"/>
      <c r="Z31" s="4"/>
    </row>
    <row r="32" ht="14.25" customHeight="1">
      <c r="A32" s="86" t="s">
        <v>557</v>
      </c>
      <c r="B32" s="113"/>
      <c r="C32" s="113"/>
      <c r="D32" s="113"/>
      <c r="E32" s="113"/>
      <c r="F32" s="113"/>
      <c r="G32" s="4"/>
      <c r="H32" s="4"/>
      <c r="I32" s="4"/>
      <c r="J32" s="4"/>
      <c r="K32" s="4"/>
      <c r="L32" s="4"/>
      <c r="M32" s="4"/>
      <c r="N32" s="4"/>
      <c r="O32" s="4"/>
      <c r="P32" s="4"/>
      <c r="Q32" s="4"/>
      <c r="R32" s="4"/>
      <c r="S32" s="4"/>
      <c r="T32" s="4"/>
      <c r="U32" s="4"/>
      <c r="V32" s="4"/>
      <c r="W32" s="4"/>
      <c r="X32" s="4"/>
      <c r="Y32" s="4"/>
      <c r="Z32" s="4"/>
    </row>
    <row r="33" ht="14.25" customHeight="1">
      <c r="A33" s="407" t="s">
        <v>570</v>
      </c>
      <c r="B33" s="86">
        <f t="shared" ref="B33:F33" si="4">SUM(B31:B32)</f>
        <v>0</v>
      </c>
      <c r="C33" s="86">
        <f t="shared" si="4"/>
        <v>0</v>
      </c>
      <c r="D33" s="86">
        <f t="shared" si="4"/>
        <v>0</v>
      </c>
      <c r="E33" s="86">
        <f t="shared" si="4"/>
        <v>0</v>
      </c>
      <c r="F33" s="86">
        <f t="shared" si="4"/>
        <v>0</v>
      </c>
      <c r="G33" s="4"/>
      <c r="H33" s="4"/>
      <c r="I33" s="4"/>
      <c r="J33" s="4"/>
      <c r="K33" s="4"/>
      <c r="L33" s="4"/>
      <c r="M33" s="4"/>
      <c r="N33" s="4"/>
      <c r="O33" s="4"/>
      <c r="P33" s="4"/>
      <c r="Q33" s="4"/>
      <c r="R33" s="4"/>
      <c r="S33" s="4"/>
      <c r="T33" s="4"/>
      <c r="U33" s="4"/>
      <c r="V33" s="4"/>
      <c r="W33" s="4"/>
      <c r="X33" s="4"/>
      <c r="Y33" s="4"/>
      <c r="Z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370" t="s">
        <v>2960</v>
      </c>
      <c r="B35" s="185"/>
      <c r="C35" s="185"/>
      <c r="D35" s="185"/>
      <c r="E35" s="4"/>
      <c r="F35" s="4"/>
      <c r="G35" s="4"/>
      <c r="H35" s="4"/>
      <c r="I35" s="4"/>
      <c r="J35" s="4"/>
      <c r="K35" s="4"/>
      <c r="L35" s="4"/>
      <c r="M35" s="4"/>
      <c r="N35" s="4"/>
      <c r="O35" s="4"/>
      <c r="P35" s="4"/>
      <c r="Q35" s="4"/>
      <c r="R35" s="4"/>
      <c r="S35" s="4"/>
      <c r="T35" s="4"/>
      <c r="U35" s="4"/>
      <c r="V35" s="4"/>
      <c r="W35" s="4"/>
      <c r="X35" s="4"/>
      <c r="Y35" s="4"/>
      <c r="Z35" s="4"/>
    </row>
    <row r="36" ht="32.25" customHeight="1">
      <c r="A36" s="70" t="s">
        <v>2190</v>
      </c>
      <c r="B36" s="70" t="s">
        <v>2191</v>
      </c>
      <c r="C36" s="70" t="s">
        <v>2949</v>
      </c>
      <c r="D36" s="71" t="s">
        <v>2951</v>
      </c>
      <c r="E36" s="72"/>
      <c r="F36" s="73"/>
      <c r="G36" s="4"/>
      <c r="H36" s="4"/>
      <c r="I36" s="4"/>
      <c r="J36" s="4"/>
      <c r="K36" s="4"/>
      <c r="L36" s="4"/>
      <c r="M36" s="4"/>
      <c r="N36" s="4"/>
      <c r="O36" s="4"/>
      <c r="P36" s="4"/>
      <c r="Q36" s="4"/>
      <c r="R36" s="4"/>
      <c r="S36" s="4"/>
      <c r="T36" s="4"/>
      <c r="U36" s="4"/>
      <c r="V36" s="4"/>
      <c r="W36" s="4"/>
      <c r="X36" s="4"/>
      <c r="Y36" s="4"/>
      <c r="Z36" s="4"/>
    </row>
    <row r="37" ht="29.25" customHeight="1">
      <c r="A37" s="74"/>
      <c r="B37" s="74"/>
      <c r="C37" s="74"/>
      <c r="D37" s="75" t="s">
        <v>2952</v>
      </c>
      <c r="E37" s="75" t="s">
        <v>2958</v>
      </c>
      <c r="F37" s="75" t="s">
        <v>2959</v>
      </c>
      <c r="G37" s="4"/>
      <c r="H37" s="4"/>
      <c r="I37" s="4"/>
      <c r="J37" s="4"/>
      <c r="K37" s="4"/>
      <c r="L37" s="4"/>
      <c r="M37" s="4"/>
      <c r="N37" s="4"/>
      <c r="O37" s="4"/>
      <c r="P37" s="4"/>
      <c r="Q37" s="4"/>
      <c r="R37" s="4"/>
      <c r="S37" s="4"/>
      <c r="T37" s="4"/>
      <c r="U37" s="4"/>
      <c r="V37" s="4"/>
      <c r="W37" s="4"/>
      <c r="X37" s="4"/>
      <c r="Y37" s="4"/>
      <c r="Z37" s="4"/>
    </row>
    <row r="38" ht="14.25" customHeight="1">
      <c r="A38" s="76">
        <v>1.0</v>
      </c>
      <c r="B38" s="76">
        <v>2.0</v>
      </c>
      <c r="C38" s="76">
        <v>3.0</v>
      </c>
      <c r="D38" s="76">
        <v>5.0</v>
      </c>
      <c r="E38" s="76">
        <v>6.0</v>
      </c>
      <c r="F38" s="76">
        <v>7.0</v>
      </c>
      <c r="G38" s="4"/>
      <c r="H38" s="4"/>
      <c r="I38" s="4"/>
      <c r="J38" s="4"/>
      <c r="K38" s="4"/>
      <c r="L38" s="4"/>
      <c r="M38" s="4"/>
      <c r="N38" s="4"/>
      <c r="O38" s="4"/>
      <c r="P38" s="4"/>
      <c r="Q38" s="4"/>
      <c r="R38" s="4"/>
      <c r="S38" s="4"/>
      <c r="T38" s="4"/>
      <c r="U38" s="4"/>
      <c r="V38" s="4"/>
      <c r="W38" s="4"/>
      <c r="X38" s="4"/>
      <c r="Y38" s="4"/>
      <c r="Z38" s="4"/>
    </row>
    <row r="39" ht="14.25" customHeight="1">
      <c r="A39" s="86" t="s">
        <v>556</v>
      </c>
      <c r="B39" s="113"/>
      <c r="C39" s="113"/>
      <c r="D39" s="113"/>
      <c r="E39" s="113"/>
      <c r="F39" s="113"/>
      <c r="G39" s="4"/>
      <c r="H39" s="4"/>
      <c r="I39" s="4"/>
      <c r="J39" s="4"/>
      <c r="K39" s="4"/>
      <c r="L39" s="4"/>
      <c r="M39" s="4"/>
      <c r="N39" s="4"/>
      <c r="O39" s="4"/>
      <c r="P39" s="4"/>
      <c r="Q39" s="4"/>
      <c r="R39" s="4"/>
      <c r="S39" s="4"/>
      <c r="T39" s="4"/>
      <c r="U39" s="4"/>
      <c r="V39" s="4"/>
      <c r="W39" s="4"/>
      <c r="X39" s="4"/>
      <c r="Y39" s="4"/>
      <c r="Z39" s="4"/>
    </row>
    <row r="40" ht="14.25" customHeight="1">
      <c r="A40" s="86" t="s">
        <v>557</v>
      </c>
      <c r="B40" s="113"/>
      <c r="C40" s="113"/>
      <c r="D40" s="113"/>
      <c r="E40" s="113"/>
      <c r="F40" s="113"/>
      <c r="G40" s="4"/>
      <c r="H40" s="4"/>
      <c r="I40" s="4"/>
      <c r="J40" s="4"/>
      <c r="K40" s="4"/>
      <c r="L40" s="4"/>
      <c r="M40" s="4"/>
      <c r="N40" s="4"/>
      <c r="O40" s="4"/>
      <c r="P40" s="4"/>
      <c r="Q40" s="4"/>
      <c r="R40" s="4"/>
      <c r="S40" s="4"/>
      <c r="T40" s="4"/>
      <c r="U40" s="4"/>
      <c r="V40" s="4"/>
      <c r="W40" s="4"/>
      <c r="X40" s="4"/>
      <c r="Y40" s="4"/>
      <c r="Z40" s="4"/>
    </row>
    <row r="41" ht="14.25" customHeight="1">
      <c r="A41" s="407" t="s">
        <v>570</v>
      </c>
      <c r="B41" s="86">
        <f t="shared" ref="B41:F41" si="5">SUM(B39:B40)</f>
        <v>0</v>
      </c>
      <c r="C41" s="86">
        <f t="shared" si="5"/>
        <v>0</v>
      </c>
      <c r="D41" s="86">
        <f t="shared" si="5"/>
        <v>0</v>
      </c>
      <c r="E41" s="86">
        <f t="shared" si="5"/>
        <v>0</v>
      </c>
      <c r="F41" s="86">
        <f t="shared" si="5"/>
        <v>0</v>
      </c>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370" t="s">
        <v>2961</v>
      </c>
      <c r="B43" s="185"/>
      <c r="C43" s="185"/>
      <c r="D43" s="185"/>
      <c r="E43" s="4"/>
      <c r="F43" s="4"/>
      <c r="G43" s="4"/>
      <c r="H43" s="4"/>
      <c r="I43" s="4"/>
      <c r="J43" s="4"/>
      <c r="K43" s="4"/>
      <c r="L43" s="4"/>
      <c r="M43" s="4"/>
      <c r="N43" s="4"/>
      <c r="O43" s="4"/>
      <c r="P43" s="4"/>
      <c r="Q43" s="4"/>
      <c r="R43" s="4"/>
      <c r="S43" s="4"/>
      <c r="T43" s="4"/>
      <c r="U43" s="4"/>
      <c r="V43" s="4"/>
      <c r="W43" s="4"/>
      <c r="X43" s="4"/>
      <c r="Y43" s="4"/>
      <c r="Z43" s="4"/>
    </row>
    <row r="44" ht="28.5" customHeight="1">
      <c r="A44" s="70" t="s">
        <v>2190</v>
      </c>
      <c r="B44" s="70" t="s">
        <v>2191</v>
      </c>
      <c r="C44" s="70" t="s">
        <v>2949</v>
      </c>
      <c r="D44" s="70" t="s">
        <v>2950</v>
      </c>
      <c r="E44" s="71" t="s">
        <v>2951</v>
      </c>
      <c r="F44" s="72"/>
      <c r="G44" s="73"/>
      <c r="H44" s="4"/>
      <c r="I44" s="4"/>
      <c r="J44" s="4"/>
      <c r="K44" s="4"/>
      <c r="L44" s="4"/>
      <c r="M44" s="4"/>
      <c r="N44" s="4"/>
      <c r="O44" s="4"/>
      <c r="P44" s="4"/>
      <c r="Q44" s="4"/>
      <c r="R44" s="4"/>
      <c r="S44" s="4"/>
      <c r="T44" s="4"/>
      <c r="U44" s="4"/>
      <c r="V44" s="4"/>
      <c r="W44" s="4"/>
      <c r="X44" s="4"/>
      <c r="Y44" s="4"/>
      <c r="Z44" s="4"/>
    </row>
    <row r="45" ht="37.5" customHeight="1">
      <c r="A45" s="74"/>
      <c r="B45" s="74"/>
      <c r="C45" s="74"/>
      <c r="D45" s="74"/>
      <c r="E45" s="75" t="s">
        <v>2952</v>
      </c>
      <c r="F45" s="75" t="s">
        <v>2962</v>
      </c>
      <c r="G45" s="75" t="s">
        <v>2954</v>
      </c>
      <c r="H45" s="4"/>
      <c r="I45" s="4"/>
      <c r="J45" s="4"/>
      <c r="K45" s="4"/>
      <c r="L45" s="4"/>
      <c r="M45" s="4"/>
      <c r="N45" s="4"/>
      <c r="O45" s="4"/>
      <c r="P45" s="4"/>
      <c r="Q45" s="4"/>
      <c r="R45" s="4"/>
      <c r="S45" s="4"/>
      <c r="T45" s="4"/>
      <c r="U45" s="4"/>
      <c r="V45" s="4"/>
      <c r="W45" s="4"/>
      <c r="X45" s="4"/>
      <c r="Y45" s="4"/>
      <c r="Z45" s="4"/>
    </row>
    <row r="46" ht="14.25" customHeight="1">
      <c r="A46" s="76">
        <v>1.0</v>
      </c>
      <c r="B46" s="76">
        <v>2.0</v>
      </c>
      <c r="C46" s="76">
        <v>3.0</v>
      </c>
      <c r="D46" s="76">
        <v>4.0</v>
      </c>
      <c r="E46" s="76">
        <v>5.0</v>
      </c>
      <c r="F46" s="76">
        <v>6.0</v>
      </c>
      <c r="G46" s="76">
        <v>7.0</v>
      </c>
      <c r="H46" s="4"/>
      <c r="I46" s="4"/>
      <c r="J46" s="4"/>
      <c r="K46" s="4"/>
      <c r="L46" s="4"/>
      <c r="M46" s="4"/>
      <c r="N46" s="4"/>
      <c r="O46" s="4"/>
      <c r="P46" s="4"/>
      <c r="Q46" s="4"/>
      <c r="R46" s="4"/>
      <c r="S46" s="4"/>
      <c r="T46" s="4"/>
      <c r="U46" s="4"/>
      <c r="V46" s="4"/>
      <c r="W46" s="4"/>
      <c r="X46" s="4"/>
      <c r="Y46" s="4"/>
      <c r="Z46" s="4"/>
    </row>
    <row r="47" ht="14.25" customHeight="1">
      <c r="A47" s="86" t="s">
        <v>556</v>
      </c>
      <c r="B47" s="113"/>
      <c r="C47" s="113"/>
      <c r="D47" s="113"/>
      <c r="E47" s="113"/>
      <c r="F47" s="113"/>
      <c r="G47" s="113"/>
      <c r="H47" s="4"/>
      <c r="I47" s="4"/>
      <c r="J47" s="4"/>
      <c r="K47" s="4"/>
      <c r="L47" s="4"/>
      <c r="M47" s="4"/>
      <c r="N47" s="4"/>
      <c r="O47" s="4"/>
      <c r="P47" s="4"/>
      <c r="Q47" s="4"/>
      <c r="R47" s="4"/>
      <c r="S47" s="4"/>
      <c r="T47" s="4"/>
      <c r="U47" s="4"/>
      <c r="V47" s="4"/>
      <c r="W47" s="4"/>
      <c r="X47" s="4"/>
      <c r="Y47" s="4"/>
      <c r="Z47" s="4"/>
    </row>
    <row r="48" ht="14.25" customHeight="1">
      <c r="A48" s="86" t="s">
        <v>557</v>
      </c>
      <c r="B48" s="113"/>
      <c r="C48" s="113"/>
      <c r="D48" s="113"/>
      <c r="E48" s="113"/>
      <c r="F48" s="113"/>
      <c r="G48" s="113"/>
      <c r="H48" s="4"/>
      <c r="I48" s="4"/>
      <c r="J48" s="4"/>
      <c r="K48" s="4"/>
      <c r="L48" s="4"/>
      <c r="M48" s="4"/>
      <c r="N48" s="4"/>
      <c r="O48" s="4"/>
      <c r="P48" s="4"/>
      <c r="Q48" s="4"/>
      <c r="R48" s="4"/>
      <c r="S48" s="4"/>
      <c r="T48" s="4"/>
      <c r="U48" s="4"/>
      <c r="V48" s="4"/>
      <c r="W48" s="4"/>
      <c r="X48" s="4"/>
      <c r="Y48" s="4"/>
      <c r="Z48" s="4"/>
    </row>
    <row r="49" ht="14.25" customHeight="1">
      <c r="A49" s="407" t="s">
        <v>570</v>
      </c>
      <c r="B49" s="86">
        <f t="shared" ref="B49:G49" si="6">SUM(B47:B48)</f>
        <v>0</v>
      </c>
      <c r="C49" s="86">
        <f t="shared" si="6"/>
        <v>0</v>
      </c>
      <c r="D49" s="86">
        <f t="shared" si="6"/>
        <v>0</v>
      </c>
      <c r="E49" s="86">
        <f t="shared" si="6"/>
        <v>0</v>
      </c>
      <c r="F49" s="86">
        <f t="shared" si="6"/>
        <v>0</v>
      </c>
      <c r="G49" s="86">
        <f t="shared" si="6"/>
        <v>0</v>
      </c>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4:A5"/>
    <mergeCell ref="B4:B5"/>
    <mergeCell ref="C4:C5"/>
    <mergeCell ref="D4:D5"/>
    <mergeCell ref="E4:G4"/>
    <mergeCell ref="A12:A13"/>
    <mergeCell ref="B12:B13"/>
    <mergeCell ref="E12:G12"/>
    <mergeCell ref="C12:C13"/>
    <mergeCell ref="D12:D13"/>
    <mergeCell ref="A20:A21"/>
    <mergeCell ref="B20:B21"/>
    <mergeCell ref="C20:C21"/>
    <mergeCell ref="D20:D21"/>
    <mergeCell ref="E20:G20"/>
    <mergeCell ref="A36:A37"/>
    <mergeCell ref="A44:A45"/>
    <mergeCell ref="B44:B45"/>
    <mergeCell ref="C44:C45"/>
    <mergeCell ref="D44:D45"/>
    <mergeCell ref="E44:G44"/>
    <mergeCell ref="A28:A29"/>
    <mergeCell ref="B28:B29"/>
    <mergeCell ref="C28:C29"/>
    <mergeCell ref="D28:F28"/>
    <mergeCell ref="B36:B37"/>
    <mergeCell ref="C36:C37"/>
    <mergeCell ref="D36:F36"/>
  </mergeCells>
  <dataValidations>
    <dataValidation type="decimal" operator="greaterThanOrEqual" allowBlank="1" showDropDown="1" showInputMessage="1" showErrorMessage="1" prompt="Masukan data yang valid. Data yang dimasukan harus dalam bentuk angka" sqref="B7:G8 B15:G16 B23:G24 B31:F32 B39:F40 B47:G48">
      <formula1>0.0</formula1>
    </dataValidation>
  </dataValidations>
  <hyperlinks>
    <hyperlink display="&lt;&lt;&lt; Daftar Tabel" location="'Daftar Tabel'!A1" ref="H1"/>
  </hyperlinks>
  <printOptions/>
  <pageMargins bottom="0.75" footer="0.0" header="0.0" left="0.7" right="0.7" top="0.75"/>
  <pageSetup orientation="landscape"/>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7.63"/>
    <col customWidth="1" min="2" max="6" width="11.5"/>
    <col customWidth="1" min="8" max="26" width="7.63"/>
  </cols>
  <sheetData>
    <row r="1" ht="14.25" customHeight="1">
      <c r="A1" s="185" t="s">
        <v>175</v>
      </c>
      <c r="B1" s="185"/>
      <c r="C1" s="185"/>
      <c r="D1" s="185"/>
      <c r="E1" s="4"/>
      <c r="F1" s="4"/>
      <c r="G1" s="68" t="s">
        <v>191</v>
      </c>
      <c r="H1" s="4"/>
      <c r="I1" s="4"/>
      <c r="J1" s="4"/>
      <c r="K1" s="4"/>
      <c r="L1" s="4"/>
      <c r="M1" s="4"/>
      <c r="N1" s="4"/>
      <c r="O1" s="4"/>
      <c r="P1" s="4"/>
      <c r="Q1" s="4"/>
      <c r="R1" s="4"/>
      <c r="S1" s="4"/>
      <c r="T1" s="4"/>
      <c r="U1" s="4"/>
      <c r="V1" s="4"/>
      <c r="W1" s="4"/>
      <c r="X1" s="4"/>
      <c r="Y1" s="4"/>
      <c r="Z1" s="4"/>
    </row>
    <row r="2" ht="14.25" customHeight="1">
      <c r="A2" s="185"/>
      <c r="B2" s="185"/>
      <c r="C2" s="185"/>
      <c r="D2" s="185"/>
      <c r="E2" s="4"/>
      <c r="F2" s="4"/>
      <c r="G2" s="4"/>
      <c r="H2" s="4"/>
      <c r="I2" s="4"/>
      <c r="J2" s="4"/>
      <c r="K2" s="4"/>
      <c r="L2" s="4"/>
      <c r="M2" s="4"/>
      <c r="N2" s="4"/>
      <c r="O2" s="4"/>
      <c r="P2" s="4"/>
      <c r="Q2" s="4"/>
      <c r="R2" s="4"/>
      <c r="S2" s="4"/>
      <c r="T2" s="4"/>
      <c r="U2" s="4"/>
      <c r="V2" s="4"/>
      <c r="W2" s="4"/>
      <c r="X2" s="4"/>
      <c r="Y2" s="4"/>
      <c r="Z2" s="4"/>
    </row>
    <row r="3" ht="14.25" customHeight="1">
      <c r="A3" s="370" t="s">
        <v>2963</v>
      </c>
      <c r="B3" s="185"/>
      <c r="C3" s="185"/>
      <c r="D3" s="185"/>
      <c r="E3" s="4"/>
      <c r="F3" s="4"/>
      <c r="G3" s="4"/>
      <c r="H3" s="4"/>
      <c r="I3" s="4"/>
      <c r="J3" s="4"/>
      <c r="K3" s="4"/>
      <c r="L3" s="4"/>
      <c r="M3" s="4"/>
      <c r="N3" s="4"/>
      <c r="O3" s="4"/>
      <c r="P3" s="4"/>
      <c r="Q3" s="4"/>
      <c r="R3" s="4"/>
      <c r="S3" s="4"/>
      <c r="T3" s="4"/>
      <c r="U3" s="4"/>
      <c r="V3" s="4"/>
      <c r="W3" s="4"/>
      <c r="X3" s="4"/>
      <c r="Y3" s="4"/>
      <c r="Z3" s="4"/>
    </row>
    <row r="4" ht="31.5" customHeight="1">
      <c r="A4" s="70" t="s">
        <v>2190</v>
      </c>
      <c r="B4" s="70" t="s">
        <v>2191</v>
      </c>
      <c r="C4" s="70" t="s">
        <v>2949</v>
      </c>
      <c r="D4" s="71" t="s">
        <v>2964</v>
      </c>
      <c r="E4" s="72"/>
      <c r="F4" s="73"/>
      <c r="G4" s="4"/>
      <c r="H4" s="4"/>
      <c r="I4" s="4"/>
      <c r="J4" s="4"/>
      <c r="K4" s="4"/>
      <c r="L4" s="4"/>
      <c r="M4" s="4"/>
      <c r="N4" s="4"/>
      <c r="O4" s="4"/>
      <c r="P4" s="4"/>
      <c r="Q4" s="4"/>
      <c r="R4" s="4"/>
      <c r="S4" s="4"/>
      <c r="T4" s="4"/>
      <c r="U4" s="4"/>
      <c r="V4" s="4"/>
      <c r="W4" s="4"/>
      <c r="X4" s="4"/>
      <c r="Y4" s="4"/>
      <c r="Z4" s="4"/>
    </row>
    <row r="5" ht="14.25" customHeight="1">
      <c r="A5" s="74"/>
      <c r="B5" s="74"/>
      <c r="C5" s="74"/>
      <c r="D5" s="75" t="s">
        <v>2965</v>
      </c>
      <c r="E5" s="75" t="s">
        <v>2966</v>
      </c>
      <c r="F5" s="75" t="s">
        <v>2967</v>
      </c>
      <c r="G5" s="4"/>
      <c r="H5" s="4"/>
      <c r="I5" s="4"/>
      <c r="J5" s="4"/>
      <c r="K5" s="4"/>
      <c r="L5" s="4"/>
      <c r="M5" s="4"/>
      <c r="N5" s="4"/>
      <c r="O5" s="4"/>
      <c r="P5" s="4"/>
      <c r="Q5" s="4"/>
      <c r="R5" s="4"/>
      <c r="S5" s="4"/>
      <c r="T5" s="4"/>
      <c r="U5" s="4"/>
      <c r="V5" s="4"/>
      <c r="W5" s="4"/>
      <c r="X5" s="4"/>
      <c r="Y5" s="4"/>
      <c r="Z5" s="4"/>
    </row>
    <row r="6" ht="14.25" customHeight="1">
      <c r="A6" s="76">
        <v>1.0</v>
      </c>
      <c r="B6" s="76">
        <v>2.0</v>
      </c>
      <c r="C6" s="76">
        <v>3.0</v>
      </c>
      <c r="D6" s="76">
        <v>4.0</v>
      </c>
      <c r="E6" s="76">
        <v>5.0</v>
      </c>
      <c r="F6" s="76">
        <v>6.0</v>
      </c>
      <c r="G6" s="4"/>
      <c r="H6" s="4"/>
      <c r="I6" s="4"/>
      <c r="J6" s="4"/>
      <c r="K6" s="4"/>
      <c r="L6" s="4"/>
      <c r="M6" s="4"/>
      <c r="N6" s="4"/>
      <c r="O6" s="4"/>
      <c r="P6" s="4"/>
      <c r="Q6" s="4"/>
      <c r="R6" s="4"/>
      <c r="S6" s="4"/>
      <c r="T6" s="4"/>
      <c r="U6" s="4"/>
      <c r="V6" s="4"/>
      <c r="W6" s="4"/>
      <c r="X6" s="4"/>
      <c r="Y6" s="4"/>
      <c r="Z6" s="4"/>
    </row>
    <row r="7" ht="14.25" customHeight="1">
      <c r="A7" s="86" t="s">
        <v>556</v>
      </c>
      <c r="B7" s="113"/>
      <c r="C7" s="113"/>
      <c r="D7" s="113"/>
      <c r="E7" s="113"/>
      <c r="F7" s="113"/>
      <c r="G7" s="4"/>
      <c r="H7" s="4"/>
      <c r="I7" s="4"/>
      <c r="J7" s="4"/>
      <c r="K7" s="4"/>
      <c r="L7" s="4"/>
      <c r="M7" s="4"/>
      <c r="N7" s="4"/>
      <c r="O7" s="4"/>
      <c r="P7" s="4"/>
      <c r="Q7" s="4"/>
      <c r="R7" s="4"/>
      <c r="S7" s="4"/>
      <c r="T7" s="4"/>
      <c r="U7" s="4"/>
      <c r="V7" s="4"/>
      <c r="W7" s="4"/>
      <c r="X7" s="4"/>
      <c r="Y7" s="4"/>
      <c r="Z7" s="4"/>
    </row>
    <row r="8" ht="14.25" customHeight="1">
      <c r="A8" s="86" t="s">
        <v>557</v>
      </c>
      <c r="B8" s="113"/>
      <c r="C8" s="113"/>
      <c r="D8" s="113"/>
      <c r="E8" s="113"/>
      <c r="F8" s="113"/>
      <c r="G8" s="4"/>
      <c r="H8" s="4"/>
      <c r="I8" s="4"/>
      <c r="J8" s="4"/>
      <c r="K8" s="4"/>
      <c r="L8" s="4"/>
      <c r="M8" s="4"/>
      <c r="N8" s="4"/>
      <c r="O8" s="4"/>
      <c r="P8" s="4"/>
      <c r="Q8" s="4"/>
      <c r="R8" s="4"/>
      <c r="S8" s="4"/>
      <c r="T8" s="4"/>
      <c r="U8" s="4"/>
      <c r="V8" s="4"/>
      <c r="W8" s="4"/>
      <c r="X8" s="4"/>
      <c r="Y8" s="4"/>
      <c r="Z8" s="4"/>
    </row>
    <row r="9" ht="14.25" customHeight="1">
      <c r="A9" s="407" t="s">
        <v>570</v>
      </c>
      <c r="B9" s="86">
        <f t="shared" ref="B9:F9" si="1">SUM(B7:B8)</f>
        <v>0</v>
      </c>
      <c r="C9" s="86">
        <f t="shared" si="1"/>
        <v>0</v>
      </c>
      <c r="D9" s="86">
        <f t="shared" si="1"/>
        <v>0</v>
      </c>
      <c r="E9" s="86">
        <f t="shared" si="1"/>
        <v>0</v>
      </c>
      <c r="F9" s="86">
        <f t="shared" si="1"/>
        <v>0</v>
      </c>
      <c r="G9" s="359"/>
      <c r="H9" s="4"/>
      <c r="I9" s="4"/>
      <c r="J9" s="4"/>
      <c r="K9" s="4"/>
      <c r="L9" s="4"/>
      <c r="M9" s="4"/>
      <c r="N9" s="4"/>
      <c r="O9" s="4"/>
      <c r="P9" s="4"/>
      <c r="Q9" s="4"/>
      <c r="R9" s="4"/>
      <c r="S9" s="4"/>
      <c r="T9" s="4"/>
      <c r="U9" s="4"/>
      <c r="V9" s="4"/>
      <c r="W9" s="4"/>
      <c r="X9" s="4"/>
      <c r="Y9" s="4"/>
      <c r="Z9" s="4"/>
    </row>
    <row r="10" ht="14.25" customHeight="1">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4.2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4:A5"/>
    <mergeCell ref="B4:B5"/>
    <mergeCell ref="C4:C5"/>
    <mergeCell ref="D4:F4"/>
  </mergeCells>
  <dataValidations>
    <dataValidation type="decimal" operator="greaterThanOrEqual" allowBlank="1" showDropDown="1" showInputMessage="1" showErrorMessage="1" prompt="Masukan data yang valid. Data yang dimasukan harus dalam bentuk angka" sqref="B7:F8">
      <formula1>0.0</formula1>
    </dataValidation>
  </dataValidations>
  <hyperlinks>
    <hyperlink display="&lt;&lt;&lt; Daftar Tabel" location="'Daftar Tabel'!A1" ref="G1"/>
  </hyperlinks>
  <printOptions/>
  <pageMargins bottom="0.75" footer="0.0" header="0.0" left="0.7" right="0.7" top="0.75"/>
  <pageSetup orientation="landscape"/>
  <drawing r:id="rId2"/>
  <legacyDrawing r:id="rId3"/>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2.63" defaultRowHeight="15.0"/>
  <cols>
    <col customWidth="1" min="1" max="1" width="7.88"/>
    <col customWidth="1" min="2" max="4" width="10.88"/>
    <col customWidth="1" min="5" max="7" width="15.63"/>
    <col customWidth="1" min="9" max="27" width="7.63"/>
  </cols>
  <sheetData>
    <row r="1" ht="14.25" customHeight="1">
      <c r="A1" s="185" t="s">
        <v>177</v>
      </c>
      <c r="B1" s="4"/>
      <c r="C1" s="4"/>
      <c r="D1" s="4"/>
      <c r="E1" s="4"/>
      <c r="F1" s="4"/>
      <c r="G1" s="4"/>
      <c r="H1" s="68" t="s">
        <v>191</v>
      </c>
      <c r="I1" s="4"/>
      <c r="J1" s="4"/>
      <c r="K1" s="4"/>
      <c r="L1" s="4"/>
      <c r="M1" s="4"/>
      <c r="N1" s="4"/>
      <c r="O1" s="4"/>
      <c r="P1" s="4"/>
      <c r="Q1" s="4"/>
      <c r="R1" s="4"/>
      <c r="S1" s="4"/>
      <c r="T1" s="4"/>
      <c r="U1" s="4"/>
      <c r="V1" s="4"/>
      <c r="W1" s="4"/>
      <c r="X1" s="4"/>
      <c r="Y1" s="4"/>
      <c r="Z1" s="4"/>
      <c r="AA1" s="4"/>
    </row>
    <row r="2" ht="14.25" customHeight="1">
      <c r="A2" s="185"/>
      <c r="B2" s="4"/>
      <c r="C2" s="4"/>
      <c r="D2" s="4"/>
      <c r="E2" s="4"/>
      <c r="F2" s="4"/>
      <c r="G2" s="4"/>
      <c r="H2" s="4"/>
      <c r="I2" s="4"/>
      <c r="J2" s="4"/>
      <c r="K2" s="4"/>
      <c r="L2" s="4"/>
      <c r="M2" s="4"/>
      <c r="N2" s="4"/>
      <c r="O2" s="4"/>
      <c r="P2" s="4"/>
      <c r="Q2" s="4"/>
      <c r="R2" s="4"/>
      <c r="S2" s="4"/>
      <c r="T2" s="4"/>
      <c r="U2" s="4"/>
      <c r="V2" s="4"/>
      <c r="W2" s="4"/>
      <c r="X2" s="4"/>
      <c r="Y2" s="4"/>
      <c r="Z2" s="4"/>
      <c r="AA2" s="4"/>
    </row>
    <row r="3" ht="14.25" customHeight="1">
      <c r="A3" s="92" t="s">
        <v>2968</v>
      </c>
      <c r="B3" s="4"/>
      <c r="C3" s="4"/>
      <c r="D3" s="4"/>
      <c r="E3" s="4"/>
      <c r="F3" s="4"/>
      <c r="G3" s="4"/>
      <c r="H3" s="4"/>
      <c r="I3" s="4"/>
      <c r="J3" s="4"/>
      <c r="K3" s="4"/>
      <c r="L3" s="4"/>
      <c r="M3" s="4"/>
      <c r="N3" s="4"/>
      <c r="O3" s="4"/>
      <c r="P3" s="4"/>
      <c r="Q3" s="4"/>
      <c r="R3" s="4"/>
      <c r="S3" s="4"/>
      <c r="T3" s="4"/>
      <c r="U3" s="4"/>
      <c r="V3" s="4"/>
      <c r="W3" s="4"/>
      <c r="X3" s="4"/>
      <c r="Y3" s="4"/>
      <c r="Z3" s="4"/>
      <c r="AA3" s="4"/>
    </row>
    <row r="4" ht="45.75" customHeight="1">
      <c r="A4" s="70" t="s">
        <v>2190</v>
      </c>
      <c r="B4" s="70" t="s">
        <v>2191</v>
      </c>
      <c r="C4" s="70" t="s">
        <v>2969</v>
      </c>
      <c r="D4" s="70" t="s">
        <v>2949</v>
      </c>
      <c r="E4" s="71" t="s">
        <v>2970</v>
      </c>
      <c r="F4" s="72"/>
      <c r="G4" s="73"/>
      <c r="H4" s="4"/>
      <c r="I4" s="4"/>
      <c r="J4" s="4"/>
      <c r="K4" s="4"/>
      <c r="L4" s="4"/>
      <c r="M4" s="4"/>
      <c r="N4" s="4"/>
      <c r="O4" s="4"/>
      <c r="P4" s="4"/>
      <c r="Q4" s="4"/>
      <c r="R4" s="4"/>
      <c r="S4" s="4"/>
      <c r="T4" s="4"/>
      <c r="U4" s="4"/>
      <c r="V4" s="4"/>
      <c r="W4" s="4"/>
      <c r="X4" s="4"/>
      <c r="Y4" s="4"/>
      <c r="Z4" s="4"/>
      <c r="AA4" s="4"/>
    </row>
    <row r="5" ht="43.5" customHeight="1">
      <c r="A5" s="74"/>
      <c r="B5" s="74"/>
      <c r="C5" s="74"/>
      <c r="D5" s="74"/>
      <c r="E5" s="75" t="s">
        <v>2971</v>
      </c>
      <c r="F5" s="75" t="s">
        <v>2972</v>
      </c>
      <c r="G5" s="75" t="s">
        <v>2973</v>
      </c>
      <c r="H5" s="4"/>
      <c r="I5" s="4"/>
      <c r="J5" s="4"/>
      <c r="K5" s="4"/>
      <c r="L5" s="4"/>
      <c r="M5" s="4"/>
      <c r="N5" s="4"/>
      <c r="O5" s="4"/>
      <c r="P5" s="4"/>
      <c r="Q5" s="4"/>
      <c r="R5" s="4"/>
      <c r="S5" s="4"/>
      <c r="T5" s="4"/>
      <c r="U5" s="4"/>
      <c r="V5" s="4"/>
      <c r="W5" s="4"/>
      <c r="X5" s="4"/>
      <c r="Y5" s="4"/>
      <c r="Z5" s="4"/>
      <c r="AA5" s="4"/>
    </row>
    <row r="6" ht="14.25" customHeight="1">
      <c r="A6" s="365">
        <v>1.0</v>
      </c>
      <c r="B6" s="365">
        <v>2.0</v>
      </c>
      <c r="C6" s="365">
        <v>3.0</v>
      </c>
      <c r="D6" s="365">
        <v>4.0</v>
      </c>
      <c r="E6" s="365">
        <v>5.0</v>
      </c>
      <c r="F6" s="365">
        <v>6.0</v>
      </c>
      <c r="G6" s="365">
        <v>7.0</v>
      </c>
      <c r="H6" s="4"/>
      <c r="I6" s="4"/>
      <c r="J6" s="4"/>
      <c r="K6" s="4"/>
      <c r="L6" s="4"/>
      <c r="M6" s="4"/>
      <c r="N6" s="4"/>
      <c r="O6" s="4"/>
      <c r="P6" s="4"/>
      <c r="Q6" s="4"/>
      <c r="R6" s="4"/>
      <c r="S6" s="4"/>
      <c r="T6" s="4"/>
      <c r="U6" s="4"/>
      <c r="V6" s="4"/>
      <c r="W6" s="4"/>
      <c r="X6" s="4"/>
      <c r="Y6" s="4"/>
      <c r="Z6" s="4"/>
      <c r="AA6" s="4"/>
    </row>
    <row r="7" ht="14.25" customHeight="1">
      <c r="A7" s="86" t="s">
        <v>556</v>
      </c>
      <c r="B7" s="113"/>
      <c r="C7" s="113"/>
      <c r="D7" s="113"/>
      <c r="E7" s="113"/>
      <c r="F7" s="113"/>
      <c r="G7" s="113"/>
      <c r="H7" s="4"/>
      <c r="I7" s="4"/>
      <c r="J7" s="4"/>
      <c r="K7" s="4"/>
      <c r="L7" s="4"/>
      <c r="M7" s="4"/>
      <c r="N7" s="4"/>
      <c r="O7" s="4"/>
      <c r="P7" s="4"/>
      <c r="Q7" s="4"/>
      <c r="R7" s="4"/>
      <c r="S7" s="4"/>
      <c r="T7" s="4"/>
      <c r="U7" s="4"/>
      <c r="V7" s="4"/>
      <c r="W7" s="4"/>
      <c r="X7" s="4"/>
      <c r="Y7" s="4"/>
      <c r="Z7" s="4"/>
      <c r="AA7" s="4"/>
    </row>
    <row r="8" ht="14.25" customHeight="1">
      <c r="A8" s="86" t="s">
        <v>557</v>
      </c>
      <c r="B8" s="113"/>
      <c r="C8" s="113"/>
      <c r="D8" s="113"/>
      <c r="E8" s="113"/>
      <c r="F8" s="113"/>
      <c r="G8" s="113"/>
      <c r="H8" s="4"/>
      <c r="I8" s="4"/>
      <c r="J8" s="4"/>
      <c r="K8" s="4"/>
      <c r="L8" s="4"/>
      <c r="M8" s="4"/>
      <c r="N8" s="4"/>
      <c r="O8" s="4"/>
      <c r="P8" s="4"/>
      <c r="Q8" s="4"/>
      <c r="R8" s="4"/>
      <c r="S8" s="4"/>
      <c r="T8" s="4"/>
      <c r="U8" s="4"/>
      <c r="V8" s="4"/>
      <c r="W8" s="4"/>
      <c r="X8" s="4"/>
      <c r="Y8" s="4"/>
      <c r="Z8" s="4"/>
      <c r="AA8" s="4"/>
    </row>
    <row r="9" ht="14.25" customHeight="1">
      <c r="A9" s="407" t="s">
        <v>570</v>
      </c>
      <c r="B9" s="187">
        <f t="shared" ref="B9:G9" si="1">SUM(B7:B8)</f>
        <v>0</v>
      </c>
      <c r="C9" s="187">
        <f t="shared" si="1"/>
        <v>0</v>
      </c>
      <c r="D9" s="187">
        <f t="shared" si="1"/>
        <v>0</v>
      </c>
      <c r="E9" s="187">
        <f t="shared" si="1"/>
        <v>0</v>
      </c>
      <c r="F9" s="187">
        <f t="shared" si="1"/>
        <v>0</v>
      </c>
      <c r="G9" s="187">
        <f t="shared" si="1"/>
        <v>0</v>
      </c>
      <c r="H9" s="4"/>
      <c r="I9" s="4"/>
      <c r="J9" s="4"/>
      <c r="K9" s="4"/>
      <c r="L9" s="4"/>
      <c r="M9" s="4"/>
      <c r="N9" s="4"/>
      <c r="O9" s="4"/>
      <c r="P9" s="4"/>
      <c r="Q9" s="4"/>
      <c r="R9" s="4"/>
      <c r="S9" s="4"/>
      <c r="T9" s="4"/>
      <c r="U9" s="4"/>
      <c r="V9" s="4"/>
      <c r="W9" s="4"/>
      <c r="X9" s="4"/>
      <c r="Y9" s="4"/>
      <c r="Z9" s="4"/>
      <c r="AA9" s="4"/>
    </row>
    <row r="10" ht="14.25" customHeight="1">
      <c r="A10" s="110"/>
      <c r="B10" s="359"/>
      <c r="C10" s="110"/>
      <c r="D10" s="110"/>
      <c r="E10" s="110"/>
      <c r="F10" s="110"/>
      <c r="G10" s="110"/>
      <c r="H10" s="4"/>
      <c r="I10" s="4"/>
      <c r="J10" s="4"/>
      <c r="K10" s="4"/>
      <c r="L10" s="4"/>
      <c r="M10" s="4"/>
      <c r="N10" s="4"/>
      <c r="O10" s="4"/>
      <c r="P10" s="4"/>
      <c r="Q10" s="4"/>
      <c r="R10" s="4"/>
      <c r="S10" s="4"/>
      <c r="T10" s="4"/>
      <c r="U10" s="4"/>
      <c r="V10" s="4"/>
      <c r="W10" s="4"/>
      <c r="X10" s="4"/>
      <c r="Y10" s="4"/>
      <c r="Z10" s="4"/>
      <c r="AA10" s="4"/>
    </row>
    <row r="11" ht="14.25" customHeight="1">
      <c r="A11" s="222"/>
      <c r="B11" s="4"/>
      <c r="C11" s="4"/>
      <c r="D11" s="4"/>
      <c r="E11" s="4"/>
      <c r="F11" s="4"/>
      <c r="G11" s="4"/>
      <c r="H11" s="4"/>
      <c r="I11" s="4"/>
      <c r="J11" s="4"/>
      <c r="K11" s="4"/>
      <c r="L11" s="4"/>
      <c r="M11" s="4"/>
      <c r="N11" s="4"/>
      <c r="O11" s="4"/>
      <c r="P11" s="4"/>
      <c r="Q11" s="4"/>
      <c r="R11" s="4"/>
      <c r="S11" s="4"/>
      <c r="T11" s="4"/>
      <c r="U11" s="4"/>
      <c r="V11" s="4"/>
      <c r="W11" s="4"/>
      <c r="X11" s="4"/>
      <c r="Y11" s="4"/>
      <c r="Z11" s="4"/>
      <c r="AA11" s="4"/>
    </row>
    <row r="12" ht="14.25" customHeight="1">
      <c r="A12" s="4"/>
      <c r="B12" s="4"/>
      <c r="C12" s="4"/>
      <c r="D12" s="4"/>
      <c r="E12" s="4"/>
      <c r="F12" s="4"/>
      <c r="G12" s="4"/>
      <c r="H12" s="4"/>
      <c r="I12" s="4"/>
      <c r="J12" s="4"/>
      <c r="K12" s="4"/>
      <c r="L12" s="4"/>
      <c r="M12" s="4"/>
      <c r="N12" s="4"/>
      <c r="O12" s="4"/>
      <c r="P12" s="4"/>
      <c r="Q12" s="4"/>
      <c r="R12" s="4"/>
      <c r="S12" s="4"/>
      <c r="T12" s="4"/>
      <c r="U12" s="4"/>
      <c r="V12" s="4"/>
      <c r="W12" s="4"/>
      <c r="X12" s="4"/>
      <c r="Y12" s="4"/>
      <c r="Z12" s="4"/>
      <c r="AA12" s="4"/>
    </row>
    <row r="13" ht="14.25" customHeight="1">
      <c r="A13" s="222"/>
      <c r="B13" s="4"/>
      <c r="C13" s="4"/>
      <c r="D13" s="4"/>
      <c r="E13" s="4"/>
      <c r="F13" s="4"/>
      <c r="G13" s="4"/>
      <c r="H13" s="4"/>
      <c r="I13" s="4"/>
      <c r="J13" s="4"/>
      <c r="K13" s="4"/>
      <c r="L13" s="4"/>
      <c r="M13" s="4"/>
      <c r="N13" s="4"/>
      <c r="O13" s="4"/>
      <c r="P13" s="4"/>
      <c r="Q13" s="4"/>
      <c r="R13" s="4"/>
      <c r="S13" s="4"/>
      <c r="T13" s="4"/>
      <c r="U13" s="4"/>
      <c r="V13" s="4"/>
      <c r="W13" s="4"/>
      <c r="X13" s="4"/>
      <c r="Y13" s="4"/>
      <c r="Z13" s="4"/>
      <c r="AA13" s="4"/>
    </row>
    <row r="14" ht="14.25" customHeight="1">
      <c r="A14" s="222"/>
      <c r="B14" s="4"/>
      <c r="C14" s="4"/>
      <c r="D14" s="4"/>
      <c r="E14" s="4"/>
      <c r="F14" s="4"/>
      <c r="G14" s="4"/>
      <c r="H14" s="4"/>
      <c r="I14" s="4"/>
      <c r="J14" s="4"/>
      <c r="K14" s="4"/>
      <c r="L14" s="4"/>
      <c r="M14" s="4"/>
      <c r="N14" s="4"/>
      <c r="O14" s="4"/>
      <c r="P14" s="4"/>
      <c r="Q14" s="4"/>
      <c r="R14" s="4"/>
      <c r="S14" s="4"/>
      <c r="T14" s="4"/>
      <c r="U14" s="4"/>
      <c r="V14" s="4"/>
      <c r="W14" s="4"/>
      <c r="X14" s="4"/>
      <c r="Y14" s="4"/>
      <c r="Z14" s="4"/>
      <c r="AA14" s="4"/>
    </row>
    <row r="15" ht="14.25" customHeight="1">
      <c r="A15" s="222"/>
      <c r="B15" s="4"/>
      <c r="C15" s="4"/>
      <c r="D15" s="4"/>
      <c r="E15" s="4"/>
      <c r="F15" s="4"/>
      <c r="G15" s="4"/>
      <c r="H15" s="4"/>
      <c r="I15" s="4"/>
      <c r="J15" s="4"/>
      <c r="K15" s="4"/>
      <c r="L15" s="4"/>
      <c r="M15" s="4"/>
      <c r="N15" s="4"/>
      <c r="O15" s="4"/>
      <c r="P15" s="4"/>
      <c r="Q15" s="4"/>
      <c r="R15" s="4"/>
      <c r="S15" s="4"/>
      <c r="T15" s="4"/>
      <c r="U15" s="4"/>
      <c r="V15" s="4"/>
      <c r="W15" s="4"/>
      <c r="X15" s="4"/>
      <c r="Y15" s="4"/>
      <c r="Z15" s="4"/>
      <c r="AA15" s="4"/>
    </row>
    <row r="16" ht="14.25" customHeight="1">
      <c r="A16" s="222"/>
      <c r="B16" s="4"/>
      <c r="C16" s="4"/>
      <c r="D16" s="4"/>
      <c r="E16" s="4"/>
      <c r="F16" s="4"/>
      <c r="G16" s="4"/>
      <c r="H16" s="4"/>
      <c r="I16" s="4"/>
      <c r="J16" s="4"/>
      <c r="K16" s="4"/>
      <c r="L16" s="4"/>
      <c r="M16" s="4"/>
      <c r="N16" s="4"/>
      <c r="O16" s="4"/>
      <c r="P16" s="4"/>
      <c r="Q16" s="4"/>
      <c r="R16" s="4"/>
      <c r="S16" s="4"/>
      <c r="T16" s="4"/>
      <c r="U16" s="4"/>
      <c r="V16" s="4"/>
      <c r="W16" s="4"/>
      <c r="X16" s="4"/>
      <c r="Y16" s="4"/>
      <c r="Z16" s="4"/>
      <c r="AA16" s="4"/>
    </row>
    <row r="17" ht="14.25" customHeight="1">
      <c r="A17" s="4"/>
      <c r="B17" s="4"/>
      <c r="C17" s="4"/>
      <c r="D17" s="4"/>
      <c r="E17" s="4"/>
      <c r="F17" s="4"/>
      <c r="G17" s="4"/>
      <c r="H17" s="4"/>
      <c r="I17" s="4"/>
      <c r="J17" s="4"/>
      <c r="K17" s="4"/>
      <c r="L17" s="4"/>
      <c r="M17" s="4"/>
      <c r="N17" s="4"/>
      <c r="O17" s="4"/>
      <c r="P17" s="4"/>
      <c r="Q17" s="4"/>
      <c r="R17" s="4"/>
      <c r="S17" s="4"/>
      <c r="T17" s="4"/>
      <c r="U17" s="4"/>
      <c r="V17" s="4"/>
      <c r="W17" s="4"/>
      <c r="X17" s="4"/>
      <c r="Y17" s="4"/>
      <c r="Z17" s="4"/>
      <c r="AA17" s="4"/>
    </row>
    <row r="18"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c r="AA18" s="4"/>
    </row>
    <row r="19"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c r="AA19" s="4"/>
    </row>
    <row r="20"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c r="AA20" s="4"/>
    </row>
    <row r="21"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c r="AA21" s="4"/>
    </row>
    <row r="22"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c r="AA22" s="4"/>
    </row>
    <row r="23"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c r="AA23" s="4"/>
    </row>
    <row r="24"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c r="AA24" s="4"/>
    </row>
    <row r="25"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c r="AA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c r="AA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c r="AA27" s="4"/>
    </row>
    <row r="28"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c r="AA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4:A5"/>
    <mergeCell ref="B4:B5"/>
    <mergeCell ref="C4:C5"/>
    <mergeCell ref="D4:D5"/>
    <mergeCell ref="E4:G4"/>
  </mergeCells>
  <dataValidations>
    <dataValidation type="decimal" operator="greaterThanOrEqual" allowBlank="1" showDropDown="1" showInputMessage="1" showErrorMessage="1" prompt="Masukan data yang valid. Data yang dimasukan harus dalam bentuk angka" sqref="B7:G8">
      <formula1>0.0</formula1>
    </dataValidation>
  </dataValidations>
  <hyperlinks>
    <hyperlink display="&lt;&lt;&lt; Daftar Tabel" location="'Daftar Tabel'!A1" ref="H1"/>
  </hyperlinks>
  <printOptions/>
  <pageMargins bottom="0.75" footer="0.0" header="0.0" left="0.7" right="0.7" top="0.75"/>
  <pageSetup orientation="landscape"/>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2.63" defaultRowHeight="15.0"/>
  <cols>
    <col customWidth="1" min="1" max="1" width="4.63"/>
    <col customWidth="1" min="2" max="2" width="24.88"/>
    <col customWidth="1" min="3" max="6" width="10.88"/>
    <col customWidth="1" min="7" max="7" width="17.38"/>
    <col customWidth="1" min="9" max="26" width="7.63"/>
  </cols>
  <sheetData>
    <row r="1" ht="14.25" customHeight="1">
      <c r="A1" s="185" t="s">
        <v>179</v>
      </c>
      <c r="B1" s="4"/>
      <c r="C1" s="4"/>
      <c r="D1" s="4"/>
      <c r="E1" s="4"/>
      <c r="F1" s="4"/>
      <c r="G1" s="4"/>
      <c r="H1" s="68" t="s">
        <v>191</v>
      </c>
      <c r="I1" s="4"/>
      <c r="J1" s="4"/>
      <c r="K1" s="4"/>
      <c r="L1" s="4"/>
      <c r="M1" s="4"/>
      <c r="N1" s="4"/>
      <c r="O1" s="4"/>
      <c r="P1" s="4"/>
      <c r="Q1" s="4"/>
      <c r="R1" s="4"/>
      <c r="S1" s="4"/>
      <c r="T1" s="4"/>
      <c r="U1" s="4"/>
      <c r="V1" s="4"/>
      <c r="W1" s="4"/>
      <c r="X1" s="4"/>
      <c r="Y1" s="4"/>
      <c r="Z1" s="4"/>
    </row>
    <row r="2" ht="14.25" customHeight="1">
      <c r="A2" s="185"/>
      <c r="B2" s="4"/>
      <c r="C2" s="4"/>
      <c r="D2" s="4"/>
      <c r="E2" s="4"/>
      <c r="F2" s="4"/>
      <c r="G2" s="4"/>
      <c r="H2" s="4"/>
      <c r="I2" s="4"/>
      <c r="J2" s="4"/>
      <c r="K2" s="4"/>
      <c r="L2" s="4"/>
      <c r="M2" s="4"/>
      <c r="N2" s="4"/>
      <c r="O2" s="4"/>
      <c r="P2" s="4"/>
      <c r="Q2" s="4"/>
      <c r="R2" s="4"/>
      <c r="S2" s="4"/>
      <c r="T2" s="4"/>
      <c r="U2" s="4"/>
      <c r="V2" s="4"/>
      <c r="W2" s="4"/>
      <c r="X2" s="4"/>
      <c r="Y2" s="4"/>
      <c r="Z2" s="4"/>
    </row>
    <row r="3" ht="14.25" customHeight="1">
      <c r="A3" s="370" t="s">
        <v>2974</v>
      </c>
      <c r="B3" s="4"/>
      <c r="C3" s="4"/>
      <c r="D3" s="4"/>
      <c r="E3" s="4"/>
      <c r="F3" s="4"/>
      <c r="G3" s="4"/>
      <c r="H3" s="4"/>
      <c r="I3" s="4"/>
      <c r="J3" s="4"/>
      <c r="K3" s="4"/>
      <c r="L3" s="4"/>
      <c r="M3" s="4"/>
      <c r="N3" s="4"/>
      <c r="O3" s="4"/>
      <c r="P3" s="4"/>
      <c r="Q3" s="4"/>
      <c r="R3" s="4"/>
      <c r="S3" s="4"/>
      <c r="T3" s="4"/>
      <c r="U3" s="4"/>
      <c r="V3" s="4"/>
      <c r="W3" s="4"/>
      <c r="X3" s="4"/>
      <c r="Y3" s="4"/>
      <c r="Z3" s="4"/>
    </row>
    <row r="4" ht="29.25" customHeight="1">
      <c r="A4" s="70" t="s">
        <v>71</v>
      </c>
      <c r="B4" s="70" t="s">
        <v>2975</v>
      </c>
      <c r="C4" s="71" t="s">
        <v>2976</v>
      </c>
      <c r="D4" s="72"/>
      <c r="E4" s="72"/>
      <c r="F4" s="73"/>
      <c r="G4" s="70" t="s">
        <v>2977</v>
      </c>
      <c r="H4" s="4"/>
      <c r="I4" s="4"/>
      <c r="J4" s="4"/>
      <c r="K4" s="4"/>
      <c r="L4" s="4"/>
      <c r="M4" s="4"/>
      <c r="N4" s="4"/>
      <c r="O4" s="4"/>
      <c r="P4" s="4"/>
      <c r="Q4" s="4"/>
      <c r="R4" s="4"/>
      <c r="S4" s="4"/>
      <c r="T4" s="4"/>
      <c r="U4" s="4"/>
      <c r="V4" s="4"/>
      <c r="W4" s="4"/>
      <c r="X4" s="4"/>
      <c r="Y4" s="4"/>
      <c r="Z4" s="4"/>
    </row>
    <row r="5" ht="14.25" customHeight="1">
      <c r="A5" s="74"/>
      <c r="B5" s="74"/>
      <c r="C5" s="75" t="s">
        <v>2978</v>
      </c>
      <c r="D5" s="75" t="s">
        <v>24</v>
      </c>
      <c r="E5" s="75" t="s">
        <v>2979</v>
      </c>
      <c r="F5" s="75" t="s">
        <v>2980</v>
      </c>
      <c r="G5" s="74"/>
      <c r="H5" s="4"/>
      <c r="I5" s="4"/>
      <c r="J5" s="4"/>
      <c r="K5" s="4"/>
      <c r="L5" s="4"/>
      <c r="M5" s="4"/>
      <c r="N5" s="4"/>
      <c r="O5" s="4"/>
      <c r="P5" s="4"/>
      <c r="Q5" s="4"/>
      <c r="R5" s="4"/>
      <c r="S5" s="4"/>
      <c r="T5" s="4"/>
      <c r="U5" s="4"/>
      <c r="V5" s="4"/>
      <c r="W5" s="4"/>
      <c r="X5" s="4"/>
      <c r="Y5" s="4"/>
      <c r="Z5" s="4"/>
    </row>
    <row r="6" ht="14.25" customHeight="1">
      <c r="A6" s="76">
        <v>1.0</v>
      </c>
      <c r="B6" s="76">
        <v>2.0</v>
      </c>
      <c r="C6" s="76">
        <v>3.0</v>
      </c>
      <c r="D6" s="76">
        <v>4.0</v>
      </c>
      <c r="E6" s="76">
        <v>5.0</v>
      </c>
      <c r="F6" s="76">
        <v>6.0</v>
      </c>
      <c r="G6" s="76">
        <v>7.0</v>
      </c>
      <c r="H6" s="4"/>
      <c r="I6" s="4"/>
      <c r="J6" s="4"/>
      <c r="K6" s="4"/>
      <c r="L6" s="4"/>
      <c r="M6" s="4"/>
      <c r="N6" s="4"/>
      <c r="O6" s="4"/>
      <c r="P6" s="4"/>
      <c r="Q6" s="4"/>
      <c r="R6" s="4"/>
      <c r="S6" s="4"/>
      <c r="T6" s="4"/>
      <c r="U6" s="4"/>
      <c r="V6" s="4"/>
      <c r="W6" s="4"/>
      <c r="X6" s="4"/>
      <c r="Y6" s="4"/>
      <c r="Z6" s="4"/>
    </row>
    <row r="7" ht="14.25" customHeight="1">
      <c r="A7" s="86">
        <v>1.0</v>
      </c>
      <c r="B7" s="187" t="s">
        <v>2981</v>
      </c>
      <c r="C7" s="630"/>
      <c r="D7" s="630"/>
      <c r="E7" s="630"/>
      <c r="F7" s="630"/>
      <c r="G7" s="111"/>
      <c r="H7" s="4"/>
      <c r="I7" s="4"/>
      <c r="J7" s="4"/>
      <c r="K7" s="4"/>
      <c r="L7" s="4"/>
      <c r="M7" s="4"/>
      <c r="N7" s="4"/>
      <c r="O7" s="4"/>
      <c r="P7" s="4"/>
      <c r="Q7" s="4"/>
      <c r="R7" s="4"/>
      <c r="S7" s="4"/>
      <c r="T7" s="4"/>
      <c r="U7" s="4"/>
      <c r="V7" s="4"/>
      <c r="W7" s="4"/>
      <c r="X7" s="4"/>
      <c r="Y7" s="4"/>
      <c r="Z7" s="4"/>
    </row>
    <row r="8">
      <c r="A8" s="86">
        <v>2.0</v>
      </c>
      <c r="B8" s="187" t="s">
        <v>2982</v>
      </c>
      <c r="C8" s="630"/>
      <c r="D8" s="630"/>
      <c r="E8" s="630"/>
      <c r="F8" s="630"/>
      <c r="G8" s="111"/>
      <c r="H8" s="4"/>
      <c r="I8" s="4"/>
      <c r="J8" s="4"/>
      <c r="K8" s="4"/>
      <c r="L8" s="4"/>
      <c r="M8" s="4"/>
      <c r="N8" s="4"/>
      <c r="O8" s="4"/>
      <c r="P8" s="4"/>
      <c r="Q8" s="4"/>
      <c r="R8" s="4"/>
      <c r="S8" s="4"/>
      <c r="T8" s="4"/>
      <c r="U8" s="4"/>
      <c r="V8" s="4"/>
      <c r="W8" s="4"/>
      <c r="X8" s="4"/>
      <c r="Y8" s="4"/>
      <c r="Z8" s="4"/>
    </row>
    <row r="9" ht="14.25" customHeight="1">
      <c r="A9" s="86">
        <v>3.0</v>
      </c>
      <c r="B9" s="187" t="s">
        <v>2983</v>
      </c>
      <c r="C9" s="630"/>
      <c r="D9" s="630"/>
      <c r="E9" s="630"/>
      <c r="F9" s="630"/>
      <c r="G9" s="111"/>
      <c r="H9" s="4"/>
      <c r="I9" s="4"/>
      <c r="J9" s="4"/>
      <c r="K9" s="4"/>
      <c r="L9" s="4"/>
      <c r="M9" s="4"/>
      <c r="N9" s="4"/>
      <c r="O9" s="4"/>
      <c r="P9" s="4"/>
      <c r="Q9" s="4"/>
      <c r="R9" s="4"/>
      <c r="S9" s="4"/>
      <c r="T9" s="4"/>
      <c r="U9" s="4"/>
      <c r="V9" s="4"/>
      <c r="W9" s="4"/>
      <c r="X9" s="4"/>
      <c r="Y9" s="4"/>
      <c r="Z9" s="4"/>
    </row>
    <row r="10" ht="14.25" customHeight="1">
      <c r="A10" s="86">
        <v>4.0</v>
      </c>
      <c r="B10" s="187" t="s">
        <v>2984</v>
      </c>
      <c r="C10" s="630"/>
      <c r="D10" s="630"/>
      <c r="E10" s="630"/>
      <c r="F10" s="630"/>
      <c r="G10" s="111"/>
      <c r="H10" s="4"/>
      <c r="I10" s="4"/>
      <c r="J10" s="4"/>
      <c r="K10" s="4"/>
      <c r="L10" s="4"/>
      <c r="M10" s="4"/>
      <c r="N10" s="4"/>
      <c r="O10" s="4"/>
      <c r="P10" s="4"/>
      <c r="Q10" s="4"/>
      <c r="R10" s="4"/>
      <c r="S10" s="4"/>
      <c r="T10" s="4"/>
      <c r="U10" s="4"/>
      <c r="V10" s="4"/>
      <c r="W10" s="4"/>
      <c r="X10" s="4"/>
      <c r="Y10" s="4"/>
      <c r="Z10" s="4"/>
    </row>
    <row r="11" ht="14.25" customHeight="1">
      <c r="A11" s="86">
        <v>5.0</v>
      </c>
      <c r="B11" s="187" t="s">
        <v>2985</v>
      </c>
      <c r="C11" s="630"/>
      <c r="D11" s="630"/>
      <c r="E11" s="630"/>
      <c r="F11" s="630"/>
      <c r="G11" s="111"/>
      <c r="H11" s="4"/>
      <c r="I11" s="4"/>
      <c r="J11" s="4"/>
      <c r="K11" s="4"/>
      <c r="L11" s="4"/>
      <c r="M11" s="4"/>
      <c r="N11" s="4"/>
      <c r="O11" s="4"/>
      <c r="P11" s="4"/>
      <c r="Q11" s="4"/>
      <c r="R11" s="4"/>
      <c r="S11" s="4"/>
      <c r="T11" s="4"/>
      <c r="U11" s="4"/>
      <c r="V11" s="4"/>
      <c r="W11" s="4"/>
      <c r="X11" s="4"/>
      <c r="Y11" s="4"/>
      <c r="Z11" s="4"/>
    </row>
    <row r="12" ht="14.25" customHeight="1">
      <c r="A12" s="86">
        <v>6.0</v>
      </c>
      <c r="B12" s="187" t="s">
        <v>2986</v>
      </c>
      <c r="C12" s="630"/>
      <c r="D12" s="630"/>
      <c r="E12" s="630"/>
      <c r="F12" s="630"/>
      <c r="G12" s="111"/>
      <c r="H12" s="4"/>
      <c r="I12" s="4"/>
      <c r="J12" s="4"/>
      <c r="K12" s="4"/>
      <c r="L12" s="4"/>
      <c r="M12" s="4"/>
      <c r="N12" s="4"/>
      <c r="O12" s="4"/>
      <c r="P12" s="4"/>
      <c r="Q12" s="4"/>
      <c r="R12" s="4"/>
      <c r="S12" s="4"/>
      <c r="T12" s="4"/>
      <c r="U12" s="4"/>
      <c r="V12" s="4"/>
      <c r="W12" s="4"/>
      <c r="X12" s="4"/>
      <c r="Y12" s="4"/>
      <c r="Z12" s="4"/>
    </row>
    <row r="13" ht="14.25" customHeight="1">
      <c r="A13" s="86">
        <v>7.0</v>
      </c>
      <c r="B13" s="187" t="s">
        <v>2987</v>
      </c>
      <c r="C13" s="630"/>
      <c r="D13" s="630"/>
      <c r="E13" s="630"/>
      <c r="F13" s="630"/>
      <c r="G13" s="111"/>
      <c r="H13" s="4"/>
      <c r="I13" s="4"/>
      <c r="J13" s="4"/>
      <c r="K13" s="4"/>
      <c r="L13" s="4"/>
      <c r="M13" s="4"/>
      <c r="N13" s="4"/>
      <c r="O13" s="4"/>
      <c r="P13" s="4"/>
      <c r="Q13" s="4"/>
      <c r="R13" s="4"/>
      <c r="S13" s="4"/>
      <c r="T13" s="4"/>
      <c r="U13" s="4"/>
      <c r="V13" s="4"/>
      <c r="W13" s="4"/>
      <c r="X13" s="4"/>
      <c r="Y13" s="4"/>
      <c r="Z13" s="4"/>
    </row>
    <row r="14" ht="14.25" customHeight="1">
      <c r="A14" s="631" t="s">
        <v>570</v>
      </c>
      <c r="B14" s="73"/>
      <c r="C14" s="559"/>
      <c r="D14" s="559"/>
      <c r="E14" s="559"/>
      <c r="F14" s="559"/>
      <c r="G14" s="188"/>
      <c r="H14" s="4"/>
      <c r="I14" s="4"/>
      <c r="J14" s="4"/>
      <c r="K14" s="4"/>
      <c r="L14" s="4"/>
      <c r="M14" s="4"/>
      <c r="N14" s="4"/>
      <c r="O14" s="4"/>
      <c r="P14" s="4"/>
      <c r="Q14" s="4"/>
      <c r="R14" s="4"/>
      <c r="S14" s="4"/>
      <c r="T14" s="4"/>
      <c r="U14" s="4"/>
      <c r="V14" s="4"/>
      <c r="W14" s="4"/>
      <c r="X14" s="4"/>
      <c r="Y14" s="4"/>
      <c r="Z14" s="4"/>
    </row>
    <row r="15" ht="14.2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4.2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4:A5"/>
    <mergeCell ref="B4:B5"/>
    <mergeCell ref="C4:F4"/>
    <mergeCell ref="G4:G5"/>
    <mergeCell ref="A14:B14"/>
  </mergeCells>
  <dataValidations>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E11">
      <formula1>AND(E11&gt;=0,E11&lt;=100,SUM(C$11:F$11)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D8">
      <formula1>AND(D8&gt;=0,D8&lt;=100,SUM(C$8:F$8)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C9">
      <formula1>AND(C9&gt;=0,C9&lt;=100,SUM(C$9:F$9)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D9">
      <formula1>AND(D9&gt;=0,D9&lt;=100,SUM(C$9:F$9)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F10">
      <formula1>AND(F10&gt;=0,F10&lt;=100,SUM(C$10:F$10)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C11">
      <formula1>AND(C11&gt;=0,C11&lt;=100,SUM(C$11:F$11)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E13">
      <formula1>AND(E13&gt;=0,E13&lt;=100,SUM(C$13:F$13)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E12">
      <formula1>AND(E12&gt;=0,E12&lt;=100,SUM(E$12)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D7">
      <formula1>AND(D7&gt;=0,D7&lt;=100,SUM(C$7:F$7)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D11">
      <formula1>AND(D11&gt;=0,D11&lt;=100,SUM(C$11:F$11)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C10">
      <formula1>AND(C10&gt;=0,C10&lt;=100,SUM(C$10:F$10)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C13">
      <formula1>AND(C13&gt;=0,C13&lt;=100,SUM(C$13:F$13)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E8">
      <formula1>AND(E8&gt;=0,E8&lt;=100,SUM(C$8:F$8)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F12">
      <formula1>AND(F12&gt;=0,F12&lt;=100,SUM(C$12:F$12)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E10">
      <formula1>AND(E10&gt;=0,E10&lt;=100,SUM(C$10:F$10)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C7 D13">
      <formula1>AND(C7&gt;=0,C7&lt;=100,SUM(C$7:F$7)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F7">
      <formula1>AND(F7&gt;=0,F7&lt;=100,SUM(C$7:F$7)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E9">
      <formula1>AND(E9&gt;=0,E9&lt;=100,SUM(C$9:F$9)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D10">
      <formula1>AND(D10&gt;=0,D10&lt;=100,SUM(C$10:F$10)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F8">
      <formula1>AND(F8&gt;=0,F8&lt;=100,SUM(C$8:F$8)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C8">
      <formula1>AND(C8&gt;=0,C8&lt;=100,SUM(C$8:F$8)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F11">
      <formula1>AND(F11&gt;=0,F11&lt;=100,SUM(C$11:F$11)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D12">
      <formula1>AND(D12&gt;=0,D12&lt;=100,SUM(C$12:F$12)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E7">
      <formula1>AND(E7&gt;=0,E7&lt;=100,SUM(C$7:F$7)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C12">
      <formula1>AND(C12&gt;=0,C12&lt;=100,SUM(C$12:F$12)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F9">
      <formula1>AND(F9&gt;=0,F9&lt;=100,SUM(C$9:F$9)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F13">
      <formula1>AND(F13&gt;=0,F13&lt;=100,SUM(C$13:F$13) &lt;= 100)</formula1>
    </dataValidation>
  </dataValidations>
  <hyperlinks>
    <hyperlink display="&lt;&lt;&lt; Daftar Tabel" location="'Daftar Tabel'!A1" ref="H1"/>
  </hyperlinks>
  <printOptions/>
  <pageMargins bottom="0.75" footer="0.0" header="0.0" left="0.7" right="0.7" top="0.75"/>
  <pageSetup orientation="landscape"/>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38"/>
    <col customWidth="1" min="2" max="2" width="23.63"/>
    <col customWidth="1" min="3" max="4" width="21.5"/>
    <col customWidth="1" min="5" max="5" width="25.13"/>
    <col customWidth="1" min="6" max="6" width="21.38"/>
    <col customWidth="1" min="7" max="10" width="8.88"/>
  </cols>
  <sheetData>
    <row r="1" ht="13.5" customHeight="1">
      <c r="A1" s="185" t="s">
        <v>2988</v>
      </c>
      <c r="B1" s="4"/>
      <c r="C1" s="4"/>
      <c r="D1" s="4"/>
      <c r="E1" s="4"/>
      <c r="F1" s="4"/>
      <c r="G1" s="68" t="s">
        <v>191</v>
      </c>
      <c r="H1" s="4"/>
      <c r="I1" s="4"/>
      <c r="J1" s="4"/>
    </row>
    <row r="2" ht="13.5" customHeight="1"/>
    <row r="3" ht="27.0" customHeight="1">
      <c r="A3" s="75" t="s">
        <v>213</v>
      </c>
      <c r="B3" s="75" t="s">
        <v>2989</v>
      </c>
      <c r="C3" s="75" t="s">
        <v>217</v>
      </c>
      <c r="D3" s="75" t="s">
        <v>2990</v>
      </c>
      <c r="E3" s="75" t="s">
        <v>2991</v>
      </c>
      <c r="F3" s="75" t="s">
        <v>2992</v>
      </c>
    </row>
    <row r="4" ht="13.5" customHeight="1">
      <c r="A4" s="76">
        <v>1.0</v>
      </c>
      <c r="B4" s="76">
        <v>2.0</v>
      </c>
      <c r="C4" s="76">
        <v>3.0</v>
      </c>
      <c r="D4" s="76"/>
      <c r="E4" s="76">
        <v>4.0</v>
      </c>
      <c r="F4" s="76">
        <v>4.0</v>
      </c>
    </row>
    <row r="5" ht="13.5" customHeight="1">
      <c r="A5" s="86">
        <v>1.0</v>
      </c>
      <c r="B5" s="628" t="s">
        <v>2993</v>
      </c>
      <c r="C5" s="632" t="s">
        <v>2994</v>
      </c>
      <c r="D5" s="551"/>
      <c r="E5" s="633"/>
      <c r="F5" s="633"/>
    </row>
    <row r="6" ht="13.5" customHeight="1">
      <c r="A6" s="86">
        <v>2.0</v>
      </c>
      <c r="B6" s="628" t="s">
        <v>2995</v>
      </c>
      <c r="C6" s="113"/>
      <c r="D6" s="551"/>
      <c r="E6" s="633"/>
      <c r="F6" s="633"/>
    </row>
    <row r="7" ht="13.5" customHeight="1">
      <c r="A7" s="86">
        <v>3.0</v>
      </c>
      <c r="B7" s="628" t="s">
        <v>2996</v>
      </c>
      <c r="C7" s="113"/>
      <c r="D7" s="113"/>
      <c r="E7" s="633"/>
      <c r="F7" s="633"/>
    </row>
    <row r="8" ht="13.5" customHeight="1">
      <c r="A8" s="86">
        <v>4.0</v>
      </c>
      <c r="B8" s="628" t="s">
        <v>2997</v>
      </c>
      <c r="C8" s="113"/>
      <c r="D8" s="551"/>
      <c r="E8" s="546"/>
      <c r="F8" s="633"/>
    </row>
    <row r="9" ht="13.5" customHeight="1">
      <c r="A9" s="86">
        <v>5.0</v>
      </c>
      <c r="B9" s="628" t="s">
        <v>2998</v>
      </c>
      <c r="C9" s="113"/>
      <c r="D9" s="551"/>
      <c r="E9" s="633"/>
      <c r="F9" s="546"/>
    </row>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lt;&lt;&lt; Daftar Tabel" location="'Daftar Tabel'!A1" ref="G1"/>
    <hyperlink r:id="rId2" ref="C5"/>
  </hyperlinks>
  <printOptions/>
  <pageMargins bottom="0.75" footer="0.0" header="0.0" left="0.7" right="0.7" top="0.75"/>
  <pageSetup orientation="landscape"/>
  <drawing r:id="rId3"/>
  <legacy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2009-07-06T01:37:37Z</dcterms:created>
  <dc:creator>User</dc:creator>
</cp:coreProperties>
</file>